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0FEB4ECB-4BC6-45AB-A7D7-6037D700D908}" xr6:coauthVersionLast="47" xr6:coauthVersionMax="47" xr10:uidLastSave="{00000000-0000-0000-0000-000000000000}"/>
  <bookViews>
    <workbookView xWindow="-108" yWindow="-108" windowWidth="23256" windowHeight="12456" firstSheet="1" activeTab="1" xr2:uid="{00000000-000D-0000-FFFF-FFFF00000000}"/>
  </bookViews>
  <sheets>
    <sheet name="Key" sheetId="41" state="hidden" r:id="rId1"/>
    <sheet name="Introduction" sheetId="42" r:id="rId2"/>
    <sheet name="Regressions" sheetId="33" state="hidden" r:id="rId3"/>
    <sheet name="Ladders" sheetId="43" r:id="rId4"/>
    <sheet name="Charts" sheetId="44" r:id="rId5"/>
    <sheet name="Chart Data" sheetId="45" state="hidden" r:id="rId6"/>
    <sheet name="Estimates" sheetId="46" r:id="rId7"/>
    <sheet name="Data Summary" sheetId="47" r:id="rId8"/>
    <sheet name="Water Data" sheetId="27" r:id="rId9"/>
    <sheet name="Sanitation Data" sheetId="28" r:id="rId10"/>
    <sheet name="Hygiene Data" sheetId="29" r:id="rId11"/>
    <sheet name="Population" sheetId="30" r:id="rId12"/>
    <sheet name="Guidance" sheetId="48"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13">'Hygiene Data'!$EB$1:$EK$2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13">'Sanitation Data'!$EB$1:$EK$2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13">'Water Data'!$EB$1:$EK$2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7"/>
  <c r="BQ207" i="47" s="1"/>
  <c r="EE207" i="47"/>
  <c r="BP207" i="47" s="1"/>
  <c r="ED207" i="47"/>
  <c r="BO207" i="47" s="1"/>
  <c r="EC207" i="47"/>
  <c r="EB207" i="47"/>
  <c r="EA207" i="47"/>
  <c r="BL207" i="47" s="1"/>
  <c r="DZ207" i="47"/>
  <c r="DY207" i="47"/>
  <c r="DX207" i="47"/>
  <c r="BI207" i="47" s="1"/>
  <c r="DW207" i="47"/>
  <c r="BH207" i="47" s="1"/>
  <c r="DV207" i="47"/>
  <c r="BG207" i="47" s="1"/>
  <c r="DU207" i="47"/>
  <c r="BF207" i="47" s="1"/>
  <c r="DT207" i="47"/>
  <c r="DS207" i="47"/>
  <c r="BD207" i="47" s="1"/>
  <c r="DR207" i="47"/>
  <c r="BC207" i="47" s="1"/>
  <c r="DQ207" i="47"/>
  <c r="DP207" i="47"/>
  <c r="BA207" i="47" s="1"/>
  <c r="DO207" i="47"/>
  <c r="AZ207" i="47" s="1"/>
  <c r="DN207" i="47"/>
  <c r="AY207" i="47" s="1"/>
  <c r="DM207" i="47"/>
  <c r="AX207" i="47" s="1"/>
  <c r="DL207" i="47"/>
  <c r="AW207" i="47" s="1"/>
  <c r="DK207" i="47"/>
  <c r="AV207" i="47" s="1"/>
  <c r="DJ207" i="47"/>
  <c r="DI207" i="47"/>
  <c r="DH207" i="47"/>
  <c r="AS207" i="47" s="1"/>
  <c r="DG207" i="47"/>
  <c r="AR207" i="47" s="1"/>
  <c r="DF207" i="47"/>
  <c r="DE207" i="47"/>
  <c r="DD207" i="47"/>
  <c r="DC207" i="47"/>
  <c r="AN207" i="47" s="1"/>
  <c r="DB207" i="47"/>
  <c r="AM207" i="47" s="1"/>
  <c r="DA207" i="47"/>
  <c r="CZ207" i="47"/>
  <c r="AK207" i="47" s="1"/>
  <c r="CY207" i="47"/>
  <c r="AJ207" i="47" s="1"/>
  <c r="CX207" i="47"/>
  <c r="AI207" i="47" s="1"/>
  <c r="CW207" i="47"/>
  <c r="CV207" i="47"/>
  <c r="AG207" i="47" s="1"/>
  <c r="CU207" i="47"/>
  <c r="AF207" i="47" s="1"/>
  <c r="CT207" i="47"/>
  <c r="CS207" i="47"/>
  <c r="CR207" i="47"/>
  <c r="AC207" i="47" s="1"/>
  <c r="CQ207" i="47"/>
  <c r="AB207" i="47" s="1"/>
  <c r="CP207" i="47"/>
  <c r="AA207" i="47" s="1"/>
  <c r="CO207" i="47"/>
  <c r="Z207" i="47" s="1"/>
  <c r="CN207" i="47"/>
  <c r="CM207" i="47"/>
  <c r="X207" i="47" s="1"/>
  <c r="CL207" i="47"/>
  <c r="CK207" i="47"/>
  <c r="CJ207" i="47"/>
  <c r="U207" i="47" s="1"/>
  <c r="CI207" i="47"/>
  <c r="T207" i="47" s="1"/>
  <c r="CH207" i="47"/>
  <c r="S207" i="47" s="1"/>
  <c r="CG207" i="47"/>
  <c r="CF207" i="47"/>
  <c r="CE207" i="47"/>
  <c r="P207" i="47" s="1"/>
  <c r="CD207" i="47"/>
  <c r="CC207" i="47"/>
  <c r="CB207" i="47"/>
  <c r="M207" i="47" s="1"/>
  <c r="CA207" i="47"/>
  <c r="L207" i="47" s="1"/>
  <c r="BZ207" i="47"/>
  <c r="K207" i="47" s="1"/>
  <c r="BY207" i="47"/>
  <c r="BX207" i="47"/>
  <c r="I207" i="47" s="1"/>
  <c r="BW207" i="47"/>
  <c r="H207" i="47" s="1"/>
  <c r="BV207" i="47"/>
  <c r="BU207" i="47"/>
  <c r="BT207" i="47"/>
  <c r="E207" i="47" s="1"/>
  <c r="BS207" i="47"/>
  <c r="D207" i="47" s="1"/>
  <c r="B207" i="47"/>
  <c r="B207" i="45" s="1"/>
  <c r="A207" i="47"/>
  <c r="C207" i="47" s="1"/>
  <c r="C207" i="45" s="1"/>
  <c r="EF206" i="47"/>
  <c r="BQ206" i="47" s="1"/>
  <c r="EE206" i="47"/>
  <c r="BP206" i="47" s="1"/>
  <c r="ED206" i="47"/>
  <c r="BO206" i="45" s="1"/>
  <c r="EC206" i="47"/>
  <c r="EB206" i="47"/>
  <c r="EA206" i="47"/>
  <c r="BL206" i="47" s="1"/>
  <c r="DZ206" i="47"/>
  <c r="DY206" i="47"/>
  <c r="BJ206" i="47" s="1"/>
  <c r="DX206" i="47"/>
  <c r="BI206" i="47" s="1"/>
  <c r="DW206" i="47"/>
  <c r="BH206" i="47" s="1"/>
  <c r="DV206" i="47"/>
  <c r="BG206" i="47" s="1"/>
  <c r="DU206" i="47"/>
  <c r="DT206" i="47"/>
  <c r="BE206" i="47" s="1"/>
  <c r="DS206" i="47"/>
  <c r="BD206" i="47" s="1"/>
  <c r="DR206" i="47"/>
  <c r="DQ206" i="47"/>
  <c r="BB206" i="47" s="1"/>
  <c r="DP206" i="47"/>
  <c r="BA206" i="47" s="1"/>
  <c r="DO206" i="47"/>
  <c r="AZ206" i="47" s="1"/>
  <c r="DN206" i="47"/>
  <c r="DM206" i="47"/>
  <c r="DL206" i="47"/>
  <c r="DK206" i="47"/>
  <c r="DJ206" i="47"/>
  <c r="DI206" i="47"/>
  <c r="DH206" i="47"/>
  <c r="AS206" i="47" s="1"/>
  <c r="DG206" i="47"/>
  <c r="AR206" i="47" s="1"/>
  <c r="DF206" i="47"/>
  <c r="AQ206" i="47" s="1"/>
  <c r="DE206" i="47"/>
  <c r="DD206" i="47"/>
  <c r="DC206" i="47"/>
  <c r="AN206" i="47" s="1"/>
  <c r="DB206" i="47"/>
  <c r="DA206" i="47"/>
  <c r="AL206" i="47" s="1"/>
  <c r="CZ206" i="47"/>
  <c r="AK206" i="47" s="1"/>
  <c r="CY206" i="47"/>
  <c r="AJ206" i="47" s="1"/>
  <c r="CX206" i="47"/>
  <c r="AI206" i="47" s="1"/>
  <c r="CW206" i="47"/>
  <c r="AH206" i="47" s="1"/>
  <c r="CV206" i="47"/>
  <c r="CU206" i="47"/>
  <c r="CT206" i="47"/>
  <c r="CS206" i="47"/>
  <c r="AD206" i="47" s="1"/>
  <c r="CR206" i="47"/>
  <c r="AC206" i="47" s="1"/>
  <c r="CQ206" i="47"/>
  <c r="AB206" i="47" s="1"/>
  <c r="CP206" i="47"/>
  <c r="CO206" i="47"/>
  <c r="Z206" i="47" s="1"/>
  <c r="CN206" i="47"/>
  <c r="CM206" i="47"/>
  <c r="X206" i="47" s="1"/>
  <c r="CL206" i="47"/>
  <c r="CK206" i="47"/>
  <c r="CJ206" i="47"/>
  <c r="U206" i="47" s="1"/>
  <c r="CI206" i="47"/>
  <c r="T206" i="47" s="1"/>
  <c r="CH206" i="47"/>
  <c r="CG206" i="47"/>
  <c r="CF206" i="47"/>
  <c r="CE206" i="47"/>
  <c r="P206" i="47" s="1"/>
  <c r="CD206" i="47"/>
  <c r="CC206" i="47"/>
  <c r="N206" i="47" s="1"/>
  <c r="CB206" i="47"/>
  <c r="M206" i="47" s="1"/>
  <c r="CA206" i="47"/>
  <c r="L206" i="47" s="1"/>
  <c r="BZ206" i="47"/>
  <c r="K206" i="47" s="1"/>
  <c r="BY206" i="47"/>
  <c r="BX206" i="47"/>
  <c r="BW206" i="47"/>
  <c r="H206" i="47" s="1"/>
  <c r="BV206" i="47"/>
  <c r="BU206" i="47"/>
  <c r="F206" i="47" s="1"/>
  <c r="BT206" i="47"/>
  <c r="E206" i="47" s="1"/>
  <c r="BS206" i="47"/>
  <c r="D206" i="47" s="1"/>
  <c r="BO206" i="47"/>
  <c r="B206" i="47"/>
  <c r="B206" i="45" s="1"/>
  <c r="A206" i="47"/>
  <c r="C206" i="47" s="1"/>
  <c r="C206" i="45" s="1"/>
  <c r="EF205" i="47"/>
  <c r="BQ205" i="47" s="1"/>
  <c r="EE205" i="47"/>
  <c r="ED205" i="47"/>
  <c r="BO205" i="47" s="1"/>
  <c r="EC205" i="47"/>
  <c r="BN205" i="47" s="1"/>
  <c r="EB205" i="47"/>
  <c r="BM205" i="47" s="1"/>
  <c r="EA205" i="47"/>
  <c r="DZ205" i="47"/>
  <c r="DY205" i="47"/>
  <c r="DX205" i="47"/>
  <c r="BI205" i="47" s="1"/>
  <c r="DW205" i="47"/>
  <c r="DV205" i="47"/>
  <c r="BG205" i="47" s="1"/>
  <c r="DU205" i="47"/>
  <c r="BF205" i="47" s="1"/>
  <c r="DT205" i="47"/>
  <c r="BE205" i="47" s="1"/>
  <c r="DS205" i="47"/>
  <c r="DR205" i="47"/>
  <c r="DQ205" i="47"/>
  <c r="DP205" i="47"/>
  <c r="BA205" i="47" s="1"/>
  <c r="DO205" i="47"/>
  <c r="DN205" i="47"/>
  <c r="DM205" i="47"/>
  <c r="AX205" i="47" s="1"/>
  <c r="DL205" i="47"/>
  <c r="AW205" i="47" s="1"/>
  <c r="DK205" i="47"/>
  <c r="DJ205" i="47"/>
  <c r="AU205" i="47" s="1"/>
  <c r="DI205" i="47"/>
  <c r="DH205" i="47"/>
  <c r="DG205" i="47"/>
  <c r="AR205" i="47" s="1"/>
  <c r="DF205" i="47"/>
  <c r="AQ205" i="47" s="1"/>
  <c r="DE205" i="47"/>
  <c r="AP205" i="47" s="1"/>
  <c r="DD205" i="47"/>
  <c r="AO205" i="47" s="1"/>
  <c r="DC205" i="47"/>
  <c r="AN205" i="47" s="1"/>
  <c r="DB205" i="47"/>
  <c r="DA205" i="47"/>
  <c r="CZ205" i="47"/>
  <c r="AK205" i="47" s="1"/>
  <c r="CY205" i="47"/>
  <c r="CX205" i="47"/>
  <c r="CW205" i="47"/>
  <c r="AH205" i="47" s="1"/>
  <c r="CV205" i="47"/>
  <c r="AG205" i="47" s="1"/>
  <c r="CU205" i="47"/>
  <c r="AF205" i="47" s="1"/>
  <c r="CT205" i="47"/>
  <c r="CS205" i="47"/>
  <c r="CR205" i="47"/>
  <c r="AC205" i="47" s="1"/>
  <c r="CQ205" i="47"/>
  <c r="CP205" i="47"/>
  <c r="CO205" i="47"/>
  <c r="Z205" i="47" s="1"/>
  <c r="CN205" i="47"/>
  <c r="Y205" i="47" s="1"/>
  <c r="CM205" i="47"/>
  <c r="X205" i="47" s="1"/>
  <c r="CL205" i="47"/>
  <c r="CK205" i="47"/>
  <c r="CJ205" i="47"/>
  <c r="U205" i="47" s="1"/>
  <c r="CI205" i="47"/>
  <c r="CH205" i="47"/>
  <c r="S205" i="47" s="1"/>
  <c r="CG205" i="47"/>
  <c r="R205" i="47" s="1"/>
  <c r="CF205" i="47"/>
  <c r="Q205" i="47" s="1"/>
  <c r="CE205" i="47"/>
  <c r="CD205" i="47"/>
  <c r="CC205" i="47"/>
  <c r="CB205" i="47"/>
  <c r="M205" i="47" s="1"/>
  <c r="CA205" i="47"/>
  <c r="BZ205" i="47"/>
  <c r="K205" i="47" s="1"/>
  <c r="BY205" i="47"/>
  <c r="J205" i="47" s="1"/>
  <c r="BX205" i="47"/>
  <c r="I205" i="47" s="1"/>
  <c r="BW205" i="47"/>
  <c r="H205" i="47" s="1"/>
  <c r="BV205" i="47"/>
  <c r="BU205" i="47"/>
  <c r="BT205" i="47"/>
  <c r="E205" i="47" s="1"/>
  <c r="BS205" i="47"/>
  <c r="B205" i="47"/>
  <c r="B205" i="45" s="1"/>
  <c r="A205" i="47"/>
  <c r="C205" i="47" s="1"/>
  <c r="C205" i="45" s="1"/>
  <c r="EF204" i="47"/>
  <c r="BQ204" i="47" s="1"/>
  <c r="EE204" i="47"/>
  <c r="ED204" i="47"/>
  <c r="BO204" i="47" s="1"/>
  <c r="EC204" i="47"/>
  <c r="EB204" i="47"/>
  <c r="BM204" i="47" s="1"/>
  <c r="EA204" i="47"/>
  <c r="BL204" i="47" s="1"/>
  <c r="DZ204" i="47"/>
  <c r="BK204" i="47" s="1"/>
  <c r="DY204" i="47"/>
  <c r="BJ204" i="47" s="1"/>
  <c r="DX204" i="47"/>
  <c r="BI204" i="47" s="1"/>
  <c r="DW204" i="47"/>
  <c r="DV204" i="47"/>
  <c r="BG204" i="47" s="1"/>
  <c r="DU204" i="47"/>
  <c r="DT204" i="47"/>
  <c r="BE204" i="47" s="1"/>
  <c r="DS204" i="47"/>
  <c r="DR204" i="47"/>
  <c r="DQ204" i="47"/>
  <c r="BB204" i="47" s="1"/>
  <c r="DP204" i="47"/>
  <c r="BA204" i="47" s="1"/>
  <c r="DO204" i="47"/>
  <c r="DN204" i="47"/>
  <c r="DM204" i="47"/>
  <c r="AX204" i="47" s="1"/>
  <c r="DL204" i="47"/>
  <c r="AW204" i="47" s="1"/>
  <c r="DK204" i="47"/>
  <c r="DJ204" i="47"/>
  <c r="AU204" i="47" s="1"/>
  <c r="DI204" i="47"/>
  <c r="AT204" i="47" s="1"/>
  <c r="DH204" i="47"/>
  <c r="AS204" i="47" s="1"/>
  <c r="DG204" i="47"/>
  <c r="DF204" i="47"/>
  <c r="DE204" i="47"/>
  <c r="AP204" i="47" s="1"/>
  <c r="DD204" i="47"/>
  <c r="AO204" i="47" s="1"/>
  <c r="DC204" i="47"/>
  <c r="DB204" i="47"/>
  <c r="AM204" i="47" s="1"/>
  <c r="DA204" i="47"/>
  <c r="AL204" i="47" s="1"/>
  <c r="CZ204" i="47"/>
  <c r="AK204" i="47" s="1"/>
  <c r="CY204" i="47"/>
  <c r="CX204" i="47"/>
  <c r="CW204" i="47"/>
  <c r="CV204" i="47"/>
  <c r="AG204" i="47" s="1"/>
  <c r="CU204" i="47"/>
  <c r="CT204" i="47"/>
  <c r="AE204" i="47" s="1"/>
  <c r="CS204" i="47"/>
  <c r="AD204" i="47" s="1"/>
  <c r="CR204" i="47"/>
  <c r="AC204" i="47" s="1"/>
  <c r="CQ204" i="47"/>
  <c r="CP204" i="47"/>
  <c r="CO204" i="47"/>
  <c r="CN204" i="47"/>
  <c r="Y204" i="47" s="1"/>
  <c r="CM204" i="47"/>
  <c r="CL204" i="47"/>
  <c r="W204" i="47" s="1"/>
  <c r="CK204" i="47"/>
  <c r="V204" i="47" s="1"/>
  <c r="CJ204" i="47"/>
  <c r="U204" i="47" s="1"/>
  <c r="CI204" i="47"/>
  <c r="CH204" i="47"/>
  <c r="S204" i="47" s="1"/>
  <c r="CG204" i="47"/>
  <c r="R204" i="47" s="1"/>
  <c r="CF204" i="47"/>
  <c r="Q204" i="47" s="1"/>
  <c r="CE204" i="47"/>
  <c r="CD204" i="47"/>
  <c r="CC204" i="47"/>
  <c r="N204" i="47" s="1"/>
  <c r="CB204" i="47"/>
  <c r="M204" i="47" s="1"/>
  <c r="CA204" i="47"/>
  <c r="BZ204" i="47"/>
  <c r="K204" i="47" s="1"/>
  <c r="BY204" i="47"/>
  <c r="BX204" i="47"/>
  <c r="BW204" i="47"/>
  <c r="BV204" i="47"/>
  <c r="G204" i="47" s="1"/>
  <c r="BU204" i="47"/>
  <c r="F204" i="47" s="1"/>
  <c r="BT204" i="47"/>
  <c r="E204" i="47" s="1"/>
  <c r="BS204" i="47"/>
  <c r="B204" i="47"/>
  <c r="B204" i="45" s="1"/>
  <c r="A204" i="47"/>
  <c r="C204" i="47" s="1"/>
  <c r="C204" i="45" s="1"/>
  <c r="EF203" i="47"/>
  <c r="BQ203" i="47" s="1"/>
  <c r="EE203" i="47"/>
  <c r="ED203" i="47"/>
  <c r="BO203" i="45" s="1"/>
  <c r="EC203" i="47"/>
  <c r="BN203" i="45" s="1"/>
  <c r="EB203" i="47"/>
  <c r="EA203" i="47"/>
  <c r="DZ203" i="47"/>
  <c r="DY203" i="47"/>
  <c r="DX203" i="47"/>
  <c r="BI203" i="47" s="1"/>
  <c r="DW203" i="47"/>
  <c r="DV203" i="47"/>
  <c r="BG203" i="47" s="1"/>
  <c r="DU203" i="47"/>
  <c r="BF203" i="47" s="1"/>
  <c r="DT203" i="47"/>
  <c r="DS203" i="47"/>
  <c r="BD203" i="47" s="1"/>
  <c r="DR203" i="47"/>
  <c r="BC203" i="47" s="1"/>
  <c r="DQ203" i="47"/>
  <c r="DP203" i="47"/>
  <c r="BA203" i="47" s="1"/>
  <c r="DO203" i="47"/>
  <c r="DN203" i="47"/>
  <c r="AY203" i="47" s="1"/>
  <c r="DM203" i="47"/>
  <c r="AX203" i="47" s="1"/>
  <c r="DL203" i="47"/>
  <c r="DK203" i="47"/>
  <c r="AV203" i="47" s="1"/>
  <c r="DJ203" i="47"/>
  <c r="DI203" i="47"/>
  <c r="DH203" i="47"/>
  <c r="AS203" i="47" s="1"/>
  <c r="DG203" i="47"/>
  <c r="DF203" i="47"/>
  <c r="AQ203" i="47" s="1"/>
  <c r="DE203" i="47"/>
  <c r="AP203" i="47" s="1"/>
  <c r="DD203" i="47"/>
  <c r="DC203" i="47"/>
  <c r="AN203" i="47" s="1"/>
  <c r="DB203" i="47"/>
  <c r="DA203" i="47"/>
  <c r="CZ203" i="47"/>
  <c r="AK203" i="47" s="1"/>
  <c r="CY203" i="47"/>
  <c r="CX203" i="47"/>
  <c r="AI203" i="47" s="1"/>
  <c r="CW203" i="47"/>
  <c r="AH203" i="47" s="1"/>
  <c r="CV203" i="47"/>
  <c r="CU203" i="47"/>
  <c r="AF203" i="47" s="1"/>
  <c r="CT203" i="47"/>
  <c r="CS203" i="47"/>
  <c r="AD203" i="47" s="1"/>
  <c r="CR203" i="47"/>
  <c r="AC203" i="47" s="1"/>
  <c r="CQ203" i="47"/>
  <c r="CP203" i="47"/>
  <c r="CO203" i="47"/>
  <c r="Z203" i="47" s="1"/>
  <c r="CN203" i="47"/>
  <c r="CM203" i="47"/>
  <c r="CL203" i="47"/>
  <c r="CK203" i="47"/>
  <c r="CJ203" i="47"/>
  <c r="U203" i="47" s="1"/>
  <c r="CI203" i="47"/>
  <c r="CH203" i="47"/>
  <c r="S203" i="47" s="1"/>
  <c r="CG203" i="47"/>
  <c r="R203" i="47" s="1"/>
  <c r="CF203" i="47"/>
  <c r="CE203" i="47"/>
  <c r="P203" i="47" s="1"/>
  <c r="CD203" i="47"/>
  <c r="O203" i="47" s="1"/>
  <c r="CC203" i="47"/>
  <c r="CB203" i="47"/>
  <c r="M203" i="47" s="1"/>
  <c r="CA203" i="47"/>
  <c r="BZ203" i="47"/>
  <c r="BY203" i="47"/>
  <c r="J203" i="47" s="1"/>
  <c r="BX203" i="47"/>
  <c r="BW203" i="47"/>
  <c r="H203" i="47" s="1"/>
  <c r="BV203" i="47"/>
  <c r="BU203" i="47"/>
  <c r="BT203" i="47"/>
  <c r="E203" i="47" s="1"/>
  <c r="BS203" i="47"/>
  <c r="BO203" i="47"/>
  <c r="BN203" i="47"/>
  <c r="B203" i="47"/>
  <c r="B203" i="45" s="1"/>
  <c r="A203" i="47"/>
  <c r="A203" i="45" s="1"/>
  <c r="EF202" i="47"/>
  <c r="EE202" i="47"/>
  <c r="ED202" i="47"/>
  <c r="BO202" i="47" s="1"/>
  <c r="EC202" i="47"/>
  <c r="EB202" i="47"/>
  <c r="BM202" i="47" s="1"/>
  <c r="EA202" i="47"/>
  <c r="BL202" i="47" s="1"/>
  <c r="DZ202" i="47"/>
  <c r="BK202" i="47" s="1"/>
  <c r="DY202" i="47"/>
  <c r="BJ202" i="47" s="1"/>
  <c r="DX202" i="47"/>
  <c r="DW202" i="47"/>
  <c r="DV202" i="47"/>
  <c r="BG202" i="47" s="1"/>
  <c r="DU202" i="47"/>
  <c r="DT202" i="47"/>
  <c r="BE202" i="47" s="1"/>
  <c r="DS202" i="47"/>
  <c r="BD202" i="47" s="1"/>
  <c r="DR202" i="47"/>
  <c r="BC202" i="47" s="1"/>
  <c r="DQ202" i="47"/>
  <c r="DP202" i="47"/>
  <c r="DO202" i="47"/>
  <c r="DN202" i="47"/>
  <c r="AY202" i="47" s="1"/>
  <c r="DM202" i="47"/>
  <c r="DL202" i="47"/>
  <c r="DK202" i="47"/>
  <c r="AV202" i="47" s="1"/>
  <c r="DJ202" i="47"/>
  <c r="AU202" i="47" s="1"/>
  <c r="DI202" i="47"/>
  <c r="AT202" i="47" s="1"/>
  <c r="DH202" i="47"/>
  <c r="DG202" i="47"/>
  <c r="DF202" i="47"/>
  <c r="AQ202" i="47" s="1"/>
  <c r="DE202" i="47"/>
  <c r="DD202" i="47"/>
  <c r="DC202" i="47"/>
  <c r="AN202" i="47" s="1"/>
  <c r="DB202" i="47"/>
  <c r="AM202" i="47" s="1"/>
  <c r="DA202" i="47"/>
  <c r="AL202" i="47" s="1"/>
  <c r="CZ202" i="47"/>
  <c r="CY202" i="47"/>
  <c r="AJ202" i="47" s="1"/>
  <c r="CX202" i="47"/>
  <c r="AI202" i="47" s="1"/>
  <c r="CW202" i="47"/>
  <c r="CV202" i="47"/>
  <c r="AG202" i="47" s="1"/>
  <c r="CU202" i="47"/>
  <c r="AF202" i="47" s="1"/>
  <c r="CT202" i="47"/>
  <c r="AE202" i="47" s="1"/>
  <c r="CS202" i="47"/>
  <c r="CR202" i="47"/>
  <c r="AC202" i="47" s="1"/>
  <c r="CQ202" i="47"/>
  <c r="AB202" i="47" s="1"/>
  <c r="CP202" i="47"/>
  <c r="AA202" i="47" s="1"/>
  <c r="CO202" i="47"/>
  <c r="CN202" i="47"/>
  <c r="Y202" i="47" s="1"/>
  <c r="CM202" i="47"/>
  <c r="X202" i="47" s="1"/>
  <c r="CL202" i="47"/>
  <c r="W202" i="47" s="1"/>
  <c r="CK202" i="47"/>
  <c r="V202" i="47" s="1"/>
  <c r="CJ202" i="47"/>
  <c r="CI202" i="47"/>
  <c r="T202" i="47" s="1"/>
  <c r="CH202" i="47"/>
  <c r="S202" i="47" s="1"/>
  <c r="CG202" i="47"/>
  <c r="CF202" i="47"/>
  <c r="CE202" i="47"/>
  <c r="P202" i="47" s="1"/>
  <c r="CD202" i="47"/>
  <c r="O202" i="47" s="1"/>
  <c r="CC202" i="47"/>
  <c r="N202" i="47" s="1"/>
  <c r="CB202" i="47"/>
  <c r="CA202" i="47"/>
  <c r="BZ202" i="47"/>
  <c r="K202" i="47" s="1"/>
  <c r="BY202" i="47"/>
  <c r="BX202" i="47"/>
  <c r="I202" i="47" s="1"/>
  <c r="BW202" i="47"/>
  <c r="H202" i="47" s="1"/>
  <c r="BV202" i="47"/>
  <c r="G202" i="47" s="1"/>
  <c r="BU202" i="47"/>
  <c r="BT202" i="47"/>
  <c r="BS202" i="47"/>
  <c r="B202" i="47"/>
  <c r="B202" i="45" s="1"/>
  <c r="A202" i="47"/>
  <c r="A202" i="45" s="1"/>
  <c r="EF201" i="47"/>
  <c r="BQ201" i="47" s="1"/>
  <c r="EE201" i="47"/>
  <c r="BP201" i="47" s="1"/>
  <c r="ED201" i="47"/>
  <c r="BO201" i="47" s="1"/>
  <c r="EC201" i="47"/>
  <c r="BN201" i="47" s="1"/>
  <c r="EB201" i="47"/>
  <c r="EA201" i="47"/>
  <c r="DZ201" i="47"/>
  <c r="BK201" i="47" s="1"/>
  <c r="DY201" i="47"/>
  <c r="DX201" i="47"/>
  <c r="BI201" i="47" s="1"/>
  <c r="DW201" i="47"/>
  <c r="BH201" i="47" s="1"/>
  <c r="DV201" i="47"/>
  <c r="BG201" i="47" s="1"/>
  <c r="DU201" i="47"/>
  <c r="BF201" i="47" s="1"/>
  <c r="DT201" i="47"/>
  <c r="DS201" i="47"/>
  <c r="DR201" i="47"/>
  <c r="BC201" i="47" s="1"/>
  <c r="DQ201" i="47"/>
  <c r="DP201" i="47"/>
  <c r="BA201" i="47" s="1"/>
  <c r="DO201" i="47"/>
  <c r="AZ201" i="47" s="1"/>
  <c r="DN201" i="47"/>
  <c r="AY201" i="47" s="1"/>
  <c r="DM201" i="47"/>
  <c r="AX201" i="47" s="1"/>
  <c r="DL201" i="47"/>
  <c r="DK201" i="47"/>
  <c r="AV201" i="47" s="1"/>
  <c r="DJ201" i="47"/>
  <c r="AU201" i="47" s="1"/>
  <c r="DI201" i="47"/>
  <c r="DH201" i="47"/>
  <c r="AS201" i="47" s="1"/>
  <c r="DG201" i="47"/>
  <c r="AR201" i="47" s="1"/>
  <c r="DF201" i="47"/>
  <c r="AQ201" i="47" s="1"/>
  <c r="DE201" i="47"/>
  <c r="AP201" i="47" s="1"/>
  <c r="DD201" i="47"/>
  <c r="AO201" i="47" s="1"/>
  <c r="DC201" i="47"/>
  <c r="AN201" i="47" s="1"/>
  <c r="DB201" i="47"/>
  <c r="AM201" i="47" s="1"/>
  <c r="DA201" i="47"/>
  <c r="CZ201" i="47"/>
  <c r="CY201" i="47"/>
  <c r="AJ201" i="47" s="1"/>
  <c r="CX201" i="47"/>
  <c r="AI201" i="47" s="1"/>
  <c r="CW201" i="47"/>
  <c r="CV201" i="47"/>
  <c r="CU201" i="47"/>
  <c r="AF201" i="47" s="1"/>
  <c r="CT201" i="47"/>
  <c r="CS201" i="47"/>
  <c r="CR201" i="47"/>
  <c r="CQ201" i="47"/>
  <c r="AB201" i="47" s="1"/>
  <c r="CP201" i="47"/>
  <c r="AA201" i="47" s="1"/>
  <c r="CO201" i="47"/>
  <c r="Z201" i="47" s="1"/>
  <c r="CN201" i="47"/>
  <c r="Y201" i="47" s="1"/>
  <c r="CM201" i="47"/>
  <c r="CL201" i="47"/>
  <c r="W201" i="47" s="1"/>
  <c r="CK201" i="47"/>
  <c r="CJ201" i="47"/>
  <c r="U201" i="47" s="1"/>
  <c r="CI201" i="47"/>
  <c r="T201" i="47" s="1"/>
  <c r="CH201" i="47"/>
  <c r="S201" i="47" s="1"/>
  <c r="CG201" i="47"/>
  <c r="CF201" i="47"/>
  <c r="Q201" i="47" s="1"/>
  <c r="CE201" i="47"/>
  <c r="CD201" i="47"/>
  <c r="CC201" i="47"/>
  <c r="CB201" i="47"/>
  <c r="CA201" i="47"/>
  <c r="L201" i="47" s="1"/>
  <c r="BZ201" i="47"/>
  <c r="K201" i="47" s="1"/>
  <c r="BY201" i="47"/>
  <c r="J201" i="47" s="1"/>
  <c r="BX201" i="47"/>
  <c r="BW201" i="47"/>
  <c r="BV201" i="47"/>
  <c r="G201" i="47" s="1"/>
  <c r="BU201" i="47"/>
  <c r="BT201" i="47"/>
  <c r="BS201" i="47"/>
  <c r="D201" i="47" s="1"/>
  <c r="B201" i="47"/>
  <c r="B201" i="45" s="1"/>
  <c r="A201" i="47"/>
  <c r="A201" i="45" s="1"/>
  <c r="EF200" i="47"/>
  <c r="EE200" i="47"/>
  <c r="ED200" i="47"/>
  <c r="BO200" i="47" s="1"/>
  <c r="EC200" i="47"/>
  <c r="EB200" i="47"/>
  <c r="EA200" i="47"/>
  <c r="BL200" i="47" s="1"/>
  <c r="DZ200" i="47"/>
  <c r="BK200" i="47" s="1"/>
  <c r="DY200" i="47"/>
  <c r="BJ200" i="47" s="1"/>
  <c r="DX200" i="47"/>
  <c r="DW200" i="47"/>
  <c r="BH200" i="47" s="1"/>
  <c r="DV200" i="47"/>
  <c r="BG200" i="47" s="1"/>
  <c r="DU200" i="47"/>
  <c r="DT200" i="47"/>
  <c r="BE200" i="47" s="1"/>
  <c r="DS200" i="47"/>
  <c r="BD200" i="47" s="1"/>
  <c r="DR200" i="47"/>
  <c r="BC200" i="47" s="1"/>
  <c r="DQ200" i="47"/>
  <c r="BB200" i="47" s="1"/>
  <c r="DP200" i="47"/>
  <c r="DO200" i="47"/>
  <c r="AZ200" i="47" s="1"/>
  <c r="DN200" i="47"/>
  <c r="DM200" i="47"/>
  <c r="DL200" i="47"/>
  <c r="AW200" i="47" s="1"/>
  <c r="DK200" i="47"/>
  <c r="AV200" i="47" s="1"/>
  <c r="DJ200" i="47"/>
  <c r="AU200" i="47" s="1"/>
  <c r="DI200" i="47"/>
  <c r="AT200" i="47" s="1"/>
  <c r="DH200" i="47"/>
  <c r="DG200" i="47"/>
  <c r="DF200" i="47"/>
  <c r="AQ200" i="47" s="1"/>
  <c r="DE200" i="47"/>
  <c r="DD200" i="47"/>
  <c r="AO200" i="47" s="1"/>
  <c r="DC200" i="47"/>
  <c r="AN200" i="47" s="1"/>
  <c r="DB200" i="47"/>
  <c r="AM200" i="47" s="1"/>
  <c r="DA200" i="47"/>
  <c r="CZ200" i="47"/>
  <c r="AK200" i="47" s="1"/>
  <c r="CY200" i="47"/>
  <c r="CX200" i="47"/>
  <c r="AI200" i="47" s="1"/>
  <c r="CW200" i="47"/>
  <c r="CV200" i="47"/>
  <c r="CU200" i="47"/>
  <c r="AF200" i="47" s="1"/>
  <c r="CT200" i="47"/>
  <c r="AE200" i="47" s="1"/>
  <c r="CS200" i="47"/>
  <c r="AD200" i="47" s="1"/>
  <c r="CR200" i="47"/>
  <c r="CQ200" i="47"/>
  <c r="CP200" i="47"/>
  <c r="AA200" i="47" s="1"/>
  <c r="CO200" i="47"/>
  <c r="CN200" i="47"/>
  <c r="Y200" i="47" s="1"/>
  <c r="CM200" i="47"/>
  <c r="X200" i="47" s="1"/>
  <c r="CL200" i="47"/>
  <c r="W200" i="47" s="1"/>
  <c r="CK200" i="47"/>
  <c r="V200" i="47" s="1"/>
  <c r="CJ200" i="47"/>
  <c r="U200" i="47" s="1"/>
  <c r="CI200" i="47"/>
  <c r="CH200" i="47"/>
  <c r="S200" i="47" s="1"/>
  <c r="CG200" i="47"/>
  <c r="CF200" i="47"/>
  <c r="Q200" i="47" s="1"/>
  <c r="CE200" i="47"/>
  <c r="P200" i="47" s="1"/>
  <c r="CD200" i="47"/>
  <c r="O200" i="47" s="1"/>
  <c r="CC200" i="47"/>
  <c r="CB200" i="47"/>
  <c r="CA200" i="47"/>
  <c r="L200" i="47" s="1"/>
  <c r="BZ200" i="47"/>
  <c r="K200" i="47" s="1"/>
  <c r="BY200" i="47"/>
  <c r="BX200" i="47"/>
  <c r="BW200" i="47"/>
  <c r="H200" i="47" s="1"/>
  <c r="BV200" i="47"/>
  <c r="G200" i="47" s="1"/>
  <c r="BU200" i="47"/>
  <c r="BT200" i="47"/>
  <c r="E200" i="47" s="1"/>
  <c r="BS200" i="47"/>
  <c r="D200" i="47" s="1"/>
  <c r="B200" i="47"/>
  <c r="B200" i="45" s="1"/>
  <c r="A200" i="47"/>
  <c r="C200" i="47" s="1"/>
  <c r="C200" i="45" s="1"/>
  <c r="EF199" i="47"/>
  <c r="EE199" i="47"/>
  <c r="BP199" i="47" s="1"/>
  <c r="ED199" i="47"/>
  <c r="BO199" i="47" s="1"/>
  <c r="EC199" i="47"/>
  <c r="BN199" i="47" s="1"/>
  <c r="EB199" i="47"/>
  <c r="EA199" i="47"/>
  <c r="BL199" i="47" s="1"/>
  <c r="DZ199" i="47"/>
  <c r="BK199" i="47" s="1"/>
  <c r="DY199" i="47"/>
  <c r="BJ199" i="47" s="1"/>
  <c r="DX199" i="47"/>
  <c r="BI199" i="47" s="1"/>
  <c r="DW199" i="47"/>
  <c r="BH199" i="47" s="1"/>
  <c r="DV199" i="47"/>
  <c r="BG199" i="47" s="1"/>
  <c r="DU199" i="47"/>
  <c r="BF199" i="47" s="1"/>
  <c r="DT199" i="47"/>
  <c r="DS199" i="47"/>
  <c r="DR199" i="47"/>
  <c r="BC199" i="47" s="1"/>
  <c r="DQ199" i="47"/>
  <c r="BB199" i="47" s="1"/>
  <c r="DP199" i="47"/>
  <c r="DO199" i="47"/>
  <c r="AZ199" i="47" s="1"/>
  <c r="DN199" i="47"/>
  <c r="AY199" i="47" s="1"/>
  <c r="DM199" i="47"/>
  <c r="AX199" i="47" s="1"/>
  <c r="DL199" i="47"/>
  <c r="DK199" i="47"/>
  <c r="AV199" i="47" s="1"/>
  <c r="DJ199" i="47"/>
  <c r="AU199" i="47" s="1"/>
  <c r="DI199" i="47"/>
  <c r="AT199" i="47" s="1"/>
  <c r="DH199" i="47"/>
  <c r="AS199" i="47" s="1"/>
  <c r="DG199" i="47"/>
  <c r="AR199" i="47" s="1"/>
  <c r="DF199" i="47"/>
  <c r="AQ199" i="47" s="1"/>
  <c r="DE199" i="47"/>
  <c r="AP199" i="47" s="1"/>
  <c r="DD199" i="47"/>
  <c r="DC199" i="47"/>
  <c r="AN199" i="47" s="1"/>
  <c r="DB199" i="47"/>
  <c r="DA199" i="47"/>
  <c r="AL199" i="47" s="1"/>
  <c r="CZ199" i="47"/>
  <c r="AK199" i="47" s="1"/>
  <c r="CY199" i="47"/>
  <c r="AJ199" i="47" s="1"/>
  <c r="CX199" i="47"/>
  <c r="AI199" i="47" s="1"/>
  <c r="CW199" i="47"/>
  <c r="CV199" i="47"/>
  <c r="CU199" i="47"/>
  <c r="AF199" i="47" s="1"/>
  <c r="CT199" i="47"/>
  <c r="AE199" i="47" s="1"/>
  <c r="CS199" i="47"/>
  <c r="AD199" i="47" s="1"/>
  <c r="CR199" i="47"/>
  <c r="CQ199" i="47"/>
  <c r="AB199" i="47" s="1"/>
  <c r="CP199" i="47"/>
  <c r="AA199" i="47" s="1"/>
  <c r="CO199" i="47"/>
  <c r="Z199" i="47" s="1"/>
  <c r="CN199" i="47"/>
  <c r="CM199" i="47"/>
  <c r="X199" i="47" s="1"/>
  <c r="CL199" i="47"/>
  <c r="W199" i="47" s="1"/>
  <c r="CK199" i="47"/>
  <c r="V199" i="47" s="1"/>
  <c r="CJ199" i="47"/>
  <c r="CI199" i="47"/>
  <c r="T199" i="47" s="1"/>
  <c r="CH199" i="47"/>
  <c r="S199" i="47" s="1"/>
  <c r="CG199" i="47"/>
  <c r="R199" i="47" s="1"/>
  <c r="CF199" i="47"/>
  <c r="CE199" i="47"/>
  <c r="P199" i="47" s="1"/>
  <c r="CD199" i="47"/>
  <c r="O199" i="47" s="1"/>
  <c r="CC199" i="47"/>
  <c r="CB199" i="47"/>
  <c r="M199" i="47" s="1"/>
  <c r="CA199" i="47"/>
  <c r="L199" i="47" s="1"/>
  <c r="BZ199" i="47"/>
  <c r="K199" i="47" s="1"/>
  <c r="BY199" i="47"/>
  <c r="J199" i="47" s="1"/>
  <c r="BX199" i="47"/>
  <c r="BW199" i="47"/>
  <c r="H199" i="47" s="1"/>
  <c r="BV199" i="47"/>
  <c r="G199" i="47" s="1"/>
  <c r="BU199" i="47"/>
  <c r="F199" i="47" s="1"/>
  <c r="BT199" i="47"/>
  <c r="E199" i="47" s="1"/>
  <c r="BS199" i="47"/>
  <c r="D199" i="47" s="1"/>
  <c r="B199" i="47"/>
  <c r="B199" i="45" s="1"/>
  <c r="A199" i="47"/>
  <c r="C199" i="47" s="1"/>
  <c r="C199" i="45" s="1"/>
  <c r="EF198" i="47"/>
  <c r="EE198" i="47"/>
  <c r="BP198" i="47" s="1"/>
  <c r="ED198" i="47"/>
  <c r="BO198" i="45" s="1"/>
  <c r="EC198" i="47"/>
  <c r="EB198" i="47"/>
  <c r="EA198" i="47"/>
  <c r="BL198" i="47" s="1"/>
  <c r="DZ198" i="47"/>
  <c r="BK198" i="47" s="1"/>
  <c r="DY198" i="47"/>
  <c r="BJ198" i="47" s="1"/>
  <c r="DX198" i="47"/>
  <c r="DW198" i="47"/>
  <c r="BH198" i="47" s="1"/>
  <c r="DV198" i="47"/>
  <c r="DU198" i="47"/>
  <c r="BF198" i="47" s="1"/>
  <c r="DT198" i="47"/>
  <c r="BE198" i="47" s="1"/>
  <c r="DS198" i="47"/>
  <c r="BD198" i="47" s="1"/>
  <c r="DR198" i="47"/>
  <c r="BC198" i="47" s="1"/>
  <c r="DQ198" i="47"/>
  <c r="DP198" i="47"/>
  <c r="DO198" i="47"/>
  <c r="AZ198" i="47" s="1"/>
  <c r="DN198" i="47"/>
  <c r="DM198" i="47"/>
  <c r="AX198" i="47" s="1"/>
  <c r="DL198" i="47"/>
  <c r="AW198" i="47" s="1"/>
  <c r="DK198" i="47"/>
  <c r="AV198" i="47" s="1"/>
  <c r="DJ198" i="47"/>
  <c r="AU198" i="47" s="1"/>
  <c r="DI198" i="47"/>
  <c r="AT198" i="47" s="1"/>
  <c r="DH198" i="47"/>
  <c r="AS198" i="47" s="1"/>
  <c r="DG198" i="47"/>
  <c r="AR198" i="47" s="1"/>
  <c r="DF198" i="47"/>
  <c r="DE198" i="47"/>
  <c r="AP198" i="47" s="1"/>
  <c r="DD198" i="47"/>
  <c r="AO198" i="47" s="1"/>
  <c r="DC198" i="47"/>
  <c r="AN198" i="47" s="1"/>
  <c r="DB198" i="47"/>
  <c r="AM198" i="47" s="1"/>
  <c r="DA198" i="47"/>
  <c r="AL198" i="47" s="1"/>
  <c r="CZ198" i="47"/>
  <c r="CY198" i="47"/>
  <c r="AJ198" i="47" s="1"/>
  <c r="CX198" i="47"/>
  <c r="CW198" i="47"/>
  <c r="CV198" i="47"/>
  <c r="AG198" i="47" s="1"/>
  <c r="CU198" i="47"/>
  <c r="AF198" i="47" s="1"/>
  <c r="CT198" i="47"/>
  <c r="AE198" i="47" s="1"/>
  <c r="CS198" i="47"/>
  <c r="AD198" i="47" s="1"/>
  <c r="CR198" i="47"/>
  <c r="AC198" i="47" s="1"/>
  <c r="CQ198" i="47"/>
  <c r="AB198" i="47" s="1"/>
  <c r="CP198" i="47"/>
  <c r="CO198" i="47"/>
  <c r="Z198" i="47" s="1"/>
  <c r="CN198" i="47"/>
  <c r="Y198" i="47" s="1"/>
  <c r="CM198" i="47"/>
  <c r="X198" i="47" s="1"/>
  <c r="CL198" i="47"/>
  <c r="W198" i="47" s="1"/>
  <c r="CK198" i="47"/>
  <c r="CJ198" i="47"/>
  <c r="CI198" i="47"/>
  <c r="T198" i="47" s="1"/>
  <c r="CH198" i="47"/>
  <c r="CG198" i="47"/>
  <c r="R198" i="47" s="1"/>
  <c r="CF198" i="47"/>
  <c r="Q198" i="47" s="1"/>
  <c r="CE198" i="47"/>
  <c r="P198" i="47" s="1"/>
  <c r="CD198" i="47"/>
  <c r="O198" i="47" s="1"/>
  <c r="CC198" i="47"/>
  <c r="N198" i="47" s="1"/>
  <c r="CB198" i="47"/>
  <c r="CA198" i="47"/>
  <c r="L198" i="47" s="1"/>
  <c r="BZ198" i="47"/>
  <c r="BY198" i="47"/>
  <c r="J198" i="47" s="1"/>
  <c r="BX198" i="47"/>
  <c r="I198" i="47" s="1"/>
  <c r="BW198" i="47"/>
  <c r="H198" i="47" s="1"/>
  <c r="BV198" i="47"/>
  <c r="G198" i="47" s="1"/>
  <c r="BU198" i="47"/>
  <c r="F198" i="47" s="1"/>
  <c r="BT198" i="47"/>
  <c r="BS198" i="47"/>
  <c r="D198" i="47" s="1"/>
  <c r="BO198" i="47"/>
  <c r="B198" i="47"/>
  <c r="B198" i="45" s="1"/>
  <c r="A198" i="47"/>
  <c r="C198" i="47" s="1"/>
  <c r="C198" i="45" s="1"/>
  <c r="EF197" i="47"/>
  <c r="BQ197" i="47" s="1"/>
  <c r="EE197" i="47"/>
  <c r="BP197" i="47" s="1"/>
  <c r="ED197" i="47"/>
  <c r="BO197" i="47" s="1"/>
  <c r="EC197" i="47"/>
  <c r="BN197" i="47" s="1"/>
  <c r="EB197" i="47"/>
  <c r="EA197" i="47"/>
  <c r="DZ197" i="47"/>
  <c r="BK197" i="47" s="1"/>
  <c r="DY197" i="47"/>
  <c r="BJ197" i="47" s="1"/>
  <c r="DX197" i="47"/>
  <c r="BI197" i="47" s="1"/>
  <c r="DW197" i="47"/>
  <c r="BH197" i="47" s="1"/>
  <c r="DV197" i="47"/>
  <c r="DU197" i="47"/>
  <c r="DT197" i="47"/>
  <c r="BE197" i="47" s="1"/>
  <c r="DS197" i="47"/>
  <c r="DR197" i="47"/>
  <c r="BC197" i="47" s="1"/>
  <c r="DQ197" i="47"/>
  <c r="BB197" i="47" s="1"/>
  <c r="DP197" i="47"/>
  <c r="BA197" i="47" s="1"/>
  <c r="DO197" i="47"/>
  <c r="AZ197" i="47" s="1"/>
  <c r="DN197" i="47"/>
  <c r="AY197" i="47" s="1"/>
  <c r="DM197" i="47"/>
  <c r="DL197" i="47"/>
  <c r="AW197" i="47" s="1"/>
  <c r="DK197" i="47"/>
  <c r="DJ197" i="47"/>
  <c r="AU197" i="47" s="1"/>
  <c r="DI197" i="47"/>
  <c r="AT197" i="47" s="1"/>
  <c r="DH197" i="47"/>
  <c r="AS197" i="47" s="1"/>
  <c r="DG197" i="47"/>
  <c r="AR197" i="47" s="1"/>
  <c r="DF197" i="47"/>
  <c r="AQ197" i="47" s="1"/>
  <c r="DE197" i="47"/>
  <c r="DD197" i="47"/>
  <c r="AO197" i="47" s="1"/>
  <c r="DC197" i="47"/>
  <c r="DB197" i="47"/>
  <c r="AM197" i="47" s="1"/>
  <c r="DA197" i="47"/>
  <c r="AL197" i="47" s="1"/>
  <c r="CZ197" i="47"/>
  <c r="AK197" i="47" s="1"/>
  <c r="CY197" i="47"/>
  <c r="AJ197" i="47" s="1"/>
  <c r="CX197" i="47"/>
  <c r="AI197" i="47" s="1"/>
  <c r="CW197" i="47"/>
  <c r="CV197" i="47"/>
  <c r="AG197" i="47" s="1"/>
  <c r="CU197" i="47"/>
  <c r="CT197" i="47"/>
  <c r="AE197" i="47" s="1"/>
  <c r="CS197" i="47"/>
  <c r="CR197" i="47"/>
  <c r="AC197" i="47" s="1"/>
  <c r="CQ197" i="47"/>
  <c r="AB197" i="47" s="1"/>
  <c r="CP197" i="47"/>
  <c r="AA197" i="47" s="1"/>
  <c r="CO197" i="47"/>
  <c r="CN197" i="47"/>
  <c r="CM197" i="47"/>
  <c r="CL197" i="47"/>
  <c r="W197" i="47" s="1"/>
  <c r="CK197" i="47"/>
  <c r="V197" i="47" s="1"/>
  <c r="CJ197" i="47"/>
  <c r="U197" i="47" s="1"/>
  <c r="CI197" i="47"/>
  <c r="T197" i="47" s="1"/>
  <c r="CH197" i="47"/>
  <c r="S197" i="47" s="1"/>
  <c r="CG197" i="47"/>
  <c r="CF197" i="47"/>
  <c r="Q197" i="47" s="1"/>
  <c r="CE197" i="47"/>
  <c r="CD197" i="47"/>
  <c r="O197" i="47" s="1"/>
  <c r="CC197" i="47"/>
  <c r="CB197" i="47"/>
  <c r="M197" i="47" s="1"/>
  <c r="CA197" i="47"/>
  <c r="L197" i="47" s="1"/>
  <c r="BZ197" i="47"/>
  <c r="BY197" i="47"/>
  <c r="BX197" i="47"/>
  <c r="I197" i="47" s="1"/>
  <c r="BW197" i="47"/>
  <c r="BV197" i="47"/>
  <c r="G197" i="47" s="1"/>
  <c r="BU197" i="47"/>
  <c r="BT197" i="47"/>
  <c r="E197" i="47" s="1"/>
  <c r="BS197" i="47"/>
  <c r="D197" i="47" s="1"/>
  <c r="B197" i="47"/>
  <c r="B197" i="45" s="1"/>
  <c r="A197" i="47"/>
  <c r="EF196" i="47"/>
  <c r="BQ196" i="47" s="1"/>
  <c r="EE196" i="47"/>
  <c r="BP196" i="47" s="1"/>
  <c r="ED196" i="47"/>
  <c r="BO196" i="45" s="1"/>
  <c r="EC196" i="47"/>
  <c r="BN196" i="47" s="1"/>
  <c r="EB196" i="47"/>
  <c r="BM196" i="47" s="1"/>
  <c r="EA196" i="47"/>
  <c r="BL196" i="47" s="1"/>
  <c r="DZ196" i="47"/>
  <c r="BK196" i="47" s="1"/>
  <c r="DY196" i="47"/>
  <c r="DX196" i="47"/>
  <c r="BI196" i="47" s="1"/>
  <c r="DW196" i="47"/>
  <c r="BH196" i="47" s="1"/>
  <c r="DV196" i="47"/>
  <c r="DU196" i="47"/>
  <c r="BF196" i="47" s="1"/>
  <c r="DT196" i="47"/>
  <c r="BE196" i="47" s="1"/>
  <c r="DS196" i="47"/>
  <c r="BD196" i="47" s="1"/>
  <c r="DR196" i="47"/>
  <c r="BC196" i="47" s="1"/>
  <c r="DQ196" i="47"/>
  <c r="DP196" i="47"/>
  <c r="DO196" i="47"/>
  <c r="AZ196" i="47" s="1"/>
  <c r="DN196" i="47"/>
  <c r="AY196" i="47" s="1"/>
  <c r="DM196" i="47"/>
  <c r="AX196" i="47" s="1"/>
  <c r="DL196" i="47"/>
  <c r="AW196" i="47" s="1"/>
  <c r="DK196" i="47"/>
  <c r="AV196" i="47" s="1"/>
  <c r="DJ196" i="47"/>
  <c r="AU196" i="47" s="1"/>
  <c r="DI196" i="47"/>
  <c r="DH196" i="47"/>
  <c r="DG196" i="47"/>
  <c r="AR196" i="47" s="1"/>
  <c r="DF196" i="47"/>
  <c r="DE196" i="47"/>
  <c r="AP196" i="47" s="1"/>
  <c r="DD196" i="47"/>
  <c r="AO196" i="47" s="1"/>
  <c r="DC196" i="47"/>
  <c r="AN196" i="47" s="1"/>
  <c r="DB196" i="47"/>
  <c r="DA196" i="47"/>
  <c r="CZ196" i="47"/>
  <c r="AK196" i="47" s="1"/>
  <c r="CY196" i="47"/>
  <c r="AJ196" i="47" s="1"/>
  <c r="CX196" i="47"/>
  <c r="AI196" i="47" s="1"/>
  <c r="CW196" i="47"/>
  <c r="AH196" i="47" s="1"/>
  <c r="CV196" i="47"/>
  <c r="AG196" i="47" s="1"/>
  <c r="CU196" i="47"/>
  <c r="AF196" i="47" s="1"/>
  <c r="CT196" i="47"/>
  <c r="CS196" i="47"/>
  <c r="CR196" i="47"/>
  <c r="AC196" i="47" s="1"/>
  <c r="CQ196" i="47"/>
  <c r="CP196" i="47"/>
  <c r="CO196" i="47"/>
  <c r="Z196" i="47" s="1"/>
  <c r="CN196" i="47"/>
  <c r="Y196" i="47" s="1"/>
  <c r="CM196" i="47"/>
  <c r="X196" i="47" s="1"/>
  <c r="CL196" i="47"/>
  <c r="CK196" i="47"/>
  <c r="V196" i="47" s="1"/>
  <c r="CJ196" i="47"/>
  <c r="U196" i="47" s="1"/>
  <c r="CI196" i="47"/>
  <c r="T196" i="47" s="1"/>
  <c r="CH196" i="47"/>
  <c r="S196" i="47" s="1"/>
  <c r="CG196" i="47"/>
  <c r="R196" i="47" s="1"/>
  <c r="CF196" i="47"/>
  <c r="Q196" i="47" s="1"/>
  <c r="CE196" i="47"/>
  <c r="P196" i="47" s="1"/>
  <c r="CD196" i="47"/>
  <c r="CC196" i="47"/>
  <c r="CB196" i="47"/>
  <c r="M196" i="47" s="1"/>
  <c r="CA196" i="47"/>
  <c r="BZ196" i="47"/>
  <c r="K196" i="47" s="1"/>
  <c r="BY196" i="47"/>
  <c r="J196" i="47" s="1"/>
  <c r="BX196" i="47"/>
  <c r="I196" i="47" s="1"/>
  <c r="BW196" i="47"/>
  <c r="H196" i="47" s="1"/>
  <c r="BV196" i="47"/>
  <c r="G196" i="47" s="1"/>
  <c r="BU196" i="47"/>
  <c r="BT196" i="47"/>
  <c r="E196" i="47" s="1"/>
  <c r="BS196" i="47"/>
  <c r="D196" i="47" s="1"/>
  <c r="BO196" i="47"/>
  <c r="B196" i="47"/>
  <c r="B196" i="45" s="1"/>
  <c r="A196" i="47"/>
  <c r="C196" i="47" s="1"/>
  <c r="C196" i="45" s="1"/>
  <c r="EF195" i="47"/>
  <c r="BQ195" i="47" s="1"/>
  <c r="EE195" i="47"/>
  <c r="ED195" i="47"/>
  <c r="BO195" i="47" s="1"/>
  <c r="EC195" i="47"/>
  <c r="BN195" i="47" s="1"/>
  <c r="EB195" i="47"/>
  <c r="BM195" i="47" s="1"/>
  <c r="EA195" i="47"/>
  <c r="BL195" i="47" s="1"/>
  <c r="DZ195" i="47"/>
  <c r="DY195" i="47"/>
  <c r="BJ195" i="47" s="1"/>
  <c r="DX195" i="47"/>
  <c r="BI195" i="47" s="1"/>
  <c r="DW195" i="47"/>
  <c r="BH195" i="47" s="1"/>
  <c r="DV195" i="47"/>
  <c r="BG195" i="47" s="1"/>
  <c r="DU195" i="47"/>
  <c r="BF195" i="47" s="1"/>
  <c r="DT195" i="47"/>
  <c r="BE195" i="47" s="1"/>
  <c r="DS195" i="47"/>
  <c r="BD195" i="47" s="1"/>
  <c r="DR195" i="47"/>
  <c r="BC195" i="47" s="1"/>
  <c r="DQ195" i="47"/>
  <c r="BB195" i="47" s="1"/>
  <c r="DP195" i="47"/>
  <c r="BA195" i="47" s="1"/>
  <c r="DO195" i="47"/>
  <c r="AZ195" i="47" s="1"/>
  <c r="DN195" i="47"/>
  <c r="AY195" i="47" s="1"/>
  <c r="DM195" i="47"/>
  <c r="AX195" i="47" s="1"/>
  <c r="DL195" i="47"/>
  <c r="DK195" i="47"/>
  <c r="AV195" i="47" s="1"/>
  <c r="DJ195" i="47"/>
  <c r="DI195" i="47"/>
  <c r="AT195" i="47" s="1"/>
  <c r="DH195" i="47"/>
  <c r="AS195" i="47" s="1"/>
  <c r="DG195" i="47"/>
  <c r="AR195" i="47" s="1"/>
  <c r="DF195" i="47"/>
  <c r="AQ195" i="47" s="1"/>
  <c r="DE195" i="47"/>
  <c r="AP195" i="47" s="1"/>
  <c r="DD195" i="47"/>
  <c r="AO195" i="47" s="1"/>
  <c r="DC195" i="47"/>
  <c r="AN195" i="47" s="1"/>
  <c r="DB195" i="47"/>
  <c r="AM195" i="47" s="1"/>
  <c r="DA195" i="47"/>
  <c r="AL195" i="47" s="1"/>
  <c r="CZ195" i="47"/>
  <c r="AK195" i="47" s="1"/>
  <c r="CY195" i="47"/>
  <c r="AJ195" i="47" s="1"/>
  <c r="CX195" i="47"/>
  <c r="AI195" i="47" s="1"/>
  <c r="CW195" i="47"/>
  <c r="AH195" i="47" s="1"/>
  <c r="CV195" i="47"/>
  <c r="AG195" i="47" s="1"/>
  <c r="CU195" i="47"/>
  <c r="AF195" i="47" s="1"/>
  <c r="CT195" i="47"/>
  <c r="AE195" i="47" s="1"/>
  <c r="CS195" i="47"/>
  <c r="AD195" i="47" s="1"/>
  <c r="CR195" i="47"/>
  <c r="AC195" i="47" s="1"/>
  <c r="CQ195" i="47"/>
  <c r="AB195" i="47" s="1"/>
  <c r="CP195" i="47"/>
  <c r="AA195" i="47" s="1"/>
  <c r="CO195" i="47"/>
  <c r="Z195" i="47" s="1"/>
  <c r="CN195" i="47"/>
  <c r="CM195" i="47"/>
  <c r="X195" i="47" s="1"/>
  <c r="CL195" i="47"/>
  <c r="W195" i="47" s="1"/>
  <c r="CK195" i="47"/>
  <c r="V195" i="47" s="1"/>
  <c r="CJ195" i="47"/>
  <c r="U195" i="47" s="1"/>
  <c r="CI195" i="47"/>
  <c r="CH195" i="47"/>
  <c r="S195" i="47" s="1"/>
  <c r="CG195" i="47"/>
  <c r="CF195" i="47"/>
  <c r="Q195" i="47" s="1"/>
  <c r="CE195" i="47"/>
  <c r="CD195" i="47"/>
  <c r="O195" i="47" s="1"/>
  <c r="CC195" i="47"/>
  <c r="N195" i="47" s="1"/>
  <c r="CB195" i="47"/>
  <c r="M195" i="47" s="1"/>
  <c r="CA195" i="47"/>
  <c r="L195" i="47" s="1"/>
  <c r="BZ195" i="47"/>
  <c r="K195" i="47" s="1"/>
  <c r="BY195" i="47"/>
  <c r="J195" i="47" s="1"/>
  <c r="BX195" i="47"/>
  <c r="BW195" i="47"/>
  <c r="H195" i="47" s="1"/>
  <c r="BV195" i="47"/>
  <c r="G195" i="47" s="1"/>
  <c r="BU195" i="47"/>
  <c r="F195" i="47" s="1"/>
  <c r="BT195" i="47"/>
  <c r="E195" i="47" s="1"/>
  <c r="BS195" i="47"/>
  <c r="D195" i="47" s="1"/>
  <c r="B195" i="47"/>
  <c r="B195" i="45" s="1"/>
  <c r="A195" i="47"/>
  <c r="A195" i="45" s="1"/>
  <c r="EF194" i="47"/>
  <c r="BQ194" i="47" s="1"/>
  <c r="EE194" i="47"/>
  <c r="BP194" i="47" s="1"/>
  <c r="ED194" i="47"/>
  <c r="BO194" i="45" s="1"/>
  <c r="EC194" i="47"/>
  <c r="BN194" i="45" s="1"/>
  <c r="EB194" i="47"/>
  <c r="BM194" i="47" s="1"/>
  <c r="EA194" i="47"/>
  <c r="DZ194" i="47"/>
  <c r="DY194" i="47"/>
  <c r="BJ194" i="47" s="1"/>
  <c r="DX194" i="47"/>
  <c r="BI194" i="47" s="1"/>
  <c r="DW194" i="47"/>
  <c r="BH194" i="47" s="1"/>
  <c r="DV194" i="47"/>
  <c r="BG194" i="47" s="1"/>
  <c r="DU194" i="47"/>
  <c r="BF194" i="47" s="1"/>
  <c r="DT194" i="47"/>
  <c r="BE194" i="47" s="1"/>
  <c r="DS194" i="47"/>
  <c r="BD194" i="47" s="1"/>
  <c r="DR194" i="47"/>
  <c r="DQ194" i="47"/>
  <c r="BB194" i="47" s="1"/>
  <c r="DP194" i="47"/>
  <c r="BA194" i="47" s="1"/>
  <c r="DO194" i="47"/>
  <c r="AZ194" i="47" s="1"/>
  <c r="DN194" i="47"/>
  <c r="AY194" i="47" s="1"/>
  <c r="DM194" i="47"/>
  <c r="AX194" i="47" s="1"/>
  <c r="DL194" i="47"/>
  <c r="AW194" i="47" s="1"/>
  <c r="DK194" i="47"/>
  <c r="AV194" i="47" s="1"/>
  <c r="DJ194" i="47"/>
  <c r="DI194" i="47"/>
  <c r="AT194" i="47" s="1"/>
  <c r="DH194" i="47"/>
  <c r="DG194" i="47"/>
  <c r="AR194" i="47" s="1"/>
  <c r="DF194" i="47"/>
  <c r="DE194" i="47"/>
  <c r="AP194" i="47" s="1"/>
  <c r="DD194" i="47"/>
  <c r="AO194" i="47" s="1"/>
  <c r="DC194" i="47"/>
  <c r="DB194" i="47"/>
  <c r="DA194" i="47"/>
  <c r="CZ194" i="47"/>
  <c r="CY194" i="47"/>
  <c r="CX194" i="47"/>
  <c r="CW194" i="47"/>
  <c r="AH194" i="47" s="1"/>
  <c r="CV194" i="47"/>
  <c r="AG194" i="47" s="1"/>
  <c r="CU194" i="47"/>
  <c r="AF194" i="47" s="1"/>
  <c r="CT194" i="47"/>
  <c r="CS194" i="47"/>
  <c r="AD194" i="47" s="1"/>
  <c r="CR194" i="47"/>
  <c r="CQ194" i="47"/>
  <c r="AB194" i="47" s="1"/>
  <c r="CP194" i="47"/>
  <c r="AA194" i="47" s="1"/>
  <c r="CO194" i="47"/>
  <c r="Z194" i="47" s="1"/>
  <c r="CN194" i="47"/>
  <c r="Y194" i="47" s="1"/>
  <c r="CM194" i="47"/>
  <c r="X194" i="47" s="1"/>
  <c r="CL194" i="47"/>
  <c r="CK194" i="47"/>
  <c r="V194" i="47" s="1"/>
  <c r="CJ194" i="47"/>
  <c r="U194" i="47" s="1"/>
  <c r="CI194" i="47"/>
  <c r="T194" i="47" s="1"/>
  <c r="CH194" i="47"/>
  <c r="S194" i="47" s="1"/>
  <c r="CG194" i="47"/>
  <c r="R194" i="47" s="1"/>
  <c r="CF194" i="47"/>
  <c r="Q194" i="47" s="1"/>
  <c r="CE194" i="47"/>
  <c r="P194" i="47" s="1"/>
  <c r="CD194" i="47"/>
  <c r="CC194" i="47"/>
  <c r="N194" i="47" s="1"/>
  <c r="CB194" i="47"/>
  <c r="M194" i="47" s="1"/>
  <c r="CA194" i="47"/>
  <c r="BZ194" i="47"/>
  <c r="K194" i="47" s="1"/>
  <c r="BY194" i="47"/>
  <c r="J194" i="47" s="1"/>
  <c r="BX194" i="47"/>
  <c r="I194" i="47" s="1"/>
  <c r="BW194" i="47"/>
  <c r="BV194" i="47"/>
  <c r="BU194" i="47"/>
  <c r="F194" i="47" s="1"/>
  <c r="BT194" i="47"/>
  <c r="E194" i="47" s="1"/>
  <c r="BS194" i="47"/>
  <c r="D194" i="47" s="1"/>
  <c r="BO194" i="47"/>
  <c r="B194" i="47"/>
  <c r="B194" i="45" s="1"/>
  <c r="A194" i="47"/>
  <c r="C194" i="47" s="1"/>
  <c r="C194" i="45" s="1"/>
  <c r="EF193" i="47"/>
  <c r="EE193" i="47"/>
  <c r="BP193" i="47" s="1"/>
  <c r="ED193" i="47"/>
  <c r="BO193" i="47" s="1"/>
  <c r="EC193" i="47"/>
  <c r="EB193" i="47"/>
  <c r="BM193" i="47" s="1"/>
  <c r="EA193" i="47"/>
  <c r="BL193" i="47" s="1"/>
  <c r="DZ193" i="47"/>
  <c r="BK193" i="47" s="1"/>
  <c r="DY193" i="47"/>
  <c r="BJ193" i="47" s="1"/>
  <c r="DX193" i="47"/>
  <c r="DW193" i="47"/>
  <c r="BH193" i="47" s="1"/>
  <c r="DV193" i="47"/>
  <c r="BG193" i="47" s="1"/>
  <c r="DU193" i="47"/>
  <c r="BF193" i="47" s="1"/>
  <c r="DT193" i="47"/>
  <c r="BE193" i="47" s="1"/>
  <c r="DS193" i="47"/>
  <c r="BD193" i="47" s="1"/>
  <c r="DR193" i="47"/>
  <c r="BC193" i="47" s="1"/>
  <c r="DQ193" i="47"/>
  <c r="BB193" i="47" s="1"/>
  <c r="DP193" i="47"/>
  <c r="DO193" i="47"/>
  <c r="AZ193" i="47" s="1"/>
  <c r="DN193" i="47"/>
  <c r="DM193" i="47"/>
  <c r="AX193" i="47" s="1"/>
  <c r="DL193" i="47"/>
  <c r="AW193" i="47" s="1"/>
  <c r="DK193" i="47"/>
  <c r="AV193" i="47" s="1"/>
  <c r="DJ193" i="47"/>
  <c r="AU193" i="47" s="1"/>
  <c r="DI193" i="47"/>
  <c r="AT193" i="47" s="1"/>
  <c r="DH193" i="47"/>
  <c r="DG193" i="47"/>
  <c r="AR193" i="47" s="1"/>
  <c r="DF193" i="47"/>
  <c r="AQ193" i="47" s="1"/>
  <c r="DE193" i="47"/>
  <c r="DD193" i="47"/>
  <c r="DC193" i="47"/>
  <c r="AN193" i="47" s="1"/>
  <c r="DB193" i="47"/>
  <c r="AM193" i="47" s="1"/>
  <c r="DA193" i="47"/>
  <c r="CZ193" i="47"/>
  <c r="CY193" i="47"/>
  <c r="AJ193" i="47" s="1"/>
  <c r="CX193" i="47"/>
  <c r="AI193" i="47" s="1"/>
  <c r="CW193" i="47"/>
  <c r="AH193" i="47" s="1"/>
  <c r="CV193" i="47"/>
  <c r="AG193" i="47" s="1"/>
  <c r="CU193" i="47"/>
  <c r="AF193" i="47" s="1"/>
  <c r="CT193" i="47"/>
  <c r="AE193" i="47" s="1"/>
  <c r="CS193" i="47"/>
  <c r="CR193" i="47"/>
  <c r="CQ193" i="47"/>
  <c r="AB193" i="47" s="1"/>
  <c r="CP193" i="47"/>
  <c r="AA193" i="47" s="1"/>
  <c r="CO193" i="47"/>
  <c r="Z193" i="47" s="1"/>
  <c r="CN193" i="47"/>
  <c r="CM193" i="47"/>
  <c r="X193" i="47" s="1"/>
  <c r="CL193" i="47"/>
  <c r="W193" i="47" s="1"/>
  <c r="CK193" i="47"/>
  <c r="V193" i="47" s="1"/>
  <c r="CJ193" i="47"/>
  <c r="CI193" i="47"/>
  <c r="T193" i="47" s="1"/>
  <c r="CH193" i="47"/>
  <c r="S193" i="47" s="1"/>
  <c r="CG193" i="47"/>
  <c r="R193" i="47" s="1"/>
  <c r="CF193" i="47"/>
  <c r="Q193" i="47" s="1"/>
  <c r="CE193" i="47"/>
  <c r="P193" i="47" s="1"/>
  <c r="CD193" i="47"/>
  <c r="O193" i="47" s="1"/>
  <c r="CC193" i="47"/>
  <c r="N193" i="47" s="1"/>
  <c r="CB193" i="47"/>
  <c r="CA193" i="47"/>
  <c r="L193" i="47" s="1"/>
  <c r="BZ193" i="47"/>
  <c r="BY193" i="47"/>
  <c r="J193" i="47" s="1"/>
  <c r="BX193" i="47"/>
  <c r="I193" i="47" s="1"/>
  <c r="BW193" i="47"/>
  <c r="H193" i="47" s="1"/>
  <c r="BV193" i="47"/>
  <c r="G193" i="47" s="1"/>
  <c r="BU193" i="47"/>
  <c r="BT193" i="47"/>
  <c r="BS193" i="47"/>
  <c r="D193" i="47" s="1"/>
  <c r="B193" i="47"/>
  <c r="B193" i="45" s="1"/>
  <c r="A193" i="47"/>
  <c r="A193" i="45" s="1"/>
  <c r="EF192" i="47"/>
  <c r="EE192" i="47"/>
  <c r="BP192" i="47" s="1"/>
  <c r="ED192" i="47"/>
  <c r="BO192" i="47" s="1"/>
  <c r="EC192" i="47"/>
  <c r="EB192" i="47"/>
  <c r="BM192" i="47" s="1"/>
  <c r="EA192" i="47"/>
  <c r="BL192" i="47" s="1"/>
  <c r="DZ192" i="47"/>
  <c r="BK192" i="47" s="1"/>
  <c r="DY192" i="47"/>
  <c r="BJ192" i="47" s="1"/>
  <c r="DX192" i="47"/>
  <c r="DW192" i="47"/>
  <c r="BH192" i="47" s="1"/>
  <c r="DV192" i="47"/>
  <c r="BG192" i="47" s="1"/>
  <c r="DU192" i="47"/>
  <c r="DT192" i="47"/>
  <c r="BE192" i="47" s="1"/>
  <c r="DS192" i="47"/>
  <c r="BD192" i="47" s="1"/>
  <c r="DR192" i="47"/>
  <c r="BC192" i="47" s="1"/>
  <c r="DQ192" i="47"/>
  <c r="BB192" i="47" s="1"/>
  <c r="DP192" i="47"/>
  <c r="BA192" i="47" s="1"/>
  <c r="DO192" i="47"/>
  <c r="AZ192" i="47" s="1"/>
  <c r="DN192" i="47"/>
  <c r="AY192" i="47" s="1"/>
  <c r="DM192" i="47"/>
  <c r="DL192" i="47"/>
  <c r="DK192" i="47"/>
  <c r="AV192" i="47" s="1"/>
  <c r="DJ192" i="47"/>
  <c r="AU192" i="47" s="1"/>
  <c r="DI192" i="47"/>
  <c r="AT192" i="47" s="1"/>
  <c r="DH192" i="47"/>
  <c r="AS192" i="47" s="1"/>
  <c r="DG192" i="47"/>
  <c r="AR192" i="47" s="1"/>
  <c r="DF192" i="47"/>
  <c r="AQ192" i="47" s="1"/>
  <c r="DE192" i="47"/>
  <c r="DD192" i="47"/>
  <c r="DC192" i="47"/>
  <c r="AN192" i="47" s="1"/>
  <c r="DB192" i="47"/>
  <c r="DA192" i="47"/>
  <c r="AL192" i="47" s="1"/>
  <c r="CZ192" i="47"/>
  <c r="AK192" i="47" s="1"/>
  <c r="CY192" i="47"/>
  <c r="AJ192" i="47" s="1"/>
  <c r="CX192" i="47"/>
  <c r="AI192" i="47" s="1"/>
  <c r="CW192" i="47"/>
  <c r="CV192" i="47"/>
  <c r="CU192" i="47"/>
  <c r="AF192" i="47" s="1"/>
  <c r="CT192" i="47"/>
  <c r="CS192" i="47"/>
  <c r="AD192" i="47" s="1"/>
  <c r="CR192" i="47"/>
  <c r="CQ192" i="47"/>
  <c r="AB192" i="47" s="1"/>
  <c r="CP192" i="47"/>
  <c r="AA192" i="47" s="1"/>
  <c r="CO192" i="47"/>
  <c r="CN192" i="47"/>
  <c r="Y192" i="47" s="1"/>
  <c r="CM192" i="47"/>
  <c r="X192" i="47" s="1"/>
  <c r="CL192" i="47"/>
  <c r="W192" i="47" s="1"/>
  <c r="CK192" i="47"/>
  <c r="V192" i="47" s="1"/>
  <c r="CJ192" i="47"/>
  <c r="U192" i="47" s="1"/>
  <c r="CI192" i="47"/>
  <c r="T192" i="47" s="1"/>
  <c r="CH192" i="47"/>
  <c r="S192" i="47" s="1"/>
  <c r="CG192" i="47"/>
  <c r="CF192" i="47"/>
  <c r="Q192" i="47" s="1"/>
  <c r="CE192" i="47"/>
  <c r="P192" i="47" s="1"/>
  <c r="CD192" i="47"/>
  <c r="O192" i="47" s="1"/>
  <c r="CC192" i="47"/>
  <c r="N192" i="47" s="1"/>
  <c r="CB192" i="47"/>
  <c r="M192" i="47" s="1"/>
  <c r="CA192" i="47"/>
  <c r="L192" i="47" s="1"/>
  <c r="BZ192" i="47"/>
  <c r="K192" i="47" s="1"/>
  <c r="BY192" i="47"/>
  <c r="BX192" i="47"/>
  <c r="BW192" i="47"/>
  <c r="H192" i="47" s="1"/>
  <c r="BV192" i="47"/>
  <c r="G192" i="47" s="1"/>
  <c r="BU192" i="47"/>
  <c r="F192" i="47" s="1"/>
  <c r="BT192" i="47"/>
  <c r="E192" i="47" s="1"/>
  <c r="BS192" i="47"/>
  <c r="D192" i="47" s="1"/>
  <c r="B192" i="47"/>
  <c r="B192" i="45" s="1"/>
  <c r="A192" i="47"/>
  <c r="A192" i="45" s="1"/>
  <c r="EF191" i="47"/>
  <c r="EE191" i="47"/>
  <c r="BP191" i="47" s="1"/>
  <c r="ED191" i="47"/>
  <c r="BO191" i="47" s="1"/>
  <c r="EC191" i="47"/>
  <c r="BN191" i="47" s="1"/>
  <c r="EB191" i="47"/>
  <c r="BM191" i="47" s="1"/>
  <c r="EA191" i="47"/>
  <c r="BL191" i="47" s="1"/>
  <c r="DZ191" i="47"/>
  <c r="BK191" i="47" s="1"/>
  <c r="DY191" i="47"/>
  <c r="BJ191" i="47" s="1"/>
  <c r="DX191" i="47"/>
  <c r="DW191" i="47"/>
  <c r="BH191" i="47" s="1"/>
  <c r="DV191" i="47"/>
  <c r="BG191" i="47" s="1"/>
  <c r="DU191" i="47"/>
  <c r="BF191" i="47" s="1"/>
  <c r="DT191" i="47"/>
  <c r="DS191" i="47"/>
  <c r="BD191" i="47" s="1"/>
  <c r="DR191" i="47"/>
  <c r="BC191" i="47" s="1"/>
  <c r="DQ191" i="47"/>
  <c r="DP191" i="47"/>
  <c r="DO191" i="47"/>
  <c r="AZ191" i="47" s="1"/>
  <c r="DN191" i="47"/>
  <c r="AY191" i="47" s="1"/>
  <c r="DM191" i="47"/>
  <c r="DL191" i="47"/>
  <c r="AW191" i="47" s="1"/>
  <c r="DK191" i="47"/>
  <c r="AV191" i="47" s="1"/>
  <c r="DJ191" i="47"/>
  <c r="AU191" i="47" s="1"/>
  <c r="DI191" i="47"/>
  <c r="AT191" i="47" s="1"/>
  <c r="DH191" i="47"/>
  <c r="DG191" i="47"/>
  <c r="AR191" i="47" s="1"/>
  <c r="DF191" i="47"/>
  <c r="AQ191" i="47" s="1"/>
  <c r="DE191" i="47"/>
  <c r="AP191" i="47" s="1"/>
  <c r="DD191" i="47"/>
  <c r="AO191" i="47" s="1"/>
  <c r="DC191" i="47"/>
  <c r="AN191" i="47" s="1"/>
  <c r="DB191" i="47"/>
  <c r="AM191" i="47" s="1"/>
  <c r="DA191" i="47"/>
  <c r="AL191" i="47" s="1"/>
  <c r="CZ191" i="47"/>
  <c r="CY191" i="47"/>
  <c r="AJ191" i="47" s="1"/>
  <c r="CX191" i="47"/>
  <c r="CW191" i="47"/>
  <c r="AH191" i="47" s="1"/>
  <c r="CV191" i="47"/>
  <c r="AG191" i="47" s="1"/>
  <c r="CU191" i="47"/>
  <c r="AF191" i="47" s="1"/>
  <c r="CT191" i="47"/>
  <c r="AE191" i="47" s="1"/>
  <c r="CS191" i="47"/>
  <c r="AD191" i="47" s="1"/>
  <c r="CR191" i="47"/>
  <c r="CQ191" i="47"/>
  <c r="AB191" i="47" s="1"/>
  <c r="CP191" i="47"/>
  <c r="AA191" i="47" s="1"/>
  <c r="CO191" i="47"/>
  <c r="CN191" i="47"/>
  <c r="Y191" i="47" s="1"/>
  <c r="CM191" i="47"/>
  <c r="X191" i="47" s="1"/>
  <c r="CL191" i="47"/>
  <c r="W191" i="47" s="1"/>
  <c r="CK191" i="47"/>
  <c r="V191" i="47" s="1"/>
  <c r="CJ191" i="47"/>
  <c r="CI191" i="47"/>
  <c r="T191" i="47" s="1"/>
  <c r="CH191" i="47"/>
  <c r="S191" i="47" s="1"/>
  <c r="CG191" i="47"/>
  <c r="R191" i="47" s="1"/>
  <c r="CF191" i="47"/>
  <c r="Q191" i="47" s="1"/>
  <c r="CE191" i="47"/>
  <c r="P191" i="47" s="1"/>
  <c r="CD191" i="47"/>
  <c r="O191" i="47" s="1"/>
  <c r="CC191" i="47"/>
  <c r="N191" i="47" s="1"/>
  <c r="CB191" i="47"/>
  <c r="CA191" i="47"/>
  <c r="L191" i="47" s="1"/>
  <c r="BZ191" i="47"/>
  <c r="K191" i="47" s="1"/>
  <c r="BY191" i="47"/>
  <c r="J191" i="47" s="1"/>
  <c r="BX191" i="47"/>
  <c r="BW191" i="47"/>
  <c r="H191" i="47" s="1"/>
  <c r="BV191" i="47"/>
  <c r="G191" i="47" s="1"/>
  <c r="BU191" i="47"/>
  <c r="BT191" i="47"/>
  <c r="BS191" i="47"/>
  <c r="D191" i="47" s="1"/>
  <c r="B191" i="47"/>
  <c r="B191" i="45" s="1"/>
  <c r="A191" i="47"/>
  <c r="A191" i="45" s="1"/>
  <c r="EF190" i="47"/>
  <c r="BQ190" i="47" s="1"/>
  <c r="EE190" i="47"/>
  <c r="ED190" i="47"/>
  <c r="BO190" i="47" s="1"/>
  <c r="EC190" i="47"/>
  <c r="BN190" i="47" s="1"/>
  <c r="EB190" i="47"/>
  <c r="EA190" i="47"/>
  <c r="BL190" i="47" s="1"/>
  <c r="DZ190" i="47"/>
  <c r="BK190" i="47" s="1"/>
  <c r="DY190" i="47"/>
  <c r="BJ190" i="47" s="1"/>
  <c r="DX190" i="47"/>
  <c r="BI190" i="47" s="1"/>
  <c r="DW190" i="47"/>
  <c r="DV190" i="47"/>
  <c r="DU190" i="47"/>
  <c r="DT190" i="47"/>
  <c r="BE190" i="47" s="1"/>
  <c r="DS190" i="47"/>
  <c r="BD190" i="47" s="1"/>
  <c r="DR190" i="47"/>
  <c r="BC190" i="47" s="1"/>
  <c r="DQ190" i="47"/>
  <c r="BB190" i="47" s="1"/>
  <c r="DP190" i="47"/>
  <c r="DO190" i="47"/>
  <c r="DN190" i="47"/>
  <c r="AY190" i="47" s="1"/>
  <c r="DM190" i="47"/>
  <c r="AX190" i="47" s="1"/>
  <c r="DL190" i="47"/>
  <c r="AW190" i="47" s="1"/>
  <c r="DK190" i="47"/>
  <c r="AV190" i="47" s="1"/>
  <c r="DJ190" i="47"/>
  <c r="AU190" i="47" s="1"/>
  <c r="DI190" i="47"/>
  <c r="AT190" i="47" s="1"/>
  <c r="DH190" i="47"/>
  <c r="AS190" i="47" s="1"/>
  <c r="DG190" i="47"/>
  <c r="DF190" i="47"/>
  <c r="AQ190" i="47" s="1"/>
  <c r="DE190" i="47"/>
  <c r="DD190" i="47"/>
  <c r="DC190" i="47"/>
  <c r="AN190" i="47" s="1"/>
  <c r="DB190" i="47"/>
  <c r="AM190" i="47" s="1"/>
  <c r="DA190" i="47"/>
  <c r="AL190" i="47" s="1"/>
  <c r="CZ190" i="47"/>
  <c r="AK190" i="47" s="1"/>
  <c r="CY190" i="47"/>
  <c r="CX190" i="47"/>
  <c r="CW190" i="47"/>
  <c r="AH190" i="47" s="1"/>
  <c r="CV190" i="47"/>
  <c r="AG190" i="47" s="1"/>
  <c r="CU190" i="47"/>
  <c r="AF190" i="47" s="1"/>
  <c r="CT190" i="47"/>
  <c r="AE190" i="47" s="1"/>
  <c r="CS190" i="47"/>
  <c r="AD190" i="47" s="1"/>
  <c r="CR190" i="47"/>
  <c r="AC190" i="47" s="1"/>
  <c r="CQ190" i="47"/>
  <c r="AB190" i="47" s="1"/>
  <c r="CP190" i="47"/>
  <c r="AA190" i="47" s="1"/>
  <c r="CO190" i="47"/>
  <c r="Z190" i="47" s="1"/>
  <c r="CN190" i="47"/>
  <c r="CM190" i="47"/>
  <c r="X190" i="47" s="1"/>
  <c r="CL190" i="47"/>
  <c r="CK190" i="47"/>
  <c r="V190" i="47" s="1"/>
  <c r="CJ190" i="47"/>
  <c r="CI190" i="47"/>
  <c r="T190" i="47" s="1"/>
  <c r="CH190" i="47"/>
  <c r="S190" i="47" s="1"/>
  <c r="CG190" i="47"/>
  <c r="R190" i="47" s="1"/>
  <c r="CF190" i="47"/>
  <c r="Q190" i="47" s="1"/>
  <c r="CE190" i="47"/>
  <c r="P190" i="47" s="1"/>
  <c r="CD190" i="47"/>
  <c r="O190" i="47" s="1"/>
  <c r="CC190" i="47"/>
  <c r="N190" i="47" s="1"/>
  <c r="CB190" i="47"/>
  <c r="M190" i="47" s="1"/>
  <c r="CA190" i="47"/>
  <c r="L190" i="47" s="1"/>
  <c r="BZ190" i="47"/>
  <c r="BY190" i="47"/>
  <c r="J190" i="47" s="1"/>
  <c r="BX190" i="47"/>
  <c r="I190" i="47" s="1"/>
  <c r="BW190" i="47"/>
  <c r="H190" i="47" s="1"/>
  <c r="BV190" i="47"/>
  <c r="G190" i="47" s="1"/>
  <c r="BU190" i="47"/>
  <c r="F190" i="47" s="1"/>
  <c r="BT190" i="47"/>
  <c r="E190" i="47" s="1"/>
  <c r="BS190" i="47"/>
  <c r="D190" i="47" s="1"/>
  <c r="B190" i="47"/>
  <c r="B190" i="45" s="1"/>
  <c r="A190" i="47"/>
  <c r="C190" i="47" s="1"/>
  <c r="C190" i="45" s="1"/>
  <c r="EF189" i="47"/>
  <c r="EE189" i="47"/>
  <c r="BP189" i="47" s="1"/>
  <c r="ED189" i="47"/>
  <c r="EC189" i="47"/>
  <c r="BN189" i="47" s="1"/>
  <c r="EB189" i="47"/>
  <c r="EA189" i="47"/>
  <c r="BL189" i="47" s="1"/>
  <c r="DZ189" i="47"/>
  <c r="BK189" i="47" s="1"/>
  <c r="DY189" i="47"/>
  <c r="DX189" i="47"/>
  <c r="DW189" i="47"/>
  <c r="BH189" i="47" s="1"/>
  <c r="DV189" i="47"/>
  <c r="BG189" i="47" s="1"/>
  <c r="DU189" i="47"/>
  <c r="BF189" i="47" s="1"/>
  <c r="DT189" i="47"/>
  <c r="BE189" i="47" s="1"/>
  <c r="DS189" i="47"/>
  <c r="BD189" i="47" s="1"/>
  <c r="DR189" i="47"/>
  <c r="DQ189" i="47"/>
  <c r="DP189" i="47"/>
  <c r="DO189" i="47"/>
  <c r="AZ189" i="47" s="1"/>
  <c r="DN189" i="47"/>
  <c r="AY189" i="47" s="1"/>
  <c r="DM189" i="47"/>
  <c r="AX189" i="47" s="1"/>
  <c r="DL189" i="47"/>
  <c r="AW189" i="47" s="1"/>
  <c r="DK189" i="47"/>
  <c r="AV189" i="47" s="1"/>
  <c r="DJ189" i="47"/>
  <c r="AU189" i="47" s="1"/>
  <c r="DI189" i="47"/>
  <c r="DH189" i="47"/>
  <c r="AS189" i="47" s="1"/>
  <c r="DG189" i="47"/>
  <c r="AR189" i="47" s="1"/>
  <c r="DF189" i="47"/>
  <c r="AQ189" i="47" s="1"/>
  <c r="DE189" i="47"/>
  <c r="DD189" i="47"/>
  <c r="DC189" i="47"/>
  <c r="AN189" i="47" s="1"/>
  <c r="DB189" i="47"/>
  <c r="AM189" i="47" s="1"/>
  <c r="DA189" i="47"/>
  <c r="CZ189" i="47"/>
  <c r="AK189" i="47" s="1"/>
  <c r="CY189" i="47"/>
  <c r="AJ189" i="47" s="1"/>
  <c r="CX189" i="47"/>
  <c r="AI189" i="47" s="1"/>
  <c r="CW189" i="47"/>
  <c r="AH189" i="47" s="1"/>
  <c r="CV189" i="47"/>
  <c r="AG189" i="47" s="1"/>
  <c r="CU189" i="47"/>
  <c r="AF189" i="47" s="1"/>
  <c r="CT189" i="47"/>
  <c r="AE189" i="47" s="1"/>
  <c r="CS189" i="47"/>
  <c r="CR189" i="47"/>
  <c r="AC189" i="47" s="1"/>
  <c r="CQ189" i="47"/>
  <c r="AB189" i="47" s="1"/>
  <c r="CP189" i="47"/>
  <c r="AA189" i="47" s="1"/>
  <c r="CO189" i="47"/>
  <c r="Z189" i="47" s="1"/>
  <c r="CN189" i="47"/>
  <c r="Y189" i="47" s="1"/>
  <c r="CM189" i="47"/>
  <c r="X189" i="47" s="1"/>
  <c r="CL189" i="47"/>
  <c r="W189" i="47" s="1"/>
  <c r="CK189" i="47"/>
  <c r="CJ189" i="47"/>
  <c r="CI189" i="47"/>
  <c r="T189" i="47" s="1"/>
  <c r="CH189" i="47"/>
  <c r="S189" i="47" s="1"/>
  <c r="CG189" i="47"/>
  <c r="CF189" i="47"/>
  <c r="Q189" i="47" s="1"/>
  <c r="CE189" i="47"/>
  <c r="P189" i="47" s="1"/>
  <c r="CD189" i="47"/>
  <c r="O189" i="47" s="1"/>
  <c r="CC189" i="47"/>
  <c r="CB189" i="47"/>
  <c r="M189" i="47" s="1"/>
  <c r="CA189" i="47"/>
  <c r="L189" i="47" s="1"/>
  <c r="BZ189" i="47"/>
  <c r="K189" i="47" s="1"/>
  <c r="BY189" i="47"/>
  <c r="J189" i="47" s="1"/>
  <c r="BX189" i="47"/>
  <c r="I189" i="47" s="1"/>
  <c r="BW189" i="47"/>
  <c r="H189" i="47" s="1"/>
  <c r="BV189" i="47"/>
  <c r="G189" i="47" s="1"/>
  <c r="BU189" i="47"/>
  <c r="BT189" i="47"/>
  <c r="BS189" i="47"/>
  <c r="D189" i="47" s="1"/>
  <c r="B189" i="47"/>
  <c r="B189" i="45" s="1"/>
  <c r="A189" i="47"/>
  <c r="A189" i="45" s="1"/>
  <c r="EF188" i="47"/>
  <c r="EE188" i="47"/>
  <c r="BP188" i="47" s="1"/>
  <c r="ED188" i="47"/>
  <c r="BO188" i="47" s="1"/>
  <c r="EC188" i="47"/>
  <c r="EB188" i="47"/>
  <c r="EA188" i="47"/>
  <c r="DZ188" i="47"/>
  <c r="BK188" i="47" s="1"/>
  <c r="DY188" i="47"/>
  <c r="BJ188" i="47" s="1"/>
  <c r="DX188" i="47"/>
  <c r="BI188" i="47" s="1"/>
  <c r="DW188" i="47"/>
  <c r="BH188" i="47" s="1"/>
  <c r="DV188" i="47"/>
  <c r="BG188" i="47" s="1"/>
  <c r="DU188" i="47"/>
  <c r="BF188" i="47" s="1"/>
  <c r="DT188" i="47"/>
  <c r="DS188" i="47"/>
  <c r="DR188" i="47"/>
  <c r="DQ188" i="47"/>
  <c r="BB188" i="47" s="1"/>
  <c r="DP188" i="47"/>
  <c r="BA188" i="47" s="1"/>
  <c r="DO188" i="47"/>
  <c r="AZ188" i="47" s="1"/>
  <c r="DN188" i="47"/>
  <c r="AY188" i="47" s="1"/>
  <c r="DM188" i="47"/>
  <c r="DL188" i="47"/>
  <c r="AW188" i="47" s="1"/>
  <c r="DK188" i="47"/>
  <c r="DJ188" i="47"/>
  <c r="DI188" i="47"/>
  <c r="DH188" i="47"/>
  <c r="AS188" i="47" s="1"/>
  <c r="DG188" i="47"/>
  <c r="AR188" i="47" s="1"/>
  <c r="DF188" i="47"/>
  <c r="DE188" i="47"/>
  <c r="AP188" i="47" s="1"/>
  <c r="DD188" i="47"/>
  <c r="DC188" i="47"/>
  <c r="DB188" i="47"/>
  <c r="AM188" i="47" s="1"/>
  <c r="DA188" i="47"/>
  <c r="CZ188" i="47"/>
  <c r="CY188" i="47"/>
  <c r="AJ188" i="47" s="1"/>
  <c r="CX188" i="47"/>
  <c r="AI188" i="47" s="1"/>
  <c r="CW188" i="47"/>
  <c r="CV188" i="47"/>
  <c r="CU188" i="47"/>
  <c r="CT188" i="47"/>
  <c r="AE188" i="47" s="1"/>
  <c r="CS188" i="47"/>
  <c r="CR188" i="47"/>
  <c r="AC188" i="47" s="1"/>
  <c r="CQ188" i="47"/>
  <c r="AB188" i="47" s="1"/>
  <c r="CP188" i="47"/>
  <c r="AA188" i="47" s="1"/>
  <c r="CO188" i="47"/>
  <c r="CN188" i="47"/>
  <c r="CM188" i="47"/>
  <c r="CL188" i="47"/>
  <c r="W188" i="47" s="1"/>
  <c r="CK188" i="47"/>
  <c r="V188" i="47" s="1"/>
  <c r="CJ188" i="47"/>
  <c r="U188" i="47" s="1"/>
  <c r="CI188" i="47"/>
  <c r="T188" i="47" s="1"/>
  <c r="CH188" i="47"/>
  <c r="S188" i="47" s="1"/>
  <c r="CG188" i="47"/>
  <c r="CF188" i="47"/>
  <c r="CE188" i="47"/>
  <c r="CD188" i="47"/>
  <c r="O188" i="47" s="1"/>
  <c r="CC188" i="47"/>
  <c r="CB188" i="47"/>
  <c r="CA188" i="47"/>
  <c r="L188" i="47" s="1"/>
  <c r="BZ188" i="47"/>
  <c r="K188" i="47" s="1"/>
  <c r="BY188" i="47"/>
  <c r="J188" i="47" s="1"/>
  <c r="BX188" i="47"/>
  <c r="I188" i="47" s="1"/>
  <c r="BW188" i="47"/>
  <c r="BV188" i="47"/>
  <c r="G188" i="47" s="1"/>
  <c r="BU188" i="47"/>
  <c r="F188" i="47" s="1"/>
  <c r="BT188" i="47"/>
  <c r="E188" i="47" s="1"/>
  <c r="BS188" i="47"/>
  <c r="D188" i="47" s="1"/>
  <c r="B188" i="47"/>
  <c r="B188" i="45" s="1"/>
  <c r="A188" i="47"/>
  <c r="A188" i="45" s="1"/>
  <c r="EF187" i="47"/>
  <c r="EE187" i="47"/>
  <c r="BP187" i="47" s="1"/>
  <c r="ED187" i="47"/>
  <c r="BO187" i="47" s="1"/>
  <c r="EC187" i="47"/>
  <c r="EB187" i="47"/>
  <c r="BM187" i="47" s="1"/>
  <c r="EA187" i="47"/>
  <c r="BL187" i="47" s="1"/>
  <c r="DZ187" i="47"/>
  <c r="BK187" i="47" s="1"/>
  <c r="DY187" i="47"/>
  <c r="BJ187" i="47" s="1"/>
  <c r="DX187" i="47"/>
  <c r="DW187" i="47"/>
  <c r="BH187" i="47" s="1"/>
  <c r="DV187" i="47"/>
  <c r="BG187" i="47" s="1"/>
  <c r="DU187" i="47"/>
  <c r="BF187" i="47" s="1"/>
  <c r="DT187" i="47"/>
  <c r="BE187" i="47" s="1"/>
  <c r="DS187" i="47"/>
  <c r="BD187" i="47" s="1"/>
  <c r="DR187" i="47"/>
  <c r="BC187" i="47" s="1"/>
  <c r="DQ187" i="47"/>
  <c r="BB187" i="47" s="1"/>
  <c r="DP187" i="47"/>
  <c r="DO187" i="47"/>
  <c r="AZ187" i="47" s="1"/>
  <c r="DN187" i="47"/>
  <c r="AY187" i="47" s="1"/>
  <c r="DM187" i="47"/>
  <c r="DL187" i="47"/>
  <c r="AW187" i="47" s="1"/>
  <c r="DK187" i="47"/>
  <c r="AV187" i="47" s="1"/>
  <c r="DJ187" i="47"/>
  <c r="AU187" i="47" s="1"/>
  <c r="DI187" i="47"/>
  <c r="DH187" i="47"/>
  <c r="DG187" i="47"/>
  <c r="AR187" i="47" s="1"/>
  <c r="DF187" i="47"/>
  <c r="DE187" i="47"/>
  <c r="DD187" i="47"/>
  <c r="DC187" i="47"/>
  <c r="AN187" i="47" s="1"/>
  <c r="DB187" i="47"/>
  <c r="AM187" i="47" s="1"/>
  <c r="DA187" i="47"/>
  <c r="AL187" i="47" s="1"/>
  <c r="CZ187" i="47"/>
  <c r="CY187" i="47"/>
  <c r="AJ187" i="47" s="1"/>
  <c r="CX187" i="47"/>
  <c r="CW187" i="47"/>
  <c r="AH187" i="47" s="1"/>
  <c r="CV187" i="47"/>
  <c r="AG187" i="47" s="1"/>
  <c r="CU187" i="47"/>
  <c r="AF187" i="47" s="1"/>
  <c r="CT187" i="47"/>
  <c r="CS187" i="47"/>
  <c r="AD187" i="47" s="1"/>
  <c r="CR187" i="47"/>
  <c r="CQ187" i="47"/>
  <c r="AB187" i="47" s="1"/>
  <c r="CP187" i="47"/>
  <c r="AA187" i="47" s="1"/>
  <c r="CO187" i="47"/>
  <c r="Z187" i="47" s="1"/>
  <c r="CN187" i="47"/>
  <c r="CM187" i="47"/>
  <c r="X187" i="47" s="1"/>
  <c r="CL187" i="47"/>
  <c r="W187" i="47" s="1"/>
  <c r="CK187" i="47"/>
  <c r="V187" i="47" s="1"/>
  <c r="CJ187" i="47"/>
  <c r="CI187" i="47"/>
  <c r="T187" i="47" s="1"/>
  <c r="CH187" i="47"/>
  <c r="S187" i="47" s="1"/>
  <c r="CG187" i="47"/>
  <c r="CF187" i="47"/>
  <c r="Q187" i="47" s="1"/>
  <c r="CE187" i="47"/>
  <c r="P187" i="47" s="1"/>
  <c r="CD187" i="47"/>
  <c r="O187" i="47" s="1"/>
  <c r="CC187" i="47"/>
  <c r="CB187" i="47"/>
  <c r="CA187" i="47"/>
  <c r="L187" i="47" s="1"/>
  <c r="BZ187" i="47"/>
  <c r="K187" i="47" s="1"/>
  <c r="BY187" i="47"/>
  <c r="BX187" i="47"/>
  <c r="I187" i="47" s="1"/>
  <c r="BW187" i="47"/>
  <c r="H187" i="47" s="1"/>
  <c r="BV187" i="47"/>
  <c r="G187" i="47" s="1"/>
  <c r="BU187" i="47"/>
  <c r="BT187" i="47"/>
  <c r="BS187" i="47"/>
  <c r="D187" i="47" s="1"/>
  <c r="B187" i="47"/>
  <c r="B187" i="45" s="1"/>
  <c r="A187" i="47"/>
  <c r="A187" i="45" s="1"/>
  <c r="EF186" i="47"/>
  <c r="EE186" i="47"/>
  <c r="BP186" i="47" s="1"/>
  <c r="ED186" i="47"/>
  <c r="BO186" i="45" s="1"/>
  <c r="EC186" i="47"/>
  <c r="BN186" i="45" s="1"/>
  <c r="EB186" i="47"/>
  <c r="EA186" i="47"/>
  <c r="BL186" i="47" s="1"/>
  <c r="DZ186" i="47"/>
  <c r="DY186" i="47"/>
  <c r="BJ186" i="47" s="1"/>
  <c r="DX186" i="47"/>
  <c r="DW186" i="47"/>
  <c r="BH186" i="47" s="1"/>
  <c r="DV186" i="47"/>
  <c r="BG186" i="47" s="1"/>
  <c r="DU186" i="47"/>
  <c r="DT186" i="47"/>
  <c r="DS186" i="47"/>
  <c r="BD186" i="47" s="1"/>
  <c r="DR186" i="47"/>
  <c r="BC186" i="47" s="1"/>
  <c r="DQ186" i="47"/>
  <c r="BB186" i="47" s="1"/>
  <c r="DP186" i="47"/>
  <c r="BA186" i="47" s="1"/>
  <c r="DO186" i="47"/>
  <c r="AZ186" i="47" s="1"/>
  <c r="DN186" i="47"/>
  <c r="AY186" i="47" s="1"/>
  <c r="DM186" i="47"/>
  <c r="DL186" i="47"/>
  <c r="DK186" i="47"/>
  <c r="AV186" i="47" s="1"/>
  <c r="DJ186" i="47"/>
  <c r="AU186" i="47" s="1"/>
  <c r="DI186" i="47"/>
  <c r="DH186" i="47"/>
  <c r="AS186" i="47" s="1"/>
  <c r="DG186" i="47"/>
  <c r="AR186" i="47" s="1"/>
  <c r="DF186" i="47"/>
  <c r="DE186" i="47"/>
  <c r="DD186" i="47"/>
  <c r="AO186" i="47" s="1"/>
  <c r="DC186" i="47"/>
  <c r="AN186" i="47" s="1"/>
  <c r="DB186" i="47"/>
  <c r="AM186" i="47" s="1"/>
  <c r="DA186" i="47"/>
  <c r="AL186" i="47" s="1"/>
  <c r="CZ186" i="47"/>
  <c r="AK186" i="47" s="1"/>
  <c r="CY186" i="47"/>
  <c r="AJ186" i="47" s="1"/>
  <c r="CX186" i="47"/>
  <c r="AI186" i="47" s="1"/>
  <c r="CW186" i="47"/>
  <c r="CV186" i="47"/>
  <c r="CU186" i="47"/>
  <c r="AF186" i="47" s="1"/>
  <c r="CT186" i="47"/>
  <c r="CS186" i="47"/>
  <c r="AD186" i="47" s="1"/>
  <c r="CR186" i="47"/>
  <c r="CQ186" i="47"/>
  <c r="AB186" i="47" s="1"/>
  <c r="CP186" i="47"/>
  <c r="AA186" i="47" s="1"/>
  <c r="CO186" i="47"/>
  <c r="CN186" i="47"/>
  <c r="CM186" i="47"/>
  <c r="X186" i="47" s="1"/>
  <c r="CL186" i="47"/>
  <c r="W186" i="47" s="1"/>
  <c r="CK186" i="47"/>
  <c r="V186" i="47" s="1"/>
  <c r="CJ186" i="47"/>
  <c r="U186" i="47" s="1"/>
  <c r="CI186" i="47"/>
  <c r="T186" i="47" s="1"/>
  <c r="CH186" i="47"/>
  <c r="CG186" i="47"/>
  <c r="CF186" i="47"/>
  <c r="Q186" i="47" s="1"/>
  <c r="CE186" i="47"/>
  <c r="P186" i="47" s="1"/>
  <c r="CD186" i="47"/>
  <c r="O186" i="47" s="1"/>
  <c r="CC186" i="47"/>
  <c r="N186" i="47" s="1"/>
  <c r="CB186" i="47"/>
  <c r="M186" i="47" s="1"/>
  <c r="CA186" i="47"/>
  <c r="L186" i="47" s="1"/>
  <c r="BZ186" i="47"/>
  <c r="K186" i="47" s="1"/>
  <c r="BY186" i="47"/>
  <c r="BX186" i="47"/>
  <c r="I186" i="47" s="1"/>
  <c r="BW186" i="47"/>
  <c r="H186" i="47" s="1"/>
  <c r="BV186" i="47"/>
  <c r="G186" i="47" s="1"/>
  <c r="BU186" i="47"/>
  <c r="BT186" i="47"/>
  <c r="E186" i="47" s="1"/>
  <c r="BS186" i="47"/>
  <c r="D186" i="47" s="1"/>
  <c r="BO186" i="47"/>
  <c r="BN186" i="47"/>
  <c r="B186" i="47"/>
  <c r="B186" i="45" s="1"/>
  <c r="A186" i="47"/>
  <c r="A186" i="45" s="1"/>
  <c r="EF185" i="47"/>
  <c r="BQ185" i="47" s="1"/>
  <c r="EE185" i="47"/>
  <c r="BP185" i="47" s="1"/>
  <c r="ED185" i="47"/>
  <c r="EC185" i="47"/>
  <c r="BN185" i="47" s="1"/>
  <c r="EB185" i="47"/>
  <c r="BM185" i="47" s="1"/>
  <c r="EA185" i="47"/>
  <c r="BL185" i="47" s="1"/>
  <c r="DZ185" i="47"/>
  <c r="DY185" i="47"/>
  <c r="BJ185" i="47" s="1"/>
  <c r="DX185" i="47"/>
  <c r="BI185" i="47" s="1"/>
  <c r="DW185" i="47"/>
  <c r="DV185" i="47"/>
  <c r="DU185" i="47"/>
  <c r="BF185" i="47" s="1"/>
  <c r="DT185" i="47"/>
  <c r="BE185" i="47" s="1"/>
  <c r="DS185" i="47"/>
  <c r="BD185" i="47" s="1"/>
  <c r="DR185" i="47"/>
  <c r="DQ185" i="47"/>
  <c r="BB185" i="47" s="1"/>
  <c r="DP185" i="47"/>
  <c r="DO185" i="47"/>
  <c r="AZ185" i="47" s="1"/>
  <c r="DN185" i="47"/>
  <c r="DM185" i="47"/>
  <c r="AX185" i="47" s="1"/>
  <c r="DL185" i="47"/>
  <c r="AW185" i="47" s="1"/>
  <c r="DK185" i="47"/>
  <c r="DJ185" i="47"/>
  <c r="AU185" i="47" s="1"/>
  <c r="DI185" i="47"/>
  <c r="AT185" i="47" s="1"/>
  <c r="DH185" i="47"/>
  <c r="DG185" i="47"/>
  <c r="AR185" i="47" s="1"/>
  <c r="DF185" i="47"/>
  <c r="DE185" i="47"/>
  <c r="AP185" i="47" s="1"/>
  <c r="DD185" i="47"/>
  <c r="AO185" i="47" s="1"/>
  <c r="DC185" i="47"/>
  <c r="DB185" i="47"/>
  <c r="AM185" i="47" s="1"/>
  <c r="DA185" i="47"/>
  <c r="AL185" i="47" s="1"/>
  <c r="CZ185" i="47"/>
  <c r="AK185" i="47" s="1"/>
  <c r="CY185" i="47"/>
  <c r="AJ185" i="47" s="1"/>
  <c r="CX185" i="47"/>
  <c r="CW185" i="47"/>
  <c r="AH185" i="47" s="1"/>
  <c r="CV185" i="47"/>
  <c r="AG185" i="47" s="1"/>
  <c r="CU185" i="47"/>
  <c r="CT185" i="47"/>
  <c r="CS185" i="47"/>
  <c r="AD185" i="47" s="1"/>
  <c r="CR185" i="47"/>
  <c r="AC185" i="47" s="1"/>
  <c r="CQ185" i="47"/>
  <c r="AB185" i="47" s="1"/>
  <c r="CP185" i="47"/>
  <c r="CO185" i="47"/>
  <c r="Z185" i="47" s="1"/>
  <c r="CN185" i="47"/>
  <c r="Y185" i="47" s="1"/>
  <c r="CM185" i="47"/>
  <c r="CL185" i="47"/>
  <c r="CK185" i="47"/>
  <c r="V185" i="47" s="1"/>
  <c r="CJ185" i="47"/>
  <c r="U185" i="47" s="1"/>
  <c r="CI185" i="47"/>
  <c r="CH185" i="47"/>
  <c r="CG185" i="47"/>
  <c r="R185" i="47" s="1"/>
  <c r="CF185" i="47"/>
  <c r="Q185" i="47" s="1"/>
  <c r="CE185" i="47"/>
  <c r="P185" i="47" s="1"/>
  <c r="CD185" i="47"/>
  <c r="CC185" i="47"/>
  <c r="N185" i="47" s="1"/>
  <c r="CB185" i="47"/>
  <c r="CA185" i="47"/>
  <c r="L185" i="47" s="1"/>
  <c r="BZ185" i="47"/>
  <c r="BY185" i="47"/>
  <c r="J185" i="47" s="1"/>
  <c r="BX185" i="47"/>
  <c r="I185" i="47" s="1"/>
  <c r="BW185" i="47"/>
  <c r="H185" i="47" s="1"/>
  <c r="BV185" i="47"/>
  <c r="G185" i="47" s="1"/>
  <c r="BU185" i="47"/>
  <c r="F185" i="47" s="1"/>
  <c r="BT185" i="47"/>
  <c r="E185" i="47" s="1"/>
  <c r="BS185" i="47"/>
  <c r="D185" i="47" s="1"/>
  <c r="B185" i="47"/>
  <c r="B185" i="45" s="1"/>
  <c r="A185" i="47"/>
  <c r="A185" i="45" s="1"/>
  <c r="EF184" i="47"/>
  <c r="BQ184" i="47" s="1"/>
  <c r="EE184" i="47"/>
  <c r="BP184" i="47" s="1"/>
  <c r="ED184" i="47"/>
  <c r="BO184" i="45" s="1"/>
  <c r="EC184" i="47"/>
  <c r="BN184" i="45" s="1"/>
  <c r="EB184" i="47"/>
  <c r="EA184" i="47"/>
  <c r="BL184" i="47" s="1"/>
  <c r="DZ184" i="47"/>
  <c r="BK184" i="47" s="1"/>
  <c r="DY184" i="47"/>
  <c r="BJ184" i="47" s="1"/>
  <c r="DX184" i="47"/>
  <c r="BI184" i="47" s="1"/>
  <c r="DW184" i="47"/>
  <c r="DV184" i="47"/>
  <c r="DU184" i="47"/>
  <c r="DT184" i="47"/>
  <c r="DS184" i="47"/>
  <c r="BD184" i="47" s="1"/>
  <c r="DR184" i="47"/>
  <c r="BC184" i="47" s="1"/>
  <c r="DQ184" i="47"/>
  <c r="BB184" i="47" s="1"/>
  <c r="DP184" i="47"/>
  <c r="BA184" i="47" s="1"/>
  <c r="DO184" i="47"/>
  <c r="DN184" i="47"/>
  <c r="DM184" i="47"/>
  <c r="DL184" i="47"/>
  <c r="DK184" i="47"/>
  <c r="AV184" i="47" s="1"/>
  <c r="DJ184" i="47"/>
  <c r="DI184" i="47"/>
  <c r="AT184" i="47" s="1"/>
  <c r="DH184" i="47"/>
  <c r="DG184" i="47"/>
  <c r="DF184" i="47"/>
  <c r="AQ184" i="47" s="1"/>
  <c r="DE184" i="47"/>
  <c r="DD184" i="47"/>
  <c r="DC184" i="47"/>
  <c r="AN184" i="47" s="1"/>
  <c r="DB184" i="47"/>
  <c r="AM184" i="47" s="1"/>
  <c r="DA184" i="47"/>
  <c r="AL184" i="47" s="1"/>
  <c r="CZ184" i="47"/>
  <c r="AK184" i="47" s="1"/>
  <c r="CY184" i="47"/>
  <c r="AJ184" i="47" s="1"/>
  <c r="CX184" i="47"/>
  <c r="AI184" i="47" s="1"/>
  <c r="CW184" i="47"/>
  <c r="CV184" i="47"/>
  <c r="AG184" i="47" s="1"/>
  <c r="CU184" i="47"/>
  <c r="AF184" i="47" s="1"/>
  <c r="CT184" i="47"/>
  <c r="AE184" i="47" s="1"/>
  <c r="CS184" i="47"/>
  <c r="AD184" i="47" s="1"/>
  <c r="CR184" i="47"/>
  <c r="AC184" i="47" s="1"/>
  <c r="CQ184" i="47"/>
  <c r="CP184" i="47"/>
  <c r="CO184" i="47"/>
  <c r="CN184" i="47"/>
  <c r="Y184" i="47" s="1"/>
  <c r="CM184" i="47"/>
  <c r="X184" i="47" s="1"/>
  <c r="CL184" i="47"/>
  <c r="W184" i="47" s="1"/>
  <c r="CK184" i="47"/>
  <c r="V184" i="47" s="1"/>
  <c r="CJ184" i="47"/>
  <c r="U184" i="47" s="1"/>
  <c r="CI184" i="47"/>
  <c r="T184" i="47" s="1"/>
  <c r="CH184" i="47"/>
  <c r="CG184" i="47"/>
  <c r="CF184" i="47"/>
  <c r="Q184" i="47" s="1"/>
  <c r="CE184" i="47"/>
  <c r="CD184" i="47"/>
  <c r="CC184" i="47"/>
  <c r="N184" i="47" s="1"/>
  <c r="CB184" i="47"/>
  <c r="M184" i="47" s="1"/>
  <c r="CA184" i="47"/>
  <c r="L184" i="47" s="1"/>
  <c r="BZ184" i="47"/>
  <c r="BY184" i="47"/>
  <c r="BX184" i="47"/>
  <c r="I184" i="47" s="1"/>
  <c r="BW184" i="47"/>
  <c r="H184" i="47" s="1"/>
  <c r="BV184" i="47"/>
  <c r="G184" i="47" s="1"/>
  <c r="BU184" i="47"/>
  <c r="F184" i="47" s="1"/>
  <c r="BT184" i="47"/>
  <c r="E184" i="47" s="1"/>
  <c r="BS184" i="47"/>
  <c r="BO184" i="47"/>
  <c r="BN184" i="47"/>
  <c r="B184" i="47"/>
  <c r="B184" i="45" s="1"/>
  <c r="A184" i="47"/>
  <c r="C184" i="47" s="1"/>
  <c r="C184" i="45" s="1"/>
  <c r="EF183" i="47"/>
  <c r="EE183" i="47"/>
  <c r="BP183" i="47" s="1"/>
  <c r="ED183" i="47"/>
  <c r="BO183" i="47" s="1"/>
  <c r="EC183" i="47"/>
  <c r="EB183" i="47"/>
  <c r="EA183" i="47"/>
  <c r="BL183" i="47" s="1"/>
  <c r="DZ183" i="47"/>
  <c r="BK183" i="47" s="1"/>
  <c r="DY183" i="47"/>
  <c r="BJ183" i="47" s="1"/>
  <c r="DX183" i="47"/>
  <c r="BI183" i="47" s="1"/>
  <c r="DW183" i="47"/>
  <c r="BH183" i="47" s="1"/>
  <c r="DV183" i="47"/>
  <c r="BG183" i="47" s="1"/>
  <c r="DU183" i="47"/>
  <c r="DT183" i="47"/>
  <c r="DS183" i="47"/>
  <c r="BD183" i="47" s="1"/>
  <c r="DR183" i="47"/>
  <c r="DQ183" i="47"/>
  <c r="BB183" i="47" s="1"/>
  <c r="DP183" i="47"/>
  <c r="BA183" i="47" s="1"/>
  <c r="DO183" i="47"/>
  <c r="AZ183" i="47" s="1"/>
  <c r="DN183" i="47"/>
  <c r="AY183" i="47" s="1"/>
  <c r="DM183" i="47"/>
  <c r="AX183" i="47" s="1"/>
  <c r="DL183" i="47"/>
  <c r="DK183" i="47"/>
  <c r="AV183" i="47" s="1"/>
  <c r="DJ183" i="47"/>
  <c r="AU183" i="47" s="1"/>
  <c r="DI183" i="47"/>
  <c r="AT183" i="47" s="1"/>
  <c r="DH183" i="47"/>
  <c r="AS183" i="47" s="1"/>
  <c r="DG183" i="47"/>
  <c r="AR183" i="47" s="1"/>
  <c r="DF183" i="47"/>
  <c r="AQ183" i="47" s="1"/>
  <c r="DE183" i="47"/>
  <c r="AP183" i="47" s="1"/>
  <c r="DD183" i="47"/>
  <c r="DC183" i="47"/>
  <c r="AN183" i="47" s="1"/>
  <c r="DB183" i="47"/>
  <c r="DA183" i="47"/>
  <c r="AL183" i="47" s="1"/>
  <c r="CZ183" i="47"/>
  <c r="AK183" i="47" s="1"/>
  <c r="CY183" i="47"/>
  <c r="AJ183" i="47" s="1"/>
  <c r="CX183" i="47"/>
  <c r="AI183" i="47" s="1"/>
  <c r="CW183" i="47"/>
  <c r="CV183" i="47"/>
  <c r="CU183" i="47"/>
  <c r="AF183" i="47" s="1"/>
  <c r="CT183" i="47"/>
  <c r="CS183" i="47"/>
  <c r="AD183" i="47" s="1"/>
  <c r="CR183" i="47"/>
  <c r="AC183" i="47" s="1"/>
  <c r="CQ183" i="47"/>
  <c r="AB183" i="47" s="1"/>
  <c r="CP183" i="47"/>
  <c r="AA183" i="47" s="1"/>
  <c r="CO183" i="47"/>
  <c r="Z183" i="47" s="1"/>
  <c r="CN183" i="47"/>
  <c r="CM183" i="47"/>
  <c r="X183" i="47" s="1"/>
  <c r="CL183" i="47"/>
  <c r="W183" i="47" s="1"/>
  <c r="CK183" i="47"/>
  <c r="V183" i="47" s="1"/>
  <c r="CJ183" i="47"/>
  <c r="CI183" i="47"/>
  <c r="T183" i="47" s="1"/>
  <c r="CH183" i="47"/>
  <c r="S183" i="47" s="1"/>
  <c r="CG183" i="47"/>
  <c r="CF183" i="47"/>
  <c r="CE183" i="47"/>
  <c r="P183" i="47" s="1"/>
  <c r="CD183" i="47"/>
  <c r="O183" i="47" s="1"/>
  <c r="CC183" i="47"/>
  <c r="N183" i="47" s="1"/>
  <c r="CB183" i="47"/>
  <c r="M183" i="47" s="1"/>
  <c r="CA183" i="47"/>
  <c r="L183" i="47" s="1"/>
  <c r="BZ183" i="47"/>
  <c r="K183" i="47" s="1"/>
  <c r="BY183" i="47"/>
  <c r="J183" i="47" s="1"/>
  <c r="BX183" i="47"/>
  <c r="BW183" i="47"/>
  <c r="H183" i="47" s="1"/>
  <c r="BV183" i="47"/>
  <c r="G183" i="47" s="1"/>
  <c r="BU183" i="47"/>
  <c r="BT183" i="47"/>
  <c r="E183" i="47" s="1"/>
  <c r="BS183" i="47"/>
  <c r="D183" i="47" s="1"/>
  <c r="B183" i="47"/>
  <c r="B183" i="45" s="1"/>
  <c r="A183" i="47"/>
  <c r="C183" i="47" s="1"/>
  <c r="C183" i="45" s="1"/>
  <c r="EF182" i="47"/>
  <c r="BQ182" i="47" s="1"/>
  <c r="EE182" i="47"/>
  <c r="BP182" i="47" s="1"/>
  <c r="ED182" i="47"/>
  <c r="BO182" i="45" s="1"/>
  <c r="EC182" i="47"/>
  <c r="BN182" i="45" s="1"/>
  <c r="EB182" i="47"/>
  <c r="BM182" i="47" s="1"/>
  <c r="EA182" i="47"/>
  <c r="BL182" i="47" s="1"/>
  <c r="DZ182" i="47"/>
  <c r="BK182" i="47" s="1"/>
  <c r="DY182" i="47"/>
  <c r="BJ182" i="47" s="1"/>
  <c r="DX182" i="47"/>
  <c r="BI182" i="47" s="1"/>
  <c r="DW182" i="47"/>
  <c r="BH182" i="47" s="1"/>
  <c r="DV182" i="47"/>
  <c r="DU182" i="47"/>
  <c r="BF182" i="47" s="1"/>
  <c r="DT182" i="47"/>
  <c r="DS182" i="47"/>
  <c r="BD182" i="47" s="1"/>
  <c r="DR182" i="47"/>
  <c r="BC182" i="47" s="1"/>
  <c r="DQ182" i="47"/>
  <c r="BB182" i="47" s="1"/>
  <c r="DP182" i="47"/>
  <c r="BA182" i="47" s="1"/>
  <c r="DO182" i="47"/>
  <c r="AZ182" i="47" s="1"/>
  <c r="DN182" i="47"/>
  <c r="DM182" i="47"/>
  <c r="AX182" i="47" s="1"/>
  <c r="DL182" i="47"/>
  <c r="DK182" i="47"/>
  <c r="AV182" i="47" s="1"/>
  <c r="DJ182" i="47"/>
  <c r="AU182" i="47" s="1"/>
  <c r="DI182" i="47"/>
  <c r="DH182" i="47"/>
  <c r="AS182" i="47" s="1"/>
  <c r="DG182" i="47"/>
  <c r="AR182" i="47" s="1"/>
  <c r="DF182" i="47"/>
  <c r="AQ182" i="47" s="1"/>
  <c r="DE182" i="47"/>
  <c r="AP182" i="47" s="1"/>
  <c r="DD182" i="47"/>
  <c r="AO182" i="47" s="1"/>
  <c r="DC182" i="47"/>
  <c r="AN182" i="47" s="1"/>
  <c r="DB182" i="47"/>
  <c r="AM182" i="47" s="1"/>
  <c r="DA182" i="47"/>
  <c r="CZ182" i="47"/>
  <c r="AK182" i="47" s="1"/>
  <c r="CY182" i="47"/>
  <c r="AJ182" i="47" s="1"/>
  <c r="CX182" i="47"/>
  <c r="CW182" i="47"/>
  <c r="AH182" i="47" s="1"/>
  <c r="CV182" i="47"/>
  <c r="AG182" i="47" s="1"/>
  <c r="CU182" i="47"/>
  <c r="AF182" i="47" s="1"/>
  <c r="CT182" i="47"/>
  <c r="AE182" i="47" s="1"/>
  <c r="CS182" i="47"/>
  <c r="AD182" i="47" s="1"/>
  <c r="CR182" i="47"/>
  <c r="AC182" i="47" s="1"/>
  <c r="CQ182" i="47"/>
  <c r="AB182" i="47" s="1"/>
  <c r="CP182" i="47"/>
  <c r="AA182" i="47" s="1"/>
  <c r="CO182" i="47"/>
  <c r="CN182" i="47"/>
  <c r="Y182" i="47" s="1"/>
  <c r="CM182" i="47"/>
  <c r="X182" i="47" s="1"/>
  <c r="CL182" i="47"/>
  <c r="W182" i="47" s="1"/>
  <c r="CK182" i="47"/>
  <c r="V182" i="47" s="1"/>
  <c r="CJ182" i="47"/>
  <c r="U182" i="47" s="1"/>
  <c r="CI182" i="47"/>
  <c r="T182" i="47" s="1"/>
  <c r="CH182" i="47"/>
  <c r="CG182" i="47"/>
  <c r="R182" i="47" s="1"/>
  <c r="CF182" i="47"/>
  <c r="Q182" i="47" s="1"/>
  <c r="CE182" i="47"/>
  <c r="P182" i="47" s="1"/>
  <c r="CD182" i="47"/>
  <c r="CC182" i="47"/>
  <c r="CB182" i="47"/>
  <c r="M182" i="47" s="1"/>
  <c r="CA182" i="47"/>
  <c r="L182" i="47" s="1"/>
  <c r="BZ182" i="47"/>
  <c r="BY182" i="47"/>
  <c r="BX182" i="47"/>
  <c r="BW182" i="47"/>
  <c r="H182" i="47" s="1"/>
  <c r="BV182" i="47"/>
  <c r="G182" i="47" s="1"/>
  <c r="BU182" i="47"/>
  <c r="F182" i="47" s="1"/>
  <c r="BT182" i="47"/>
  <c r="E182" i="47" s="1"/>
  <c r="BS182" i="47"/>
  <c r="D182" i="47" s="1"/>
  <c r="BO182" i="47"/>
  <c r="BN182" i="47"/>
  <c r="B182" i="47"/>
  <c r="B182" i="45" s="1"/>
  <c r="A182" i="47"/>
  <c r="A182" i="45" s="1"/>
  <c r="EF181" i="47"/>
  <c r="EE181" i="47"/>
  <c r="ED181" i="47"/>
  <c r="BO181" i="47" s="1"/>
  <c r="EC181" i="47"/>
  <c r="BN181" i="47" s="1"/>
  <c r="EB181" i="47"/>
  <c r="BM181" i="47" s="1"/>
  <c r="EA181" i="47"/>
  <c r="BL181" i="47" s="1"/>
  <c r="DZ181" i="47"/>
  <c r="DY181" i="47"/>
  <c r="BJ181" i="47" s="1"/>
  <c r="DX181" i="47"/>
  <c r="BI181" i="47" s="1"/>
  <c r="DW181" i="47"/>
  <c r="DV181" i="47"/>
  <c r="BG181" i="47" s="1"/>
  <c r="DU181" i="47"/>
  <c r="BF181" i="47" s="1"/>
  <c r="DT181" i="47"/>
  <c r="BE181" i="47" s="1"/>
  <c r="DS181" i="47"/>
  <c r="BD181" i="47" s="1"/>
  <c r="DR181" i="47"/>
  <c r="DQ181" i="47"/>
  <c r="BB181" i="47" s="1"/>
  <c r="DP181" i="47"/>
  <c r="BA181" i="47" s="1"/>
  <c r="DO181" i="47"/>
  <c r="AZ181" i="47" s="1"/>
  <c r="DN181" i="47"/>
  <c r="AY181" i="47" s="1"/>
  <c r="DM181" i="47"/>
  <c r="AX181" i="47" s="1"/>
  <c r="DL181" i="47"/>
  <c r="AW181" i="47" s="1"/>
  <c r="DK181" i="47"/>
  <c r="DJ181" i="47"/>
  <c r="AU181" i="47" s="1"/>
  <c r="DI181" i="47"/>
  <c r="AT181" i="47" s="1"/>
  <c r="DH181" i="47"/>
  <c r="AS181" i="47" s="1"/>
  <c r="DG181" i="47"/>
  <c r="AR181" i="47" s="1"/>
  <c r="DF181" i="47"/>
  <c r="AQ181" i="47" s="1"/>
  <c r="DE181" i="47"/>
  <c r="AP181" i="47" s="1"/>
  <c r="DD181" i="47"/>
  <c r="AO181" i="47" s="1"/>
  <c r="DC181" i="47"/>
  <c r="DB181" i="47"/>
  <c r="AM181" i="47" s="1"/>
  <c r="DA181" i="47"/>
  <c r="AL181" i="47" s="1"/>
  <c r="CZ181" i="47"/>
  <c r="AK181" i="47" s="1"/>
  <c r="CY181" i="47"/>
  <c r="CX181" i="47"/>
  <c r="AI181" i="47" s="1"/>
  <c r="CW181" i="47"/>
  <c r="AH181" i="47" s="1"/>
  <c r="CV181" i="47"/>
  <c r="CU181" i="47"/>
  <c r="AF181" i="47" s="1"/>
  <c r="CT181" i="47"/>
  <c r="AE181" i="47" s="1"/>
  <c r="CS181" i="47"/>
  <c r="AD181" i="47" s="1"/>
  <c r="CR181" i="47"/>
  <c r="AC181" i="47" s="1"/>
  <c r="CQ181" i="47"/>
  <c r="CP181" i="47"/>
  <c r="AA181" i="47" s="1"/>
  <c r="CO181" i="47"/>
  <c r="Z181" i="47" s="1"/>
  <c r="CN181" i="47"/>
  <c r="Y181" i="47" s="1"/>
  <c r="CM181" i="47"/>
  <c r="X181" i="47" s="1"/>
  <c r="CL181" i="47"/>
  <c r="W181" i="47" s="1"/>
  <c r="CK181" i="47"/>
  <c r="V181" i="47" s="1"/>
  <c r="CJ181" i="47"/>
  <c r="U181" i="47" s="1"/>
  <c r="CI181" i="47"/>
  <c r="CH181" i="47"/>
  <c r="S181" i="47" s="1"/>
  <c r="CG181" i="47"/>
  <c r="R181" i="47" s="1"/>
  <c r="CF181" i="47"/>
  <c r="Q181" i="47" s="1"/>
  <c r="CE181" i="47"/>
  <c r="P181" i="47" s="1"/>
  <c r="CD181" i="47"/>
  <c r="O181" i="47" s="1"/>
  <c r="CC181" i="47"/>
  <c r="N181" i="47" s="1"/>
  <c r="CB181" i="47"/>
  <c r="M181" i="47" s="1"/>
  <c r="CA181" i="47"/>
  <c r="BZ181" i="47"/>
  <c r="K181" i="47" s="1"/>
  <c r="BY181" i="47"/>
  <c r="J181" i="47" s="1"/>
  <c r="BX181" i="47"/>
  <c r="BW181" i="47"/>
  <c r="H181" i="47" s="1"/>
  <c r="BV181" i="47"/>
  <c r="BU181" i="47"/>
  <c r="F181" i="47" s="1"/>
  <c r="BT181" i="47"/>
  <c r="E181" i="47" s="1"/>
  <c r="BS181" i="47"/>
  <c r="B181" i="47"/>
  <c r="B181" i="45" s="1"/>
  <c r="A181" i="47"/>
  <c r="C181" i="47" s="1"/>
  <c r="C181" i="45" s="1"/>
  <c r="EF180" i="47"/>
  <c r="BQ180" i="47" s="1"/>
  <c r="EE180" i="47"/>
  <c r="BP180" i="47" s="1"/>
  <c r="ED180" i="47"/>
  <c r="BO180" i="45" s="1"/>
  <c r="EC180" i="47"/>
  <c r="BN180" i="45" s="1"/>
  <c r="EB180" i="47"/>
  <c r="BM180" i="47" s="1"/>
  <c r="EA180" i="47"/>
  <c r="BL180" i="47" s="1"/>
  <c r="DZ180" i="47"/>
  <c r="DY180" i="47"/>
  <c r="BJ180" i="47" s="1"/>
  <c r="DX180" i="47"/>
  <c r="DW180" i="47"/>
  <c r="BH180" i="47" s="1"/>
  <c r="DV180" i="47"/>
  <c r="BG180" i="47" s="1"/>
  <c r="DU180" i="47"/>
  <c r="BF180" i="47" s="1"/>
  <c r="DT180" i="47"/>
  <c r="BE180" i="47" s="1"/>
  <c r="DS180" i="47"/>
  <c r="BD180" i="47" s="1"/>
  <c r="DR180" i="47"/>
  <c r="BC180" i="47" s="1"/>
  <c r="DQ180" i="47"/>
  <c r="BB180" i="47" s="1"/>
  <c r="DP180" i="47"/>
  <c r="DO180" i="47"/>
  <c r="AZ180" i="47" s="1"/>
  <c r="DN180" i="47"/>
  <c r="AY180" i="47" s="1"/>
  <c r="DM180" i="47"/>
  <c r="AX180" i="47" s="1"/>
  <c r="DL180" i="47"/>
  <c r="AW180" i="47" s="1"/>
  <c r="DK180" i="47"/>
  <c r="AV180" i="47" s="1"/>
  <c r="DJ180" i="47"/>
  <c r="AU180" i="47" s="1"/>
  <c r="DI180" i="47"/>
  <c r="AT180" i="47" s="1"/>
  <c r="DH180" i="47"/>
  <c r="DG180" i="47"/>
  <c r="AR180" i="47" s="1"/>
  <c r="DF180" i="47"/>
  <c r="DE180" i="47"/>
  <c r="AP180" i="47" s="1"/>
  <c r="DD180" i="47"/>
  <c r="AO180" i="47" s="1"/>
  <c r="DC180" i="47"/>
  <c r="AN180" i="47" s="1"/>
  <c r="DB180" i="47"/>
  <c r="AM180" i="47" s="1"/>
  <c r="DA180" i="47"/>
  <c r="AL180" i="47" s="1"/>
  <c r="CZ180" i="47"/>
  <c r="CY180" i="47"/>
  <c r="AJ180" i="47" s="1"/>
  <c r="CX180" i="47"/>
  <c r="AI180" i="47" s="1"/>
  <c r="CW180" i="47"/>
  <c r="AH180" i="47" s="1"/>
  <c r="CV180" i="47"/>
  <c r="AG180" i="47" s="1"/>
  <c r="CU180" i="47"/>
  <c r="AF180" i="47" s="1"/>
  <c r="CT180" i="47"/>
  <c r="AE180" i="47" s="1"/>
  <c r="CS180" i="47"/>
  <c r="AD180" i="47" s="1"/>
  <c r="CR180" i="47"/>
  <c r="AC180" i="47" s="1"/>
  <c r="CQ180" i="47"/>
  <c r="AB180" i="47" s="1"/>
  <c r="CP180" i="47"/>
  <c r="CO180" i="47"/>
  <c r="Z180" i="47" s="1"/>
  <c r="CN180" i="47"/>
  <c r="Y180" i="47" s="1"/>
  <c r="CM180" i="47"/>
  <c r="CL180" i="47"/>
  <c r="W180" i="47" s="1"/>
  <c r="CK180" i="47"/>
  <c r="V180" i="47" s="1"/>
  <c r="CJ180" i="47"/>
  <c r="CI180" i="47"/>
  <c r="T180" i="47" s="1"/>
  <c r="CH180" i="47"/>
  <c r="S180" i="47" s="1"/>
  <c r="CG180" i="47"/>
  <c r="R180" i="47" s="1"/>
  <c r="CF180" i="47"/>
  <c r="Q180" i="47" s="1"/>
  <c r="CE180" i="47"/>
  <c r="CD180" i="47"/>
  <c r="CC180" i="47"/>
  <c r="N180" i="47" s="1"/>
  <c r="CB180" i="47"/>
  <c r="M180" i="47" s="1"/>
  <c r="CA180" i="47"/>
  <c r="L180" i="47" s="1"/>
  <c r="BZ180" i="47"/>
  <c r="K180" i="47" s="1"/>
  <c r="BY180" i="47"/>
  <c r="J180" i="47" s="1"/>
  <c r="BX180" i="47"/>
  <c r="I180" i="47" s="1"/>
  <c r="BW180" i="47"/>
  <c r="H180" i="47" s="1"/>
  <c r="BV180" i="47"/>
  <c r="G180" i="47" s="1"/>
  <c r="BU180" i="47"/>
  <c r="F180" i="47" s="1"/>
  <c r="BT180" i="47"/>
  <c r="E180" i="47" s="1"/>
  <c r="BS180" i="47"/>
  <c r="BO180" i="47"/>
  <c r="BN180" i="47"/>
  <c r="B180" i="47"/>
  <c r="B180" i="45" s="1"/>
  <c r="A180" i="47"/>
  <c r="C180" i="47" s="1"/>
  <c r="C180" i="45" s="1"/>
  <c r="EF179" i="47"/>
  <c r="BQ179" i="47" s="1"/>
  <c r="EE179" i="47"/>
  <c r="BP179" i="47" s="1"/>
  <c r="ED179" i="47"/>
  <c r="BO179" i="47" s="1"/>
  <c r="EC179" i="47"/>
  <c r="BN179" i="47" s="1"/>
  <c r="EB179" i="47"/>
  <c r="EA179" i="47"/>
  <c r="BL179" i="47" s="1"/>
  <c r="DZ179" i="47"/>
  <c r="BK179" i="47" s="1"/>
  <c r="DY179" i="47"/>
  <c r="DX179" i="47"/>
  <c r="BI179" i="47" s="1"/>
  <c r="DW179" i="47"/>
  <c r="BH179" i="47" s="1"/>
  <c r="DV179" i="47"/>
  <c r="BG179" i="47" s="1"/>
  <c r="DU179" i="47"/>
  <c r="DT179" i="47"/>
  <c r="DS179" i="47"/>
  <c r="BD179" i="47" s="1"/>
  <c r="DR179" i="47"/>
  <c r="DQ179" i="47"/>
  <c r="DP179" i="47"/>
  <c r="DO179" i="47"/>
  <c r="AZ179" i="47" s="1"/>
  <c r="DN179" i="47"/>
  <c r="AY179" i="47" s="1"/>
  <c r="DM179" i="47"/>
  <c r="AX179" i="47" s="1"/>
  <c r="DL179" i="47"/>
  <c r="AW179" i="47" s="1"/>
  <c r="DK179" i="47"/>
  <c r="AV179" i="47" s="1"/>
  <c r="DJ179" i="47"/>
  <c r="AU179" i="47" s="1"/>
  <c r="DI179" i="47"/>
  <c r="DH179" i="47"/>
  <c r="DG179" i="47"/>
  <c r="AR179" i="47" s="1"/>
  <c r="DF179" i="47"/>
  <c r="AQ179" i="47" s="1"/>
  <c r="DE179" i="47"/>
  <c r="DD179" i="47"/>
  <c r="AO179" i="47" s="1"/>
  <c r="DC179" i="47"/>
  <c r="AN179" i="47" s="1"/>
  <c r="DB179" i="47"/>
  <c r="DA179" i="47"/>
  <c r="CZ179" i="47"/>
  <c r="AK179" i="47" s="1"/>
  <c r="CY179" i="47"/>
  <c r="AJ179" i="47" s="1"/>
  <c r="CX179" i="47"/>
  <c r="AI179" i="47" s="1"/>
  <c r="CW179" i="47"/>
  <c r="AH179" i="47" s="1"/>
  <c r="CV179" i="47"/>
  <c r="AG179" i="47" s="1"/>
  <c r="CU179" i="47"/>
  <c r="AF179" i="47" s="1"/>
  <c r="CT179" i="47"/>
  <c r="AE179" i="47" s="1"/>
  <c r="CS179" i="47"/>
  <c r="CR179" i="47"/>
  <c r="AC179" i="47" s="1"/>
  <c r="CQ179" i="47"/>
  <c r="AB179" i="47" s="1"/>
  <c r="CP179" i="47"/>
  <c r="AA179" i="47" s="1"/>
  <c r="CO179" i="47"/>
  <c r="CN179" i="47"/>
  <c r="CM179" i="47"/>
  <c r="X179" i="47" s="1"/>
  <c r="CL179" i="47"/>
  <c r="W179" i="47" s="1"/>
  <c r="CK179" i="47"/>
  <c r="CJ179" i="47"/>
  <c r="CI179" i="47"/>
  <c r="T179" i="47" s="1"/>
  <c r="CH179" i="47"/>
  <c r="S179" i="47" s="1"/>
  <c r="CG179" i="47"/>
  <c r="CF179" i="47"/>
  <c r="Q179" i="47" s="1"/>
  <c r="CE179" i="47"/>
  <c r="P179" i="47" s="1"/>
  <c r="CD179" i="47"/>
  <c r="CC179" i="47"/>
  <c r="CB179" i="47"/>
  <c r="M179" i="47" s="1"/>
  <c r="CA179" i="47"/>
  <c r="L179" i="47" s="1"/>
  <c r="BZ179" i="47"/>
  <c r="K179" i="47" s="1"/>
  <c r="BY179" i="47"/>
  <c r="BX179" i="47"/>
  <c r="I179" i="47" s="1"/>
  <c r="BW179" i="47"/>
  <c r="H179" i="47" s="1"/>
  <c r="BV179" i="47"/>
  <c r="G179" i="47" s="1"/>
  <c r="BU179" i="47"/>
  <c r="BT179" i="47"/>
  <c r="E179" i="47" s="1"/>
  <c r="BS179" i="47"/>
  <c r="D179" i="47" s="1"/>
  <c r="B179" i="47"/>
  <c r="B179" i="45" s="1"/>
  <c r="A179" i="47"/>
  <c r="A179" i="45" s="1"/>
  <c r="EF178" i="47"/>
  <c r="BQ178" i="47" s="1"/>
  <c r="EE178" i="47"/>
  <c r="BP178" i="47" s="1"/>
  <c r="ED178" i="47"/>
  <c r="BO178" i="47" s="1"/>
  <c r="EC178" i="47"/>
  <c r="BN178" i="47" s="1"/>
  <c r="EB178" i="47"/>
  <c r="BM178" i="47" s="1"/>
  <c r="EA178" i="47"/>
  <c r="BL178" i="47" s="1"/>
  <c r="DZ178" i="47"/>
  <c r="BK178" i="47" s="1"/>
  <c r="DY178" i="47"/>
  <c r="DX178" i="47"/>
  <c r="DW178" i="47"/>
  <c r="BH178" i="47" s="1"/>
  <c r="DV178" i="47"/>
  <c r="BG178" i="47" s="1"/>
  <c r="DU178" i="47"/>
  <c r="BF178" i="47" s="1"/>
  <c r="DT178" i="47"/>
  <c r="DS178" i="47"/>
  <c r="BD178" i="47" s="1"/>
  <c r="DR178" i="47"/>
  <c r="BC178" i="47" s="1"/>
  <c r="DQ178" i="47"/>
  <c r="BB178" i="47" s="1"/>
  <c r="DP178" i="47"/>
  <c r="DO178" i="47"/>
  <c r="AZ178" i="47" s="1"/>
  <c r="DN178" i="47"/>
  <c r="AY178" i="47" s="1"/>
  <c r="DM178" i="47"/>
  <c r="AX178" i="47" s="1"/>
  <c r="DL178" i="47"/>
  <c r="AW178" i="47" s="1"/>
  <c r="DK178" i="47"/>
  <c r="AV178" i="47" s="1"/>
  <c r="DJ178" i="47"/>
  <c r="DI178" i="47"/>
  <c r="DH178" i="47"/>
  <c r="AS178" i="47" s="1"/>
  <c r="DG178" i="47"/>
  <c r="AR178" i="47" s="1"/>
  <c r="DF178" i="47"/>
  <c r="AQ178" i="47" s="1"/>
  <c r="DE178" i="47"/>
  <c r="AP178" i="47" s="1"/>
  <c r="DD178" i="47"/>
  <c r="AO178" i="47" s="1"/>
  <c r="DC178" i="47"/>
  <c r="AN178" i="47" s="1"/>
  <c r="DB178" i="47"/>
  <c r="AM178" i="47" s="1"/>
  <c r="DA178" i="47"/>
  <c r="AL178" i="47" s="1"/>
  <c r="CZ178" i="47"/>
  <c r="CY178" i="47"/>
  <c r="AJ178" i="47" s="1"/>
  <c r="CX178" i="47"/>
  <c r="AI178" i="47" s="1"/>
  <c r="CW178" i="47"/>
  <c r="AH178" i="47" s="1"/>
  <c r="CV178" i="47"/>
  <c r="AG178" i="47" s="1"/>
  <c r="CU178" i="47"/>
  <c r="AF178" i="47" s="1"/>
  <c r="CT178" i="47"/>
  <c r="CS178" i="47"/>
  <c r="CR178" i="47"/>
  <c r="AC178" i="47" s="1"/>
  <c r="CQ178" i="47"/>
  <c r="AB178" i="47" s="1"/>
  <c r="CP178" i="47"/>
  <c r="AA178" i="47" s="1"/>
  <c r="CO178" i="47"/>
  <c r="Z178" i="47" s="1"/>
  <c r="CN178" i="47"/>
  <c r="Y178" i="47" s="1"/>
  <c r="CM178" i="47"/>
  <c r="X178" i="47" s="1"/>
  <c r="CL178" i="47"/>
  <c r="W178" i="47" s="1"/>
  <c r="CK178" i="47"/>
  <c r="CJ178" i="47"/>
  <c r="U178" i="47" s="1"/>
  <c r="CI178" i="47"/>
  <c r="T178" i="47" s="1"/>
  <c r="CH178" i="47"/>
  <c r="S178" i="47" s="1"/>
  <c r="CG178" i="47"/>
  <c r="R178" i="47" s="1"/>
  <c r="CF178" i="47"/>
  <c r="Q178" i="47" s="1"/>
  <c r="CE178" i="47"/>
  <c r="P178" i="47" s="1"/>
  <c r="CD178" i="47"/>
  <c r="CC178" i="47"/>
  <c r="CB178" i="47"/>
  <c r="CA178" i="47"/>
  <c r="L178" i="47" s="1"/>
  <c r="BZ178" i="47"/>
  <c r="K178" i="47" s="1"/>
  <c r="BY178" i="47"/>
  <c r="J178" i="47" s="1"/>
  <c r="BX178" i="47"/>
  <c r="I178" i="47" s="1"/>
  <c r="BW178" i="47"/>
  <c r="H178" i="47" s="1"/>
  <c r="BV178" i="47"/>
  <c r="G178" i="47" s="1"/>
  <c r="BU178" i="47"/>
  <c r="BT178" i="47"/>
  <c r="BS178" i="47"/>
  <c r="D178" i="47" s="1"/>
  <c r="B178" i="47"/>
  <c r="B178" i="45" s="1"/>
  <c r="A178" i="47"/>
  <c r="C178" i="47" s="1"/>
  <c r="C178" i="45" s="1"/>
  <c r="EF177" i="47"/>
  <c r="EE177" i="47"/>
  <c r="BP177" i="47" s="1"/>
  <c r="ED177" i="47"/>
  <c r="BO177" i="45" s="1"/>
  <c r="EC177" i="47"/>
  <c r="BN177" i="47" s="1"/>
  <c r="EB177" i="47"/>
  <c r="BM177" i="47" s="1"/>
  <c r="EA177" i="47"/>
  <c r="BL177" i="47" s="1"/>
  <c r="DZ177" i="47"/>
  <c r="BK177" i="47" s="1"/>
  <c r="DY177" i="47"/>
  <c r="DX177" i="47"/>
  <c r="DW177" i="47"/>
  <c r="BH177" i="47" s="1"/>
  <c r="DV177" i="47"/>
  <c r="BG177" i="47" s="1"/>
  <c r="DU177" i="47"/>
  <c r="BF177" i="47" s="1"/>
  <c r="DT177" i="47"/>
  <c r="DS177" i="47"/>
  <c r="BD177" i="47" s="1"/>
  <c r="DR177" i="47"/>
  <c r="BC177" i="47" s="1"/>
  <c r="DQ177" i="47"/>
  <c r="DP177" i="47"/>
  <c r="BA177" i="47" s="1"/>
  <c r="DO177" i="47"/>
  <c r="AZ177" i="47" s="1"/>
  <c r="DN177" i="47"/>
  <c r="DM177" i="47"/>
  <c r="AX177" i="45" s="1"/>
  <c r="DL177" i="47"/>
  <c r="AW177" i="47" s="1"/>
  <c r="DK177" i="47"/>
  <c r="AV177" i="47" s="1"/>
  <c r="DJ177" i="47"/>
  <c r="AU177" i="47" s="1"/>
  <c r="DI177" i="47"/>
  <c r="DH177" i="47"/>
  <c r="AS177" i="47" s="1"/>
  <c r="DG177" i="47"/>
  <c r="AR177" i="47" s="1"/>
  <c r="DF177" i="47"/>
  <c r="AQ177" i="47" s="1"/>
  <c r="DE177" i="47"/>
  <c r="AP177" i="47" s="1"/>
  <c r="DD177" i="47"/>
  <c r="DC177" i="47"/>
  <c r="AN177" i="47" s="1"/>
  <c r="DB177" i="47"/>
  <c r="AM177" i="47" s="1"/>
  <c r="DA177" i="47"/>
  <c r="AL177" i="47" s="1"/>
  <c r="CZ177" i="47"/>
  <c r="AK177" i="47" s="1"/>
  <c r="CY177" i="47"/>
  <c r="AJ177" i="47" s="1"/>
  <c r="CX177" i="47"/>
  <c r="AI177" i="47" s="1"/>
  <c r="CW177" i="47"/>
  <c r="AH177" i="47" s="1"/>
  <c r="CV177" i="47"/>
  <c r="CU177" i="47"/>
  <c r="AF177" i="47" s="1"/>
  <c r="CT177" i="47"/>
  <c r="AE177" i="47" s="1"/>
  <c r="CS177" i="47"/>
  <c r="AD177" i="47" s="1"/>
  <c r="CR177" i="47"/>
  <c r="AC177" i="47" s="1"/>
  <c r="CQ177" i="47"/>
  <c r="AB177" i="47" s="1"/>
  <c r="CP177" i="47"/>
  <c r="AA177" i="47" s="1"/>
  <c r="CO177" i="47"/>
  <c r="Z177" i="47" s="1"/>
  <c r="CN177" i="47"/>
  <c r="Y177" i="47" s="1"/>
  <c r="CM177" i="47"/>
  <c r="X177" i="47" s="1"/>
  <c r="CL177" i="47"/>
  <c r="W177" i="47" s="1"/>
  <c r="CK177" i="47"/>
  <c r="V177" i="47" s="1"/>
  <c r="CJ177" i="47"/>
  <c r="CI177" i="47"/>
  <c r="T177" i="47" s="1"/>
  <c r="CH177" i="47"/>
  <c r="S177" i="47" s="1"/>
  <c r="CG177" i="47"/>
  <c r="R177" i="47" s="1"/>
  <c r="CF177" i="47"/>
  <c r="CE177" i="47"/>
  <c r="P177" i="47" s="1"/>
  <c r="CD177" i="47"/>
  <c r="O177" i="47" s="1"/>
  <c r="CC177" i="47"/>
  <c r="CB177" i="47"/>
  <c r="M177" i="47" s="1"/>
  <c r="CA177" i="47"/>
  <c r="L177" i="47" s="1"/>
  <c r="BZ177" i="47"/>
  <c r="K177" i="47" s="1"/>
  <c r="BY177" i="47"/>
  <c r="J177" i="47" s="1"/>
  <c r="BX177" i="47"/>
  <c r="BW177" i="47"/>
  <c r="H177" i="47" s="1"/>
  <c r="BV177" i="47"/>
  <c r="G177" i="47" s="1"/>
  <c r="BU177" i="47"/>
  <c r="F177" i="47" s="1"/>
  <c r="BT177" i="47"/>
  <c r="BS177" i="47"/>
  <c r="D177" i="47" s="1"/>
  <c r="BO177" i="47"/>
  <c r="B177" i="47"/>
  <c r="B177" i="45" s="1"/>
  <c r="A177" i="47"/>
  <c r="A177" i="45" s="1"/>
  <c r="EF176" i="47"/>
  <c r="EE176" i="47"/>
  <c r="ED176" i="47"/>
  <c r="BO176" i="45" s="1"/>
  <c r="EC176" i="47"/>
  <c r="BN176" i="47" s="1"/>
  <c r="EB176" i="47"/>
  <c r="BM176" i="47" s="1"/>
  <c r="EA176" i="47"/>
  <c r="DZ176" i="47"/>
  <c r="DY176" i="47"/>
  <c r="BJ176" i="47" s="1"/>
  <c r="DX176" i="47"/>
  <c r="DW176" i="47"/>
  <c r="BH176" i="47" s="1"/>
  <c r="DV176" i="47"/>
  <c r="BG176" i="47" s="1"/>
  <c r="DU176" i="47"/>
  <c r="BF176" i="47" s="1"/>
  <c r="DT176" i="47"/>
  <c r="DS176" i="47"/>
  <c r="DR176" i="47"/>
  <c r="DQ176" i="47"/>
  <c r="BB176" i="47" s="1"/>
  <c r="DP176" i="47"/>
  <c r="DO176" i="47"/>
  <c r="AZ176" i="47" s="1"/>
  <c r="DN176" i="47"/>
  <c r="DM176" i="47"/>
  <c r="AX176" i="47" s="1"/>
  <c r="DL176" i="47"/>
  <c r="DK176" i="47"/>
  <c r="AV176" i="47" s="1"/>
  <c r="DJ176" i="47"/>
  <c r="AU176" i="47" s="1"/>
  <c r="DI176" i="47"/>
  <c r="AT176" i="47" s="1"/>
  <c r="DH176" i="47"/>
  <c r="DG176" i="47"/>
  <c r="DF176" i="47"/>
  <c r="DE176" i="47"/>
  <c r="AP176" i="47" s="1"/>
  <c r="DD176" i="47"/>
  <c r="DC176" i="47"/>
  <c r="DB176" i="47"/>
  <c r="AM176" i="47" s="1"/>
  <c r="DA176" i="47"/>
  <c r="AL176" i="47" s="1"/>
  <c r="CZ176" i="47"/>
  <c r="CY176" i="47"/>
  <c r="CX176" i="47"/>
  <c r="AI176" i="47" s="1"/>
  <c r="CW176" i="47"/>
  <c r="AH176" i="47" s="1"/>
  <c r="CV176" i="47"/>
  <c r="AG176" i="47" s="1"/>
  <c r="CU176" i="47"/>
  <c r="CT176" i="47"/>
  <c r="CS176" i="47"/>
  <c r="AD176" i="47" s="1"/>
  <c r="CR176" i="47"/>
  <c r="CQ176" i="47"/>
  <c r="CP176" i="47"/>
  <c r="AA176" i="47" s="1"/>
  <c r="CO176" i="47"/>
  <c r="Z176" i="47" s="1"/>
  <c r="CN176" i="47"/>
  <c r="Y176" i="47" s="1"/>
  <c r="CM176" i="47"/>
  <c r="CL176" i="47"/>
  <c r="CK176" i="47"/>
  <c r="V176" i="47" s="1"/>
  <c r="CJ176" i="47"/>
  <c r="CI176" i="47"/>
  <c r="T176" i="47" s="1"/>
  <c r="CH176" i="47"/>
  <c r="S176" i="47" s="1"/>
  <c r="CG176" i="47"/>
  <c r="R176" i="47" s="1"/>
  <c r="CF176" i="47"/>
  <c r="Q176" i="47" s="1"/>
  <c r="CE176" i="47"/>
  <c r="P176" i="47" s="1"/>
  <c r="CD176" i="47"/>
  <c r="O176" i="47" s="1"/>
  <c r="CC176" i="47"/>
  <c r="N176" i="47" s="1"/>
  <c r="CB176" i="47"/>
  <c r="CA176" i="47"/>
  <c r="L176" i="47" s="1"/>
  <c r="BZ176" i="47"/>
  <c r="BY176" i="47"/>
  <c r="J176" i="47" s="1"/>
  <c r="BX176" i="47"/>
  <c r="I176" i="47" s="1"/>
  <c r="BW176" i="47"/>
  <c r="BV176" i="47"/>
  <c r="BU176" i="47"/>
  <c r="F176" i="47" s="1"/>
  <c r="BT176" i="47"/>
  <c r="BS176" i="47"/>
  <c r="BO176" i="47"/>
  <c r="B176" i="47"/>
  <c r="B176" i="45" s="1"/>
  <c r="A176" i="47"/>
  <c r="A176" i="45" s="1"/>
  <c r="EF175" i="47"/>
  <c r="EE175" i="47"/>
  <c r="ED175" i="47"/>
  <c r="BO175" i="47" s="1"/>
  <c r="EC175" i="47"/>
  <c r="BN175" i="47" s="1"/>
  <c r="EB175" i="47"/>
  <c r="BM175" i="47" s="1"/>
  <c r="EA175" i="47"/>
  <c r="BL175" i="47" s="1"/>
  <c r="DZ175" i="47"/>
  <c r="BK175" i="47" s="1"/>
  <c r="DY175" i="47"/>
  <c r="BJ175" i="47" s="1"/>
  <c r="DX175" i="47"/>
  <c r="DW175" i="47"/>
  <c r="DV175" i="47"/>
  <c r="BG175" i="47" s="1"/>
  <c r="DU175" i="47"/>
  <c r="BF175" i="47" s="1"/>
  <c r="DT175" i="47"/>
  <c r="BE175" i="47" s="1"/>
  <c r="DS175" i="47"/>
  <c r="BD175" i="47" s="1"/>
  <c r="DR175" i="47"/>
  <c r="BC175" i="47" s="1"/>
  <c r="DQ175" i="47"/>
  <c r="DP175" i="47"/>
  <c r="BA175" i="47" s="1"/>
  <c r="DO175" i="47"/>
  <c r="DN175" i="47"/>
  <c r="AY175" i="47" s="1"/>
  <c r="DM175" i="47"/>
  <c r="AX175" i="47" s="1"/>
  <c r="DL175" i="47"/>
  <c r="DK175" i="47"/>
  <c r="AV175" i="47" s="1"/>
  <c r="DJ175" i="47"/>
  <c r="AU175" i="47" s="1"/>
  <c r="DI175" i="47"/>
  <c r="AT175" i="47" s="1"/>
  <c r="DH175" i="47"/>
  <c r="DG175" i="47"/>
  <c r="DF175" i="47"/>
  <c r="AQ175" i="47" s="1"/>
  <c r="DE175" i="47"/>
  <c r="AP175" i="47" s="1"/>
  <c r="DD175" i="47"/>
  <c r="AO175" i="47" s="1"/>
  <c r="DC175" i="47"/>
  <c r="AN175" i="47" s="1"/>
  <c r="DB175" i="47"/>
  <c r="AM175" i="47" s="1"/>
  <c r="DA175" i="47"/>
  <c r="CZ175" i="47"/>
  <c r="AK175" i="47" s="1"/>
  <c r="CY175" i="47"/>
  <c r="AJ175" i="47" s="1"/>
  <c r="CX175" i="47"/>
  <c r="AI175" i="47" s="1"/>
  <c r="CW175" i="47"/>
  <c r="AH175" i="47" s="1"/>
  <c r="CV175" i="47"/>
  <c r="CU175" i="47"/>
  <c r="AF175" i="47" s="1"/>
  <c r="CT175" i="47"/>
  <c r="AE175" i="47" s="1"/>
  <c r="CS175" i="47"/>
  <c r="CR175" i="47"/>
  <c r="CQ175" i="47"/>
  <c r="CP175" i="47"/>
  <c r="AA175" i="47" s="1"/>
  <c r="CO175" i="47"/>
  <c r="Z175" i="47" s="1"/>
  <c r="CN175" i="47"/>
  <c r="Y175" i="47" s="1"/>
  <c r="CM175" i="47"/>
  <c r="CL175" i="47"/>
  <c r="W175" i="47" s="1"/>
  <c r="CK175" i="47"/>
  <c r="CJ175" i="47"/>
  <c r="CI175" i="47"/>
  <c r="T175" i="47" s="1"/>
  <c r="CH175" i="47"/>
  <c r="S175" i="47" s="1"/>
  <c r="CG175" i="47"/>
  <c r="R175" i="47" s="1"/>
  <c r="CF175" i="47"/>
  <c r="CE175" i="47"/>
  <c r="P175" i="47" s="1"/>
  <c r="CD175" i="47"/>
  <c r="O175" i="47" s="1"/>
  <c r="CC175" i="47"/>
  <c r="N175" i="47" s="1"/>
  <c r="CB175" i="47"/>
  <c r="CA175" i="47"/>
  <c r="BZ175" i="47"/>
  <c r="K175" i="47" s="1"/>
  <c r="BY175" i="47"/>
  <c r="J175" i="47" s="1"/>
  <c r="BX175" i="47"/>
  <c r="I175" i="47" s="1"/>
  <c r="BW175" i="47"/>
  <c r="BV175" i="47"/>
  <c r="G175" i="47" s="1"/>
  <c r="BU175" i="47"/>
  <c r="BT175" i="47"/>
  <c r="E175" i="47" s="1"/>
  <c r="BS175" i="47"/>
  <c r="D175" i="47" s="1"/>
  <c r="B175" i="47"/>
  <c r="B175" i="45" s="1"/>
  <c r="A175" i="47"/>
  <c r="A175" i="45" s="1"/>
  <c r="EF174" i="47"/>
  <c r="BQ174" i="47" s="1"/>
  <c r="EE174" i="47"/>
  <c r="BP174" i="47" s="1"/>
  <c r="ED174" i="47"/>
  <c r="BO174" i="47" s="1"/>
  <c r="EC174" i="47"/>
  <c r="EB174" i="47"/>
  <c r="BM174" i="47" s="1"/>
  <c r="EA174" i="47"/>
  <c r="BL174" i="47" s="1"/>
  <c r="DZ174" i="47"/>
  <c r="BK174" i="47" s="1"/>
  <c r="DY174" i="47"/>
  <c r="BJ174" i="47" s="1"/>
  <c r="DX174" i="47"/>
  <c r="BI174" i="47" s="1"/>
  <c r="DW174" i="47"/>
  <c r="BH174" i="47" s="1"/>
  <c r="DV174" i="47"/>
  <c r="BG174" i="47" s="1"/>
  <c r="DU174" i="47"/>
  <c r="DT174" i="47"/>
  <c r="BE174" i="47" s="1"/>
  <c r="DS174" i="47"/>
  <c r="DR174" i="47"/>
  <c r="BC174" i="47" s="1"/>
  <c r="DQ174" i="47"/>
  <c r="BB174" i="47" s="1"/>
  <c r="DP174" i="47"/>
  <c r="BA174" i="47" s="1"/>
  <c r="DO174" i="47"/>
  <c r="DN174" i="47"/>
  <c r="AY174" i="47" s="1"/>
  <c r="DM174" i="47"/>
  <c r="AX174" i="47" s="1"/>
  <c r="DL174" i="47"/>
  <c r="AW174" i="47" s="1"/>
  <c r="DK174" i="47"/>
  <c r="AV174" i="47" s="1"/>
  <c r="DJ174" i="47"/>
  <c r="AU174" i="47" s="1"/>
  <c r="DI174" i="47"/>
  <c r="AT174" i="47" s="1"/>
  <c r="DH174" i="47"/>
  <c r="AS174" i="47" s="1"/>
  <c r="DG174" i="47"/>
  <c r="AR174" i="47" s="1"/>
  <c r="DF174" i="47"/>
  <c r="AQ174" i="47" s="1"/>
  <c r="DE174" i="47"/>
  <c r="DD174" i="47"/>
  <c r="AO174" i="47" s="1"/>
  <c r="DC174" i="47"/>
  <c r="DB174" i="47"/>
  <c r="AM174" i="47" s="1"/>
  <c r="DA174" i="47"/>
  <c r="AL174" i="47" s="1"/>
  <c r="CZ174" i="47"/>
  <c r="AK174" i="47" s="1"/>
  <c r="CY174" i="47"/>
  <c r="CX174" i="47"/>
  <c r="AI174" i="47" s="1"/>
  <c r="CW174" i="47"/>
  <c r="AH174" i="47" s="1"/>
  <c r="CV174" i="47"/>
  <c r="AG174" i="47" s="1"/>
  <c r="CU174" i="47"/>
  <c r="AF174" i="47" s="1"/>
  <c r="CT174" i="47"/>
  <c r="AE174" i="47" s="1"/>
  <c r="CS174" i="47"/>
  <c r="AD174" i="47" s="1"/>
  <c r="CR174" i="47"/>
  <c r="CQ174" i="47"/>
  <c r="CP174" i="47"/>
  <c r="AA174" i="47" s="1"/>
  <c r="CO174" i="47"/>
  <c r="CN174" i="47"/>
  <c r="CM174" i="47"/>
  <c r="CL174" i="47"/>
  <c r="W174" i="47" s="1"/>
  <c r="CK174" i="47"/>
  <c r="V174" i="47" s="1"/>
  <c r="CJ174" i="47"/>
  <c r="CI174" i="47"/>
  <c r="CH174" i="47"/>
  <c r="S174" i="47" s="1"/>
  <c r="CG174" i="47"/>
  <c r="R174" i="47" s="1"/>
  <c r="CF174" i="47"/>
  <c r="Q174" i="47" s="1"/>
  <c r="CE174" i="47"/>
  <c r="P174" i="47" s="1"/>
  <c r="CD174" i="47"/>
  <c r="O174" i="47" s="1"/>
  <c r="CC174" i="47"/>
  <c r="N174" i="47" s="1"/>
  <c r="CB174" i="47"/>
  <c r="M174" i="47" s="1"/>
  <c r="CA174" i="47"/>
  <c r="L174" i="47" s="1"/>
  <c r="BZ174" i="47"/>
  <c r="K174" i="47" s="1"/>
  <c r="BY174" i="47"/>
  <c r="J174" i="47" s="1"/>
  <c r="BX174" i="47"/>
  <c r="BW174" i="47"/>
  <c r="H174" i="47" s="1"/>
  <c r="BV174" i="47"/>
  <c r="G174" i="47" s="1"/>
  <c r="BU174" i="47"/>
  <c r="F174" i="47" s="1"/>
  <c r="BT174" i="47"/>
  <c r="BS174" i="47"/>
  <c r="B174" i="47"/>
  <c r="B174" i="45" s="1"/>
  <c r="A174" i="47"/>
  <c r="A174" i="45" s="1"/>
  <c r="EF173" i="47"/>
  <c r="EE173" i="47"/>
  <c r="ED173" i="47"/>
  <c r="BO173" i="45" s="1"/>
  <c r="EC173" i="47"/>
  <c r="BN173" i="45" s="1"/>
  <c r="EB173" i="47"/>
  <c r="EA173" i="47"/>
  <c r="DZ173" i="47"/>
  <c r="BK173" i="47" s="1"/>
  <c r="DY173" i="47"/>
  <c r="BJ173" i="47" s="1"/>
  <c r="DX173" i="47"/>
  <c r="DW173" i="47"/>
  <c r="BH173" i="47" s="1"/>
  <c r="DV173" i="47"/>
  <c r="BG173" i="47" s="1"/>
  <c r="DU173" i="47"/>
  <c r="BF173" i="47" s="1"/>
  <c r="DT173" i="47"/>
  <c r="BE173" i="47" s="1"/>
  <c r="DS173" i="47"/>
  <c r="BD173" i="47" s="1"/>
  <c r="DR173" i="47"/>
  <c r="BC173" i="47" s="1"/>
  <c r="DQ173" i="47"/>
  <c r="DP173" i="47"/>
  <c r="DO173" i="47"/>
  <c r="DN173" i="47"/>
  <c r="AY173" i="47" s="1"/>
  <c r="DM173" i="47"/>
  <c r="AX173" i="47" s="1"/>
  <c r="DL173" i="47"/>
  <c r="AW173" i="47" s="1"/>
  <c r="DK173" i="47"/>
  <c r="AV173" i="47" s="1"/>
  <c r="DJ173" i="47"/>
  <c r="AU173" i="47" s="1"/>
  <c r="DI173" i="47"/>
  <c r="AT173" i="47" s="1"/>
  <c r="DH173" i="47"/>
  <c r="AS173" i="47" s="1"/>
  <c r="DG173" i="47"/>
  <c r="DF173" i="47"/>
  <c r="AQ173" i="47" s="1"/>
  <c r="DE173" i="47"/>
  <c r="AP173" i="47" s="1"/>
  <c r="DD173" i="47"/>
  <c r="AO173" i="47" s="1"/>
  <c r="DC173" i="47"/>
  <c r="DB173" i="47"/>
  <c r="AM173" i="47" s="1"/>
  <c r="DA173" i="47"/>
  <c r="AL173" i="47" s="1"/>
  <c r="CZ173" i="47"/>
  <c r="CY173" i="47"/>
  <c r="AJ173" i="47" s="1"/>
  <c r="CX173" i="47"/>
  <c r="AI173" i="47" s="1"/>
  <c r="CW173" i="47"/>
  <c r="AH173" i="47" s="1"/>
  <c r="CV173" i="47"/>
  <c r="CU173" i="47"/>
  <c r="AF173" i="47" s="1"/>
  <c r="CT173" i="47"/>
  <c r="AE173" i="47" s="1"/>
  <c r="CS173" i="47"/>
  <c r="AD173" i="47" s="1"/>
  <c r="CR173" i="47"/>
  <c r="CQ173" i="47"/>
  <c r="CP173" i="47"/>
  <c r="AA173" i="47" s="1"/>
  <c r="CO173" i="47"/>
  <c r="Z173" i="47" s="1"/>
  <c r="CN173" i="47"/>
  <c r="Y173" i="47" s="1"/>
  <c r="CM173" i="47"/>
  <c r="CL173" i="47"/>
  <c r="W173" i="47" s="1"/>
  <c r="CK173" i="47"/>
  <c r="CJ173" i="47"/>
  <c r="U173" i="47" s="1"/>
  <c r="CI173" i="47"/>
  <c r="T173" i="47" s="1"/>
  <c r="CH173" i="47"/>
  <c r="S173" i="47" s="1"/>
  <c r="CG173" i="47"/>
  <c r="R173" i="47" s="1"/>
  <c r="CF173" i="47"/>
  <c r="CE173" i="47"/>
  <c r="CD173" i="47"/>
  <c r="O173" i="47" s="1"/>
  <c r="CC173" i="47"/>
  <c r="CB173" i="47"/>
  <c r="M173" i="47" s="1"/>
  <c r="CA173" i="47"/>
  <c r="L173" i="47" s="1"/>
  <c r="BZ173" i="47"/>
  <c r="K173" i="47" s="1"/>
  <c r="BY173" i="47"/>
  <c r="J173" i="47" s="1"/>
  <c r="BX173" i="47"/>
  <c r="I173" i="47" s="1"/>
  <c r="BW173" i="47"/>
  <c r="H173" i="47" s="1"/>
  <c r="BV173" i="47"/>
  <c r="G173" i="47" s="1"/>
  <c r="BU173" i="47"/>
  <c r="F173" i="47" s="1"/>
  <c r="BT173" i="47"/>
  <c r="E173" i="47" s="1"/>
  <c r="BS173" i="47"/>
  <c r="D173" i="47" s="1"/>
  <c r="B173" i="47"/>
  <c r="B173" i="45" s="1"/>
  <c r="A173" i="47"/>
  <c r="EF172" i="47"/>
  <c r="BQ172" i="47" s="1"/>
  <c r="EE172" i="47"/>
  <c r="ED172" i="47"/>
  <c r="BO172" i="45" s="1"/>
  <c r="EC172" i="47"/>
  <c r="EB172" i="47"/>
  <c r="BM172" i="47" s="1"/>
  <c r="EA172" i="47"/>
  <c r="BL172" i="47" s="1"/>
  <c r="DZ172" i="47"/>
  <c r="BK172" i="47" s="1"/>
  <c r="DY172" i="47"/>
  <c r="BJ172" i="47" s="1"/>
  <c r="DX172" i="47"/>
  <c r="BI172" i="47" s="1"/>
  <c r="DW172" i="47"/>
  <c r="BH172" i="47" s="1"/>
  <c r="DV172" i="47"/>
  <c r="BG172" i="47" s="1"/>
  <c r="DU172" i="47"/>
  <c r="BF172" i="47" s="1"/>
  <c r="DT172" i="47"/>
  <c r="BE172" i="47" s="1"/>
  <c r="DS172" i="47"/>
  <c r="BD172" i="47" s="1"/>
  <c r="DR172" i="47"/>
  <c r="BC172" i="47" s="1"/>
  <c r="DQ172" i="47"/>
  <c r="DP172" i="47"/>
  <c r="BA172" i="47" s="1"/>
  <c r="DO172" i="47"/>
  <c r="DN172" i="47"/>
  <c r="AY172" i="47" s="1"/>
  <c r="DM172" i="47"/>
  <c r="AX172" i="47" s="1"/>
  <c r="DL172" i="47"/>
  <c r="AW172" i="47" s="1"/>
  <c r="DK172" i="47"/>
  <c r="AV172" i="47" s="1"/>
  <c r="DJ172" i="47"/>
  <c r="AU172" i="47" s="1"/>
  <c r="DI172" i="47"/>
  <c r="DH172" i="47"/>
  <c r="AS172" i="47" s="1"/>
  <c r="DG172" i="47"/>
  <c r="DF172" i="47"/>
  <c r="AQ172" i="47" s="1"/>
  <c r="DE172" i="47"/>
  <c r="DD172" i="47"/>
  <c r="AO172" i="47" s="1"/>
  <c r="DC172" i="47"/>
  <c r="AN172" i="47" s="1"/>
  <c r="DB172" i="47"/>
  <c r="AM172" i="47" s="1"/>
  <c r="DA172" i="47"/>
  <c r="AL172" i="47" s="1"/>
  <c r="CZ172" i="47"/>
  <c r="AK172" i="47" s="1"/>
  <c r="CY172" i="47"/>
  <c r="CX172" i="47"/>
  <c r="AI172" i="47" s="1"/>
  <c r="CW172" i="47"/>
  <c r="CV172" i="47"/>
  <c r="AG172" i="47" s="1"/>
  <c r="CU172" i="47"/>
  <c r="AF172" i="47" s="1"/>
  <c r="CT172" i="47"/>
  <c r="AE172" i="47" s="1"/>
  <c r="CS172" i="47"/>
  <c r="AD172" i="47" s="1"/>
  <c r="CR172" i="47"/>
  <c r="AC172" i="47" s="1"/>
  <c r="CQ172" i="47"/>
  <c r="AB172" i="47" s="1"/>
  <c r="CP172" i="47"/>
  <c r="CO172" i="47"/>
  <c r="Z172" i="47" s="1"/>
  <c r="CN172" i="47"/>
  <c r="Y172" i="47" s="1"/>
  <c r="CM172" i="47"/>
  <c r="X172" i="47" s="1"/>
  <c r="CL172" i="47"/>
  <c r="CK172" i="47"/>
  <c r="V172" i="47" s="1"/>
  <c r="CJ172" i="47"/>
  <c r="U172" i="47" s="1"/>
  <c r="CI172" i="47"/>
  <c r="T172" i="47" s="1"/>
  <c r="CH172" i="47"/>
  <c r="S172" i="47" s="1"/>
  <c r="CG172" i="47"/>
  <c r="R172" i="45" s="1"/>
  <c r="CF172" i="47"/>
  <c r="Q172" i="47" s="1"/>
  <c r="CE172" i="47"/>
  <c r="P172" i="47" s="1"/>
  <c r="CD172" i="47"/>
  <c r="O172" i="47" s="1"/>
  <c r="CC172" i="47"/>
  <c r="N172" i="47" s="1"/>
  <c r="CB172" i="47"/>
  <c r="M172" i="47" s="1"/>
  <c r="CA172" i="47"/>
  <c r="L172" i="47" s="1"/>
  <c r="BZ172" i="47"/>
  <c r="BY172" i="47"/>
  <c r="BX172" i="47"/>
  <c r="I172" i="47" s="1"/>
  <c r="BW172" i="47"/>
  <c r="H172" i="47" s="1"/>
  <c r="BV172" i="47"/>
  <c r="G172" i="47" s="1"/>
  <c r="BU172" i="47"/>
  <c r="BT172" i="47"/>
  <c r="E172" i="47" s="1"/>
  <c r="BS172" i="47"/>
  <c r="D172" i="47" s="1"/>
  <c r="BO172" i="47"/>
  <c r="B172" i="47"/>
  <c r="B172" i="45" s="1"/>
  <c r="A172" i="47"/>
  <c r="A172" i="45" s="1"/>
  <c r="EF171" i="47"/>
  <c r="EE171" i="47"/>
  <c r="BP171" i="47" s="1"/>
  <c r="ED171" i="47"/>
  <c r="BO171" i="47" s="1"/>
  <c r="EC171" i="47"/>
  <c r="EB171" i="47"/>
  <c r="EA171" i="47"/>
  <c r="DZ171" i="47"/>
  <c r="BK171" i="47" s="1"/>
  <c r="DY171" i="47"/>
  <c r="DX171" i="47"/>
  <c r="BI171" i="47" s="1"/>
  <c r="DW171" i="47"/>
  <c r="BH171" i="47" s="1"/>
  <c r="DV171" i="47"/>
  <c r="BG171" i="47" s="1"/>
  <c r="DU171" i="47"/>
  <c r="DT171" i="47"/>
  <c r="BE171" i="47" s="1"/>
  <c r="DS171" i="47"/>
  <c r="DR171" i="47"/>
  <c r="BC171" i="47" s="1"/>
  <c r="DQ171" i="47"/>
  <c r="BB171" i="47" s="1"/>
  <c r="DP171" i="47"/>
  <c r="BA171" i="47" s="1"/>
  <c r="DO171" i="47"/>
  <c r="DN171" i="47"/>
  <c r="AY171" i="47" s="1"/>
  <c r="DM171" i="47"/>
  <c r="DL171" i="47"/>
  <c r="AW171" i="47" s="1"/>
  <c r="DK171" i="47"/>
  <c r="DJ171" i="47"/>
  <c r="DI171" i="47"/>
  <c r="AT171" i="47" s="1"/>
  <c r="DH171" i="47"/>
  <c r="DG171" i="47"/>
  <c r="DF171" i="47"/>
  <c r="AQ171" i="47" s="1"/>
  <c r="DE171" i="47"/>
  <c r="DD171" i="47"/>
  <c r="AO171" i="47" s="1"/>
  <c r="DC171" i="47"/>
  <c r="DB171" i="47"/>
  <c r="AM171" i="47" s="1"/>
  <c r="DA171" i="47"/>
  <c r="AL171" i="47" s="1"/>
  <c r="CZ171" i="47"/>
  <c r="CY171" i="47"/>
  <c r="AJ171" i="47" s="1"/>
  <c r="CX171" i="47"/>
  <c r="AI171" i="47" s="1"/>
  <c r="CW171" i="47"/>
  <c r="CV171" i="47"/>
  <c r="CU171" i="47"/>
  <c r="CT171" i="47"/>
  <c r="AE171" i="47" s="1"/>
  <c r="CS171" i="47"/>
  <c r="AD171" i="47" s="1"/>
  <c r="CR171" i="47"/>
  <c r="CQ171" i="47"/>
  <c r="AB171" i="47" s="1"/>
  <c r="CP171" i="47"/>
  <c r="AA171" i="47" s="1"/>
  <c r="CO171" i="47"/>
  <c r="CN171" i="47"/>
  <c r="Y171" i="47" s="1"/>
  <c r="CM171" i="47"/>
  <c r="X171" i="47" s="1"/>
  <c r="CL171" i="47"/>
  <c r="W171" i="47" s="1"/>
  <c r="CK171" i="47"/>
  <c r="CJ171" i="47"/>
  <c r="CI171" i="47"/>
  <c r="CH171" i="47"/>
  <c r="S171" i="47" s="1"/>
  <c r="CG171" i="47"/>
  <c r="CF171" i="47"/>
  <c r="CE171" i="47"/>
  <c r="P171" i="47" s="1"/>
  <c r="CD171" i="47"/>
  <c r="O171" i="47" s="1"/>
  <c r="CC171" i="47"/>
  <c r="N171" i="47" s="1"/>
  <c r="CB171" i="47"/>
  <c r="M171" i="47" s="1"/>
  <c r="CA171" i="47"/>
  <c r="BZ171" i="47"/>
  <c r="K171" i="47" s="1"/>
  <c r="BY171" i="47"/>
  <c r="BX171" i="47"/>
  <c r="I171" i="47" s="1"/>
  <c r="BW171" i="47"/>
  <c r="BV171" i="47"/>
  <c r="G171" i="47" s="1"/>
  <c r="BU171" i="47"/>
  <c r="BT171" i="47"/>
  <c r="E171" i="47" s="1"/>
  <c r="BS171" i="47"/>
  <c r="D171" i="47" s="1"/>
  <c r="B171" i="47"/>
  <c r="B171" i="45" s="1"/>
  <c r="A171" i="47"/>
  <c r="C171" i="47" s="1"/>
  <c r="C171" i="45" s="1"/>
  <c r="EF170" i="47"/>
  <c r="BQ170" i="47" s="1"/>
  <c r="EE170" i="47"/>
  <c r="ED170" i="47"/>
  <c r="BO170" i="47" s="1"/>
  <c r="EC170" i="47"/>
  <c r="EB170" i="47"/>
  <c r="BM170" i="47" s="1"/>
  <c r="EA170" i="47"/>
  <c r="BL170" i="47" s="1"/>
  <c r="DZ170" i="47"/>
  <c r="BK170" i="47" s="1"/>
  <c r="DY170" i="47"/>
  <c r="BJ170" i="47" s="1"/>
  <c r="DX170" i="47"/>
  <c r="BI170" i="47" s="1"/>
  <c r="DW170" i="47"/>
  <c r="DV170" i="47"/>
  <c r="BG170" i="47" s="1"/>
  <c r="DU170" i="47"/>
  <c r="BF170" i="47" s="1"/>
  <c r="DT170" i="47"/>
  <c r="BE170" i="47" s="1"/>
  <c r="DS170" i="47"/>
  <c r="DR170" i="47"/>
  <c r="BC170" i="47" s="1"/>
  <c r="DQ170" i="47"/>
  <c r="BB170" i="47" s="1"/>
  <c r="DP170" i="47"/>
  <c r="DO170" i="47"/>
  <c r="DN170" i="47"/>
  <c r="AY170" i="47" s="1"/>
  <c r="DM170" i="47"/>
  <c r="AX170" i="47" s="1"/>
  <c r="DL170" i="47"/>
  <c r="AW170" i="47" s="1"/>
  <c r="DK170" i="47"/>
  <c r="AV170" i="47" s="1"/>
  <c r="DJ170" i="47"/>
  <c r="AU170" i="47" s="1"/>
  <c r="DI170" i="47"/>
  <c r="DH170" i="47"/>
  <c r="AS170" i="47" s="1"/>
  <c r="DG170" i="47"/>
  <c r="DF170" i="47"/>
  <c r="AQ170" i="47" s="1"/>
  <c r="DE170" i="47"/>
  <c r="DD170" i="47"/>
  <c r="DC170" i="47"/>
  <c r="AN170" i="47" s="1"/>
  <c r="DB170" i="47"/>
  <c r="AM170" i="47" s="1"/>
  <c r="DA170" i="47"/>
  <c r="AL170" i="47" s="1"/>
  <c r="CZ170" i="47"/>
  <c r="CY170" i="47"/>
  <c r="CX170" i="47"/>
  <c r="AI170" i="47" s="1"/>
  <c r="CW170" i="47"/>
  <c r="AH170" i="47" s="1"/>
  <c r="CV170" i="47"/>
  <c r="AG170" i="47" s="1"/>
  <c r="CU170" i="47"/>
  <c r="CT170" i="47"/>
  <c r="AE170" i="47" s="1"/>
  <c r="CS170" i="47"/>
  <c r="AD170" i="47" s="1"/>
  <c r="CR170" i="47"/>
  <c r="AC170" i="47" s="1"/>
  <c r="CQ170" i="47"/>
  <c r="CP170" i="47"/>
  <c r="AA170" i="47" s="1"/>
  <c r="CO170" i="47"/>
  <c r="CN170" i="47"/>
  <c r="CM170" i="47"/>
  <c r="X170" i="47" s="1"/>
  <c r="CL170" i="47"/>
  <c r="W170" i="47" s="1"/>
  <c r="CK170" i="47"/>
  <c r="V170" i="47" s="1"/>
  <c r="CJ170" i="47"/>
  <c r="U170" i="47" s="1"/>
  <c r="CI170" i="47"/>
  <c r="CH170" i="47"/>
  <c r="S170" i="47" s="1"/>
  <c r="CG170" i="47"/>
  <c r="R170" i="47" s="1"/>
  <c r="CF170" i="47"/>
  <c r="Q170" i="47" s="1"/>
  <c r="CE170" i="47"/>
  <c r="P170" i="47" s="1"/>
  <c r="CD170" i="47"/>
  <c r="O170" i="47" s="1"/>
  <c r="CC170" i="47"/>
  <c r="N170" i="47" s="1"/>
  <c r="CB170" i="47"/>
  <c r="M170" i="47" s="1"/>
  <c r="CA170" i="47"/>
  <c r="BZ170" i="47"/>
  <c r="K170" i="47" s="1"/>
  <c r="BY170" i="47"/>
  <c r="J170" i="47" s="1"/>
  <c r="BX170" i="47"/>
  <c r="I170" i="47" s="1"/>
  <c r="BW170" i="47"/>
  <c r="H170" i="47" s="1"/>
  <c r="BV170" i="47"/>
  <c r="G170" i="47" s="1"/>
  <c r="BU170" i="47"/>
  <c r="BT170" i="47"/>
  <c r="E170" i="47" s="1"/>
  <c r="BS170" i="47"/>
  <c r="B170" i="47"/>
  <c r="B170" i="45" s="1"/>
  <c r="A170" i="47"/>
  <c r="A170" i="45" s="1"/>
  <c r="EF169" i="47"/>
  <c r="EE169" i="47"/>
  <c r="ED169" i="47"/>
  <c r="EC169" i="47"/>
  <c r="BN169" i="47" s="1"/>
  <c r="EB169" i="47"/>
  <c r="BM169" i="47" s="1"/>
  <c r="EA169" i="47"/>
  <c r="DZ169" i="47"/>
  <c r="BK169" i="47" s="1"/>
  <c r="DY169" i="47"/>
  <c r="DX169" i="47"/>
  <c r="BI169" i="47" s="1"/>
  <c r="DW169" i="47"/>
  <c r="BH169" i="47" s="1"/>
  <c r="DV169" i="47"/>
  <c r="DU169" i="47"/>
  <c r="BF169" i="47" s="1"/>
  <c r="DT169" i="47"/>
  <c r="BE169" i="47" s="1"/>
  <c r="DS169" i="47"/>
  <c r="DR169" i="47"/>
  <c r="BC169" i="47" s="1"/>
  <c r="DQ169" i="47"/>
  <c r="BB169" i="47" s="1"/>
  <c r="DP169" i="47"/>
  <c r="BA169" i="47" s="1"/>
  <c r="DO169" i="47"/>
  <c r="AZ169" i="47" s="1"/>
  <c r="DN169" i="47"/>
  <c r="DM169" i="47"/>
  <c r="AX169" i="47" s="1"/>
  <c r="DL169" i="47"/>
  <c r="AW169" i="47" s="1"/>
  <c r="DK169" i="47"/>
  <c r="DJ169" i="47"/>
  <c r="AU169" i="47" s="1"/>
  <c r="DI169" i="47"/>
  <c r="DH169" i="47"/>
  <c r="DG169" i="47"/>
  <c r="AR169" i="47" s="1"/>
  <c r="DF169" i="47"/>
  <c r="DE169" i="47"/>
  <c r="AP169" i="47" s="1"/>
  <c r="DD169" i="47"/>
  <c r="DC169" i="47"/>
  <c r="DB169" i="47"/>
  <c r="AM169" i="47" s="1"/>
  <c r="DA169" i="47"/>
  <c r="AL169" i="47" s="1"/>
  <c r="CZ169" i="47"/>
  <c r="CY169" i="47"/>
  <c r="AJ169" i="47" s="1"/>
  <c r="CX169" i="47"/>
  <c r="CW169" i="47"/>
  <c r="AH169" i="47" s="1"/>
  <c r="CV169" i="47"/>
  <c r="CU169" i="47"/>
  <c r="CT169" i="47"/>
  <c r="AE169" i="47" s="1"/>
  <c r="CS169" i="47"/>
  <c r="AD169" i="47" s="1"/>
  <c r="CR169" i="47"/>
  <c r="AC169" i="47" s="1"/>
  <c r="CQ169" i="47"/>
  <c r="AB169" i="47" s="1"/>
  <c r="CP169" i="47"/>
  <c r="CO169" i="47"/>
  <c r="CN169" i="47"/>
  <c r="Y169" i="47" s="1"/>
  <c r="CM169" i="47"/>
  <c r="CL169" i="47"/>
  <c r="W169" i="47" s="1"/>
  <c r="CK169" i="47"/>
  <c r="V169" i="47" s="1"/>
  <c r="CJ169" i="47"/>
  <c r="CI169" i="47"/>
  <c r="T169" i="47" s="1"/>
  <c r="CH169" i="47"/>
  <c r="CG169" i="47"/>
  <c r="CF169" i="47"/>
  <c r="Q169" i="47" s="1"/>
  <c r="CE169" i="47"/>
  <c r="CD169" i="47"/>
  <c r="O169" i="47" s="1"/>
  <c r="CC169" i="47"/>
  <c r="N169" i="47" s="1"/>
  <c r="CB169" i="47"/>
  <c r="M169" i="47" s="1"/>
  <c r="CA169" i="47"/>
  <c r="L169" i="47" s="1"/>
  <c r="BZ169" i="47"/>
  <c r="BY169" i="47"/>
  <c r="BX169" i="47"/>
  <c r="I169" i="47" s="1"/>
  <c r="BW169" i="47"/>
  <c r="H169" i="47" s="1"/>
  <c r="BV169" i="47"/>
  <c r="G169" i="47" s="1"/>
  <c r="BU169" i="47"/>
  <c r="F169" i="47" s="1"/>
  <c r="BT169" i="47"/>
  <c r="BS169" i="47"/>
  <c r="D169" i="47" s="1"/>
  <c r="B169" i="47"/>
  <c r="B169" i="45" s="1"/>
  <c r="A169" i="47"/>
  <c r="C169" i="47" s="1"/>
  <c r="C169" i="45" s="1"/>
  <c r="EF168" i="47"/>
  <c r="BQ168" i="47" s="1"/>
  <c r="EE168" i="47"/>
  <c r="BP168" i="47" s="1"/>
  <c r="ED168" i="47"/>
  <c r="BO168" i="45" s="1"/>
  <c r="EC168" i="47"/>
  <c r="BN168" i="45" s="1"/>
  <c r="EB168" i="47"/>
  <c r="BM168" i="45" s="1"/>
  <c r="EA168" i="47"/>
  <c r="BL168" i="45" s="1"/>
  <c r="DZ168" i="47"/>
  <c r="BK168" i="45" s="1"/>
  <c r="DY168" i="47"/>
  <c r="BJ168" i="45" s="1"/>
  <c r="DX168" i="47"/>
  <c r="BI168" i="47" s="1"/>
  <c r="DW168" i="47"/>
  <c r="DV168" i="47"/>
  <c r="BG168" i="47" s="1"/>
  <c r="DU168" i="47"/>
  <c r="BF168" i="47" s="1"/>
  <c r="DT168" i="47"/>
  <c r="BE168" i="47" s="1"/>
  <c r="DS168" i="47"/>
  <c r="BD168" i="47" s="1"/>
  <c r="DR168" i="47"/>
  <c r="BC168" i="47" s="1"/>
  <c r="DQ168" i="47"/>
  <c r="BB168" i="47" s="1"/>
  <c r="DP168" i="47"/>
  <c r="DO168" i="47"/>
  <c r="AZ168" i="47" s="1"/>
  <c r="DN168" i="47"/>
  <c r="AY168" i="47" s="1"/>
  <c r="DM168" i="47"/>
  <c r="AX168" i="47" s="1"/>
  <c r="DL168" i="47"/>
  <c r="AW168" i="47" s="1"/>
  <c r="DK168" i="47"/>
  <c r="AV168" i="47" s="1"/>
  <c r="DJ168" i="47"/>
  <c r="AU168" i="47" s="1"/>
  <c r="DI168" i="47"/>
  <c r="DH168" i="47"/>
  <c r="AS168" i="47" s="1"/>
  <c r="DG168" i="47"/>
  <c r="DF168" i="47"/>
  <c r="AQ168" i="47" s="1"/>
  <c r="DE168" i="47"/>
  <c r="DD168" i="47"/>
  <c r="AO168" i="47" s="1"/>
  <c r="DC168" i="47"/>
  <c r="AN168" i="47" s="1"/>
  <c r="DB168" i="47"/>
  <c r="AM168" i="47" s="1"/>
  <c r="DA168" i="47"/>
  <c r="CZ168" i="47"/>
  <c r="CY168" i="47"/>
  <c r="CX168" i="47"/>
  <c r="AI168" i="47" s="1"/>
  <c r="CW168" i="47"/>
  <c r="AH168" i="47" s="1"/>
  <c r="CV168" i="47"/>
  <c r="AG168" i="47" s="1"/>
  <c r="CU168" i="47"/>
  <c r="AF168" i="47" s="1"/>
  <c r="CT168" i="47"/>
  <c r="AE168" i="47" s="1"/>
  <c r="CS168" i="47"/>
  <c r="AD168" i="47" s="1"/>
  <c r="CR168" i="47"/>
  <c r="AC168" i="47" s="1"/>
  <c r="CQ168" i="47"/>
  <c r="CP168" i="47"/>
  <c r="AA168" i="47" s="1"/>
  <c r="CO168" i="47"/>
  <c r="Z168" i="47" s="1"/>
  <c r="CN168" i="47"/>
  <c r="CM168" i="47"/>
  <c r="X168" i="47" s="1"/>
  <c r="CL168" i="47"/>
  <c r="W168" i="47" s="1"/>
  <c r="CK168" i="47"/>
  <c r="CJ168" i="47"/>
  <c r="U168" i="47" s="1"/>
  <c r="CI168" i="47"/>
  <c r="CH168" i="47"/>
  <c r="S168" i="47" s="1"/>
  <c r="CG168" i="47"/>
  <c r="CF168" i="47"/>
  <c r="Q168" i="47" s="1"/>
  <c r="CE168" i="47"/>
  <c r="P168" i="47" s="1"/>
  <c r="CD168" i="47"/>
  <c r="O168" i="47" s="1"/>
  <c r="CC168" i="47"/>
  <c r="N168" i="47" s="1"/>
  <c r="CB168" i="47"/>
  <c r="M168" i="47" s="1"/>
  <c r="CA168" i="47"/>
  <c r="BZ168" i="47"/>
  <c r="K168" i="47" s="1"/>
  <c r="BY168" i="47"/>
  <c r="J168" i="47" s="1"/>
  <c r="BX168" i="47"/>
  <c r="BW168" i="47"/>
  <c r="H168" i="47" s="1"/>
  <c r="BV168" i="47"/>
  <c r="G168" i="47" s="1"/>
  <c r="BU168" i="47"/>
  <c r="F168" i="47" s="1"/>
  <c r="BT168" i="47"/>
  <c r="E168" i="47" s="1"/>
  <c r="BS168" i="47"/>
  <c r="BO168" i="47"/>
  <c r="B168" i="47"/>
  <c r="B168" i="45" s="1"/>
  <c r="A168" i="47"/>
  <c r="C168" i="47" s="1"/>
  <c r="C168" i="45" s="1"/>
  <c r="EF167" i="47"/>
  <c r="BQ167" i="47" s="1"/>
  <c r="EE167" i="47"/>
  <c r="BP167" i="47" s="1"/>
  <c r="ED167" i="47"/>
  <c r="EC167" i="47"/>
  <c r="BN167" i="47" s="1"/>
  <c r="EB167" i="47"/>
  <c r="BM167" i="47" s="1"/>
  <c r="EA167" i="47"/>
  <c r="BL167" i="47" s="1"/>
  <c r="DZ167" i="47"/>
  <c r="DY167" i="47"/>
  <c r="DX167" i="47"/>
  <c r="BI167" i="47" s="1"/>
  <c r="DW167" i="47"/>
  <c r="BH167" i="47" s="1"/>
  <c r="DV167" i="47"/>
  <c r="BG167" i="47" s="1"/>
  <c r="DU167" i="47"/>
  <c r="BF167" i="47" s="1"/>
  <c r="DT167" i="47"/>
  <c r="BE167" i="47" s="1"/>
  <c r="DS167" i="47"/>
  <c r="BD167" i="47" s="1"/>
  <c r="DR167" i="47"/>
  <c r="DQ167" i="47"/>
  <c r="DP167" i="47"/>
  <c r="BA167" i="47" s="1"/>
  <c r="DO167" i="47"/>
  <c r="AZ167" i="47" s="1"/>
  <c r="DN167" i="47"/>
  <c r="AY167" i="47" s="1"/>
  <c r="DM167" i="47"/>
  <c r="AX167" i="47" s="1"/>
  <c r="DL167" i="47"/>
  <c r="AW167" i="47" s="1"/>
  <c r="DK167" i="47"/>
  <c r="DJ167" i="47"/>
  <c r="DI167" i="47"/>
  <c r="AT167" i="47" s="1"/>
  <c r="DH167" i="47"/>
  <c r="AS167" i="47" s="1"/>
  <c r="DG167" i="47"/>
  <c r="AR167" i="47" s="1"/>
  <c r="DF167" i="47"/>
  <c r="DE167" i="47"/>
  <c r="AP167" i="47" s="1"/>
  <c r="DD167" i="47"/>
  <c r="AO167" i="47" s="1"/>
  <c r="DC167" i="47"/>
  <c r="DB167" i="47"/>
  <c r="AM167" i="47" s="1"/>
  <c r="DA167" i="47"/>
  <c r="CZ167" i="47"/>
  <c r="AK167" i="47" s="1"/>
  <c r="CY167" i="47"/>
  <c r="AJ167" i="47" s="1"/>
  <c r="CX167" i="47"/>
  <c r="AI167" i="47" s="1"/>
  <c r="CW167" i="47"/>
  <c r="AH167" i="47" s="1"/>
  <c r="CV167" i="47"/>
  <c r="AG167" i="47" s="1"/>
  <c r="CU167" i="47"/>
  <c r="AF167" i="47" s="1"/>
  <c r="CT167" i="47"/>
  <c r="AE167" i="47" s="1"/>
  <c r="CS167" i="47"/>
  <c r="CR167" i="47"/>
  <c r="AC167" i="47" s="1"/>
  <c r="CQ167" i="47"/>
  <c r="AB167" i="47" s="1"/>
  <c r="CP167" i="47"/>
  <c r="CO167" i="47"/>
  <c r="Z167" i="47" s="1"/>
  <c r="CN167" i="47"/>
  <c r="Y167" i="47" s="1"/>
  <c r="CM167" i="47"/>
  <c r="X167" i="47" s="1"/>
  <c r="CL167" i="47"/>
  <c r="W167" i="47" s="1"/>
  <c r="CK167" i="47"/>
  <c r="CJ167" i="47"/>
  <c r="U167" i="47" s="1"/>
  <c r="CI167" i="47"/>
  <c r="T167" i="47" s="1"/>
  <c r="CH167" i="47"/>
  <c r="S167" i="47" s="1"/>
  <c r="CG167" i="47"/>
  <c r="R167" i="47" s="1"/>
  <c r="CF167" i="47"/>
  <c r="Q167" i="47" s="1"/>
  <c r="CE167" i="47"/>
  <c r="P167" i="47" s="1"/>
  <c r="CD167" i="47"/>
  <c r="O167" i="47" s="1"/>
  <c r="CC167" i="47"/>
  <c r="CB167" i="47"/>
  <c r="M167" i="47" s="1"/>
  <c r="CA167" i="47"/>
  <c r="BZ167" i="47"/>
  <c r="BY167" i="47"/>
  <c r="J167" i="47" s="1"/>
  <c r="BX167" i="47"/>
  <c r="I167" i="47" s="1"/>
  <c r="BW167" i="47"/>
  <c r="H167" i="47" s="1"/>
  <c r="BV167" i="47"/>
  <c r="BU167" i="47"/>
  <c r="BT167" i="47"/>
  <c r="E167" i="47" s="1"/>
  <c r="BS167" i="47"/>
  <c r="B167" i="47"/>
  <c r="B167" i="45" s="1"/>
  <c r="A167" i="47"/>
  <c r="C167" i="47" s="1"/>
  <c r="C167" i="45" s="1"/>
  <c r="EF166" i="47"/>
  <c r="BQ166" i="47" s="1"/>
  <c r="EE166" i="47"/>
  <c r="BP166" i="47" s="1"/>
  <c r="ED166" i="47"/>
  <c r="BO166" i="45" s="1"/>
  <c r="EC166" i="47"/>
  <c r="BN166" i="47" s="1"/>
  <c r="EB166" i="47"/>
  <c r="BM166" i="47" s="1"/>
  <c r="EA166" i="47"/>
  <c r="BL166" i="47" s="1"/>
  <c r="DZ166" i="47"/>
  <c r="BK166" i="47" s="1"/>
  <c r="DY166" i="47"/>
  <c r="BJ166" i="47" s="1"/>
  <c r="DX166" i="47"/>
  <c r="BI166" i="47" s="1"/>
  <c r="DW166" i="47"/>
  <c r="BH166" i="47" s="1"/>
  <c r="DV166" i="47"/>
  <c r="DU166" i="47"/>
  <c r="BF166" i="45" s="1"/>
  <c r="DT166" i="47"/>
  <c r="BE166" i="47" s="1"/>
  <c r="DS166" i="47"/>
  <c r="BD166" i="47" s="1"/>
  <c r="DR166" i="47"/>
  <c r="BC166" i="47" s="1"/>
  <c r="DQ166" i="47"/>
  <c r="BB166" i="47" s="1"/>
  <c r="DP166" i="47"/>
  <c r="BA166" i="47" s="1"/>
  <c r="DO166" i="47"/>
  <c r="DN166" i="47"/>
  <c r="AY166" i="47" s="1"/>
  <c r="DM166" i="47"/>
  <c r="AX166" i="47" s="1"/>
  <c r="DL166" i="47"/>
  <c r="AW166" i="47" s="1"/>
  <c r="DK166" i="47"/>
  <c r="AV166" i="47" s="1"/>
  <c r="DJ166" i="47"/>
  <c r="DI166" i="47"/>
  <c r="AT166" i="47" s="1"/>
  <c r="DH166" i="47"/>
  <c r="AS166" i="47" s="1"/>
  <c r="DG166" i="47"/>
  <c r="DF166" i="47"/>
  <c r="DE166" i="47"/>
  <c r="DD166" i="47"/>
  <c r="AO166" i="47" s="1"/>
  <c r="DC166" i="47"/>
  <c r="AN166" i="47" s="1"/>
  <c r="DB166" i="47"/>
  <c r="DA166" i="47"/>
  <c r="CZ166" i="47"/>
  <c r="AK166" i="47" s="1"/>
  <c r="CY166" i="47"/>
  <c r="CX166" i="47"/>
  <c r="AI166" i="47" s="1"/>
  <c r="CW166" i="47"/>
  <c r="CV166" i="47"/>
  <c r="AG166" i="47" s="1"/>
  <c r="CU166" i="47"/>
  <c r="AF166" i="47" s="1"/>
  <c r="CT166" i="47"/>
  <c r="CS166" i="47"/>
  <c r="CR166" i="47"/>
  <c r="AC166" i="47" s="1"/>
  <c r="CQ166" i="47"/>
  <c r="AB166" i="47" s="1"/>
  <c r="CP166" i="47"/>
  <c r="CO166" i="47"/>
  <c r="CN166" i="47"/>
  <c r="Y166" i="47" s="1"/>
  <c r="CM166" i="47"/>
  <c r="X166" i="47" s="1"/>
  <c r="CL166" i="47"/>
  <c r="W166" i="47" s="1"/>
  <c r="CK166" i="47"/>
  <c r="V166" i="47" s="1"/>
  <c r="CJ166" i="47"/>
  <c r="U166" i="47" s="1"/>
  <c r="CI166" i="47"/>
  <c r="CH166" i="47"/>
  <c r="S166" i="47" s="1"/>
  <c r="CG166" i="47"/>
  <c r="CF166" i="47"/>
  <c r="Q166" i="47" s="1"/>
  <c r="CE166" i="47"/>
  <c r="P166" i="47" s="1"/>
  <c r="CD166" i="47"/>
  <c r="CC166" i="47"/>
  <c r="N166" i="47" s="1"/>
  <c r="CB166" i="47"/>
  <c r="M166" i="47" s="1"/>
  <c r="CA166" i="47"/>
  <c r="BZ166" i="47"/>
  <c r="K166" i="47" s="1"/>
  <c r="BY166" i="47"/>
  <c r="BX166" i="47"/>
  <c r="I166" i="47" s="1"/>
  <c r="BW166" i="47"/>
  <c r="H166" i="47" s="1"/>
  <c r="BV166" i="47"/>
  <c r="G166" i="47" s="1"/>
  <c r="BU166" i="47"/>
  <c r="F166" i="47" s="1"/>
  <c r="BT166" i="47"/>
  <c r="E166" i="47" s="1"/>
  <c r="BS166" i="47"/>
  <c r="BO166" i="47"/>
  <c r="BF166" i="47"/>
  <c r="B166" i="47"/>
  <c r="B166" i="45" s="1"/>
  <c r="A166" i="47"/>
  <c r="A166" i="45" s="1"/>
  <c r="EF165" i="47"/>
  <c r="EE165" i="47"/>
  <c r="BP165" i="47" s="1"/>
  <c r="ED165" i="47"/>
  <c r="BO165" i="47" s="1"/>
  <c r="EC165" i="47"/>
  <c r="BN165" i="47" s="1"/>
  <c r="EB165" i="47"/>
  <c r="EA165" i="47"/>
  <c r="DZ165" i="47"/>
  <c r="BK165" i="47" s="1"/>
  <c r="DY165" i="47"/>
  <c r="BJ165" i="47" s="1"/>
  <c r="DX165" i="47"/>
  <c r="BI165" i="47" s="1"/>
  <c r="DW165" i="47"/>
  <c r="DV165" i="47"/>
  <c r="BG165" i="47" s="1"/>
  <c r="DU165" i="47"/>
  <c r="BF165" i="47" s="1"/>
  <c r="DT165" i="47"/>
  <c r="BE165" i="47" s="1"/>
  <c r="DS165" i="47"/>
  <c r="BD165" i="47" s="1"/>
  <c r="DR165" i="47"/>
  <c r="BC165" i="47" s="1"/>
  <c r="DQ165" i="47"/>
  <c r="BB165" i="47" s="1"/>
  <c r="DP165" i="47"/>
  <c r="DO165" i="47"/>
  <c r="AZ165" i="47" s="1"/>
  <c r="DN165" i="47"/>
  <c r="AY165" i="47" s="1"/>
  <c r="DM165" i="47"/>
  <c r="DL165" i="47"/>
  <c r="AW165" i="47" s="1"/>
  <c r="DK165" i="47"/>
  <c r="AV165" i="47" s="1"/>
  <c r="DJ165" i="47"/>
  <c r="AU165" i="47" s="1"/>
  <c r="DI165" i="47"/>
  <c r="AT165" i="47" s="1"/>
  <c r="DH165" i="47"/>
  <c r="AS165" i="47" s="1"/>
  <c r="DG165" i="47"/>
  <c r="AR165" i="47" s="1"/>
  <c r="DF165" i="47"/>
  <c r="AQ165" i="47" s="1"/>
  <c r="DE165" i="47"/>
  <c r="AP165" i="47" s="1"/>
  <c r="DD165" i="47"/>
  <c r="AO165" i="47" s="1"/>
  <c r="DC165" i="47"/>
  <c r="AN165" i="47" s="1"/>
  <c r="DB165" i="47"/>
  <c r="AM165" i="47" s="1"/>
  <c r="DA165" i="47"/>
  <c r="AL165" i="47" s="1"/>
  <c r="CZ165" i="47"/>
  <c r="CY165" i="47"/>
  <c r="AJ165" i="47" s="1"/>
  <c r="CX165" i="47"/>
  <c r="AI165" i="47" s="1"/>
  <c r="CW165" i="47"/>
  <c r="AH165" i="47" s="1"/>
  <c r="CV165" i="47"/>
  <c r="AG165" i="47" s="1"/>
  <c r="CU165" i="47"/>
  <c r="AF165" i="47" s="1"/>
  <c r="CT165" i="47"/>
  <c r="AE165" i="47" s="1"/>
  <c r="CS165" i="47"/>
  <c r="AD165" i="47" s="1"/>
  <c r="CR165" i="47"/>
  <c r="CQ165" i="47"/>
  <c r="AB165" i="47" s="1"/>
  <c r="CP165" i="47"/>
  <c r="AA165" i="47" s="1"/>
  <c r="CO165" i="47"/>
  <c r="Z165" i="47" s="1"/>
  <c r="CN165" i="47"/>
  <c r="Y165" i="47" s="1"/>
  <c r="CM165" i="47"/>
  <c r="CL165" i="47"/>
  <c r="W165" i="47" s="1"/>
  <c r="CK165" i="47"/>
  <c r="V165" i="47" s="1"/>
  <c r="CJ165" i="47"/>
  <c r="U165" i="47" s="1"/>
  <c r="CI165" i="47"/>
  <c r="T165" i="47" s="1"/>
  <c r="CH165" i="47"/>
  <c r="S165" i="47" s="1"/>
  <c r="CG165" i="47"/>
  <c r="R165" i="47" s="1"/>
  <c r="CF165" i="47"/>
  <c r="Q165" i="47" s="1"/>
  <c r="CE165" i="47"/>
  <c r="P165" i="47" s="1"/>
  <c r="CD165" i="47"/>
  <c r="O165" i="47" s="1"/>
  <c r="CC165" i="47"/>
  <c r="N165" i="47" s="1"/>
  <c r="CB165" i="47"/>
  <c r="M165" i="47" s="1"/>
  <c r="CA165" i="47"/>
  <c r="L165" i="47" s="1"/>
  <c r="BZ165" i="47"/>
  <c r="K165" i="47" s="1"/>
  <c r="BY165" i="47"/>
  <c r="J165" i="47" s="1"/>
  <c r="BX165" i="47"/>
  <c r="I165" i="47" s="1"/>
  <c r="BW165" i="47"/>
  <c r="BV165" i="47"/>
  <c r="G165" i="47" s="1"/>
  <c r="BU165" i="47"/>
  <c r="F165" i="47" s="1"/>
  <c r="BT165" i="47"/>
  <c r="BS165" i="47"/>
  <c r="B165" i="47"/>
  <c r="B165" i="45" s="1"/>
  <c r="A165" i="47"/>
  <c r="C165" i="47" s="1"/>
  <c r="C165" i="45" s="1"/>
  <c r="EF164" i="47"/>
  <c r="BQ164" i="47" s="1"/>
  <c r="EE164" i="47"/>
  <c r="BP164" i="47" s="1"/>
  <c r="ED164" i="47"/>
  <c r="BO164" i="45" s="1"/>
  <c r="EC164" i="47"/>
  <c r="BN164" i="45" s="1"/>
  <c r="EB164" i="47"/>
  <c r="BM164" i="45" s="1"/>
  <c r="EA164" i="47"/>
  <c r="BL164" i="45" s="1"/>
  <c r="DZ164" i="47"/>
  <c r="BK164" i="47" s="1"/>
  <c r="DY164" i="47"/>
  <c r="BJ164" i="47" s="1"/>
  <c r="DX164" i="47"/>
  <c r="DW164" i="47"/>
  <c r="BH164" i="47" s="1"/>
  <c r="DV164" i="47"/>
  <c r="BG164" i="47" s="1"/>
  <c r="DU164" i="47"/>
  <c r="BF164" i="47" s="1"/>
  <c r="DT164" i="47"/>
  <c r="BE164" i="47" s="1"/>
  <c r="DS164" i="47"/>
  <c r="DR164" i="47"/>
  <c r="BC164" i="47" s="1"/>
  <c r="DQ164" i="47"/>
  <c r="BB164" i="47" s="1"/>
  <c r="DP164" i="47"/>
  <c r="DO164" i="47"/>
  <c r="DN164" i="47"/>
  <c r="AY164" i="47" s="1"/>
  <c r="DM164" i="47"/>
  <c r="AX164" i="47" s="1"/>
  <c r="DL164" i="47"/>
  <c r="AW164" i="47" s="1"/>
  <c r="DK164" i="47"/>
  <c r="DJ164" i="47"/>
  <c r="AU164" i="47" s="1"/>
  <c r="DI164" i="47"/>
  <c r="AT164" i="47" s="1"/>
  <c r="DH164" i="47"/>
  <c r="AS164" i="47" s="1"/>
  <c r="DG164" i="47"/>
  <c r="DF164" i="47"/>
  <c r="AQ164" i="47" s="1"/>
  <c r="DE164" i="47"/>
  <c r="AP164" i="47" s="1"/>
  <c r="DD164" i="47"/>
  <c r="DC164" i="47"/>
  <c r="DB164" i="47"/>
  <c r="AM164" i="47" s="1"/>
  <c r="DA164" i="47"/>
  <c r="AL164" i="47" s="1"/>
  <c r="CZ164" i="47"/>
  <c r="CY164" i="47"/>
  <c r="CX164" i="47"/>
  <c r="AI164" i="47" s="1"/>
  <c r="CW164" i="47"/>
  <c r="AH164" i="47" s="1"/>
  <c r="CV164" i="47"/>
  <c r="AG164" i="47" s="1"/>
  <c r="CU164" i="47"/>
  <c r="CT164" i="47"/>
  <c r="AE164" i="47" s="1"/>
  <c r="CS164" i="47"/>
  <c r="AD164" i="47" s="1"/>
  <c r="CR164" i="47"/>
  <c r="AC164" i="47" s="1"/>
  <c r="CQ164" i="47"/>
  <c r="CP164" i="47"/>
  <c r="AA164" i="47" s="1"/>
  <c r="CO164" i="47"/>
  <c r="Z164" i="47" s="1"/>
  <c r="CN164" i="47"/>
  <c r="Y164" i="47" s="1"/>
  <c r="CM164" i="47"/>
  <c r="CL164" i="47"/>
  <c r="W164" i="47" s="1"/>
  <c r="CK164" i="47"/>
  <c r="CJ164" i="47"/>
  <c r="CI164" i="47"/>
  <c r="CH164" i="47"/>
  <c r="S164" i="47" s="1"/>
  <c r="CG164" i="47"/>
  <c r="R164" i="47" s="1"/>
  <c r="CF164" i="47"/>
  <c r="CE164" i="47"/>
  <c r="CD164" i="47"/>
  <c r="O164" i="47" s="1"/>
  <c r="CC164" i="47"/>
  <c r="CB164" i="47"/>
  <c r="M164" i="47" s="1"/>
  <c r="CA164" i="47"/>
  <c r="BZ164" i="47"/>
  <c r="K164" i="47" s="1"/>
  <c r="BY164" i="47"/>
  <c r="BX164" i="47"/>
  <c r="BW164" i="47"/>
  <c r="BV164" i="47"/>
  <c r="G164" i="47" s="1"/>
  <c r="BU164" i="47"/>
  <c r="BT164" i="47"/>
  <c r="BS164" i="47"/>
  <c r="BO164" i="47"/>
  <c r="B164" i="47"/>
  <c r="B164" i="45" s="1"/>
  <c r="A164" i="47"/>
  <c r="A164" i="45" s="1"/>
  <c r="EF163" i="47"/>
  <c r="EE163" i="47"/>
  <c r="ED163" i="47"/>
  <c r="BO163" i="47" s="1"/>
  <c r="EC163" i="47"/>
  <c r="BN163" i="47" s="1"/>
  <c r="EB163" i="47"/>
  <c r="EA163" i="47"/>
  <c r="DZ163" i="47"/>
  <c r="BK163" i="47" s="1"/>
  <c r="DY163" i="47"/>
  <c r="BJ163" i="47" s="1"/>
  <c r="DX163" i="47"/>
  <c r="DW163" i="47"/>
  <c r="DV163" i="47"/>
  <c r="BG163" i="47" s="1"/>
  <c r="DU163" i="47"/>
  <c r="BF163" i="47" s="1"/>
  <c r="DT163" i="47"/>
  <c r="BE163" i="47" s="1"/>
  <c r="DS163" i="47"/>
  <c r="DR163" i="47"/>
  <c r="BC163" i="47" s="1"/>
  <c r="DQ163" i="47"/>
  <c r="BB163" i="47" s="1"/>
  <c r="DP163" i="47"/>
  <c r="DO163" i="47"/>
  <c r="AZ163" i="47" s="1"/>
  <c r="DN163" i="47"/>
  <c r="AY163" i="47" s="1"/>
  <c r="DM163" i="47"/>
  <c r="AX163" i="47" s="1"/>
  <c r="DL163" i="47"/>
  <c r="DK163" i="47"/>
  <c r="AV163" i="47" s="1"/>
  <c r="DJ163" i="47"/>
  <c r="AU163" i="47" s="1"/>
  <c r="DI163" i="47"/>
  <c r="AT163" i="47" s="1"/>
  <c r="DH163" i="47"/>
  <c r="AS163" i="47" s="1"/>
  <c r="DG163" i="47"/>
  <c r="DF163" i="47"/>
  <c r="AQ163" i="47" s="1"/>
  <c r="DE163" i="47"/>
  <c r="AP163" i="47" s="1"/>
  <c r="DD163" i="47"/>
  <c r="DC163" i="47"/>
  <c r="AN163" i="47" s="1"/>
  <c r="DB163" i="47"/>
  <c r="AM163" i="47" s="1"/>
  <c r="DA163" i="47"/>
  <c r="AL163" i="47" s="1"/>
  <c r="CZ163" i="47"/>
  <c r="AK163" i="47" s="1"/>
  <c r="CY163" i="47"/>
  <c r="CX163" i="47"/>
  <c r="AI163" i="47" s="1"/>
  <c r="CW163" i="47"/>
  <c r="AH163" i="47" s="1"/>
  <c r="CV163" i="47"/>
  <c r="CU163" i="47"/>
  <c r="AF163" i="47" s="1"/>
  <c r="CT163" i="47"/>
  <c r="AE163" i="47" s="1"/>
  <c r="CS163" i="47"/>
  <c r="CR163" i="47"/>
  <c r="CQ163" i="47"/>
  <c r="AB163" i="47" s="1"/>
  <c r="CP163" i="47"/>
  <c r="AA163" i="47" s="1"/>
  <c r="CO163" i="47"/>
  <c r="Z163" i="47" s="1"/>
  <c r="CN163" i="47"/>
  <c r="Y163" i="47" s="1"/>
  <c r="CM163" i="47"/>
  <c r="CL163" i="47"/>
  <c r="W163" i="47" s="1"/>
  <c r="CK163" i="47"/>
  <c r="V163" i="47" s="1"/>
  <c r="CJ163" i="47"/>
  <c r="U163" i="47" s="1"/>
  <c r="CI163" i="47"/>
  <c r="CH163" i="47"/>
  <c r="S163" i="47" s="1"/>
  <c r="CG163" i="47"/>
  <c r="R163" i="47" s="1"/>
  <c r="CF163" i="47"/>
  <c r="Q163" i="47" s="1"/>
  <c r="CE163" i="47"/>
  <c r="P163" i="47" s="1"/>
  <c r="CD163" i="47"/>
  <c r="O163" i="47" s="1"/>
  <c r="CC163" i="47"/>
  <c r="N163" i="47" s="1"/>
  <c r="CB163" i="47"/>
  <c r="CA163" i="47"/>
  <c r="BZ163" i="47"/>
  <c r="K163" i="47" s="1"/>
  <c r="BY163" i="47"/>
  <c r="J163" i="47" s="1"/>
  <c r="BX163" i="47"/>
  <c r="I163" i="47" s="1"/>
  <c r="BW163" i="47"/>
  <c r="H163" i="47" s="1"/>
  <c r="BV163" i="47"/>
  <c r="BU163" i="47"/>
  <c r="BT163" i="47"/>
  <c r="E163" i="47" s="1"/>
  <c r="BS163" i="47"/>
  <c r="B163" i="47"/>
  <c r="B163" i="45" s="1"/>
  <c r="A163" i="47"/>
  <c r="C163" i="47" s="1"/>
  <c r="C163" i="45" s="1"/>
  <c r="EF162" i="47"/>
  <c r="EE162" i="47"/>
  <c r="ED162" i="47"/>
  <c r="BO162" i="47" s="1"/>
  <c r="EC162" i="47"/>
  <c r="BN162" i="47" s="1"/>
  <c r="EB162" i="47"/>
  <c r="BM162" i="47" s="1"/>
  <c r="EA162" i="47"/>
  <c r="BL162" i="47" s="1"/>
  <c r="DZ162" i="47"/>
  <c r="BK162" i="47" s="1"/>
  <c r="DY162" i="47"/>
  <c r="BJ162" i="47" s="1"/>
  <c r="DX162" i="47"/>
  <c r="DW162" i="47"/>
  <c r="DV162" i="47"/>
  <c r="BG162" i="47" s="1"/>
  <c r="DU162" i="47"/>
  <c r="BF162" i="47" s="1"/>
  <c r="DT162" i="47"/>
  <c r="DS162" i="47"/>
  <c r="BD162" i="47" s="1"/>
  <c r="DR162" i="47"/>
  <c r="BC162" i="47" s="1"/>
  <c r="DQ162" i="47"/>
  <c r="BB162" i="47" s="1"/>
  <c r="DP162" i="47"/>
  <c r="BA162" i="47" s="1"/>
  <c r="DO162" i="47"/>
  <c r="DN162" i="47"/>
  <c r="AY162" i="47" s="1"/>
  <c r="DM162" i="47"/>
  <c r="AX162" i="47" s="1"/>
  <c r="DL162" i="47"/>
  <c r="AW162" i="47" s="1"/>
  <c r="DK162" i="47"/>
  <c r="DJ162" i="47"/>
  <c r="AU162" i="47" s="1"/>
  <c r="DI162" i="47"/>
  <c r="AT162" i="47" s="1"/>
  <c r="DH162" i="47"/>
  <c r="DG162" i="47"/>
  <c r="DF162" i="47"/>
  <c r="AQ162" i="47" s="1"/>
  <c r="DE162" i="47"/>
  <c r="DD162" i="47"/>
  <c r="AO162" i="47" s="1"/>
  <c r="DC162" i="47"/>
  <c r="AN162" i="47" s="1"/>
  <c r="DB162" i="47"/>
  <c r="AM162" i="47" s="1"/>
  <c r="DA162" i="47"/>
  <c r="AL162" i="47" s="1"/>
  <c r="CZ162" i="47"/>
  <c r="AK162" i="47" s="1"/>
  <c r="CY162" i="47"/>
  <c r="CX162" i="47"/>
  <c r="AI162" i="47" s="1"/>
  <c r="CW162" i="47"/>
  <c r="CV162" i="47"/>
  <c r="AG162" i="47" s="1"/>
  <c r="CU162" i="47"/>
  <c r="CT162" i="47"/>
  <c r="AE162" i="47" s="1"/>
  <c r="CS162" i="47"/>
  <c r="AD162" i="47" s="1"/>
  <c r="CR162" i="47"/>
  <c r="CQ162" i="47"/>
  <c r="CP162" i="47"/>
  <c r="AA162" i="47" s="1"/>
  <c r="CO162" i="47"/>
  <c r="CN162" i="47"/>
  <c r="CM162" i="47"/>
  <c r="CL162" i="47"/>
  <c r="W162" i="47" s="1"/>
  <c r="CK162" i="47"/>
  <c r="V162" i="47" s="1"/>
  <c r="CJ162" i="47"/>
  <c r="U162" i="47" s="1"/>
  <c r="CI162" i="47"/>
  <c r="CH162" i="47"/>
  <c r="S162" i="47" s="1"/>
  <c r="CG162" i="47"/>
  <c r="R162" i="47" s="1"/>
  <c r="CF162" i="47"/>
  <c r="Q162" i="47" s="1"/>
  <c r="CE162" i="47"/>
  <c r="CD162" i="47"/>
  <c r="O162" i="47" s="1"/>
  <c r="CC162" i="47"/>
  <c r="CB162" i="47"/>
  <c r="CA162" i="47"/>
  <c r="BZ162" i="47"/>
  <c r="K162" i="47" s="1"/>
  <c r="BY162" i="47"/>
  <c r="J162" i="47" s="1"/>
  <c r="BX162" i="47"/>
  <c r="BW162" i="47"/>
  <c r="BV162" i="47"/>
  <c r="G162" i="47" s="1"/>
  <c r="BU162" i="47"/>
  <c r="F162" i="47" s="1"/>
  <c r="BT162" i="47"/>
  <c r="E162" i="47" s="1"/>
  <c r="BS162" i="47"/>
  <c r="B162" i="47"/>
  <c r="B162" i="45" s="1"/>
  <c r="A162" i="47"/>
  <c r="A162" i="45" s="1"/>
  <c r="EF161" i="47"/>
  <c r="BQ161" i="47" s="1"/>
  <c r="EE161" i="47"/>
  <c r="ED161" i="47"/>
  <c r="BO161" i="47" s="1"/>
  <c r="EC161" i="47"/>
  <c r="EB161" i="47"/>
  <c r="BM161" i="47" s="1"/>
  <c r="EA161" i="47"/>
  <c r="BL161" i="47" s="1"/>
  <c r="DZ161" i="47"/>
  <c r="BK161" i="47" s="1"/>
  <c r="DY161" i="47"/>
  <c r="BJ161" i="47" s="1"/>
  <c r="DX161" i="47"/>
  <c r="DW161" i="47"/>
  <c r="DV161" i="47"/>
  <c r="BG161" i="47" s="1"/>
  <c r="DU161" i="47"/>
  <c r="DT161" i="47"/>
  <c r="BE161" i="47" s="1"/>
  <c r="DS161" i="47"/>
  <c r="BD161" i="47" s="1"/>
  <c r="DR161" i="47"/>
  <c r="DQ161" i="47"/>
  <c r="BB161" i="47" s="1"/>
  <c r="DP161" i="47"/>
  <c r="BA161" i="47" s="1"/>
  <c r="DO161" i="47"/>
  <c r="AZ161" i="47" s="1"/>
  <c r="DN161" i="47"/>
  <c r="AY161" i="47" s="1"/>
  <c r="DM161" i="47"/>
  <c r="AX161" i="47" s="1"/>
  <c r="DL161" i="47"/>
  <c r="DK161" i="47"/>
  <c r="AV161" i="47" s="1"/>
  <c r="DJ161" i="47"/>
  <c r="AU161" i="47" s="1"/>
  <c r="DI161" i="47"/>
  <c r="AT161" i="47" s="1"/>
  <c r="DH161" i="47"/>
  <c r="AS161" i="47" s="1"/>
  <c r="DG161" i="47"/>
  <c r="DF161" i="47"/>
  <c r="AQ161" i="47" s="1"/>
  <c r="DE161" i="47"/>
  <c r="AP161" i="47" s="1"/>
  <c r="DD161" i="47"/>
  <c r="AO161" i="47" s="1"/>
  <c r="DC161" i="47"/>
  <c r="AN161" i="47" s="1"/>
  <c r="DB161" i="47"/>
  <c r="AM161" i="47" s="1"/>
  <c r="DA161" i="47"/>
  <c r="CZ161" i="47"/>
  <c r="AK161" i="47" s="1"/>
  <c r="CY161" i="47"/>
  <c r="CX161" i="47"/>
  <c r="AI161" i="47" s="1"/>
  <c r="CW161" i="47"/>
  <c r="AH161" i="47" s="1"/>
  <c r="CV161" i="47"/>
  <c r="CU161" i="47"/>
  <c r="AF161" i="47" s="1"/>
  <c r="CT161" i="47"/>
  <c r="CS161" i="47"/>
  <c r="CR161" i="47"/>
  <c r="AC161" i="47" s="1"/>
  <c r="CQ161" i="47"/>
  <c r="CP161" i="47"/>
  <c r="AA161" i="47" s="1"/>
  <c r="CO161" i="47"/>
  <c r="CN161" i="47"/>
  <c r="Y161" i="47" s="1"/>
  <c r="CM161" i="47"/>
  <c r="X161" i="47" s="1"/>
  <c r="CL161" i="47"/>
  <c r="W161" i="47" s="1"/>
  <c r="CK161" i="47"/>
  <c r="CJ161" i="47"/>
  <c r="U161" i="47" s="1"/>
  <c r="CI161" i="47"/>
  <c r="CH161" i="47"/>
  <c r="S161" i="47" s="1"/>
  <c r="CG161" i="47"/>
  <c r="R161" i="47" s="1"/>
  <c r="CF161" i="47"/>
  <c r="CE161" i="47"/>
  <c r="P161" i="47" s="1"/>
  <c r="CD161" i="47"/>
  <c r="O161" i="47" s="1"/>
  <c r="CC161" i="47"/>
  <c r="N161" i="47" s="1"/>
  <c r="CB161" i="47"/>
  <c r="CA161" i="47"/>
  <c r="BZ161" i="47"/>
  <c r="K161" i="47" s="1"/>
  <c r="BY161" i="47"/>
  <c r="J161" i="47" s="1"/>
  <c r="BX161" i="47"/>
  <c r="I161" i="47" s="1"/>
  <c r="BW161" i="47"/>
  <c r="H161" i="47" s="1"/>
  <c r="BV161" i="47"/>
  <c r="BU161" i="47"/>
  <c r="F161" i="47" s="1"/>
  <c r="BT161" i="47"/>
  <c r="BS161" i="47"/>
  <c r="D161" i="47" s="1"/>
  <c r="B161" i="47"/>
  <c r="B161" i="45" s="1"/>
  <c r="A161" i="47"/>
  <c r="C161" i="47" s="1"/>
  <c r="C161" i="45" s="1"/>
  <c r="EF160" i="47"/>
  <c r="BQ160" i="47" s="1"/>
  <c r="EE160" i="47"/>
  <c r="BP160" i="47" s="1"/>
  <c r="ED160" i="47"/>
  <c r="BO160" i="45" s="1"/>
  <c r="EC160" i="47"/>
  <c r="BN160" i="45" s="1"/>
  <c r="EB160" i="47"/>
  <c r="BM160" i="47" s="1"/>
  <c r="EA160" i="47"/>
  <c r="DZ160" i="47"/>
  <c r="BK160" i="47" s="1"/>
  <c r="DY160" i="47"/>
  <c r="BJ160" i="47" s="1"/>
  <c r="DX160" i="47"/>
  <c r="BI160" i="47" s="1"/>
  <c r="DW160" i="47"/>
  <c r="BH160" i="47" s="1"/>
  <c r="DV160" i="47"/>
  <c r="BG160" i="47" s="1"/>
  <c r="DU160" i="47"/>
  <c r="BF160" i="47" s="1"/>
  <c r="DT160" i="47"/>
  <c r="DS160" i="47"/>
  <c r="DR160" i="47"/>
  <c r="BC160" i="47" s="1"/>
  <c r="DQ160" i="47"/>
  <c r="BB160" i="47" s="1"/>
  <c r="DP160" i="47"/>
  <c r="DO160" i="47"/>
  <c r="AZ160" i="47" s="1"/>
  <c r="DN160" i="47"/>
  <c r="DM160" i="47"/>
  <c r="AX160" i="47" s="1"/>
  <c r="DL160" i="47"/>
  <c r="DK160" i="47"/>
  <c r="AV160" i="47" s="1"/>
  <c r="DJ160" i="47"/>
  <c r="AU160" i="47" s="1"/>
  <c r="DI160" i="47"/>
  <c r="AT160" i="47" s="1"/>
  <c r="DH160" i="47"/>
  <c r="DG160" i="47"/>
  <c r="AR160" i="47" s="1"/>
  <c r="DF160" i="47"/>
  <c r="AQ160" i="47" s="1"/>
  <c r="DE160" i="47"/>
  <c r="AP160" i="47" s="1"/>
  <c r="DD160" i="47"/>
  <c r="DC160" i="47"/>
  <c r="AN160" i="47" s="1"/>
  <c r="DB160" i="47"/>
  <c r="AM160" i="47" s="1"/>
  <c r="DA160" i="47"/>
  <c r="AL160" i="47" s="1"/>
  <c r="CZ160" i="47"/>
  <c r="CY160" i="47"/>
  <c r="AJ160" i="47" s="1"/>
  <c r="CX160" i="47"/>
  <c r="AI160" i="47" s="1"/>
  <c r="CW160" i="47"/>
  <c r="AH160" i="47" s="1"/>
  <c r="CV160" i="47"/>
  <c r="AG160" i="47" s="1"/>
  <c r="CU160" i="47"/>
  <c r="CT160" i="47"/>
  <c r="AE160" i="47" s="1"/>
  <c r="CS160" i="47"/>
  <c r="AD160" i="47" s="1"/>
  <c r="CR160" i="47"/>
  <c r="CQ160" i="47"/>
  <c r="AB160" i="47" s="1"/>
  <c r="CP160" i="47"/>
  <c r="CO160" i="47"/>
  <c r="CN160" i="47"/>
  <c r="CM160" i="47"/>
  <c r="CL160" i="47"/>
  <c r="W160" i="47" s="1"/>
  <c r="CK160" i="47"/>
  <c r="V160" i="47" s="1"/>
  <c r="CJ160" i="47"/>
  <c r="U160" i="47" s="1"/>
  <c r="CI160" i="47"/>
  <c r="T160" i="47" s="1"/>
  <c r="CH160" i="47"/>
  <c r="S160" i="47" s="1"/>
  <c r="CG160" i="47"/>
  <c r="CF160" i="47"/>
  <c r="Q160" i="47" s="1"/>
  <c r="CE160" i="47"/>
  <c r="CD160" i="47"/>
  <c r="O160" i="47" s="1"/>
  <c r="CC160" i="47"/>
  <c r="N160" i="47" s="1"/>
  <c r="CB160" i="47"/>
  <c r="M160" i="47" s="1"/>
  <c r="CA160" i="47"/>
  <c r="L160" i="47" s="1"/>
  <c r="BZ160" i="47"/>
  <c r="K160" i="47" s="1"/>
  <c r="BY160" i="47"/>
  <c r="J160" i="47" s="1"/>
  <c r="BX160" i="47"/>
  <c r="BW160" i="47"/>
  <c r="BV160" i="47"/>
  <c r="G160" i="47" s="1"/>
  <c r="BU160" i="47"/>
  <c r="BT160" i="47"/>
  <c r="BS160" i="47"/>
  <c r="D160" i="47" s="1"/>
  <c r="BO160" i="47"/>
  <c r="BN160" i="47"/>
  <c r="B160" i="47"/>
  <c r="B160" i="45" s="1"/>
  <c r="A160" i="47"/>
  <c r="A160" i="45" s="1"/>
  <c r="EF159" i="47"/>
  <c r="BQ159" i="47" s="1"/>
  <c r="EE159" i="47"/>
  <c r="BP159" i="47" s="1"/>
  <c r="ED159" i="47"/>
  <c r="BO159" i="47" s="1"/>
  <c r="EC159" i="47"/>
  <c r="BN159" i="47" s="1"/>
  <c r="EB159" i="47"/>
  <c r="BM159" i="47" s="1"/>
  <c r="EA159" i="47"/>
  <c r="DZ159" i="47"/>
  <c r="BK159" i="47" s="1"/>
  <c r="DY159" i="47"/>
  <c r="DX159" i="47"/>
  <c r="BI159" i="47" s="1"/>
  <c r="DW159" i="47"/>
  <c r="BH159" i="47" s="1"/>
  <c r="DV159" i="47"/>
  <c r="BG159" i="47" s="1"/>
  <c r="DU159" i="47"/>
  <c r="BF159" i="47" s="1"/>
  <c r="DT159" i="47"/>
  <c r="BE159" i="47" s="1"/>
  <c r="DS159" i="47"/>
  <c r="DR159" i="47"/>
  <c r="BC159" i="47" s="1"/>
  <c r="DQ159" i="47"/>
  <c r="DP159" i="47"/>
  <c r="BA159" i="47" s="1"/>
  <c r="DO159" i="47"/>
  <c r="DN159" i="47"/>
  <c r="DM159" i="47"/>
  <c r="AX159" i="47" s="1"/>
  <c r="DL159" i="47"/>
  <c r="AW159" i="47" s="1"/>
  <c r="DK159" i="47"/>
  <c r="AV159" i="47" s="1"/>
  <c r="DJ159" i="47"/>
  <c r="DI159" i="47"/>
  <c r="AT159" i="47" s="1"/>
  <c r="DH159" i="47"/>
  <c r="AS159" i="47" s="1"/>
  <c r="DG159" i="47"/>
  <c r="AR159" i="47" s="1"/>
  <c r="DF159" i="47"/>
  <c r="AQ159" i="47" s="1"/>
  <c r="DE159" i="47"/>
  <c r="AP159" i="47" s="1"/>
  <c r="DD159" i="47"/>
  <c r="AO159" i="47" s="1"/>
  <c r="DC159" i="47"/>
  <c r="DB159" i="47"/>
  <c r="AM159" i="47" s="1"/>
  <c r="DA159" i="47"/>
  <c r="AL159" i="47" s="1"/>
  <c r="CZ159" i="47"/>
  <c r="AK159" i="47" s="1"/>
  <c r="CY159" i="47"/>
  <c r="AJ159" i="47" s="1"/>
  <c r="CX159" i="47"/>
  <c r="AI159" i="47" s="1"/>
  <c r="CW159" i="47"/>
  <c r="AH159" i="47" s="1"/>
  <c r="CV159" i="47"/>
  <c r="AG159" i="47" s="1"/>
  <c r="CU159" i="47"/>
  <c r="CT159" i="47"/>
  <c r="AE159" i="47" s="1"/>
  <c r="CS159" i="47"/>
  <c r="CR159" i="47"/>
  <c r="AC159" i="47" s="1"/>
  <c r="CQ159" i="47"/>
  <c r="AB159" i="47" s="1"/>
  <c r="CP159" i="47"/>
  <c r="CO159" i="47"/>
  <c r="Z159" i="47" s="1"/>
  <c r="CN159" i="47"/>
  <c r="Y159" i="47" s="1"/>
  <c r="CM159" i="47"/>
  <c r="X159" i="47" s="1"/>
  <c r="CL159" i="47"/>
  <c r="W159" i="47" s="1"/>
  <c r="CK159" i="47"/>
  <c r="V159" i="47" s="1"/>
  <c r="CJ159" i="47"/>
  <c r="U159" i="47" s="1"/>
  <c r="CI159" i="47"/>
  <c r="T159" i="47" s="1"/>
  <c r="CH159" i="47"/>
  <c r="S159" i="47" s="1"/>
  <c r="CG159" i="47"/>
  <c r="R159" i="47" s="1"/>
  <c r="CF159" i="47"/>
  <c r="Q159" i="47" s="1"/>
  <c r="CE159" i="47"/>
  <c r="P159" i="47" s="1"/>
  <c r="CD159" i="47"/>
  <c r="O159" i="47" s="1"/>
  <c r="CC159" i="47"/>
  <c r="CB159" i="47"/>
  <c r="M159" i="47" s="1"/>
  <c r="CA159" i="47"/>
  <c r="L159" i="47" s="1"/>
  <c r="BZ159" i="47"/>
  <c r="BY159" i="47"/>
  <c r="J159" i="47" s="1"/>
  <c r="BX159" i="47"/>
  <c r="I159" i="47" s="1"/>
  <c r="BW159" i="47"/>
  <c r="H159" i="47" s="1"/>
  <c r="BV159" i="47"/>
  <c r="G159" i="47" s="1"/>
  <c r="BU159" i="47"/>
  <c r="BT159" i="47"/>
  <c r="E159" i="47" s="1"/>
  <c r="BS159" i="47"/>
  <c r="D159" i="47" s="1"/>
  <c r="B159" i="47"/>
  <c r="B159" i="45" s="1"/>
  <c r="A159" i="47"/>
  <c r="C159" i="47" s="1"/>
  <c r="C159" i="45" s="1"/>
  <c r="EF158" i="47"/>
  <c r="EE158" i="47"/>
  <c r="BP158" i="47" s="1"/>
  <c r="ED158" i="47"/>
  <c r="BO158" i="45" s="1"/>
  <c r="EC158" i="47"/>
  <c r="BN158" i="45" s="1"/>
  <c r="EB158" i="47"/>
  <c r="BM158" i="45" s="1"/>
  <c r="EA158" i="47"/>
  <c r="BL158" i="47" s="1"/>
  <c r="DZ158" i="47"/>
  <c r="BK158" i="47" s="1"/>
  <c r="DY158" i="47"/>
  <c r="BJ158" i="47" s="1"/>
  <c r="DX158" i="47"/>
  <c r="BI158" i="47" s="1"/>
  <c r="DW158" i="47"/>
  <c r="BH158" i="47" s="1"/>
  <c r="DV158" i="47"/>
  <c r="BG158" i="47" s="1"/>
  <c r="DU158" i="47"/>
  <c r="DT158" i="47"/>
  <c r="BE158" i="47" s="1"/>
  <c r="DS158" i="47"/>
  <c r="DR158" i="47"/>
  <c r="BC158" i="47" s="1"/>
  <c r="DQ158" i="47"/>
  <c r="BB158" i="47" s="1"/>
  <c r="DP158" i="47"/>
  <c r="BA158" i="47" s="1"/>
  <c r="DO158" i="47"/>
  <c r="AZ158" i="47" s="1"/>
  <c r="DN158" i="47"/>
  <c r="AY158" i="47" s="1"/>
  <c r="DM158" i="47"/>
  <c r="AX158" i="47" s="1"/>
  <c r="DL158" i="47"/>
  <c r="AW158" i="47" s="1"/>
  <c r="DK158" i="47"/>
  <c r="AV158" i="47" s="1"/>
  <c r="DJ158" i="47"/>
  <c r="DI158" i="47"/>
  <c r="DH158" i="47"/>
  <c r="DG158" i="47"/>
  <c r="AR158" i="47" s="1"/>
  <c r="DF158" i="47"/>
  <c r="AQ158" i="47" s="1"/>
  <c r="DE158" i="47"/>
  <c r="DD158" i="47"/>
  <c r="AO158" i="47" s="1"/>
  <c r="DC158" i="47"/>
  <c r="AN158" i="47" s="1"/>
  <c r="DB158" i="47"/>
  <c r="DA158" i="47"/>
  <c r="CZ158" i="47"/>
  <c r="AK158" i="47" s="1"/>
  <c r="CY158" i="47"/>
  <c r="AJ158" i="47" s="1"/>
  <c r="CX158" i="47"/>
  <c r="AI158" i="47" s="1"/>
  <c r="CW158" i="47"/>
  <c r="CV158" i="47"/>
  <c r="AG158" i="47" s="1"/>
  <c r="CU158" i="47"/>
  <c r="AF158" i="47" s="1"/>
  <c r="CT158" i="47"/>
  <c r="CS158" i="47"/>
  <c r="CR158" i="47"/>
  <c r="AC158" i="47" s="1"/>
  <c r="CQ158" i="47"/>
  <c r="AB158" i="47" s="1"/>
  <c r="CP158" i="47"/>
  <c r="AA158" i="47" s="1"/>
  <c r="CO158" i="47"/>
  <c r="Z158" i="47" s="1"/>
  <c r="CN158" i="47"/>
  <c r="Y158" i="47" s="1"/>
  <c r="CM158" i="47"/>
  <c r="CL158" i="47"/>
  <c r="W158" i="47" s="1"/>
  <c r="CK158" i="47"/>
  <c r="CJ158" i="47"/>
  <c r="U158" i="47" s="1"/>
  <c r="CI158" i="47"/>
  <c r="T158" i="47" s="1"/>
  <c r="CH158" i="47"/>
  <c r="S158" i="47" s="1"/>
  <c r="CG158" i="47"/>
  <c r="R158" i="47" s="1"/>
  <c r="CF158" i="47"/>
  <c r="Q158" i="47" s="1"/>
  <c r="CE158" i="47"/>
  <c r="P158" i="47" s="1"/>
  <c r="CD158" i="47"/>
  <c r="CC158" i="47"/>
  <c r="CB158" i="47"/>
  <c r="M158" i="47" s="1"/>
  <c r="CA158" i="47"/>
  <c r="BZ158" i="47"/>
  <c r="BY158" i="47"/>
  <c r="BX158" i="47"/>
  <c r="I158" i="47" s="1"/>
  <c r="BW158" i="47"/>
  <c r="BV158" i="47"/>
  <c r="G158" i="47" s="1"/>
  <c r="BU158" i="47"/>
  <c r="BT158" i="47"/>
  <c r="E158" i="47" s="1"/>
  <c r="BS158" i="47"/>
  <c r="D158" i="47" s="1"/>
  <c r="BO158" i="47"/>
  <c r="B158" i="47"/>
  <c r="B158" i="45" s="1"/>
  <c r="A158" i="47"/>
  <c r="C158" i="47" s="1"/>
  <c r="C158" i="45" s="1"/>
  <c r="EF157" i="47"/>
  <c r="EE157" i="47"/>
  <c r="ED157" i="47"/>
  <c r="EC157" i="47"/>
  <c r="BN157" i="47" s="1"/>
  <c r="EB157" i="47"/>
  <c r="EA157" i="47"/>
  <c r="BL157" i="47" s="1"/>
  <c r="DZ157" i="47"/>
  <c r="BK157" i="47" s="1"/>
  <c r="DY157" i="47"/>
  <c r="DX157" i="47"/>
  <c r="DW157" i="47"/>
  <c r="DV157" i="47"/>
  <c r="BG157" i="47" s="1"/>
  <c r="DU157" i="47"/>
  <c r="DT157" i="47"/>
  <c r="BE157" i="47" s="1"/>
  <c r="DS157" i="47"/>
  <c r="BD157" i="47" s="1"/>
  <c r="DR157" i="47"/>
  <c r="BC157" i="47" s="1"/>
  <c r="DQ157" i="47"/>
  <c r="BB157" i="47" s="1"/>
  <c r="DP157" i="47"/>
  <c r="DO157" i="47"/>
  <c r="DN157" i="47"/>
  <c r="AY157" i="45" s="1"/>
  <c r="DM157" i="47"/>
  <c r="DL157" i="47"/>
  <c r="DK157" i="47"/>
  <c r="AV157" i="47" s="1"/>
  <c r="DJ157" i="47"/>
  <c r="AU157" i="47" s="1"/>
  <c r="DI157" i="47"/>
  <c r="DH157" i="47"/>
  <c r="DG157" i="47"/>
  <c r="DF157" i="47"/>
  <c r="AQ157" i="47" s="1"/>
  <c r="DE157" i="47"/>
  <c r="AP157" i="45" s="1"/>
  <c r="DD157" i="47"/>
  <c r="DC157" i="47"/>
  <c r="AN157" i="47" s="1"/>
  <c r="DB157" i="47"/>
  <c r="AM157" i="47" s="1"/>
  <c r="DA157" i="47"/>
  <c r="AL157" i="47" s="1"/>
  <c r="CZ157" i="47"/>
  <c r="CY157" i="47"/>
  <c r="CX157" i="47"/>
  <c r="AI157" i="47" s="1"/>
  <c r="CW157" i="47"/>
  <c r="AH157" i="47" s="1"/>
  <c r="CV157" i="47"/>
  <c r="AG157" i="47" s="1"/>
  <c r="CU157" i="47"/>
  <c r="CT157" i="47"/>
  <c r="AE157" i="47" s="1"/>
  <c r="CS157" i="47"/>
  <c r="CR157" i="47"/>
  <c r="CQ157" i="47"/>
  <c r="CP157" i="47"/>
  <c r="AA157" i="47" s="1"/>
  <c r="CO157" i="47"/>
  <c r="CN157" i="47"/>
  <c r="Y157" i="47" s="1"/>
  <c r="CM157" i="47"/>
  <c r="X157" i="47" s="1"/>
  <c r="CL157" i="47"/>
  <c r="W157" i="47" s="1"/>
  <c r="CK157" i="47"/>
  <c r="CJ157" i="47"/>
  <c r="CI157" i="47"/>
  <c r="CH157" i="47"/>
  <c r="CG157" i="47"/>
  <c r="CF157" i="47"/>
  <c r="Q157" i="47" s="1"/>
  <c r="CE157" i="47"/>
  <c r="P157" i="47" s="1"/>
  <c r="CD157" i="47"/>
  <c r="CC157" i="47"/>
  <c r="N157" i="47" s="1"/>
  <c r="CB157" i="47"/>
  <c r="CA157" i="47"/>
  <c r="BZ157" i="47"/>
  <c r="BY157" i="47"/>
  <c r="J157" i="47" s="1"/>
  <c r="BX157" i="47"/>
  <c r="I157" i="45" s="1"/>
  <c r="BW157" i="47"/>
  <c r="H157" i="47" s="1"/>
  <c r="BV157" i="47"/>
  <c r="G157" i="47" s="1"/>
  <c r="BU157" i="47"/>
  <c r="BT157" i="47"/>
  <c r="BS157" i="47"/>
  <c r="AY157" i="47"/>
  <c r="AP157" i="47"/>
  <c r="B157" i="47"/>
  <c r="B157" i="45" s="1"/>
  <c r="A157" i="47"/>
  <c r="A157" i="45" s="1"/>
  <c r="EF156" i="47"/>
  <c r="BQ156" i="47" s="1"/>
  <c r="EE156" i="47"/>
  <c r="ED156" i="47"/>
  <c r="EC156" i="47"/>
  <c r="EB156" i="47"/>
  <c r="BM156" i="47" s="1"/>
  <c r="EA156" i="47"/>
  <c r="BL156" i="47" s="1"/>
  <c r="DZ156" i="47"/>
  <c r="BK156" i="47" s="1"/>
  <c r="DY156" i="47"/>
  <c r="BJ156" i="47" s="1"/>
  <c r="DX156" i="47"/>
  <c r="DW156" i="47"/>
  <c r="DV156" i="47"/>
  <c r="DU156" i="47"/>
  <c r="BF156" i="47" s="1"/>
  <c r="DT156" i="47"/>
  <c r="DS156" i="47"/>
  <c r="BD156" i="47" s="1"/>
  <c r="DR156" i="47"/>
  <c r="BC156" i="47" s="1"/>
  <c r="DQ156" i="47"/>
  <c r="BB156" i="47" s="1"/>
  <c r="DP156" i="47"/>
  <c r="BA156" i="47" s="1"/>
  <c r="DO156" i="47"/>
  <c r="AZ156" i="47" s="1"/>
  <c r="DN156" i="47"/>
  <c r="DM156" i="47"/>
  <c r="DL156" i="47"/>
  <c r="DK156" i="47"/>
  <c r="DJ156" i="47"/>
  <c r="AU156" i="47" s="1"/>
  <c r="DI156" i="47"/>
  <c r="DH156" i="47"/>
  <c r="DG156" i="47"/>
  <c r="AR156" i="47" s="1"/>
  <c r="DF156" i="47"/>
  <c r="DE156" i="47"/>
  <c r="AP156" i="47" s="1"/>
  <c r="DD156" i="47"/>
  <c r="AO156" i="47" s="1"/>
  <c r="DC156" i="47"/>
  <c r="DB156" i="47"/>
  <c r="AM156" i="47" s="1"/>
  <c r="DA156" i="47"/>
  <c r="AL156" i="47" s="1"/>
  <c r="CZ156" i="47"/>
  <c r="AK156" i="47" s="1"/>
  <c r="CY156" i="47"/>
  <c r="CX156" i="47"/>
  <c r="CW156" i="47"/>
  <c r="CV156" i="47"/>
  <c r="AG156" i="47" s="1"/>
  <c r="CU156" i="47"/>
  <c r="AF156" i="47" s="1"/>
  <c r="CT156" i="47"/>
  <c r="AE156" i="47" s="1"/>
  <c r="CS156" i="47"/>
  <c r="AD156" i="47" s="1"/>
  <c r="CR156" i="47"/>
  <c r="AC156" i="47" s="1"/>
  <c r="CQ156" i="47"/>
  <c r="CP156" i="47"/>
  <c r="CO156" i="47"/>
  <c r="CN156" i="47"/>
  <c r="CM156" i="47"/>
  <c r="X156" i="47" s="1"/>
  <c r="CL156" i="47"/>
  <c r="CK156" i="47"/>
  <c r="V156" i="47" s="1"/>
  <c r="CJ156" i="47"/>
  <c r="CI156" i="47"/>
  <c r="CH156" i="47"/>
  <c r="CG156" i="47"/>
  <c r="R156" i="47" s="1"/>
  <c r="CF156" i="47"/>
  <c r="Q156" i="47" s="1"/>
  <c r="CE156" i="47"/>
  <c r="CD156" i="47"/>
  <c r="O156" i="47" s="1"/>
  <c r="CC156" i="47"/>
  <c r="N156" i="47" s="1"/>
  <c r="CB156" i="47"/>
  <c r="M156" i="47" s="1"/>
  <c r="CA156" i="47"/>
  <c r="BZ156" i="47"/>
  <c r="BY156" i="47"/>
  <c r="J156" i="47" s="1"/>
  <c r="BX156" i="47"/>
  <c r="I156" i="47" s="1"/>
  <c r="BW156" i="47"/>
  <c r="H156" i="47" s="1"/>
  <c r="BV156" i="47"/>
  <c r="G156" i="47" s="1"/>
  <c r="BU156" i="47"/>
  <c r="F156" i="47" s="1"/>
  <c r="BT156" i="47"/>
  <c r="E156" i="47" s="1"/>
  <c r="BS156" i="47"/>
  <c r="B156" i="47"/>
  <c r="B156" i="45" s="1"/>
  <c r="A156" i="47"/>
  <c r="A156" i="45" s="1"/>
  <c r="EF155" i="47"/>
  <c r="EE155" i="47"/>
  <c r="BP155" i="47" s="1"/>
  <c r="ED155" i="47"/>
  <c r="BO155" i="47" s="1"/>
  <c r="EC155" i="47"/>
  <c r="BN155" i="47" s="1"/>
  <c r="EB155" i="47"/>
  <c r="BM155" i="47" s="1"/>
  <c r="EA155" i="47"/>
  <c r="DZ155" i="47"/>
  <c r="DY155" i="47"/>
  <c r="BJ155" i="47" s="1"/>
  <c r="DX155" i="47"/>
  <c r="DW155" i="47"/>
  <c r="BH155" i="47" s="1"/>
  <c r="DV155" i="47"/>
  <c r="BG155" i="47" s="1"/>
  <c r="DU155" i="47"/>
  <c r="BF155" i="47" s="1"/>
  <c r="DT155" i="47"/>
  <c r="BE155" i="47" s="1"/>
  <c r="DS155" i="47"/>
  <c r="DR155" i="47"/>
  <c r="DQ155" i="47"/>
  <c r="BB155" i="47" s="1"/>
  <c r="DP155" i="47"/>
  <c r="DO155" i="47"/>
  <c r="AZ155" i="47" s="1"/>
  <c r="DN155" i="47"/>
  <c r="AY155" i="47" s="1"/>
  <c r="DM155" i="47"/>
  <c r="AX155" i="47" s="1"/>
  <c r="DL155" i="47"/>
  <c r="DK155" i="47"/>
  <c r="DJ155" i="47"/>
  <c r="DI155" i="47"/>
  <c r="AT155" i="47" s="1"/>
  <c r="DH155" i="47"/>
  <c r="AS155" i="47" s="1"/>
  <c r="DG155" i="47"/>
  <c r="DF155" i="47"/>
  <c r="AQ155" i="47" s="1"/>
  <c r="DE155" i="47"/>
  <c r="DD155" i="47"/>
  <c r="DC155" i="47"/>
  <c r="DB155" i="47"/>
  <c r="DA155" i="47"/>
  <c r="AL155" i="47" s="1"/>
  <c r="CZ155" i="47"/>
  <c r="AK155" i="47" s="1"/>
  <c r="CY155" i="47"/>
  <c r="AJ155" i="47" s="1"/>
  <c r="CX155" i="47"/>
  <c r="AI155" i="47" s="1"/>
  <c r="CW155" i="47"/>
  <c r="AH155" i="47" s="1"/>
  <c r="CV155" i="47"/>
  <c r="AG155" i="47" s="1"/>
  <c r="CU155" i="47"/>
  <c r="CT155" i="47"/>
  <c r="CS155" i="47"/>
  <c r="AD155" i="47" s="1"/>
  <c r="CR155" i="47"/>
  <c r="AC155" i="47" s="1"/>
  <c r="CQ155" i="47"/>
  <c r="CP155" i="47"/>
  <c r="AA155" i="47" s="1"/>
  <c r="CO155" i="47"/>
  <c r="Z155" i="47" s="1"/>
  <c r="CN155" i="47"/>
  <c r="CM155" i="47"/>
  <c r="CL155" i="47"/>
  <c r="CK155" i="47"/>
  <c r="V155" i="47" s="1"/>
  <c r="CJ155" i="47"/>
  <c r="U155" i="47" s="1"/>
  <c r="CI155" i="47"/>
  <c r="T155" i="47" s="1"/>
  <c r="CH155" i="47"/>
  <c r="S155" i="47" s="1"/>
  <c r="CG155" i="47"/>
  <c r="R155" i="47" s="1"/>
  <c r="CF155" i="47"/>
  <c r="Q155" i="47" s="1"/>
  <c r="CE155" i="47"/>
  <c r="CD155" i="47"/>
  <c r="O155" i="47" s="1"/>
  <c r="CC155" i="47"/>
  <c r="N155" i="47" s="1"/>
  <c r="CB155" i="47"/>
  <c r="CA155" i="47"/>
  <c r="BZ155" i="47"/>
  <c r="K155" i="47" s="1"/>
  <c r="BY155" i="47"/>
  <c r="J155" i="47" s="1"/>
  <c r="BX155" i="47"/>
  <c r="I155" i="47" s="1"/>
  <c r="BW155" i="47"/>
  <c r="BV155" i="47"/>
  <c r="BU155" i="47"/>
  <c r="BT155" i="47"/>
  <c r="E155" i="47" s="1"/>
  <c r="BS155" i="47"/>
  <c r="B155" i="47"/>
  <c r="B155" i="45" s="1"/>
  <c r="A155" i="47"/>
  <c r="A155" i="45" s="1"/>
  <c r="EF154" i="47"/>
  <c r="EE154" i="47"/>
  <c r="ED154" i="47"/>
  <c r="BO154" i="45" s="1"/>
  <c r="EC154" i="47"/>
  <c r="BN154" i="45" s="1"/>
  <c r="EB154" i="47"/>
  <c r="BM154" i="47" s="1"/>
  <c r="EA154" i="47"/>
  <c r="DZ154" i="47"/>
  <c r="BK154" i="47" s="1"/>
  <c r="DY154" i="47"/>
  <c r="BJ154" i="47" s="1"/>
  <c r="DX154" i="47"/>
  <c r="BI154" i="47" s="1"/>
  <c r="DW154" i="47"/>
  <c r="DV154" i="47"/>
  <c r="DU154" i="47"/>
  <c r="BF154" i="47" s="1"/>
  <c r="DT154" i="47"/>
  <c r="BE154" i="47" s="1"/>
  <c r="DS154" i="47"/>
  <c r="DR154" i="47"/>
  <c r="BC154" i="47" s="1"/>
  <c r="DQ154" i="47"/>
  <c r="BB154" i="47" s="1"/>
  <c r="DP154" i="47"/>
  <c r="DO154" i="47"/>
  <c r="DN154" i="47"/>
  <c r="DM154" i="47"/>
  <c r="AX154" i="47" s="1"/>
  <c r="DL154" i="47"/>
  <c r="AW154" i="47" s="1"/>
  <c r="DK154" i="47"/>
  <c r="DJ154" i="47"/>
  <c r="AU154" i="47" s="1"/>
  <c r="DI154" i="47"/>
  <c r="AT154" i="47" s="1"/>
  <c r="DH154" i="47"/>
  <c r="DG154" i="47"/>
  <c r="DF154" i="47"/>
  <c r="DE154" i="47"/>
  <c r="AP154" i="47" s="1"/>
  <c r="DD154" i="47"/>
  <c r="DC154" i="47"/>
  <c r="DB154" i="47"/>
  <c r="AM154" i="47" s="1"/>
  <c r="DA154" i="47"/>
  <c r="AL154" i="47" s="1"/>
  <c r="CZ154" i="47"/>
  <c r="AK154" i="47" s="1"/>
  <c r="CY154" i="47"/>
  <c r="CX154" i="47"/>
  <c r="CW154" i="47"/>
  <c r="AH154" i="47" s="1"/>
  <c r="CV154" i="47"/>
  <c r="AG154" i="47" s="1"/>
  <c r="CU154" i="47"/>
  <c r="CT154" i="47"/>
  <c r="AE154" i="47" s="1"/>
  <c r="CS154" i="47"/>
  <c r="AD154" i="47" s="1"/>
  <c r="CR154" i="47"/>
  <c r="AC154" i="47" s="1"/>
  <c r="CQ154" i="47"/>
  <c r="CP154" i="47"/>
  <c r="CO154" i="47"/>
  <c r="Z154" i="47" s="1"/>
  <c r="CN154" i="47"/>
  <c r="Y154" i="47" s="1"/>
  <c r="CM154" i="47"/>
  <c r="CL154" i="47"/>
  <c r="W154" i="47" s="1"/>
  <c r="CK154" i="47"/>
  <c r="CJ154" i="47"/>
  <c r="U154" i="47" s="1"/>
  <c r="CI154" i="47"/>
  <c r="CH154" i="47"/>
  <c r="CG154" i="47"/>
  <c r="CF154" i="47"/>
  <c r="Q154" i="47" s="1"/>
  <c r="CE154" i="47"/>
  <c r="P154" i="47" s="1"/>
  <c r="CD154" i="47"/>
  <c r="O154" i="47" s="1"/>
  <c r="CC154" i="47"/>
  <c r="N154" i="47" s="1"/>
  <c r="CB154" i="47"/>
  <c r="CA154" i="47"/>
  <c r="BZ154" i="47"/>
  <c r="BY154" i="47"/>
  <c r="J154" i="47" s="1"/>
  <c r="BX154" i="47"/>
  <c r="I154" i="47" s="1"/>
  <c r="BW154" i="47"/>
  <c r="BV154" i="47"/>
  <c r="G154" i="47" s="1"/>
  <c r="BU154" i="47"/>
  <c r="F154" i="47" s="1"/>
  <c r="BT154" i="47"/>
  <c r="BS154" i="47"/>
  <c r="B154" i="47"/>
  <c r="B154" i="45" s="1"/>
  <c r="A154" i="47"/>
  <c r="A154" i="45" s="1"/>
  <c r="EF153" i="47"/>
  <c r="BQ153" i="47" s="1"/>
  <c r="EE153" i="47"/>
  <c r="ED153" i="47"/>
  <c r="BO153" i="47" s="1"/>
  <c r="EC153" i="47"/>
  <c r="EB153" i="47"/>
  <c r="BM153" i="47" s="1"/>
  <c r="EA153" i="47"/>
  <c r="DZ153" i="47"/>
  <c r="BK153" i="47" s="1"/>
  <c r="DY153" i="47"/>
  <c r="DX153" i="47"/>
  <c r="BI153" i="47" s="1"/>
  <c r="DW153" i="47"/>
  <c r="BH153" i="47" s="1"/>
  <c r="DV153" i="47"/>
  <c r="BG153" i="47" s="1"/>
  <c r="DU153" i="47"/>
  <c r="DT153" i="47"/>
  <c r="DS153" i="47"/>
  <c r="DR153" i="47"/>
  <c r="BC153" i="47" s="1"/>
  <c r="DQ153" i="47"/>
  <c r="DP153" i="47"/>
  <c r="BA153" i="47" s="1"/>
  <c r="DO153" i="47"/>
  <c r="DN153" i="47"/>
  <c r="DM153" i="47"/>
  <c r="DL153" i="47"/>
  <c r="DK153" i="47"/>
  <c r="DJ153" i="47"/>
  <c r="AU153" i="47" s="1"/>
  <c r="DI153" i="47"/>
  <c r="DH153" i="47"/>
  <c r="AS153" i="47" s="1"/>
  <c r="DG153" i="47"/>
  <c r="DF153" i="47"/>
  <c r="AQ153" i="47" s="1"/>
  <c r="DE153" i="47"/>
  <c r="DD153" i="47"/>
  <c r="AO153" i="47" s="1"/>
  <c r="DC153" i="47"/>
  <c r="DB153" i="47"/>
  <c r="AM153" i="47" s="1"/>
  <c r="DA153" i="47"/>
  <c r="AL153" i="47" s="1"/>
  <c r="CZ153" i="47"/>
  <c r="AK153" i="47" s="1"/>
  <c r="CY153" i="47"/>
  <c r="AJ153" i="47" s="1"/>
  <c r="CX153" i="47"/>
  <c r="AI153" i="47" s="1"/>
  <c r="CW153" i="47"/>
  <c r="CV153" i="47"/>
  <c r="CU153" i="47"/>
  <c r="CT153" i="47"/>
  <c r="AE153" i="47" s="1"/>
  <c r="CS153" i="47"/>
  <c r="AD153" i="47" s="1"/>
  <c r="CR153" i="47"/>
  <c r="AC153" i="47" s="1"/>
  <c r="CQ153" i="47"/>
  <c r="CP153" i="47"/>
  <c r="AA153" i="47" s="1"/>
  <c r="CO153" i="47"/>
  <c r="CN153" i="47"/>
  <c r="CM153" i="47"/>
  <c r="CL153" i="47"/>
  <c r="CK153" i="47"/>
  <c r="CJ153" i="47"/>
  <c r="CI153" i="47"/>
  <c r="CH153" i="47"/>
  <c r="S153" i="47" s="1"/>
  <c r="CG153" i="47"/>
  <c r="R153" i="47" s="1"/>
  <c r="CF153" i="47"/>
  <c r="CE153" i="47"/>
  <c r="CD153" i="47"/>
  <c r="O153" i="47" s="1"/>
  <c r="CC153" i="47"/>
  <c r="N153" i="47" s="1"/>
  <c r="CB153" i="47"/>
  <c r="M153" i="47" s="1"/>
  <c r="CA153" i="47"/>
  <c r="L153" i="47" s="1"/>
  <c r="BZ153" i="47"/>
  <c r="K153" i="47" s="1"/>
  <c r="BY153" i="47"/>
  <c r="BX153" i="47"/>
  <c r="I153" i="47" s="1"/>
  <c r="BW153" i="47"/>
  <c r="BV153" i="47"/>
  <c r="G153" i="47" s="1"/>
  <c r="BU153" i="47"/>
  <c r="F153" i="47" s="1"/>
  <c r="BT153" i="47"/>
  <c r="E153" i="47" s="1"/>
  <c r="BS153" i="47"/>
  <c r="D153" i="47" s="1"/>
  <c r="B153" i="47"/>
  <c r="B153" i="45" s="1"/>
  <c r="A153" i="47"/>
  <c r="A153" i="45" s="1"/>
  <c r="EF152" i="47"/>
  <c r="EE152" i="47"/>
  <c r="BP152" i="47" s="1"/>
  <c r="ED152" i="47"/>
  <c r="BO152" i="45" s="1"/>
  <c r="EC152" i="47"/>
  <c r="BN152" i="45" s="1"/>
  <c r="EB152" i="47"/>
  <c r="BM152" i="47" s="1"/>
  <c r="EA152" i="47"/>
  <c r="BL152" i="47" s="1"/>
  <c r="DZ152" i="47"/>
  <c r="BK152" i="47" s="1"/>
  <c r="DY152" i="47"/>
  <c r="DX152" i="47"/>
  <c r="DW152" i="47"/>
  <c r="DV152" i="47"/>
  <c r="BG152" i="47" s="1"/>
  <c r="DU152" i="47"/>
  <c r="DT152" i="47"/>
  <c r="BE152" i="47" s="1"/>
  <c r="DS152" i="47"/>
  <c r="BD152" i="47" s="1"/>
  <c r="DR152" i="47"/>
  <c r="DQ152" i="47"/>
  <c r="DP152" i="47"/>
  <c r="DO152" i="47"/>
  <c r="AZ152" i="47" s="1"/>
  <c r="DN152" i="47"/>
  <c r="AY152" i="47" s="1"/>
  <c r="DM152" i="47"/>
  <c r="DL152" i="47"/>
  <c r="AW152" i="47" s="1"/>
  <c r="DK152" i="47"/>
  <c r="AV152" i="47" s="1"/>
  <c r="DJ152" i="47"/>
  <c r="DI152" i="47"/>
  <c r="DH152" i="47"/>
  <c r="DG152" i="47"/>
  <c r="DF152" i="47"/>
  <c r="AQ152" i="47" s="1"/>
  <c r="DE152" i="47"/>
  <c r="DD152" i="47"/>
  <c r="AO152" i="47" s="1"/>
  <c r="DC152" i="47"/>
  <c r="AN152" i="47" s="1"/>
  <c r="DB152" i="47"/>
  <c r="AM152" i="47" s="1"/>
  <c r="DA152" i="47"/>
  <c r="CZ152" i="47"/>
  <c r="CY152" i="47"/>
  <c r="AJ152" i="47" s="1"/>
  <c r="CX152" i="47"/>
  <c r="AI152" i="47" s="1"/>
  <c r="CW152" i="47"/>
  <c r="CV152" i="47"/>
  <c r="AG152" i="47" s="1"/>
  <c r="CU152" i="47"/>
  <c r="CT152" i="47"/>
  <c r="AE152" i="47" s="1"/>
  <c r="CS152" i="47"/>
  <c r="CR152" i="47"/>
  <c r="CQ152" i="47"/>
  <c r="AB152" i="47" s="1"/>
  <c r="CP152" i="47"/>
  <c r="AA152" i="47" s="1"/>
  <c r="CO152" i="47"/>
  <c r="CN152" i="47"/>
  <c r="Y152" i="47" s="1"/>
  <c r="CM152" i="47"/>
  <c r="X152" i="47" s="1"/>
  <c r="CL152" i="47"/>
  <c r="CK152" i="47"/>
  <c r="CJ152" i="47"/>
  <c r="CI152" i="47"/>
  <c r="T152" i="47" s="1"/>
  <c r="CH152" i="47"/>
  <c r="S152" i="47" s="1"/>
  <c r="CG152" i="47"/>
  <c r="CF152" i="47"/>
  <c r="Q152" i="47" s="1"/>
  <c r="CE152" i="47"/>
  <c r="P152" i="47" s="1"/>
  <c r="CD152" i="47"/>
  <c r="O152" i="47" s="1"/>
  <c r="CC152" i="47"/>
  <c r="CB152" i="47"/>
  <c r="CA152" i="47"/>
  <c r="BZ152" i="47"/>
  <c r="K152" i="47" s="1"/>
  <c r="BY152" i="47"/>
  <c r="BX152" i="47"/>
  <c r="I152" i="47" s="1"/>
  <c r="BW152" i="47"/>
  <c r="H152" i="47" s="1"/>
  <c r="BV152" i="47"/>
  <c r="G152" i="47" s="1"/>
  <c r="BU152" i="47"/>
  <c r="BT152" i="47"/>
  <c r="BS152" i="47"/>
  <c r="D152" i="47" s="1"/>
  <c r="BO152" i="47"/>
  <c r="BN152" i="47"/>
  <c r="B152" i="47"/>
  <c r="B152" i="45" s="1"/>
  <c r="A152" i="47"/>
  <c r="C152" i="47" s="1"/>
  <c r="C152" i="45" s="1"/>
  <c r="EF151" i="47"/>
  <c r="EE151" i="47"/>
  <c r="BP151" i="47" s="1"/>
  <c r="ED151" i="47"/>
  <c r="BO151" i="47" s="1"/>
  <c r="EC151" i="47"/>
  <c r="BN151" i="47" s="1"/>
  <c r="EB151" i="47"/>
  <c r="BM151" i="47" s="1"/>
  <c r="EA151" i="47"/>
  <c r="DZ151" i="47"/>
  <c r="DY151" i="47"/>
  <c r="BJ151" i="47" s="1"/>
  <c r="DX151" i="47"/>
  <c r="BI151" i="47" s="1"/>
  <c r="DW151" i="47"/>
  <c r="DV151" i="47"/>
  <c r="DU151" i="47"/>
  <c r="BF151" i="47" s="1"/>
  <c r="DT151" i="47"/>
  <c r="BE151" i="47" s="1"/>
  <c r="DS151" i="47"/>
  <c r="DR151" i="47"/>
  <c r="DQ151" i="47"/>
  <c r="BB151" i="47" s="1"/>
  <c r="DP151" i="47"/>
  <c r="BA151" i="47" s="1"/>
  <c r="DO151" i="47"/>
  <c r="DN151" i="47"/>
  <c r="DM151" i="47"/>
  <c r="AX151" i="47" s="1"/>
  <c r="DL151" i="47"/>
  <c r="AW151" i="47" s="1"/>
  <c r="DK151" i="47"/>
  <c r="DJ151" i="47"/>
  <c r="DI151" i="47"/>
  <c r="AT151" i="47" s="1"/>
  <c r="DH151" i="47"/>
  <c r="DG151" i="47"/>
  <c r="DF151" i="47"/>
  <c r="AQ151" i="47" s="1"/>
  <c r="DE151" i="47"/>
  <c r="AP151" i="47" s="1"/>
  <c r="DD151" i="47"/>
  <c r="AO151" i="47" s="1"/>
  <c r="DC151" i="47"/>
  <c r="DB151" i="47"/>
  <c r="DA151" i="47"/>
  <c r="AL151" i="47" s="1"/>
  <c r="CZ151" i="47"/>
  <c r="AK151" i="47" s="1"/>
  <c r="CY151" i="47"/>
  <c r="CX151" i="47"/>
  <c r="CW151" i="47"/>
  <c r="CV151" i="47"/>
  <c r="AG151" i="47" s="1"/>
  <c r="CU151" i="47"/>
  <c r="CT151" i="47"/>
  <c r="CS151" i="47"/>
  <c r="CR151" i="47"/>
  <c r="AC151" i="47" s="1"/>
  <c r="CQ151" i="47"/>
  <c r="CP151" i="47"/>
  <c r="CO151" i="47"/>
  <c r="Z151" i="47" s="1"/>
  <c r="CN151" i="47"/>
  <c r="Y151" i="47" s="1"/>
  <c r="CM151" i="47"/>
  <c r="X151" i="47" s="1"/>
  <c r="CL151" i="47"/>
  <c r="CK151" i="47"/>
  <c r="V151" i="47" s="1"/>
  <c r="CJ151" i="47"/>
  <c r="U151" i="47" s="1"/>
  <c r="CI151" i="47"/>
  <c r="CH151" i="47"/>
  <c r="CG151" i="47"/>
  <c r="R151" i="47" s="1"/>
  <c r="CF151" i="47"/>
  <c r="Q151" i="47" s="1"/>
  <c r="CE151" i="47"/>
  <c r="P151" i="47" s="1"/>
  <c r="CD151" i="47"/>
  <c r="CC151" i="47"/>
  <c r="N151" i="47" s="1"/>
  <c r="CB151" i="47"/>
  <c r="CA151" i="47"/>
  <c r="BZ151" i="47"/>
  <c r="BY151" i="47"/>
  <c r="J151" i="47" s="1"/>
  <c r="BX151" i="47"/>
  <c r="BW151" i="47"/>
  <c r="BV151" i="47"/>
  <c r="BU151" i="47"/>
  <c r="F151" i="47" s="1"/>
  <c r="BT151" i="47"/>
  <c r="BS151" i="47"/>
  <c r="B151" i="47"/>
  <c r="B151" i="45" s="1"/>
  <c r="A151" i="47"/>
  <c r="C151" i="47" s="1"/>
  <c r="C151" i="45" s="1"/>
  <c r="EF150" i="47"/>
  <c r="BQ150" i="47" s="1"/>
  <c r="EE150" i="47"/>
  <c r="BP150" i="47" s="1"/>
  <c r="ED150" i="47"/>
  <c r="BO150" i="47" s="1"/>
  <c r="EC150" i="47"/>
  <c r="BN150" i="47" s="1"/>
  <c r="EB150" i="47"/>
  <c r="BM150" i="47" s="1"/>
  <c r="EA150" i="47"/>
  <c r="DZ150" i="47"/>
  <c r="DY150" i="47"/>
  <c r="BJ150" i="47" s="1"/>
  <c r="DX150" i="47"/>
  <c r="BI150" i="47" s="1"/>
  <c r="DW150" i="47"/>
  <c r="DV150" i="47"/>
  <c r="BG150" i="47" s="1"/>
  <c r="DU150" i="47"/>
  <c r="BF150" i="47" s="1"/>
  <c r="DT150" i="47"/>
  <c r="DS150" i="47"/>
  <c r="DR150" i="47"/>
  <c r="DQ150" i="47"/>
  <c r="BB150" i="47" s="1"/>
  <c r="DP150" i="47"/>
  <c r="BA150" i="47" s="1"/>
  <c r="DO150" i="47"/>
  <c r="DN150" i="47"/>
  <c r="AY150" i="47" s="1"/>
  <c r="DM150" i="47"/>
  <c r="AX150" i="47" s="1"/>
  <c r="DL150" i="47"/>
  <c r="DK150" i="47"/>
  <c r="DJ150" i="47"/>
  <c r="AU150" i="47" s="1"/>
  <c r="DI150" i="47"/>
  <c r="AT150" i="47" s="1"/>
  <c r="DH150" i="47"/>
  <c r="AS150" i="47" s="1"/>
  <c r="DG150" i="47"/>
  <c r="AR150" i="47" s="1"/>
  <c r="DF150" i="47"/>
  <c r="AQ150" i="47" s="1"/>
  <c r="DE150" i="47"/>
  <c r="AP150" i="47" s="1"/>
  <c r="DD150" i="47"/>
  <c r="DC150" i="47"/>
  <c r="DB150" i="47"/>
  <c r="AM150" i="47" s="1"/>
  <c r="DA150" i="47"/>
  <c r="AL150" i="47" s="1"/>
  <c r="CZ150" i="47"/>
  <c r="AK150" i="47" s="1"/>
  <c r="CY150" i="47"/>
  <c r="CX150" i="47"/>
  <c r="AI150" i="47" s="1"/>
  <c r="CW150" i="47"/>
  <c r="AH150" i="47" s="1"/>
  <c r="CV150" i="47"/>
  <c r="AG150" i="47" s="1"/>
  <c r="CU150" i="47"/>
  <c r="CT150" i="47"/>
  <c r="CS150" i="47"/>
  <c r="AD150" i="47" s="1"/>
  <c r="CR150" i="47"/>
  <c r="AC150" i="47" s="1"/>
  <c r="CQ150" i="47"/>
  <c r="CP150" i="47"/>
  <c r="AA150" i="47" s="1"/>
  <c r="CO150" i="47"/>
  <c r="CN150" i="47"/>
  <c r="Y150" i="47" s="1"/>
  <c r="CM150" i="47"/>
  <c r="CL150" i="47"/>
  <c r="CK150" i="47"/>
  <c r="V150" i="47" s="1"/>
  <c r="CJ150" i="47"/>
  <c r="U150" i="47" s="1"/>
  <c r="CI150" i="47"/>
  <c r="T150" i="47" s="1"/>
  <c r="CH150" i="47"/>
  <c r="S150" i="47" s="1"/>
  <c r="CG150" i="47"/>
  <c r="CF150" i="47"/>
  <c r="Q150" i="47" s="1"/>
  <c r="CE150" i="47"/>
  <c r="CD150" i="47"/>
  <c r="CC150" i="47"/>
  <c r="CB150" i="47"/>
  <c r="M150" i="47" s="1"/>
  <c r="CA150" i="47"/>
  <c r="BZ150" i="47"/>
  <c r="K150" i="47" s="1"/>
  <c r="BY150" i="47"/>
  <c r="J150" i="47" s="1"/>
  <c r="BX150" i="47"/>
  <c r="I150" i="47" s="1"/>
  <c r="BW150" i="47"/>
  <c r="BV150" i="47"/>
  <c r="BU150" i="47"/>
  <c r="F150" i="47" s="1"/>
  <c r="BT150" i="47"/>
  <c r="E150" i="47" s="1"/>
  <c r="BS150" i="47"/>
  <c r="D150" i="47" s="1"/>
  <c r="B150" i="47"/>
  <c r="B150" i="45" s="1"/>
  <c r="A150" i="47"/>
  <c r="A150" i="45" s="1"/>
  <c r="EF149" i="47"/>
  <c r="BQ149" i="47" s="1"/>
  <c r="EE149" i="47"/>
  <c r="ED149" i="47"/>
  <c r="EC149" i="47"/>
  <c r="BN149" i="47" s="1"/>
  <c r="EB149" i="47"/>
  <c r="BM149" i="47" s="1"/>
  <c r="EA149" i="47"/>
  <c r="BL149" i="47" s="1"/>
  <c r="DZ149" i="47"/>
  <c r="BK149" i="47" s="1"/>
  <c r="DY149" i="47"/>
  <c r="DX149" i="47"/>
  <c r="DW149" i="47"/>
  <c r="DV149" i="47"/>
  <c r="DU149" i="47"/>
  <c r="BF149" i="47" s="1"/>
  <c r="DT149" i="47"/>
  <c r="BE149" i="47" s="1"/>
  <c r="DS149" i="47"/>
  <c r="DR149" i="47"/>
  <c r="BC149" i="47" s="1"/>
  <c r="DQ149" i="47"/>
  <c r="BB149" i="47" s="1"/>
  <c r="DP149" i="47"/>
  <c r="DO149" i="47"/>
  <c r="DN149" i="47"/>
  <c r="DM149" i="47"/>
  <c r="DL149" i="47"/>
  <c r="AW149" i="47" s="1"/>
  <c r="DK149" i="47"/>
  <c r="DJ149" i="47"/>
  <c r="AU149" i="47" s="1"/>
  <c r="DI149" i="47"/>
  <c r="AT149" i="47" s="1"/>
  <c r="DH149" i="47"/>
  <c r="AS149" i="47" s="1"/>
  <c r="DG149" i="47"/>
  <c r="DF149" i="47"/>
  <c r="AQ149" i="47" s="1"/>
  <c r="DE149" i="47"/>
  <c r="AP149" i="47" s="1"/>
  <c r="DD149" i="47"/>
  <c r="AO149" i="47" s="1"/>
  <c r="DC149" i="47"/>
  <c r="AN149" i="47" s="1"/>
  <c r="DB149" i="47"/>
  <c r="AM149" i="47" s="1"/>
  <c r="DA149" i="47"/>
  <c r="AL149" i="47" s="1"/>
  <c r="CZ149" i="47"/>
  <c r="AK149" i="47" s="1"/>
  <c r="CY149" i="47"/>
  <c r="CX149" i="47"/>
  <c r="AI149" i="47" s="1"/>
  <c r="CW149" i="47"/>
  <c r="AH149" i="47" s="1"/>
  <c r="CV149" i="47"/>
  <c r="AG149" i="47" s="1"/>
  <c r="CU149" i="47"/>
  <c r="CT149" i="47"/>
  <c r="AE149" i="47" s="1"/>
  <c r="CS149" i="47"/>
  <c r="AD149" i="47" s="1"/>
  <c r="CR149" i="47"/>
  <c r="CQ149" i="47"/>
  <c r="CP149" i="47"/>
  <c r="CO149" i="47"/>
  <c r="Z149" i="47" s="1"/>
  <c r="CN149" i="47"/>
  <c r="Y149" i="47" s="1"/>
  <c r="CM149" i="47"/>
  <c r="CL149" i="47"/>
  <c r="W149" i="47" s="1"/>
  <c r="CK149" i="47"/>
  <c r="V149" i="47" s="1"/>
  <c r="CJ149" i="47"/>
  <c r="U149" i="47" s="1"/>
  <c r="CI149" i="47"/>
  <c r="CH149" i="47"/>
  <c r="CG149" i="47"/>
  <c r="R149" i="47" s="1"/>
  <c r="CF149" i="47"/>
  <c r="Q149" i="47" s="1"/>
  <c r="CE149" i="47"/>
  <c r="P149" i="47" s="1"/>
  <c r="CD149" i="47"/>
  <c r="O149" i="47" s="1"/>
  <c r="CC149" i="47"/>
  <c r="CB149" i="47"/>
  <c r="M149" i="47" s="1"/>
  <c r="CA149" i="47"/>
  <c r="BZ149" i="47"/>
  <c r="K149" i="47" s="1"/>
  <c r="BY149" i="47"/>
  <c r="J149" i="47" s="1"/>
  <c r="BX149" i="47"/>
  <c r="I149" i="47" s="1"/>
  <c r="BW149" i="47"/>
  <c r="BV149" i="47"/>
  <c r="G149" i="47" s="1"/>
  <c r="BU149" i="47"/>
  <c r="F149" i="47" s="1"/>
  <c r="BT149" i="47"/>
  <c r="E149" i="47" s="1"/>
  <c r="BS149" i="47"/>
  <c r="B149" i="47"/>
  <c r="B149" i="45" s="1"/>
  <c r="A149" i="47"/>
  <c r="A147" i="27" s="1"/>
  <c r="EF148" i="47"/>
  <c r="EE148" i="47"/>
  <c r="BP148" i="47" s="1"/>
  <c r="ED148" i="47"/>
  <c r="BO148" i="45" s="1"/>
  <c r="EC148" i="47"/>
  <c r="BN148" i="45" s="1"/>
  <c r="EB148" i="47"/>
  <c r="BM148" i="45" s="1"/>
  <c r="EA148" i="47"/>
  <c r="BL148" i="45" s="1"/>
  <c r="DZ148" i="47"/>
  <c r="DY148" i="47"/>
  <c r="BJ148" i="47" s="1"/>
  <c r="DX148" i="47"/>
  <c r="DW148" i="47"/>
  <c r="DV148" i="47"/>
  <c r="BG148" i="47" s="1"/>
  <c r="DU148" i="47"/>
  <c r="DT148" i="47"/>
  <c r="BE148" i="47" s="1"/>
  <c r="DS148" i="47"/>
  <c r="DR148" i="47"/>
  <c r="DQ148" i="47"/>
  <c r="BB148" i="47" s="1"/>
  <c r="DP148" i="47"/>
  <c r="DO148" i="47"/>
  <c r="DN148" i="47"/>
  <c r="AY148" i="47" s="1"/>
  <c r="DM148" i="47"/>
  <c r="AX148" i="47" s="1"/>
  <c r="DL148" i="47"/>
  <c r="DK148" i="47"/>
  <c r="DJ148" i="47"/>
  <c r="AU148" i="47" s="1"/>
  <c r="DI148" i="47"/>
  <c r="AT148" i="47" s="1"/>
  <c r="DH148" i="47"/>
  <c r="AS148" i="47" s="1"/>
  <c r="DG148" i="47"/>
  <c r="DF148" i="47"/>
  <c r="AQ148" i="47" s="1"/>
  <c r="DE148" i="47"/>
  <c r="AP148" i="47" s="1"/>
  <c r="DD148" i="47"/>
  <c r="DC148" i="47"/>
  <c r="DB148" i="47"/>
  <c r="DA148" i="47"/>
  <c r="AL148" i="47" s="1"/>
  <c r="CZ148" i="47"/>
  <c r="CY148" i="47"/>
  <c r="CX148" i="47"/>
  <c r="AI148" i="47" s="1"/>
  <c r="CW148" i="47"/>
  <c r="CV148" i="47"/>
  <c r="AG148" i="47" s="1"/>
  <c r="CU148" i="47"/>
  <c r="CT148" i="47"/>
  <c r="CS148" i="47"/>
  <c r="AD148" i="47" s="1"/>
  <c r="CR148" i="47"/>
  <c r="AC148" i="47" s="1"/>
  <c r="CQ148" i="47"/>
  <c r="AB148" i="47" s="1"/>
  <c r="CP148" i="47"/>
  <c r="AA148" i="47" s="1"/>
  <c r="CO148" i="47"/>
  <c r="Z148" i="47" s="1"/>
  <c r="CN148" i="47"/>
  <c r="CM148" i="47"/>
  <c r="CL148" i="47"/>
  <c r="CK148" i="47"/>
  <c r="CJ148" i="47"/>
  <c r="U148" i="47" s="1"/>
  <c r="CI148" i="47"/>
  <c r="CH148" i="47"/>
  <c r="S148" i="47" s="1"/>
  <c r="CG148" i="47"/>
  <c r="R148" i="47" s="1"/>
  <c r="CF148" i="47"/>
  <c r="CE148" i="47"/>
  <c r="CD148" i="47"/>
  <c r="CC148" i="47"/>
  <c r="CB148" i="47"/>
  <c r="M148" i="47" s="1"/>
  <c r="CA148" i="47"/>
  <c r="BZ148" i="47"/>
  <c r="K148" i="47" s="1"/>
  <c r="BY148" i="47"/>
  <c r="J148" i="47" s="1"/>
  <c r="BX148" i="47"/>
  <c r="BW148" i="47"/>
  <c r="BV148" i="47"/>
  <c r="BU148" i="47"/>
  <c r="F148" i="47" s="1"/>
  <c r="BT148" i="47"/>
  <c r="BS148" i="47"/>
  <c r="BO148" i="47"/>
  <c r="B148" i="47"/>
  <c r="B148" i="45" s="1"/>
  <c r="A148" i="47"/>
  <c r="A146" i="27" s="1"/>
  <c r="EF147" i="47"/>
  <c r="BQ147" i="47" s="1"/>
  <c r="EE147" i="47"/>
  <c r="BP147" i="47" s="1"/>
  <c r="ED147" i="47"/>
  <c r="BO147" i="47" s="1"/>
  <c r="EC147" i="47"/>
  <c r="BN147" i="47" s="1"/>
  <c r="EB147" i="47"/>
  <c r="EA147" i="47"/>
  <c r="DZ147" i="47"/>
  <c r="DY147" i="47"/>
  <c r="BJ147" i="47" s="1"/>
  <c r="DX147" i="47"/>
  <c r="BI147" i="47" s="1"/>
  <c r="DW147" i="47"/>
  <c r="DV147" i="47"/>
  <c r="BG147" i="47" s="1"/>
  <c r="DU147" i="47"/>
  <c r="BF147" i="47" s="1"/>
  <c r="DT147" i="47"/>
  <c r="BE147" i="47" s="1"/>
  <c r="DS147" i="47"/>
  <c r="DR147" i="47"/>
  <c r="DQ147" i="47"/>
  <c r="BB147" i="47" s="1"/>
  <c r="DP147" i="47"/>
  <c r="BA147" i="47" s="1"/>
  <c r="DO147" i="47"/>
  <c r="DN147" i="47"/>
  <c r="AY147" i="47" s="1"/>
  <c r="DM147" i="47"/>
  <c r="AX147" i="47" s="1"/>
  <c r="DL147" i="47"/>
  <c r="DK147" i="47"/>
  <c r="DJ147" i="47"/>
  <c r="DI147" i="47"/>
  <c r="AT147" i="47" s="1"/>
  <c r="DH147" i="47"/>
  <c r="AS147" i="47" s="1"/>
  <c r="DG147" i="47"/>
  <c r="AR147" i="47" s="1"/>
  <c r="DF147" i="47"/>
  <c r="AQ147" i="47" s="1"/>
  <c r="DE147" i="47"/>
  <c r="DD147" i="47"/>
  <c r="AO147" i="47" s="1"/>
  <c r="DC147" i="47"/>
  <c r="DB147" i="47"/>
  <c r="AM147" i="47" s="1"/>
  <c r="DA147" i="47"/>
  <c r="AL147" i="47" s="1"/>
  <c r="CZ147" i="47"/>
  <c r="CY147" i="47"/>
  <c r="CX147" i="47"/>
  <c r="AI147" i="47" s="1"/>
  <c r="CW147" i="47"/>
  <c r="CV147" i="47"/>
  <c r="CU147" i="47"/>
  <c r="CT147" i="47"/>
  <c r="CS147" i="47"/>
  <c r="AD147" i="47" s="1"/>
  <c r="CR147" i="47"/>
  <c r="AC147" i="47" s="1"/>
  <c r="CQ147" i="47"/>
  <c r="CP147" i="47"/>
  <c r="AA147" i="47" s="1"/>
  <c r="CO147" i="47"/>
  <c r="Z147" i="47" s="1"/>
  <c r="CN147" i="47"/>
  <c r="Y147" i="47" s="1"/>
  <c r="CM147" i="47"/>
  <c r="CL147" i="47"/>
  <c r="CK147" i="47"/>
  <c r="V147" i="47" s="1"/>
  <c r="CJ147" i="47"/>
  <c r="CI147" i="47"/>
  <c r="CH147" i="47"/>
  <c r="S147" i="47" s="1"/>
  <c r="CG147" i="47"/>
  <c r="R147" i="47" s="1"/>
  <c r="CF147" i="47"/>
  <c r="Q147" i="47" s="1"/>
  <c r="CE147" i="47"/>
  <c r="CD147" i="47"/>
  <c r="CC147" i="47"/>
  <c r="N147" i="47" s="1"/>
  <c r="CB147" i="47"/>
  <c r="CA147" i="47"/>
  <c r="BZ147" i="47"/>
  <c r="K147" i="47" s="1"/>
  <c r="BY147" i="47"/>
  <c r="BX147" i="47"/>
  <c r="BW147" i="47"/>
  <c r="BV147" i="47"/>
  <c r="G147" i="47" s="1"/>
  <c r="BU147" i="47"/>
  <c r="F147" i="47" s="1"/>
  <c r="BT147" i="47"/>
  <c r="BS147" i="47"/>
  <c r="D147" i="47" s="1"/>
  <c r="B147" i="47"/>
  <c r="B147" i="45" s="1"/>
  <c r="A147" i="47"/>
  <c r="A145" i="27" s="1"/>
  <c r="EF146" i="47"/>
  <c r="EE146" i="47"/>
  <c r="ED146" i="47"/>
  <c r="EC146" i="47"/>
  <c r="BN146" i="47" s="1"/>
  <c r="EB146" i="47"/>
  <c r="BM146" i="47" s="1"/>
  <c r="EA146" i="47"/>
  <c r="DZ146" i="47"/>
  <c r="BK146" i="47" s="1"/>
  <c r="DY146" i="47"/>
  <c r="DX146" i="47"/>
  <c r="DW146" i="47"/>
  <c r="DV146" i="47"/>
  <c r="DU146" i="47"/>
  <c r="DT146" i="47"/>
  <c r="BE146" i="47" s="1"/>
  <c r="DS146" i="47"/>
  <c r="DR146" i="47"/>
  <c r="BC146" i="47" s="1"/>
  <c r="DQ146" i="47"/>
  <c r="BB146" i="47" s="1"/>
  <c r="DP146" i="47"/>
  <c r="BA146" i="47" s="1"/>
  <c r="DO146" i="47"/>
  <c r="DN146" i="47"/>
  <c r="DM146" i="47"/>
  <c r="DL146" i="47"/>
  <c r="DK146" i="47"/>
  <c r="AV146" i="47" s="1"/>
  <c r="DJ146" i="47"/>
  <c r="AU146" i="47" s="1"/>
  <c r="DI146" i="47"/>
  <c r="AT146" i="47" s="1"/>
  <c r="DH146" i="47"/>
  <c r="AS146" i="47" s="1"/>
  <c r="DG146" i="47"/>
  <c r="DF146" i="47"/>
  <c r="AQ146" i="47" s="1"/>
  <c r="DE146" i="47"/>
  <c r="AP146" i="47" s="1"/>
  <c r="DD146" i="47"/>
  <c r="AO146" i="47" s="1"/>
  <c r="DC146" i="47"/>
  <c r="AN146" i="47" s="1"/>
  <c r="DB146" i="47"/>
  <c r="AM146" i="47" s="1"/>
  <c r="DA146" i="47"/>
  <c r="AL146" i="47" s="1"/>
  <c r="CZ146" i="47"/>
  <c r="AK146" i="47" s="1"/>
  <c r="CY146" i="47"/>
  <c r="CX146" i="47"/>
  <c r="AI146" i="47" s="1"/>
  <c r="CW146" i="47"/>
  <c r="AH146" i="47" s="1"/>
  <c r="CV146" i="47"/>
  <c r="AG146" i="47" s="1"/>
  <c r="CU146" i="47"/>
  <c r="CT146" i="47"/>
  <c r="AE146" i="47" s="1"/>
  <c r="CS146" i="47"/>
  <c r="CR146" i="47"/>
  <c r="AC146" i="47" s="1"/>
  <c r="CQ146" i="47"/>
  <c r="CP146" i="47"/>
  <c r="CO146" i="47"/>
  <c r="Z146" i="47" s="1"/>
  <c r="CN146" i="47"/>
  <c r="Y146" i="47" s="1"/>
  <c r="CM146" i="47"/>
  <c r="X146" i="47" s="1"/>
  <c r="CL146" i="47"/>
  <c r="W146" i="47" s="1"/>
  <c r="CK146" i="47"/>
  <c r="V146" i="47" s="1"/>
  <c r="CJ146" i="47"/>
  <c r="CI146" i="47"/>
  <c r="CH146" i="47"/>
  <c r="CG146" i="47"/>
  <c r="CF146" i="47"/>
  <c r="Q146" i="47" s="1"/>
  <c r="CE146" i="47"/>
  <c r="CD146" i="47"/>
  <c r="O146" i="47" s="1"/>
  <c r="CC146" i="47"/>
  <c r="N146" i="47" s="1"/>
  <c r="CB146" i="47"/>
  <c r="CA146" i="47"/>
  <c r="BZ146" i="47"/>
  <c r="BY146" i="47"/>
  <c r="BX146" i="47"/>
  <c r="I146" i="47" s="1"/>
  <c r="BW146" i="47"/>
  <c r="H146" i="47" s="1"/>
  <c r="BV146" i="47"/>
  <c r="G146" i="47" s="1"/>
  <c r="BU146" i="47"/>
  <c r="BT146" i="47"/>
  <c r="E146" i="47" s="1"/>
  <c r="BS146" i="47"/>
  <c r="B146" i="47"/>
  <c r="B146" i="45" s="1"/>
  <c r="A146" i="47"/>
  <c r="A144" i="27" s="1"/>
  <c r="EF145" i="47"/>
  <c r="BQ145" i="47" s="1"/>
  <c r="EE145" i="47"/>
  <c r="ED145" i="47"/>
  <c r="BO145" i="45" s="1"/>
  <c r="EC145" i="47"/>
  <c r="EB145" i="47"/>
  <c r="BM145" i="47" s="1"/>
  <c r="EA145" i="47"/>
  <c r="DZ145" i="47"/>
  <c r="BK145" i="47" s="1"/>
  <c r="DY145" i="47"/>
  <c r="BJ145" i="47" s="1"/>
  <c r="DX145" i="47"/>
  <c r="BI145" i="47" s="1"/>
  <c r="DW145" i="47"/>
  <c r="DV145" i="47"/>
  <c r="DU145" i="47"/>
  <c r="DT145" i="47"/>
  <c r="DS145" i="47"/>
  <c r="DR145" i="47"/>
  <c r="DQ145" i="47"/>
  <c r="BB145" i="47" s="1"/>
  <c r="DP145" i="47"/>
  <c r="BA145" i="47" s="1"/>
  <c r="DO145" i="47"/>
  <c r="DN145" i="47"/>
  <c r="DM145" i="47"/>
  <c r="AX145" i="47" s="1"/>
  <c r="DL145" i="47"/>
  <c r="AW145" i="47" s="1"/>
  <c r="DK145" i="47"/>
  <c r="DJ145" i="47"/>
  <c r="DI145" i="47"/>
  <c r="AT145" i="47" s="1"/>
  <c r="DH145" i="47"/>
  <c r="AS145" i="47" s="1"/>
  <c r="DG145" i="47"/>
  <c r="AR145" i="47" s="1"/>
  <c r="DF145" i="47"/>
  <c r="DE145" i="47"/>
  <c r="AP145" i="47" s="1"/>
  <c r="DD145" i="47"/>
  <c r="AO145" i="47" s="1"/>
  <c r="DC145" i="47"/>
  <c r="DB145" i="47"/>
  <c r="DA145" i="47"/>
  <c r="AL145" i="47" s="1"/>
  <c r="CZ145" i="47"/>
  <c r="AK145" i="47" s="1"/>
  <c r="CY145" i="47"/>
  <c r="CX145" i="47"/>
  <c r="CW145" i="47"/>
  <c r="AH145" i="47" s="1"/>
  <c r="CV145" i="47"/>
  <c r="CU145" i="47"/>
  <c r="CT145" i="47"/>
  <c r="CS145" i="47"/>
  <c r="AD145" i="47" s="1"/>
  <c r="CR145" i="47"/>
  <c r="AC145" i="47" s="1"/>
  <c r="CQ145" i="47"/>
  <c r="AB145" i="47" s="1"/>
  <c r="CP145" i="47"/>
  <c r="CO145" i="47"/>
  <c r="Z145" i="47" s="1"/>
  <c r="CN145" i="47"/>
  <c r="CM145" i="47"/>
  <c r="CL145" i="47"/>
  <c r="CK145" i="47"/>
  <c r="CJ145" i="47"/>
  <c r="U145" i="47" s="1"/>
  <c r="CI145" i="47"/>
  <c r="CH145" i="47"/>
  <c r="CG145" i="47"/>
  <c r="R145" i="47" s="1"/>
  <c r="CF145" i="47"/>
  <c r="Q145" i="47" s="1"/>
  <c r="CE145" i="47"/>
  <c r="CD145" i="47"/>
  <c r="CC145" i="47"/>
  <c r="N145" i="47" s="1"/>
  <c r="CB145" i="47"/>
  <c r="CA145" i="47"/>
  <c r="BZ145" i="47"/>
  <c r="BY145" i="47"/>
  <c r="BX145" i="47"/>
  <c r="I145" i="47" s="1"/>
  <c r="BW145" i="47"/>
  <c r="BV145" i="47"/>
  <c r="BU145" i="47"/>
  <c r="F145" i="47" s="1"/>
  <c r="BT145" i="47"/>
  <c r="E145" i="47" s="1"/>
  <c r="BS145" i="47"/>
  <c r="BO145" i="47"/>
  <c r="B145" i="47"/>
  <c r="B145" i="45" s="1"/>
  <c r="A145" i="47"/>
  <c r="A143" i="27" s="1"/>
  <c r="EF144" i="47"/>
  <c r="EE144" i="47"/>
  <c r="ED144" i="47"/>
  <c r="BO144" i="45" s="1"/>
  <c r="EC144" i="47"/>
  <c r="EB144" i="47"/>
  <c r="BM144" i="47" s="1"/>
  <c r="EA144" i="47"/>
  <c r="BL144" i="47" s="1"/>
  <c r="DZ144" i="47"/>
  <c r="BK144" i="47" s="1"/>
  <c r="DY144" i="47"/>
  <c r="BJ144" i="47" s="1"/>
  <c r="DX144" i="47"/>
  <c r="DW144" i="47"/>
  <c r="BH144" i="47" s="1"/>
  <c r="DV144" i="47"/>
  <c r="BG144" i="47" s="1"/>
  <c r="DU144" i="47"/>
  <c r="BF144" i="45" s="1"/>
  <c r="DT144" i="47"/>
  <c r="DS144" i="47"/>
  <c r="BD144" i="47" s="1"/>
  <c r="DR144" i="47"/>
  <c r="BC144" i="47" s="1"/>
  <c r="DQ144" i="47"/>
  <c r="DP144" i="47"/>
  <c r="DO144" i="47"/>
  <c r="DN144" i="47"/>
  <c r="AY144" i="47" s="1"/>
  <c r="DM144" i="47"/>
  <c r="DL144" i="47"/>
  <c r="AW144" i="47" s="1"/>
  <c r="DK144" i="47"/>
  <c r="AV144" i="47" s="1"/>
  <c r="DJ144" i="47"/>
  <c r="AU144" i="47" s="1"/>
  <c r="DI144" i="47"/>
  <c r="AT144" i="47" s="1"/>
  <c r="DH144" i="47"/>
  <c r="DG144" i="47"/>
  <c r="DF144" i="47"/>
  <c r="DE144" i="47"/>
  <c r="AP144" i="47" s="1"/>
  <c r="DD144" i="47"/>
  <c r="AO144" i="47" s="1"/>
  <c r="DC144" i="47"/>
  <c r="AN144" i="47" s="1"/>
  <c r="DB144" i="47"/>
  <c r="DA144" i="47"/>
  <c r="AL144" i="47" s="1"/>
  <c r="CZ144" i="47"/>
  <c r="CY144" i="47"/>
  <c r="CX144" i="47"/>
  <c r="AI144" i="47" s="1"/>
  <c r="CW144" i="47"/>
  <c r="AH144" i="47" s="1"/>
  <c r="CV144" i="47"/>
  <c r="CU144" i="47"/>
  <c r="AF144" i="47" s="1"/>
  <c r="CT144" i="47"/>
  <c r="AE144" i="47" s="1"/>
  <c r="CS144" i="47"/>
  <c r="AD144" i="47" s="1"/>
  <c r="CR144" i="47"/>
  <c r="CQ144" i="47"/>
  <c r="AB144" i="47" s="1"/>
  <c r="CP144" i="47"/>
  <c r="AA144" i="47" s="1"/>
  <c r="CO144" i="47"/>
  <c r="CN144" i="47"/>
  <c r="Y144" i="47" s="1"/>
  <c r="CM144" i="47"/>
  <c r="X144" i="47" s="1"/>
  <c r="CL144" i="47"/>
  <c r="CK144" i="47"/>
  <c r="V144" i="47" s="1"/>
  <c r="CJ144" i="47"/>
  <c r="CI144" i="47"/>
  <c r="CH144" i="47"/>
  <c r="S144" i="47" s="1"/>
  <c r="CG144" i="47"/>
  <c r="R144" i="47" s="1"/>
  <c r="CF144" i="47"/>
  <c r="Q144" i="47" s="1"/>
  <c r="CE144" i="47"/>
  <c r="P144" i="47" s="1"/>
  <c r="CD144" i="47"/>
  <c r="O144" i="47" s="1"/>
  <c r="CC144" i="47"/>
  <c r="CB144" i="47"/>
  <c r="CA144" i="47"/>
  <c r="BZ144" i="47"/>
  <c r="K144" i="47" s="1"/>
  <c r="BY144" i="47"/>
  <c r="J144" i="47" s="1"/>
  <c r="BX144" i="47"/>
  <c r="BW144" i="47"/>
  <c r="H144" i="47" s="1"/>
  <c r="BV144" i="47"/>
  <c r="G144" i="47" s="1"/>
  <c r="BU144" i="47"/>
  <c r="BT144" i="47"/>
  <c r="BS144" i="47"/>
  <c r="D144" i="47" s="1"/>
  <c r="BO144" i="47"/>
  <c r="BF144" i="47"/>
  <c r="B144" i="47"/>
  <c r="B144" i="45" s="1"/>
  <c r="A144" i="47"/>
  <c r="A142" i="29" s="1"/>
  <c r="EF143" i="47"/>
  <c r="EE143" i="47"/>
  <c r="BP143" i="47" s="1"/>
  <c r="ED143" i="47"/>
  <c r="EC143" i="47"/>
  <c r="EB143" i="47"/>
  <c r="BM143" i="47" s="1"/>
  <c r="EA143" i="47"/>
  <c r="BL143" i="47" s="1"/>
  <c r="DZ143" i="47"/>
  <c r="DY143" i="47"/>
  <c r="BJ143" i="47" s="1"/>
  <c r="DX143" i="47"/>
  <c r="BI143" i="47" s="1"/>
  <c r="DW143" i="47"/>
  <c r="DV143" i="47"/>
  <c r="DU143" i="47"/>
  <c r="DT143" i="47"/>
  <c r="BE143" i="47" s="1"/>
  <c r="DS143" i="47"/>
  <c r="DR143" i="47"/>
  <c r="BC143" i="47" s="1"/>
  <c r="DQ143" i="47"/>
  <c r="BB143" i="47" s="1"/>
  <c r="DP143" i="47"/>
  <c r="BA143" i="47" s="1"/>
  <c r="DO143" i="47"/>
  <c r="AZ143" i="47" s="1"/>
  <c r="DN143" i="47"/>
  <c r="DM143" i="47"/>
  <c r="DL143" i="47"/>
  <c r="DK143" i="47"/>
  <c r="AV143" i="47" s="1"/>
  <c r="DJ143" i="47"/>
  <c r="DI143" i="47"/>
  <c r="AT143" i="47" s="1"/>
  <c r="DH143" i="47"/>
  <c r="AS143" i="47" s="1"/>
  <c r="DG143" i="47"/>
  <c r="DF143" i="47"/>
  <c r="DE143" i="47"/>
  <c r="DD143" i="47"/>
  <c r="AO143" i="47" s="1"/>
  <c r="DC143" i="47"/>
  <c r="AN143" i="47" s="1"/>
  <c r="DB143" i="47"/>
  <c r="DA143" i="47"/>
  <c r="AL143" i="47" s="1"/>
  <c r="CZ143" i="47"/>
  <c r="AK143" i="47" s="1"/>
  <c r="CY143" i="47"/>
  <c r="CX143" i="47"/>
  <c r="CW143" i="47"/>
  <c r="CV143" i="47"/>
  <c r="AG143" i="47" s="1"/>
  <c r="CU143" i="47"/>
  <c r="AF143" i="47" s="1"/>
  <c r="CT143" i="47"/>
  <c r="CS143" i="47"/>
  <c r="AD143" i="47" s="1"/>
  <c r="CR143" i="47"/>
  <c r="AC143" i="47" s="1"/>
  <c r="CQ143" i="47"/>
  <c r="AB143" i="47" s="1"/>
  <c r="CP143" i="47"/>
  <c r="CO143" i="47"/>
  <c r="CN143" i="47"/>
  <c r="Y143" i="47" s="1"/>
  <c r="CM143" i="47"/>
  <c r="X143" i="47" s="1"/>
  <c r="CL143" i="47"/>
  <c r="CK143" i="47"/>
  <c r="V143" i="47" s="1"/>
  <c r="CJ143" i="47"/>
  <c r="CI143" i="47"/>
  <c r="CH143" i="47"/>
  <c r="CG143" i="47"/>
  <c r="CF143" i="47"/>
  <c r="Q143" i="47" s="1"/>
  <c r="CE143" i="47"/>
  <c r="P143" i="47" s="1"/>
  <c r="CD143" i="47"/>
  <c r="CC143" i="47"/>
  <c r="N143" i="47" s="1"/>
  <c r="CB143" i="47"/>
  <c r="CA143" i="47"/>
  <c r="L143" i="47" s="1"/>
  <c r="BZ143" i="47"/>
  <c r="BY143" i="47"/>
  <c r="BX143" i="47"/>
  <c r="I143" i="47" s="1"/>
  <c r="BW143" i="47"/>
  <c r="H143" i="47" s="1"/>
  <c r="BV143" i="47"/>
  <c r="G143" i="47" s="1"/>
  <c r="BU143" i="47"/>
  <c r="F143" i="47" s="1"/>
  <c r="BT143" i="47"/>
  <c r="E143" i="47" s="1"/>
  <c r="BS143" i="47"/>
  <c r="B143" i="47"/>
  <c r="B143" i="45" s="1"/>
  <c r="A143" i="47"/>
  <c r="A143" i="45" s="1"/>
  <c r="EF142" i="47"/>
  <c r="BQ142" i="47" s="1"/>
  <c r="EE142" i="47"/>
  <c r="BP142" i="47" s="1"/>
  <c r="ED142" i="47"/>
  <c r="BO142" i="45" s="1"/>
  <c r="EC142" i="47"/>
  <c r="BN142" i="45" s="1"/>
  <c r="EB142" i="47"/>
  <c r="EA142" i="47"/>
  <c r="BL142" i="47" s="1"/>
  <c r="DZ142" i="47"/>
  <c r="DY142" i="47"/>
  <c r="DX142" i="47"/>
  <c r="BI142" i="47" s="1"/>
  <c r="DW142" i="47"/>
  <c r="BH142" i="47" s="1"/>
  <c r="DV142" i="47"/>
  <c r="BG142" i="47" s="1"/>
  <c r="DU142" i="47"/>
  <c r="BF142" i="47" s="1"/>
  <c r="DT142" i="47"/>
  <c r="BE142" i="47" s="1"/>
  <c r="DS142" i="47"/>
  <c r="DR142" i="47"/>
  <c r="DQ142" i="47"/>
  <c r="DP142" i="47"/>
  <c r="DO142" i="47"/>
  <c r="AZ142" i="47" s="1"/>
  <c r="DN142" i="47"/>
  <c r="DM142" i="47"/>
  <c r="AX142" i="47" s="1"/>
  <c r="DL142" i="47"/>
  <c r="AW142" i="47" s="1"/>
  <c r="DK142" i="47"/>
  <c r="AV142" i="47" s="1"/>
  <c r="DJ142" i="47"/>
  <c r="DI142" i="47"/>
  <c r="DH142" i="47"/>
  <c r="AS142" i="47" s="1"/>
  <c r="DG142" i="47"/>
  <c r="AR142" i="47" s="1"/>
  <c r="DF142" i="47"/>
  <c r="AQ142" i="47" s="1"/>
  <c r="DE142" i="47"/>
  <c r="AP142" i="47" s="1"/>
  <c r="DD142" i="47"/>
  <c r="AO142" i="47" s="1"/>
  <c r="DC142" i="47"/>
  <c r="AN142" i="47" s="1"/>
  <c r="DB142" i="47"/>
  <c r="DA142" i="47"/>
  <c r="CZ142" i="47"/>
  <c r="AK142" i="47" s="1"/>
  <c r="CY142" i="47"/>
  <c r="AJ142" i="47" s="1"/>
  <c r="CX142" i="47"/>
  <c r="AI142" i="47" s="1"/>
  <c r="CW142" i="47"/>
  <c r="AH142" i="47" s="1"/>
  <c r="CV142" i="47"/>
  <c r="CU142" i="47"/>
  <c r="CT142" i="47"/>
  <c r="CS142" i="47"/>
  <c r="AD142" i="47" s="1"/>
  <c r="CR142" i="47"/>
  <c r="AC142" i="47" s="1"/>
  <c r="CQ142" i="47"/>
  <c r="AB142" i="47" s="1"/>
  <c r="CP142" i="47"/>
  <c r="CO142" i="47"/>
  <c r="Z142" i="47" s="1"/>
  <c r="CN142" i="47"/>
  <c r="Y142" i="47" s="1"/>
  <c r="CM142" i="47"/>
  <c r="CL142" i="47"/>
  <c r="CK142" i="47"/>
  <c r="CJ142" i="47"/>
  <c r="U142" i="47" s="1"/>
  <c r="CI142" i="47"/>
  <c r="CH142" i="47"/>
  <c r="S142" i="47" s="1"/>
  <c r="CG142" i="47"/>
  <c r="R142" i="47" s="1"/>
  <c r="CF142" i="47"/>
  <c r="Q142" i="47" s="1"/>
  <c r="CE142" i="47"/>
  <c r="P142" i="47" s="1"/>
  <c r="CD142" i="47"/>
  <c r="CC142" i="47"/>
  <c r="CB142" i="47"/>
  <c r="CA142" i="47"/>
  <c r="L142" i="47" s="1"/>
  <c r="BZ142" i="47"/>
  <c r="BY142" i="47"/>
  <c r="J142" i="47" s="1"/>
  <c r="BX142" i="47"/>
  <c r="I142" i="47" s="1"/>
  <c r="BW142" i="47"/>
  <c r="H142" i="47" s="1"/>
  <c r="BV142" i="47"/>
  <c r="BU142" i="47"/>
  <c r="BT142" i="47"/>
  <c r="E142" i="47" s="1"/>
  <c r="BS142" i="47"/>
  <c r="D142" i="47" s="1"/>
  <c r="BO142" i="47"/>
  <c r="BN142" i="47"/>
  <c r="B142" i="47"/>
  <c r="B142" i="45" s="1"/>
  <c r="A142" i="47"/>
  <c r="A140" i="27" s="1"/>
  <c r="EF141" i="47"/>
  <c r="EE141" i="47"/>
  <c r="ED141" i="47"/>
  <c r="BO141" i="47" s="1"/>
  <c r="EC141" i="47"/>
  <c r="BN141" i="47" s="1"/>
  <c r="EB141" i="47"/>
  <c r="EA141" i="47"/>
  <c r="BL141" i="47" s="1"/>
  <c r="DZ141" i="47"/>
  <c r="BK141" i="47" s="1"/>
  <c r="DY141" i="47"/>
  <c r="DX141" i="47"/>
  <c r="DW141" i="47"/>
  <c r="BH141" i="47" s="1"/>
  <c r="DV141" i="47"/>
  <c r="BG141" i="47" s="1"/>
  <c r="DU141" i="47"/>
  <c r="BF141" i="47" s="1"/>
  <c r="DT141" i="47"/>
  <c r="BE141" i="47" s="1"/>
  <c r="DS141" i="47"/>
  <c r="BD141" i="47" s="1"/>
  <c r="DR141" i="47"/>
  <c r="DQ141" i="47"/>
  <c r="DP141" i="47"/>
  <c r="DO141" i="47"/>
  <c r="DN141" i="47"/>
  <c r="AY141" i="47" s="1"/>
  <c r="DM141" i="47"/>
  <c r="AX141" i="47" s="1"/>
  <c r="DL141" i="47"/>
  <c r="AW141" i="47" s="1"/>
  <c r="DK141" i="47"/>
  <c r="AV141" i="47" s="1"/>
  <c r="DJ141" i="47"/>
  <c r="AU141" i="47" s="1"/>
  <c r="DI141" i="47"/>
  <c r="DH141" i="47"/>
  <c r="DG141" i="47"/>
  <c r="DF141" i="47"/>
  <c r="AQ141" i="47" s="1"/>
  <c r="DE141" i="47"/>
  <c r="AP141" i="47" s="1"/>
  <c r="DD141" i="47"/>
  <c r="DC141" i="47"/>
  <c r="AN141" i="47" s="1"/>
  <c r="DB141" i="47"/>
  <c r="AM141" i="47" s="1"/>
  <c r="DA141" i="47"/>
  <c r="AL141" i="47" s="1"/>
  <c r="CZ141" i="47"/>
  <c r="CY141" i="47"/>
  <c r="CX141" i="47"/>
  <c r="CW141" i="47"/>
  <c r="AH141" i="47" s="1"/>
  <c r="CV141" i="47"/>
  <c r="CU141" i="47"/>
  <c r="AF141" i="47" s="1"/>
  <c r="CT141" i="47"/>
  <c r="CS141" i="47"/>
  <c r="CR141" i="47"/>
  <c r="CQ141" i="47"/>
  <c r="CP141" i="47"/>
  <c r="AA141" i="47" s="1"/>
  <c r="CO141" i="47"/>
  <c r="Z141" i="47" s="1"/>
  <c r="CN141" i="47"/>
  <c r="Y141" i="47" s="1"/>
  <c r="CM141" i="47"/>
  <c r="X141" i="47" s="1"/>
  <c r="CL141" i="47"/>
  <c r="CK141" i="47"/>
  <c r="V141" i="47" s="1"/>
  <c r="CJ141" i="47"/>
  <c r="CI141" i="47"/>
  <c r="T141" i="47" s="1"/>
  <c r="CH141" i="47"/>
  <c r="S141" i="47" s="1"/>
  <c r="CG141" i="47"/>
  <c r="CF141" i="47"/>
  <c r="CE141" i="47"/>
  <c r="P141" i="47" s="1"/>
  <c r="CD141" i="47"/>
  <c r="CC141" i="47"/>
  <c r="N141" i="47" s="1"/>
  <c r="CB141" i="47"/>
  <c r="CA141" i="47"/>
  <c r="BZ141" i="47"/>
  <c r="K141" i="47" s="1"/>
  <c r="BY141" i="47"/>
  <c r="BX141" i="47"/>
  <c r="BW141" i="47"/>
  <c r="H141" i="47" s="1"/>
  <c r="BV141" i="47"/>
  <c r="G141" i="47" s="1"/>
  <c r="BU141" i="47"/>
  <c r="BT141" i="47"/>
  <c r="BS141" i="47"/>
  <c r="B141" i="47"/>
  <c r="B141" i="45" s="1"/>
  <c r="A141" i="47"/>
  <c r="A139" i="27" s="1"/>
  <c r="EF140" i="47"/>
  <c r="EE140" i="47"/>
  <c r="BP140" i="47" s="1"/>
  <c r="ED140" i="47"/>
  <c r="BO140" i="45" s="1"/>
  <c r="EC140" i="47"/>
  <c r="BN140" i="45" s="1"/>
  <c r="EB140" i="47"/>
  <c r="BM140" i="45" s="1"/>
  <c r="EA140" i="47"/>
  <c r="BL140" i="45" s="1"/>
  <c r="DZ140" i="47"/>
  <c r="BK140" i="45" s="1"/>
  <c r="DY140" i="47"/>
  <c r="BJ140" i="45" s="1"/>
  <c r="DX140" i="47"/>
  <c r="BI140" i="47" s="1"/>
  <c r="DW140" i="47"/>
  <c r="BH140" i="47" s="1"/>
  <c r="DV140" i="47"/>
  <c r="DU140" i="47"/>
  <c r="BF140" i="47" s="1"/>
  <c r="DT140" i="47"/>
  <c r="DS140" i="47"/>
  <c r="DR140" i="47"/>
  <c r="BC140" i="47" s="1"/>
  <c r="DQ140" i="47"/>
  <c r="BB140" i="47" s="1"/>
  <c r="DP140" i="47"/>
  <c r="DO140" i="47"/>
  <c r="AZ140" i="47" s="1"/>
  <c r="DN140" i="47"/>
  <c r="AY140" i="47" s="1"/>
  <c r="DM140" i="47"/>
  <c r="DL140" i="47"/>
  <c r="DK140" i="47"/>
  <c r="DJ140" i="47"/>
  <c r="AU140" i="47" s="1"/>
  <c r="DI140" i="47"/>
  <c r="DH140" i="47"/>
  <c r="DG140" i="47"/>
  <c r="AR140" i="47" s="1"/>
  <c r="DF140" i="47"/>
  <c r="AQ140" i="47" s="1"/>
  <c r="DE140" i="47"/>
  <c r="DD140" i="47"/>
  <c r="DC140" i="47"/>
  <c r="DB140" i="47"/>
  <c r="AM140" i="47" s="1"/>
  <c r="DA140" i="47"/>
  <c r="AL140" i="47" s="1"/>
  <c r="CZ140" i="47"/>
  <c r="CY140" i="47"/>
  <c r="AJ140" i="47" s="1"/>
  <c r="CX140" i="47"/>
  <c r="AI140" i="47" s="1"/>
  <c r="CW140" i="47"/>
  <c r="CV140" i="47"/>
  <c r="CU140" i="47"/>
  <c r="CT140" i="47"/>
  <c r="AE140" i="47" s="1"/>
  <c r="CS140" i="47"/>
  <c r="AD140" i="47" s="1"/>
  <c r="CR140" i="47"/>
  <c r="AC140" i="47" s="1"/>
  <c r="CQ140" i="47"/>
  <c r="AB140" i="47" s="1"/>
  <c r="CP140" i="47"/>
  <c r="CO140" i="47"/>
  <c r="Z140" i="47" s="1"/>
  <c r="CN140" i="47"/>
  <c r="CM140" i="47"/>
  <c r="X140" i="47" s="1"/>
  <c r="CL140" i="47"/>
  <c r="W140" i="47" s="1"/>
  <c r="CK140" i="47"/>
  <c r="V140" i="47" s="1"/>
  <c r="CJ140" i="47"/>
  <c r="U140" i="47" s="1"/>
  <c r="CI140" i="47"/>
  <c r="T140" i="47" s="1"/>
  <c r="CH140" i="47"/>
  <c r="S140" i="47" s="1"/>
  <c r="CG140" i="47"/>
  <c r="R140" i="47" s="1"/>
  <c r="CF140" i="47"/>
  <c r="CE140" i="47"/>
  <c r="P140" i="47" s="1"/>
  <c r="CD140" i="47"/>
  <c r="O140" i="47" s="1"/>
  <c r="CC140" i="47"/>
  <c r="N140" i="47" s="1"/>
  <c r="CB140" i="47"/>
  <c r="CA140" i="47"/>
  <c r="L140" i="47" s="1"/>
  <c r="BZ140" i="47"/>
  <c r="K140" i="47" s="1"/>
  <c r="BY140" i="47"/>
  <c r="BX140" i="47"/>
  <c r="BW140" i="47"/>
  <c r="BV140" i="47"/>
  <c r="G140" i="47" s="1"/>
  <c r="BU140" i="47"/>
  <c r="F140" i="47" s="1"/>
  <c r="BT140" i="47"/>
  <c r="E140" i="47" s="1"/>
  <c r="BS140" i="47"/>
  <c r="D140" i="47" s="1"/>
  <c r="BO140" i="47"/>
  <c r="BN140" i="47"/>
  <c r="BM140" i="47"/>
  <c r="BL140" i="47"/>
  <c r="BK140" i="47"/>
  <c r="BJ140" i="47"/>
  <c r="B140" i="47"/>
  <c r="B140" i="45" s="1"/>
  <c r="A140" i="47"/>
  <c r="A138" i="29" s="1"/>
  <c r="EF139" i="47"/>
  <c r="EE139" i="47"/>
  <c r="BP139" i="47" s="1"/>
  <c r="ED139" i="47"/>
  <c r="BO139" i="45" s="1"/>
  <c r="EC139" i="47"/>
  <c r="EB139" i="47"/>
  <c r="BM139" i="47" s="1"/>
  <c r="EA139" i="47"/>
  <c r="BL139" i="47" s="1"/>
  <c r="DZ139" i="47"/>
  <c r="DY139" i="47"/>
  <c r="DX139" i="47"/>
  <c r="BI139" i="47" s="1"/>
  <c r="DW139" i="47"/>
  <c r="BH139" i="47" s="1"/>
  <c r="DV139" i="47"/>
  <c r="DU139" i="47"/>
  <c r="DT139" i="47"/>
  <c r="BE139" i="47" s="1"/>
  <c r="DS139" i="47"/>
  <c r="BD139" i="47" s="1"/>
  <c r="DR139" i="47"/>
  <c r="DQ139" i="47"/>
  <c r="BB139" i="47" s="1"/>
  <c r="DP139" i="47"/>
  <c r="BA139" i="47" s="1"/>
  <c r="DO139" i="47"/>
  <c r="AZ139" i="47" s="1"/>
  <c r="DN139" i="47"/>
  <c r="DM139" i="47"/>
  <c r="DL139" i="47"/>
  <c r="AW139" i="47" s="1"/>
  <c r="DK139" i="47"/>
  <c r="AV139" i="47" s="1"/>
  <c r="DJ139" i="47"/>
  <c r="DI139" i="47"/>
  <c r="AT139" i="47" s="1"/>
  <c r="DH139" i="47"/>
  <c r="AS139" i="47" s="1"/>
  <c r="DG139" i="47"/>
  <c r="AR139" i="47" s="1"/>
  <c r="DF139" i="47"/>
  <c r="DE139" i="47"/>
  <c r="DD139" i="47"/>
  <c r="AO139" i="47" s="1"/>
  <c r="DC139" i="47"/>
  <c r="AN139" i="47" s="1"/>
  <c r="DB139" i="47"/>
  <c r="DA139" i="47"/>
  <c r="AL139" i="47" s="1"/>
  <c r="CZ139" i="47"/>
  <c r="AK139" i="47" s="1"/>
  <c r="CY139" i="47"/>
  <c r="AJ139" i="47" s="1"/>
  <c r="CX139" i="47"/>
  <c r="AI139" i="47" s="1"/>
  <c r="CW139" i="47"/>
  <c r="CV139" i="47"/>
  <c r="AG139" i="47" s="1"/>
  <c r="CU139" i="47"/>
  <c r="CT139" i="47"/>
  <c r="CS139" i="47"/>
  <c r="AD139" i="47" s="1"/>
  <c r="CR139" i="47"/>
  <c r="AC139" i="47" s="1"/>
  <c r="CQ139" i="47"/>
  <c r="AB139" i="47" s="1"/>
  <c r="CP139" i="47"/>
  <c r="CO139" i="47"/>
  <c r="CN139" i="47"/>
  <c r="Y139" i="47" s="1"/>
  <c r="CM139" i="47"/>
  <c r="X139" i="47" s="1"/>
  <c r="CL139" i="47"/>
  <c r="W139" i="47" s="1"/>
  <c r="CK139" i="47"/>
  <c r="V139" i="47" s="1"/>
  <c r="CJ139" i="47"/>
  <c r="U139" i="47" s="1"/>
  <c r="CI139" i="47"/>
  <c r="T139" i="47" s="1"/>
  <c r="CH139" i="47"/>
  <c r="CG139" i="47"/>
  <c r="CF139" i="47"/>
  <c r="Q139" i="47" s="1"/>
  <c r="CE139" i="47"/>
  <c r="P139" i="47" s="1"/>
  <c r="CD139" i="47"/>
  <c r="CC139" i="47"/>
  <c r="N139" i="47" s="1"/>
  <c r="CB139" i="47"/>
  <c r="M139" i="47" s="1"/>
  <c r="CA139" i="47"/>
  <c r="L139" i="47" s="1"/>
  <c r="BZ139" i="47"/>
  <c r="BY139" i="47"/>
  <c r="BX139" i="47"/>
  <c r="I139" i="47" s="1"/>
  <c r="BW139" i="47"/>
  <c r="H139" i="47" s="1"/>
  <c r="BV139" i="47"/>
  <c r="BU139" i="47"/>
  <c r="F139" i="47" s="1"/>
  <c r="BT139" i="47"/>
  <c r="E139" i="47" s="1"/>
  <c r="BS139" i="47"/>
  <c r="D139" i="47" s="1"/>
  <c r="BO139" i="47"/>
  <c r="B139" i="47"/>
  <c r="B139" i="45" s="1"/>
  <c r="A139" i="47"/>
  <c r="A137" i="27" s="1"/>
  <c r="EF138" i="47"/>
  <c r="EE138" i="47"/>
  <c r="ED138" i="47"/>
  <c r="BO138" i="47" s="1"/>
  <c r="EC138" i="47"/>
  <c r="BN138" i="47" s="1"/>
  <c r="EB138" i="47"/>
  <c r="BM138" i="47" s="1"/>
  <c r="EA138" i="47"/>
  <c r="DZ138" i="47"/>
  <c r="DY138" i="47"/>
  <c r="BJ138" i="47" s="1"/>
  <c r="DX138" i="47"/>
  <c r="DW138" i="47"/>
  <c r="DV138" i="47"/>
  <c r="BG138" i="45" s="1"/>
  <c r="DU138" i="47"/>
  <c r="BF138" i="47" s="1"/>
  <c r="DT138" i="47"/>
  <c r="DS138" i="47"/>
  <c r="DR138" i="47"/>
  <c r="BC138" i="47" s="1"/>
  <c r="DQ138" i="47"/>
  <c r="DP138" i="47"/>
  <c r="DO138" i="47"/>
  <c r="DN138" i="47"/>
  <c r="AY138" i="47" s="1"/>
  <c r="DM138" i="47"/>
  <c r="AX138" i="47" s="1"/>
  <c r="DL138" i="47"/>
  <c r="DK138" i="47"/>
  <c r="DJ138" i="47"/>
  <c r="AU138" i="47" s="1"/>
  <c r="DI138" i="47"/>
  <c r="AT138" i="47" s="1"/>
  <c r="DH138" i="47"/>
  <c r="DG138" i="47"/>
  <c r="DF138" i="47"/>
  <c r="AQ138" i="47" s="1"/>
  <c r="DE138" i="47"/>
  <c r="AP138" i="47" s="1"/>
  <c r="DD138" i="47"/>
  <c r="AO138" i="47" s="1"/>
  <c r="DC138" i="47"/>
  <c r="DB138" i="47"/>
  <c r="DA138" i="47"/>
  <c r="AL138" i="47" s="1"/>
  <c r="CZ138" i="47"/>
  <c r="CY138" i="47"/>
  <c r="CX138" i="47"/>
  <c r="CW138" i="47"/>
  <c r="AH138" i="47" s="1"/>
  <c r="CV138" i="47"/>
  <c r="AG138" i="47" s="1"/>
  <c r="CU138" i="47"/>
  <c r="CT138" i="47"/>
  <c r="CS138" i="47"/>
  <c r="AD138" i="47" s="1"/>
  <c r="CR138" i="47"/>
  <c r="CQ138" i="47"/>
  <c r="CP138" i="47"/>
  <c r="AA138" i="47" s="1"/>
  <c r="CO138" i="47"/>
  <c r="CN138" i="47"/>
  <c r="CM138" i="47"/>
  <c r="CL138" i="47"/>
  <c r="CK138" i="47"/>
  <c r="V138" i="47" s="1"/>
  <c r="CJ138" i="47"/>
  <c r="CI138" i="47"/>
  <c r="CH138" i="47"/>
  <c r="S138" i="47" s="1"/>
  <c r="CG138" i="47"/>
  <c r="R138" i="47" s="1"/>
  <c r="CF138" i="47"/>
  <c r="CE138" i="47"/>
  <c r="CD138" i="47"/>
  <c r="O138" i="47" s="1"/>
  <c r="CC138" i="47"/>
  <c r="N138" i="47" s="1"/>
  <c r="CB138" i="47"/>
  <c r="CA138" i="47"/>
  <c r="BZ138" i="47"/>
  <c r="K138" i="47" s="1"/>
  <c r="BY138" i="47"/>
  <c r="BX138" i="47"/>
  <c r="I138" i="47" s="1"/>
  <c r="BW138" i="47"/>
  <c r="BV138" i="47"/>
  <c r="BU138" i="47"/>
  <c r="BT138" i="47"/>
  <c r="E138" i="47" s="1"/>
  <c r="BS138" i="47"/>
  <c r="D138" i="47" s="1"/>
  <c r="BG138" i="47"/>
  <c r="B138" i="47"/>
  <c r="B138" i="45" s="1"/>
  <c r="A138" i="47"/>
  <c r="A136" i="27" s="1"/>
  <c r="EF137" i="47"/>
  <c r="EE137" i="47"/>
  <c r="ED137" i="47"/>
  <c r="BO137" i="45" s="1"/>
  <c r="EC137" i="47"/>
  <c r="BN137" i="45" s="1"/>
  <c r="EB137" i="47"/>
  <c r="BM137" i="47" s="1"/>
  <c r="EA137" i="47"/>
  <c r="BL137" i="47" s="1"/>
  <c r="DZ137" i="47"/>
  <c r="DY137" i="47"/>
  <c r="BJ137" i="47" s="1"/>
  <c r="DX137" i="47"/>
  <c r="DW137" i="47"/>
  <c r="DV137" i="47"/>
  <c r="BG137" i="47" s="1"/>
  <c r="DU137" i="47"/>
  <c r="BF137" i="47" s="1"/>
  <c r="DT137" i="47"/>
  <c r="BE137" i="47" s="1"/>
  <c r="DS137" i="47"/>
  <c r="BD137" i="47" s="1"/>
  <c r="DR137" i="47"/>
  <c r="BC137" i="47" s="1"/>
  <c r="DQ137" i="47"/>
  <c r="DP137" i="47"/>
  <c r="DO137" i="47"/>
  <c r="DN137" i="47"/>
  <c r="AY137" i="47" s="1"/>
  <c r="DM137" i="47"/>
  <c r="AX137" i="47" s="1"/>
  <c r="DL137" i="47"/>
  <c r="DK137" i="47"/>
  <c r="AV137" i="47" s="1"/>
  <c r="DJ137" i="47"/>
  <c r="AU137" i="47" s="1"/>
  <c r="DI137" i="47"/>
  <c r="AT137" i="47" s="1"/>
  <c r="DH137" i="47"/>
  <c r="DG137" i="47"/>
  <c r="DF137" i="47"/>
  <c r="AQ137" i="47" s="1"/>
  <c r="DE137" i="47"/>
  <c r="AP137" i="47" s="1"/>
  <c r="DD137" i="47"/>
  <c r="AO137" i="47" s="1"/>
  <c r="DC137" i="47"/>
  <c r="AN137" i="47" s="1"/>
  <c r="DB137" i="47"/>
  <c r="AM137" i="47" s="1"/>
  <c r="DA137" i="47"/>
  <c r="CZ137" i="47"/>
  <c r="CY137" i="47"/>
  <c r="CX137" i="47"/>
  <c r="CW137" i="47"/>
  <c r="CV137" i="47"/>
  <c r="CU137" i="47"/>
  <c r="AF137" i="47" s="1"/>
  <c r="CT137" i="47"/>
  <c r="AE137" i="47" s="1"/>
  <c r="CS137" i="47"/>
  <c r="CR137" i="47"/>
  <c r="AC137" i="47" s="1"/>
  <c r="CQ137" i="47"/>
  <c r="CP137" i="47"/>
  <c r="AA137" i="47" s="1"/>
  <c r="CO137" i="47"/>
  <c r="Z137" i="47" s="1"/>
  <c r="CN137" i="47"/>
  <c r="CM137" i="47"/>
  <c r="X137" i="47" s="1"/>
  <c r="CL137" i="47"/>
  <c r="W137" i="47" s="1"/>
  <c r="CK137" i="47"/>
  <c r="V137" i="47" s="1"/>
  <c r="CJ137" i="47"/>
  <c r="CI137" i="47"/>
  <c r="CH137" i="47"/>
  <c r="CG137" i="47"/>
  <c r="R137" i="47" s="1"/>
  <c r="CF137" i="47"/>
  <c r="CE137" i="47"/>
  <c r="P137" i="47" s="1"/>
  <c r="CD137" i="47"/>
  <c r="O137" i="47" s="1"/>
  <c r="CC137" i="47"/>
  <c r="N137" i="47" s="1"/>
  <c r="CB137" i="47"/>
  <c r="CA137" i="47"/>
  <c r="BZ137" i="47"/>
  <c r="K137" i="47" s="1"/>
  <c r="BY137" i="47"/>
  <c r="J137" i="47" s="1"/>
  <c r="BX137" i="47"/>
  <c r="I137" i="47" s="1"/>
  <c r="BW137" i="47"/>
  <c r="H137" i="47" s="1"/>
  <c r="BV137" i="47"/>
  <c r="G137" i="47" s="1"/>
  <c r="BU137" i="47"/>
  <c r="BT137" i="47"/>
  <c r="BS137" i="47"/>
  <c r="BO137" i="47"/>
  <c r="BN137" i="47"/>
  <c r="B137" i="47"/>
  <c r="B137" i="45" s="1"/>
  <c r="A137" i="47"/>
  <c r="A135" i="29" s="1"/>
  <c r="EF136" i="47"/>
  <c r="EE136" i="47"/>
  <c r="ED136" i="47"/>
  <c r="EC136" i="47"/>
  <c r="BN136" i="47" s="1"/>
  <c r="EB136" i="47"/>
  <c r="BM136" i="47" s="1"/>
  <c r="EA136" i="47"/>
  <c r="DZ136" i="47"/>
  <c r="BK136" i="47" s="1"/>
  <c r="DY136" i="47"/>
  <c r="BJ136" i="47" s="1"/>
  <c r="DX136" i="47"/>
  <c r="BI136" i="47" s="1"/>
  <c r="DW136" i="47"/>
  <c r="DV136" i="47"/>
  <c r="DU136" i="47"/>
  <c r="DT136" i="47"/>
  <c r="BE136" i="47" s="1"/>
  <c r="DS136" i="47"/>
  <c r="DR136" i="47"/>
  <c r="DQ136" i="47"/>
  <c r="BB136" i="47" s="1"/>
  <c r="DP136" i="47"/>
  <c r="BA136" i="47" s="1"/>
  <c r="DO136" i="47"/>
  <c r="DN136" i="47"/>
  <c r="AY136" i="47" s="1"/>
  <c r="DM136" i="47"/>
  <c r="DL136" i="47"/>
  <c r="DK136" i="47"/>
  <c r="DJ136" i="47"/>
  <c r="DI136" i="47"/>
  <c r="AT136" i="47" s="1"/>
  <c r="DH136" i="47"/>
  <c r="AS136" i="47" s="1"/>
  <c r="DG136" i="47"/>
  <c r="DF136" i="47"/>
  <c r="AQ136" i="47" s="1"/>
  <c r="DE136" i="47"/>
  <c r="AP136" i="47" s="1"/>
  <c r="DD136" i="47"/>
  <c r="AO136" i="47" s="1"/>
  <c r="DC136" i="47"/>
  <c r="DB136" i="47"/>
  <c r="DA136" i="47"/>
  <c r="AL136" i="47" s="1"/>
  <c r="CZ136" i="47"/>
  <c r="AK136" i="47" s="1"/>
  <c r="CY136" i="47"/>
  <c r="CX136" i="47"/>
  <c r="CW136" i="47"/>
  <c r="CV136" i="47"/>
  <c r="AG136" i="47" s="1"/>
  <c r="CU136" i="47"/>
  <c r="CT136" i="47"/>
  <c r="AE136" i="47" s="1"/>
  <c r="CS136" i="47"/>
  <c r="AD136" i="47" s="1"/>
  <c r="CR136" i="47"/>
  <c r="AC136" i="47" s="1"/>
  <c r="CQ136" i="47"/>
  <c r="CP136" i="47"/>
  <c r="AA136" i="47" s="1"/>
  <c r="CO136" i="47"/>
  <c r="CN136" i="47"/>
  <c r="Y136" i="47" s="1"/>
  <c r="CM136" i="47"/>
  <c r="X136" i="47" s="1"/>
  <c r="CL136" i="47"/>
  <c r="CK136" i="47"/>
  <c r="V136" i="47" s="1"/>
  <c r="CJ136" i="47"/>
  <c r="U136" i="47" s="1"/>
  <c r="CI136" i="47"/>
  <c r="CH136" i="47"/>
  <c r="S136" i="47" s="1"/>
  <c r="CG136" i="47"/>
  <c r="CF136" i="47"/>
  <c r="CE136" i="47"/>
  <c r="CD136" i="47"/>
  <c r="O136" i="47" s="1"/>
  <c r="CC136" i="47"/>
  <c r="CB136" i="47"/>
  <c r="M136" i="47" s="1"/>
  <c r="CA136" i="47"/>
  <c r="BZ136" i="47"/>
  <c r="BY136" i="47"/>
  <c r="J136" i="47" s="1"/>
  <c r="BX136" i="47"/>
  <c r="BW136" i="47"/>
  <c r="BV136" i="47"/>
  <c r="BU136" i="47"/>
  <c r="F136" i="47" s="1"/>
  <c r="BT136" i="47"/>
  <c r="E136" i="47" s="1"/>
  <c r="BS136" i="47"/>
  <c r="B136" i="47"/>
  <c r="B136" i="45" s="1"/>
  <c r="A136" i="47"/>
  <c r="C136" i="47" s="1"/>
  <c r="C136" i="45" s="1"/>
  <c r="EF135" i="47"/>
  <c r="BQ135" i="47" s="1"/>
  <c r="EE135" i="47"/>
  <c r="BP135" i="47" s="1"/>
  <c r="ED135" i="47"/>
  <c r="EC135" i="47"/>
  <c r="BN135" i="47" s="1"/>
  <c r="EB135" i="47"/>
  <c r="BM135" i="47" s="1"/>
  <c r="EA135" i="47"/>
  <c r="DZ135" i="47"/>
  <c r="BK135" i="47" s="1"/>
  <c r="DY135" i="47"/>
  <c r="BJ135" i="47" s="1"/>
  <c r="DX135" i="47"/>
  <c r="BI135" i="47" s="1"/>
  <c r="DW135" i="47"/>
  <c r="BH135" i="47" s="1"/>
  <c r="DV135" i="47"/>
  <c r="DU135" i="47"/>
  <c r="BF135" i="47" s="1"/>
  <c r="DT135" i="47"/>
  <c r="BE135" i="47" s="1"/>
  <c r="DS135" i="47"/>
  <c r="BD135" i="47" s="1"/>
  <c r="DR135" i="47"/>
  <c r="BC135" i="47" s="1"/>
  <c r="DQ135" i="47"/>
  <c r="DP135" i="47"/>
  <c r="DO135" i="47"/>
  <c r="AZ135" i="47" s="1"/>
  <c r="DN135" i="47"/>
  <c r="AY135" i="45" s="1"/>
  <c r="DM135" i="47"/>
  <c r="AX135" i="47" s="1"/>
  <c r="DL135" i="47"/>
  <c r="AW135" i="47" s="1"/>
  <c r="DK135" i="47"/>
  <c r="DJ135" i="47"/>
  <c r="AU135" i="47" s="1"/>
  <c r="DI135" i="47"/>
  <c r="DH135" i="47"/>
  <c r="AS135" i="47" s="1"/>
  <c r="DG135" i="47"/>
  <c r="AR135" i="47" s="1"/>
  <c r="DF135" i="47"/>
  <c r="DE135" i="47"/>
  <c r="AP135" i="47" s="1"/>
  <c r="DD135" i="47"/>
  <c r="AO135" i="47" s="1"/>
  <c r="DC135" i="47"/>
  <c r="AN135" i="47" s="1"/>
  <c r="DB135" i="47"/>
  <c r="AM135" i="47" s="1"/>
  <c r="DA135" i="47"/>
  <c r="CZ135" i="47"/>
  <c r="AK135" i="47" s="1"/>
  <c r="CY135" i="47"/>
  <c r="AJ135" i="47" s="1"/>
  <c r="CX135" i="47"/>
  <c r="AI135" i="47" s="1"/>
  <c r="CW135" i="47"/>
  <c r="AH135" i="47" s="1"/>
  <c r="CV135" i="47"/>
  <c r="CU135" i="47"/>
  <c r="AF135" i="47" s="1"/>
  <c r="CT135" i="47"/>
  <c r="AE135" i="47" s="1"/>
  <c r="CS135" i="47"/>
  <c r="AD135" i="47" s="1"/>
  <c r="CR135" i="47"/>
  <c r="AC135" i="47" s="1"/>
  <c r="CQ135" i="47"/>
  <c r="AB135" i="47" s="1"/>
  <c r="CP135" i="47"/>
  <c r="CO135" i="47"/>
  <c r="Z135" i="47" s="1"/>
  <c r="CN135" i="47"/>
  <c r="CM135" i="47"/>
  <c r="CL135" i="47"/>
  <c r="W135" i="47" s="1"/>
  <c r="CK135" i="47"/>
  <c r="CJ135" i="47"/>
  <c r="U135" i="47" s="1"/>
  <c r="CI135" i="47"/>
  <c r="CH135" i="47"/>
  <c r="CG135" i="47"/>
  <c r="R135" i="47" s="1"/>
  <c r="CF135" i="47"/>
  <c r="Q135" i="47" s="1"/>
  <c r="CE135" i="47"/>
  <c r="CD135" i="47"/>
  <c r="O135" i="47" s="1"/>
  <c r="CC135" i="47"/>
  <c r="N135" i="47" s="1"/>
  <c r="CB135" i="47"/>
  <c r="CA135" i="47"/>
  <c r="L135" i="47" s="1"/>
  <c r="BZ135" i="47"/>
  <c r="BY135" i="47"/>
  <c r="J135" i="47" s="1"/>
  <c r="BX135" i="47"/>
  <c r="BW135" i="47"/>
  <c r="BV135" i="47"/>
  <c r="G135" i="47" s="1"/>
  <c r="BU135" i="47"/>
  <c r="BT135" i="47"/>
  <c r="E135" i="47" s="1"/>
  <c r="BS135" i="47"/>
  <c r="D135" i="47" s="1"/>
  <c r="AY135" i="47"/>
  <c r="B135" i="47"/>
  <c r="B135" i="45" s="1"/>
  <c r="A135" i="47"/>
  <c r="A133" i="27" s="1"/>
  <c r="EF134" i="47"/>
  <c r="BQ134" i="47" s="1"/>
  <c r="EE134" i="47"/>
  <c r="ED134" i="47"/>
  <c r="EC134" i="47"/>
  <c r="BN134" i="47" s="1"/>
  <c r="EB134" i="47"/>
  <c r="BM134" i="47" s="1"/>
  <c r="EA134" i="47"/>
  <c r="DZ134" i="47"/>
  <c r="BK134" i="47" s="1"/>
  <c r="DY134" i="47"/>
  <c r="DX134" i="47"/>
  <c r="BI134" i="47" s="1"/>
  <c r="DW134" i="47"/>
  <c r="DV134" i="47"/>
  <c r="DU134" i="47"/>
  <c r="BF134" i="47" s="1"/>
  <c r="DT134" i="47"/>
  <c r="BE134" i="47" s="1"/>
  <c r="DS134" i="47"/>
  <c r="DR134" i="47"/>
  <c r="BC134" i="47" s="1"/>
  <c r="DQ134" i="47"/>
  <c r="DP134" i="47"/>
  <c r="DO134" i="47"/>
  <c r="DN134" i="47"/>
  <c r="AY134" i="47" s="1"/>
  <c r="DM134" i="47"/>
  <c r="AX134" i="47" s="1"/>
  <c r="DL134" i="47"/>
  <c r="AW134" i="47" s="1"/>
  <c r="DK134" i="47"/>
  <c r="DJ134" i="47"/>
  <c r="AU134" i="47" s="1"/>
  <c r="DI134" i="47"/>
  <c r="AT134" i="47" s="1"/>
  <c r="DH134" i="47"/>
  <c r="AS134" i="47" s="1"/>
  <c r="DG134" i="47"/>
  <c r="DF134" i="47"/>
  <c r="AQ134" i="47" s="1"/>
  <c r="DE134" i="47"/>
  <c r="DD134" i="47"/>
  <c r="AO134" i="47" s="1"/>
  <c r="DC134" i="47"/>
  <c r="AN134" i="47" s="1"/>
  <c r="DB134" i="47"/>
  <c r="AM134" i="47" s="1"/>
  <c r="DA134" i="47"/>
  <c r="AL134" i="47" s="1"/>
  <c r="CZ134" i="47"/>
  <c r="CY134" i="47"/>
  <c r="CX134" i="47"/>
  <c r="CW134" i="47"/>
  <c r="AH134" i="47" s="1"/>
  <c r="CV134" i="47"/>
  <c r="AG134" i="47" s="1"/>
  <c r="CU134" i="47"/>
  <c r="CT134" i="47"/>
  <c r="AE134" i="47" s="1"/>
  <c r="CS134" i="47"/>
  <c r="AD134" i="47" s="1"/>
  <c r="CR134" i="47"/>
  <c r="AC134" i="47" s="1"/>
  <c r="CQ134" i="47"/>
  <c r="CP134" i="47"/>
  <c r="CO134" i="47"/>
  <c r="Z134" i="47" s="1"/>
  <c r="CN134" i="47"/>
  <c r="CM134" i="47"/>
  <c r="CL134" i="47"/>
  <c r="W134" i="47" s="1"/>
  <c r="CK134" i="47"/>
  <c r="V134" i="47" s="1"/>
  <c r="CJ134" i="47"/>
  <c r="CI134" i="47"/>
  <c r="CH134" i="47"/>
  <c r="CG134" i="47"/>
  <c r="CF134" i="47"/>
  <c r="Q134" i="47" s="1"/>
  <c r="CE134" i="47"/>
  <c r="CD134" i="47"/>
  <c r="O134" i="47" s="1"/>
  <c r="CC134" i="47"/>
  <c r="N134" i="47" s="1"/>
  <c r="CB134" i="47"/>
  <c r="M134" i="47" s="1"/>
  <c r="CA134" i="47"/>
  <c r="BZ134" i="47"/>
  <c r="BY134" i="47"/>
  <c r="J134" i="47" s="1"/>
  <c r="BX134" i="47"/>
  <c r="I134" i="47" s="1"/>
  <c r="BW134" i="47"/>
  <c r="BV134" i="47"/>
  <c r="G134" i="47" s="1"/>
  <c r="BU134" i="47"/>
  <c r="F134" i="47" s="1"/>
  <c r="BT134" i="47"/>
  <c r="E134" i="47" s="1"/>
  <c r="BS134" i="47"/>
  <c r="B134" i="47"/>
  <c r="B134" i="45" s="1"/>
  <c r="A134" i="47"/>
  <c r="A132" i="27" s="1"/>
  <c r="EF133" i="47"/>
  <c r="BQ133" i="47" s="1"/>
  <c r="EE133" i="47"/>
  <c r="ED133" i="47"/>
  <c r="EC133" i="47"/>
  <c r="BN133" i="47" s="1"/>
  <c r="EB133" i="47"/>
  <c r="EA133" i="47"/>
  <c r="DZ133" i="47"/>
  <c r="DY133" i="47"/>
  <c r="BJ133" i="47" s="1"/>
  <c r="DX133" i="47"/>
  <c r="BI133" i="47" s="1"/>
  <c r="DW133" i="47"/>
  <c r="DV133" i="47"/>
  <c r="DU133" i="47"/>
  <c r="BF133" i="47" s="1"/>
  <c r="DT133" i="47"/>
  <c r="BE133" i="47" s="1"/>
  <c r="DS133" i="47"/>
  <c r="BD133" i="47" s="1"/>
  <c r="DR133" i="47"/>
  <c r="DQ133" i="47"/>
  <c r="BB133" i="47" s="1"/>
  <c r="DP133" i="47"/>
  <c r="BA133" i="47" s="1"/>
  <c r="DO133" i="47"/>
  <c r="AZ133" i="47" s="1"/>
  <c r="DN133" i="47"/>
  <c r="DM133" i="47"/>
  <c r="AX133" i="47" s="1"/>
  <c r="DL133" i="47"/>
  <c r="DK133" i="47"/>
  <c r="AV133" i="47" s="1"/>
  <c r="DJ133" i="47"/>
  <c r="DI133" i="47"/>
  <c r="AT133" i="47" s="1"/>
  <c r="DH133" i="47"/>
  <c r="AS133" i="47" s="1"/>
  <c r="DG133" i="47"/>
  <c r="AR133" i="47" s="1"/>
  <c r="DF133" i="47"/>
  <c r="DE133" i="47"/>
  <c r="AP133" i="47" s="1"/>
  <c r="DD133" i="47"/>
  <c r="DC133" i="47"/>
  <c r="DB133" i="47"/>
  <c r="DA133" i="47"/>
  <c r="AL133" i="47" s="1"/>
  <c r="CZ133" i="47"/>
  <c r="AK133" i="47" s="1"/>
  <c r="CY133" i="47"/>
  <c r="CX133" i="47"/>
  <c r="CW133" i="47"/>
  <c r="AH133" i="47" s="1"/>
  <c r="CV133" i="47"/>
  <c r="CU133" i="47"/>
  <c r="CT133" i="47"/>
  <c r="CS133" i="47"/>
  <c r="CR133" i="47"/>
  <c r="AC133" i="47" s="1"/>
  <c r="CQ133" i="47"/>
  <c r="CP133" i="47"/>
  <c r="CO133" i="47"/>
  <c r="Z133" i="47" s="1"/>
  <c r="CN133" i="47"/>
  <c r="CM133" i="47"/>
  <c r="CL133" i="47"/>
  <c r="CK133" i="47"/>
  <c r="V133" i="47" s="1"/>
  <c r="CJ133" i="47"/>
  <c r="U133" i="47" s="1"/>
  <c r="CI133" i="47"/>
  <c r="CH133" i="47"/>
  <c r="CG133" i="47"/>
  <c r="CF133" i="47"/>
  <c r="CE133" i="47"/>
  <c r="CD133" i="47"/>
  <c r="CC133" i="47"/>
  <c r="CB133" i="47"/>
  <c r="M133" i="47" s="1"/>
  <c r="CA133" i="47"/>
  <c r="BZ133" i="47"/>
  <c r="BY133" i="47"/>
  <c r="BX133" i="47"/>
  <c r="I133" i="47" s="1"/>
  <c r="BW133" i="47"/>
  <c r="BV133" i="47"/>
  <c r="G133" i="47" s="1"/>
  <c r="BU133" i="47"/>
  <c r="F133" i="47" s="1"/>
  <c r="BT133" i="47"/>
  <c r="E133" i="47" s="1"/>
  <c r="BS133" i="47"/>
  <c r="B133" i="47"/>
  <c r="B133" i="45" s="1"/>
  <c r="A133" i="47"/>
  <c r="A131" i="27" s="1"/>
  <c r="EF132" i="47"/>
  <c r="BQ132" i="47" s="1"/>
  <c r="EE132" i="47"/>
  <c r="ED132" i="47"/>
  <c r="BO132" i="45" s="1"/>
  <c r="EC132" i="47"/>
  <c r="BN132" i="45" s="1"/>
  <c r="EB132" i="47"/>
  <c r="BM132" i="45" s="1"/>
  <c r="EA132" i="47"/>
  <c r="DZ132" i="47"/>
  <c r="DY132" i="47"/>
  <c r="DX132" i="47"/>
  <c r="DW132" i="47"/>
  <c r="DV132" i="47"/>
  <c r="BG132" i="47" s="1"/>
  <c r="DU132" i="47"/>
  <c r="BF132" i="47" s="1"/>
  <c r="DT132" i="47"/>
  <c r="BE132" i="47" s="1"/>
  <c r="DS132" i="47"/>
  <c r="BD132" i="45" s="1"/>
  <c r="DR132" i="47"/>
  <c r="DQ132" i="47"/>
  <c r="BB132" i="47" s="1"/>
  <c r="DP132" i="47"/>
  <c r="BA132" i="47" s="1"/>
  <c r="DO132" i="47"/>
  <c r="DN132" i="47"/>
  <c r="DM132" i="47"/>
  <c r="AX132" i="47" s="1"/>
  <c r="DL132" i="47"/>
  <c r="AW132" i="47" s="1"/>
  <c r="DK132" i="47"/>
  <c r="DJ132" i="47"/>
  <c r="DI132" i="47"/>
  <c r="AT132" i="47" s="1"/>
  <c r="DH132" i="47"/>
  <c r="DG132" i="47"/>
  <c r="DF132" i="47"/>
  <c r="DE132" i="47"/>
  <c r="DD132" i="47"/>
  <c r="AO132" i="47" s="1"/>
  <c r="DC132" i="47"/>
  <c r="DB132" i="47"/>
  <c r="DA132" i="47"/>
  <c r="AL132" i="47" s="1"/>
  <c r="CZ132" i="47"/>
  <c r="AK132" i="47" s="1"/>
  <c r="CY132" i="47"/>
  <c r="CX132" i="47"/>
  <c r="AI132" i="47" s="1"/>
  <c r="CW132" i="47"/>
  <c r="AH132" i="47" s="1"/>
  <c r="CV132" i="47"/>
  <c r="CU132" i="47"/>
  <c r="AF132" i="47" s="1"/>
  <c r="CT132" i="47"/>
  <c r="CS132" i="47"/>
  <c r="AD132" i="47" s="1"/>
  <c r="CR132" i="47"/>
  <c r="AC132" i="47" s="1"/>
  <c r="CQ132" i="47"/>
  <c r="CP132" i="47"/>
  <c r="AA132" i="47" s="1"/>
  <c r="CO132" i="47"/>
  <c r="Z132" i="47" s="1"/>
  <c r="CN132" i="47"/>
  <c r="Y132" i="47" s="1"/>
  <c r="CM132" i="47"/>
  <c r="CL132" i="47"/>
  <c r="CK132" i="47"/>
  <c r="CJ132" i="47"/>
  <c r="U132" i="47" s="1"/>
  <c r="CI132" i="47"/>
  <c r="T132" i="47" s="1"/>
  <c r="CH132" i="47"/>
  <c r="CG132" i="47"/>
  <c r="R132" i="47" s="1"/>
  <c r="CF132" i="47"/>
  <c r="Q132" i="47" s="1"/>
  <c r="CE132" i="47"/>
  <c r="CD132" i="47"/>
  <c r="CC132" i="47"/>
  <c r="N132" i="47" s="1"/>
  <c r="CB132" i="47"/>
  <c r="M132" i="47" s="1"/>
  <c r="CA132" i="47"/>
  <c r="L132" i="47" s="1"/>
  <c r="BZ132" i="47"/>
  <c r="BY132" i="47"/>
  <c r="J132" i="47" s="1"/>
  <c r="BX132" i="47"/>
  <c r="I132" i="47" s="1"/>
  <c r="BW132" i="47"/>
  <c r="H132" i="47" s="1"/>
  <c r="BV132" i="47"/>
  <c r="BU132" i="47"/>
  <c r="BT132" i="47"/>
  <c r="E132" i="47" s="1"/>
  <c r="BS132" i="47"/>
  <c r="BO132" i="47"/>
  <c r="BN132" i="47"/>
  <c r="BM132" i="47"/>
  <c r="BD132" i="47"/>
  <c r="B132" i="47"/>
  <c r="B132" i="45" s="1"/>
  <c r="A132" i="47"/>
  <c r="A130" i="27" s="1"/>
  <c r="EF131" i="47"/>
  <c r="EE131" i="47"/>
  <c r="BP131" i="47" s="1"/>
  <c r="ED131" i="47"/>
  <c r="EC131" i="47"/>
  <c r="BN131" i="47" s="1"/>
  <c r="EB131" i="47"/>
  <c r="BM131" i="47" s="1"/>
  <c r="EA131" i="47"/>
  <c r="DZ131" i="47"/>
  <c r="DY131" i="47"/>
  <c r="BJ131" i="47" s="1"/>
  <c r="DX131" i="47"/>
  <c r="BI131" i="47" s="1"/>
  <c r="DW131" i="47"/>
  <c r="DV131" i="47"/>
  <c r="DU131" i="47"/>
  <c r="BF131" i="47" s="1"/>
  <c r="DT131" i="47"/>
  <c r="BE131" i="47" s="1"/>
  <c r="DS131" i="47"/>
  <c r="DR131" i="47"/>
  <c r="DQ131" i="47"/>
  <c r="BB131" i="47" s="1"/>
  <c r="DP131" i="47"/>
  <c r="DO131" i="47"/>
  <c r="DN131" i="47"/>
  <c r="DM131" i="47"/>
  <c r="AX131" i="47" s="1"/>
  <c r="DL131" i="47"/>
  <c r="AW131" i="47" s="1"/>
  <c r="DK131" i="47"/>
  <c r="DJ131" i="47"/>
  <c r="DI131" i="47"/>
  <c r="AT131" i="47" s="1"/>
  <c r="DH131" i="47"/>
  <c r="AS131" i="47" s="1"/>
  <c r="DG131" i="47"/>
  <c r="DF131" i="47"/>
  <c r="DE131" i="47"/>
  <c r="AP131" i="47" s="1"/>
  <c r="DD131" i="47"/>
  <c r="AO131" i="47" s="1"/>
  <c r="DC131" i="47"/>
  <c r="DB131" i="47"/>
  <c r="AM131" i="47" s="1"/>
  <c r="DA131" i="47"/>
  <c r="AL131" i="47" s="1"/>
  <c r="CZ131" i="47"/>
  <c r="AK131" i="47" s="1"/>
  <c r="CY131" i="47"/>
  <c r="AJ131" i="47" s="1"/>
  <c r="CX131" i="47"/>
  <c r="CW131" i="47"/>
  <c r="AH131" i="47" s="1"/>
  <c r="CV131" i="47"/>
  <c r="AG131" i="47" s="1"/>
  <c r="CU131" i="47"/>
  <c r="CT131" i="47"/>
  <c r="AE131" i="47" s="1"/>
  <c r="CS131" i="47"/>
  <c r="AD131" i="47" s="1"/>
  <c r="CR131" i="47"/>
  <c r="CQ131" i="47"/>
  <c r="CP131" i="47"/>
  <c r="AA131" i="47" s="1"/>
  <c r="CO131" i="47"/>
  <c r="Z131" i="47" s="1"/>
  <c r="CN131" i="47"/>
  <c r="Y131" i="47" s="1"/>
  <c r="CM131" i="47"/>
  <c r="X131" i="47" s="1"/>
  <c r="CL131" i="47"/>
  <c r="W131" i="47" s="1"/>
  <c r="CK131" i="47"/>
  <c r="V131" i="47" s="1"/>
  <c r="CJ131" i="47"/>
  <c r="U131" i="47" s="1"/>
  <c r="CI131" i="47"/>
  <c r="CH131" i="47"/>
  <c r="CG131" i="47"/>
  <c r="R131" i="47" s="1"/>
  <c r="CF131" i="47"/>
  <c r="CE131" i="47"/>
  <c r="P131" i="47" s="1"/>
  <c r="CD131" i="47"/>
  <c r="CC131" i="47"/>
  <c r="N131" i="47" s="1"/>
  <c r="CB131" i="47"/>
  <c r="M131" i="47" s="1"/>
  <c r="CA131" i="47"/>
  <c r="L131" i="47" s="1"/>
  <c r="BZ131" i="47"/>
  <c r="K131" i="47" s="1"/>
  <c r="BY131" i="47"/>
  <c r="J131" i="47" s="1"/>
  <c r="BX131" i="47"/>
  <c r="I131" i="47" s="1"/>
  <c r="BW131" i="47"/>
  <c r="BV131" i="47"/>
  <c r="BU131" i="47"/>
  <c r="BT131" i="47"/>
  <c r="E131" i="47" s="1"/>
  <c r="BS131" i="47"/>
  <c r="B131" i="47"/>
  <c r="B131" i="45" s="1"/>
  <c r="A131" i="47"/>
  <c r="A129" i="27" s="1"/>
  <c r="EF130" i="47"/>
  <c r="BQ130" i="47" s="1"/>
  <c r="EE130" i="47"/>
  <c r="ED130" i="47"/>
  <c r="BO130" i="45" s="1"/>
  <c r="EC130" i="47"/>
  <c r="BN130" i="45" s="1"/>
  <c r="EB130" i="47"/>
  <c r="BM130" i="47" s="1"/>
  <c r="EA130" i="47"/>
  <c r="DZ130" i="47"/>
  <c r="DY130" i="47"/>
  <c r="BJ130" i="47" s="1"/>
  <c r="DX130" i="47"/>
  <c r="BI130" i="47" s="1"/>
  <c r="DW130" i="47"/>
  <c r="DV130" i="47"/>
  <c r="BG130" i="47" s="1"/>
  <c r="DU130" i="47"/>
  <c r="BF130" i="47" s="1"/>
  <c r="DT130" i="47"/>
  <c r="DS130" i="47"/>
  <c r="DR130" i="47"/>
  <c r="DQ130" i="47"/>
  <c r="DP130" i="47"/>
  <c r="BA130" i="47" s="1"/>
  <c r="DO130" i="47"/>
  <c r="DN130" i="47"/>
  <c r="AY130" i="47" s="1"/>
  <c r="DM130" i="47"/>
  <c r="AX130" i="47" s="1"/>
  <c r="DL130" i="47"/>
  <c r="DK130" i="47"/>
  <c r="DJ130" i="47"/>
  <c r="DI130" i="47"/>
  <c r="AT130" i="47" s="1"/>
  <c r="DH130" i="47"/>
  <c r="AS130" i="47" s="1"/>
  <c r="DG130" i="47"/>
  <c r="DF130" i="47"/>
  <c r="DE130" i="47"/>
  <c r="AP130" i="47" s="1"/>
  <c r="DD130" i="47"/>
  <c r="AO130" i="47" s="1"/>
  <c r="DC130" i="47"/>
  <c r="DB130" i="47"/>
  <c r="DA130" i="47"/>
  <c r="AL130" i="47" s="1"/>
  <c r="CZ130" i="47"/>
  <c r="AK130" i="47" s="1"/>
  <c r="CY130" i="47"/>
  <c r="AJ130" i="47" s="1"/>
  <c r="CX130" i="47"/>
  <c r="CW130" i="47"/>
  <c r="AH130" i="47" s="1"/>
  <c r="CV130" i="47"/>
  <c r="CU130" i="47"/>
  <c r="CT130" i="47"/>
  <c r="CS130" i="47"/>
  <c r="AD130" i="47" s="1"/>
  <c r="CR130" i="47"/>
  <c r="CQ130" i="47"/>
  <c r="CP130" i="47"/>
  <c r="CO130" i="47"/>
  <c r="CN130" i="47"/>
  <c r="Y130" i="47" s="1"/>
  <c r="CM130" i="47"/>
  <c r="CL130" i="47"/>
  <c r="CK130" i="47"/>
  <c r="V130" i="47" s="1"/>
  <c r="CJ130" i="47"/>
  <c r="U130" i="47" s="1"/>
  <c r="CI130" i="47"/>
  <c r="CH130" i="47"/>
  <c r="S130" i="47" s="1"/>
  <c r="CG130" i="47"/>
  <c r="CF130" i="47"/>
  <c r="CE130" i="47"/>
  <c r="CD130" i="47"/>
  <c r="CC130" i="47"/>
  <c r="N130" i="47" s="1"/>
  <c r="CB130" i="47"/>
  <c r="M130" i="47" s="1"/>
  <c r="CA130" i="47"/>
  <c r="BZ130" i="47"/>
  <c r="BY130" i="47"/>
  <c r="J130" i="47" s="1"/>
  <c r="BX130" i="47"/>
  <c r="I130" i="47" s="1"/>
  <c r="BW130" i="47"/>
  <c r="BV130" i="47"/>
  <c r="BU130" i="47"/>
  <c r="F130" i="47" s="1"/>
  <c r="BT130" i="47"/>
  <c r="E130" i="47" s="1"/>
  <c r="BS130" i="47"/>
  <c r="BO130" i="47"/>
  <c r="BN130" i="47"/>
  <c r="B130" i="47"/>
  <c r="B130" i="45" s="1"/>
  <c r="A130" i="47"/>
  <c r="A130" i="45" s="1"/>
  <c r="EF129" i="47"/>
  <c r="EE129" i="47"/>
  <c r="BP129" i="47" s="1"/>
  <c r="ED129" i="47"/>
  <c r="BO129" i="47" s="1"/>
  <c r="EC129" i="47"/>
  <c r="EB129" i="47"/>
  <c r="BM129" i="47" s="1"/>
  <c r="EA129" i="47"/>
  <c r="BL129" i="47" s="1"/>
  <c r="DZ129" i="47"/>
  <c r="DY129" i="47"/>
  <c r="DX129" i="47"/>
  <c r="DW129" i="47"/>
  <c r="BH129" i="47" s="1"/>
  <c r="DV129" i="47"/>
  <c r="BG129" i="47" s="1"/>
  <c r="DU129" i="47"/>
  <c r="DT129" i="47"/>
  <c r="BE129" i="47" s="1"/>
  <c r="DS129" i="47"/>
  <c r="BD129" i="47" s="1"/>
  <c r="DR129" i="47"/>
  <c r="DQ129" i="47"/>
  <c r="DP129" i="47"/>
  <c r="DO129" i="47"/>
  <c r="AZ129" i="47" s="1"/>
  <c r="DN129" i="47"/>
  <c r="AY129" i="47" s="1"/>
  <c r="DM129" i="47"/>
  <c r="AX129" i="47" s="1"/>
  <c r="DL129" i="47"/>
  <c r="AW129" i="47" s="1"/>
  <c r="DK129" i="47"/>
  <c r="AV129" i="47" s="1"/>
  <c r="DJ129" i="47"/>
  <c r="DI129" i="47"/>
  <c r="DH129" i="47"/>
  <c r="DG129" i="47"/>
  <c r="AR129" i="47" s="1"/>
  <c r="DF129" i="47"/>
  <c r="AQ129" i="47" s="1"/>
  <c r="DE129" i="47"/>
  <c r="DD129" i="47"/>
  <c r="AO129" i="47" s="1"/>
  <c r="DC129" i="47"/>
  <c r="AN129" i="47" s="1"/>
  <c r="DB129" i="47"/>
  <c r="AM129" i="47" s="1"/>
  <c r="DA129" i="47"/>
  <c r="CZ129" i="47"/>
  <c r="CY129" i="47"/>
  <c r="AJ129" i="47" s="1"/>
  <c r="CX129" i="47"/>
  <c r="AI129" i="47" s="1"/>
  <c r="CW129" i="47"/>
  <c r="CV129" i="47"/>
  <c r="AG129" i="47" s="1"/>
  <c r="CU129" i="47"/>
  <c r="CT129" i="47"/>
  <c r="CS129" i="47"/>
  <c r="CR129" i="47"/>
  <c r="AC129" i="47" s="1"/>
  <c r="CQ129" i="47"/>
  <c r="CP129" i="47"/>
  <c r="AA129" i="47" s="1"/>
  <c r="CO129" i="47"/>
  <c r="CN129" i="47"/>
  <c r="Y129" i="47" s="1"/>
  <c r="CM129" i="47"/>
  <c r="CL129" i="47"/>
  <c r="W129" i="47" s="1"/>
  <c r="CK129" i="47"/>
  <c r="CJ129" i="47"/>
  <c r="CI129" i="47"/>
  <c r="T129" i="47" s="1"/>
  <c r="CH129" i="47"/>
  <c r="S129" i="47" s="1"/>
  <c r="CG129" i="47"/>
  <c r="CF129" i="47"/>
  <c r="Q129" i="47" s="1"/>
  <c r="CE129" i="47"/>
  <c r="P129" i="47" s="1"/>
  <c r="CD129" i="47"/>
  <c r="CC129" i="47"/>
  <c r="N129" i="47" s="1"/>
  <c r="CB129" i="47"/>
  <c r="CA129" i="47"/>
  <c r="L129" i="47" s="1"/>
  <c r="BZ129" i="47"/>
  <c r="K129" i="47" s="1"/>
  <c r="BY129" i="47"/>
  <c r="BX129" i="47"/>
  <c r="I129" i="47" s="1"/>
  <c r="BW129" i="47"/>
  <c r="BV129" i="47"/>
  <c r="G129" i="47" s="1"/>
  <c r="BU129" i="47"/>
  <c r="BT129" i="47"/>
  <c r="BS129" i="47"/>
  <c r="D129" i="47" s="1"/>
  <c r="B129" i="47"/>
  <c r="B129" i="45" s="1"/>
  <c r="A129" i="47"/>
  <c r="A127" i="29" s="1"/>
  <c r="EF128" i="47"/>
  <c r="EE128" i="47"/>
  <c r="BP128" i="47" s="1"/>
  <c r="ED128" i="47"/>
  <c r="BO128" i="45" s="1"/>
  <c r="EC128" i="47"/>
  <c r="BN128" i="45" s="1"/>
  <c r="EB128" i="47"/>
  <c r="EA128" i="47"/>
  <c r="BL128" i="47" s="1"/>
  <c r="DZ128" i="47"/>
  <c r="BK128" i="47" s="1"/>
  <c r="DY128" i="47"/>
  <c r="BJ128" i="47" s="1"/>
  <c r="DX128" i="47"/>
  <c r="DW128" i="47"/>
  <c r="BH128" i="47" s="1"/>
  <c r="DV128" i="47"/>
  <c r="BG128" i="47" s="1"/>
  <c r="DU128" i="47"/>
  <c r="DT128" i="47"/>
  <c r="DS128" i="47"/>
  <c r="DR128" i="47"/>
  <c r="BC128" i="47" s="1"/>
  <c r="DQ128" i="47"/>
  <c r="DP128" i="47"/>
  <c r="DO128" i="47"/>
  <c r="AZ128" i="47" s="1"/>
  <c r="DN128" i="47"/>
  <c r="DM128" i="47"/>
  <c r="DL128" i="47"/>
  <c r="DK128" i="47"/>
  <c r="AV128" i="47" s="1"/>
  <c r="DJ128" i="47"/>
  <c r="DI128" i="47"/>
  <c r="DH128" i="47"/>
  <c r="DG128" i="47"/>
  <c r="DF128" i="47"/>
  <c r="AQ128" i="47" s="1"/>
  <c r="DE128" i="47"/>
  <c r="DD128" i="47"/>
  <c r="DC128" i="47"/>
  <c r="AN128" i="47" s="1"/>
  <c r="DB128" i="47"/>
  <c r="AM128" i="47" s="1"/>
  <c r="DA128" i="47"/>
  <c r="CZ128" i="47"/>
  <c r="CY128" i="47"/>
  <c r="AJ128" i="47" s="1"/>
  <c r="CX128" i="47"/>
  <c r="AI128" i="47" s="1"/>
  <c r="CW128" i="47"/>
  <c r="AH128" i="47" s="1"/>
  <c r="CV128" i="47"/>
  <c r="AG128" i="47" s="1"/>
  <c r="CU128" i="47"/>
  <c r="AF128" i="47" s="1"/>
  <c r="CT128" i="47"/>
  <c r="AE128" i="47" s="1"/>
  <c r="CS128" i="47"/>
  <c r="AD128" i="47" s="1"/>
  <c r="CR128" i="47"/>
  <c r="CQ128" i="47"/>
  <c r="AB128" i="47" s="1"/>
  <c r="CP128" i="47"/>
  <c r="CO128" i="47"/>
  <c r="CN128" i="47"/>
  <c r="CM128" i="47"/>
  <c r="X128" i="47" s="1"/>
  <c r="CL128" i="47"/>
  <c r="W128" i="47" s="1"/>
  <c r="CK128" i="47"/>
  <c r="CJ128" i="47"/>
  <c r="CI128" i="47"/>
  <c r="T128" i="47" s="1"/>
  <c r="CH128" i="47"/>
  <c r="CG128" i="47"/>
  <c r="CF128" i="47"/>
  <c r="CE128" i="47"/>
  <c r="P128" i="47" s="1"/>
  <c r="CD128" i="47"/>
  <c r="O128" i="47" s="1"/>
  <c r="CC128" i="47"/>
  <c r="N128" i="47" s="1"/>
  <c r="CB128" i="47"/>
  <c r="CA128" i="47"/>
  <c r="BZ128" i="47"/>
  <c r="BY128" i="47"/>
  <c r="BX128" i="47"/>
  <c r="BW128" i="47"/>
  <c r="H128" i="47" s="1"/>
  <c r="BV128" i="47"/>
  <c r="G128" i="47" s="1"/>
  <c r="BU128" i="47"/>
  <c r="BT128" i="47"/>
  <c r="BS128" i="47"/>
  <c r="D128" i="47" s="1"/>
  <c r="B128" i="47"/>
  <c r="B128" i="45" s="1"/>
  <c r="A128" i="47"/>
  <c r="A126" i="27" s="1"/>
  <c r="EF127" i="47"/>
  <c r="BQ127" i="47" s="1"/>
  <c r="EE127" i="47"/>
  <c r="ED127" i="47"/>
  <c r="EC127" i="47"/>
  <c r="EB127" i="47"/>
  <c r="BM127" i="47" s="1"/>
  <c r="EA127" i="47"/>
  <c r="DZ127" i="47"/>
  <c r="DY127" i="47"/>
  <c r="BJ127" i="47" s="1"/>
  <c r="DX127" i="47"/>
  <c r="BI127" i="47" s="1"/>
  <c r="DW127" i="47"/>
  <c r="DV127" i="47"/>
  <c r="DU127" i="47"/>
  <c r="DT127" i="47"/>
  <c r="DS127" i="47"/>
  <c r="DR127" i="47"/>
  <c r="BC127" i="47" s="1"/>
  <c r="DQ127" i="47"/>
  <c r="BB127" i="47" s="1"/>
  <c r="DP127" i="47"/>
  <c r="BA127" i="47" s="1"/>
  <c r="DO127" i="47"/>
  <c r="AZ127" i="47" s="1"/>
  <c r="DN127" i="47"/>
  <c r="DM127" i="47"/>
  <c r="AX127" i="47" s="1"/>
  <c r="DL127" i="47"/>
  <c r="DK127" i="47"/>
  <c r="DJ127" i="47"/>
  <c r="AU127" i="47" s="1"/>
  <c r="DI127" i="47"/>
  <c r="AT127" i="47" s="1"/>
  <c r="DH127" i="47"/>
  <c r="AS127" i="47" s="1"/>
  <c r="DG127" i="47"/>
  <c r="DF127" i="47"/>
  <c r="DE127" i="47"/>
  <c r="DD127" i="47"/>
  <c r="DC127" i="47"/>
  <c r="AN127" i="47" s="1"/>
  <c r="DB127" i="47"/>
  <c r="DA127" i="47"/>
  <c r="AL127" i="47" s="1"/>
  <c r="CZ127" i="47"/>
  <c r="AK127" i="47" s="1"/>
  <c r="CY127" i="47"/>
  <c r="AJ127" i="47" s="1"/>
  <c r="CX127" i="47"/>
  <c r="CW127" i="47"/>
  <c r="AH127" i="47" s="1"/>
  <c r="CV127" i="47"/>
  <c r="AG127" i="47" s="1"/>
  <c r="CU127" i="47"/>
  <c r="AF127" i="47" s="1"/>
  <c r="CT127" i="47"/>
  <c r="CS127" i="47"/>
  <c r="AD127" i="47" s="1"/>
  <c r="CR127" i="47"/>
  <c r="AC127" i="47" s="1"/>
  <c r="CQ127" i="47"/>
  <c r="CP127" i="47"/>
  <c r="CO127" i="47"/>
  <c r="CN127" i="47"/>
  <c r="Y127" i="47" s="1"/>
  <c r="CM127" i="47"/>
  <c r="CL127" i="47"/>
  <c r="CK127" i="47"/>
  <c r="V127" i="47" s="1"/>
  <c r="CJ127" i="47"/>
  <c r="CI127" i="47"/>
  <c r="CH127" i="47"/>
  <c r="CG127" i="47"/>
  <c r="R127" i="47" s="1"/>
  <c r="CF127" i="47"/>
  <c r="CE127" i="47"/>
  <c r="CD127" i="47"/>
  <c r="CC127" i="47"/>
  <c r="N127" i="47" s="1"/>
  <c r="CB127" i="47"/>
  <c r="M127" i="47" s="1"/>
  <c r="CA127" i="47"/>
  <c r="L127" i="47" s="1"/>
  <c r="BZ127" i="47"/>
  <c r="BY127" i="47"/>
  <c r="J127" i="47" s="1"/>
  <c r="BX127" i="47"/>
  <c r="BW127" i="47"/>
  <c r="BV127" i="47"/>
  <c r="BU127" i="47"/>
  <c r="F127" i="47" s="1"/>
  <c r="BT127" i="47"/>
  <c r="BS127" i="47"/>
  <c r="B127" i="47"/>
  <c r="B127" i="45" s="1"/>
  <c r="A127" i="47"/>
  <c r="A125" i="27" s="1"/>
  <c r="EF126" i="47"/>
  <c r="BQ126" i="47" s="1"/>
  <c r="EE126" i="47"/>
  <c r="ED126" i="47"/>
  <c r="BO126" i="47" s="1"/>
  <c r="EC126" i="47"/>
  <c r="BN126" i="47" s="1"/>
  <c r="EB126" i="47"/>
  <c r="BM126" i="47" s="1"/>
  <c r="EA126" i="47"/>
  <c r="DZ126" i="47"/>
  <c r="BK126" i="47" s="1"/>
  <c r="DY126" i="47"/>
  <c r="DX126" i="47"/>
  <c r="BI126" i="47" s="1"/>
  <c r="DW126" i="47"/>
  <c r="DV126" i="47"/>
  <c r="BG126" i="45" s="1"/>
  <c r="DU126" i="47"/>
  <c r="BF126" i="47" s="1"/>
  <c r="DT126" i="47"/>
  <c r="BE126" i="47" s="1"/>
  <c r="DS126" i="47"/>
  <c r="DR126" i="47"/>
  <c r="DQ126" i="47"/>
  <c r="DP126" i="47"/>
  <c r="BA126" i="47" s="1"/>
  <c r="DO126" i="47"/>
  <c r="DN126" i="47"/>
  <c r="DM126" i="47"/>
  <c r="AX126" i="47" s="1"/>
  <c r="DL126" i="47"/>
  <c r="AW126" i="47" s="1"/>
  <c r="DK126" i="47"/>
  <c r="DJ126" i="47"/>
  <c r="DI126" i="47"/>
  <c r="DH126" i="47"/>
  <c r="AS126" i="47" s="1"/>
  <c r="DG126" i="47"/>
  <c r="DF126" i="47"/>
  <c r="DE126" i="47"/>
  <c r="AP126" i="47" s="1"/>
  <c r="DD126" i="47"/>
  <c r="AO126" i="47" s="1"/>
  <c r="DC126" i="47"/>
  <c r="AN126" i="47" s="1"/>
  <c r="DB126" i="47"/>
  <c r="DA126" i="47"/>
  <c r="AL126" i="47" s="1"/>
  <c r="CZ126" i="47"/>
  <c r="AK126" i="47" s="1"/>
  <c r="CY126" i="47"/>
  <c r="CX126" i="47"/>
  <c r="CW126" i="47"/>
  <c r="AH126" i="45" s="1"/>
  <c r="CV126" i="47"/>
  <c r="CU126" i="47"/>
  <c r="AF126" i="47" s="1"/>
  <c r="CT126" i="47"/>
  <c r="CS126" i="47"/>
  <c r="CR126" i="47"/>
  <c r="AC126" i="47" s="1"/>
  <c r="CQ126" i="47"/>
  <c r="CP126" i="47"/>
  <c r="CO126" i="47"/>
  <c r="Z126" i="47" s="1"/>
  <c r="CN126" i="47"/>
  <c r="Y126" i="47" s="1"/>
  <c r="CM126" i="47"/>
  <c r="CL126" i="47"/>
  <c r="CK126" i="47"/>
  <c r="V126" i="47" s="1"/>
  <c r="CJ126" i="47"/>
  <c r="U126" i="47" s="1"/>
  <c r="CI126" i="47"/>
  <c r="CH126" i="47"/>
  <c r="CG126" i="47"/>
  <c r="CF126" i="47"/>
  <c r="CE126" i="47"/>
  <c r="CD126" i="47"/>
  <c r="O126" i="47" s="1"/>
  <c r="CC126" i="47"/>
  <c r="CB126" i="47"/>
  <c r="M126" i="47" s="1"/>
  <c r="CA126" i="47"/>
  <c r="BZ126" i="47"/>
  <c r="K126" i="47" s="1"/>
  <c r="BY126" i="47"/>
  <c r="J126" i="47" s="1"/>
  <c r="BX126" i="47"/>
  <c r="I126" i="47" s="1"/>
  <c r="BW126" i="47"/>
  <c r="BV126" i="47"/>
  <c r="G126" i="47" s="1"/>
  <c r="BU126" i="47"/>
  <c r="BT126" i="47"/>
  <c r="E126" i="47" s="1"/>
  <c r="BS126" i="47"/>
  <c r="BG126" i="47"/>
  <c r="AH126" i="47"/>
  <c r="B126" i="47"/>
  <c r="B126" i="45" s="1"/>
  <c r="A126" i="47"/>
  <c r="A124" i="27" s="1"/>
  <c r="EF125" i="47"/>
  <c r="BQ125" i="47" s="1"/>
  <c r="EE125" i="47"/>
  <c r="ED125" i="47"/>
  <c r="BO125" i="47" s="1"/>
  <c r="EC125" i="47"/>
  <c r="BN125" i="47" s="1"/>
  <c r="EB125" i="47"/>
  <c r="EA125" i="47"/>
  <c r="BL125" i="47" s="1"/>
  <c r="DZ125" i="47"/>
  <c r="BK125" i="47" s="1"/>
  <c r="DY125" i="47"/>
  <c r="DX125" i="47"/>
  <c r="BI125" i="47" s="1"/>
  <c r="DW125" i="47"/>
  <c r="DV125" i="47"/>
  <c r="DU125" i="47"/>
  <c r="DT125" i="47"/>
  <c r="DS125" i="47"/>
  <c r="BD125" i="47" s="1"/>
  <c r="DR125" i="47"/>
  <c r="BC125" i="47" s="1"/>
  <c r="DQ125" i="47"/>
  <c r="DP125" i="47"/>
  <c r="BA125" i="47" s="1"/>
  <c r="DO125" i="47"/>
  <c r="AZ125" i="47" s="1"/>
  <c r="DN125" i="47"/>
  <c r="DM125" i="47"/>
  <c r="DL125" i="47"/>
  <c r="DK125" i="47"/>
  <c r="AV125" i="47" s="1"/>
  <c r="DJ125" i="47"/>
  <c r="AU125" i="47" s="1"/>
  <c r="DI125" i="47"/>
  <c r="DH125" i="47"/>
  <c r="AS125" i="47" s="1"/>
  <c r="DG125" i="47"/>
  <c r="AR125" i="47" s="1"/>
  <c r="DF125" i="47"/>
  <c r="DE125" i="47"/>
  <c r="DD125" i="47"/>
  <c r="DC125" i="47"/>
  <c r="AN125" i="47" s="1"/>
  <c r="DB125" i="47"/>
  <c r="DA125" i="47"/>
  <c r="CZ125" i="47"/>
  <c r="AK125" i="47" s="1"/>
  <c r="CY125" i="47"/>
  <c r="CX125" i="47"/>
  <c r="AI125" i="47" s="1"/>
  <c r="CW125" i="47"/>
  <c r="CV125" i="47"/>
  <c r="CU125" i="47"/>
  <c r="AF125" i="47" s="1"/>
  <c r="CT125" i="47"/>
  <c r="AE125" i="47" s="1"/>
  <c r="CS125" i="47"/>
  <c r="AD125" i="47" s="1"/>
  <c r="CR125" i="47"/>
  <c r="AC125" i="47" s="1"/>
  <c r="CQ125" i="47"/>
  <c r="CP125" i="47"/>
  <c r="CO125" i="47"/>
  <c r="Z125" i="47" s="1"/>
  <c r="CN125" i="47"/>
  <c r="Y125" i="47" s="1"/>
  <c r="CM125" i="47"/>
  <c r="CL125" i="47"/>
  <c r="W125" i="47" s="1"/>
  <c r="CK125" i="47"/>
  <c r="CJ125" i="47"/>
  <c r="U125" i="47" s="1"/>
  <c r="CI125" i="47"/>
  <c r="CH125" i="47"/>
  <c r="S125" i="47" s="1"/>
  <c r="CG125" i="47"/>
  <c r="CF125" i="47"/>
  <c r="CE125" i="47"/>
  <c r="P125" i="47" s="1"/>
  <c r="CD125" i="47"/>
  <c r="O125" i="47" s="1"/>
  <c r="CC125" i="47"/>
  <c r="CB125" i="47"/>
  <c r="M125" i="47" s="1"/>
  <c r="CA125" i="47"/>
  <c r="L125" i="47" s="1"/>
  <c r="BZ125" i="47"/>
  <c r="BY125" i="47"/>
  <c r="BX125" i="47"/>
  <c r="I125" i="47" s="1"/>
  <c r="BW125" i="47"/>
  <c r="BV125" i="47"/>
  <c r="G125" i="47" s="1"/>
  <c r="BU125" i="47"/>
  <c r="F125" i="47" s="1"/>
  <c r="BT125" i="47"/>
  <c r="E125" i="47" s="1"/>
  <c r="BS125" i="47"/>
  <c r="B125" i="47"/>
  <c r="B125" i="45" s="1"/>
  <c r="A125" i="47"/>
  <c r="C125" i="47" s="1"/>
  <c r="C125" i="45" s="1"/>
  <c r="EF124" i="47"/>
  <c r="EE124" i="47"/>
  <c r="BP124" i="47" s="1"/>
  <c r="ED124" i="47"/>
  <c r="BO124" i="47" s="1"/>
  <c r="EC124" i="47"/>
  <c r="EB124" i="47"/>
  <c r="BM124" i="47" s="1"/>
  <c r="EA124" i="47"/>
  <c r="DZ124" i="47"/>
  <c r="BK124" i="47" s="1"/>
  <c r="DY124" i="47"/>
  <c r="BJ124" i="47" s="1"/>
  <c r="DX124" i="47"/>
  <c r="DW124" i="47"/>
  <c r="BH124" i="47" s="1"/>
  <c r="DV124" i="47"/>
  <c r="DU124" i="47"/>
  <c r="BF124" i="47" s="1"/>
  <c r="DT124" i="47"/>
  <c r="DS124" i="47"/>
  <c r="DR124" i="47"/>
  <c r="DQ124" i="47"/>
  <c r="BB124" i="47" s="1"/>
  <c r="DP124" i="47"/>
  <c r="DO124" i="47"/>
  <c r="DN124" i="47"/>
  <c r="DM124" i="47"/>
  <c r="DL124" i="47"/>
  <c r="DK124" i="47"/>
  <c r="AV124" i="47" s="1"/>
  <c r="DJ124" i="47"/>
  <c r="DI124" i="47"/>
  <c r="AT124" i="47" s="1"/>
  <c r="DH124" i="47"/>
  <c r="DG124" i="47"/>
  <c r="AR124" i="47" s="1"/>
  <c r="DF124" i="47"/>
  <c r="DE124" i="47"/>
  <c r="DD124" i="47"/>
  <c r="DC124" i="47"/>
  <c r="AN124" i="47" s="1"/>
  <c r="DB124" i="47"/>
  <c r="DA124" i="47"/>
  <c r="AL124" i="47" s="1"/>
  <c r="CZ124" i="47"/>
  <c r="AK124" i="47" s="1"/>
  <c r="CY124" i="47"/>
  <c r="AJ124" i="47" s="1"/>
  <c r="CX124" i="47"/>
  <c r="CW124" i="47"/>
  <c r="CV124" i="47"/>
  <c r="AG124" i="47" s="1"/>
  <c r="CU124" i="47"/>
  <c r="AF124" i="47" s="1"/>
  <c r="CT124" i="47"/>
  <c r="CS124" i="47"/>
  <c r="AD124" i="47" s="1"/>
  <c r="CR124" i="47"/>
  <c r="AC124" i="47" s="1"/>
  <c r="CQ124" i="47"/>
  <c r="CP124" i="47"/>
  <c r="CO124" i="47"/>
  <c r="CN124" i="47"/>
  <c r="CM124" i="47"/>
  <c r="X124" i="47" s="1"/>
  <c r="CL124" i="47"/>
  <c r="W124" i="47" s="1"/>
  <c r="CK124" i="47"/>
  <c r="V124" i="47" s="1"/>
  <c r="CJ124" i="47"/>
  <c r="CI124" i="47"/>
  <c r="T124" i="47" s="1"/>
  <c r="CH124" i="47"/>
  <c r="CG124" i="47"/>
  <c r="R124" i="47" s="1"/>
  <c r="CF124" i="47"/>
  <c r="CE124" i="47"/>
  <c r="CD124" i="47"/>
  <c r="CC124" i="47"/>
  <c r="N124" i="47" s="1"/>
  <c r="CB124" i="47"/>
  <c r="M124" i="47" s="1"/>
  <c r="CA124" i="47"/>
  <c r="L124" i="47" s="1"/>
  <c r="BZ124" i="47"/>
  <c r="BY124" i="47"/>
  <c r="BX124" i="47"/>
  <c r="BW124" i="47"/>
  <c r="BV124" i="47"/>
  <c r="G124" i="47" s="1"/>
  <c r="BU124" i="47"/>
  <c r="F124" i="47" s="1"/>
  <c r="BT124" i="47"/>
  <c r="BS124" i="47"/>
  <c r="D124" i="47" s="1"/>
  <c r="B124" i="47"/>
  <c r="B124" i="45" s="1"/>
  <c r="A124" i="47"/>
  <c r="A122" i="29" s="1"/>
  <c r="EF123" i="47"/>
  <c r="BQ123" i="47" s="1"/>
  <c r="EE123" i="47"/>
  <c r="ED123" i="47"/>
  <c r="EC123" i="47"/>
  <c r="EB123" i="47"/>
  <c r="EA123" i="47"/>
  <c r="BL123" i="47" s="1"/>
  <c r="DZ123" i="47"/>
  <c r="BK123" i="47" s="1"/>
  <c r="DY123" i="47"/>
  <c r="DX123" i="47"/>
  <c r="BI123" i="47" s="1"/>
  <c r="DW123" i="47"/>
  <c r="BH123" i="47" s="1"/>
  <c r="DV123" i="47"/>
  <c r="DU123" i="47"/>
  <c r="DT123" i="47"/>
  <c r="DS123" i="47"/>
  <c r="DR123" i="47"/>
  <c r="BC123" i="47" s="1"/>
  <c r="DQ123" i="47"/>
  <c r="DP123" i="47"/>
  <c r="BA123" i="47" s="1"/>
  <c r="DO123" i="47"/>
  <c r="AZ123" i="47" s="1"/>
  <c r="DN123" i="47"/>
  <c r="AY123" i="47" s="1"/>
  <c r="DM123" i="47"/>
  <c r="DL123" i="47"/>
  <c r="AW123" i="47" s="1"/>
  <c r="DK123" i="47"/>
  <c r="AV123" i="47" s="1"/>
  <c r="DJ123" i="47"/>
  <c r="DI123" i="47"/>
  <c r="DH123" i="47"/>
  <c r="AS123" i="47" s="1"/>
  <c r="DG123" i="47"/>
  <c r="DF123" i="47"/>
  <c r="DE123" i="47"/>
  <c r="DD123" i="47"/>
  <c r="AO123" i="47" s="1"/>
  <c r="DC123" i="47"/>
  <c r="AN123" i="47" s="1"/>
  <c r="DB123" i="47"/>
  <c r="AM123" i="47" s="1"/>
  <c r="DA123" i="47"/>
  <c r="CZ123" i="47"/>
  <c r="AK123" i="47" s="1"/>
  <c r="CY123" i="47"/>
  <c r="CX123" i="47"/>
  <c r="CW123" i="47"/>
  <c r="CV123" i="47"/>
  <c r="AG123" i="47" s="1"/>
  <c r="CU123" i="47"/>
  <c r="AF123" i="47" s="1"/>
  <c r="CT123" i="47"/>
  <c r="CS123" i="47"/>
  <c r="CR123" i="47"/>
  <c r="AC123" i="47" s="1"/>
  <c r="CQ123" i="47"/>
  <c r="AB123" i="47" s="1"/>
  <c r="CP123" i="47"/>
  <c r="AA123" i="47" s="1"/>
  <c r="CO123" i="47"/>
  <c r="CN123" i="47"/>
  <c r="CM123" i="47"/>
  <c r="X123" i="47" s="1"/>
  <c r="CL123" i="47"/>
  <c r="CK123" i="47"/>
  <c r="CJ123" i="47"/>
  <c r="U123" i="47" s="1"/>
  <c r="CI123" i="47"/>
  <c r="T123" i="47" s="1"/>
  <c r="CH123" i="47"/>
  <c r="S123" i="47" s="1"/>
  <c r="CG123" i="47"/>
  <c r="CF123" i="47"/>
  <c r="Q123" i="47" s="1"/>
  <c r="CE123" i="47"/>
  <c r="P123" i="47" s="1"/>
  <c r="CD123" i="47"/>
  <c r="O123" i="47" s="1"/>
  <c r="CC123" i="47"/>
  <c r="CB123" i="47"/>
  <c r="M123" i="47" s="1"/>
  <c r="CA123" i="47"/>
  <c r="BZ123" i="47"/>
  <c r="K123" i="47" s="1"/>
  <c r="BY123" i="47"/>
  <c r="BX123" i="47"/>
  <c r="BW123" i="47"/>
  <c r="BV123" i="47"/>
  <c r="BU123" i="47"/>
  <c r="F123" i="47" s="1"/>
  <c r="BT123" i="47"/>
  <c r="E123" i="47" s="1"/>
  <c r="BS123" i="47"/>
  <c r="B123" i="47"/>
  <c r="B123" i="45" s="1"/>
  <c r="A123" i="47"/>
  <c r="C123" i="47" s="1"/>
  <c r="C123" i="45" s="1"/>
  <c r="EF122" i="47"/>
  <c r="BQ122" i="47" s="1"/>
  <c r="EE122" i="47"/>
  <c r="BP122" i="47" s="1"/>
  <c r="ED122" i="47"/>
  <c r="BO122" i="47" s="1"/>
  <c r="EC122" i="47"/>
  <c r="EB122" i="47"/>
  <c r="EA122" i="47"/>
  <c r="BL122" i="47" s="1"/>
  <c r="DZ122" i="47"/>
  <c r="DY122" i="47"/>
  <c r="DX122" i="47"/>
  <c r="BI122" i="47" s="1"/>
  <c r="DW122" i="47"/>
  <c r="DV122" i="47"/>
  <c r="BG122" i="47" s="1"/>
  <c r="DU122" i="47"/>
  <c r="DT122" i="47"/>
  <c r="DS122" i="47"/>
  <c r="BD122" i="47" s="1"/>
  <c r="DR122" i="47"/>
  <c r="DQ122" i="47"/>
  <c r="DP122" i="47"/>
  <c r="DO122" i="47"/>
  <c r="AZ122" i="47" s="1"/>
  <c r="DN122" i="47"/>
  <c r="AY122" i="47" s="1"/>
  <c r="DM122" i="47"/>
  <c r="DL122" i="47"/>
  <c r="DK122" i="47"/>
  <c r="AV122" i="47" s="1"/>
  <c r="DJ122" i="47"/>
  <c r="DI122" i="47"/>
  <c r="DH122" i="47"/>
  <c r="DG122" i="47"/>
  <c r="AR122" i="47" s="1"/>
  <c r="DF122" i="47"/>
  <c r="AQ122" i="47" s="1"/>
  <c r="DE122" i="47"/>
  <c r="DD122" i="47"/>
  <c r="DC122" i="47"/>
  <c r="DB122" i="47"/>
  <c r="DA122" i="47"/>
  <c r="CZ122" i="47"/>
  <c r="CY122" i="47"/>
  <c r="AJ122" i="47" s="1"/>
  <c r="CX122" i="47"/>
  <c r="CW122" i="47"/>
  <c r="CV122" i="47"/>
  <c r="AG122" i="47" s="1"/>
  <c r="CU122" i="47"/>
  <c r="AF122" i="47" s="1"/>
  <c r="CT122" i="47"/>
  <c r="CS122" i="47"/>
  <c r="CR122" i="47"/>
  <c r="CQ122" i="47"/>
  <c r="CP122" i="47"/>
  <c r="CO122" i="47"/>
  <c r="CN122" i="47"/>
  <c r="Y122" i="47" s="1"/>
  <c r="CM122" i="47"/>
  <c r="X122" i="47" s="1"/>
  <c r="CL122" i="47"/>
  <c r="CK122" i="47"/>
  <c r="V122" i="47" s="1"/>
  <c r="CJ122" i="47"/>
  <c r="CI122" i="47"/>
  <c r="T122" i="47" s="1"/>
  <c r="CH122" i="47"/>
  <c r="CG122" i="47"/>
  <c r="R122" i="47" s="1"/>
  <c r="CF122" i="47"/>
  <c r="Q122" i="47" s="1"/>
  <c r="CE122" i="47"/>
  <c r="P122" i="47" s="1"/>
  <c r="CD122" i="47"/>
  <c r="CC122" i="47"/>
  <c r="CB122" i="47"/>
  <c r="M122" i="47" s="1"/>
  <c r="CA122" i="47"/>
  <c r="BZ122" i="47"/>
  <c r="BY122" i="47"/>
  <c r="J122" i="47" s="1"/>
  <c r="BX122" i="47"/>
  <c r="BW122" i="47"/>
  <c r="H122" i="47" s="1"/>
  <c r="BV122" i="47"/>
  <c r="BU122" i="47"/>
  <c r="BT122" i="47"/>
  <c r="E122" i="47" s="1"/>
  <c r="BS122" i="47"/>
  <c r="D122" i="47" s="1"/>
  <c r="B122" i="47"/>
  <c r="B122" i="45" s="1"/>
  <c r="A122" i="47"/>
  <c r="A120" i="27" s="1"/>
  <c r="EF121" i="47"/>
  <c r="BQ121" i="47" s="1"/>
  <c r="EE121" i="47"/>
  <c r="BP121" i="47" s="1"/>
  <c r="ED121" i="47"/>
  <c r="BO121" i="47" s="1"/>
  <c r="EC121" i="47"/>
  <c r="BN121" i="47" s="1"/>
  <c r="EB121" i="47"/>
  <c r="EA121" i="47"/>
  <c r="BL121" i="47" s="1"/>
  <c r="DZ121" i="47"/>
  <c r="BK121" i="47" s="1"/>
  <c r="DY121" i="47"/>
  <c r="DX121" i="47"/>
  <c r="BI121" i="47" s="1"/>
  <c r="DW121" i="47"/>
  <c r="DV121" i="47"/>
  <c r="DU121" i="47"/>
  <c r="BF121" i="47" s="1"/>
  <c r="DT121" i="47"/>
  <c r="DS121" i="47"/>
  <c r="BD121" i="47" s="1"/>
  <c r="DR121" i="47"/>
  <c r="BC121" i="47" s="1"/>
  <c r="DQ121" i="47"/>
  <c r="DP121" i="47"/>
  <c r="BA121" i="47" s="1"/>
  <c r="DO121" i="47"/>
  <c r="AZ121" i="47" s="1"/>
  <c r="DN121" i="47"/>
  <c r="AY121" i="47" s="1"/>
  <c r="DM121" i="47"/>
  <c r="AX121" i="47" s="1"/>
  <c r="DL121" i="47"/>
  <c r="DK121" i="47"/>
  <c r="AV121" i="47" s="1"/>
  <c r="DJ121" i="47"/>
  <c r="AU121" i="47" s="1"/>
  <c r="DI121" i="47"/>
  <c r="AT121" i="47" s="1"/>
  <c r="DH121" i="47"/>
  <c r="AS121" i="47" s="1"/>
  <c r="DG121" i="47"/>
  <c r="DF121" i="47"/>
  <c r="DE121" i="47"/>
  <c r="DD121" i="47"/>
  <c r="DC121" i="47"/>
  <c r="AN121" i="47" s="1"/>
  <c r="DB121" i="47"/>
  <c r="AM121" i="47" s="1"/>
  <c r="DA121" i="47"/>
  <c r="AL121" i="47" s="1"/>
  <c r="CZ121" i="47"/>
  <c r="AK121" i="47" s="1"/>
  <c r="CY121" i="47"/>
  <c r="CX121" i="47"/>
  <c r="AI121" i="47" s="1"/>
  <c r="CW121" i="47"/>
  <c r="CV121" i="47"/>
  <c r="CU121" i="47"/>
  <c r="AF121" i="47" s="1"/>
  <c r="CT121" i="47"/>
  <c r="AE121" i="47" s="1"/>
  <c r="CS121" i="47"/>
  <c r="CR121" i="47"/>
  <c r="AC121" i="47" s="1"/>
  <c r="CQ121" i="47"/>
  <c r="AB121" i="47" s="1"/>
  <c r="CP121" i="47"/>
  <c r="CO121" i="47"/>
  <c r="CN121" i="47"/>
  <c r="CM121" i="47"/>
  <c r="X121" i="47" s="1"/>
  <c r="CL121" i="47"/>
  <c r="W121" i="47" s="1"/>
  <c r="CK121" i="47"/>
  <c r="CJ121" i="47"/>
  <c r="U121" i="47" s="1"/>
  <c r="CI121" i="47"/>
  <c r="CH121" i="47"/>
  <c r="S121" i="47" s="1"/>
  <c r="CG121" i="47"/>
  <c r="CF121" i="47"/>
  <c r="Q121" i="47" s="1"/>
  <c r="CE121" i="47"/>
  <c r="P121" i="47" s="1"/>
  <c r="CD121" i="47"/>
  <c r="O121" i="47" s="1"/>
  <c r="CC121" i="47"/>
  <c r="CB121" i="47"/>
  <c r="M121" i="47" s="1"/>
  <c r="CA121" i="47"/>
  <c r="BZ121" i="47"/>
  <c r="BY121" i="47"/>
  <c r="J121" i="47" s="1"/>
  <c r="BX121" i="47"/>
  <c r="I121" i="47" s="1"/>
  <c r="BW121" i="47"/>
  <c r="H121" i="47" s="1"/>
  <c r="BV121" i="47"/>
  <c r="G121" i="47" s="1"/>
  <c r="BU121" i="47"/>
  <c r="BT121" i="47"/>
  <c r="E121" i="47" s="1"/>
  <c r="BS121" i="47"/>
  <c r="D121" i="47" s="1"/>
  <c r="B121" i="47"/>
  <c r="B121" i="45" s="1"/>
  <c r="A121" i="47"/>
  <c r="A121" i="45" s="1"/>
  <c r="EF120" i="47"/>
  <c r="EE120" i="47"/>
  <c r="ED120" i="47"/>
  <c r="BO120" i="47" s="1"/>
  <c r="EC120" i="47"/>
  <c r="BN120" i="47" s="1"/>
  <c r="EB120" i="47"/>
  <c r="BM120" i="47" s="1"/>
  <c r="EA120" i="47"/>
  <c r="BL120" i="47" s="1"/>
  <c r="DZ120" i="47"/>
  <c r="BK120" i="47" s="1"/>
  <c r="DY120" i="47"/>
  <c r="DX120" i="47"/>
  <c r="DW120" i="47"/>
  <c r="DV120" i="47"/>
  <c r="BG120" i="47" s="1"/>
  <c r="DU120" i="47"/>
  <c r="DT120" i="47"/>
  <c r="BE120" i="47" s="1"/>
  <c r="DS120" i="47"/>
  <c r="BD120" i="47" s="1"/>
  <c r="DR120" i="47"/>
  <c r="BC120" i="47" s="1"/>
  <c r="DQ120" i="47"/>
  <c r="DP120" i="47"/>
  <c r="DO120" i="47"/>
  <c r="DN120" i="47"/>
  <c r="AY120" i="47" s="1"/>
  <c r="DM120" i="47"/>
  <c r="DL120" i="47"/>
  <c r="AW120" i="47" s="1"/>
  <c r="DK120" i="47"/>
  <c r="DJ120" i="47"/>
  <c r="DI120" i="47"/>
  <c r="DH120" i="47"/>
  <c r="DG120" i="47"/>
  <c r="DF120" i="47"/>
  <c r="DE120" i="47"/>
  <c r="AP120" i="47" s="1"/>
  <c r="DD120" i="47"/>
  <c r="AO120" i="47" s="1"/>
  <c r="DC120" i="47"/>
  <c r="AN120" i="47" s="1"/>
  <c r="DB120" i="47"/>
  <c r="AM120" i="47" s="1"/>
  <c r="DA120" i="47"/>
  <c r="CZ120" i="47"/>
  <c r="AK120" i="47" s="1"/>
  <c r="CY120" i="47"/>
  <c r="CX120" i="47"/>
  <c r="CW120" i="47"/>
  <c r="CV120" i="47"/>
  <c r="AG120" i="47" s="1"/>
  <c r="CU120" i="47"/>
  <c r="CT120" i="47"/>
  <c r="CS120" i="47"/>
  <c r="CR120" i="47"/>
  <c r="AC120" i="47" s="1"/>
  <c r="CQ120" i="47"/>
  <c r="CP120" i="47"/>
  <c r="CO120" i="47"/>
  <c r="CN120" i="47"/>
  <c r="Y120" i="47" s="1"/>
  <c r="CM120" i="47"/>
  <c r="CL120" i="47"/>
  <c r="CK120" i="47"/>
  <c r="V120" i="47" s="1"/>
  <c r="CJ120" i="47"/>
  <c r="CI120" i="47"/>
  <c r="CH120" i="47"/>
  <c r="CG120" i="47"/>
  <c r="CF120" i="47"/>
  <c r="Q120" i="47" s="1"/>
  <c r="CE120" i="47"/>
  <c r="P120" i="47" s="1"/>
  <c r="CD120" i="47"/>
  <c r="CC120" i="47"/>
  <c r="N120" i="47" s="1"/>
  <c r="CB120" i="47"/>
  <c r="CA120" i="47"/>
  <c r="BZ120" i="47"/>
  <c r="K120" i="47" s="1"/>
  <c r="BY120" i="47"/>
  <c r="BX120" i="47"/>
  <c r="I120" i="47" s="1"/>
  <c r="BW120" i="47"/>
  <c r="H120" i="47" s="1"/>
  <c r="BV120" i="47"/>
  <c r="G120" i="47" s="1"/>
  <c r="BU120" i="47"/>
  <c r="F120" i="47" s="1"/>
  <c r="BT120" i="47"/>
  <c r="BS120" i="47"/>
  <c r="B120" i="47"/>
  <c r="B120" i="45" s="1"/>
  <c r="A120" i="47"/>
  <c r="A118" i="27" s="1"/>
  <c r="EF119" i="47"/>
  <c r="BQ119" i="47" s="1"/>
  <c r="EE119" i="47"/>
  <c r="BP119" i="47" s="1"/>
  <c r="ED119" i="47"/>
  <c r="BO119" i="45" s="1"/>
  <c r="EC119" i="47"/>
  <c r="EB119" i="47"/>
  <c r="EA119" i="47"/>
  <c r="DZ119" i="47"/>
  <c r="DY119" i="47"/>
  <c r="BJ119" i="47" s="1"/>
  <c r="DX119" i="47"/>
  <c r="BI119" i="47" s="1"/>
  <c r="DW119" i="47"/>
  <c r="DV119" i="47"/>
  <c r="BG119" i="47" s="1"/>
  <c r="DU119" i="47"/>
  <c r="BF119" i="47" s="1"/>
  <c r="DT119" i="47"/>
  <c r="BE119" i="47" s="1"/>
  <c r="DS119" i="47"/>
  <c r="BD119" i="47" s="1"/>
  <c r="DR119" i="47"/>
  <c r="BC119" i="47" s="1"/>
  <c r="DQ119" i="47"/>
  <c r="DP119" i="47"/>
  <c r="BA119" i="47" s="1"/>
  <c r="DO119" i="47"/>
  <c r="AZ119" i="47" s="1"/>
  <c r="DN119" i="47"/>
  <c r="AY119" i="47" s="1"/>
  <c r="DM119" i="47"/>
  <c r="AX119" i="47" s="1"/>
  <c r="DL119" i="47"/>
  <c r="DK119" i="47"/>
  <c r="DJ119" i="47"/>
  <c r="DI119" i="47"/>
  <c r="DH119" i="47"/>
  <c r="AS119" i="47" s="1"/>
  <c r="DG119" i="47"/>
  <c r="AR119" i="47" s="1"/>
  <c r="DF119" i="47"/>
  <c r="AQ119" i="47" s="1"/>
  <c r="DE119" i="47"/>
  <c r="AP119" i="47" s="1"/>
  <c r="DD119" i="47"/>
  <c r="DC119" i="47"/>
  <c r="AN119" i="47" s="1"/>
  <c r="DB119" i="47"/>
  <c r="AM119" i="47" s="1"/>
  <c r="DA119" i="47"/>
  <c r="CZ119" i="47"/>
  <c r="AK119" i="47" s="1"/>
  <c r="CY119" i="47"/>
  <c r="CX119" i="47"/>
  <c r="AI119" i="47" s="1"/>
  <c r="CW119" i="47"/>
  <c r="AH119" i="47" s="1"/>
  <c r="CV119" i="47"/>
  <c r="AG119" i="47" s="1"/>
  <c r="CU119" i="47"/>
  <c r="CT119" i="47"/>
  <c r="AE119" i="47" s="1"/>
  <c r="CS119" i="47"/>
  <c r="CR119" i="47"/>
  <c r="AC119" i="47" s="1"/>
  <c r="CQ119" i="47"/>
  <c r="CP119" i="47"/>
  <c r="AA119" i="47" s="1"/>
  <c r="CO119" i="47"/>
  <c r="CN119" i="47"/>
  <c r="CM119" i="47"/>
  <c r="X119" i="47" s="1"/>
  <c r="CL119" i="47"/>
  <c r="CK119" i="47"/>
  <c r="V119" i="47" s="1"/>
  <c r="CJ119" i="47"/>
  <c r="U119" i="47" s="1"/>
  <c r="CI119" i="47"/>
  <c r="CH119" i="47"/>
  <c r="S119" i="47" s="1"/>
  <c r="CG119" i="47"/>
  <c r="CF119" i="47"/>
  <c r="CE119" i="47"/>
  <c r="P119" i="47" s="1"/>
  <c r="CD119" i="47"/>
  <c r="O119" i="47" s="1"/>
  <c r="CC119" i="47"/>
  <c r="CB119" i="47"/>
  <c r="M119" i="47" s="1"/>
  <c r="CA119" i="47"/>
  <c r="BZ119" i="47"/>
  <c r="K119" i="47" s="1"/>
  <c r="BY119" i="47"/>
  <c r="BX119" i="47"/>
  <c r="BW119" i="47"/>
  <c r="H119" i="47" s="1"/>
  <c r="BV119" i="47"/>
  <c r="G119" i="47" s="1"/>
  <c r="BU119" i="47"/>
  <c r="BT119" i="47"/>
  <c r="E119" i="47" s="1"/>
  <c r="BS119" i="47"/>
  <c r="BO119" i="47"/>
  <c r="B119" i="47"/>
  <c r="B119" i="45" s="1"/>
  <c r="A119" i="47"/>
  <c r="EF118" i="47"/>
  <c r="BQ118" i="47" s="1"/>
  <c r="EE118" i="47"/>
  <c r="BP118" i="47" s="1"/>
  <c r="ED118" i="47"/>
  <c r="BO118" i="45" s="1"/>
  <c r="EC118" i="47"/>
  <c r="BN118" i="47" s="1"/>
  <c r="EB118" i="47"/>
  <c r="BM118" i="47" s="1"/>
  <c r="EA118" i="47"/>
  <c r="DZ118" i="47"/>
  <c r="BK118" i="47" s="1"/>
  <c r="DY118" i="47"/>
  <c r="DX118" i="47"/>
  <c r="BI118" i="47" s="1"/>
  <c r="DW118" i="47"/>
  <c r="BH118" i="47" s="1"/>
  <c r="DV118" i="47"/>
  <c r="DU118" i="47"/>
  <c r="BF118" i="47" s="1"/>
  <c r="DT118" i="47"/>
  <c r="DS118" i="47"/>
  <c r="DR118" i="47"/>
  <c r="BC118" i="47" s="1"/>
  <c r="DQ118" i="47"/>
  <c r="BB118" i="47" s="1"/>
  <c r="DP118" i="47"/>
  <c r="BA118" i="47" s="1"/>
  <c r="DO118" i="47"/>
  <c r="AZ118" i="47" s="1"/>
  <c r="DN118" i="47"/>
  <c r="DM118" i="47"/>
  <c r="AX118" i="47" s="1"/>
  <c r="DL118" i="47"/>
  <c r="DK118" i="47"/>
  <c r="DJ118" i="47"/>
  <c r="AU118" i="47" s="1"/>
  <c r="DI118" i="47"/>
  <c r="DH118" i="47"/>
  <c r="AS118" i="47" s="1"/>
  <c r="DG118" i="47"/>
  <c r="DF118" i="47"/>
  <c r="DE118" i="47"/>
  <c r="AP118" i="47" s="1"/>
  <c r="DD118" i="47"/>
  <c r="AO118" i="47" s="1"/>
  <c r="DC118" i="47"/>
  <c r="DB118" i="47"/>
  <c r="AM118" i="47" s="1"/>
  <c r="DA118" i="47"/>
  <c r="CZ118" i="47"/>
  <c r="AK118" i="47" s="1"/>
  <c r="CY118" i="47"/>
  <c r="AJ118" i="47" s="1"/>
  <c r="CX118" i="47"/>
  <c r="AI118" i="47" s="1"/>
  <c r="CW118" i="47"/>
  <c r="AH118" i="47" s="1"/>
  <c r="CV118" i="47"/>
  <c r="AG118" i="47" s="1"/>
  <c r="CU118" i="47"/>
  <c r="CT118" i="47"/>
  <c r="AE118" i="47" s="1"/>
  <c r="CS118" i="47"/>
  <c r="CR118" i="47"/>
  <c r="AC118" i="47" s="1"/>
  <c r="CQ118" i="47"/>
  <c r="CP118" i="47"/>
  <c r="AA118" i="47" s="1"/>
  <c r="CO118" i="47"/>
  <c r="Z118" i="47" s="1"/>
  <c r="CN118" i="47"/>
  <c r="CM118" i="47"/>
  <c r="X118" i="47" s="1"/>
  <c r="CL118" i="47"/>
  <c r="W118" i="47" s="1"/>
  <c r="CK118" i="47"/>
  <c r="CJ118" i="47"/>
  <c r="CI118" i="47"/>
  <c r="CH118" i="47"/>
  <c r="CG118" i="47"/>
  <c r="R118" i="47" s="1"/>
  <c r="CF118" i="47"/>
  <c r="Q118" i="47" s="1"/>
  <c r="CE118" i="47"/>
  <c r="P118" i="47" s="1"/>
  <c r="CD118" i="47"/>
  <c r="O118" i="47" s="1"/>
  <c r="CC118" i="47"/>
  <c r="CB118" i="47"/>
  <c r="M118" i="47" s="1"/>
  <c r="CA118" i="47"/>
  <c r="L118" i="47" s="1"/>
  <c r="BZ118" i="47"/>
  <c r="BY118" i="47"/>
  <c r="J118" i="47" s="1"/>
  <c r="BX118" i="47"/>
  <c r="BW118" i="47"/>
  <c r="H118" i="47" s="1"/>
  <c r="BV118" i="47"/>
  <c r="G118" i="47" s="1"/>
  <c r="BU118" i="47"/>
  <c r="BT118" i="47"/>
  <c r="BS118" i="47"/>
  <c r="BO118" i="47"/>
  <c r="B118" i="47"/>
  <c r="B118" i="45" s="1"/>
  <c r="A118" i="47"/>
  <c r="A116" i="27" s="1"/>
  <c r="EF117" i="47"/>
  <c r="EE117" i="47"/>
  <c r="ED117" i="47"/>
  <c r="BO117" i="47" s="1"/>
  <c r="EC117" i="47"/>
  <c r="BN117" i="47" s="1"/>
  <c r="EB117" i="47"/>
  <c r="BM117" i="47" s="1"/>
  <c r="EA117" i="47"/>
  <c r="DZ117" i="47"/>
  <c r="BK117" i="47" s="1"/>
  <c r="DY117" i="47"/>
  <c r="DX117" i="47"/>
  <c r="DW117" i="47"/>
  <c r="DV117" i="47"/>
  <c r="DU117" i="47"/>
  <c r="DT117" i="47"/>
  <c r="DS117" i="47"/>
  <c r="DR117" i="47"/>
  <c r="BC117" i="47" s="1"/>
  <c r="DQ117" i="47"/>
  <c r="DP117" i="47"/>
  <c r="DO117" i="47"/>
  <c r="DN117" i="47"/>
  <c r="AY117" i="47" s="1"/>
  <c r="DM117" i="47"/>
  <c r="DL117" i="47"/>
  <c r="AW117" i="47" s="1"/>
  <c r="DK117" i="47"/>
  <c r="AV117" i="47" s="1"/>
  <c r="DJ117" i="47"/>
  <c r="AU117" i="47" s="1"/>
  <c r="DI117" i="47"/>
  <c r="AT117" i="47" s="1"/>
  <c r="DH117" i="47"/>
  <c r="DG117" i="47"/>
  <c r="DF117" i="47"/>
  <c r="DE117" i="47"/>
  <c r="AP117" i="47" s="1"/>
  <c r="DD117" i="47"/>
  <c r="AO117" i="47" s="1"/>
  <c r="DC117" i="47"/>
  <c r="DB117" i="47"/>
  <c r="AM117" i="47" s="1"/>
  <c r="DA117" i="47"/>
  <c r="CZ117" i="47"/>
  <c r="CY117" i="47"/>
  <c r="CX117" i="47"/>
  <c r="CW117" i="47"/>
  <c r="AH117" i="47" s="1"/>
  <c r="CV117" i="47"/>
  <c r="CU117" i="47"/>
  <c r="CT117" i="47"/>
  <c r="AE117" i="47" s="1"/>
  <c r="CS117" i="47"/>
  <c r="CR117" i="47"/>
  <c r="CQ117" i="47"/>
  <c r="CP117" i="47"/>
  <c r="CO117" i="47"/>
  <c r="Z117" i="47" s="1"/>
  <c r="CN117" i="47"/>
  <c r="CM117" i="47"/>
  <c r="CL117" i="47"/>
  <c r="W117" i="47" s="1"/>
  <c r="CK117" i="47"/>
  <c r="CJ117" i="47"/>
  <c r="CI117" i="47"/>
  <c r="T117" i="47" s="1"/>
  <c r="CH117" i="47"/>
  <c r="S117" i="47" s="1"/>
  <c r="CG117" i="47"/>
  <c r="R117" i="47" s="1"/>
  <c r="CF117" i="47"/>
  <c r="CE117" i="47"/>
  <c r="CD117" i="47"/>
  <c r="O117" i="47" s="1"/>
  <c r="CC117" i="47"/>
  <c r="N117" i="47" s="1"/>
  <c r="CB117" i="47"/>
  <c r="CA117" i="47"/>
  <c r="L117" i="47" s="1"/>
  <c r="BZ117" i="47"/>
  <c r="BY117" i="47"/>
  <c r="J117" i="47" s="1"/>
  <c r="BX117" i="47"/>
  <c r="I117" i="47" s="1"/>
  <c r="BW117" i="47"/>
  <c r="BV117" i="47"/>
  <c r="G117" i="47" s="1"/>
  <c r="BU117" i="47"/>
  <c r="BT117" i="47"/>
  <c r="BS117" i="47"/>
  <c r="B117" i="47"/>
  <c r="B117" i="45" s="1"/>
  <c r="A117" i="47"/>
  <c r="A115" i="29" s="1"/>
  <c r="EF116" i="47"/>
  <c r="EE116" i="47"/>
  <c r="ED116" i="47"/>
  <c r="BO116" i="47" s="1"/>
  <c r="EC116" i="47"/>
  <c r="BN116" i="47" s="1"/>
  <c r="EB116" i="47"/>
  <c r="BM116" i="47" s="1"/>
  <c r="EA116" i="47"/>
  <c r="DZ116" i="47"/>
  <c r="DY116" i="47"/>
  <c r="DX116" i="47"/>
  <c r="BI116" i="47" s="1"/>
  <c r="DW116" i="47"/>
  <c r="BH116" i="47" s="1"/>
  <c r="DV116" i="47"/>
  <c r="BG116" i="47" s="1"/>
  <c r="DU116" i="47"/>
  <c r="DT116" i="47"/>
  <c r="BE116" i="47" s="1"/>
  <c r="DS116" i="47"/>
  <c r="DR116" i="47"/>
  <c r="BC116" i="47" s="1"/>
  <c r="DQ116" i="47"/>
  <c r="BB116" i="47" s="1"/>
  <c r="DP116" i="47"/>
  <c r="DO116" i="47"/>
  <c r="DN116" i="47"/>
  <c r="AY116" i="47" s="1"/>
  <c r="DM116" i="47"/>
  <c r="DL116" i="47"/>
  <c r="AW116" i="47" s="1"/>
  <c r="DK116" i="47"/>
  <c r="AV116" i="47" s="1"/>
  <c r="DJ116" i="47"/>
  <c r="AU116" i="47" s="1"/>
  <c r="DI116" i="47"/>
  <c r="AT116" i="47" s="1"/>
  <c r="DH116" i="47"/>
  <c r="AS116" i="47" s="1"/>
  <c r="DG116" i="47"/>
  <c r="DF116" i="47"/>
  <c r="AQ116" i="47" s="1"/>
  <c r="DE116" i="47"/>
  <c r="DD116" i="47"/>
  <c r="AO116" i="47" s="1"/>
  <c r="DC116" i="47"/>
  <c r="AN116" i="47" s="1"/>
  <c r="DB116" i="47"/>
  <c r="DA116" i="47"/>
  <c r="AL116" i="47" s="1"/>
  <c r="CZ116" i="47"/>
  <c r="CY116" i="47"/>
  <c r="CX116" i="47"/>
  <c r="AI116" i="47" s="1"/>
  <c r="CW116" i="47"/>
  <c r="AH116" i="47" s="1"/>
  <c r="CV116" i="47"/>
  <c r="AG116" i="47" s="1"/>
  <c r="CU116" i="47"/>
  <c r="AF116" i="47" s="1"/>
  <c r="CT116" i="47"/>
  <c r="CS116" i="47"/>
  <c r="AD116" i="47" s="1"/>
  <c r="CR116" i="47"/>
  <c r="CQ116" i="47"/>
  <c r="CP116" i="47"/>
  <c r="AA116" i="47" s="1"/>
  <c r="CO116" i="47"/>
  <c r="Z116" i="47" s="1"/>
  <c r="CN116" i="47"/>
  <c r="Y116" i="47" s="1"/>
  <c r="CM116" i="47"/>
  <c r="CL116" i="47"/>
  <c r="CK116" i="47"/>
  <c r="V116" i="47" s="1"/>
  <c r="CJ116" i="47"/>
  <c r="U116" i="47" s="1"/>
  <c r="CI116" i="47"/>
  <c r="CH116" i="47"/>
  <c r="S116" i="47" s="1"/>
  <c r="CG116" i="47"/>
  <c r="R116" i="47" s="1"/>
  <c r="CF116" i="47"/>
  <c r="Q116" i="47" s="1"/>
  <c r="CE116" i="47"/>
  <c r="CD116" i="47"/>
  <c r="O116" i="47" s="1"/>
  <c r="CC116" i="47"/>
  <c r="N116" i="47" s="1"/>
  <c r="CB116" i="47"/>
  <c r="M116" i="47" s="1"/>
  <c r="CA116" i="47"/>
  <c r="BZ116" i="47"/>
  <c r="K116" i="47" s="1"/>
  <c r="BY116" i="47"/>
  <c r="BX116" i="47"/>
  <c r="I116" i="47" s="1"/>
  <c r="BW116" i="47"/>
  <c r="BV116" i="47"/>
  <c r="G116" i="47" s="1"/>
  <c r="BU116" i="47"/>
  <c r="F116" i="47" s="1"/>
  <c r="BT116" i="47"/>
  <c r="E116" i="47" s="1"/>
  <c r="BS116" i="47"/>
  <c r="B116" i="47"/>
  <c r="B116" i="45" s="1"/>
  <c r="A116" i="47"/>
  <c r="A114" i="27" s="1"/>
  <c r="EF115" i="47"/>
  <c r="BQ115" i="47" s="1"/>
  <c r="EE115" i="47"/>
  <c r="BP115" i="47" s="1"/>
  <c r="ED115" i="47"/>
  <c r="EC115" i="47"/>
  <c r="BN115" i="47" s="1"/>
  <c r="EB115" i="47"/>
  <c r="BM115" i="47" s="1"/>
  <c r="EA115" i="47"/>
  <c r="DZ115" i="47"/>
  <c r="BK115" i="47" s="1"/>
  <c r="DY115" i="47"/>
  <c r="DX115" i="47"/>
  <c r="BI115" i="47" s="1"/>
  <c r="DW115" i="47"/>
  <c r="BH115" i="47" s="1"/>
  <c r="DV115" i="47"/>
  <c r="DU115" i="47"/>
  <c r="BF115" i="47" s="1"/>
  <c r="DT115" i="47"/>
  <c r="BE115" i="47" s="1"/>
  <c r="DS115" i="47"/>
  <c r="DR115" i="47"/>
  <c r="BC115" i="47" s="1"/>
  <c r="DQ115" i="47"/>
  <c r="BB115" i="47" s="1"/>
  <c r="DP115" i="47"/>
  <c r="BA115" i="47" s="1"/>
  <c r="DO115" i="47"/>
  <c r="AZ115" i="47" s="1"/>
  <c r="DN115" i="47"/>
  <c r="DM115" i="47"/>
  <c r="AX115" i="47" s="1"/>
  <c r="DL115" i="47"/>
  <c r="DK115" i="47"/>
  <c r="DJ115" i="47"/>
  <c r="AU115" i="47" s="1"/>
  <c r="DI115" i="47"/>
  <c r="DH115" i="47"/>
  <c r="AS115" i="47" s="1"/>
  <c r="DG115" i="47"/>
  <c r="DF115" i="47"/>
  <c r="DE115" i="47"/>
  <c r="DD115" i="47"/>
  <c r="AO115" i="47" s="1"/>
  <c r="DC115" i="47"/>
  <c r="DB115" i="47"/>
  <c r="AM115" i="47" s="1"/>
  <c r="DA115" i="47"/>
  <c r="AL115" i="47" s="1"/>
  <c r="CZ115" i="47"/>
  <c r="AK115" i="47" s="1"/>
  <c r="CY115" i="47"/>
  <c r="CX115" i="47"/>
  <c r="CW115" i="47"/>
  <c r="AH115" i="47" s="1"/>
  <c r="CV115" i="47"/>
  <c r="AG115" i="47" s="1"/>
  <c r="CU115" i="47"/>
  <c r="CT115" i="47"/>
  <c r="AE115" i="47" s="1"/>
  <c r="CS115" i="47"/>
  <c r="CR115" i="47"/>
  <c r="AC115" i="47" s="1"/>
  <c r="CQ115" i="47"/>
  <c r="CP115" i="47"/>
  <c r="CO115" i="47"/>
  <c r="CN115" i="47"/>
  <c r="Y115" i="47" s="1"/>
  <c r="CM115" i="47"/>
  <c r="X115" i="47" s="1"/>
  <c r="CL115" i="47"/>
  <c r="W115" i="47" s="1"/>
  <c r="CK115" i="47"/>
  <c r="V115" i="47" s="1"/>
  <c r="CJ115" i="47"/>
  <c r="U115" i="47" s="1"/>
  <c r="CI115" i="47"/>
  <c r="T115" i="47" s="1"/>
  <c r="CH115" i="47"/>
  <c r="CG115" i="47"/>
  <c r="R115" i="47" s="1"/>
  <c r="CF115" i="47"/>
  <c r="CE115" i="47"/>
  <c r="CD115" i="47"/>
  <c r="O115" i="47" s="1"/>
  <c r="CC115" i="47"/>
  <c r="N115" i="47" s="1"/>
  <c r="CB115" i="47"/>
  <c r="M115" i="47" s="1"/>
  <c r="CA115" i="47"/>
  <c r="L115" i="47" s="1"/>
  <c r="BZ115" i="47"/>
  <c r="K115" i="45" s="1"/>
  <c r="BY115" i="47"/>
  <c r="BX115" i="47"/>
  <c r="BW115" i="47"/>
  <c r="BV115" i="47"/>
  <c r="G115" i="47" s="1"/>
  <c r="BU115" i="47"/>
  <c r="BT115" i="47"/>
  <c r="E115" i="47" s="1"/>
  <c r="BS115" i="47"/>
  <c r="B115" i="47"/>
  <c r="B115" i="45" s="1"/>
  <c r="A115" i="47"/>
  <c r="A113" i="27" s="1"/>
  <c r="EF114" i="47"/>
  <c r="EE114" i="47"/>
  <c r="BP114" i="47" s="1"/>
  <c r="ED114" i="47"/>
  <c r="BO114" i="45" s="1"/>
  <c r="EC114" i="47"/>
  <c r="EB114" i="47"/>
  <c r="EA114" i="47"/>
  <c r="DZ114" i="47"/>
  <c r="BK114" i="47" s="1"/>
  <c r="DY114" i="47"/>
  <c r="BJ114" i="47" s="1"/>
  <c r="DX114" i="47"/>
  <c r="DW114" i="47"/>
  <c r="BH114" i="47" s="1"/>
  <c r="DV114" i="47"/>
  <c r="DU114" i="47"/>
  <c r="DT114" i="47"/>
  <c r="DS114" i="47"/>
  <c r="DR114" i="47"/>
  <c r="BC114" i="47" s="1"/>
  <c r="DQ114" i="47"/>
  <c r="BB114" i="47" s="1"/>
  <c r="DP114" i="47"/>
  <c r="DO114" i="47"/>
  <c r="AZ114" i="47" s="1"/>
  <c r="DN114" i="47"/>
  <c r="DM114" i="47"/>
  <c r="DL114" i="47"/>
  <c r="DK114" i="47"/>
  <c r="DJ114" i="47"/>
  <c r="AU114" i="47" s="1"/>
  <c r="DI114" i="47"/>
  <c r="DH114" i="47"/>
  <c r="AS114" i="47" s="1"/>
  <c r="DG114" i="47"/>
  <c r="AR114" i="47" s="1"/>
  <c r="DF114" i="47"/>
  <c r="AQ114" i="47" s="1"/>
  <c r="DE114" i="47"/>
  <c r="DD114" i="47"/>
  <c r="DC114" i="47"/>
  <c r="DB114" i="47"/>
  <c r="AM114" i="47" s="1"/>
  <c r="DA114" i="47"/>
  <c r="AL114" i="47" s="1"/>
  <c r="CZ114" i="47"/>
  <c r="CY114" i="47"/>
  <c r="AJ114" i="47" s="1"/>
  <c r="CX114" i="47"/>
  <c r="CW114" i="47"/>
  <c r="CV114" i="47"/>
  <c r="AG114" i="47" s="1"/>
  <c r="CU114" i="47"/>
  <c r="CT114" i="47"/>
  <c r="CS114" i="47"/>
  <c r="CR114" i="47"/>
  <c r="CQ114" i="47"/>
  <c r="AB114" i="47" s="1"/>
  <c r="CP114" i="47"/>
  <c r="AA114" i="47" s="1"/>
  <c r="CO114" i="47"/>
  <c r="CN114" i="47"/>
  <c r="Y114" i="47" s="1"/>
  <c r="CM114" i="47"/>
  <c r="CL114" i="47"/>
  <c r="W114" i="47" s="1"/>
  <c r="CK114" i="47"/>
  <c r="V114" i="47" s="1"/>
  <c r="CJ114" i="47"/>
  <c r="CI114" i="47"/>
  <c r="T114" i="47" s="1"/>
  <c r="CH114" i="47"/>
  <c r="S114" i="47" s="1"/>
  <c r="CG114" i="47"/>
  <c r="CF114" i="47"/>
  <c r="Q114" i="47" s="1"/>
  <c r="CE114" i="47"/>
  <c r="CD114" i="47"/>
  <c r="CC114" i="47"/>
  <c r="N114" i="47" s="1"/>
  <c r="CB114" i="47"/>
  <c r="CA114" i="47"/>
  <c r="L114" i="47" s="1"/>
  <c r="BZ114" i="47"/>
  <c r="BY114" i="47"/>
  <c r="BX114" i="47"/>
  <c r="BW114" i="47"/>
  <c r="BV114" i="47"/>
  <c r="G114" i="47" s="1"/>
  <c r="BU114" i="47"/>
  <c r="BT114" i="47"/>
  <c r="BS114" i="47"/>
  <c r="D114" i="47" s="1"/>
  <c r="B114" i="47"/>
  <c r="B114" i="45" s="1"/>
  <c r="A114" i="47"/>
  <c r="C114" i="47" s="1"/>
  <c r="C114" i="45" s="1"/>
  <c r="EF113" i="47"/>
  <c r="EE113" i="47"/>
  <c r="BP113" i="47" s="1"/>
  <c r="ED113" i="47"/>
  <c r="BO113" i="47" s="1"/>
  <c r="EC113" i="47"/>
  <c r="EB113" i="47"/>
  <c r="BM113" i="47" s="1"/>
  <c r="EA113" i="47"/>
  <c r="DZ113" i="47"/>
  <c r="BK113" i="47" s="1"/>
  <c r="DY113" i="47"/>
  <c r="BJ113" i="47" s="1"/>
  <c r="DX113" i="47"/>
  <c r="DW113" i="47"/>
  <c r="BH113" i="47" s="1"/>
  <c r="DV113" i="47"/>
  <c r="DU113" i="47"/>
  <c r="DT113" i="47"/>
  <c r="BE113" i="47" s="1"/>
  <c r="DS113" i="47"/>
  <c r="BD113" i="47" s="1"/>
  <c r="DR113" i="47"/>
  <c r="BC113" i="47" s="1"/>
  <c r="DQ113" i="47"/>
  <c r="BB113" i="47" s="1"/>
  <c r="DP113" i="47"/>
  <c r="DO113" i="47"/>
  <c r="AZ113" i="47" s="1"/>
  <c r="DN113" i="47"/>
  <c r="AY113" i="47" s="1"/>
  <c r="DM113" i="47"/>
  <c r="DL113" i="47"/>
  <c r="AW113" i="47" s="1"/>
  <c r="DK113" i="47"/>
  <c r="AV113" i="47" s="1"/>
  <c r="DJ113" i="47"/>
  <c r="AU113" i="47" s="1"/>
  <c r="DI113" i="47"/>
  <c r="AT113" i="47" s="1"/>
  <c r="DH113" i="47"/>
  <c r="DG113" i="47"/>
  <c r="AR113" i="47" s="1"/>
  <c r="DF113" i="47"/>
  <c r="AQ113" i="47" s="1"/>
  <c r="DE113" i="47"/>
  <c r="AP113" i="47" s="1"/>
  <c r="DD113" i="47"/>
  <c r="AO113" i="47" s="1"/>
  <c r="DC113" i="47"/>
  <c r="DB113" i="47"/>
  <c r="AM113" i="47" s="1"/>
  <c r="DA113" i="47"/>
  <c r="AL113" i="47" s="1"/>
  <c r="CZ113" i="47"/>
  <c r="CY113" i="47"/>
  <c r="AJ113" i="47" s="1"/>
  <c r="CX113" i="47"/>
  <c r="CW113" i="47"/>
  <c r="CV113" i="47"/>
  <c r="AG113" i="47" s="1"/>
  <c r="CU113" i="47"/>
  <c r="AF113" i="47" s="1"/>
  <c r="CT113" i="47"/>
  <c r="AE113" i="47" s="1"/>
  <c r="CS113" i="47"/>
  <c r="CR113" i="47"/>
  <c r="AC113" i="47" s="1"/>
  <c r="CQ113" i="47"/>
  <c r="AB113" i="47" s="1"/>
  <c r="CP113" i="47"/>
  <c r="AA113" i="47" s="1"/>
  <c r="CO113" i="47"/>
  <c r="Z113" i="47" s="1"/>
  <c r="CN113" i="47"/>
  <c r="CM113" i="47"/>
  <c r="X113" i="47" s="1"/>
  <c r="CL113" i="47"/>
  <c r="W113" i="47" s="1"/>
  <c r="CK113" i="47"/>
  <c r="CJ113" i="47"/>
  <c r="CI113" i="47"/>
  <c r="T113" i="47" s="1"/>
  <c r="CH113" i="47"/>
  <c r="S113" i="47" s="1"/>
  <c r="CG113" i="47"/>
  <c r="R113" i="47" s="1"/>
  <c r="CF113" i="47"/>
  <c r="CE113" i="47"/>
  <c r="P113" i="47" s="1"/>
  <c r="CD113" i="47"/>
  <c r="O113" i="47" s="1"/>
  <c r="CC113" i="47"/>
  <c r="CB113" i="47"/>
  <c r="CA113" i="47"/>
  <c r="BZ113" i="47"/>
  <c r="BY113" i="47"/>
  <c r="BX113" i="47"/>
  <c r="I113" i="47" s="1"/>
  <c r="BW113" i="47"/>
  <c r="BV113" i="47"/>
  <c r="G113" i="47" s="1"/>
  <c r="BU113" i="47"/>
  <c r="F113" i="47" s="1"/>
  <c r="BT113" i="47"/>
  <c r="BS113" i="47"/>
  <c r="D113" i="47" s="1"/>
  <c r="B113" i="47"/>
  <c r="B113" i="45" s="1"/>
  <c r="A113" i="47"/>
  <c r="A111" i="27" s="1"/>
  <c r="EF112" i="47"/>
  <c r="BQ112" i="47" s="1"/>
  <c r="EE112" i="47"/>
  <c r="BP112" i="47" s="1"/>
  <c r="ED112" i="47"/>
  <c r="BO112" i="47" s="1"/>
  <c r="EC112" i="47"/>
  <c r="EB112" i="47"/>
  <c r="BM112" i="47" s="1"/>
  <c r="EA112" i="47"/>
  <c r="BL112" i="47" s="1"/>
  <c r="DZ112" i="47"/>
  <c r="DY112" i="47"/>
  <c r="DX112" i="47"/>
  <c r="DW112" i="47"/>
  <c r="BH112" i="47" s="1"/>
  <c r="DV112" i="47"/>
  <c r="DU112" i="47"/>
  <c r="DT112" i="47"/>
  <c r="BE112" i="47" s="1"/>
  <c r="DS112" i="47"/>
  <c r="DR112" i="47"/>
  <c r="BC112" i="47" s="1"/>
  <c r="DQ112" i="47"/>
  <c r="BB112" i="47" s="1"/>
  <c r="DP112" i="47"/>
  <c r="BA112" i="47" s="1"/>
  <c r="DO112" i="47"/>
  <c r="AZ112" i="47" s="1"/>
  <c r="DN112" i="47"/>
  <c r="DM112" i="47"/>
  <c r="DL112" i="47"/>
  <c r="AW112" i="47" s="1"/>
  <c r="DK112" i="47"/>
  <c r="AV112" i="47" s="1"/>
  <c r="DJ112" i="47"/>
  <c r="DI112" i="47"/>
  <c r="AT112" i="47" s="1"/>
  <c r="DH112" i="47"/>
  <c r="AS112" i="47" s="1"/>
  <c r="DG112" i="47"/>
  <c r="DF112" i="47"/>
  <c r="DE112" i="47"/>
  <c r="DD112" i="47"/>
  <c r="AO112" i="47" s="1"/>
  <c r="DC112" i="47"/>
  <c r="DB112" i="47"/>
  <c r="AM112" i="47" s="1"/>
  <c r="DA112" i="47"/>
  <c r="CZ112" i="47"/>
  <c r="CY112" i="47"/>
  <c r="AJ112" i="47" s="1"/>
  <c r="CX112" i="47"/>
  <c r="CW112" i="47"/>
  <c r="CV112" i="47"/>
  <c r="AG112" i="47" s="1"/>
  <c r="CU112" i="47"/>
  <c r="AF112" i="47" s="1"/>
  <c r="CT112" i="47"/>
  <c r="CS112" i="47"/>
  <c r="CR112" i="47"/>
  <c r="AC112" i="47" s="1"/>
  <c r="CQ112" i="47"/>
  <c r="CP112" i="47"/>
  <c r="AA112" i="47" s="1"/>
  <c r="CO112" i="47"/>
  <c r="CN112" i="47"/>
  <c r="Y112" i="47" s="1"/>
  <c r="CM112" i="47"/>
  <c r="CL112" i="47"/>
  <c r="CK112" i="47"/>
  <c r="CJ112" i="47"/>
  <c r="U112" i="47" s="1"/>
  <c r="CI112" i="47"/>
  <c r="T112" i="47" s="1"/>
  <c r="CH112" i="47"/>
  <c r="CG112" i="47"/>
  <c r="CF112" i="47"/>
  <c r="Q112" i="47" s="1"/>
  <c r="CE112" i="47"/>
  <c r="P112" i="47" s="1"/>
  <c r="CD112" i="47"/>
  <c r="CC112" i="47"/>
  <c r="CB112" i="47"/>
  <c r="CA112" i="47"/>
  <c r="L112" i="47" s="1"/>
  <c r="BZ112" i="47"/>
  <c r="K112" i="47" s="1"/>
  <c r="BY112" i="47"/>
  <c r="BX112" i="47"/>
  <c r="I112" i="47" s="1"/>
  <c r="BW112" i="47"/>
  <c r="H112" i="47" s="1"/>
  <c r="BV112" i="47"/>
  <c r="BU112" i="47"/>
  <c r="F112" i="47" s="1"/>
  <c r="BT112" i="47"/>
  <c r="E112" i="47" s="1"/>
  <c r="BS112" i="47"/>
  <c r="D112" i="47" s="1"/>
  <c r="B112" i="47"/>
  <c r="B112" i="45" s="1"/>
  <c r="A112" i="47"/>
  <c r="A112" i="45" s="1"/>
  <c r="EF111" i="47"/>
  <c r="BQ111" i="47" s="1"/>
  <c r="EE111" i="47"/>
  <c r="BP111" i="47" s="1"/>
  <c r="ED111" i="47"/>
  <c r="BO111" i="45" s="1"/>
  <c r="EC111" i="47"/>
  <c r="BN111" i="45" s="1"/>
  <c r="EB111" i="47"/>
  <c r="EA111" i="47"/>
  <c r="DZ111" i="47"/>
  <c r="DY111" i="47"/>
  <c r="BJ111" i="47" s="1"/>
  <c r="DX111" i="47"/>
  <c r="DW111" i="47"/>
  <c r="BH111" i="47" s="1"/>
  <c r="DV111" i="47"/>
  <c r="BG111" i="47" s="1"/>
  <c r="DU111" i="47"/>
  <c r="DT111" i="47"/>
  <c r="BE111" i="47" s="1"/>
  <c r="DS111" i="47"/>
  <c r="DR111" i="47"/>
  <c r="DQ111" i="47"/>
  <c r="BB111" i="47" s="1"/>
  <c r="DP111" i="47"/>
  <c r="DO111" i="47"/>
  <c r="DN111" i="47"/>
  <c r="DM111" i="47"/>
  <c r="DL111" i="47"/>
  <c r="AW111" i="47" s="1"/>
  <c r="DK111" i="47"/>
  <c r="AV111" i="47" s="1"/>
  <c r="DJ111" i="47"/>
  <c r="DI111" i="47"/>
  <c r="DH111" i="47"/>
  <c r="DG111" i="47"/>
  <c r="DF111" i="47"/>
  <c r="DE111" i="47"/>
  <c r="DD111" i="47"/>
  <c r="AO111" i="47" s="1"/>
  <c r="DC111" i="47"/>
  <c r="AN111" i="47" s="1"/>
  <c r="DB111" i="47"/>
  <c r="DA111" i="47"/>
  <c r="CZ111" i="47"/>
  <c r="AK111" i="47" s="1"/>
  <c r="CY111" i="47"/>
  <c r="AJ111" i="47" s="1"/>
  <c r="CX111" i="47"/>
  <c r="CW111" i="47"/>
  <c r="CV111" i="47"/>
  <c r="AG111" i="47" s="1"/>
  <c r="CU111" i="47"/>
  <c r="CT111" i="47"/>
  <c r="CS111" i="47"/>
  <c r="CR111" i="47"/>
  <c r="CQ111" i="47"/>
  <c r="CP111" i="47"/>
  <c r="AA111" i="47" s="1"/>
  <c r="CO111" i="47"/>
  <c r="CN111" i="47"/>
  <c r="CM111" i="47"/>
  <c r="X111" i="47" s="1"/>
  <c r="CL111" i="47"/>
  <c r="CK111" i="47"/>
  <c r="V111" i="47" s="1"/>
  <c r="CJ111" i="47"/>
  <c r="CI111" i="47"/>
  <c r="T111" i="47" s="1"/>
  <c r="CH111" i="47"/>
  <c r="CG111" i="47"/>
  <c r="CF111" i="47"/>
  <c r="Q111" i="47" s="1"/>
  <c r="CE111" i="47"/>
  <c r="P111" i="47" s="1"/>
  <c r="CD111" i="47"/>
  <c r="CC111" i="47"/>
  <c r="N111" i="47" s="1"/>
  <c r="CB111" i="47"/>
  <c r="CA111" i="47"/>
  <c r="L111" i="47" s="1"/>
  <c r="BZ111" i="47"/>
  <c r="K111" i="47" s="1"/>
  <c r="BY111" i="47"/>
  <c r="BX111" i="47"/>
  <c r="I111" i="47" s="1"/>
  <c r="BW111" i="47"/>
  <c r="BV111" i="47"/>
  <c r="BU111" i="47"/>
  <c r="BT111" i="47"/>
  <c r="BS111" i="47"/>
  <c r="D111" i="47" s="1"/>
  <c r="B111" i="47"/>
  <c r="B111" i="45" s="1"/>
  <c r="A111" i="47"/>
  <c r="A109" i="27" s="1"/>
  <c r="EF110" i="47"/>
  <c r="EE110" i="47"/>
  <c r="ED110" i="47"/>
  <c r="BO110" i="45" s="1"/>
  <c r="EC110" i="47"/>
  <c r="BN110" i="47" s="1"/>
  <c r="EB110" i="47"/>
  <c r="BM110" i="47" s="1"/>
  <c r="EA110" i="47"/>
  <c r="DZ110" i="47"/>
  <c r="BK110" i="47" s="1"/>
  <c r="DY110" i="47"/>
  <c r="DX110" i="47"/>
  <c r="DW110" i="47"/>
  <c r="DV110" i="47"/>
  <c r="BG110" i="47" s="1"/>
  <c r="DU110" i="47"/>
  <c r="BF110" i="47" s="1"/>
  <c r="DT110" i="47"/>
  <c r="DS110" i="47"/>
  <c r="BD110" i="47" s="1"/>
  <c r="DR110" i="47"/>
  <c r="DQ110" i="47"/>
  <c r="BB110" i="47" s="1"/>
  <c r="DP110" i="47"/>
  <c r="BA110" i="47" s="1"/>
  <c r="DO110" i="47"/>
  <c r="DN110" i="47"/>
  <c r="DM110" i="47"/>
  <c r="DL110" i="47"/>
  <c r="AW110" i="47" s="1"/>
  <c r="DK110" i="47"/>
  <c r="AV110" i="47" s="1"/>
  <c r="DJ110" i="47"/>
  <c r="AU110" i="47" s="1"/>
  <c r="DI110" i="47"/>
  <c r="AT110" i="47" s="1"/>
  <c r="DH110" i="47"/>
  <c r="DG110" i="47"/>
  <c r="DF110" i="47"/>
  <c r="DE110" i="47"/>
  <c r="AP110" i="47" s="1"/>
  <c r="DD110" i="47"/>
  <c r="AO110" i="47" s="1"/>
  <c r="DC110" i="47"/>
  <c r="DB110" i="47"/>
  <c r="DA110" i="47"/>
  <c r="CZ110" i="47"/>
  <c r="CY110" i="47"/>
  <c r="CX110" i="47"/>
  <c r="CW110" i="47"/>
  <c r="AH110" i="47" s="1"/>
  <c r="CV110" i="47"/>
  <c r="CU110" i="47"/>
  <c r="CT110" i="47"/>
  <c r="AE110" i="47" s="1"/>
  <c r="CS110" i="47"/>
  <c r="AD110" i="47" s="1"/>
  <c r="CR110" i="47"/>
  <c r="CQ110" i="47"/>
  <c r="CP110" i="47"/>
  <c r="AA110" i="47" s="1"/>
  <c r="CO110" i="47"/>
  <c r="CN110" i="47"/>
  <c r="Y110" i="47" s="1"/>
  <c r="CM110" i="47"/>
  <c r="X110" i="47" s="1"/>
  <c r="CL110" i="47"/>
  <c r="W110" i="47" s="1"/>
  <c r="CK110" i="47"/>
  <c r="CJ110" i="47"/>
  <c r="CI110" i="47"/>
  <c r="CH110" i="47"/>
  <c r="CG110" i="47"/>
  <c r="CF110" i="47"/>
  <c r="CE110" i="47"/>
  <c r="CD110" i="47"/>
  <c r="O110" i="47" s="1"/>
  <c r="CC110" i="47"/>
  <c r="N110" i="47" s="1"/>
  <c r="CB110" i="47"/>
  <c r="M110" i="47" s="1"/>
  <c r="CA110" i="47"/>
  <c r="BZ110" i="47"/>
  <c r="K110" i="47" s="1"/>
  <c r="BY110" i="47"/>
  <c r="J110" i="47" s="1"/>
  <c r="BX110" i="47"/>
  <c r="BW110" i="47"/>
  <c r="BV110" i="47"/>
  <c r="G110" i="47" s="1"/>
  <c r="BU110" i="47"/>
  <c r="F110" i="47" s="1"/>
  <c r="BT110" i="47"/>
  <c r="E110" i="47" s="1"/>
  <c r="BS110" i="47"/>
  <c r="BO110" i="47"/>
  <c r="B110" i="47"/>
  <c r="B110" i="45" s="1"/>
  <c r="A110" i="47"/>
  <c r="A108" i="27" s="1"/>
  <c r="EF109" i="47"/>
  <c r="BQ109" i="47" s="1"/>
  <c r="EE109" i="47"/>
  <c r="ED109" i="47"/>
  <c r="EC109" i="47"/>
  <c r="EB109" i="47"/>
  <c r="BM109" i="47" s="1"/>
  <c r="EA109" i="47"/>
  <c r="DZ109" i="47"/>
  <c r="BK109" i="47" s="1"/>
  <c r="DY109" i="47"/>
  <c r="BJ109" i="47" s="1"/>
  <c r="DX109" i="47"/>
  <c r="BI109" i="47" s="1"/>
  <c r="DW109" i="47"/>
  <c r="DV109" i="47"/>
  <c r="BG109" i="47" s="1"/>
  <c r="DU109" i="47"/>
  <c r="BF109" i="47" s="1"/>
  <c r="DT109" i="47"/>
  <c r="BE109" i="47" s="1"/>
  <c r="DS109" i="47"/>
  <c r="BD109" i="47" s="1"/>
  <c r="DR109" i="47"/>
  <c r="BC109" i="47" s="1"/>
  <c r="DQ109" i="47"/>
  <c r="DP109" i="47"/>
  <c r="DO109" i="47"/>
  <c r="DN109" i="47"/>
  <c r="AY109" i="47" s="1"/>
  <c r="DM109" i="47"/>
  <c r="DL109" i="47"/>
  <c r="AW109" i="47" s="1"/>
  <c r="DK109" i="47"/>
  <c r="DJ109" i="47"/>
  <c r="DI109" i="47"/>
  <c r="AT109" i="47" s="1"/>
  <c r="DH109" i="47"/>
  <c r="DG109" i="47"/>
  <c r="DF109" i="47"/>
  <c r="AQ109" i="47" s="1"/>
  <c r="DE109" i="47"/>
  <c r="DD109" i="47"/>
  <c r="AO109" i="47" s="1"/>
  <c r="DC109" i="47"/>
  <c r="DB109" i="47"/>
  <c r="DA109" i="47"/>
  <c r="CZ109" i="47"/>
  <c r="AK109" i="47" s="1"/>
  <c r="CY109" i="47"/>
  <c r="CX109" i="47"/>
  <c r="CW109" i="47"/>
  <c r="CV109" i="47"/>
  <c r="AG109" i="47" s="1"/>
  <c r="CU109" i="47"/>
  <c r="AF109" i="47" s="1"/>
  <c r="CT109" i="47"/>
  <c r="AE109" i="47" s="1"/>
  <c r="CS109" i="47"/>
  <c r="AD109" i="47" s="1"/>
  <c r="CR109" i="47"/>
  <c r="AC109" i="47" s="1"/>
  <c r="CQ109" i="47"/>
  <c r="AB109" i="47" s="1"/>
  <c r="CP109" i="47"/>
  <c r="AA109" i="47" s="1"/>
  <c r="CO109" i="47"/>
  <c r="CN109" i="47"/>
  <c r="Y109" i="47" s="1"/>
  <c r="CM109" i="47"/>
  <c r="CL109" i="47"/>
  <c r="CK109" i="47"/>
  <c r="CJ109" i="47"/>
  <c r="CI109" i="47"/>
  <c r="CH109" i="47"/>
  <c r="S109" i="47" s="1"/>
  <c r="CG109" i="47"/>
  <c r="CF109" i="47"/>
  <c r="Q109" i="47" s="1"/>
  <c r="CE109" i="47"/>
  <c r="CD109" i="47"/>
  <c r="O109" i="47" s="1"/>
  <c r="CC109" i="47"/>
  <c r="N109" i="47" s="1"/>
  <c r="CB109" i="47"/>
  <c r="CA109" i="47"/>
  <c r="BZ109" i="47"/>
  <c r="BY109" i="47"/>
  <c r="BX109" i="47"/>
  <c r="I109" i="47" s="1"/>
  <c r="BW109" i="47"/>
  <c r="H109" i="47" s="1"/>
  <c r="BV109" i="47"/>
  <c r="BU109" i="47"/>
  <c r="BT109" i="47"/>
  <c r="BS109" i="47"/>
  <c r="B109" i="47"/>
  <c r="B109" i="45" s="1"/>
  <c r="A109" i="47"/>
  <c r="C109" i="47" s="1"/>
  <c r="C109" i="45" s="1"/>
  <c r="EF108" i="47"/>
  <c r="BQ108" i="47" s="1"/>
  <c r="EE108" i="47"/>
  <c r="ED108" i="47"/>
  <c r="EC108" i="47"/>
  <c r="BN108" i="47" s="1"/>
  <c r="EB108" i="47"/>
  <c r="EA108" i="47"/>
  <c r="DZ108" i="47"/>
  <c r="BK108" i="47" s="1"/>
  <c r="DY108" i="47"/>
  <c r="BJ108" i="47" s="1"/>
  <c r="DX108" i="47"/>
  <c r="BI108" i="47" s="1"/>
  <c r="DW108" i="47"/>
  <c r="BH108" i="47" s="1"/>
  <c r="DV108" i="47"/>
  <c r="BG108" i="47" s="1"/>
  <c r="DU108" i="47"/>
  <c r="DT108" i="47"/>
  <c r="DS108" i="47"/>
  <c r="DR108" i="47"/>
  <c r="BC108" i="47" s="1"/>
  <c r="DQ108" i="47"/>
  <c r="DP108" i="47"/>
  <c r="BA108" i="47" s="1"/>
  <c r="DO108" i="47"/>
  <c r="AZ108" i="47" s="1"/>
  <c r="DN108" i="47"/>
  <c r="AY108" i="47" s="1"/>
  <c r="DM108" i="47"/>
  <c r="AX108" i="47" s="1"/>
  <c r="DL108" i="47"/>
  <c r="DK108" i="47"/>
  <c r="AV108" i="47" s="1"/>
  <c r="DJ108" i="47"/>
  <c r="AU108" i="47" s="1"/>
  <c r="DI108" i="47"/>
  <c r="DH108" i="47"/>
  <c r="AS108" i="47" s="1"/>
  <c r="DG108" i="47"/>
  <c r="AR108" i="47" s="1"/>
  <c r="DF108" i="47"/>
  <c r="AQ108" i="47" s="1"/>
  <c r="DE108" i="47"/>
  <c r="AP108" i="47" s="1"/>
  <c r="DD108" i="47"/>
  <c r="DC108" i="47"/>
  <c r="DB108" i="47"/>
  <c r="AM108" i="47" s="1"/>
  <c r="DA108" i="47"/>
  <c r="CZ108" i="47"/>
  <c r="AK108" i="47" s="1"/>
  <c r="CY108" i="47"/>
  <c r="CX108" i="47"/>
  <c r="CW108" i="47"/>
  <c r="AH108" i="47" s="1"/>
  <c r="CV108" i="47"/>
  <c r="CU108" i="47"/>
  <c r="CT108" i="47"/>
  <c r="AE108" i="47" s="1"/>
  <c r="CS108" i="47"/>
  <c r="AD108" i="47" s="1"/>
  <c r="CR108" i="47"/>
  <c r="AC108" i="47" s="1"/>
  <c r="CQ108" i="47"/>
  <c r="AB108" i="47" s="1"/>
  <c r="CP108" i="47"/>
  <c r="CO108" i="47"/>
  <c r="CN108" i="47"/>
  <c r="CM108" i="47"/>
  <c r="CL108" i="47"/>
  <c r="CK108" i="47"/>
  <c r="CJ108" i="47"/>
  <c r="U108" i="47" s="1"/>
  <c r="CI108" i="47"/>
  <c r="CH108" i="47"/>
  <c r="S108" i="47" s="1"/>
  <c r="CG108" i="47"/>
  <c r="CF108" i="47"/>
  <c r="CE108" i="47"/>
  <c r="CD108" i="47"/>
  <c r="CC108" i="47"/>
  <c r="CB108" i="47"/>
  <c r="M108" i="47" s="1"/>
  <c r="CA108" i="47"/>
  <c r="L108" i="47" s="1"/>
  <c r="BZ108" i="47"/>
  <c r="K108" i="47" s="1"/>
  <c r="BY108" i="47"/>
  <c r="BX108" i="47"/>
  <c r="BW108" i="47"/>
  <c r="BV108" i="47"/>
  <c r="G108" i="47" s="1"/>
  <c r="BU108" i="47"/>
  <c r="BT108" i="47"/>
  <c r="E108" i="47" s="1"/>
  <c r="BS108" i="47"/>
  <c r="D108" i="47" s="1"/>
  <c r="B108" i="47"/>
  <c r="B108" i="45" s="1"/>
  <c r="A108" i="47"/>
  <c r="A106" i="27" s="1"/>
  <c r="EF107" i="47"/>
  <c r="BQ107" i="47" s="1"/>
  <c r="EE107" i="47"/>
  <c r="BP107" i="47" s="1"/>
  <c r="ED107" i="47"/>
  <c r="BO107" i="47" s="1"/>
  <c r="EC107" i="47"/>
  <c r="BN107" i="47" s="1"/>
  <c r="EB107" i="47"/>
  <c r="BM107" i="47" s="1"/>
  <c r="EA107" i="47"/>
  <c r="DZ107" i="47"/>
  <c r="DY107" i="47"/>
  <c r="DX107" i="47"/>
  <c r="DW107" i="47"/>
  <c r="BH107" i="47" s="1"/>
  <c r="DV107" i="47"/>
  <c r="BG107" i="47" s="1"/>
  <c r="DU107" i="47"/>
  <c r="BF107" i="47" s="1"/>
  <c r="DT107" i="47"/>
  <c r="BE107" i="47" s="1"/>
  <c r="DS107" i="47"/>
  <c r="BD107" i="47" s="1"/>
  <c r="DR107" i="47"/>
  <c r="DQ107" i="47"/>
  <c r="DP107" i="47"/>
  <c r="DO107" i="47"/>
  <c r="AZ107" i="47" s="1"/>
  <c r="DN107" i="47"/>
  <c r="DM107" i="47"/>
  <c r="AX107" i="47" s="1"/>
  <c r="DL107" i="47"/>
  <c r="AW107" i="47" s="1"/>
  <c r="DK107" i="47"/>
  <c r="AV107" i="47" s="1"/>
  <c r="DJ107" i="47"/>
  <c r="DI107" i="47"/>
  <c r="DH107" i="47"/>
  <c r="DG107" i="47"/>
  <c r="AR107" i="47" s="1"/>
  <c r="DF107" i="47"/>
  <c r="DE107" i="47"/>
  <c r="AP107" i="47" s="1"/>
  <c r="DD107" i="47"/>
  <c r="AO107" i="47" s="1"/>
  <c r="DC107" i="47"/>
  <c r="DB107" i="47"/>
  <c r="DA107" i="47"/>
  <c r="AL107" i="47" s="1"/>
  <c r="CZ107" i="47"/>
  <c r="CY107" i="47"/>
  <c r="AJ107" i="47" s="1"/>
  <c r="CX107" i="47"/>
  <c r="AI107" i="47" s="1"/>
  <c r="CW107" i="47"/>
  <c r="AH107" i="47" s="1"/>
  <c r="CV107" i="47"/>
  <c r="AG107" i="47" s="1"/>
  <c r="CU107" i="47"/>
  <c r="AF107" i="47" s="1"/>
  <c r="CT107" i="47"/>
  <c r="AE107" i="47" s="1"/>
  <c r="CS107" i="47"/>
  <c r="AD107" i="47" s="1"/>
  <c r="CR107" i="47"/>
  <c r="CQ107" i="47"/>
  <c r="AB107" i="47" s="1"/>
  <c r="CP107" i="47"/>
  <c r="CO107" i="47"/>
  <c r="Z107" i="47" s="1"/>
  <c r="CN107" i="47"/>
  <c r="Y107" i="47" s="1"/>
  <c r="CM107" i="47"/>
  <c r="X107" i="47" s="1"/>
  <c r="CL107" i="47"/>
  <c r="CK107" i="47"/>
  <c r="V107" i="47" s="1"/>
  <c r="CJ107" i="47"/>
  <c r="CI107" i="47"/>
  <c r="T107" i="47" s="1"/>
  <c r="CH107" i="47"/>
  <c r="S107" i="47" s="1"/>
  <c r="CG107" i="47"/>
  <c r="R107" i="47" s="1"/>
  <c r="CF107" i="47"/>
  <c r="Q107" i="47" s="1"/>
  <c r="CE107" i="47"/>
  <c r="P107" i="47" s="1"/>
  <c r="CD107" i="47"/>
  <c r="O107" i="47" s="1"/>
  <c r="CC107" i="47"/>
  <c r="N107" i="47" s="1"/>
  <c r="CB107" i="47"/>
  <c r="M107" i="47" s="1"/>
  <c r="CA107" i="47"/>
  <c r="L107" i="47" s="1"/>
  <c r="BZ107" i="47"/>
  <c r="K107" i="47" s="1"/>
  <c r="BY107" i="47"/>
  <c r="J107" i="47" s="1"/>
  <c r="BX107" i="47"/>
  <c r="I107" i="47" s="1"/>
  <c r="BW107" i="47"/>
  <c r="H107" i="47" s="1"/>
  <c r="BV107" i="47"/>
  <c r="G107" i="47" s="1"/>
  <c r="BU107" i="47"/>
  <c r="BT107" i="47"/>
  <c r="BS107" i="47"/>
  <c r="D107" i="47" s="1"/>
  <c r="B107" i="47"/>
  <c r="B107" i="45" s="1"/>
  <c r="A107" i="47"/>
  <c r="C107" i="47" s="1"/>
  <c r="C107" i="45" s="1"/>
  <c r="EF106" i="47"/>
  <c r="BQ106" i="47" s="1"/>
  <c r="EE106" i="47"/>
  <c r="ED106" i="47"/>
  <c r="BO106" i="45" s="1"/>
  <c r="EC106" i="47"/>
  <c r="EB106" i="47"/>
  <c r="EA106" i="47"/>
  <c r="BL106" i="47" s="1"/>
  <c r="DZ106" i="47"/>
  <c r="BK106" i="47" s="1"/>
  <c r="DY106" i="47"/>
  <c r="DX106" i="47"/>
  <c r="BI106" i="47" s="1"/>
  <c r="DW106" i="47"/>
  <c r="BH106" i="47" s="1"/>
  <c r="DV106" i="47"/>
  <c r="BG106" i="47" s="1"/>
  <c r="DU106" i="47"/>
  <c r="DT106" i="47"/>
  <c r="DS106" i="47"/>
  <c r="BD106" i="47" s="1"/>
  <c r="DR106" i="47"/>
  <c r="BC106" i="47" s="1"/>
  <c r="DQ106" i="47"/>
  <c r="DP106" i="47"/>
  <c r="BA106" i="47" s="1"/>
  <c r="DO106" i="47"/>
  <c r="DN106" i="47"/>
  <c r="AY106" i="47" s="1"/>
  <c r="DM106" i="47"/>
  <c r="DL106" i="47"/>
  <c r="DK106" i="47"/>
  <c r="DJ106" i="47"/>
  <c r="DI106" i="47"/>
  <c r="DH106" i="47"/>
  <c r="AS106" i="47" s="1"/>
  <c r="DG106" i="47"/>
  <c r="DF106" i="47"/>
  <c r="AQ106" i="47" s="1"/>
  <c r="DE106" i="47"/>
  <c r="DD106" i="47"/>
  <c r="DC106" i="47"/>
  <c r="AN106" i="47" s="1"/>
  <c r="DB106" i="47"/>
  <c r="AM106" i="47" s="1"/>
  <c r="DA106" i="47"/>
  <c r="AL106" i="47" s="1"/>
  <c r="CZ106" i="47"/>
  <c r="AK106" i="47" s="1"/>
  <c r="CY106" i="47"/>
  <c r="CX106" i="47"/>
  <c r="AI106" i="47" s="1"/>
  <c r="CW106" i="47"/>
  <c r="CV106" i="47"/>
  <c r="AG106" i="47" s="1"/>
  <c r="CU106" i="47"/>
  <c r="AF106" i="47" s="1"/>
  <c r="CT106" i="47"/>
  <c r="CS106" i="47"/>
  <c r="CR106" i="47"/>
  <c r="AC106" i="47" s="1"/>
  <c r="CQ106" i="47"/>
  <c r="CP106" i="47"/>
  <c r="AA106" i="47" s="1"/>
  <c r="CO106" i="47"/>
  <c r="CN106" i="47"/>
  <c r="Y106" i="47" s="1"/>
  <c r="CM106" i="47"/>
  <c r="X106" i="47" s="1"/>
  <c r="CL106" i="47"/>
  <c r="CK106" i="47"/>
  <c r="CJ106" i="47"/>
  <c r="U106" i="47" s="1"/>
  <c r="CI106" i="47"/>
  <c r="CH106" i="47"/>
  <c r="CG106" i="47"/>
  <c r="CF106" i="47"/>
  <c r="CE106" i="47"/>
  <c r="P106" i="47" s="1"/>
  <c r="CD106" i="47"/>
  <c r="O106" i="47" s="1"/>
  <c r="CC106" i="47"/>
  <c r="CB106" i="47"/>
  <c r="M106" i="47" s="1"/>
  <c r="CA106" i="47"/>
  <c r="L106" i="47" s="1"/>
  <c r="BZ106" i="47"/>
  <c r="K106" i="47" s="1"/>
  <c r="BY106" i="47"/>
  <c r="BX106" i="47"/>
  <c r="BW106" i="47"/>
  <c r="H106" i="47" s="1"/>
  <c r="BV106" i="47"/>
  <c r="G106" i="47" s="1"/>
  <c r="BU106" i="47"/>
  <c r="F106" i="47" s="1"/>
  <c r="BT106" i="47"/>
  <c r="E106" i="47" s="1"/>
  <c r="BS106" i="47"/>
  <c r="B106" i="47"/>
  <c r="B106" i="45" s="1"/>
  <c r="A106" i="47"/>
  <c r="A104" i="27" s="1"/>
  <c r="EF105" i="47"/>
  <c r="BQ105" i="47" s="1"/>
  <c r="EE105" i="47"/>
  <c r="BP105" i="47" s="1"/>
  <c r="ED105" i="47"/>
  <c r="EC105" i="47"/>
  <c r="BN105" i="47" s="1"/>
  <c r="EB105" i="47"/>
  <c r="EA105" i="47"/>
  <c r="BL105" i="47" s="1"/>
  <c r="DZ105" i="47"/>
  <c r="DY105" i="47"/>
  <c r="BJ105" i="47" s="1"/>
  <c r="DX105" i="47"/>
  <c r="BI105" i="47" s="1"/>
  <c r="DW105" i="47"/>
  <c r="DV105" i="47"/>
  <c r="DU105" i="47"/>
  <c r="BF105" i="47" s="1"/>
  <c r="DT105" i="47"/>
  <c r="DS105" i="47"/>
  <c r="BD105" i="47" s="1"/>
  <c r="DR105" i="47"/>
  <c r="DQ105" i="47"/>
  <c r="BB105" i="47" s="1"/>
  <c r="DP105" i="47"/>
  <c r="BA105" i="47" s="1"/>
  <c r="DO105" i="47"/>
  <c r="AZ105" i="47" s="1"/>
  <c r="DN105" i="47"/>
  <c r="DM105" i="47"/>
  <c r="AX105" i="47" s="1"/>
  <c r="DL105" i="47"/>
  <c r="DK105" i="47"/>
  <c r="DJ105" i="47"/>
  <c r="DI105" i="47"/>
  <c r="AT105" i="47" s="1"/>
  <c r="DH105" i="47"/>
  <c r="DG105" i="47"/>
  <c r="DF105" i="47"/>
  <c r="DE105" i="47"/>
  <c r="AP105" i="47" s="1"/>
  <c r="DD105" i="47"/>
  <c r="DC105" i="47"/>
  <c r="DB105" i="47"/>
  <c r="DA105" i="47"/>
  <c r="CZ105" i="47"/>
  <c r="AK105" i="47" s="1"/>
  <c r="CY105" i="47"/>
  <c r="AJ105" i="47" s="1"/>
  <c r="CX105" i="47"/>
  <c r="CW105" i="47"/>
  <c r="AH105" i="47" s="1"/>
  <c r="CV105" i="47"/>
  <c r="AG105" i="47" s="1"/>
  <c r="CU105" i="47"/>
  <c r="AF105" i="47" s="1"/>
  <c r="CT105" i="47"/>
  <c r="CS105" i="47"/>
  <c r="CR105" i="47"/>
  <c r="AC105" i="47" s="1"/>
  <c r="CQ105" i="47"/>
  <c r="AB105" i="47" s="1"/>
  <c r="CP105" i="47"/>
  <c r="CO105" i="47"/>
  <c r="Z105" i="47" s="1"/>
  <c r="CN105" i="47"/>
  <c r="Y105" i="47" s="1"/>
  <c r="CM105" i="47"/>
  <c r="X105" i="47" s="1"/>
  <c r="CL105" i="47"/>
  <c r="CK105" i="47"/>
  <c r="CJ105" i="47"/>
  <c r="U105" i="47" s="1"/>
  <c r="CI105" i="47"/>
  <c r="T105" i="47" s="1"/>
  <c r="CH105" i="47"/>
  <c r="CG105" i="47"/>
  <c r="R105" i="47" s="1"/>
  <c r="CF105" i="47"/>
  <c r="CE105" i="47"/>
  <c r="P105" i="47" s="1"/>
  <c r="CD105" i="47"/>
  <c r="CC105" i="47"/>
  <c r="CB105" i="47"/>
  <c r="M105" i="47" s="1"/>
  <c r="CA105" i="47"/>
  <c r="L105" i="47" s="1"/>
  <c r="BZ105" i="47"/>
  <c r="BY105" i="47"/>
  <c r="J105" i="47" s="1"/>
  <c r="BX105" i="47"/>
  <c r="BW105" i="47"/>
  <c r="BV105" i="47"/>
  <c r="BU105" i="47"/>
  <c r="F105" i="47" s="1"/>
  <c r="BT105" i="47"/>
  <c r="E105" i="47" s="1"/>
  <c r="BS105" i="47"/>
  <c r="B105" i="47"/>
  <c r="B105" i="45" s="1"/>
  <c r="A105" i="47"/>
  <c r="A103" i="29" s="1"/>
  <c r="EF104" i="47"/>
  <c r="EE104" i="47"/>
  <c r="BP104" i="47" s="1"/>
  <c r="ED104" i="47"/>
  <c r="EC104" i="47"/>
  <c r="EB104" i="47"/>
  <c r="BM104" i="47" s="1"/>
  <c r="EA104" i="47"/>
  <c r="BL104" i="47" s="1"/>
  <c r="DZ104" i="47"/>
  <c r="BK104" i="47" s="1"/>
  <c r="DY104" i="47"/>
  <c r="BJ104" i="47" s="1"/>
  <c r="DX104" i="47"/>
  <c r="BI104" i="47" s="1"/>
  <c r="DW104" i="47"/>
  <c r="BH104" i="47" s="1"/>
  <c r="DV104" i="47"/>
  <c r="BG104" i="47" s="1"/>
  <c r="DU104" i="47"/>
  <c r="DT104" i="47"/>
  <c r="BE104" i="47" s="1"/>
  <c r="DS104" i="47"/>
  <c r="BD104" i="47" s="1"/>
  <c r="DR104" i="47"/>
  <c r="BC104" i="47" s="1"/>
  <c r="DQ104" i="47"/>
  <c r="BB104" i="47" s="1"/>
  <c r="DP104" i="47"/>
  <c r="BA104" i="47" s="1"/>
  <c r="DO104" i="47"/>
  <c r="AZ104" i="47" s="1"/>
  <c r="DN104" i="47"/>
  <c r="AY104" i="47" s="1"/>
  <c r="DM104" i="47"/>
  <c r="DL104" i="47"/>
  <c r="AW104" i="47" s="1"/>
  <c r="DK104" i="47"/>
  <c r="AV104" i="47" s="1"/>
  <c r="DJ104" i="47"/>
  <c r="AU104" i="47" s="1"/>
  <c r="DI104" i="47"/>
  <c r="AT104" i="47" s="1"/>
  <c r="DH104" i="47"/>
  <c r="DG104" i="47"/>
  <c r="DF104" i="47"/>
  <c r="AQ104" i="47" s="1"/>
  <c r="DE104" i="47"/>
  <c r="DD104" i="47"/>
  <c r="AO104" i="47" s="1"/>
  <c r="DC104" i="47"/>
  <c r="DB104" i="47"/>
  <c r="AM104" i="47" s="1"/>
  <c r="DA104" i="47"/>
  <c r="AL104" i="47" s="1"/>
  <c r="CZ104" i="47"/>
  <c r="CY104" i="47"/>
  <c r="CX104" i="47"/>
  <c r="AI104" i="47" s="1"/>
  <c r="CW104" i="47"/>
  <c r="CV104" i="47"/>
  <c r="AG104" i="47" s="1"/>
  <c r="CU104" i="47"/>
  <c r="CT104" i="47"/>
  <c r="AE104" i="47" s="1"/>
  <c r="CS104" i="47"/>
  <c r="AD104" i="47" s="1"/>
  <c r="CR104" i="47"/>
  <c r="AC104" i="47" s="1"/>
  <c r="CQ104" i="47"/>
  <c r="CP104" i="47"/>
  <c r="AA104" i="47" s="1"/>
  <c r="CO104" i="47"/>
  <c r="Z104" i="47" s="1"/>
  <c r="CN104" i="47"/>
  <c r="Y104" i="47" s="1"/>
  <c r="CM104" i="47"/>
  <c r="X104" i="47" s="1"/>
  <c r="CL104" i="47"/>
  <c r="W104" i="47" s="1"/>
  <c r="CK104" i="47"/>
  <c r="V104" i="47" s="1"/>
  <c r="CJ104" i="47"/>
  <c r="CI104" i="47"/>
  <c r="CH104" i="47"/>
  <c r="CG104" i="47"/>
  <c r="CF104" i="47"/>
  <c r="Q104" i="47" s="1"/>
  <c r="CE104" i="47"/>
  <c r="P104" i="47" s="1"/>
  <c r="CD104" i="47"/>
  <c r="O104" i="47" s="1"/>
  <c r="CC104" i="47"/>
  <c r="N104" i="47" s="1"/>
  <c r="CB104" i="47"/>
  <c r="M104" i="47" s="1"/>
  <c r="CA104" i="47"/>
  <c r="BZ104" i="47"/>
  <c r="K104" i="47" s="1"/>
  <c r="BY104" i="47"/>
  <c r="J104" i="47" s="1"/>
  <c r="BX104" i="47"/>
  <c r="I104" i="47" s="1"/>
  <c r="BW104" i="47"/>
  <c r="H104" i="47" s="1"/>
  <c r="BV104" i="47"/>
  <c r="G104" i="47" s="1"/>
  <c r="BU104" i="47"/>
  <c r="F104" i="47" s="1"/>
  <c r="BT104" i="47"/>
  <c r="BS104" i="47"/>
  <c r="D104" i="47" s="1"/>
  <c r="B104" i="47"/>
  <c r="B104" i="45" s="1"/>
  <c r="A104" i="47"/>
  <c r="C104" i="47" s="1"/>
  <c r="C104" i="45" s="1"/>
  <c r="EF103" i="47"/>
  <c r="BQ103" i="47" s="1"/>
  <c r="EE103" i="47"/>
  <c r="BP103" i="47" s="1"/>
  <c r="ED103" i="47"/>
  <c r="BO103" i="45" s="1"/>
  <c r="EC103" i="47"/>
  <c r="BN103" i="47" s="1"/>
  <c r="EB103" i="47"/>
  <c r="BM103" i="47" s="1"/>
  <c r="EA103" i="47"/>
  <c r="DZ103" i="47"/>
  <c r="DY103" i="47"/>
  <c r="DX103" i="47"/>
  <c r="BI103" i="47" s="1"/>
  <c r="DW103" i="47"/>
  <c r="BH103" i="47" s="1"/>
  <c r="DV103" i="47"/>
  <c r="DU103" i="47"/>
  <c r="BF103" i="47" s="1"/>
  <c r="DT103" i="47"/>
  <c r="DS103" i="47"/>
  <c r="BD103" i="47" s="1"/>
  <c r="DR103" i="47"/>
  <c r="BC103" i="47" s="1"/>
  <c r="DQ103" i="47"/>
  <c r="DP103" i="47"/>
  <c r="BA103" i="47" s="1"/>
  <c r="DO103" i="47"/>
  <c r="AZ103" i="47" s="1"/>
  <c r="DN103" i="47"/>
  <c r="DM103" i="47"/>
  <c r="AX103" i="47" s="1"/>
  <c r="DL103" i="47"/>
  <c r="DK103" i="47"/>
  <c r="DJ103" i="47"/>
  <c r="DI103" i="47"/>
  <c r="DH103" i="47"/>
  <c r="AS103" i="47" s="1"/>
  <c r="DG103" i="47"/>
  <c r="AR103" i="47" s="1"/>
  <c r="DF103" i="47"/>
  <c r="DE103" i="47"/>
  <c r="AP103" i="47" s="1"/>
  <c r="DD103" i="47"/>
  <c r="DC103" i="47"/>
  <c r="DB103" i="47"/>
  <c r="DA103" i="47"/>
  <c r="CZ103" i="47"/>
  <c r="AK103" i="47" s="1"/>
  <c r="CY103" i="47"/>
  <c r="CX103" i="47"/>
  <c r="CW103" i="47"/>
  <c r="AH103" i="47" s="1"/>
  <c r="CV103" i="47"/>
  <c r="CU103" i="47"/>
  <c r="AF103" i="47" s="1"/>
  <c r="CT103" i="47"/>
  <c r="AE103" i="47" s="1"/>
  <c r="CS103" i="47"/>
  <c r="CR103" i="47"/>
  <c r="AC103" i="47" s="1"/>
  <c r="CQ103" i="47"/>
  <c r="CP103" i="47"/>
  <c r="AA103" i="47" s="1"/>
  <c r="CO103" i="47"/>
  <c r="Z103" i="47" s="1"/>
  <c r="CN103" i="47"/>
  <c r="CM103" i="47"/>
  <c r="X103" i="47" s="1"/>
  <c r="CL103" i="47"/>
  <c r="CK103" i="47"/>
  <c r="CJ103" i="47"/>
  <c r="U103" i="47" s="1"/>
  <c r="CI103" i="47"/>
  <c r="T103" i="47" s="1"/>
  <c r="CH103" i="47"/>
  <c r="S103" i="47" s="1"/>
  <c r="CG103" i="47"/>
  <c r="R103" i="47" s="1"/>
  <c r="CF103" i="47"/>
  <c r="Q103" i="47" s="1"/>
  <c r="CE103" i="47"/>
  <c r="CD103" i="47"/>
  <c r="O103" i="47" s="1"/>
  <c r="CC103" i="47"/>
  <c r="CB103" i="47"/>
  <c r="M103" i="47" s="1"/>
  <c r="CA103" i="47"/>
  <c r="BZ103" i="47"/>
  <c r="BY103" i="47"/>
  <c r="J103" i="47" s="1"/>
  <c r="BX103" i="47"/>
  <c r="BW103" i="47"/>
  <c r="BV103" i="47"/>
  <c r="G103" i="47" s="1"/>
  <c r="BU103" i="47"/>
  <c r="BT103" i="47"/>
  <c r="E103" i="47" s="1"/>
  <c r="BS103" i="47"/>
  <c r="D103" i="47" s="1"/>
  <c r="BO103" i="47"/>
  <c r="B103" i="47"/>
  <c r="B103" i="45" s="1"/>
  <c r="A103" i="47"/>
  <c r="A101" i="27" s="1"/>
  <c r="EF102" i="47"/>
  <c r="BQ102" i="47" s="1"/>
  <c r="EE102" i="47"/>
  <c r="ED102" i="47"/>
  <c r="BO102" i="45" s="1"/>
  <c r="EC102" i="47"/>
  <c r="BN102" i="47" s="1"/>
  <c r="EB102" i="47"/>
  <c r="BM102" i="47" s="1"/>
  <c r="EA102" i="47"/>
  <c r="DZ102" i="47"/>
  <c r="BK102" i="47" s="1"/>
  <c r="DY102" i="47"/>
  <c r="BJ102" i="47" s="1"/>
  <c r="DX102" i="47"/>
  <c r="DW102" i="47"/>
  <c r="BH102" i="47" s="1"/>
  <c r="DV102" i="47"/>
  <c r="DU102" i="47"/>
  <c r="BF102" i="47" s="1"/>
  <c r="DT102" i="47"/>
  <c r="BE102" i="47" s="1"/>
  <c r="DS102" i="47"/>
  <c r="BD102" i="47" s="1"/>
  <c r="DR102" i="47"/>
  <c r="BC102" i="47" s="1"/>
  <c r="DQ102" i="47"/>
  <c r="BB102" i="47" s="1"/>
  <c r="DP102" i="47"/>
  <c r="DO102" i="47"/>
  <c r="AZ102" i="47" s="1"/>
  <c r="DN102" i="47"/>
  <c r="DM102" i="47"/>
  <c r="AX102" i="47" s="1"/>
  <c r="DL102" i="47"/>
  <c r="AW102" i="47" s="1"/>
  <c r="DK102" i="47"/>
  <c r="AV102" i="47" s="1"/>
  <c r="DJ102" i="47"/>
  <c r="AU102" i="47" s="1"/>
  <c r="DI102" i="47"/>
  <c r="DH102" i="47"/>
  <c r="AS102" i="47" s="1"/>
  <c r="DG102" i="47"/>
  <c r="DF102" i="47"/>
  <c r="DE102" i="47"/>
  <c r="AP102" i="47" s="1"/>
  <c r="DD102" i="47"/>
  <c r="AO102" i="47" s="1"/>
  <c r="DC102" i="47"/>
  <c r="DB102" i="47"/>
  <c r="AM102" i="47" s="1"/>
  <c r="DA102" i="47"/>
  <c r="CZ102" i="47"/>
  <c r="CY102" i="47"/>
  <c r="AJ102" i="47" s="1"/>
  <c r="CX102" i="47"/>
  <c r="CW102" i="47"/>
  <c r="AH102" i="47" s="1"/>
  <c r="CV102" i="47"/>
  <c r="CU102" i="47"/>
  <c r="CT102" i="47"/>
  <c r="AE102" i="47" s="1"/>
  <c r="CS102" i="47"/>
  <c r="CR102" i="47"/>
  <c r="CQ102" i="47"/>
  <c r="CP102" i="47"/>
  <c r="CO102" i="47"/>
  <c r="Z102" i="47" s="1"/>
  <c r="CN102" i="47"/>
  <c r="Y102" i="47" s="1"/>
  <c r="CM102" i="47"/>
  <c r="CL102" i="47"/>
  <c r="W102" i="47" s="1"/>
  <c r="CK102" i="47"/>
  <c r="V102" i="47" s="1"/>
  <c r="CJ102" i="47"/>
  <c r="CI102" i="47"/>
  <c r="CH102" i="47"/>
  <c r="CG102" i="47"/>
  <c r="R102" i="47" s="1"/>
  <c r="CF102" i="47"/>
  <c r="Q102" i="47" s="1"/>
  <c r="CE102" i="47"/>
  <c r="CD102" i="47"/>
  <c r="O102" i="47" s="1"/>
  <c r="CC102" i="47"/>
  <c r="CB102" i="47"/>
  <c r="M102" i="47" s="1"/>
  <c r="CA102" i="47"/>
  <c r="L102" i="47" s="1"/>
  <c r="BZ102" i="47"/>
  <c r="BY102" i="47"/>
  <c r="J102" i="47" s="1"/>
  <c r="BX102" i="47"/>
  <c r="BW102" i="47"/>
  <c r="BV102" i="47"/>
  <c r="G102" i="47" s="1"/>
  <c r="BU102" i="47"/>
  <c r="F102" i="47" s="1"/>
  <c r="BT102" i="47"/>
  <c r="E102" i="47" s="1"/>
  <c r="BS102" i="47"/>
  <c r="D102" i="47" s="1"/>
  <c r="B102" i="47"/>
  <c r="B102" i="45" s="1"/>
  <c r="A102" i="47"/>
  <c r="A100" i="29" s="1"/>
  <c r="EF101" i="47"/>
  <c r="EE101" i="47"/>
  <c r="BP101" i="47" s="1"/>
  <c r="ED101" i="47"/>
  <c r="BO101" i="47" s="1"/>
  <c r="EC101" i="47"/>
  <c r="EB101" i="47"/>
  <c r="BM101" i="47" s="1"/>
  <c r="EA101" i="47"/>
  <c r="DZ101" i="47"/>
  <c r="BK101" i="47" s="1"/>
  <c r="DY101" i="47"/>
  <c r="BJ101" i="47" s="1"/>
  <c r="DX101" i="47"/>
  <c r="DW101" i="47"/>
  <c r="BH101" i="47" s="1"/>
  <c r="DV101" i="47"/>
  <c r="BG101" i="47" s="1"/>
  <c r="DU101" i="47"/>
  <c r="BF101" i="47" s="1"/>
  <c r="DT101" i="47"/>
  <c r="BE101" i="47" s="1"/>
  <c r="DS101" i="47"/>
  <c r="DR101" i="47"/>
  <c r="BC101" i="47" s="1"/>
  <c r="DQ101" i="47"/>
  <c r="BB101" i="47" s="1"/>
  <c r="DP101" i="47"/>
  <c r="DO101" i="47"/>
  <c r="AZ101" i="47" s="1"/>
  <c r="DN101" i="47"/>
  <c r="DM101" i="47"/>
  <c r="DL101" i="47"/>
  <c r="AW101" i="47" s="1"/>
  <c r="DK101" i="47"/>
  <c r="AV101" i="47" s="1"/>
  <c r="DJ101" i="47"/>
  <c r="AU101" i="47" s="1"/>
  <c r="DI101" i="47"/>
  <c r="AT101" i="47" s="1"/>
  <c r="DH101" i="47"/>
  <c r="DG101" i="47"/>
  <c r="AR101" i="47" s="1"/>
  <c r="DF101" i="47"/>
  <c r="DE101" i="47"/>
  <c r="DD101" i="47"/>
  <c r="DC101" i="47"/>
  <c r="DB101" i="47"/>
  <c r="AM101" i="47" s="1"/>
  <c r="DA101" i="47"/>
  <c r="AL101" i="47" s="1"/>
  <c r="CZ101" i="47"/>
  <c r="CY101" i="47"/>
  <c r="AJ101" i="47" s="1"/>
  <c r="CX101" i="47"/>
  <c r="CW101" i="47"/>
  <c r="AH101" i="47" s="1"/>
  <c r="CV101" i="47"/>
  <c r="AG101" i="47" s="1"/>
  <c r="CU101" i="47"/>
  <c r="CT101" i="47"/>
  <c r="AE101" i="47" s="1"/>
  <c r="CS101" i="47"/>
  <c r="AD101" i="47" s="1"/>
  <c r="CR101" i="47"/>
  <c r="CQ101" i="47"/>
  <c r="AB101" i="47" s="1"/>
  <c r="CP101" i="47"/>
  <c r="AA101" i="47" s="1"/>
  <c r="CO101" i="47"/>
  <c r="CN101" i="47"/>
  <c r="Y101" i="47" s="1"/>
  <c r="CM101" i="47"/>
  <c r="CL101" i="47"/>
  <c r="W101" i="47" s="1"/>
  <c r="CK101" i="47"/>
  <c r="V101" i="47" s="1"/>
  <c r="CJ101" i="47"/>
  <c r="CI101" i="47"/>
  <c r="T101" i="47" s="1"/>
  <c r="CH101" i="47"/>
  <c r="S101" i="47" s="1"/>
  <c r="CG101" i="47"/>
  <c r="R101" i="47" s="1"/>
  <c r="CF101" i="47"/>
  <c r="CE101" i="47"/>
  <c r="CD101" i="47"/>
  <c r="O101" i="47" s="1"/>
  <c r="CC101" i="47"/>
  <c r="N101" i="47" s="1"/>
  <c r="CB101" i="47"/>
  <c r="CA101" i="47"/>
  <c r="L101" i="47" s="1"/>
  <c r="BZ101" i="47"/>
  <c r="K101" i="47" s="1"/>
  <c r="BY101" i="47"/>
  <c r="BX101" i="47"/>
  <c r="I101" i="47" s="1"/>
  <c r="BW101" i="47"/>
  <c r="BV101" i="47"/>
  <c r="G101" i="47" s="1"/>
  <c r="BU101" i="47"/>
  <c r="BT101" i="47"/>
  <c r="BS101" i="47"/>
  <c r="D101" i="47" s="1"/>
  <c r="B101" i="47"/>
  <c r="B101" i="45" s="1"/>
  <c r="A101" i="47"/>
  <c r="A99" i="27" s="1"/>
  <c r="EF100" i="47"/>
  <c r="BQ100" i="47" s="1"/>
  <c r="EE100" i="47"/>
  <c r="ED100" i="47"/>
  <c r="BO100" i="47" s="1"/>
  <c r="EC100" i="47"/>
  <c r="EB100" i="47"/>
  <c r="EA100" i="47"/>
  <c r="BL100" i="47" s="1"/>
  <c r="DZ100" i="47"/>
  <c r="DY100" i="47"/>
  <c r="DX100" i="47"/>
  <c r="DW100" i="47"/>
  <c r="DV100" i="47"/>
  <c r="BG100" i="47" s="1"/>
  <c r="DU100" i="47"/>
  <c r="DT100" i="47"/>
  <c r="DS100" i="47"/>
  <c r="BD100" i="47" s="1"/>
  <c r="DR100" i="47"/>
  <c r="BC100" i="47" s="1"/>
  <c r="DQ100" i="47"/>
  <c r="BB100" i="47" s="1"/>
  <c r="DP100" i="47"/>
  <c r="BA100" i="47" s="1"/>
  <c r="DO100" i="47"/>
  <c r="DN100" i="47"/>
  <c r="AY100" i="47" s="1"/>
  <c r="DM100" i="47"/>
  <c r="DL100" i="47"/>
  <c r="DK100" i="47"/>
  <c r="AV100" i="47" s="1"/>
  <c r="DJ100" i="47"/>
  <c r="AU100" i="47" s="1"/>
  <c r="DI100" i="47"/>
  <c r="AT100" i="47" s="1"/>
  <c r="DH100" i="47"/>
  <c r="DG100" i="47"/>
  <c r="AR100" i="47" s="1"/>
  <c r="DF100" i="47"/>
  <c r="AQ100" i="47" s="1"/>
  <c r="DE100" i="47"/>
  <c r="DD100" i="47"/>
  <c r="DC100" i="47"/>
  <c r="AN100" i="47" s="1"/>
  <c r="DB100" i="47"/>
  <c r="DA100" i="47"/>
  <c r="CZ100" i="47"/>
  <c r="AK100" i="47" s="1"/>
  <c r="CY100" i="47"/>
  <c r="AJ100" i="47" s="1"/>
  <c r="CX100" i="47"/>
  <c r="AI100" i="45" s="1"/>
  <c r="CW100" i="47"/>
  <c r="AH100" i="47" s="1"/>
  <c r="CV100" i="47"/>
  <c r="CU100" i="47"/>
  <c r="AF100" i="47" s="1"/>
  <c r="CT100" i="47"/>
  <c r="AE100" i="47" s="1"/>
  <c r="CS100" i="47"/>
  <c r="AD100" i="47" s="1"/>
  <c r="CR100" i="47"/>
  <c r="AC100" i="47" s="1"/>
  <c r="CQ100" i="47"/>
  <c r="CP100" i="47"/>
  <c r="AA100" i="47" s="1"/>
  <c r="CO100" i="47"/>
  <c r="CN100" i="47"/>
  <c r="CM100" i="47"/>
  <c r="X100" i="47" s="1"/>
  <c r="CL100" i="47"/>
  <c r="W100" i="47" s="1"/>
  <c r="CK100" i="47"/>
  <c r="V100" i="47" s="1"/>
  <c r="CJ100" i="47"/>
  <c r="U100" i="47" s="1"/>
  <c r="CI100" i="47"/>
  <c r="CH100" i="47"/>
  <c r="S100" i="47" s="1"/>
  <c r="CG100" i="47"/>
  <c r="CF100" i="47"/>
  <c r="CE100" i="47"/>
  <c r="P100" i="47" s="1"/>
  <c r="CD100" i="47"/>
  <c r="O100" i="47" s="1"/>
  <c r="CC100" i="47"/>
  <c r="CB100" i="47"/>
  <c r="CA100" i="47"/>
  <c r="BZ100" i="47"/>
  <c r="K100" i="47" s="1"/>
  <c r="BY100" i="47"/>
  <c r="J100" i="47" s="1"/>
  <c r="BX100" i="47"/>
  <c r="BW100" i="47"/>
  <c r="H100" i="47" s="1"/>
  <c r="BV100" i="47"/>
  <c r="BU100" i="47"/>
  <c r="BT100" i="47"/>
  <c r="E100" i="47" s="1"/>
  <c r="BS100" i="47"/>
  <c r="AI100" i="47"/>
  <c r="B100" i="47"/>
  <c r="B100" i="45" s="1"/>
  <c r="A100" i="47"/>
  <c r="A98" i="29" s="1"/>
  <c r="EF99" i="47"/>
  <c r="BQ99" i="47" s="1"/>
  <c r="EE99" i="47"/>
  <c r="BP99" i="47" s="1"/>
  <c r="ED99" i="47"/>
  <c r="BO99" i="47" s="1"/>
  <c r="EC99" i="47"/>
  <c r="BN99" i="47" s="1"/>
  <c r="EB99" i="47"/>
  <c r="EA99" i="47"/>
  <c r="BL99" i="47" s="1"/>
  <c r="DZ99" i="47"/>
  <c r="BK99" i="47" s="1"/>
  <c r="DY99" i="47"/>
  <c r="DX99" i="47"/>
  <c r="BI99" i="47" s="1"/>
  <c r="DW99" i="47"/>
  <c r="DV99" i="47"/>
  <c r="DU99" i="47"/>
  <c r="BF99" i="47" s="1"/>
  <c r="DT99" i="47"/>
  <c r="BE99" i="47" s="1"/>
  <c r="DS99" i="47"/>
  <c r="BD99" i="47" s="1"/>
  <c r="DR99" i="47"/>
  <c r="DQ99" i="47"/>
  <c r="DP99" i="47"/>
  <c r="BA99" i="47" s="1"/>
  <c r="DO99" i="47"/>
  <c r="AZ99" i="47" s="1"/>
  <c r="DN99" i="47"/>
  <c r="AY99" i="47" s="1"/>
  <c r="DM99" i="47"/>
  <c r="AX99" i="47" s="1"/>
  <c r="DL99" i="47"/>
  <c r="DK99" i="47"/>
  <c r="AV99" i="47" s="1"/>
  <c r="DJ99" i="47"/>
  <c r="DI99" i="47"/>
  <c r="DH99" i="47"/>
  <c r="AS99" i="47" s="1"/>
  <c r="DG99" i="47"/>
  <c r="DF99" i="47"/>
  <c r="DE99" i="47"/>
  <c r="DD99" i="47"/>
  <c r="DC99" i="47"/>
  <c r="AN99" i="47" s="1"/>
  <c r="DB99" i="47"/>
  <c r="DA99" i="47"/>
  <c r="CZ99" i="47"/>
  <c r="AK99" i="47" s="1"/>
  <c r="CY99" i="47"/>
  <c r="CX99" i="47"/>
  <c r="AI99" i="47" s="1"/>
  <c r="CW99" i="47"/>
  <c r="CV99" i="47"/>
  <c r="AG99" i="47" s="1"/>
  <c r="CU99" i="47"/>
  <c r="AF99" i="47" s="1"/>
  <c r="CT99" i="47"/>
  <c r="CS99" i="47"/>
  <c r="CR99" i="47"/>
  <c r="AC99" i="47" s="1"/>
  <c r="CQ99" i="47"/>
  <c r="AB99" i="47" s="1"/>
  <c r="CP99" i="47"/>
  <c r="AA99" i="47" s="1"/>
  <c r="CO99" i="47"/>
  <c r="CN99" i="47"/>
  <c r="Y99" i="47" s="1"/>
  <c r="CM99" i="47"/>
  <c r="X99" i="47" s="1"/>
  <c r="CL99" i="47"/>
  <c r="CK99" i="47"/>
  <c r="CJ99" i="47"/>
  <c r="U99" i="47" s="1"/>
  <c r="CI99" i="47"/>
  <c r="CH99" i="47"/>
  <c r="CG99" i="47"/>
  <c r="R99" i="47" s="1"/>
  <c r="CF99" i="47"/>
  <c r="CE99" i="47"/>
  <c r="P99" i="47" s="1"/>
  <c r="CD99" i="47"/>
  <c r="CC99" i="47"/>
  <c r="CB99" i="47"/>
  <c r="M99" i="47" s="1"/>
  <c r="CA99" i="47"/>
  <c r="BZ99" i="47"/>
  <c r="K99" i="47" s="1"/>
  <c r="BY99" i="47"/>
  <c r="BX99" i="47"/>
  <c r="I99" i="47" s="1"/>
  <c r="BW99" i="47"/>
  <c r="H99" i="47" s="1"/>
  <c r="BV99" i="47"/>
  <c r="BU99" i="47"/>
  <c r="BT99" i="47"/>
  <c r="E99" i="47" s="1"/>
  <c r="BS99" i="47"/>
  <c r="B99" i="47"/>
  <c r="B99" i="45" s="1"/>
  <c r="A99" i="47"/>
  <c r="A97" i="27" s="1"/>
  <c r="EF98" i="47"/>
  <c r="EE98" i="47"/>
  <c r="BP98" i="47" s="1"/>
  <c r="ED98" i="47"/>
  <c r="BO98" i="45" s="1"/>
  <c r="EC98" i="47"/>
  <c r="BN98" i="45" s="1"/>
  <c r="EB98" i="47"/>
  <c r="BM98" i="47" s="1"/>
  <c r="EA98" i="47"/>
  <c r="DZ98" i="47"/>
  <c r="BK98" i="47" s="1"/>
  <c r="DY98" i="47"/>
  <c r="DX98" i="47"/>
  <c r="DW98" i="47"/>
  <c r="BH98" i="47" s="1"/>
  <c r="DV98" i="47"/>
  <c r="BG98" i="47" s="1"/>
  <c r="DU98" i="47"/>
  <c r="BF98" i="47" s="1"/>
  <c r="DT98" i="47"/>
  <c r="BE98" i="47" s="1"/>
  <c r="DS98" i="47"/>
  <c r="DR98" i="47"/>
  <c r="BC98" i="47" s="1"/>
  <c r="DQ98" i="47"/>
  <c r="DP98" i="47"/>
  <c r="BA98" i="47" s="1"/>
  <c r="DO98" i="47"/>
  <c r="AZ98" i="47" s="1"/>
  <c r="DN98" i="47"/>
  <c r="AY98" i="47" s="1"/>
  <c r="DM98" i="47"/>
  <c r="AX98" i="47" s="1"/>
  <c r="DL98" i="47"/>
  <c r="AW98" i="47" s="1"/>
  <c r="DK98" i="47"/>
  <c r="DJ98" i="47"/>
  <c r="DI98" i="47"/>
  <c r="AT98" i="47" s="1"/>
  <c r="DH98" i="47"/>
  <c r="AS98" i="47" s="1"/>
  <c r="DG98" i="47"/>
  <c r="AR98" i="47" s="1"/>
  <c r="DF98" i="47"/>
  <c r="DE98" i="47"/>
  <c r="AP98" i="47" s="1"/>
  <c r="DD98" i="47"/>
  <c r="AO98" i="47" s="1"/>
  <c r="DC98" i="47"/>
  <c r="DB98" i="47"/>
  <c r="AM98" i="47" s="1"/>
  <c r="DA98" i="47"/>
  <c r="AL98" i="47" s="1"/>
  <c r="CZ98" i="47"/>
  <c r="CY98" i="47"/>
  <c r="AJ98" i="47" s="1"/>
  <c r="CX98" i="47"/>
  <c r="CW98" i="47"/>
  <c r="AH98" i="47" s="1"/>
  <c r="CV98" i="47"/>
  <c r="AG98" i="47" s="1"/>
  <c r="CU98" i="47"/>
  <c r="CT98" i="47"/>
  <c r="AE98" i="47" s="1"/>
  <c r="CS98" i="47"/>
  <c r="CR98" i="47"/>
  <c r="CQ98" i="47"/>
  <c r="AB98" i="47" s="1"/>
  <c r="CP98" i="47"/>
  <c r="AA98" i="47" s="1"/>
  <c r="CO98" i="47"/>
  <c r="Z98" i="47" s="1"/>
  <c r="CN98" i="47"/>
  <c r="Y98" i="47" s="1"/>
  <c r="CM98" i="47"/>
  <c r="CL98" i="47"/>
  <c r="CK98" i="47"/>
  <c r="CJ98" i="47"/>
  <c r="U98" i="47" s="1"/>
  <c r="CI98" i="47"/>
  <c r="T98" i="47" s="1"/>
  <c r="CH98" i="47"/>
  <c r="CG98" i="47"/>
  <c r="R98" i="47" s="1"/>
  <c r="CF98" i="47"/>
  <c r="Q98" i="47" s="1"/>
  <c r="CE98" i="47"/>
  <c r="P98" i="47" s="1"/>
  <c r="CD98" i="47"/>
  <c r="CC98" i="47"/>
  <c r="CB98" i="47"/>
  <c r="M98" i="47" s="1"/>
  <c r="CA98" i="47"/>
  <c r="L98" i="47" s="1"/>
  <c r="BZ98" i="47"/>
  <c r="K98" i="47" s="1"/>
  <c r="BY98" i="47"/>
  <c r="J98" i="47" s="1"/>
  <c r="BX98" i="47"/>
  <c r="I98" i="47" s="1"/>
  <c r="BW98" i="47"/>
  <c r="BV98" i="47"/>
  <c r="G98" i="47" s="1"/>
  <c r="BU98" i="47"/>
  <c r="BT98" i="47"/>
  <c r="BS98" i="47"/>
  <c r="D98" i="47" s="1"/>
  <c r="BO98" i="47"/>
  <c r="BN98" i="47"/>
  <c r="B98" i="47"/>
  <c r="B98" i="45" s="1"/>
  <c r="A98" i="47"/>
  <c r="A98" i="45" s="1"/>
  <c r="EF97" i="47"/>
  <c r="EE97" i="47"/>
  <c r="BP97" i="47" s="1"/>
  <c r="ED97" i="47"/>
  <c r="EC97" i="47"/>
  <c r="BN97" i="47" s="1"/>
  <c r="EB97" i="47"/>
  <c r="BM97" i="47" s="1"/>
  <c r="EA97" i="47"/>
  <c r="DZ97" i="47"/>
  <c r="BK97" i="47" s="1"/>
  <c r="DY97" i="47"/>
  <c r="BJ97" i="47" s="1"/>
  <c r="DX97" i="47"/>
  <c r="BI97" i="47" s="1"/>
  <c r="DW97" i="47"/>
  <c r="BH97" i="47" s="1"/>
  <c r="DV97" i="47"/>
  <c r="BG97" i="47" s="1"/>
  <c r="DU97" i="47"/>
  <c r="BF97" i="47" s="1"/>
  <c r="DT97" i="47"/>
  <c r="BE97" i="47" s="1"/>
  <c r="DS97" i="47"/>
  <c r="DR97" i="47"/>
  <c r="BC97" i="47" s="1"/>
  <c r="DQ97" i="47"/>
  <c r="BB97" i="47" s="1"/>
  <c r="DP97" i="47"/>
  <c r="BA97" i="47" s="1"/>
  <c r="DO97" i="47"/>
  <c r="AZ97" i="47" s="1"/>
  <c r="DN97" i="47"/>
  <c r="DM97" i="47"/>
  <c r="AX97" i="47" s="1"/>
  <c r="DL97" i="47"/>
  <c r="AW97" i="47" s="1"/>
  <c r="DK97" i="47"/>
  <c r="DJ97" i="47"/>
  <c r="AU97" i="47" s="1"/>
  <c r="DI97" i="47"/>
  <c r="AT97" i="47" s="1"/>
  <c r="DH97" i="47"/>
  <c r="DG97" i="47"/>
  <c r="DF97" i="47"/>
  <c r="AQ97" i="47" s="1"/>
  <c r="DE97" i="47"/>
  <c r="AP97" i="47" s="1"/>
  <c r="DD97" i="47"/>
  <c r="DC97" i="47"/>
  <c r="DB97" i="47"/>
  <c r="AM97" i="47" s="1"/>
  <c r="DA97" i="47"/>
  <c r="AL97" i="47" s="1"/>
  <c r="CZ97" i="47"/>
  <c r="CY97" i="47"/>
  <c r="AJ97" i="47" s="1"/>
  <c r="CX97" i="47"/>
  <c r="CW97" i="47"/>
  <c r="AH97" i="47" s="1"/>
  <c r="CV97" i="47"/>
  <c r="AG97" i="47" s="1"/>
  <c r="CU97" i="47"/>
  <c r="CT97" i="47"/>
  <c r="AE97" i="47" s="1"/>
  <c r="CS97" i="47"/>
  <c r="CR97" i="47"/>
  <c r="CQ97" i="47"/>
  <c r="CP97" i="47"/>
  <c r="CO97" i="47"/>
  <c r="Z97" i="47" s="1"/>
  <c r="CN97" i="47"/>
  <c r="Y97" i="47" s="1"/>
  <c r="CM97" i="47"/>
  <c r="CL97" i="47"/>
  <c r="W97" i="47" s="1"/>
  <c r="CK97" i="47"/>
  <c r="CJ97" i="47"/>
  <c r="CI97" i="47"/>
  <c r="CH97" i="47"/>
  <c r="S97" i="47" s="1"/>
  <c r="CG97" i="47"/>
  <c r="R97" i="47" s="1"/>
  <c r="CF97" i="47"/>
  <c r="CE97" i="47"/>
  <c r="CD97" i="47"/>
  <c r="O97" i="47" s="1"/>
  <c r="CC97" i="47"/>
  <c r="CB97" i="47"/>
  <c r="M97" i="47" s="1"/>
  <c r="CA97" i="47"/>
  <c r="L97" i="47" s="1"/>
  <c r="BZ97" i="47"/>
  <c r="K97" i="47" s="1"/>
  <c r="BY97" i="47"/>
  <c r="J97" i="47" s="1"/>
  <c r="BX97" i="47"/>
  <c r="I97" i="47" s="1"/>
  <c r="BW97" i="47"/>
  <c r="BV97" i="47"/>
  <c r="G97" i="47" s="1"/>
  <c r="BU97" i="47"/>
  <c r="BT97" i="47"/>
  <c r="E97" i="47" s="1"/>
  <c r="BS97" i="47"/>
  <c r="D97" i="47" s="1"/>
  <c r="B97" i="47"/>
  <c r="B97" i="45" s="1"/>
  <c r="A97" i="47"/>
  <c r="A95" i="27" s="1"/>
  <c r="EF96" i="47"/>
  <c r="EE96" i="47"/>
  <c r="ED96" i="47"/>
  <c r="BO96" i="47" s="1"/>
  <c r="EC96" i="47"/>
  <c r="EB96" i="47"/>
  <c r="BM96" i="47" s="1"/>
  <c r="EA96" i="47"/>
  <c r="BL96" i="47" s="1"/>
  <c r="DZ96" i="47"/>
  <c r="DY96" i="47"/>
  <c r="BJ96" i="47" s="1"/>
  <c r="DX96" i="47"/>
  <c r="BI96" i="47" s="1"/>
  <c r="DW96" i="47"/>
  <c r="DV96" i="47"/>
  <c r="BG96" i="47" s="1"/>
  <c r="DU96" i="47"/>
  <c r="BF96" i="47" s="1"/>
  <c r="DT96" i="47"/>
  <c r="BE96" i="47" s="1"/>
  <c r="DS96" i="47"/>
  <c r="DR96" i="47"/>
  <c r="DQ96" i="47"/>
  <c r="BB96" i="47" s="1"/>
  <c r="DP96" i="47"/>
  <c r="DO96" i="47"/>
  <c r="DN96" i="47"/>
  <c r="AY96" i="47" s="1"/>
  <c r="DM96" i="47"/>
  <c r="DL96" i="47"/>
  <c r="DK96" i="47"/>
  <c r="AV96" i="47" s="1"/>
  <c r="DJ96" i="47"/>
  <c r="DI96" i="47"/>
  <c r="AT96" i="47" s="1"/>
  <c r="DH96" i="47"/>
  <c r="DG96" i="47"/>
  <c r="DF96" i="47"/>
  <c r="AQ96" i="47" s="1"/>
  <c r="DE96" i="47"/>
  <c r="AP96" i="47" s="1"/>
  <c r="DD96" i="47"/>
  <c r="AO96" i="47" s="1"/>
  <c r="DC96" i="47"/>
  <c r="AN96" i="47" s="1"/>
  <c r="DB96" i="47"/>
  <c r="DA96" i="47"/>
  <c r="AL96" i="47" s="1"/>
  <c r="CZ96" i="47"/>
  <c r="CY96" i="47"/>
  <c r="CX96" i="47"/>
  <c r="AI96" i="47" s="1"/>
  <c r="CW96" i="47"/>
  <c r="CV96" i="47"/>
  <c r="AG96" i="47" s="1"/>
  <c r="CU96" i="47"/>
  <c r="CT96" i="47"/>
  <c r="AE96" i="47" s="1"/>
  <c r="CS96" i="47"/>
  <c r="AD96" i="47" s="1"/>
  <c r="CR96" i="47"/>
  <c r="CQ96" i="47"/>
  <c r="CP96" i="47"/>
  <c r="AA96" i="47" s="1"/>
  <c r="CO96" i="47"/>
  <c r="CN96" i="47"/>
  <c r="Y96" i="47" s="1"/>
  <c r="CM96" i="47"/>
  <c r="X96" i="47" s="1"/>
  <c r="CL96" i="47"/>
  <c r="CK96" i="47"/>
  <c r="V96" i="47" s="1"/>
  <c r="CJ96" i="47"/>
  <c r="CI96" i="47"/>
  <c r="CH96" i="47"/>
  <c r="S96" i="47" s="1"/>
  <c r="CG96" i="47"/>
  <c r="R96" i="47" s="1"/>
  <c r="CF96" i="47"/>
  <c r="Q96" i="47" s="1"/>
  <c r="CE96" i="47"/>
  <c r="CD96" i="47"/>
  <c r="CC96" i="47"/>
  <c r="N96" i="47" s="1"/>
  <c r="CB96" i="47"/>
  <c r="CA96" i="47"/>
  <c r="BZ96" i="47"/>
  <c r="K96" i="47" s="1"/>
  <c r="BY96" i="47"/>
  <c r="J96" i="47" s="1"/>
  <c r="BX96" i="47"/>
  <c r="I96" i="47" s="1"/>
  <c r="BW96" i="47"/>
  <c r="BV96" i="47"/>
  <c r="BU96" i="47"/>
  <c r="F96" i="47" s="1"/>
  <c r="BT96" i="47"/>
  <c r="E96" i="47" s="1"/>
  <c r="BS96" i="47"/>
  <c r="B96" i="47"/>
  <c r="B96" i="45" s="1"/>
  <c r="A96" i="47"/>
  <c r="EF95" i="47"/>
  <c r="EE95" i="47"/>
  <c r="BP95" i="47" s="1"/>
  <c r="ED95" i="47"/>
  <c r="BO95" i="45" s="1"/>
  <c r="EC95" i="47"/>
  <c r="BN95" i="47" s="1"/>
  <c r="EB95" i="47"/>
  <c r="EA95" i="47"/>
  <c r="BL95" i="47" s="1"/>
  <c r="DZ95" i="47"/>
  <c r="BK95" i="47" s="1"/>
  <c r="DY95" i="47"/>
  <c r="DX95" i="47"/>
  <c r="DW95" i="47"/>
  <c r="DV95" i="47"/>
  <c r="BG95" i="47" s="1"/>
  <c r="DU95" i="47"/>
  <c r="BF95" i="47" s="1"/>
  <c r="DT95" i="47"/>
  <c r="BE95" i="47" s="1"/>
  <c r="DS95" i="47"/>
  <c r="BD95" i="47" s="1"/>
  <c r="DR95" i="47"/>
  <c r="BC95" i="47" s="1"/>
  <c r="DQ95" i="47"/>
  <c r="BB95" i="47" s="1"/>
  <c r="DP95" i="47"/>
  <c r="DO95" i="47"/>
  <c r="AZ95" i="47" s="1"/>
  <c r="DN95" i="47"/>
  <c r="AY95" i="47" s="1"/>
  <c r="DM95" i="47"/>
  <c r="AX95" i="47" s="1"/>
  <c r="DL95" i="47"/>
  <c r="AW95" i="47" s="1"/>
  <c r="DK95" i="47"/>
  <c r="AV95" i="47" s="1"/>
  <c r="DJ95" i="47"/>
  <c r="AU95" i="47" s="1"/>
  <c r="DI95" i="47"/>
  <c r="DH95" i="47"/>
  <c r="DG95" i="47"/>
  <c r="DF95" i="47"/>
  <c r="DE95" i="47"/>
  <c r="AP95" i="47" s="1"/>
  <c r="DD95" i="47"/>
  <c r="AO95" i="47" s="1"/>
  <c r="DC95" i="47"/>
  <c r="AN95" i="47" s="1"/>
  <c r="DB95" i="47"/>
  <c r="AM95" i="47" s="1"/>
  <c r="DA95" i="47"/>
  <c r="CZ95" i="47"/>
  <c r="CY95" i="47"/>
  <c r="AJ95" i="47" s="1"/>
  <c r="CX95" i="47"/>
  <c r="AI95" i="47" s="1"/>
  <c r="CW95" i="47"/>
  <c r="AH95" i="47" s="1"/>
  <c r="CV95" i="47"/>
  <c r="CU95" i="47"/>
  <c r="AF95" i="47" s="1"/>
  <c r="CT95" i="47"/>
  <c r="AE95" i="47" s="1"/>
  <c r="CS95" i="47"/>
  <c r="CR95" i="47"/>
  <c r="CQ95" i="47"/>
  <c r="AB95" i="47" s="1"/>
  <c r="CP95" i="47"/>
  <c r="AA95" i="47" s="1"/>
  <c r="CO95" i="47"/>
  <c r="Z95" i="47" s="1"/>
  <c r="CN95" i="47"/>
  <c r="CM95" i="47"/>
  <c r="X95" i="47" s="1"/>
  <c r="CL95" i="47"/>
  <c r="W95" i="47" s="1"/>
  <c r="CK95" i="47"/>
  <c r="CJ95" i="47"/>
  <c r="CI95" i="47"/>
  <c r="T95" i="47" s="1"/>
  <c r="CH95" i="47"/>
  <c r="CG95" i="47"/>
  <c r="R95" i="47" s="1"/>
  <c r="CF95" i="47"/>
  <c r="CE95" i="47"/>
  <c r="P95" i="47" s="1"/>
  <c r="CD95" i="47"/>
  <c r="O95" i="47" s="1"/>
  <c r="CC95" i="47"/>
  <c r="N95" i="47" s="1"/>
  <c r="CB95" i="47"/>
  <c r="M95" i="47" s="1"/>
  <c r="CA95" i="47"/>
  <c r="L95" i="47" s="1"/>
  <c r="BZ95" i="47"/>
  <c r="BY95" i="47"/>
  <c r="J95" i="47" s="1"/>
  <c r="BX95" i="47"/>
  <c r="BW95" i="47"/>
  <c r="H95" i="47" s="1"/>
  <c r="BV95" i="47"/>
  <c r="G95" i="47" s="1"/>
  <c r="BU95" i="47"/>
  <c r="F95" i="47" s="1"/>
  <c r="BT95" i="47"/>
  <c r="BS95" i="47"/>
  <c r="BO95" i="47"/>
  <c r="B95" i="47"/>
  <c r="B95" i="45" s="1"/>
  <c r="A95" i="47"/>
  <c r="A93" i="27" s="1"/>
  <c r="EF94" i="47"/>
  <c r="EE94" i="47"/>
  <c r="ED94" i="47"/>
  <c r="BO94" i="45" s="1"/>
  <c r="EC94" i="47"/>
  <c r="BN94" i="47" s="1"/>
  <c r="EB94" i="47"/>
  <c r="BM94" i="47" s="1"/>
  <c r="EA94" i="47"/>
  <c r="DZ94" i="47"/>
  <c r="BK94" i="47" s="1"/>
  <c r="DY94" i="47"/>
  <c r="BJ94" i="47" s="1"/>
  <c r="DX94" i="47"/>
  <c r="DW94" i="47"/>
  <c r="DV94" i="47"/>
  <c r="DU94" i="47"/>
  <c r="BF94" i="47" s="1"/>
  <c r="DT94" i="47"/>
  <c r="DS94" i="47"/>
  <c r="DR94" i="47"/>
  <c r="BC94" i="47" s="1"/>
  <c r="DQ94" i="47"/>
  <c r="BB94" i="47" s="1"/>
  <c r="DP94" i="47"/>
  <c r="DO94" i="47"/>
  <c r="DN94" i="47"/>
  <c r="AY94" i="47" s="1"/>
  <c r="DM94" i="47"/>
  <c r="DL94" i="47"/>
  <c r="AW94" i="47" s="1"/>
  <c r="DK94" i="47"/>
  <c r="DJ94" i="47"/>
  <c r="AU94" i="47" s="1"/>
  <c r="DI94" i="47"/>
  <c r="DH94" i="47"/>
  <c r="DG94" i="47"/>
  <c r="DF94" i="47"/>
  <c r="AQ94" i="47" s="1"/>
  <c r="DE94" i="47"/>
  <c r="AP94" i="45" s="1"/>
  <c r="DD94" i="47"/>
  <c r="DC94" i="47"/>
  <c r="DB94" i="47"/>
  <c r="AM94" i="47" s="1"/>
  <c r="DA94" i="47"/>
  <c r="CZ94" i="47"/>
  <c r="AK94" i="47" s="1"/>
  <c r="CY94" i="47"/>
  <c r="CX94" i="47"/>
  <c r="CW94" i="47"/>
  <c r="CV94" i="47"/>
  <c r="AG94" i="47" s="1"/>
  <c r="CU94" i="47"/>
  <c r="AF94" i="47" s="1"/>
  <c r="CT94" i="47"/>
  <c r="AE94" i="47" s="1"/>
  <c r="CS94" i="47"/>
  <c r="AD94" i="47" s="1"/>
  <c r="CR94" i="47"/>
  <c r="AC94" i="47" s="1"/>
  <c r="CQ94" i="47"/>
  <c r="CP94" i="47"/>
  <c r="AA94" i="47" s="1"/>
  <c r="CO94" i="47"/>
  <c r="CN94" i="47"/>
  <c r="Y94" i="47" s="1"/>
  <c r="CM94" i="47"/>
  <c r="CL94" i="47"/>
  <c r="W94" i="47" s="1"/>
  <c r="CK94" i="47"/>
  <c r="CJ94" i="47"/>
  <c r="CI94" i="47"/>
  <c r="CH94" i="47"/>
  <c r="CG94" i="47"/>
  <c r="CF94" i="47"/>
  <c r="Q94" i="47" s="1"/>
  <c r="CE94" i="47"/>
  <c r="P94" i="47" s="1"/>
  <c r="CD94" i="47"/>
  <c r="O94" i="47" s="1"/>
  <c r="CC94" i="47"/>
  <c r="CB94" i="47"/>
  <c r="CA94" i="47"/>
  <c r="BZ94" i="47"/>
  <c r="K94" i="47" s="1"/>
  <c r="BY94" i="47"/>
  <c r="J94" i="47" s="1"/>
  <c r="BX94" i="47"/>
  <c r="BW94" i="47"/>
  <c r="BV94" i="47"/>
  <c r="G94" i="47" s="1"/>
  <c r="BU94" i="47"/>
  <c r="F94" i="47" s="1"/>
  <c r="BT94" i="47"/>
  <c r="BS94" i="47"/>
  <c r="BO94" i="47"/>
  <c r="AP94" i="47"/>
  <c r="B94" i="47"/>
  <c r="B94" i="45" s="1"/>
  <c r="A94" i="47"/>
  <c r="A92" i="27" s="1"/>
  <c r="EF93" i="47"/>
  <c r="BQ93" i="47" s="1"/>
  <c r="EE93" i="47"/>
  <c r="BP93" i="47" s="1"/>
  <c r="ED93" i="47"/>
  <c r="BO93" i="47" s="1"/>
  <c r="EC93" i="47"/>
  <c r="BN93" i="47" s="1"/>
  <c r="EB93" i="47"/>
  <c r="BM93" i="47" s="1"/>
  <c r="EA93" i="47"/>
  <c r="DZ93" i="47"/>
  <c r="DY93" i="47"/>
  <c r="BJ93" i="47" s="1"/>
  <c r="DX93" i="47"/>
  <c r="BI93" i="47" s="1"/>
  <c r="DW93" i="47"/>
  <c r="DV93" i="47"/>
  <c r="BG93" i="47" s="1"/>
  <c r="DU93" i="47"/>
  <c r="BF93" i="47" s="1"/>
  <c r="DT93" i="47"/>
  <c r="BE93" i="47" s="1"/>
  <c r="DS93" i="47"/>
  <c r="DR93" i="47"/>
  <c r="BC93" i="47" s="1"/>
  <c r="DQ93" i="47"/>
  <c r="DP93" i="47"/>
  <c r="BA93" i="47" s="1"/>
  <c r="DO93" i="47"/>
  <c r="DN93" i="47"/>
  <c r="AY93" i="47" s="1"/>
  <c r="DM93" i="47"/>
  <c r="AX93" i="47" s="1"/>
  <c r="DL93" i="47"/>
  <c r="AW93" i="47" s="1"/>
  <c r="DK93" i="47"/>
  <c r="DJ93" i="47"/>
  <c r="DI93" i="47"/>
  <c r="DH93" i="47"/>
  <c r="AS93" i="47" s="1"/>
  <c r="DG93" i="47"/>
  <c r="DF93" i="47"/>
  <c r="AQ93" i="47" s="1"/>
  <c r="DE93" i="47"/>
  <c r="AP93" i="47" s="1"/>
  <c r="DD93" i="47"/>
  <c r="DC93" i="47"/>
  <c r="AN93" i="47" s="1"/>
  <c r="DB93" i="47"/>
  <c r="AM93" i="47" s="1"/>
  <c r="DA93" i="47"/>
  <c r="CZ93" i="47"/>
  <c r="AK93" i="47" s="1"/>
  <c r="CY93" i="47"/>
  <c r="CX93" i="47"/>
  <c r="AI93" i="47" s="1"/>
  <c r="CW93" i="47"/>
  <c r="AH93" i="47" s="1"/>
  <c r="CV93" i="47"/>
  <c r="CU93" i="47"/>
  <c r="CT93" i="47"/>
  <c r="CS93" i="47"/>
  <c r="AD93" i="47" s="1"/>
  <c r="CR93" i="47"/>
  <c r="AC93" i="47" s="1"/>
  <c r="CQ93" i="47"/>
  <c r="AB93" i="47" s="1"/>
  <c r="CP93" i="47"/>
  <c r="AA93" i="47" s="1"/>
  <c r="CO93" i="47"/>
  <c r="Z93" i="47" s="1"/>
  <c r="CN93" i="47"/>
  <c r="CM93" i="47"/>
  <c r="CL93" i="47"/>
  <c r="CK93" i="47"/>
  <c r="CJ93" i="47"/>
  <c r="U93" i="47" s="1"/>
  <c r="CI93" i="47"/>
  <c r="T93" i="47" s="1"/>
  <c r="CH93" i="47"/>
  <c r="S93" i="47" s="1"/>
  <c r="CG93" i="47"/>
  <c r="R93" i="47" s="1"/>
  <c r="CF93" i="47"/>
  <c r="CE93" i="47"/>
  <c r="CD93" i="47"/>
  <c r="CC93" i="47"/>
  <c r="CB93" i="47"/>
  <c r="M93" i="47" s="1"/>
  <c r="CA93" i="47"/>
  <c r="L93" i="47" s="1"/>
  <c r="BZ93" i="47"/>
  <c r="K93" i="47" s="1"/>
  <c r="BY93" i="47"/>
  <c r="J93" i="47" s="1"/>
  <c r="BX93" i="47"/>
  <c r="I93" i="47" s="1"/>
  <c r="BW93" i="47"/>
  <c r="BV93" i="47"/>
  <c r="G93" i="47" s="1"/>
  <c r="BU93" i="47"/>
  <c r="F93" i="47" s="1"/>
  <c r="BT93" i="47"/>
  <c r="E93" i="47" s="1"/>
  <c r="BS93" i="47"/>
  <c r="B93" i="47"/>
  <c r="B93" i="45" s="1"/>
  <c r="A93" i="47"/>
  <c r="A91" i="27" s="1"/>
  <c r="EF92" i="47"/>
  <c r="EE92" i="47"/>
  <c r="ED92" i="47"/>
  <c r="BO92" i="47" s="1"/>
  <c r="EC92" i="47"/>
  <c r="EB92" i="47"/>
  <c r="BM92" i="47" s="1"/>
  <c r="EA92" i="47"/>
  <c r="BL92" i="47" s="1"/>
  <c r="DZ92" i="47"/>
  <c r="DY92" i="47"/>
  <c r="BJ92" i="47" s="1"/>
  <c r="DX92" i="47"/>
  <c r="BI92" i="47" s="1"/>
  <c r="DW92" i="47"/>
  <c r="DV92" i="47"/>
  <c r="BG92" i="47" s="1"/>
  <c r="DU92" i="47"/>
  <c r="BF92" i="47" s="1"/>
  <c r="DT92" i="47"/>
  <c r="BE92" i="47" s="1"/>
  <c r="DS92" i="47"/>
  <c r="DR92" i="47"/>
  <c r="DQ92" i="47"/>
  <c r="BB92" i="47" s="1"/>
  <c r="DP92" i="47"/>
  <c r="DO92" i="47"/>
  <c r="DN92" i="47"/>
  <c r="DM92" i="47"/>
  <c r="DL92" i="47"/>
  <c r="AW92" i="47" s="1"/>
  <c r="DK92" i="47"/>
  <c r="DJ92" i="47"/>
  <c r="DI92" i="47"/>
  <c r="AT92" i="47" s="1"/>
  <c r="DH92" i="47"/>
  <c r="DG92" i="47"/>
  <c r="DF92" i="47"/>
  <c r="AQ92" i="47" s="1"/>
  <c r="DE92" i="47"/>
  <c r="AP92" i="47" s="1"/>
  <c r="DD92" i="47"/>
  <c r="AO92" i="47" s="1"/>
  <c r="DC92" i="47"/>
  <c r="DB92" i="47"/>
  <c r="DA92" i="47"/>
  <c r="AL92" i="47" s="1"/>
  <c r="CZ92" i="47"/>
  <c r="CY92" i="47"/>
  <c r="CX92" i="47"/>
  <c r="CW92" i="47"/>
  <c r="CV92" i="47"/>
  <c r="AG92" i="47" s="1"/>
  <c r="CU92" i="47"/>
  <c r="CT92" i="47"/>
  <c r="CS92" i="47"/>
  <c r="AD92" i="47" s="1"/>
  <c r="CR92" i="47"/>
  <c r="CQ92" i="47"/>
  <c r="CP92" i="47"/>
  <c r="CO92" i="47"/>
  <c r="CN92" i="47"/>
  <c r="Y92" i="47" s="1"/>
  <c r="CM92" i="47"/>
  <c r="CL92" i="47"/>
  <c r="CK92" i="47"/>
  <c r="V92" i="47" s="1"/>
  <c r="CJ92" i="47"/>
  <c r="CI92" i="47"/>
  <c r="CH92" i="47"/>
  <c r="CG92" i="47"/>
  <c r="R92" i="47" s="1"/>
  <c r="CF92" i="47"/>
  <c r="Q92" i="47" s="1"/>
  <c r="CE92" i="47"/>
  <c r="CD92" i="47"/>
  <c r="CC92" i="47"/>
  <c r="N92" i="47" s="1"/>
  <c r="CB92" i="47"/>
  <c r="M92" i="47" s="1"/>
  <c r="CA92" i="47"/>
  <c r="BZ92" i="47"/>
  <c r="BY92" i="47"/>
  <c r="J92" i="47" s="1"/>
  <c r="BX92" i="47"/>
  <c r="I92" i="47" s="1"/>
  <c r="BW92" i="47"/>
  <c r="H92" i="47" s="1"/>
  <c r="BV92" i="47"/>
  <c r="BU92" i="47"/>
  <c r="F92" i="47" s="1"/>
  <c r="BT92" i="47"/>
  <c r="E92" i="47" s="1"/>
  <c r="BS92" i="47"/>
  <c r="D92" i="47" s="1"/>
  <c r="B92" i="47"/>
  <c r="B92" i="45" s="1"/>
  <c r="A92" i="47"/>
  <c r="A90" i="27" s="1"/>
  <c r="EF91" i="47"/>
  <c r="BQ91" i="47" s="1"/>
  <c r="EE91" i="47"/>
  <c r="BP91" i="47" s="1"/>
  <c r="ED91" i="47"/>
  <c r="EC91" i="47"/>
  <c r="BN91" i="47" s="1"/>
  <c r="EB91" i="47"/>
  <c r="EA91" i="47"/>
  <c r="BL91" i="47" s="1"/>
  <c r="DZ91" i="47"/>
  <c r="BK91" i="47" s="1"/>
  <c r="DY91" i="47"/>
  <c r="BJ91" i="47" s="1"/>
  <c r="DX91" i="47"/>
  <c r="BI91" i="47" s="1"/>
  <c r="DW91" i="47"/>
  <c r="DV91" i="47"/>
  <c r="DU91" i="47"/>
  <c r="BF91" i="47" s="1"/>
  <c r="DT91" i="47"/>
  <c r="DS91" i="47"/>
  <c r="DR91" i="47"/>
  <c r="BC91" i="47" s="1"/>
  <c r="DQ91" i="47"/>
  <c r="DP91" i="47"/>
  <c r="BA91" i="47" s="1"/>
  <c r="DO91" i="47"/>
  <c r="AZ91" i="47" s="1"/>
  <c r="DN91" i="47"/>
  <c r="DM91" i="47"/>
  <c r="AX91" i="47" s="1"/>
  <c r="DL91" i="47"/>
  <c r="AW91" i="47" s="1"/>
  <c r="DK91" i="47"/>
  <c r="AV91" i="47" s="1"/>
  <c r="DJ91" i="47"/>
  <c r="AU91" i="47" s="1"/>
  <c r="DI91" i="47"/>
  <c r="DH91" i="47"/>
  <c r="AS91" i="47" s="1"/>
  <c r="DG91" i="47"/>
  <c r="AR91" i="47" s="1"/>
  <c r="DF91" i="47"/>
  <c r="DE91" i="47"/>
  <c r="AP91" i="47" s="1"/>
  <c r="DD91" i="47"/>
  <c r="DC91" i="47"/>
  <c r="DB91" i="47"/>
  <c r="DA91" i="47"/>
  <c r="CZ91" i="47"/>
  <c r="AK91" i="47" s="1"/>
  <c r="CY91" i="47"/>
  <c r="AJ91" i="47" s="1"/>
  <c r="CX91" i="47"/>
  <c r="CW91" i="47"/>
  <c r="AH91" i="47" s="1"/>
  <c r="CV91" i="47"/>
  <c r="AG91" i="47" s="1"/>
  <c r="CU91" i="47"/>
  <c r="CT91" i="47"/>
  <c r="AE91" i="47" s="1"/>
  <c r="CS91" i="47"/>
  <c r="AD91" i="47" s="1"/>
  <c r="CR91" i="47"/>
  <c r="AC91" i="47" s="1"/>
  <c r="CQ91" i="47"/>
  <c r="CP91" i="47"/>
  <c r="CO91" i="47"/>
  <c r="Z91" i="47" s="1"/>
  <c r="CN91" i="47"/>
  <c r="CM91" i="47"/>
  <c r="X91" i="47" s="1"/>
  <c r="CL91" i="47"/>
  <c r="W91" i="47" s="1"/>
  <c r="CK91" i="47"/>
  <c r="CJ91" i="47"/>
  <c r="U91" i="47" s="1"/>
  <c r="CI91" i="47"/>
  <c r="CH91" i="47"/>
  <c r="CG91" i="47"/>
  <c r="R91" i="47" s="1"/>
  <c r="CF91" i="47"/>
  <c r="Q91" i="47" s="1"/>
  <c r="CE91" i="47"/>
  <c r="P91" i="47" s="1"/>
  <c r="CD91" i="47"/>
  <c r="CC91" i="47"/>
  <c r="CB91" i="47"/>
  <c r="M91" i="47" s="1"/>
  <c r="CA91" i="47"/>
  <c r="L91" i="47" s="1"/>
  <c r="BZ91" i="47"/>
  <c r="BY91" i="47"/>
  <c r="J91" i="47" s="1"/>
  <c r="BX91" i="47"/>
  <c r="I91" i="47" s="1"/>
  <c r="BW91" i="47"/>
  <c r="BV91" i="47"/>
  <c r="G91" i="47" s="1"/>
  <c r="BU91" i="47"/>
  <c r="BT91" i="47"/>
  <c r="E91" i="47" s="1"/>
  <c r="BS91" i="47"/>
  <c r="B91" i="47"/>
  <c r="B91" i="45" s="1"/>
  <c r="A91" i="47"/>
  <c r="A89" i="27" s="1"/>
  <c r="EF90" i="47"/>
  <c r="EE90" i="47"/>
  <c r="ED90" i="47"/>
  <c r="BO90" i="47" s="1"/>
  <c r="EC90" i="47"/>
  <c r="EB90" i="47"/>
  <c r="BM90" i="47" s="1"/>
  <c r="EA90" i="47"/>
  <c r="BL90" i="47" s="1"/>
  <c r="DZ90" i="47"/>
  <c r="BK90" i="47" s="1"/>
  <c r="DY90" i="47"/>
  <c r="BJ90" i="47" s="1"/>
  <c r="DX90" i="47"/>
  <c r="DW90" i="47"/>
  <c r="DV90" i="47"/>
  <c r="BG90" i="47" s="1"/>
  <c r="DU90" i="47"/>
  <c r="BF90" i="47" s="1"/>
  <c r="DT90" i="47"/>
  <c r="BE90" i="47" s="1"/>
  <c r="DS90" i="47"/>
  <c r="BD90" i="47" s="1"/>
  <c r="DR90" i="47"/>
  <c r="BC90" i="47" s="1"/>
  <c r="DQ90" i="47"/>
  <c r="BB90" i="47" s="1"/>
  <c r="DP90" i="47"/>
  <c r="DO90" i="47"/>
  <c r="DN90" i="47"/>
  <c r="AY90" i="47" s="1"/>
  <c r="DM90" i="47"/>
  <c r="DL90" i="47"/>
  <c r="AW90" i="47" s="1"/>
  <c r="DK90" i="47"/>
  <c r="DJ90" i="47"/>
  <c r="DI90" i="47"/>
  <c r="AT90" i="47" s="1"/>
  <c r="DH90" i="47"/>
  <c r="DG90" i="47"/>
  <c r="DF90" i="47"/>
  <c r="DE90" i="47"/>
  <c r="AP90" i="47" s="1"/>
  <c r="DD90" i="47"/>
  <c r="AO90" i="47" s="1"/>
  <c r="DC90" i="47"/>
  <c r="AN90" i="47" s="1"/>
  <c r="DB90" i="47"/>
  <c r="DA90" i="47"/>
  <c r="AL90" i="47" s="1"/>
  <c r="CZ90" i="47"/>
  <c r="AK90" i="47" s="1"/>
  <c r="CY90" i="47"/>
  <c r="CX90" i="47"/>
  <c r="AI90" i="47" s="1"/>
  <c r="CW90" i="47"/>
  <c r="CV90" i="47"/>
  <c r="AG90" i="47" s="1"/>
  <c r="CU90" i="47"/>
  <c r="AF90" i="47" s="1"/>
  <c r="CT90" i="47"/>
  <c r="CS90" i="47"/>
  <c r="AD90" i="47" s="1"/>
  <c r="CR90" i="47"/>
  <c r="AC90" i="47" s="1"/>
  <c r="CQ90" i="47"/>
  <c r="CP90" i="47"/>
  <c r="CO90" i="47"/>
  <c r="CN90" i="47"/>
  <c r="Y90" i="47" s="1"/>
  <c r="CM90" i="47"/>
  <c r="X90" i="47" s="1"/>
  <c r="CL90" i="47"/>
  <c r="CK90" i="47"/>
  <c r="V90" i="47" s="1"/>
  <c r="CJ90" i="47"/>
  <c r="U90" i="47" s="1"/>
  <c r="CI90" i="47"/>
  <c r="CH90" i="47"/>
  <c r="CG90" i="47"/>
  <c r="R90" i="47" s="1"/>
  <c r="CF90" i="47"/>
  <c r="Q90" i="47" s="1"/>
  <c r="CE90" i="47"/>
  <c r="P90" i="47" s="1"/>
  <c r="CD90" i="47"/>
  <c r="CC90" i="47"/>
  <c r="N90" i="47" s="1"/>
  <c r="CB90" i="47"/>
  <c r="CA90" i="47"/>
  <c r="BZ90" i="47"/>
  <c r="BY90" i="47"/>
  <c r="BX90" i="47"/>
  <c r="I90" i="47" s="1"/>
  <c r="BW90" i="47"/>
  <c r="BV90" i="47"/>
  <c r="BU90" i="47"/>
  <c r="F90" i="47" s="1"/>
  <c r="BT90" i="47"/>
  <c r="BS90" i="47"/>
  <c r="B90" i="47"/>
  <c r="B90" i="45" s="1"/>
  <c r="A90" i="47"/>
  <c r="A88" i="27" s="1"/>
  <c r="EF89" i="47"/>
  <c r="BQ89" i="47" s="1"/>
  <c r="EE89" i="47"/>
  <c r="BP89" i="47" s="1"/>
  <c r="ED89" i="47"/>
  <c r="EC89" i="47"/>
  <c r="BN89" i="47" s="1"/>
  <c r="EB89" i="47"/>
  <c r="EA89" i="47"/>
  <c r="DZ89" i="47"/>
  <c r="DY89" i="47"/>
  <c r="DX89" i="47"/>
  <c r="BI89" i="47" s="1"/>
  <c r="DW89" i="47"/>
  <c r="BH89" i="47" s="1"/>
  <c r="DV89" i="47"/>
  <c r="DU89" i="47"/>
  <c r="BF89" i="47" s="1"/>
  <c r="DT89" i="47"/>
  <c r="BE89" i="47" s="1"/>
  <c r="DS89" i="47"/>
  <c r="BD89" i="47" s="1"/>
  <c r="DR89" i="47"/>
  <c r="BC89" i="47" s="1"/>
  <c r="DQ89" i="47"/>
  <c r="BB89" i="47" s="1"/>
  <c r="DP89" i="47"/>
  <c r="BA89" i="47" s="1"/>
  <c r="DO89" i="47"/>
  <c r="AZ89" i="47" s="1"/>
  <c r="DN89" i="47"/>
  <c r="DM89" i="47"/>
  <c r="AX89" i="47" s="1"/>
  <c r="DL89" i="47"/>
  <c r="DK89" i="47"/>
  <c r="DJ89" i="47"/>
  <c r="AU89" i="47" s="1"/>
  <c r="DI89" i="47"/>
  <c r="AT89" i="47" s="1"/>
  <c r="DH89" i="47"/>
  <c r="AS89" i="47" s="1"/>
  <c r="DG89" i="47"/>
  <c r="AR89" i="47" s="1"/>
  <c r="DF89" i="47"/>
  <c r="DE89" i="47"/>
  <c r="AP89" i="47" s="1"/>
  <c r="DD89" i="47"/>
  <c r="AO89" i="47" s="1"/>
  <c r="DC89" i="47"/>
  <c r="DB89" i="47"/>
  <c r="AM89" i="47" s="1"/>
  <c r="DA89" i="47"/>
  <c r="CZ89" i="47"/>
  <c r="AK89" i="47" s="1"/>
  <c r="CY89" i="47"/>
  <c r="CX89" i="47"/>
  <c r="CW89" i="47"/>
  <c r="AH89" i="47" s="1"/>
  <c r="CV89" i="47"/>
  <c r="CU89" i="47"/>
  <c r="CT89" i="47"/>
  <c r="CS89" i="47"/>
  <c r="CR89" i="47"/>
  <c r="AC89" i="47" s="1"/>
  <c r="CQ89" i="47"/>
  <c r="CP89" i="47"/>
  <c r="CO89" i="47"/>
  <c r="Z89" i="47" s="1"/>
  <c r="CN89" i="47"/>
  <c r="CM89" i="47"/>
  <c r="X89" i="47" s="1"/>
  <c r="CL89" i="47"/>
  <c r="W89" i="47" s="1"/>
  <c r="CK89" i="47"/>
  <c r="CJ89" i="47"/>
  <c r="U89" i="47" s="1"/>
  <c r="CI89" i="47"/>
  <c r="T89" i="47" s="1"/>
  <c r="CH89" i="47"/>
  <c r="CG89" i="47"/>
  <c r="R89" i="47" s="1"/>
  <c r="CF89" i="47"/>
  <c r="CE89" i="47"/>
  <c r="CD89" i="47"/>
  <c r="O89" i="47" s="1"/>
  <c r="CC89" i="47"/>
  <c r="CB89" i="47"/>
  <c r="M89" i="47" s="1"/>
  <c r="CA89" i="47"/>
  <c r="L89" i="47" s="1"/>
  <c r="BZ89" i="47"/>
  <c r="BY89" i="47"/>
  <c r="J89" i="47" s="1"/>
  <c r="BX89" i="47"/>
  <c r="BW89" i="47"/>
  <c r="BV89" i="47"/>
  <c r="BU89" i="47"/>
  <c r="F89" i="47" s="1"/>
  <c r="BT89" i="47"/>
  <c r="E89" i="47" s="1"/>
  <c r="BS89" i="47"/>
  <c r="B89" i="47"/>
  <c r="B89" i="45" s="1"/>
  <c r="A89" i="47"/>
  <c r="A87" i="27" s="1"/>
  <c r="EF88" i="47"/>
  <c r="EE88" i="47"/>
  <c r="ED88" i="47"/>
  <c r="BO88" i="47" s="1"/>
  <c r="EC88" i="47"/>
  <c r="EB88" i="47"/>
  <c r="BM88" i="47" s="1"/>
  <c r="EA88" i="47"/>
  <c r="DZ88" i="47"/>
  <c r="DY88" i="47"/>
  <c r="BJ88" i="47" s="1"/>
  <c r="DX88" i="47"/>
  <c r="BI88" i="47" s="1"/>
  <c r="DW88" i="47"/>
  <c r="DV88" i="47"/>
  <c r="BG88" i="47" s="1"/>
  <c r="DU88" i="47"/>
  <c r="BF88" i="47" s="1"/>
  <c r="DT88" i="47"/>
  <c r="BE88" i="47" s="1"/>
  <c r="DS88" i="47"/>
  <c r="DR88" i="47"/>
  <c r="DQ88" i="47"/>
  <c r="BB88" i="47" s="1"/>
  <c r="DP88" i="47"/>
  <c r="BA88" i="47" s="1"/>
  <c r="DO88" i="47"/>
  <c r="DN88" i="47"/>
  <c r="AY88" i="47" s="1"/>
  <c r="DM88" i="47"/>
  <c r="DL88" i="47"/>
  <c r="AW88" i="47" s="1"/>
  <c r="DK88" i="47"/>
  <c r="DJ88" i="47"/>
  <c r="DI88" i="47"/>
  <c r="AT88" i="47" s="1"/>
  <c r="DH88" i="47"/>
  <c r="DG88" i="47"/>
  <c r="DF88" i="47"/>
  <c r="AQ88" i="47" s="1"/>
  <c r="DE88" i="47"/>
  <c r="AP88" i="47" s="1"/>
  <c r="DD88" i="47"/>
  <c r="AO88" i="47" s="1"/>
  <c r="DC88" i="47"/>
  <c r="DB88" i="47"/>
  <c r="AM88" i="47" s="1"/>
  <c r="DA88" i="47"/>
  <c r="AL88" i="47" s="1"/>
  <c r="CZ88" i="47"/>
  <c r="AK88" i="47" s="1"/>
  <c r="CY88" i="47"/>
  <c r="CX88" i="47"/>
  <c r="AI88" i="47" s="1"/>
  <c r="CW88" i="47"/>
  <c r="AH88" i="47" s="1"/>
  <c r="CV88" i="47"/>
  <c r="AG88" i="47" s="1"/>
  <c r="CU88" i="47"/>
  <c r="CT88" i="47"/>
  <c r="AE88" i="47" s="1"/>
  <c r="CS88" i="47"/>
  <c r="AD88" i="47" s="1"/>
  <c r="CR88" i="47"/>
  <c r="AC88" i="47" s="1"/>
  <c r="CQ88" i="47"/>
  <c r="CP88" i="47"/>
  <c r="AA88" i="47" s="1"/>
  <c r="CO88" i="47"/>
  <c r="Z88" i="47" s="1"/>
  <c r="CN88" i="47"/>
  <c r="Y88" i="47" s="1"/>
  <c r="CM88" i="47"/>
  <c r="CL88" i="47"/>
  <c r="CK88" i="47"/>
  <c r="V88" i="47" s="1"/>
  <c r="CJ88" i="47"/>
  <c r="CI88" i="47"/>
  <c r="T88" i="47" s="1"/>
  <c r="CH88" i="47"/>
  <c r="CG88" i="47"/>
  <c r="CF88" i="47"/>
  <c r="Q88" i="47" s="1"/>
  <c r="CE88" i="47"/>
  <c r="CD88" i="47"/>
  <c r="CC88" i="47"/>
  <c r="N88" i="47" s="1"/>
  <c r="CB88" i="47"/>
  <c r="M88" i="47" s="1"/>
  <c r="CA88" i="47"/>
  <c r="BZ88" i="47"/>
  <c r="K88" i="47" s="1"/>
  <c r="BY88" i="47"/>
  <c r="BX88" i="47"/>
  <c r="I88" i="47" s="1"/>
  <c r="BW88" i="47"/>
  <c r="BV88" i="47"/>
  <c r="BU88" i="47"/>
  <c r="F88" i="47" s="1"/>
  <c r="BT88" i="47"/>
  <c r="BS88" i="47"/>
  <c r="D88" i="47" s="1"/>
  <c r="B88" i="47"/>
  <c r="B88" i="45" s="1"/>
  <c r="A88" i="47"/>
  <c r="A86" i="27" s="1"/>
  <c r="EF87" i="47"/>
  <c r="BQ87" i="47" s="1"/>
  <c r="EE87" i="47"/>
  <c r="ED87" i="47"/>
  <c r="EC87" i="47"/>
  <c r="BN87" i="47" s="1"/>
  <c r="EB87" i="47"/>
  <c r="EA87" i="47"/>
  <c r="BL87" i="47" s="1"/>
  <c r="DZ87" i="47"/>
  <c r="DY87" i="47"/>
  <c r="DX87" i="47"/>
  <c r="BI87" i="47" s="1"/>
  <c r="DW87" i="47"/>
  <c r="BH87" i="47" s="1"/>
  <c r="DV87" i="47"/>
  <c r="DU87" i="47"/>
  <c r="BF87" i="47" s="1"/>
  <c r="DT87" i="47"/>
  <c r="BE87" i="47" s="1"/>
  <c r="DS87" i="47"/>
  <c r="DR87" i="47"/>
  <c r="BC87" i="47" s="1"/>
  <c r="DQ87" i="47"/>
  <c r="DP87" i="47"/>
  <c r="BA87" i="47" s="1"/>
  <c r="DO87" i="47"/>
  <c r="DN87" i="47"/>
  <c r="DM87" i="47"/>
  <c r="AX87" i="47" s="1"/>
  <c r="DL87" i="47"/>
  <c r="AW87" i="47" s="1"/>
  <c r="DK87" i="47"/>
  <c r="DJ87" i="47"/>
  <c r="AU87" i="47" s="1"/>
  <c r="DI87" i="47"/>
  <c r="AT87" i="47" s="1"/>
  <c r="DH87" i="47"/>
  <c r="AS87" i="47" s="1"/>
  <c r="DG87" i="47"/>
  <c r="DF87" i="47"/>
  <c r="DE87" i="47"/>
  <c r="AP87" i="47" s="1"/>
  <c r="DD87" i="47"/>
  <c r="DC87" i="47"/>
  <c r="AN87" i="47" s="1"/>
  <c r="DB87" i="47"/>
  <c r="AM87" i="47" s="1"/>
  <c r="DA87" i="47"/>
  <c r="AL87" i="47" s="1"/>
  <c r="CZ87" i="47"/>
  <c r="AK87" i="47" s="1"/>
  <c r="CY87" i="47"/>
  <c r="AJ87" i="47" s="1"/>
  <c r="CX87" i="47"/>
  <c r="CW87" i="47"/>
  <c r="AH87" i="47" s="1"/>
  <c r="CV87" i="47"/>
  <c r="CU87" i="47"/>
  <c r="AF87" i="47" s="1"/>
  <c r="CT87" i="47"/>
  <c r="AE87" i="47" s="1"/>
  <c r="CS87" i="47"/>
  <c r="AD87" i="47" s="1"/>
  <c r="CR87" i="47"/>
  <c r="AC87" i="47" s="1"/>
  <c r="CQ87" i="47"/>
  <c r="AB87" i="47" s="1"/>
  <c r="CP87" i="47"/>
  <c r="CO87" i="47"/>
  <c r="Z87" i="47" s="1"/>
  <c r="CN87" i="47"/>
  <c r="CM87" i="47"/>
  <c r="X87" i="47" s="1"/>
  <c r="CL87" i="47"/>
  <c r="W87" i="47" s="1"/>
  <c r="CK87" i="47"/>
  <c r="CJ87" i="47"/>
  <c r="U87" i="47" s="1"/>
  <c r="CI87" i="47"/>
  <c r="T87" i="47" s="1"/>
  <c r="CH87" i="47"/>
  <c r="CG87" i="47"/>
  <c r="R87" i="47" s="1"/>
  <c r="CF87" i="47"/>
  <c r="Q87" i="47" s="1"/>
  <c r="CE87" i="47"/>
  <c r="P87" i="47" s="1"/>
  <c r="CD87" i="47"/>
  <c r="O87" i="47" s="1"/>
  <c r="CC87" i="47"/>
  <c r="CB87" i="47"/>
  <c r="M87" i="47" s="1"/>
  <c r="CA87" i="47"/>
  <c r="BZ87" i="47"/>
  <c r="BY87" i="47"/>
  <c r="J87" i="47" s="1"/>
  <c r="BX87" i="47"/>
  <c r="I87" i="47" s="1"/>
  <c r="BW87" i="47"/>
  <c r="H87" i="47" s="1"/>
  <c r="BV87" i="47"/>
  <c r="BU87" i="47"/>
  <c r="F87" i="47" s="1"/>
  <c r="BT87" i="47"/>
  <c r="E87" i="47" s="1"/>
  <c r="BS87" i="47"/>
  <c r="B87" i="47"/>
  <c r="B87" i="45" s="1"/>
  <c r="A87" i="47"/>
  <c r="A85" i="27" s="1"/>
  <c r="EF86" i="47"/>
  <c r="EE86" i="47"/>
  <c r="BP86" i="47" s="1"/>
  <c r="ED86" i="47"/>
  <c r="BO86" i="45" s="1"/>
  <c r="EC86" i="47"/>
  <c r="EB86" i="47"/>
  <c r="BM86" i="47" s="1"/>
  <c r="EA86" i="47"/>
  <c r="BL86" i="47" s="1"/>
  <c r="DZ86" i="47"/>
  <c r="DY86" i="47"/>
  <c r="BJ86" i="47" s="1"/>
  <c r="DX86" i="47"/>
  <c r="BI86" i="47" s="1"/>
  <c r="DW86" i="47"/>
  <c r="BH86" i="47" s="1"/>
  <c r="DV86" i="47"/>
  <c r="DU86" i="47"/>
  <c r="BF86" i="45" s="1"/>
  <c r="DT86" i="47"/>
  <c r="BE86" i="47" s="1"/>
  <c r="DS86" i="47"/>
  <c r="BD86" i="47" s="1"/>
  <c r="DR86" i="47"/>
  <c r="DQ86" i="47"/>
  <c r="BB86" i="47" s="1"/>
  <c r="DP86" i="47"/>
  <c r="DO86" i="47"/>
  <c r="DN86" i="47"/>
  <c r="AY86" i="47" s="1"/>
  <c r="DM86" i="47"/>
  <c r="DL86" i="47"/>
  <c r="AW86" i="45" s="1"/>
  <c r="DK86" i="47"/>
  <c r="DJ86" i="47"/>
  <c r="DI86" i="47"/>
  <c r="AT86" i="47" s="1"/>
  <c r="DH86" i="47"/>
  <c r="DG86" i="47"/>
  <c r="AR86" i="47" s="1"/>
  <c r="DF86" i="47"/>
  <c r="AQ86" i="47" s="1"/>
  <c r="DE86" i="47"/>
  <c r="DD86" i="47"/>
  <c r="AO86" i="47" s="1"/>
  <c r="DC86" i="47"/>
  <c r="AN86" i="45" s="1"/>
  <c r="DB86" i="47"/>
  <c r="DA86" i="47"/>
  <c r="AL86" i="47" s="1"/>
  <c r="CZ86" i="47"/>
  <c r="CY86" i="47"/>
  <c r="AJ86" i="47" s="1"/>
  <c r="CX86" i="47"/>
  <c r="AI86" i="47" s="1"/>
  <c r="CW86" i="47"/>
  <c r="CV86" i="47"/>
  <c r="AG86" i="47" s="1"/>
  <c r="CU86" i="47"/>
  <c r="AF86" i="47" s="1"/>
  <c r="CT86" i="47"/>
  <c r="CS86" i="47"/>
  <c r="AD86" i="47" s="1"/>
  <c r="CR86" i="47"/>
  <c r="CQ86" i="47"/>
  <c r="AB86" i="47" s="1"/>
  <c r="CP86" i="47"/>
  <c r="CO86" i="47"/>
  <c r="CN86" i="47"/>
  <c r="Y86" i="47" s="1"/>
  <c r="CM86" i="47"/>
  <c r="X86" i="47" s="1"/>
  <c r="CL86" i="47"/>
  <c r="CK86" i="47"/>
  <c r="V86" i="47" s="1"/>
  <c r="CJ86" i="47"/>
  <c r="U86" i="47" s="1"/>
  <c r="CI86" i="47"/>
  <c r="CH86" i="47"/>
  <c r="S86" i="47" s="1"/>
  <c r="CG86" i="47"/>
  <c r="CF86" i="47"/>
  <c r="Q86" i="47" s="1"/>
  <c r="CE86" i="47"/>
  <c r="P86" i="47" s="1"/>
  <c r="CD86" i="47"/>
  <c r="CC86" i="47"/>
  <c r="N86" i="47" s="1"/>
  <c r="CB86" i="47"/>
  <c r="M86" i="47" s="1"/>
  <c r="CA86" i="47"/>
  <c r="L86" i="47" s="1"/>
  <c r="BZ86" i="47"/>
  <c r="BY86" i="47"/>
  <c r="BX86" i="47"/>
  <c r="I86" i="47" s="1"/>
  <c r="BW86" i="47"/>
  <c r="H86" i="47" s="1"/>
  <c r="BV86" i="47"/>
  <c r="BU86" i="47"/>
  <c r="F86" i="47" s="1"/>
  <c r="BT86" i="47"/>
  <c r="E86" i="47" s="1"/>
  <c r="BS86" i="47"/>
  <c r="D86" i="47" s="1"/>
  <c r="BO86" i="47"/>
  <c r="B86" i="47"/>
  <c r="B86" i="45" s="1"/>
  <c r="A86" i="47"/>
  <c r="A84" i="27" s="1"/>
  <c r="EF85" i="47"/>
  <c r="EE85" i="47"/>
  <c r="BP85" i="47" s="1"/>
  <c r="ED85" i="47"/>
  <c r="BO85" i="47" s="1"/>
  <c r="EC85" i="47"/>
  <c r="EB85" i="47"/>
  <c r="BM85" i="47" s="1"/>
  <c r="EA85" i="47"/>
  <c r="BL85" i="47" s="1"/>
  <c r="DZ85" i="47"/>
  <c r="DY85" i="47"/>
  <c r="BJ85" i="47" s="1"/>
  <c r="DX85" i="47"/>
  <c r="DW85" i="47"/>
  <c r="DV85" i="47"/>
  <c r="DU85" i="47"/>
  <c r="DT85" i="47"/>
  <c r="BE85" i="47" s="1"/>
  <c r="DS85" i="47"/>
  <c r="BD85" i="47" s="1"/>
  <c r="DR85" i="47"/>
  <c r="DQ85" i="47"/>
  <c r="BB85" i="47" s="1"/>
  <c r="DP85" i="47"/>
  <c r="BA85" i="47" s="1"/>
  <c r="DO85" i="47"/>
  <c r="AZ85" i="47" s="1"/>
  <c r="DN85" i="47"/>
  <c r="DM85" i="47"/>
  <c r="DL85" i="47"/>
  <c r="AW85" i="47" s="1"/>
  <c r="DK85" i="47"/>
  <c r="DJ85" i="47"/>
  <c r="DI85" i="47"/>
  <c r="AT85" i="47" s="1"/>
  <c r="DH85" i="47"/>
  <c r="DG85" i="47"/>
  <c r="AR85" i="47" s="1"/>
  <c r="DF85" i="47"/>
  <c r="AQ85" i="47" s="1"/>
  <c r="DE85" i="47"/>
  <c r="DD85" i="47"/>
  <c r="AO85" i="47" s="1"/>
  <c r="DC85" i="47"/>
  <c r="AN85" i="47" s="1"/>
  <c r="DB85" i="47"/>
  <c r="DA85" i="47"/>
  <c r="AL85" i="47" s="1"/>
  <c r="CZ85" i="47"/>
  <c r="CY85" i="47"/>
  <c r="CX85" i="47"/>
  <c r="AI85" i="47" s="1"/>
  <c r="CW85" i="47"/>
  <c r="AH85" i="47" s="1"/>
  <c r="CV85" i="47"/>
  <c r="AG85" i="47" s="1"/>
  <c r="CU85" i="47"/>
  <c r="CT85" i="47"/>
  <c r="CS85" i="47"/>
  <c r="AD85" i="47" s="1"/>
  <c r="CR85" i="47"/>
  <c r="CQ85" i="47"/>
  <c r="CP85" i="47"/>
  <c r="AA85" i="47" s="1"/>
  <c r="CO85" i="47"/>
  <c r="Z85" i="47" s="1"/>
  <c r="CN85" i="47"/>
  <c r="CM85" i="47"/>
  <c r="CL85" i="47"/>
  <c r="CK85" i="47"/>
  <c r="V85" i="47" s="1"/>
  <c r="CJ85" i="47"/>
  <c r="U85" i="47" s="1"/>
  <c r="CI85" i="47"/>
  <c r="T85" i="47" s="1"/>
  <c r="CH85" i="47"/>
  <c r="S85" i="47" s="1"/>
  <c r="CG85" i="47"/>
  <c r="CF85" i="47"/>
  <c r="Q85" i="47" s="1"/>
  <c r="CE85" i="47"/>
  <c r="CD85" i="47"/>
  <c r="CC85" i="47"/>
  <c r="N85" i="47" s="1"/>
  <c r="CB85" i="47"/>
  <c r="CA85" i="47"/>
  <c r="BZ85" i="47"/>
  <c r="BY85" i="47"/>
  <c r="J85" i="47" s="1"/>
  <c r="BX85" i="47"/>
  <c r="BW85" i="47"/>
  <c r="H85" i="47" s="1"/>
  <c r="BV85" i="47"/>
  <c r="BU85" i="47"/>
  <c r="F85" i="47" s="1"/>
  <c r="BT85" i="47"/>
  <c r="E85" i="47" s="1"/>
  <c r="BS85" i="47"/>
  <c r="D85" i="47" s="1"/>
  <c r="B85" i="47"/>
  <c r="B85" i="45" s="1"/>
  <c r="A85" i="47"/>
  <c r="A83" i="27" s="1"/>
  <c r="EF84" i="47"/>
  <c r="BQ84" i="47" s="1"/>
  <c r="EE84" i="47"/>
  <c r="BP84" i="47" s="1"/>
  <c r="ED84" i="47"/>
  <c r="BO84" i="45" s="1"/>
  <c r="EC84" i="47"/>
  <c r="BN84" i="45" s="1"/>
  <c r="EB84" i="47"/>
  <c r="EA84" i="47"/>
  <c r="BL84" i="47" s="1"/>
  <c r="DZ84" i="47"/>
  <c r="BK84" i="47" s="1"/>
  <c r="DY84" i="47"/>
  <c r="BJ84" i="47" s="1"/>
  <c r="DX84" i="47"/>
  <c r="BI84" i="47" s="1"/>
  <c r="DW84" i="47"/>
  <c r="DV84" i="47"/>
  <c r="DU84" i="47"/>
  <c r="BF84" i="47" s="1"/>
  <c r="DT84" i="47"/>
  <c r="DS84" i="47"/>
  <c r="BD84" i="47" s="1"/>
  <c r="DR84" i="47"/>
  <c r="DQ84" i="47"/>
  <c r="DP84" i="47"/>
  <c r="BA84" i="47" s="1"/>
  <c r="DO84" i="47"/>
  <c r="DN84" i="47"/>
  <c r="DM84" i="47"/>
  <c r="AX84" i="47" s="1"/>
  <c r="DL84" i="47"/>
  <c r="DK84" i="47"/>
  <c r="AV84" i="47" s="1"/>
  <c r="DJ84" i="47"/>
  <c r="AU84" i="47" s="1"/>
  <c r="DI84" i="47"/>
  <c r="DH84" i="47"/>
  <c r="AS84" i="47" s="1"/>
  <c r="DG84" i="47"/>
  <c r="DF84" i="47"/>
  <c r="DE84" i="47"/>
  <c r="AP84" i="47" s="1"/>
  <c r="DD84" i="47"/>
  <c r="DC84" i="47"/>
  <c r="AN84" i="47" s="1"/>
  <c r="DB84" i="47"/>
  <c r="AM84" i="47" s="1"/>
  <c r="DA84" i="47"/>
  <c r="CZ84" i="47"/>
  <c r="AK84" i="47" s="1"/>
  <c r="CY84" i="47"/>
  <c r="AJ84" i="47" s="1"/>
  <c r="CX84" i="47"/>
  <c r="AI84" i="47" s="1"/>
  <c r="CW84" i="47"/>
  <c r="AH84" i="47" s="1"/>
  <c r="CV84" i="47"/>
  <c r="AG84" i="47" s="1"/>
  <c r="CU84" i="47"/>
  <c r="AF84" i="47" s="1"/>
  <c r="CT84" i="47"/>
  <c r="AE84" i="47" s="1"/>
  <c r="CS84" i="47"/>
  <c r="AD84" i="47" s="1"/>
  <c r="CR84" i="47"/>
  <c r="AC84" i="47" s="1"/>
  <c r="CQ84" i="47"/>
  <c r="AB84" i="47" s="1"/>
  <c r="CP84" i="47"/>
  <c r="AA84" i="47" s="1"/>
  <c r="CO84" i="47"/>
  <c r="Z84" i="47" s="1"/>
  <c r="CN84" i="47"/>
  <c r="CM84" i="47"/>
  <c r="X84" i="47" s="1"/>
  <c r="CL84" i="47"/>
  <c r="W84" i="47" s="1"/>
  <c r="CK84" i="47"/>
  <c r="V84" i="47" s="1"/>
  <c r="CJ84" i="47"/>
  <c r="CI84" i="47"/>
  <c r="CH84" i="47"/>
  <c r="S84" i="47" s="1"/>
  <c r="CG84" i="47"/>
  <c r="R84" i="47" s="1"/>
  <c r="CF84" i="47"/>
  <c r="CE84" i="47"/>
  <c r="P84" i="47" s="1"/>
  <c r="CD84" i="47"/>
  <c r="O84" i="47" s="1"/>
  <c r="CC84" i="47"/>
  <c r="CB84" i="47"/>
  <c r="M84" i="47" s="1"/>
  <c r="CA84" i="47"/>
  <c r="L84" i="47" s="1"/>
  <c r="BZ84" i="47"/>
  <c r="K84" i="47" s="1"/>
  <c r="BY84" i="47"/>
  <c r="J84" i="47" s="1"/>
  <c r="BX84" i="47"/>
  <c r="BW84" i="47"/>
  <c r="H84" i="47" s="1"/>
  <c r="BV84" i="47"/>
  <c r="G84" i="47" s="1"/>
  <c r="BU84" i="47"/>
  <c r="BT84" i="47"/>
  <c r="BS84" i="47"/>
  <c r="BO84" i="47"/>
  <c r="BN84" i="47"/>
  <c r="B84" i="47"/>
  <c r="B84" i="45" s="1"/>
  <c r="A84" i="47"/>
  <c r="A82" i="27" s="1"/>
  <c r="EF83" i="47"/>
  <c r="BQ83" i="47" s="1"/>
  <c r="EE83" i="47"/>
  <c r="ED83" i="47"/>
  <c r="EC83" i="47"/>
  <c r="EB83" i="47"/>
  <c r="BM83" i="47" s="1"/>
  <c r="EA83" i="47"/>
  <c r="BL83" i="47" s="1"/>
  <c r="DZ83" i="47"/>
  <c r="DY83" i="47"/>
  <c r="DX83" i="47"/>
  <c r="BI83" i="47" s="1"/>
  <c r="DW83" i="47"/>
  <c r="DV83" i="47"/>
  <c r="DU83" i="47"/>
  <c r="BF83" i="47" s="1"/>
  <c r="DT83" i="47"/>
  <c r="BE83" i="47" s="1"/>
  <c r="DS83" i="47"/>
  <c r="BD83" i="47" s="1"/>
  <c r="DR83" i="47"/>
  <c r="DQ83" i="47"/>
  <c r="BB83" i="47" s="1"/>
  <c r="DP83" i="47"/>
  <c r="BA83" i="47" s="1"/>
  <c r="DO83" i="47"/>
  <c r="DN83" i="47"/>
  <c r="AY83" i="47" s="1"/>
  <c r="DM83" i="47"/>
  <c r="DL83" i="47"/>
  <c r="AW83" i="47" s="1"/>
  <c r="DK83" i="47"/>
  <c r="AV83" i="47" s="1"/>
  <c r="DJ83" i="47"/>
  <c r="AU83" i="47" s="1"/>
  <c r="DI83" i="47"/>
  <c r="AT83" i="47" s="1"/>
  <c r="DH83" i="47"/>
  <c r="AS83" i="47" s="1"/>
  <c r="DG83" i="47"/>
  <c r="DF83" i="47"/>
  <c r="DE83" i="47"/>
  <c r="DD83" i="47"/>
  <c r="AO83" i="47" s="1"/>
  <c r="DC83" i="47"/>
  <c r="AN83" i="47" s="1"/>
  <c r="DB83" i="47"/>
  <c r="AM83" i="47" s="1"/>
  <c r="DA83" i="47"/>
  <c r="CZ83" i="47"/>
  <c r="CY83" i="47"/>
  <c r="CX83" i="47"/>
  <c r="AI83" i="47" s="1"/>
  <c r="CW83" i="47"/>
  <c r="CV83" i="47"/>
  <c r="AG83" i="47" s="1"/>
  <c r="CU83" i="47"/>
  <c r="AF83" i="47" s="1"/>
  <c r="CT83" i="47"/>
  <c r="CS83" i="47"/>
  <c r="CR83" i="47"/>
  <c r="AC83" i="47" s="1"/>
  <c r="CQ83" i="47"/>
  <c r="CP83" i="47"/>
  <c r="CO83" i="47"/>
  <c r="Z83" i="47" s="1"/>
  <c r="CN83" i="47"/>
  <c r="Y83" i="47" s="1"/>
  <c r="CM83" i="47"/>
  <c r="X83" i="47" s="1"/>
  <c r="CL83" i="47"/>
  <c r="W83" i="47" s="1"/>
  <c r="CK83" i="47"/>
  <c r="CJ83" i="47"/>
  <c r="U83" i="47" s="1"/>
  <c r="CI83" i="47"/>
  <c r="CH83" i="47"/>
  <c r="S83" i="47" s="1"/>
  <c r="CG83" i="47"/>
  <c r="R83" i="47" s="1"/>
  <c r="CF83" i="47"/>
  <c r="Q83" i="47" s="1"/>
  <c r="CE83" i="47"/>
  <c r="P83" i="47" s="1"/>
  <c r="CD83" i="47"/>
  <c r="CC83" i="47"/>
  <c r="CB83" i="47"/>
  <c r="CA83" i="47"/>
  <c r="L83" i="47" s="1"/>
  <c r="BZ83" i="47"/>
  <c r="BY83" i="47"/>
  <c r="BX83" i="47"/>
  <c r="I83" i="47" s="1"/>
  <c r="BW83" i="47"/>
  <c r="H83" i="47" s="1"/>
  <c r="BV83" i="47"/>
  <c r="BU83" i="47"/>
  <c r="BT83" i="47"/>
  <c r="E83" i="47" s="1"/>
  <c r="BS83" i="47"/>
  <c r="B83" i="47"/>
  <c r="B83" i="45" s="1"/>
  <c r="A83" i="47"/>
  <c r="A81" i="27" s="1"/>
  <c r="EF82" i="47"/>
  <c r="BQ82" i="47" s="1"/>
  <c r="EE82" i="47"/>
  <c r="BP82" i="47" s="1"/>
  <c r="ED82" i="47"/>
  <c r="BO82" i="45" s="1"/>
  <c r="EC82" i="47"/>
  <c r="BN82" i="45" s="1"/>
  <c r="EB82" i="47"/>
  <c r="BM82" i="45" s="1"/>
  <c r="EA82" i="47"/>
  <c r="BL82" i="45" s="1"/>
  <c r="DZ82" i="47"/>
  <c r="BK82" i="45" s="1"/>
  <c r="DY82" i="47"/>
  <c r="DX82" i="47"/>
  <c r="BI82" i="47" s="1"/>
  <c r="DW82" i="47"/>
  <c r="BH82" i="47" s="1"/>
  <c r="DV82" i="47"/>
  <c r="DU82" i="47"/>
  <c r="DT82" i="47"/>
  <c r="BE82" i="47" s="1"/>
  <c r="DS82" i="47"/>
  <c r="BD82" i="47" s="1"/>
  <c r="DR82" i="47"/>
  <c r="BC82" i="47" s="1"/>
  <c r="DQ82" i="47"/>
  <c r="DP82" i="47"/>
  <c r="DO82" i="47"/>
  <c r="AZ82" i="47" s="1"/>
  <c r="DN82" i="47"/>
  <c r="DM82" i="47"/>
  <c r="AX82" i="47" s="1"/>
  <c r="DL82" i="47"/>
  <c r="AW82" i="47" s="1"/>
  <c r="DK82" i="47"/>
  <c r="DJ82" i="47"/>
  <c r="AU82" i="47" s="1"/>
  <c r="DI82" i="47"/>
  <c r="DH82" i="47"/>
  <c r="DG82" i="47"/>
  <c r="AR82" i="47" s="1"/>
  <c r="DF82" i="47"/>
  <c r="AQ82" i="47" s="1"/>
  <c r="DE82" i="47"/>
  <c r="DD82" i="47"/>
  <c r="AO82" i="47" s="1"/>
  <c r="DC82" i="47"/>
  <c r="AN82" i="47" s="1"/>
  <c r="DB82" i="47"/>
  <c r="DA82" i="47"/>
  <c r="CZ82" i="47"/>
  <c r="CY82" i="47"/>
  <c r="AJ82" i="47" s="1"/>
  <c r="CX82" i="47"/>
  <c r="CW82" i="47"/>
  <c r="CV82" i="47"/>
  <c r="AG82" i="47" s="1"/>
  <c r="CU82" i="47"/>
  <c r="CT82" i="47"/>
  <c r="CS82" i="47"/>
  <c r="CR82" i="47"/>
  <c r="AC82" i="47" s="1"/>
  <c r="CQ82" i="47"/>
  <c r="AB82" i="47" s="1"/>
  <c r="CP82" i="47"/>
  <c r="AA82" i="47" s="1"/>
  <c r="CO82" i="47"/>
  <c r="CN82" i="47"/>
  <c r="CM82" i="47"/>
  <c r="CL82" i="47"/>
  <c r="CK82" i="47"/>
  <c r="CJ82" i="47"/>
  <c r="U82" i="47" s="1"/>
  <c r="CI82" i="47"/>
  <c r="T82" i="47" s="1"/>
  <c r="CH82" i="47"/>
  <c r="CG82" i="47"/>
  <c r="CF82" i="47"/>
  <c r="CE82" i="47"/>
  <c r="CD82" i="47"/>
  <c r="CC82" i="47"/>
  <c r="CB82" i="47"/>
  <c r="M82" i="47" s="1"/>
  <c r="CA82" i="47"/>
  <c r="L82" i="47" s="1"/>
  <c r="BZ82" i="47"/>
  <c r="BY82" i="47"/>
  <c r="J82" i="47" s="1"/>
  <c r="BX82" i="47"/>
  <c r="BW82" i="47"/>
  <c r="BV82" i="47"/>
  <c r="BU82" i="47"/>
  <c r="BT82" i="47"/>
  <c r="BS82" i="47"/>
  <c r="D82" i="47" s="1"/>
  <c r="BO82" i="47"/>
  <c r="BN82" i="47"/>
  <c r="BM82" i="47"/>
  <c r="BL82" i="47"/>
  <c r="B82" i="47"/>
  <c r="B82" i="45" s="1"/>
  <c r="A82" i="47"/>
  <c r="A80" i="29" s="1"/>
  <c r="EF81" i="47"/>
  <c r="BQ81" i="47" s="1"/>
  <c r="EE81" i="47"/>
  <c r="BP81" i="47" s="1"/>
  <c r="ED81" i="47"/>
  <c r="BO81" i="47" s="1"/>
  <c r="EC81" i="47"/>
  <c r="EB81" i="47"/>
  <c r="EA81" i="47"/>
  <c r="DZ81" i="47"/>
  <c r="DY81" i="47"/>
  <c r="BJ81" i="47" s="1"/>
  <c r="DX81" i="47"/>
  <c r="DW81" i="47"/>
  <c r="BH81" i="47" s="1"/>
  <c r="DV81" i="47"/>
  <c r="BG81" i="47" s="1"/>
  <c r="DU81" i="47"/>
  <c r="DT81" i="47"/>
  <c r="DS81" i="47"/>
  <c r="BD81" i="47" s="1"/>
  <c r="DR81" i="47"/>
  <c r="BC81" i="47" s="1"/>
  <c r="DQ81" i="47"/>
  <c r="BB81" i="47" s="1"/>
  <c r="DP81" i="47"/>
  <c r="DO81" i="47"/>
  <c r="DN81" i="47"/>
  <c r="DM81" i="47"/>
  <c r="DL81" i="47"/>
  <c r="DK81" i="47"/>
  <c r="DJ81" i="47"/>
  <c r="AU81" i="47" s="1"/>
  <c r="DI81" i="47"/>
  <c r="AT81" i="47" s="1"/>
  <c r="DH81" i="47"/>
  <c r="DG81" i="47"/>
  <c r="AR81" i="47" s="1"/>
  <c r="DF81" i="47"/>
  <c r="DE81" i="47"/>
  <c r="AP81" i="47" s="1"/>
  <c r="DD81" i="47"/>
  <c r="AO81" i="47" s="1"/>
  <c r="DC81" i="47"/>
  <c r="DB81" i="47"/>
  <c r="DA81" i="47"/>
  <c r="AL81" i="47" s="1"/>
  <c r="CZ81" i="47"/>
  <c r="AK81" i="47" s="1"/>
  <c r="CY81" i="47"/>
  <c r="AJ81" i="47" s="1"/>
  <c r="CX81" i="47"/>
  <c r="CW81" i="47"/>
  <c r="CV81" i="47"/>
  <c r="CU81" i="47"/>
  <c r="CT81" i="47"/>
  <c r="CS81" i="47"/>
  <c r="AD81" i="47" s="1"/>
  <c r="CR81" i="47"/>
  <c r="CQ81" i="47"/>
  <c r="AB81" i="47" s="1"/>
  <c r="CP81" i="47"/>
  <c r="AA81" i="47" s="1"/>
  <c r="CO81" i="47"/>
  <c r="CN81" i="47"/>
  <c r="CM81" i="47"/>
  <c r="CL81" i="47"/>
  <c r="CK81" i="47"/>
  <c r="V81" i="47" s="1"/>
  <c r="CJ81" i="47"/>
  <c r="U81" i="47" s="1"/>
  <c r="CI81" i="47"/>
  <c r="T81" i="47" s="1"/>
  <c r="CH81" i="47"/>
  <c r="CG81" i="47"/>
  <c r="CF81" i="47"/>
  <c r="CE81" i="47"/>
  <c r="CD81" i="47"/>
  <c r="O81" i="47" s="1"/>
  <c r="CC81" i="47"/>
  <c r="N81" i="47" s="1"/>
  <c r="CB81" i="47"/>
  <c r="M81" i="47" s="1"/>
  <c r="CA81" i="47"/>
  <c r="L81" i="47" s="1"/>
  <c r="BZ81" i="47"/>
  <c r="BY81" i="47"/>
  <c r="BX81" i="47"/>
  <c r="I81" i="47" s="1"/>
  <c r="BW81" i="47"/>
  <c r="BV81" i="47"/>
  <c r="BU81" i="47"/>
  <c r="F81" i="47" s="1"/>
  <c r="BT81" i="47"/>
  <c r="E81" i="47" s="1"/>
  <c r="BS81" i="47"/>
  <c r="D81" i="47" s="1"/>
  <c r="B81" i="47"/>
  <c r="B81" i="45" s="1"/>
  <c r="A81" i="47"/>
  <c r="A79" i="27" s="1"/>
  <c r="EF80" i="47"/>
  <c r="EE80" i="47"/>
  <c r="ED80" i="47"/>
  <c r="BO80" i="47" s="1"/>
  <c r="EC80" i="47"/>
  <c r="EB80" i="47"/>
  <c r="EA80" i="47"/>
  <c r="BL80" i="47" s="1"/>
  <c r="DZ80" i="47"/>
  <c r="BK80" i="47" s="1"/>
  <c r="DY80" i="47"/>
  <c r="DX80" i="47"/>
  <c r="DW80" i="47"/>
  <c r="DV80" i="47"/>
  <c r="DU80" i="47"/>
  <c r="DT80" i="47"/>
  <c r="DS80" i="47"/>
  <c r="BD80" i="47" s="1"/>
  <c r="DR80" i="47"/>
  <c r="DQ80" i="47"/>
  <c r="DP80" i="47"/>
  <c r="BA80" i="47" s="1"/>
  <c r="DO80" i="47"/>
  <c r="DN80" i="47"/>
  <c r="DM80" i="47"/>
  <c r="AX80" i="47" s="1"/>
  <c r="DL80" i="47"/>
  <c r="AW80" i="47" s="1"/>
  <c r="DK80" i="47"/>
  <c r="AV80" i="47" s="1"/>
  <c r="DJ80" i="47"/>
  <c r="DI80" i="47"/>
  <c r="DH80" i="47"/>
  <c r="DG80" i="47"/>
  <c r="DF80" i="47"/>
  <c r="AQ80" i="45" s="1"/>
  <c r="DE80" i="47"/>
  <c r="DD80" i="47"/>
  <c r="DC80" i="47"/>
  <c r="AN80" i="47" s="1"/>
  <c r="DB80" i="47"/>
  <c r="AM80" i="47" s="1"/>
  <c r="DA80" i="47"/>
  <c r="CZ80" i="47"/>
  <c r="CY80" i="47"/>
  <c r="AJ80" i="47" s="1"/>
  <c r="CX80" i="47"/>
  <c r="CW80" i="47"/>
  <c r="CV80" i="47"/>
  <c r="CU80" i="47"/>
  <c r="AF80" i="47" s="1"/>
  <c r="CT80" i="47"/>
  <c r="AE80" i="47" s="1"/>
  <c r="CS80" i="47"/>
  <c r="CR80" i="47"/>
  <c r="CQ80" i="47"/>
  <c r="CP80" i="47"/>
  <c r="AA80" i="47" s="1"/>
  <c r="CO80" i="47"/>
  <c r="CN80" i="47"/>
  <c r="Y80" i="47" s="1"/>
  <c r="CM80" i="47"/>
  <c r="X80" i="47" s="1"/>
  <c r="CL80" i="47"/>
  <c r="CK80" i="47"/>
  <c r="CJ80" i="47"/>
  <c r="CI80" i="47"/>
  <c r="T80" i="47" s="1"/>
  <c r="CH80" i="47"/>
  <c r="S80" i="47" s="1"/>
  <c r="CG80" i="47"/>
  <c r="CF80" i="47"/>
  <c r="CE80" i="47"/>
  <c r="P80" i="47" s="1"/>
  <c r="CD80" i="47"/>
  <c r="CC80" i="47"/>
  <c r="CB80" i="47"/>
  <c r="CA80" i="47"/>
  <c r="L80" i="47" s="1"/>
  <c r="BZ80" i="47"/>
  <c r="K80" i="47" s="1"/>
  <c r="BY80" i="47"/>
  <c r="J80" i="47" s="1"/>
  <c r="BX80" i="47"/>
  <c r="I80" i="47" s="1"/>
  <c r="BW80" i="47"/>
  <c r="H80" i="47" s="1"/>
  <c r="BV80" i="47"/>
  <c r="BU80" i="47"/>
  <c r="BT80" i="47"/>
  <c r="BS80" i="47"/>
  <c r="D80" i="47" s="1"/>
  <c r="AQ80" i="47"/>
  <c r="B80" i="47"/>
  <c r="B80" i="45" s="1"/>
  <c r="A80" i="47"/>
  <c r="A78" i="27" s="1"/>
  <c r="EF79" i="47"/>
  <c r="EE79" i="47"/>
  <c r="ED79" i="47"/>
  <c r="BO79" i="47" s="1"/>
  <c r="EC79" i="47"/>
  <c r="EB79" i="47"/>
  <c r="BM79" i="47" s="1"/>
  <c r="EA79" i="47"/>
  <c r="DZ79" i="47"/>
  <c r="DY79" i="47"/>
  <c r="BJ79" i="47" s="1"/>
  <c r="DX79" i="47"/>
  <c r="BI79" i="47" s="1"/>
  <c r="DW79" i="47"/>
  <c r="BH79" i="47" s="1"/>
  <c r="DV79" i="47"/>
  <c r="DU79" i="47"/>
  <c r="DT79" i="47"/>
  <c r="BE79" i="47" s="1"/>
  <c r="DS79" i="47"/>
  <c r="DR79" i="47"/>
  <c r="DQ79" i="47"/>
  <c r="BB79" i="47" s="1"/>
  <c r="DP79" i="47"/>
  <c r="BA79" i="47" s="1"/>
  <c r="DO79" i="47"/>
  <c r="DN79" i="47"/>
  <c r="DM79" i="47"/>
  <c r="AX79" i="47" s="1"/>
  <c r="DL79" i="47"/>
  <c r="DK79" i="47"/>
  <c r="DJ79" i="47"/>
  <c r="DI79" i="47"/>
  <c r="AT79" i="47" s="1"/>
  <c r="DH79" i="47"/>
  <c r="AS79" i="47" s="1"/>
  <c r="DG79" i="47"/>
  <c r="DF79" i="47"/>
  <c r="AQ79" i="47" s="1"/>
  <c r="DE79" i="47"/>
  <c r="DD79" i="47"/>
  <c r="DC79" i="47"/>
  <c r="DB79" i="47"/>
  <c r="DA79" i="47"/>
  <c r="CZ79" i="47"/>
  <c r="AK79" i="47" s="1"/>
  <c r="CY79" i="47"/>
  <c r="CX79" i="47"/>
  <c r="AI79" i="47" s="1"/>
  <c r="CW79" i="47"/>
  <c r="CV79" i="47"/>
  <c r="CU79" i="47"/>
  <c r="CT79" i="47"/>
  <c r="AE79" i="47" s="1"/>
  <c r="CS79" i="47"/>
  <c r="CR79" i="47"/>
  <c r="CQ79" i="47"/>
  <c r="AB79" i="47" s="1"/>
  <c r="CP79" i="47"/>
  <c r="AA79" i="47" s="1"/>
  <c r="CO79" i="47"/>
  <c r="CN79" i="47"/>
  <c r="CM79" i="47"/>
  <c r="CL79" i="47"/>
  <c r="CK79" i="47"/>
  <c r="V79" i="47" s="1"/>
  <c r="CJ79" i="47"/>
  <c r="U79" i="47" s="1"/>
  <c r="CI79" i="47"/>
  <c r="CH79" i="47"/>
  <c r="CG79" i="47"/>
  <c r="CF79" i="47"/>
  <c r="Q79" i="47" s="1"/>
  <c r="CE79" i="47"/>
  <c r="CD79" i="47"/>
  <c r="CC79" i="47"/>
  <c r="N79" i="47" s="1"/>
  <c r="CB79" i="47"/>
  <c r="M79" i="47" s="1"/>
  <c r="CA79" i="47"/>
  <c r="L79" i="47" s="1"/>
  <c r="BZ79" i="47"/>
  <c r="K79" i="47" s="1"/>
  <c r="BY79" i="47"/>
  <c r="J79" i="47" s="1"/>
  <c r="BX79" i="47"/>
  <c r="BW79" i="47"/>
  <c r="BV79" i="47"/>
  <c r="BU79" i="47"/>
  <c r="BT79" i="47"/>
  <c r="BS79" i="47"/>
  <c r="B79" i="47"/>
  <c r="B79" i="45" s="1"/>
  <c r="A79" i="47"/>
  <c r="EF78" i="47"/>
  <c r="EE78" i="47"/>
  <c r="BP78" i="47" s="1"/>
  <c r="ED78" i="47"/>
  <c r="BO78" i="45" s="1"/>
  <c r="EC78" i="47"/>
  <c r="BN78" i="47" s="1"/>
  <c r="EB78" i="47"/>
  <c r="BM78" i="47" s="1"/>
  <c r="EA78" i="47"/>
  <c r="BL78" i="45" s="1"/>
  <c r="DZ78" i="47"/>
  <c r="DY78" i="47"/>
  <c r="DX78" i="47"/>
  <c r="DW78" i="47"/>
  <c r="DV78" i="47"/>
  <c r="DU78" i="47"/>
  <c r="BF78" i="47" s="1"/>
  <c r="DT78" i="47"/>
  <c r="BE78" i="47" s="1"/>
  <c r="DS78" i="47"/>
  <c r="DR78" i="47"/>
  <c r="BC78" i="47" s="1"/>
  <c r="DQ78" i="47"/>
  <c r="DP78" i="47"/>
  <c r="DO78" i="47"/>
  <c r="DN78" i="47"/>
  <c r="DM78" i="47"/>
  <c r="DL78" i="47"/>
  <c r="DK78" i="47"/>
  <c r="DJ78" i="47"/>
  <c r="DI78" i="47"/>
  <c r="AT78" i="47" s="1"/>
  <c r="DH78" i="47"/>
  <c r="DG78" i="47"/>
  <c r="AR78" i="47" s="1"/>
  <c r="DF78" i="47"/>
  <c r="DE78" i="47"/>
  <c r="AP78" i="47" s="1"/>
  <c r="DD78" i="47"/>
  <c r="AO78" i="47" s="1"/>
  <c r="DC78" i="47"/>
  <c r="DB78" i="47"/>
  <c r="DA78" i="47"/>
  <c r="CZ78" i="47"/>
  <c r="AK78" i="47" s="1"/>
  <c r="CY78" i="47"/>
  <c r="AJ78" i="47" s="1"/>
  <c r="CX78" i="47"/>
  <c r="CW78" i="47"/>
  <c r="AH78" i="47" s="1"/>
  <c r="CV78" i="47"/>
  <c r="CU78" i="47"/>
  <c r="CT78" i="47"/>
  <c r="CS78" i="47"/>
  <c r="CR78" i="47"/>
  <c r="CQ78" i="47"/>
  <c r="CP78" i="47"/>
  <c r="CO78" i="47"/>
  <c r="CN78" i="47"/>
  <c r="Y78" i="47" s="1"/>
  <c r="CM78" i="47"/>
  <c r="X78" i="47" s="1"/>
  <c r="CL78" i="47"/>
  <c r="CK78" i="47"/>
  <c r="V78" i="47" s="1"/>
  <c r="CJ78" i="47"/>
  <c r="U78" i="47" s="1"/>
  <c r="CI78" i="47"/>
  <c r="T78" i="47" s="1"/>
  <c r="CH78" i="47"/>
  <c r="CG78" i="47"/>
  <c r="R78" i="47" s="1"/>
  <c r="CF78" i="47"/>
  <c r="CE78" i="47"/>
  <c r="P78" i="47" s="1"/>
  <c r="CD78" i="47"/>
  <c r="CC78" i="47"/>
  <c r="CB78" i="47"/>
  <c r="M78" i="47" s="1"/>
  <c r="CA78" i="47"/>
  <c r="L78" i="47" s="1"/>
  <c r="BZ78" i="47"/>
  <c r="BY78" i="47"/>
  <c r="BX78" i="47"/>
  <c r="I78" i="47" s="1"/>
  <c r="BW78" i="47"/>
  <c r="H78" i="47" s="1"/>
  <c r="BV78" i="47"/>
  <c r="G78" i="47" s="1"/>
  <c r="BU78" i="47"/>
  <c r="BT78" i="47"/>
  <c r="BS78" i="47"/>
  <c r="BO78" i="47"/>
  <c r="B78" i="47"/>
  <c r="B78" i="45" s="1"/>
  <c r="A78" i="47"/>
  <c r="A76" i="27" s="1"/>
  <c r="EF77" i="47"/>
  <c r="EE77" i="47"/>
  <c r="ED77" i="47"/>
  <c r="BO77" i="47" s="1"/>
  <c r="EC77" i="47"/>
  <c r="BN77" i="47" s="1"/>
  <c r="EB77" i="47"/>
  <c r="EA77" i="47"/>
  <c r="DZ77" i="47"/>
  <c r="DY77" i="47"/>
  <c r="DX77" i="47"/>
  <c r="DW77" i="47"/>
  <c r="DV77" i="47"/>
  <c r="BG77" i="47" s="1"/>
  <c r="DU77" i="47"/>
  <c r="BF77" i="47" s="1"/>
  <c r="DT77" i="47"/>
  <c r="BE77" i="47" s="1"/>
  <c r="DS77" i="47"/>
  <c r="BD77" i="47" s="1"/>
  <c r="DR77" i="47"/>
  <c r="BC77" i="47" s="1"/>
  <c r="DQ77" i="47"/>
  <c r="DP77" i="47"/>
  <c r="DO77" i="47"/>
  <c r="AZ77" i="47" s="1"/>
  <c r="DN77" i="47"/>
  <c r="AY77" i="47" s="1"/>
  <c r="DM77" i="47"/>
  <c r="DL77" i="47"/>
  <c r="AW77" i="47" s="1"/>
  <c r="DK77" i="47"/>
  <c r="AV77" i="47" s="1"/>
  <c r="DJ77" i="47"/>
  <c r="DI77" i="47"/>
  <c r="DH77" i="47"/>
  <c r="AS77" i="47" s="1"/>
  <c r="DG77" i="47"/>
  <c r="DF77" i="47"/>
  <c r="AQ77" i="47" s="1"/>
  <c r="DE77" i="47"/>
  <c r="AP77" i="47" s="1"/>
  <c r="DD77" i="47"/>
  <c r="AO77" i="47" s="1"/>
  <c r="DC77" i="47"/>
  <c r="AN77" i="47" s="1"/>
  <c r="DB77" i="47"/>
  <c r="DA77" i="47"/>
  <c r="CZ77" i="47"/>
  <c r="AK77" i="47" s="1"/>
  <c r="CY77" i="47"/>
  <c r="CX77" i="47"/>
  <c r="AI77" i="47" s="1"/>
  <c r="CW77" i="47"/>
  <c r="AH77" i="47" s="1"/>
  <c r="CV77" i="47"/>
  <c r="CU77" i="47"/>
  <c r="CT77" i="47"/>
  <c r="CS77" i="47"/>
  <c r="CR77" i="47"/>
  <c r="CQ77" i="47"/>
  <c r="CP77" i="47"/>
  <c r="AA77" i="47" s="1"/>
  <c r="CO77" i="47"/>
  <c r="Z77" i="47" s="1"/>
  <c r="CN77" i="47"/>
  <c r="Y77" i="47" s="1"/>
  <c r="CM77" i="47"/>
  <c r="X77" i="47" s="1"/>
  <c r="CL77" i="47"/>
  <c r="CK77" i="47"/>
  <c r="CJ77" i="47"/>
  <c r="CI77" i="47"/>
  <c r="T77" i="47" s="1"/>
  <c r="CH77" i="47"/>
  <c r="S77" i="47" s="1"/>
  <c r="CG77" i="47"/>
  <c r="R77" i="47" s="1"/>
  <c r="CF77" i="47"/>
  <c r="CE77" i="47"/>
  <c r="P77" i="47" s="1"/>
  <c r="CD77" i="47"/>
  <c r="CC77" i="47"/>
  <c r="CB77" i="47"/>
  <c r="CA77" i="47"/>
  <c r="BZ77" i="47"/>
  <c r="K77" i="47" s="1"/>
  <c r="BY77" i="47"/>
  <c r="J77" i="47" s="1"/>
  <c r="BX77" i="47"/>
  <c r="BW77" i="47"/>
  <c r="H77" i="47" s="1"/>
  <c r="BV77" i="47"/>
  <c r="G77" i="47" s="1"/>
  <c r="BU77" i="47"/>
  <c r="F77" i="47" s="1"/>
  <c r="BT77" i="47"/>
  <c r="E77" i="47" s="1"/>
  <c r="BS77" i="47"/>
  <c r="B77" i="47"/>
  <c r="B77" i="45" s="1"/>
  <c r="A77" i="47"/>
  <c r="A75" i="27" s="1"/>
  <c r="EF76" i="47"/>
  <c r="BQ76" i="47" s="1"/>
  <c r="EE76" i="47"/>
  <c r="BP76" i="47" s="1"/>
  <c r="ED76" i="47"/>
  <c r="EC76" i="47"/>
  <c r="BN76" i="47" s="1"/>
  <c r="EB76" i="47"/>
  <c r="BM76" i="47" s="1"/>
  <c r="EA76" i="47"/>
  <c r="BL76" i="47" s="1"/>
  <c r="DZ76" i="47"/>
  <c r="BK76" i="47" s="1"/>
  <c r="DY76" i="47"/>
  <c r="BJ76" i="47" s="1"/>
  <c r="DX76" i="47"/>
  <c r="BI76" i="47" s="1"/>
  <c r="DW76" i="47"/>
  <c r="BH76" i="47" s="1"/>
  <c r="DV76" i="47"/>
  <c r="BG76" i="47" s="1"/>
  <c r="DU76" i="47"/>
  <c r="DT76" i="47"/>
  <c r="BE76" i="47" s="1"/>
  <c r="DS76" i="47"/>
  <c r="DR76" i="47"/>
  <c r="DQ76" i="47"/>
  <c r="BB76" i="47" s="1"/>
  <c r="DP76" i="47"/>
  <c r="BA76" i="47" s="1"/>
  <c r="DO76" i="47"/>
  <c r="AZ76" i="47" s="1"/>
  <c r="DN76" i="47"/>
  <c r="DM76" i="47"/>
  <c r="DL76" i="47"/>
  <c r="DK76" i="47"/>
  <c r="DJ76" i="47"/>
  <c r="DI76" i="47"/>
  <c r="AT76" i="47" s="1"/>
  <c r="DH76" i="47"/>
  <c r="DG76" i="47"/>
  <c r="AR76" i="47" s="1"/>
  <c r="DF76" i="47"/>
  <c r="AQ76" i="47" s="1"/>
  <c r="DE76" i="47"/>
  <c r="DD76" i="47"/>
  <c r="DC76" i="47"/>
  <c r="DB76" i="47"/>
  <c r="DA76" i="47"/>
  <c r="AL76" i="47" s="1"/>
  <c r="CZ76" i="47"/>
  <c r="AK76" i="47" s="1"/>
  <c r="CY76" i="47"/>
  <c r="AJ76" i="47" s="1"/>
  <c r="CX76" i="47"/>
  <c r="AI76" i="47" s="1"/>
  <c r="CW76" i="47"/>
  <c r="AH76" i="47" s="1"/>
  <c r="CV76" i="47"/>
  <c r="CU76" i="47"/>
  <c r="AF76" i="47" s="1"/>
  <c r="CT76" i="47"/>
  <c r="AE76" i="47" s="1"/>
  <c r="CS76" i="47"/>
  <c r="AD76" i="47" s="1"/>
  <c r="CR76" i="47"/>
  <c r="CQ76" i="47"/>
  <c r="AB76" i="47" s="1"/>
  <c r="CP76" i="47"/>
  <c r="CO76" i="47"/>
  <c r="CN76" i="47"/>
  <c r="Y76" i="47" s="1"/>
  <c r="CM76" i="47"/>
  <c r="CL76" i="47"/>
  <c r="CK76" i="47"/>
  <c r="CJ76" i="47"/>
  <c r="U76" i="47" s="1"/>
  <c r="CI76" i="47"/>
  <c r="T76" i="47" s="1"/>
  <c r="CH76" i="47"/>
  <c r="S76" i="47" s="1"/>
  <c r="CG76" i="47"/>
  <c r="CF76" i="47"/>
  <c r="Q76" i="47" s="1"/>
  <c r="CE76" i="47"/>
  <c r="CD76" i="47"/>
  <c r="O76" i="47" s="1"/>
  <c r="CC76" i="47"/>
  <c r="N76" i="47" s="1"/>
  <c r="CB76" i="47"/>
  <c r="M76" i="47" s="1"/>
  <c r="CA76" i="47"/>
  <c r="L76" i="47" s="1"/>
  <c r="BZ76" i="47"/>
  <c r="BY76" i="47"/>
  <c r="BX76" i="47"/>
  <c r="BW76" i="47"/>
  <c r="BV76" i="47"/>
  <c r="BU76" i="47"/>
  <c r="F76" i="47" s="1"/>
  <c r="BT76" i="47"/>
  <c r="E76" i="47" s="1"/>
  <c r="BS76" i="47"/>
  <c r="D76" i="47" s="1"/>
  <c r="B76" i="47"/>
  <c r="B76" i="45" s="1"/>
  <c r="A76" i="47"/>
  <c r="A74" i="27" s="1"/>
  <c r="EF75" i="47"/>
  <c r="EE75" i="47"/>
  <c r="BP75" i="47" s="1"/>
  <c r="ED75" i="47"/>
  <c r="BO75" i="47" s="1"/>
  <c r="EC75" i="47"/>
  <c r="BN75" i="47" s="1"/>
  <c r="EB75" i="47"/>
  <c r="EA75" i="47"/>
  <c r="DZ75" i="47"/>
  <c r="BK75" i="47" s="1"/>
  <c r="DY75" i="47"/>
  <c r="DX75" i="47"/>
  <c r="DW75" i="47"/>
  <c r="DV75" i="47"/>
  <c r="BG75" i="45" s="1"/>
  <c r="DU75" i="47"/>
  <c r="BF75" i="47" s="1"/>
  <c r="DT75" i="47"/>
  <c r="DS75" i="47"/>
  <c r="DR75" i="47"/>
  <c r="DQ75" i="47"/>
  <c r="DP75" i="47"/>
  <c r="DO75" i="47"/>
  <c r="DN75" i="47"/>
  <c r="DM75" i="47"/>
  <c r="AX75" i="47" s="1"/>
  <c r="DL75" i="47"/>
  <c r="AW75" i="47" s="1"/>
  <c r="DK75" i="47"/>
  <c r="DJ75" i="47"/>
  <c r="DI75" i="47"/>
  <c r="DH75" i="47"/>
  <c r="DG75" i="47"/>
  <c r="DF75" i="47"/>
  <c r="AQ75" i="47" s="1"/>
  <c r="DE75" i="47"/>
  <c r="AP75" i="47" s="1"/>
  <c r="DD75" i="47"/>
  <c r="DC75" i="47"/>
  <c r="DB75" i="47"/>
  <c r="DA75" i="47"/>
  <c r="AL75" i="47" s="1"/>
  <c r="CZ75" i="47"/>
  <c r="CY75" i="47"/>
  <c r="CX75" i="47"/>
  <c r="CW75" i="47"/>
  <c r="AH75" i="47" s="1"/>
  <c r="CV75" i="47"/>
  <c r="CU75" i="47"/>
  <c r="CT75" i="47"/>
  <c r="CS75" i="47"/>
  <c r="CR75" i="47"/>
  <c r="CQ75" i="47"/>
  <c r="CP75" i="47"/>
  <c r="AA75" i="47" s="1"/>
  <c r="CO75" i="47"/>
  <c r="Z75" i="47" s="1"/>
  <c r="CN75" i="47"/>
  <c r="CM75" i="47"/>
  <c r="CL75" i="47"/>
  <c r="CK75" i="47"/>
  <c r="CJ75" i="47"/>
  <c r="CI75" i="47"/>
  <c r="CH75" i="47"/>
  <c r="CG75" i="47"/>
  <c r="R75" i="47" s="1"/>
  <c r="CF75" i="47"/>
  <c r="CE75" i="47"/>
  <c r="CD75" i="47"/>
  <c r="CC75" i="47"/>
  <c r="CB75" i="47"/>
  <c r="CA75" i="47"/>
  <c r="L75" i="47" s="1"/>
  <c r="BZ75" i="47"/>
  <c r="K75" i="47" s="1"/>
  <c r="BY75" i="47"/>
  <c r="BX75" i="47"/>
  <c r="BW75" i="47"/>
  <c r="BV75" i="47"/>
  <c r="BU75" i="47"/>
  <c r="BT75" i="47"/>
  <c r="BS75" i="47"/>
  <c r="D75" i="47" s="1"/>
  <c r="BG75" i="47"/>
  <c r="B75" i="47"/>
  <c r="B75" i="45" s="1"/>
  <c r="A75" i="47"/>
  <c r="A73" i="27" s="1"/>
  <c r="EF74" i="47"/>
  <c r="EE74" i="47"/>
  <c r="ED74" i="47"/>
  <c r="BO74" i="45" s="1"/>
  <c r="EC74" i="47"/>
  <c r="BN74" i="45" s="1"/>
  <c r="EB74" i="47"/>
  <c r="BM74" i="45" s="1"/>
  <c r="EA74" i="47"/>
  <c r="BL74" i="45" s="1"/>
  <c r="DZ74" i="47"/>
  <c r="BK74" i="45" s="1"/>
  <c r="DY74" i="47"/>
  <c r="BJ74" i="45" s="1"/>
  <c r="DX74" i="47"/>
  <c r="BI74" i="47" s="1"/>
  <c r="DW74" i="47"/>
  <c r="DV74" i="47"/>
  <c r="DU74" i="47"/>
  <c r="DT74" i="47"/>
  <c r="DS74" i="47"/>
  <c r="DR74" i="47"/>
  <c r="BC74" i="47" s="1"/>
  <c r="DQ74" i="47"/>
  <c r="DP74" i="47"/>
  <c r="DO74" i="47"/>
  <c r="DN74" i="47"/>
  <c r="DM74" i="47"/>
  <c r="DL74" i="47"/>
  <c r="DK74" i="47"/>
  <c r="DJ74" i="47"/>
  <c r="DI74" i="47"/>
  <c r="AT74" i="47" s="1"/>
  <c r="DH74" i="47"/>
  <c r="DG74" i="47"/>
  <c r="DF74" i="47"/>
  <c r="DE74" i="47"/>
  <c r="DD74" i="47"/>
  <c r="DC74" i="47"/>
  <c r="DB74" i="47"/>
  <c r="AM74" i="47" s="1"/>
  <c r="DA74" i="47"/>
  <c r="AL74" i="47" s="1"/>
  <c r="CZ74" i="47"/>
  <c r="AK74" i="47" s="1"/>
  <c r="CY74" i="47"/>
  <c r="CX74" i="47"/>
  <c r="CW74" i="47"/>
  <c r="AH74" i="47" s="1"/>
  <c r="CV74" i="47"/>
  <c r="CU74" i="47"/>
  <c r="CT74" i="47"/>
  <c r="AE74" i="47" s="1"/>
  <c r="CS74" i="47"/>
  <c r="CR74" i="47"/>
  <c r="CQ74" i="47"/>
  <c r="AB74" i="47" s="1"/>
  <c r="CP74" i="47"/>
  <c r="CO74" i="47"/>
  <c r="Z74" i="47" s="1"/>
  <c r="CN74" i="47"/>
  <c r="CM74" i="47"/>
  <c r="X74" i="47" s="1"/>
  <c r="CL74" i="47"/>
  <c r="CK74" i="47"/>
  <c r="CJ74" i="47"/>
  <c r="U74" i="47" s="1"/>
  <c r="CI74" i="47"/>
  <c r="T74" i="47" s="1"/>
  <c r="CH74" i="47"/>
  <c r="CG74" i="47"/>
  <c r="R74" i="47" s="1"/>
  <c r="CF74" i="47"/>
  <c r="CE74" i="47"/>
  <c r="CD74" i="47"/>
  <c r="O74" i="47" s="1"/>
  <c r="CC74" i="47"/>
  <c r="CB74" i="47"/>
  <c r="CA74" i="47"/>
  <c r="BZ74" i="47"/>
  <c r="BY74" i="47"/>
  <c r="J74" i="47" s="1"/>
  <c r="BX74" i="47"/>
  <c r="BW74" i="47"/>
  <c r="H74" i="47" s="1"/>
  <c r="BV74" i="47"/>
  <c r="G74" i="47" s="1"/>
  <c r="BU74" i="47"/>
  <c r="BT74" i="47"/>
  <c r="BS74" i="47"/>
  <c r="BO74" i="47"/>
  <c r="BN74" i="47"/>
  <c r="BM74" i="47"/>
  <c r="B74" i="47"/>
  <c r="B74" i="45" s="1"/>
  <c r="A74" i="47"/>
  <c r="A72" i="27" s="1"/>
  <c r="EF73" i="47"/>
  <c r="EE73" i="47"/>
  <c r="BP73" i="47" s="1"/>
  <c r="ED73" i="47"/>
  <c r="EC73" i="47"/>
  <c r="EB73" i="47"/>
  <c r="EA73" i="47"/>
  <c r="BL73" i="47" s="1"/>
  <c r="DZ73" i="47"/>
  <c r="BK73" i="47" s="1"/>
  <c r="DY73" i="47"/>
  <c r="BJ73" i="47" s="1"/>
  <c r="DX73" i="47"/>
  <c r="DW73" i="47"/>
  <c r="DV73" i="47"/>
  <c r="DU73" i="47"/>
  <c r="BF73" i="47" s="1"/>
  <c r="DT73" i="47"/>
  <c r="BE73" i="47" s="1"/>
  <c r="DS73" i="47"/>
  <c r="DR73" i="47"/>
  <c r="BC73" i="47" s="1"/>
  <c r="DQ73" i="47"/>
  <c r="DP73" i="47"/>
  <c r="DO73" i="47"/>
  <c r="AZ73" i="47" s="1"/>
  <c r="DN73" i="47"/>
  <c r="DM73" i="47"/>
  <c r="AX73" i="47" s="1"/>
  <c r="DL73" i="47"/>
  <c r="DK73" i="47"/>
  <c r="AV73" i="47" s="1"/>
  <c r="DJ73" i="47"/>
  <c r="DI73" i="47"/>
  <c r="DH73" i="47"/>
  <c r="DG73" i="47"/>
  <c r="AR73" i="47" s="1"/>
  <c r="DF73" i="47"/>
  <c r="DE73" i="47"/>
  <c r="AP73" i="47" s="1"/>
  <c r="DD73" i="47"/>
  <c r="AO73" i="47" s="1"/>
  <c r="DC73" i="47"/>
  <c r="DB73" i="47"/>
  <c r="DA73" i="47"/>
  <c r="CZ73" i="47"/>
  <c r="CY73" i="47"/>
  <c r="CX73" i="47"/>
  <c r="CW73" i="47"/>
  <c r="CV73" i="47"/>
  <c r="AG73" i="47" s="1"/>
  <c r="CU73" i="47"/>
  <c r="AF73" i="47" s="1"/>
  <c r="CT73" i="47"/>
  <c r="CS73" i="47"/>
  <c r="AD73" i="47" s="1"/>
  <c r="CR73" i="47"/>
  <c r="CQ73" i="47"/>
  <c r="CP73" i="47"/>
  <c r="CO73" i="47"/>
  <c r="CN73" i="47"/>
  <c r="CM73" i="47"/>
  <c r="X73" i="47" s="1"/>
  <c r="CL73" i="47"/>
  <c r="CK73" i="47"/>
  <c r="CJ73" i="47"/>
  <c r="U73" i="47" s="1"/>
  <c r="CI73" i="47"/>
  <c r="CH73" i="47"/>
  <c r="CG73" i="47"/>
  <c r="CF73" i="47"/>
  <c r="Q73" i="47" s="1"/>
  <c r="CE73" i="47"/>
  <c r="CD73" i="47"/>
  <c r="CC73" i="47"/>
  <c r="CB73" i="47"/>
  <c r="CA73" i="47"/>
  <c r="L73" i="47" s="1"/>
  <c r="BZ73" i="47"/>
  <c r="BY73" i="47"/>
  <c r="BX73" i="47"/>
  <c r="I73" i="47" s="1"/>
  <c r="BW73" i="47"/>
  <c r="BV73" i="47"/>
  <c r="G73" i="47" s="1"/>
  <c r="BU73" i="47"/>
  <c r="BT73" i="47"/>
  <c r="BS73" i="47"/>
  <c r="D73" i="47" s="1"/>
  <c r="B73" i="47"/>
  <c r="B73" i="45" s="1"/>
  <c r="A73" i="47"/>
  <c r="A71" i="27" s="1"/>
  <c r="EF72" i="47"/>
  <c r="EE72" i="47"/>
  <c r="ED72" i="47"/>
  <c r="BO72" i="45" s="1"/>
  <c r="EC72" i="47"/>
  <c r="BN72" i="45" s="1"/>
  <c r="EB72" i="47"/>
  <c r="BM72" i="45" s="1"/>
  <c r="EA72" i="47"/>
  <c r="BL72" i="47" s="1"/>
  <c r="DZ72" i="47"/>
  <c r="DY72" i="47"/>
  <c r="BJ72" i="47" s="1"/>
  <c r="DX72" i="47"/>
  <c r="BI72" i="47" s="1"/>
  <c r="DW72" i="47"/>
  <c r="BH72" i="47" s="1"/>
  <c r="DV72" i="47"/>
  <c r="DU72" i="47"/>
  <c r="BF72" i="47" s="1"/>
  <c r="DT72" i="47"/>
  <c r="DS72" i="47"/>
  <c r="DR72" i="47"/>
  <c r="BC72" i="47" s="1"/>
  <c r="DQ72" i="47"/>
  <c r="DP72" i="47"/>
  <c r="DO72" i="47"/>
  <c r="AZ72" i="47" s="1"/>
  <c r="DN72" i="47"/>
  <c r="DM72" i="47"/>
  <c r="DL72" i="47"/>
  <c r="AW72" i="47" s="1"/>
  <c r="DK72" i="47"/>
  <c r="DJ72" i="47"/>
  <c r="DI72" i="47"/>
  <c r="DH72" i="47"/>
  <c r="DG72" i="47"/>
  <c r="DF72" i="47"/>
  <c r="DE72" i="47"/>
  <c r="AP72" i="47" s="1"/>
  <c r="DD72" i="47"/>
  <c r="DC72" i="47"/>
  <c r="DB72" i="47"/>
  <c r="DA72" i="47"/>
  <c r="AL72" i="47" s="1"/>
  <c r="CZ72" i="47"/>
  <c r="AK72" i="47" s="1"/>
  <c r="CY72" i="47"/>
  <c r="AJ72" i="47" s="1"/>
  <c r="CX72" i="47"/>
  <c r="CW72" i="47"/>
  <c r="AH72" i="47" s="1"/>
  <c r="CV72" i="47"/>
  <c r="AG72" i="47" s="1"/>
  <c r="CU72" i="47"/>
  <c r="CT72" i="47"/>
  <c r="CS72" i="47"/>
  <c r="CR72" i="47"/>
  <c r="AC72" i="47" s="1"/>
  <c r="CQ72" i="47"/>
  <c r="CP72" i="47"/>
  <c r="CO72" i="47"/>
  <c r="CN72" i="47"/>
  <c r="CM72" i="47"/>
  <c r="X72" i="47" s="1"/>
  <c r="CL72" i="47"/>
  <c r="CK72" i="47"/>
  <c r="V72" i="47" s="1"/>
  <c r="CJ72" i="47"/>
  <c r="CI72" i="47"/>
  <c r="CH72" i="47"/>
  <c r="CG72" i="47"/>
  <c r="CF72" i="47"/>
  <c r="CE72" i="47"/>
  <c r="P72" i="47" s="1"/>
  <c r="CD72" i="47"/>
  <c r="O72" i="47" s="1"/>
  <c r="CC72" i="47"/>
  <c r="N72" i="47" s="1"/>
  <c r="CB72" i="47"/>
  <c r="CA72" i="47"/>
  <c r="BZ72" i="47"/>
  <c r="BY72" i="47"/>
  <c r="J72" i="47" s="1"/>
  <c r="BX72" i="47"/>
  <c r="I72" i="47" s="1"/>
  <c r="BW72" i="47"/>
  <c r="BV72" i="47"/>
  <c r="G72" i="47" s="1"/>
  <c r="BU72" i="47"/>
  <c r="BT72" i="47"/>
  <c r="E72" i="47" s="1"/>
  <c r="BS72" i="47"/>
  <c r="BO72" i="47"/>
  <c r="BN72" i="47"/>
  <c r="BM72" i="47"/>
  <c r="B72" i="47"/>
  <c r="B72" i="45" s="1"/>
  <c r="A72" i="47"/>
  <c r="EF71" i="47"/>
  <c r="BQ71" i="47" s="1"/>
  <c r="EE71" i="47"/>
  <c r="BP71" i="47" s="1"/>
  <c r="ED71" i="47"/>
  <c r="EC71" i="47"/>
  <c r="EB71" i="47"/>
  <c r="BM71" i="47" s="1"/>
  <c r="EA71" i="47"/>
  <c r="DZ71" i="47"/>
  <c r="DY71" i="47"/>
  <c r="DX71" i="47"/>
  <c r="BI71" i="47" s="1"/>
  <c r="DW71" i="47"/>
  <c r="DV71" i="47"/>
  <c r="BG71" i="45" s="1"/>
  <c r="DU71" i="47"/>
  <c r="DT71" i="47"/>
  <c r="DS71" i="47"/>
  <c r="BD71" i="47" s="1"/>
  <c r="DR71" i="47"/>
  <c r="DQ71" i="47"/>
  <c r="BB71" i="47" s="1"/>
  <c r="DP71" i="47"/>
  <c r="BA71" i="47" s="1"/>
  <c r="DO71" i="47"/>
  <c r="AZ71" i="47" s="1"/>
  <c r="DN71" i="47"/>
  <c r="DM71" i="47"/>
  <c r="DL71" i="47"/>
  <c r="DK71" i="47"/>
  <c r="DJ71" i="47"/>
  <c r="DI71" i="47"/>
  <c r="AT71" i="47" s="1"/>
  <c r="DH71" i="47"/>
  <c r="AS71" i="47" s="1"/>
  <c r="DG71" i="47"/>
  <c r="AR71" i="47" s="1"/>
  <c r="DF71" i="47"/>
  <c r="AQ71" i="47" s="1"/>
  <c r="DE71" i="47"/>
  <c r="DD71" i="47"/>
  <c r="AO71" i="47" s="1"/>
  <c r="DC71" i="47"/>
  <c r="DB71" i="47"/>
  <c r="DA71" i="47"/>
  <c r="CZ71" i="47"/>
  <c r="CY71" i="47"/>
  <c r="AJ71" i="47" s="1"/>
  <c r="CX71" i="47"/>
  <c r="CW71" i="47"/>
  <c r="CV71" i="47"/>
  <c r="CU71" i="47"/>
  <c r="CT71" i="47"/>
  <c r="CS71" i="47"/>
  <c r="CR71" i="47"/>
  <c r="AC71" i="47" s="1"/>
  <c r="CQ71" i="47"/>
  <c r="AB71" i="47" s="1"/>
  <c r="CP71" i="47"/>
  <c r="CO71" i="47"/>
  <c r="CN71" i="47"/>
  <c r="CM71" i="47"/>
  <c r="CL71" i="47"/>
  <c r="CK71" i="47"/>
  <c r="CJ71" i="47"/>
  <c r="CI71" i="47"/>
  <c r="T71" i="47" s="1"/>
  <c r="CH71" i="47"/>
  <c r="S71" i="47" s="1"/>
  <c r="CG71" i="47"/>
  <c r="CF71" i="47"/>
  <c r="CE71" i="47"/>
  <c r="CD71" i="47"/>
  <c r="CC71" i="47"/>
  <c r="CB71" i="47"/>
  <c r="M71" i="47" s="1"/>
  <c r="CA71" i="47"/>
  <c r="L71" i="47" s="1"/>
  <c r="BZ71" i="47"/>
  <c r="K71" i="47" s="1"/>
  <c r="BY71" i="47"/>
  <c r="BX71" i="47"/>
  <c r="BW71" i="47"/>
  <c r="BV71" i="47"/>
  <c r="BU71" i="47"/>
  <c r="BT71" i="47"/>
  <c r="BS71" i="47"/>
  <c r="BG71" i="47"/>
  <c r="B71" i="47"/>
  <c r="B71" i="45" s="1"/>
  <c r="A71" i="47"/>
  <c r="A69" i="27" s="1"/>
  <c r="EF70" i="47"/>
  <c r="EE70" i="47"/>
  <c r="BP70" i="47" s="1"/>
  <c r="ED70" i="47"/>
  <c r="EC70" i="47"/>
  <c r="EB70" i="47"/>
  <c r="BM70" i="47" s="1"/>
  <c r="EA70" i="47"/>
  <c r="BL70" i="47" s="1"/>
  <c r="DZ70" i="47"/>
  <c r="DY70" i="47"/>
  <c r="DX70" i="47"/>
  <c r="DW70" i="47"/>
  <c r="BH70" i="47" s="1"/>
  <c r="DV70" i="47"/>
  <c r="DU70" i="47"/>
  <c r="DT70" i="47"/>
  <c r="DS70" i="47"/>
  <c r="DR70" i="47"/>
  <c r="BC70" i="47" s="1"/>
  <c r="DQ70" i="47"/>
  <c r="BB70" i="47" s="1"/>
  <c r="DP70" i="47"/>
  <c r="DO70" i="47"/>
  <c r="DN70" i="47"/>
  <c r="DM70" i="47"/>
  <c r="AX70" i="47" s="1"/>
  <c r="DL70" i="47"/>
  <c r="AW70" i="47" s="1"/>
  <c r="DK70" i="47"/>
  <c r="AV70" i="47" s="1"/>
  <c r="DJ70" i="47"/>
  <c r="DI70" i="47"/>
  <c r="DH70" i="47"/>
  <c r="AS70" i="47" s="1"/>
  <c r="DG70" i="47"/>
  <c r="AR70" i="47" s="1"/>
  <c r="DF70" i="47"/>
  <c r="DE70" i="47"/>
  <c r="AP70" i="47" s="1"/>
  <c r="DD70" i="47"/>
  <c r="AO70" i="47" s="1"/>
  <c r="DC70" i="47"/>
  <c r="DB70" i="47"/>
  <c r="AM70" i="47" s="1"/>
  <c r="DA70" i="47"/>
  <c r="CZ70" i="47"/>
  <c r="CY70" i="47"/>
  <c r="CX70" i="47"/>
  <c r="CW70" i="47"/>
  <c r="CV70" i="47"/>
  <c r="AG70" i="47" s="1"/>
  <c r="CU70" i="47"/>
  <c r="AF70" i="47" s="1"/>
  <c r="CT70" i="47"/>
  <c r="CS70" i="47"/>
  <c r="AD70" i="47" s="1"/>
  <c r="CR70" i="47"/>
  <c r="AC70" i="47" s="1"/>
  <c r="CQ70" i="47"/>
  <c r="CP70" i="47"/>
  <c r="CO70" i="47"/>
  <c r="CN70" i="47"/>
  <c r="Y70" i="47" s="1"/>
  <c r="CM70" i="47"/>
  <c r="CL70" i="47"/>
  <c r="CK70" i="47"/>
  <c r="V70" i="47" s="1"/>
  <c r="CJ70" i="47"/>
  <c r="CI70" i="47"/>
  <c r="CH70" i="47"/>
  <c r="CG70" i="47"/>
  <c r="CF70" i="47"/>
  <c r="Q70" i="47" s="1"/>
  <c r="CE70" i="47"/>
  <c r="P70" i="47" s="1"/>
  <c r="CD70" i="47"/>
  <c r="O70" i="47" s="1"/>
  <c r="CC70" i="47"/>
  <c r="CB70" i="47"/>
  <c r="CA70" i="47"/>
  <c r="L70" i="47" s="1"/>
  <c r="BZ70" i="47"/>
  <c r="BY70" i="47"/>
  <c r="BX70" i="47"/>
  <c r="BW70" i="47"/>
  <c r="BV70" i="47"/>
  <c r="BU70" i="47"/>
  <c r="BT70" i="47"/>
  <c r="BS70" i="47"/>
  <c r="B70" i="47"/>
  <c r="B70" i="45" s="1"/>
  <c r="A70" i="47"/>
  <c r="A68" i="27" s="1"/>
  <c r="EF69" i="47"/>
  <c r="BQ69" i="47" s="1"/>
  <c r="EE69" i="47"/>
  <c r="ED69" i="47"/>
  <c r="EC69" i="47"/>
  <c r="EB69" i="47"/>
  <c r="EA69" i="47"/>
  <c r="DZ69" i="47"/>
  <c r="DY69" i="47"/>
  <c r="DX69" i="47"/>
  <c r="BI69" i="47" s="1"/>
  <c r="DW69" i="47"/>
  <c r="BH69" i="47" s="1"/>
  <c r="DV69" i="47"/>
  <c r="BG69" i="47" s="1"/>
  <c r="DU69" i="47"/>
  <c r="DT69" i="47"/>
  <c r="DS69" i="47"/>
  <c r="DR69" i="47"/>
  <c r="DQ69" i="47"/>
  <c r="DP69" i="47"/>
  <c r="BA69" i="47" s="1"/>
  <c r="DO69" i="47"/>
  <c r="AZ69" i="47" s="1"/>
  <c r="DN69" i="47"/>
  <c r="AY69" i="47" s="1"/>
  <c r="DM69" i="47"/>
  <c r="DL69" i="47"/>
  <c r="DK69" i="47"/>
  <c r="DJ69" i="47"/>
  <c r="DI69" i="47"/>
  <c r="DH69" i="47"/>
  <c r="AS69" i="47" s="1"/>
  <c r="DG69" i="47"/>
  <c r="DF69" i="47"/>
  <c r="AQ69" i="47" s="1"/>
  <c r="DE69" i="47"/>
  <c r="DD69" i="47"/>
  <c r="DC69" i="47"/>
  <c r="DB69" i="47"/>
  <c r="DA69" i="47"/>
  <c r="AL69" i="47" s="1"/>
  <c r="CZ69" i="47"/>
  <c r="AK69" i="47" s="1"/>
  <c r="CY69" i="47"/>
  <c r="CX69" i="47"/>
  <c r="CW69" i="47"/>
  <c r="AH69" i="47" s="1"/>
  <c r="CV69" i="47"/>
  <c r="CU69" i="47"/>
  <c r="CT69" i="47"/>
  <c r="CS69" i="47"/>
  <c r="CR69" i="47"/>
  <c r="AC69" i="47" s="1"/>
  <c r="CQ69" i="47"/>
  <c r="CP69" i="47"/>
  <c r="AA69" i="47" s="1"/>
  <c r="CO69" i="47"/>
  <c r="CN69" i="47"/>
  <c r="Y69" i="47" s="1"/>
  <c r="CM69" i="47"/>
  <c r="X69" i="47" s="1"/>
  <c r="CL69" i="47"/>
  <c r="CK69" i="47"/>
  <c r="CJ69" i="47"/>
  <c r="U69" i="47" s="1"/>
  <c r="CI69" i="47"/>
  <c r="CH69" i="47"/>
  <c r="S69" i="47" s="1"/>
  <c r="CG69" i="47"/>
  <c r="CF69" i="47"/>
  <c r="CE69" i="47"/>
  <c r="P69" i="47" s="1"/>
  <c r="CD69" i="47"/>
  <c r="CC69" i="47"/>
  <c r="N69" i="47" s="1"/>
  <c r="CB69" i="47"/>
  <c r="M69" i="47" s="1"/>
  <c r="CA69" i="47"/>
  <c r="L69" i="47" s="1"/>
  <c r="BZ69" i="47"/>
  <c r="BY69" i="47"/>
  <c r="BX69" i="47"/>
  <c r="BW69" i="47"/>
  <c r="BV69" i="47"/>
  <c r="BU69" i="47"/>
  <c r="BT69" i="47"/>
  <c r="E69" i="47" s="1"/>
  <c r="BS69" i="47"/>
  <c r="B69" i="47"/>
  <c r="B69" i="45" s="1"/>
  <c r="A69" i="47"/>
  <c r="A67" i="27" s="1"/>
  <c r="EF68" i="47"/>
  <c r="BQ68" i="47" s="1"/>
  <c r="EE68" i="47"/>
  <c r="ED68" i="47"/>
  <c r="EC68" i="47"/>
  <c r="EB68" i="47"/>
  <c r="BM68" i="47" s="1"/>
  <c r="EA68" i="47"/>
  <c r="DZ68" i="47"/>
  <c r="DY68" i="47"/>
  <c r="DX68" i="47"/>
  <c r="DW68" i="47"/>
  <c r="DV68" i="47"/>
  <c r="DU68" i="47"/>
  <c r="BF68" i="47" s="1"/>
  <c r="DT68" i="47"/>
  <c r="BE68" i="47" s="1"/>
  <c r="DS68" i="47"/>
  <c r="DR68" i="47"/>
  <c r="DQ68" i="47"/>
  <c r="BB68" i="47" s="1"/>
  <c r="DP68" i="47"/>
  <c r="DO68" i="47"/>
  <c r="DN68" i="47"/>
  <c r="DM68" i="47"/>
  <c r="DL68" i="47"/>
  <c r="AW68" i="47" s="1"/>
  <c r="DK68" i="47"/>
  <c r="AV68" i="47" s="1"/>
  <c r="DJ68" i="47"/>
  <c r="AU68" i="47" s="1"/>
  <c r="DI68" i="47"/>
  <c r="DH68" i="47"/>
  <c r="DG68" i="47"/>
  <c r="DF68" i="47"/>
  <c r="DE68" i="47"/>
  <c r="DD68" i="47"/>
  <c r="AO68" i="47" s="1"/>
  <c r="DC68" i="47"/>
  <c r="DB68" i="47"/>
  <c r="DA68" i="47"/>
  <c r="CZ68" i="47"/>
  <c r="CY68" i="47"/>
  <c r="CX68" i="47"/>
  <c r="CW68" i="47"/>
  <c r="AH68" i="47" s="1"/>
  <c r="CV68" i="47"/>
  <c r="AG68" i="47" s="1"/>
  <c r="CU68" i="47"/>
  <c r="CT68" i="47"/>
  <c r="CS68" i="47"/>
  <c r="CR68" i="47"/>
  <c r="CQ68" i="47"/>
  <c r="CP68" i="47"/>
  <c r="CO68" i="47"/>
  <c r="CN68" i="47"/>
  <c r="Y68" i="47" s="1"/>
  <c r="CM68" i="47"/>
  <c r="X68" i="47" s="1"/>
  <c r="CL68" i="47"/>
  <c r="CK68" i="47"/>
  <c r="CJ68" i="47"/>
  <c r="CI68" i="47"/>
  <c r="CH68" i="47"/>
  <c r="CG68" i="47"/>
  <c r="R68" i="47" s="1"/>
  <c r="CF68" i="47"/>
  <c r="CE68" i="47"/>
  <c r="CD68" i="47"/>
  <c r="O68" i="47" s="1"/>
  <c r="CC68" i="47"/>
  <c r="CB68" i="47"/>
  <c r="CA68" i="47"/>
  <c r="BZ68" i="47"/>
  <c r="BY68" i="47"/>
  <c r="BX68" i="47"/>
  <c r="I68" i="47" s="1"/>
  <c r="BW68" i="47"/>
  <c r="BV68" i="47"/>
  <c r="BU68" i="47"/>
  <c r="BT68" i="47"/>
  <c r="BS68" i="47"/>
  <c r="D68" i="47" s="1"/>
  <c r="B68" i="47"/>
  <c r="B68" i="45" s="1"/>
  <c r="A68" i="47"/>
  <c r="A66" i="27" s="1"/>
  <c r="EF67" i="47"/>
  <c r="BQ67" i="47" s="1"/>
  <c r="EE67" i="47"/>
  <c r="BP67" i="47" s="1"/>
  <c r="ED67" i="47"/>
  <c r="EC67" i="47"/>
  <c r="EB67" i="47"/>
  <c r="EA67" i="47"/>
  <c r="BL67" i="47" s="1"/>
  <c r="DZ67" i="47"/>
  <c r="DY67" i="47"/>
  <c r="DX67" i="47"/>
  <c r="DW67" i="47"/>
  <c r="DV67" i="47"/>
  <c r="BG67" i="47" s="1"/>
  <c r="DU67" i="47"/>
  <c r="BF67" i="47" s="1"/>
  <c r="DT67" i="47"/>
  <c r="DS67" i="47"/>
  <c r="DR67" i="47"/>
  <c r="DQ67" i="47"/>
  <c r="BB67" i="47" s="1"/>
  <c r="DP67" i="47"/>
  <c r="BA67" i="47" s="1"/>
  <c r="DO67" i="47"/>
  <c r="DN67" i="47"/>
  <c r="AY67" i="45" s="1"/>
  <c r="DM67" i="47"/>
  <c r="AX67" i="45" s="1"/>
  <c r="DL67" i="47"/>
  <c r="DK67" i="47"/>
  <c r="DJ67" i="47"/>
  <c r="DI67" i="47"/>
  <c r="DH67" i="47"/>
  <c r="AS67" i="47" s="1"/>
  <c r="DG67" i="47"/>
  <c r="DF67" i="47"/>
  <c r="AQ67" i="47" s="1"/>
  <c r="DE67" i="47"/>
  <c r="AP67" i="47" s="1"/>
  <c r="DD67" i="47"/>
  <c r="DC67" i="47"/>
  <c r="DB67" i="47"/>
  <c r="DA67" i="47"/>
  <c r="AL67" i="47" s="1"/>
  <c r="CZ67" i="47"/>
  <c r="AK67" i="47" s="1"/>
  <c r="CY67" i="47"/>
  <c r="CX67" i="47"/>
  <c r="CW67" i="47"/>
  <c r="CV67" i="47"/>
  <c r="AG67" i="47" s="1"/>
  <c r="CU67" i="47"/>
  <c r="AF67" i="47" s="1"/>
  <c r="CT67" i="47"/>
  <c r="CS67" i="47"/>
  <c r="CR67" i="47"/>
  <c r="AC67" i="47" s="1"/>
  <c r="CQ67" i="47"/>
  <c r="CP67" i="47"/>
  <c r="CO67" i="47"/>
  <c r="Z67" i="47" s="1"/>
  <c r="CN67" i="47"/>
  <c r="CM67" i="47"/>
  <c r="CL67" i="47"/>
  <c r="CK67" i="47"/>
  <c r="V67" i="47" s="1"/>
  <c r="CJ67" i="47"/>
  <c r="U67" i="47" s="1"/>
  <c r="CI67" i="47"/>
  <c r="T67" i="47" s="1"/>
  <c r="CH67" i="47"/>
  <c r="CG67" i="47"/>
  <c r="CF67" i="47"/>
  <c r="CE67" i="47"/>
  <c r="CD67" i="47"/>
  <c r="CC67" i="47"/>
  <c r="N67" i="47" s="1"/>
  <c r="CB67" i="47"/>
  <c r="M67" i="47" s="1"/>
  <c r="CA67" i="47"/>
  <c r="L67" i="47" s="1"/>
  <c r="BZ67" i="47"/>
  <c r="BY67" i="47"/>
  <c r="BX67" i="47"/>
  <c r="BW67" i="47"/>
  <c r="BV67" i="47"/>
  <c r="BU67" i="47"/>
  <c r="BT67" i="47"/>
  <c r="BS67" i="47"/>
  <c r="AY67" i="47"/>
  <c r="AX67" i="47"/>
  <c r="B67" i="47"/>
  <c r="B67" i="45" s="1"/>
  <c r="A67" i="47"/>
  <c r="A65" i="27" s="1"/>
  <c r="EF66" i="47"/>
  <c r="BQ66" i="47" s="1"/>
  <c r="EE66" i="47"/>
  <c r="BP66" i="47" s="1"/>
  <c r="ED66" i="47"/>
  <c r="BO66" i="47" s="1"/>
  <c r="EC66" i="47"/>
  <c r="EB66" i="47"/>
  <c r="BM66" i="47" s="1"/>
  <c r="EA66" i="47"/>
  <c r="DZ66" i="47"/>
  <c r="DY66" i="47"/>
  <c r="DX66" i="47"/>
  <c r="BI66" i="47" s="1"/>
  <c r="DW66" i="47"/>
  <c r="BH66" i="47" s="1"/>
  <c r="DV66" i="47"/>
  <c r="BG66" i="47" s="1"/>
  <c r="DU66" i="47"/>
  <c r="DT66" i="47"/>
  <c r="DS66" i="47"/>
  <c r="BD66" i="47" s="1"/>
  <c r="DR66" i="47"/>
  <c r="DQ66" i="47"/>
  <c r="DP66" i="47"/>
  <c r="BA66" i="47" s="1"/>
  <c r="DO66" i="47"/>
  <c r="AZ66" i="47" s="1"/>
  <c r="DN66" i="47"/>
  <c r="AY66" i="47" s="1"/>
  <c r="DM66" i="47"/>
  <c r="DL66" i="47"/>
  <c r="DK66" i="47"/>
  <c r="AV66" i="47" s="1"/>
  <c r="DJ66" i="47"/>
  <c r="DI66" i="47"/>
  <c r="DH66" i="47"/>
  <c r="AS66" i="47" s="1"/>
  <c r="DG66" i="47"/>
  <c r="DF66" i="47"/>
  <c r="AQ66" i="47" s="1"/>
  <c r="DE66" i="47"/>
  <c r="DD66" i="47"/>
  <c r="DC66" i="47"/>
  <c r="AN66" i="47" s="1"/>
  <c r="DB66" i="47"/>
  <c r="AM66" i="47" s="1"/>
  <c r="DA66" i="47"/>
  <c r="CZ66" i="47"/>
  <c r="AK66" i="47" s="1"/>
  <c r="CY66" i="47"/>
  <c r="AJ66" i="47" s="1"/>
  <c r="CX66" i="47"/>
  <c r="AI66" i="47" s="1"/>
  <c r="CW66" i="47"/>
  <c r="CV66" i="47"/>
  <c r="CU66" i="47"/>
  <c r="CT66" i="47"/>
  <c r="AE66" i="47" s="1"/>
  <c r="CS66" i="47"/>
  <c r="CR66" i="47"/>
  <c r="AC66" i="47" s="1"/>
  <c r="CQ66" i="47"/>
  <c r="AB66" i="47" s="1"/>
  <c r="CP66" i="47"/>
  <c r="AA66" i="47" s="1"/>
  <c r="CO66" i="47"/>
  <c r="CN66" i="47"/>
  <c r="CM66" i="47"/>
  <c r="CL66" i="47"/>
  <c r="W66" i="47" s="1"/>
  <c r="CK66" i="47"/>
  <c r="CJ66" i="47"/>
  <c r="U66" i="47" s="1"/>
  <c r="CI66" i="47"/>
  <c r="CH66" i="47"/>
  <c r="S66" i="47" s="1"/>
  <c r="CG66" i="47"/>
  <c r="CF66" i="47"/>
  <c r="Q66" i="47" s="1"/>
  <c r="CE66" i="47"/>
  <c r="CD66" i="47"/>
  <c r="CC66" i="47"/>
  <c r="CB66" i="47"/>
  <c r="M66" i="47" s="1"/>
  <c r="CA66" i="47"/>
  <c r="L66" i="47" s="1"/>
  <c r="BZ66" i="47"/>
  <c r="K66" i="47" s="1"/>
  <c r="BY66" i="47"/>
  <c r="BX66" i="47"/>
  <c r="I66" i="47" s="1"/>
  <c r="BW66" i="47"/>
  <c r="H66" i="47" s="1"/>
  <c r="BV66" i="47"/>
  <c r="BU66" i="47"/>
  <c r="BT66" i="47"/>
  <c r="E66" i="47" s="1"/>
  <c r="BS66" i="47"/>
  <c r="D66" i="47" s="1"/>
  <c r="B66" i="47"/>
  <c r="B66" i="45" s="1"/>
  <c r="A66" i="47"/>
  <c r="A64" i="27" s="1"/>
  <c r="EF65" i="47"/>
  <c r="EE65" i="47"/>
  <c r="BP65" i="47" s="1"/>
  <c r="ED65" i="47"/>
  <c r="BO65" i="47" s="1"/>
  <c r="EC65" i="47"/>
  <c r="EB65" i="47"/>
  <c r="EA65" i="47"/>
  <c r="DZ65" i="47"/>
  <c r="BK65" i="47" s="1"/>
  <c r="DY65" i="47"/>
  <c r="DX65" i="47"/>
  <c r="BI65" i="47" s="1"/>
  <c r="DW65" i="47"/>
  <c r="BH65" i="47" s="1"/>
  <c r="DV65" i="47"/>
  <c r="BG65" i="45" s="1"/>
  <c r="DU65" i="47"/>
  <c r="DT65" i="47"/>
  <c r="BE65" i="47" s="1"/>
  <c r="DS65" i="47"/>
  <c r="BD65" i="47" s="1"/>
  <c r="DR65" i="47"/>
  <c r="BC65" i="47" s="1"/>
  <c r="DQ65" i="47"/>
  <c r="DP65" i="47"/>
  <c r="BA65" i="47" s="1"/>
  <c r="DO65" i="47"/>
  <c r="DN65" i="47"/>
  <c r="AY65" i="47" s="1"/>
  <c r="DM65" i="47"/>
  <c r="DL65" i="47"/>
  <c r="DK65" i="47"/>
  <c r="AV65" i="47" s="1"/>
  <c r="DJ65" i="47"/>
  <c r="AU65" i="47" s="1"/>
  <c r="DI65" i="47"/>
  <c r="DH65" i="47"/>
  <c r="AS65" i="47" s="1"/>
  <c r="DG65" i="47"/>
  <c r="AR65" i="47" s="1"/>
  <c r="DF65" i="47"/>
  <c r="AQ65" i="47" s="1"/>
  <c r="DE65" i="47"/>
  <c r="AP65" i="47" s="1"/>
  <c r="DD65" i="47"/>
  <c r="DC65" i="47"/>
  <c r="DB65" i="47"/>
  <c r="AM65" i="47" s="1"/>
  <c r="DA65" i="47"/>
  <c r="CZ65" i="47"/>
  <c r="AK65" i="47" s="1"/>
  <c r="CY65" i="47"/>
  <c r="AJ65" i="47" s="1"/>
  <c r="CX65" i="47"/>
  <c r="AI65" i="47" s="1"/>
  <c r="CW65" i="47"/>
  <c r="AH65" i="47" s="1"/>
  <c r="CV65" i="47"/>
  <c r="AG65" i="47" s="1"/>
  <c r="CU65" i="47"/>
  <c r="CT65" i="47"/>
  <c r="AE65" i="47" s="1"/>
  <c r="CS65" i="47"/>
  <c r="AD65" i="47" s="1"/>
  <c r="CR65" i="47"/>
  <c r="CQ65" i="47"/>
  <c r="AB65" i="47" s="1"/>
  <c r="CP65" i="47"/>
  <c r="AA65" i="47" s="1"/>
  <c r="CO65" i="47"/>
  <c r="CN65" i="47"/>
  <c r="Y65" i="47" s="1"/>
  <c r="CM65" i="47"/>
  <c r="X65" i="47" s="1"/>
  <c r="CL65" i="47"/>
  <c r="CK65" i="47"/>
  <c r="V65" i="47" s="1"/>
  <c r="CJ65" i="47"/>
  <c r="U65" i="47" s="1"/>
  <c r="CI65" i="47"/>
  <c r="T65" i="47" s="1"/>
  <c r="CH65" i="47"/>
  <c r="S65" i="47" s="1"/>
  <c r="CG65" i="47"/>
  <c r="CF65" i="47"/>
  <c r="Q65" i="47" s="1"/>
  <c r="CE65" i="47"/>
  <c r="CD65" i="47"/>
  <c r="CC65" i="47"/>
  <c r="N65" i="47" s="1"/>
  <c r="CB65" i="47"/>
  <c r="CA65" i="47"/>
  <c r="L65" i="47" s="1"/>
  <c r="BZ65" i="47"/>
  <c r="K65" i="47" s="1"/>
  <c r="BY65" i="47"/>
  <c r="J65" i="47" s="1"/>
  <c r="BX65" i="47"/>
  <c r="BW65" i="47"/>
  <c r="H65" i="47" s="1"/>
  <c r="BV65" i="47"/>
  <c r="G65" i="47" s="1"/>
  <c r="BU65" i="47"/>
  <c r="BT65" i="47"/>
  <c r="BS65" i="47"/>
  <c r="D65" i="47" s="1"/>
  <c r="BG65" i="47"/>
  <c r="B65" i="47"/>
  <c r="B65" i="45" s="1"/>
  <c r="A65" i="47"/>
  <c r="A65" i="45" s="1"/>
  <c r="EF64" i="47"/>
  <c r="EE64" i="47"/>
  <c r="BP64" i="47" s="1"/>
  <c r="ED64" i="47"/>
  <c r="BO64" i="47" s="1"/>
  <c r="EC64" i="47"/>
  <c r="EB64" i="47"/>
  <c r="BM64" i="47" s="1"/>
  <c r="EA64" i="47"/>
  <c r="DZ64" i="47"/>
  <c r="DY64" i="47"/>
  <c r="BJ64" i="47" s="1"/>
  <c r="DX64" i="47"/>
  <c r="DW64" i="47"/>
  <c r="BH64" i="47" s="1"/>
  <c r="DV64" i="47"/>
  <c r="DU64" i="47"/>
  <c r="BF64" i="47" s="1"/>
  <c r="DT64" i="47"/>
  <c r="DS64" i="47"/>
  <c r="DR64" i="47"/>
  <c r="DQ64" i="47"/>
  <c r="DP64" i="47"/>
  <c r="BA64" i="47" s="1"/>
  <c r="DO64" i="47"/>
  <c r="AZ64" i="47" s="1"/>
  <c r="DN64" i="47"/>
  <c r="DM64" i="47"/>
  <c r="DL64" i="47"/>
  <c r="AW64" i="47" s="1"/>
  <c r="DK64" i="47"/>
  <c r="DJ64" i="47"/>
  <c r="AU64" i="47" s="1"/>
  <c r="DI64" i="47"/>
  <c r="AT64" i="47" s="1"/>
  <c r="DH64" i="47"/>
  <c r="DG64" i="47"/>
  <c r="DF64" i="47"/>
  <c r="DE64" i="47"/>
  <c r="DD64" i="47"/>
  <c r="DC64" i="47"/>
  <c r="DB64" i="47"/>
  <c r="DA64" i="47"/>
  <c r="CZ64" i="47"/>
  <c r="AK64" i="47" s="1"/>
  <c r="CY64" i="47"/>
  <c r="AJ64" i="47" s="1"/>
  <c r="CX64" i="47"/>
  <c r="AI64" i="47" s="1"/>
  <c r="CW64" i="47"/>
  <c r="AH64" i="47" s="1"/>
  <c r="CV64" i="47"/>
  <c r="AG64" i="47" s="1"/>
  <c r="CU64" i="47"/>
  <c r="CT64" i="47"/>
  <c r="CS64" i="47"/>
  <c r="AD64" i="47" s="1"/>
  <c r="CR64" i="47"/>
  <c r="CQ64" i="47"/>
  <c r="AB64" i="47" s="1"/>
  <c r="CP64" i="47"/>
  <c r="CO64" i="47"/>
  <c r="CN64" i="47"/>
  <c r="CM64" i="47"/>
  <c r="CL64" i="47"/>
  <c r="CK64" i="47"/>
  <c r="V64" i="47" s="1"/>
  <c r="CJ64" i="47"/>
  <c r="CI64" i="47"/>
  <c r="T64" i="47" s="1"/>
  <c r="CH64" i="47"/>
  <c r="S64" i="47" s="1"/>
  <c r="CG64" i="47"/>
  <c r="CF64" i="47"/>
  <c r="CE64" i="47"/>
  <c r="CD64" i="47"/>
  <c r="O64" i="47" s="1"/>
  <c r="CC64" i="47"/>
  <c r="CB64" i="47"/>
  <c r="CA64" i="47"/>
  <c r="L64" i="47" s="1"/>
  <c r="BZ64" i="47"/>
  <c r="BY64" i="47"/>
  <c r="BX64" i="47"/>
  <c r="BW64" i="47"/>
  <c r="BV64" i="47"/>
  <c r="BU64" i="47"/>
  <c r="BT64" i="47"/>
  <c r="E64" i="47" s="1"/>
  <c r="BS64" i="47"/>
  <c r="D64" i="47" s="1"/>
  <c r="B64" i="47"/>
  <c r="B64" i="45" s="1"/>
  <c r="A64" i="47"/>
  <c r="A62" i="27" s="1"/>
  <c r="EF63" i="47"/>
  <c r="EE63" i="47"/>
  <c r="ED63" i="47"/>
  <c r="EC63" i="47"/>
  <c r="EB63" i="47"/>
  <c r="EA63" i="47"/>
  <c r="DZ63" i="47"/>
  <c r="DY63" i="47"/>
  <c r="DX63" i="47"/>
  <c r="BI63" i="47" s="1"/>
  <c r="DW63" i="47"/>
  <c r="DV63" i="47"/>
  <c r="DU63" i="47"/>
  <c r="DT63" i="47"/>
  <c r="DS63" i="47"/>
  <c r="BD63" i="47" s="1"/>
  <c r="DR63" i="47"/>
  <c r="DQ63" i="47"/>
  <c r="DP63" i="47"/>
  <c r="BA63" i="47" s="1"/>
  <c r="DO63" i="47"/>
  <c r="DN63" i="47"/>
  <c r="AY63" i="47" s="1"/>
  <c r="DM63" i="47"/>
  <c r="DL63" i="47"/>
  <c r="AW63" i="47" s="1"/>
  <c r="DK63" i="47"/>
  <c r="AV63" i="47" s="1"/>
  <c r="DJ63" i="47"/>
  <c r="AU63" i="47" s="1"/>
  <c r="DI63" i="47"/>
  <c r="DH63" i="47"/>
  <c r="DG63" i="47"/>
  <c r="AR63" i="47" s="1"/>
  <c r="DF63" i="47"/>
  <c r="DE63" i="47"/>
  <c r="DD63" i="47"/>
  <c r="DC63" i="47"/>
  <c r="AN63" i="47" s="1"/>
  <c r="DB63" i="47"/>
  <c r="DA63" i="47"/>
  <c r="CZ63" i="47"/>
  <c r="CY63" i="47"/>
  <c r="CX63" i="47"/>
  <c r="AI63" i="47" s="1"/>
  <c r="CW63" i="47"/>
  <c r="CV63" i="47"/>
  <c r="CU63" i="47"/>
  <c r="AF63" i="47" s="1"/>
  <c r="CT63" i="47"/>
  <c r="AE63" i="47" s="1"/>
  <c r="CS63" i="47"/>
  <c r="CR63" i="47"/>
  <c r="AC63" i="47" s="1"/>
  <c r="CQ63" i="47"/>
  <c r="CP63" i="47"/>
  <c r="CO63" i="47"/>
  <c r="CN63" i="47"/>
  <c r="CM63" i="47"/>
  <c r="X63" i="47" s="1"/>
  <c r="CL63" i="47"/>
  <c r="W63" i="47" s="1"/>
  <c r="CK63" i="47"/>
  <c r="V63" i="47" s="1"/>
  <c r="CJ63" i="47"/>
  <c r="U63" i="47" s="1"/>
  <c r="CI63" i="47"/>
  <c r="T63" i="47" s="1"/>
  <c r="CH63" i="47"/>
  <c r="CG63" i="47"/>
  <c r="CF63" i="47"/>
  <c r="Q63" i="47" s="1"/>
  <c r="CE63" i="47"/>
  <c r="CD63" i="47"/>
  <c r="CC63" i="47"/>
  <c r="N63" i="47" s="1"/>
  <c r="CB63" i="47"/>
  <c r="CA63" i="47"/>
  <c r="BZ63" i="47"/>
  <c r="BY63" i="47"/>
  <c r="BX63" i="47"/>
  <c r="I63" i="47" s="1"/>
  <c r="BW63" i="47"/>
  <c r="H63" i="47" s="1"/>
  <c r="BV63" i="47"/>
  <c r="G63" i="47" s="1"/>
  <c r="BU63" i="47"/>
  <c r="BT63" i="47"/>
  <c r="E63" i="47" s="1"/>
  <c r="BS63" i="47"/>
  <c r="B63" i="47"/>
  <c r="B63" i="45" s="1"/>
  <c r="A63" i="47"/>
  <c r="EF62" i="47"/>
  <c r="BQ62" i="47" s="1"/>
  <c r="EE62" i="47"/>
  <c r="BP62" i="47" s="1"/>
  <c r="ED62" i="47"/>
  <c r="EC62" i="47"/>
  <c r="EB62" i="47"/>
  <c r="EA62" i="47"/>
  <c r="DZ62" i="47"/>
  <c r="DY62" i="47"/>
  <c r="DX62" i="47"/>
  <c r="DW62" i="47"/>
  <c r="BH62" i="47" s="1"/>
  <c r="DV62" i="47"/>
  <c r="BG62" i="47" s="1"/>
  <c r="DU62" i="47"/>
  <c r="BF62" i="47" s="1"/>
  <c r="DT62" i="47"/>
  <c r="DS62" i="47"/>
  <c r="DR62" i="47"/>
  <c r="BC62" i="47" s="1"/>
  <c r="DQ62" i="47"/>
  <c r="DP62" i="47"/>
  <c r="BA62" i="47" s="1"/>
  <c r="DO62" i="47"/>
  <c r="AZ62" i="47" s="1"/>
  <c r="DN62" i="47"/>
  <c r="DM62" i="47"/>
  <c r="DL62" i="47"/>
  <c r="AW62" i="47" s="1"/>
  <c r="DK62" i="47"/>
  <c r="AV62" i="47" s="1"/>
  <c r="DJ62" i="47"/>
  <c r="AU62" i="47" s="1"/>
  <c r="DI62" i="47"/>
  <c r="DH62" i="47"/>
  <c r="DG62" i="47"/>
  <c r="DF62" i="47"/>
  <c r="AQ62" i="47" s="1"/>
  <c r="DE62" i="47"/>
  <c r="DD62" i="47"/>
  <c r="DC62" i="47"/>
  <c r="AN62" i="47" s="1"/>
  <c r="DB62" i="47"/>
  <c r="DA62" i="47"/>
  <c r="CZ62" i="47"/>
  <c r="CY62" i="47"/>
  <c r="AJ62" i="47" s="1"/>
  <c r="CX62" i="47"/>
  <c r="CW62" i="47"/>
  <c r="AH62" i="47" s="1"/>
  <c r="CV62" i="47"/>
  <c r="AG62" i="47" s="1"/>
  <c r="CU62" i="47"/>
  <c r="CT62" i="47"/>
  <c r="AE62" i="47" s="1"/>
  <c r="CS62" i="47"/>
  <c r="CR62" i="47"/>
  <c r="AC62" i="47" s="1"/>
  <c r="CQ62" i="47"/>
  <c r="AB62" i="47" s="1"/>
  <c r="CP62" i="47"/>
  <c r="AA62" i="47" s="1"/>
  <c r="CO62" i="47"/>
  <c r="Z62" i="47" s="1"/>
  <c r="CN62" i="47"/>
  <c r="CM62" i="47"/>
  <c r="X62" i="47" s="1"/>
  <c r="CL62" i="47"/>
  <c r="CK62" i="47"/>
  <c r="CJ62" i="47"/>
  <c r="U62" i="47" s="1"/>
  <c r="CI62" i="47"/>
  <c r="CH62" i="47"/>
  <c r="S62" i="47" s="1"/>
  <c r="CG62" i="47"/>
  <c r="R62" i="47" s="1"/>
  <c r="CF62" i="47"/>
  <c r="CE62" i="47"/>
  <c r="CD62" i="47"/>
  <c r="CC62" i="47"/>
  <c r="CB62" i="47"/>
  <c r="CA62" i="47"/>
  <c r="L62" i="47" s="1"/>
  <c r="BZ62" i="47"/>
  <c r="BY62" i="47"/>
  <c r="BX62" i="47"/>
  <c r="I62" i="47" s="1"/>
  <c r="BW62" i="47"/>
  <c r="BV62" i="47"/>
  <c r="BU62" i="47"/>
  <c r="BT62" i="47"/>
  <c r="E62" i="47" s="1"/>
  <c r="BS62" i="47"/>
  <c r="D62" i="47" s="1"/>
  <c r="B62" i="47"/>
  <c r="B62" i="45" s="1"/>
  <c r="A62" i="47"/>
  <c r="A60" i="27" s="1"/>
  <c r="EF61" i="47"/>
  <c r="EE61" i="47"/>
  <c r="ED61" i="47"/>
  <c r="BO61" i="45" s="1"/>
  <c r="EC61" i="47"/>
  <c r="EB61" i="47"/>
  <c r="BM61" i="47" s="1"/>
  <c r="EA61" i="47"/>
  <c r="DZ61" i="47"/>
  <c r="BK61" i="47" s="1"/>
  <c r="DY61" i="47"/>
  <c r="DX61" i="47"/>
  <c r="DW61" i="47"/>
  <c r="BH61" i="47" s="1"/>
  <c r="DV61" i="47"/>
  <c r="BG61" i="47" s="1"/>
  <c r="DU61" i="47"/>
  <c r="DT61" i="47"/>
  <c r="DS61" i="47"/>
  <c r="BD61" i="47" s="1"/>
  <c r="DR61" i="47"/>
  <c r="DQ61" i="47"/>
  <c r="DP61" i="47"/>
  <c r="DO61" i="47"/>
  <c r="DN61" i="47"/>
  <c r="AY61" i="47" s="1"/>
  <c r="DM61" i="47"/>
  <c r="AX61" i="47" s="1"/>
  <c r="DL61" i="47"/>
  <c r="AW61" i="47" s="1"/>
  <c r="DK61" i="47"/>
  <c r="AV61" i="47" s="1"/>
  <c r="DJ61" i="47"/>
  <c r="DI61" i="47"/>
  <c r="DH61" i="47"/>
  <c r="DG61" i="47"/>
  <c r="DF61" i="47"/>
  <c r="AQ61" i="47" s="1"/>
  <c r="DE61" i="47"/>
  <c r="DD61" i="47"/>
  <c r="DC61" i="47"/>
  <c r="DB61" i="47"/>
  <c r="DA61" i="47"/>
  <c r="AL61" i="47" s="1"/>
  <c r="CZ61" i="47"/>
  <c r="AK61" i="47" s="1"/>
  <c r="CY61" i="47"/>
  <c r="AJ61" i="47" s="1"/>
  <c r="CX61" i="47"/>
  <c r="AI61" i="47" s="1"/>
  <c r="CW61" i="47"/>
  <c r="AH61" i="47" s="1"/>
  <c r="CV61" i="47"/>
  <c r="CU61" i="47"/>
  <c r="AF61" i="47" s="1"/>
  <c r="CT61" i="47"/>
  <c r="AE61" i="47" s="1"/>
  <c r="CS61" i="47"/>
  <c r="AD61" i="47" s="1"/>
  <c r="CR61" i="47"/>
  <c r="CQ61" i="47"/>
  <c r="AB61" i="47" s="1"/>
  <c r="CP61" i="47"/>
  <c r="AA61" i="47" s="1"/>
  <c r="CO61" i="47"/>
  <c r="CN61" i="47"/>
  <c r="CM61" i="47"/>
  <c r="X61" i="47" s="1"/>
  <c r="CL61" i="47"/>
  <c r="W61" i="47" s="1"/>
  <c r="CK61" i="47"/>
  <c r="CJ61" i="47"/>
  <c r="U61" i="47" s="1"/>
  <c r="CI61" i="47"/>
  <c r="CH61" i="47"/>
  <c r="S61" i="47" s="1"/>
  <c r="CG61" i="47"/>
  <c r="R61" i="47" s="1"/>
  <c r="CF61" i="47"/>
  <c r="Q61" i="47" s="1"/>
  <c r="CE61" i="47"/>
  <c r="CD61" i="47"/>
  <c r="CC61" i="47"/>
  <c r="N61" i="47" s="1"/>
  <c r="CB61" i="47"/>
  <c r="CA61" i="47"/>
  <c r="BZ61" i="47"/>
  <c r="K61" i="47" s="1"/>
  <c r="BY61" i="47"/>
  <c r="J61" i="47" s="1"/>
  <c r="BX61" i="47"/>
  <c r="I61" i="47" s="1"/>
  <c r="BW61" i="47"/>
  <c r="H61" i="47" s="1"/>
  <c r="BV61" i="47"/>
  <c r="BU61" i="47"/>
  <c r="BT61" i="47"/>
  <c r="BS61" i="47"/>
  <c r="D61" i="47" s="1"/>
  <c r="BO61" i="47"/>
  <c r="B61" i="47"/>
  <c r="B61" i="45" s="1"/>
  <c r="A61" i="47"/>
  <c r="A59" i="27" s="1"/>
  <c r="EF60" i="47"/>
  <c r="BQ60" i="47" s="1"/>
  <c r="EE60" i="47"/>
  <c r="BP60" i="47" s="1"/>
  <c r="ED60" i="47"/>
  <c r="EC60" i="47"/>
  <c r="BN60" i="47" s="1"/>
  <c r="EB60" i="47"/>
  <c r="EA60" i="47"/>
  <c r="DZ60" i="47"/>
  <c r="BK60" i="47" s="1"/>
  <c r="DY60" i="47"/>
  <c r="DX60" i="47"/>
  <c r="DW60" i="47"/>
  <c r="BH60" i="47" s="1"/>
  <c r="DV60" i="47"/>
  <c r="DU60" i="47"/>
  <c r="BF60" i="47" s="1"/>
  <c r="DT60" i="47"/>
  <c r="DS60" i="47"/>
  <c r="BD60" i="47" s="1"/>
  <c r="DR60" i="47"/>
  <c r="DQ60" i="47"/>
  <c r="BB60" i="47" s="1"/>
  <c r="DP60" i="47"/>
  <c r="BA60" i="47" s="1"/>
  <c r="DO60" i="47"/>
  <c r="AZ60" i="47" s="1"/>
  <c r="DN60" i="47"/>
  <c r="DM60" i="47"/>
  <c r="AX60" i="47" s="1"/>
  <c r="DL60" i="47"/>
  <c r="AW60" i="47" s="1"/>
  <c r="DK60" i="47"/>
  <c r="DJ60" i="47"/>
  <c r="AU60" i="47" s="1"/>
  <c r="DI60" i="47"/>
  <c r="DH60" i="47"/>
  <c r="AS60" i="47" s="1"/>
  <c r="DG60" i="47"/>
  <c r="AR60" i="47" s="1"/>
  <c r="DF60" i="47"/>
  <c r="AQ60" i="47" s="1"/>
  <c r="DE60" i="47"/>
  <c r="AP60" i="47" s="1"/>
  <c r="DD60" i="47"/>
  <c r="DC60" i="47"/>
  <c r="AN60" i="47" s="1"/>
  <c r="DB60" i="47"/>
  <c r="DA60" i="47"/>
  <c r="AL60" i="47" s="1"/>
  <c r="CZ60" i="47"/>
  <c r="CY60" i="47"/>
  <c r="AJ60" i="47" s="1"/>
  <c r="CX60" i="47"/>
  <c r="CW60" i="47"/>
  <c r="AH60" i="47" s="1"/>
  <c r="CV60" i="47"/>
  <c r="CU60" i="47"/>
  <c r="AF60" i="47" s="1"/>
  <c r="CT60" i="47"/>
  <c r="CS60" i="47"/>
  <c r="AD60" i="47" s="1"/>
  <c r="CR60" i="47"/>
  <c r="CQ60" i="47"/>
  <c r="CP60" i="47"/>
  <c r="AA60" i="47" s="1"/>
  <c r="CO60" i="47"/>
  <c r="Z60" i="47" s="1"/>
  <c r="CN60" i="47"/>
  <c r="CM60" i="47"/>
  <c r="CL60" i="47"/>
  <c r="CK60" i="47"/>
  <c r="CJ60" i="47"/>
  <c r="U60" i="47" s="1"/>
  <c r="CI60" i="47"/>
  <c r="CH60" i="47"/>
  <c r="CG60" i="47"/>
  <c r="R60" i="47" s="1"/>
  <c r="CF60" i="47"/>
  <c r="CE60" i="47"/>
  <c r="P60" i="47" s="1"/>
  <c r="CD60" i="47"/>
  <c r="O60" i="47" s="1"/>
  <c r="CC60" i="47"/>
  <c r="N60" i="47" s="1"/>
  <c r="CB60" i="47"/>
  <c r="M60" i="47" s="1"/>
  <c r="CA60" i="47"/>
  <c r="L60" i="47" s="1"/>
  <c r="BZ60" i="47"/>
  <c r="K60" i="47" s="1"/>
  <c r="BY60" i="47"/>
  <c r="J60" i="47" s="1"/>
  <c r="BX60" i="47"/>
  <c r="BW60" i="47"/>
  <c r="BV60" i="47"/>
  <c r="BU60" i="47"/>
  <c r="F60" i="47" s="1"/>
  <c r="BT60" i="47"/>
  <c r="BS60" i="47"/>
  <c r="D60" i="47" s="1"/>
  <c r="B60" i="47"/>
  <c r="B60" i="45" s="1"/>
  <c r="A60" i="47"/>
  <c r="A58" i="27" s="1"/>
  <c r="EF59" i="47"/>
  <c r="BQ59" i="47" s="1"/>
  <c r="EE59" i="47"/>
  <c r="ED59" i="47"/>
  <c r="EC59" i="47"/>
  <c r="EB59" i="47"/>
  <c r="BM59" i="47" s="1"/>
  <c r="EA59" i="47"/>
  <c r="BL59" i="47" s="1"/>
  <c r="DZ59" i="47"/>
  <c r="DY59" i="47"/>
  <c r="DX59" i="47"/>
  <c r="DW59" i="47"/>
  <c r="DV59" i="47"/>
  <c r="DU59" i="47"/>
  <c r="DT59" i="47"/>
  <c r="BE59" i="47" s="1"/>
  <c r="DS59" i="47"/>
  <c r="DR59" i="47"/>
  <c r="BC59" i="47" s="1"/>
  <c r="DQ59" i="47"/>
  <c r="DP59" i="47"/>
  <c r="DO59" i="47"/>
  <c r="AZ59" i="47" s="1"/>
  <c r="DN59" i="47"/>
  <c r="DM59" i="47"/>
  <c r="AX59" i="47" s="1"/>
  <c r="DL59" i="47"/>
  <c r="AW59" i="47" s="1"/>
  <c r="DK59" i="47"/>
  <c r="DJ59" i="47"/>
  <c r="AU59" i="47" s="1"/>
  <c r="DI59" i="47"/>
  <c r="AT59" i="47" s="1"/>
  <c r="DH59" i="47"/>
  <c r="AS59" i="47" s="1"/>
  <c r="DG59" i="47"/>
  <c r="DF59" i="47"/>
  <c r="DE59" i="47"/>
  <c r="AP59" i="47" s="1"/>
  <c r="DD59" i="47"/>
  <c r="AO59" i="47" s="1"/>
  <c r="DC59" i="47"/>
  <c r="DB59" i="47"/>
  <c r="DA59" i="47"/>
  <c r="CZ59" i="47"/>
  <c r="AK59" i="47" s="1"/>
  <c r="CY59" i="47"/>
  <c r="AJ59" i="47" s="1"/>
  <c r="CX59" i="47"/>
  <c r="CW59" i="47"/>
  <c r="AH59" i="47" s="1"/>
  <c r="CV59" i="47"/>
  <c r="AG59" i="47" s="1"/>
  <c r="CU59" i="47"/>
  <c r="AF59" i="47" s="1"/>
  <c r="CT59" i="47"/>
  <c r="CS59" i="47"/>
  <c r="AD59" i="47" s="1"/>
  <c r="CR59" i="47"/>
  <c r="CQ59" i="47"/>
  <c r="AB59" i="47" s="1"/>
  <c r="CP59" i="47"/>
  <c r="CO59" i="47"/>
  <c r="Z59" i="47" s="1"/>
  <c r="CN59" i="47"/>
  <c r="Y59" i="47" s="1"/>
  <c r="CM59" i="47"/>
  <c r="X59" i="47" s="1"/>
  <c r="CL59" i="47"/>
  <c r="W59" i="47" s="1"/>
  <c r="CK59" i="47"/>
  <c r="CJ59" i="47"/>
  <c r="CI59" i="47"/>
  <c r="CH59" i="47"/>
  <c r="CG59" i="47"/>
  <c r="CF59" i="47"/>
  <c r="Q59" i="47" s="1"/>
  <c r="CE59" i="47"/>
  <c r="CD59" i="47"/>
  <c r="O59" i="47" s="1"/>
  <c r="CC59" i="47"/>
  <c r="CB59" i="47"/>
  <c r="M59" i="47" s="1"/>
  <c r="CA59" i="47"/>
  <c r="BZ59" i="47"/>
  <c r="BY59" i="47"/>
  <c r="J59" i="47" s="1"/>
  <c r="BX59" i="47"/>
  <c r="BW59" i="47"/>
  <c r="BV59" i="47"/>
  <c r="G59" i="47" s="1"/>
  <c r="BU59" i="47"/>
  <c r="BT59" i="47"/>
  <c r="BS59" i="47"/>
  <c r="B59" i="47"/>
  <c r="B59" i="45" s="1"/>
  <c r="A59" i="47"/>
  <c r="A57" i="27" s="1"/>
  <c r="EF58" i="47"/>
  <c r="BQ58" i="47" s="1"/>
  <c r="EE58" i="47"/>
  <c r="ED58" i="47"/>
  <c r="EC58" i="47"/>
  <c r="BN58" i="47" s="1"/>
  <c r="EB58" i="47"/>
  <c r="BM58" i="47" s="1"/>
  <c r="EA58" i="47"/>
  <c r="BL58" i="47" s="1"/>
  <c r="DZ58" i="47"/>
  <c r="DY58" i="47"/>
  <c r="BJ58" i="47" s="1"/>
  <c r="DX58" i="47"/>
  <c r="BI58" i="47" s="1"/>
  <c r="DW58" i="47"/>
  <c r="BH58" i="47" s="1"/>
  <c r="DV58" i="47"/>
  <c r="BG58" i="47" s="1"/>
  <c r="DU58" i="47"/>
  <c r="DT58" i="47"/>
  <c r="DS58" i="47"/>
  <c r="BD58" i="47" s="1"/>
  <c r="DR58" i="47"/>
  <c r="DQ58" i="47"/>
  <c r="BB58" i="47" s="1"/>
  <c r="DP58" i="47"/>
  <c r="DO58" i="47"/>
  <c r="DN58" i="47"/>
  <c r="AY58" i="47" s="1"/>
  <c r="DM58" i="47"/>
  <c r="DL58" i="47"/>
  <c r="AW58" i="47" s="1"/>
  <c r="DK58" i="47"/>
  <c r="AV58" i="47" s="1"/>
  <c r="DJ58" i="47"/>
  <c r="AU58" i="47" s="1"/>
  <c r="DI58" i="47"/>
  <c r="AT58" i="47" s="1"/>
  <c r="DH58" i="47"/>
  <c r="AS58" i="47" s="1"/>
  <c r="DG58" i="47"/>
  <c r="AR58" i="47" s="1"/>
  <c r="DF58" i="47"/>
  <c r="DE58" i="47"/>
  <c r="DD58" i="47"/>
  <c r="AO58" i="47" s="1"/>
  <c r="DC58" i="47"/>
  <c r="AN58" i="47" s="1"/>
  <c r="DB58" i="47"/>
  <c r="DA58" i="47"/>
  <c r="AL58" i="47" s="1"/>
  <c r="CZ58" i="47"/>
  <c r="AK58" i="47" s="1"/>
  <c r="CY58" i="47"/>
  <c r="CX58" i="47"/>
  <c r="CW58" i="47"/>
  <c r="CV58" i="47"/>
  <c r="CU58" i="47"/>
  <c r="AF58" i="47" s="1"/>
  <c r="CT58" i="47"/>
  <c r="AE58" i="47" s="1"/>
  <c r="CS58" i="47"/>
  <c r="CR58" i="47"/>
  <c r="CQ58" i="47"/>
  <c r="CP58" i="47"/>
  <c r="AA58" i="47" s="1"/>
  <c r="CO58" i="47"/>
  <c r="Z58" i="47" s="1"/>
  <c r="CN58" i="47"/>
  <c r="Y58" i="47" s="1"/>
  <c r="CM58" i="47"/>
  <c r="X58" i="47" s="1"/>
  <c r="CL58" i="47"/>
  <c r="CK58" i="47"/>
  <c r="CJ58" i="47"/>
  <c r="U58" i="47" s="1"/>
  <c r="CI58" i="47"/>
  <c r="CH58" i="47"/>
  <c r="S58" i="47" s="1"/>
  <c r="CG58" i="47"/>
  <c r="CF58" i="47"/>
  <c r="Q58" i="47" s="1"/>
  <c r="CE58" i="47"/>
  <c r="P58" i="47" s="1"/>
  <c r="CD58" i="47"/>
  <c r="O58" i="47" s="1"/>
  <c r="CC58" i="47"/>
  <c r="N58" i="47" s="1"/>
  <c r="CB58" i="47"/>
  <c r="M58" i="47" s="1"/>
  <c r="CA58" i="47"/>
  <c r="L58" i="47" s="1"/>
  <c r="BZ58" i="47"/>
  <c r="K58" i="47" s="1"/>
  <c r="BY58" i="47"/>
  <c r="J58" i="47" s="1"/>
  <c r="BX58" i="47"/>
  <c r="I58" i="47" s="1"/>
  <c r="BW58" i="47"/>
  <c r="H58" i="47" s="1"/>
  <c r="BV58" i="47"/>
  <c r="G58" i="47" s="1"/>
  <c r="BU58" i="47"/>
  <c r="F58" i="47" s="1"/>
  <c r="BT58" i="47"/>
  <c r="E58" i="47" s="1"/>
  <c r="BS58" i="47"/>
  <c r="B58" i="47"/>
  <c r="B58" i="45" s="1"/>
  <c r="A58" i="47"/>
  <c r="A56" i="27" s="1"/>
  <c r="EF57" i="47"/>
  <c r="BQ57" i="47" s="1"/>
  <c r="EE57" i="47"/>
  <c r="BP57" i="47" s="1"/>
  <c r="ED57" i="47"/>
  <c r="EC57" i="47"/>
  <c r="BN57" i="47" s="1"/>
  <c r="EB57" i="47"/>
  <c r="EA57" i="47"/>
  <c r="BL57" i="47" s="1"/>
  <c r="DZ57" i="47"/>
  <c r="DY57" i="47"/>
  <c r="BJ57" i="47" s="1"/>
  <c r="DX57" i="47"/>
  <c r="DW57" i="47"/>
  <c r="DV57" i="47"/>
  <c r="BG57" i="47" s="1"/>
  <c r="DU57" i="47"/>
  <c r="BF57" i="47" s="1"/>
  <c r="DT57" i="47"/>
  <c r="BE57" i="47" s="1"/>
  <c r="DS57" i="47"/>
  <c r="DR57" i="47"/>
  <c r="DQ57" i="47"/>
  <c r="DP57" i="47"/>
  <c r="BA57" i="47" s="1"/>
  <c r="DO57" i="47"/>
  <c r="DN57" i="47"/>
  <c r="DM57" i="47"/>
  <c r="AX57" i="47" s="1"/>
  <c r="DL57" i="47"/>
  <c r="AW57" i="47" s="1"/>
  <c r="DK57" i="47"/>
  <c r="DJ57" i="47"/>
  <c r="DI57" i="47"/>
  <c r="DH57" i="47"/>
  <c r="AS57" i="47" s="1"/>
  <c r="DG57" i="47"/>
  <c r="AR57" i="47" s="1"/>
  <c r="DF57" i="47"/>
  <c r="AQ57" i="47" s="1"/>
  <c r="DE57" i="47"/>
  <c r="AP57" i="47" s="1"/>
  <c r="DD57" i="47"/>
  <c r="AO57" i="47" s="1"/>
  <c r="DC57" i="47"/>
  <c r="AN57" i="47" s="1"/>
  <c r="DB57" i="47"/>
  <c r="DA57" i="47"/>
  <c r="CZ57" i="47"/>
  <c r="AK57" i="47" s="1"/>
  <c r="CY57" i="47"/>
  <c r="AJ57" i="47" s="1"/>
  <c r="CX57" i="47"/>
  <c r="CW57" i="47"/>
  <c r="CV57" i="47"/>
  <c r="AG57" i="47" s="1"/>
  <c r="CU57" i="47"/>
  <c r="CT57" i="47"/>
  <c r="CS57" i="47"/>
  <c r="AD57" i="47" s="1"/>
  <c r="CR57" i="47"/>
  <c r="AC57" i="47" s="1"/>
  <c r="CQ57" i="47"/>
  <c r="AB57" i="47" s="1"/>
  <c r="CP57" i="47"/>
  <c r="AA57" i="47" s="1"/>
  <c r="CO57" i="47"/>
  <c r="CN57" i="47"/>
  <c r="Y57" i="47" s="1"/>
  <c r="CM57" i="47"/>
  <c r="CL57" i="47"/>
  <c r="W57" i="47" s="1"/>
  <c r="CK57" i="47"/>
  <c r="CJ57" i="47"/>
  <c r="U57" i="47" s="1"/>
  <c r="CI57" i="47"/>
  <c r="T57" i="47" s="1"/>
  <c r="CH57" i="47"/>
  <c r="CG57" i="47"/>
  <c r="R57" i="47" s="1"/>
  <c r="CF57" i="47"/>
  <c r="Q57" i="47" s="1"/>
  <c r="CE57" i="47"/>
  <c r="P57" i="47" s="1"/>
  <c r="CD57" i="47"/>
  <c r="O57" i="47" s="1"/>
  <c r="CC57" i="47"/>
  <c r="CB57" i="47"/>
  <c r="CA57" i="47"/>
  <c r="L57" i="47" s="1"/>
  <c r="BZ57" i="47"/>
  <c r="K57" i="47" s="1"/>
  <c r="BY57" i="47"/>
  <c r="J57" i="47" s="1"/>
  <c r="BX57" i="47"/>
  <c r="I57" i="47" s="1"/>
  <c r="BW57" i="47"/>
  <c r="H57" i="47" s="1"/>
  <c r="BV57" i="47"/>
  <c r="G57" i="47" s="1"/>
  <c r="BU57" i="47"/>
  <c r="BT57" i="47"/>
  <c r="E57" i="47" s="1"/>
  <c r="BS57" i="47"/>
  <c r="B57" i="47"/>
  <c r="B57" i="45" s="1"/>
  <c r="A57" i="47"/>
  <c r="A55" i="27" s="1"/>
  <c r="EF56" i="47"/>
  <c r="EE56" i="47"/>
  <c r="ED56" i="47"/>
  <c r="BO56" i="45" s="1"/>
  <c r="EC56" i="47"/>
  <c r="BN56" i="45" s="1"/>
  <c r="EB56" i="47"/>
  <c r="EA56" i="47"/>
  <c r="BL56" i="47" s="1"/>
  <c r="DZ56" i="47"/>
  <c r="BK56" i="47" s="1"/>
  <c r="DY56" i="47"/>
  <c r="DX56" i="47"/>
  <c r="DW56" i="47"/>
  <c r="DV56" i="47"/>
  <c r="BG56" i="47" s="1"/>
  <c r="DU56" i="47"/>
  <c r="DT56" i="47"/>
  <c r="DS56" i="47"/>
  <c r="DR56" i="47"/>
  <c r="BC56" i="47" s="1"/>
  <c r="DQ56" i="47"/>
  <c r="DP56" i="47"/>
  <c r="DO56" i="47"/>
  <c r="DN56" i="47"/>
  <c r="AY56" i="47" s="1"/>
  <c r="DM56" i="47"/>
  <c r="DL56" i="47"/>
  <c r="AW56" i="47" s="1"/>
  <c r="DK56" i="47"/>
  <c r="AV56" i="47" s="1"/>
  <c r="DJ56" i="47"/>
  <c r="DI56" i="47"/>
  <c r="AT56" i="47" s="1"/>
  <c r="DH56" i="47"/>
  <c r="DG56" i="47"/>
  <c r="AR56" i="47" s="1"/>
  <c r="DF56" i="47"/>
  <c r="DE56" i="47"/>
  <c r="AP56" i="47" s="1"/>
  <c r="DD56" i="47"/>
  <c r="DC56" i="47"/>
  <c r="AN56" i="47" s="1"/>
  <c r="DB56" i="47"/>
  <c r="AM56" i="47" s="1"/>
  <c r="DA56" i="47"/>
  <c r="CZ56" i="47"/>
  <c r="CY56" i="47"/>
  <c r="CX56" i="47"/>
  <c r="AI56" i="47" s="1"/>
  <c r="CW56" i="47"/>
  <c r="CV56" i="47"/>
  <c r="CU56" i="47"/>
  <c r="AF56" i="47" s="1"/>
  <c r="CT56" i="47"/>
  <c r="AE56" i="47" s="1"/>
  <c r="CS56" i="47"/>
  <c r="AD56" i="47" s="1"/>
  <c r="CR56" i="47"/>
  <c r="CQ56" i="47"/>
  <c r="AB56" i="47" s="1"/>
  <c r="CP56" i="47"/>
  <c r="AA56" i="47" s="1"/>
  <c r="CO56" i="47"/>
  <c r="CN56" i="47"/>
  <c r="Y56" i="47" s="1"/>
  <c r="CM56" i="47"/>
  <c r="CL56" i="47"/>
  <c r="CK56" i="47"/>
  <c r="CJ56" i="47"/>
  <c r="CI56" i="47"/>
  <c r="T56" i="47" s="1"/>
  <c r="CH56" i="47"/>
  <c r="CG56" i="47"/>
  <c r="R56" i="47" s="1"/>
  <c r="CF56" i="47"/>
  <c r="Q56" i="47" s="1"/>
  <c r="CE56" i="47"/>
  <c r="CD56" i="47"/>
  <c r="O56" i="47" s="1"/>
  <c r="CC56" i="47"/>
  <c r="CB56" i="47"/>
  <c r="CA56" i="47"/>
  <c r="L56" i="47" s="1"/>
  <c r="BZ56" i="47"/>
  <c r="K56" i="47" s="1"/>
  <c r="BY56" i="47"/>
  <c r="BX56" i="47"/>
  <c r="I56" i="47" s="1"/>
  <c r="BW56" i="47"/>
  <c r="BV56" i="47"/>
  <c r="G56" i="47" s="1"/>
  <c r="BU56" i="47"/>
  <c r="F56" i="47" s="1"/>
  <c r="BT56" i="47"/>
  <c r="BS56" i="47"/>
  <c r="D56" i="47" s="1"/>
  <c r="B56" i="47"/>
  <c r="B56" i="45" s="1"/>
  <c r="A56" i="47"/>
  <c r="EF55" i="47"/>
  <c r="BQ55" i="47" s="1"/>
  <c r="EE55" i="47"/>
  <c r="BP55" i="47" s="1"/>
  <c r="ED55" i="47"/>
  <c r="BO55" i="45" s="1"/>
  <c r="EC55" i="47"/>
  <c r="EB55" i="47"/>
  <c r="BM55" i="47" s="1"/>
  <c r="EA55" i="47"/>
  <c r="BL55" i="47" s="1"/>
  <c r="DZ55" i="47"/>
  <c r="DY55" i="47"/>
  <c r="BJ55" i="47" s="1"/>
  <c r="DX55" i="47"/>
  <c r="BI55" i="47" s="1"/>
  <c r="DW55" i="47"/>
  <c r="BH55" i="47" s="1"/>
  <c r="DV55" i="47"/>
  <c r="DU55" i="47"/>
  <c r="DT55" i="47"/>
  <c r="BE55" i="47" s="1"/>
  <c r="DS55" i="47"/>
  <c r="DR55" i="47"/>
  <c r="BC55" i="47" s="1"/>
  <c r="DQ55" i="47"/>
  <c r="BB55" i="47" s="1"/>
  <c r="DP55" i="47"/>
  <c r="BA55" i="47" s="1"/>
  <c r="DO55" i="47"/>
  <c r="AZ55" i="47" s="1"/>
  <c r="DN55" i="47"/>
  <c r="AY55" i="47" s="1"/>
  <c r="DM55" i="47"/>
  <c r="DL55" i="47"/>
  <c r="AW55" i="47" s="1"/>
  <c r="DK55" i="47"/>
  <c r="DJ55" i="47"/>
  <c r="DI55" i="47"/>
  <c r="AT55" i="47" s="1"/>
  <c r="DH55" i="47"/>
  <c r="AS55" i="47" s="1"/>
  <c r="DG55" i="47"/>
  <c r="DF55" i="47"/>
  <c r="AQ55" i="47" s="1"/>
  <c r="DE55" i="47"/>
  <c r="AP55" i="47" s="1"/>
  <c r="DD55" i="47"/>
  <c r="AO55" i="47" s="1"/>
  <c r="DC55" i="47"/>
  <c r="DB55" i="47"/>
  <c r="AM55" i="47" s="1"/>
  <c r="DA55" i="47"/>
  <c r="AL55" i="47" s="1"/>
  <c r="CZ55" i="47"/>
  <c r="CY55" i="47"/>
  <c r="AJ55" i="47" s="1"/>
  <c r="CX55" i="47"/>
  <c r="AI55" i="47" s="1"/>
  <c r="CW55" i="47"/>
  <c r="CV55" i="47"/>
  <c r="AG55" i="47" s="1"/>
  <c r="CU55" i="47"/>
  <c r="AF55" i="47" s="1"/>
  <c r="CT55" i="47"/>
  <c r="AE55" i="47" s="1"/>
  <c r="CS55" i="47"/>
  <c r="AD55" i="47" s="1"/>
  <c r="CR55" i="47"/>
  <c r="CQ55" i="47"/>
  <c r="CP55" i="47"/>
  <c r="CO55" i="47"/>
  <c r="Z55" i="47" s="1"/>
  <c r="CN55" i="47"/>
  <c r="Y55" i="47" s="1"/>
  <c r="CM55" i="47"/>
  <c r="CL55" i="47"/>
  <c r="CK55" i="47"/>
  <c r="V55" i="47" s="1"/>
  <c r="CJ55" i="47"/>
  <c r="U55" i="47" s="1"/>
  <c r="CI55" i="47"/>
  <c r="T55" i="47" s="1"/>
  <c r="CH55" i="47"/>
  <c r="S55" i="47" s="1"/>
  <c r="CG55" i="47"/>
  <c r="R55" i="47" s="1"/>
  <c r="CF55" i="47"/>
  <c r="Q55" i="47" s="1"/>
  <c r="CE55" i="47"/>
  <c r="P55" i="47" s="1"/>
  <c r="CD55" i="47"/>
  <c r="O55" i="47" s="1"/>
  <c r="CC55" i="47"/>
  <c r="N55" i="47" s="1"/>
  <c r="CB55" i="47"/>
  <c r="M55" i="47" s="1"/>
  <c r="CA55" i="47"/>
  <c r="BZ55" i="47"/>
  <c r="BY55" i="47"/>
  <c r="J55" i="47" s="1"/>
  <c r="BX55" i="47"/>
  <c r="I55" i="47" s="1"/>
  <c r="BW55" i="47"/>
  <c r="H55" i="47" s="1"/>
  <c r="BV55" i="47"/>
  <c r="BU55" i="47"/>
  <c r="F55" i="47" s="1"/>
  <c r="BT55" i="47"/>
  <c r="E55" i="47" s="1"/>
  <c r="BS55" i="47"/>
  <c r="D55" i="47" s="1"/>
  <c r="BO55" i="47"/>
  <c r="B55" i="47"/>
  <c r="B55" i="45" s="1"/>
  <c r="A55" i="47"/>
  <c r="A53" i="27" s="1"/>
  <c r="EF54" i="47"/>
  <c r="BQ54" i="47" s="1"/>
  <c r="EE54" i="47"/>
  <c r="ED54" i="47"/>
  <c r="EC54" i="47"/>
  <c r="BN54" i="47" s="1"/>
  <c r="EB54" i="47"/>
  <c r="BM54" i="47" s="1"/>
  <c r="EA54" i="47"/>
  <c r="BL54" i="47" s="1"/>
  <c r="DZ54" i="47"/>
  <c r="DY54" i="47"/>
  <c r="BJ54" i="47" s="1"/>
  <c r="DX54" i="47"/>
  <c r="BI54" i="47" s="1"/>
  <c r="DW54" i="47"/>
  <c r="BH54" i="47" s="1"/>
  <c r="DV54" i="47"/>
  <c r="BG54" i="45" s="1"/>
  <c r="DU54" i="47"/>
  <c r="BF54" i="47" s="1"/>
  <c r="DT54" i="47"/>
  <c r="DS54" i="47"/>
  <c r="BD54" i="47" s="1"/>
  <c r="DR54" i="47"/>
  <c r="BC54" i="47" s="1"/>
  <c r="DQ54" i="47"/>
  <c r="BB54" i="47" s="1"/>
  <c r="DP54" i="47"/>
  <c r="DO54" i="47"/>
  <c r="AZ54" i="47" s="1"/>
  <c r="DN54" i="47"/>
  <c r="DM54" i="47"/>
  <c r="AX54" i="47" s="1"/>
  <c r="DL54" i="47"/>
  <c r="DK54" i="47"/>
  <c r="AV54" i="47" s="1"/>
  <c r="DJ54" i="47"/>
  <c r="AU54" i="47" s="1"/>
  <c r="DI54" i="47"/>
  <c r="DH54" i="47"/>
  <c r="AS54" i="47" s="1"/>
  <c r="DG54" i="47"/>
  <c r="DF54" i="47"/>
  <c r="AQ54" i="47" s="1"/>
  <c r="DE54" i="47"/>
  <c r="AP54" i="47" s="1"/>
  <c r="DD54" i="47"/>
  <c r="AO54" i="47" s="1"/>
  <c r="DC54" i="47"/>
  <c r="AN54" i="47" s="1"/>
  <c r="DB54" i="47"/>
  <c r="AM54" i="47" s="1"/>
  <c r="DA54" i="47"/>
  <c r="AL54" i="47" s="1"/>
  <c r="CZ54" i="47"/>
  <c r="AK54" i="47" s="1"/>
  <c r="CY54" i="47"/>
  <c r="AJ54" i="47" s="1"/>
  <c r="CX54" i="47"/>
  <c r="CW54" i="47"/>
  <c r="AH54" i="47" s="1"/>
  <c r="CV54" i="47"/>
  <c r="AG54" i="47" s="1"/>
  <c r="CU54" i="47"/>
  <c r="AF54" i="47" s="1"/>
  <c r="CT54" i="47"/>
  <c r="CS54" i="47"/>
  <c r="AD54" i="47" s="1"/>
  <c r="CR54" i="47"/>
  <c r="CQ54" i="47"/>
  <c r="CP54" i="47"/>
  <c r="AA54" i="47" s="1"/>
  <c r="CO54" i="47"/>
  <c r="Z54" i="47" s="1"/>
  <c r="CN54" i="47"/>
  <c r="CM54" i="47"/>
  <c r="X54" i="47" s="1"/>
  <c r="CL54" i="47"/>
  <c r="CK54" i="47"/>
  <c r="CJ54" i="47"/>
  <c r="U54" i="47" s="1"/>
  <c r="CI54" i="47"/>
  <c r="CH54" i="47"/>
  <c r="CG54" i="47"/>
  <c r="R54" i="47" s="1"/>
  <c r="CF54" i="47"/>
  <c r="CE54" i="47"/>
  <c r="P54" i="47" s="1"/>
  <c r="CD54" i="47"/>
  <c r="O54" i="47" s="1"/>
  <c r="CC54" i="47"/>
  <c r="CB54" i="47"/>
  <c r="CA54" i="47"/>
  <c r="BZ54" i="47"/>
  <c r="K54" i="47" s="1"/>
  <c r="BY54" i="47"/>
  <c r="J54" i="47" s="1"/>
  <c r="BX54" i="47"/>
  <c r="I54" i="47" s="1"/>
  <c r="BW54" i="47"/>
  <c r="H54" i="47" s="1"/>
  <c r="BV54" i="47"/>
  <c r="BU54" i="47"/>
  <c r="BT54" i="47"/>
  <c r="BS54" i="47"/>
  <c r="D54" i="47" s="1"/>
  <c r="BG54" i="47"/>
  <c r="B54" i="47"/>
  <c r="B54" i="45" s="1"/>
  <c r="A54" i="47"/>
  <c r="A52" i="27" s="1"/>
  <c r="EF53" i="47"/>
  <c r="BQ53" i="47" s="1"/>
  <c r="EE53" i="47"/>
  <c r="ED53" i="47"/>
  <c r="BO53" i="47" s="1"/>
  <c r="EC53" i="47"/>
  <c r="EB53" i="47"/>
  <c r="BM53" i="47" s="1"/>
  <c r="EA53" i="47"/>
  <c r="BL53" i="47" s="1"/>
  <c r="DZ53" i="47"/>
  <c r="BK53" i="47" s="1"/>
  <c r="DY53" i="47"/>
  <c r="BJ53" i="47" s="1"/>
  <c r="DX53" i="47"/>
  <c r="BI53" i="47" s="1"/>
  <c r="DW53" i="47"/>
  <c r="DV53" i="47"/>
  <c r="BG53" i="45" s="1"/>
  <c r="DU53" i="47"/>
  <c r="DT53" i="47"/>
  <c r="DS53" i="47"/>
  <c r="BD53" i="47" s="1"/>
  <c r="DR53" i="47"/>
  <c r="BC53" i="47" s="1"/>
  <c r="DQ53" i="47"/>
  <c r="DP53" i="47"/>
  <c r="DO53" i="47"/>
  <c r="AZ53" i="47" s="1"/>
  <c r="DN53" i="47"/>
  <c r="DM53" i="47"/>
  <c r="AX53" i="47" s="1"/>
  <c r="DL53" i="47"/>
  <c r="AW53" i="47" s="1"/>
  <c r="DK53" i="47"/>
  <c r="AV53" i="47" s="1"/>
  <c r="DJ53" i="47"/>
  <c r="AU53" i="47" s="1"/>
  <c r="DI53" i="47"/>
  <c r="AT53" i="47" s="1"/>
  <c r="DH53" i="47"/>
  <c r="AS53" i="47" s="1"/>
  <c r="DG53" i="47"/>
  <c r="AR53" i="47" s="1"/>
  <c r="DF53" i="47"/>
  <c r="AQ53" i="47" s="1"/>
  <c r="DE53" i="47"/>
  <c r="DD53" i="47"/>
  <c r="DC53" i="47"/>
  <c r="AN53" i="47" s="1"/>
  <c r="DB53" i="47"/>
  <c r="AM53" i="47" s="1"/>
  <c r="DA53" i="47"/>
  <c r="AL53" i="47" s="1"/>
  <c r="CZ53" i="47"/>
  <c r="AK53" i="47" s="1"/>
  <c r="CY53" i="47"/>
  <c r="CX53" i="47"/>
  <c r="AI53" i="47" s="1"/>
  <c r="CW53" i="47"/>
  <c r="CV53" i="47"/>
  <c r="AG53" i="47" s="1"/>
  <c r="CU53" i="47"/>
  <c r="AF53" i="47" s="1"/>
  <c r="CT53" i="47"/>
  <c r="AE53" i="47" s="1"/>
  <c r="CS53" i="47"/>
  <c r="AD53" i="47" s="1"/>
  <c r="CR53" i="47"/>
  <c r="AC53" i="47" s="1"/>
  <c r="CQ53" i="47"/>
  <c r="CP53" i="47"/>
  <c r="AA53" i="47" s="1"/>
  <c r="CO53" i="47"/>
  <c r="CN53" i="47"/>
  <c r="CM53" i="47"/>
  <c r="X53" i="47" s="1"/>
  <c r="CL53" i="47"/>
  <c r="CK53" i="47"/>
  <c r="V53" i="47" s="1"/>
  <c r="CJ53" i="47"/>
  <c r="CI53" i="47"/>
  <c r="CH53" i="47"/>
  <c r="S53" i="47" s="1"/>
  <c r="CG53" i="47"/>
  <c r="R53" i="47" s="1"/>
  <c r="CF53" i="47"/>
  <c r="CE53" i="47"/>
  <c r="P53" i="47" s="1"/>
  <c r="CD53" i="47"/>
  <c r="O53" i="47" s="1"/>
  <c r="CC53" i="47"/>
  <c r="N53" i="47" s="1"/>
  <c r="CB53" i="47"/>
  <c r="CA53" i="47"/>
  <c r="BZ53" i="47"/>
  <c r="K53" i="47" s="1"/>
  <c r="BY53" i="47"/>
  <c r="BX53" i="47"/>
  <c r="BW53" i="47"/>
  <c r="H53" i="47" s="1"/>
  <c r="BV53" i="47"/>
  <c r="G53" i="47" s="1"/>
  <c r="BU53" i="47"/>
  <c r="F53" i="47" s="1"/>
  <c r="BT53" i="47"/>
  <c r="E53" i="47" s="1"/>
  <c r="BS53" i="47"/>
  <c r="D53" i="47" s="1"/>
  <c r="BG53" i="47"/>
  <c r="B53" i="47"/>
  <c r="B53" i="45" s="1"/>
  <c r="A53" i="47"/>
  <c r="A51" i="29" s="1"/>
  <c r="EF52" i="47"/>
  <c r="EE52" i="47"/>
  <c r="BP52" i="47" s="1"/>
  <c r="ED52" i="47"/>
  <c r="BO52" i="47" s="1"/>
  <c r="EC52" i="47"/>
  <c r="EB52" i="47"/>
  <c r="EA52" i="47"/>
  <c r="DZ52" i="47"/>
  <c r="BK52" i="47" s="1"/>
  <c r="DY52" i="47"/>
  <c r="DX52" i="47"/>
  <c r="DW52" i="47"/>
  <c r="BH52" i="47" s="1"/>
  <c r="DV52" i="47"/>
  <c r="BG52" i="47" s="1"/>
  <c r="DU52" i="47"/>
  <c r="DT52" i="47"/>
  <c r="DS52" i="47"/>
  <c r="BD52" i="47" s="1"/>
  <c r="DR52" i="47"/>
  <c r="DQ52" i="47"/>
  <c r="DP52" i="47"/>
  <c r="BA52" i="47" s="1"/>
  <c r="DO52" i="47"/>
  <c r="AZ52" i="47" s="1"/>
  <c r="DN52" i="47"/>
  <c r="DM52" i="47"/>
  <c r="DL52" i="47"/>
  <c r="DK52" i="47"/>
  <c r="AV52" i="47" s="1"/>
  <c r="DJ52" i="47"/>
  <c r="DI52" i="47"/>
  <c r="DH52" i="47"/>
  <c r="AS52" i="47" s="1"/>
  <c r="DG52" i="47"/>
  <c r="AR52" i="47" s="1"/>
  <c r="DF52" i="47"/>
  <c r="DE52" i="47"/>
  <c r="DD52" i="47"/>
  <c r="AO52" i="47" s="1"/>
  <c r="DC52" i="47"/>
  <c r="DB52" i="47"/>
  <c r="AM52" i="47" s="1"/>
  <c r="DA52" i="47"/>
  <c r="CZ52" i="47"/>
  <c r="AK52" i="47" s="1"/>
  <c r="CY52" i="47"/>
  <c r="CX52" i="47"/>
  <c r="AI52" i="47" s="1"/>
  <c r="CW52" i="47"/>
  <c r="CV52" i="47"/>
  <c r="CU52" i="47"/>
  <c r="AF52" i="47" s="1"/>
  <c r="CT52" i="47"/>
  <c r="AE52" i="47" s="1"/>
  <c r="CS52" i="47"/>
  <c r="CR52" i="47"/>
  <c r="CQ52" i="47"/>
  <c r="AB52" i="47" s="1"/>
  <c r="CP52" i="47"/>
  <c r="CO52" i="47"/>
  <c r="CN52" i="47"/>
  <c r="Y52" i="47" s="1"/>
  <c r="CM52" i="47"/>
  <c r="CL52" i="47"/>
  <c r="CK52" i="47"/>
  <c r="CJ52" i="47"/>
  <c r="U52" i="47" s="1"/>
  <c r="CI52" i="47"/>
  <c r="T52" i="47" s="1"/>
  <c r="CH52" i="47"/>
  <c r="S52" i="47" s="1"/>
  <c r="CG52" i="47"/>
  <c r="CF52" i="47"/>
  <c r="CE52" i="47"/>
  <c r="P52" i="47" s="1"/>
  <c r="CD52" i="47"/>
  <c r="CC52" i="47"/>
  <c r="CB52" i="47"/>
  <c r="M52" i="47" s="1"/>
  <c r="CA52" i="47"/>
  <c r="L52" i="47" s="1"/>
  <c r="BZ52" i="47"/>
  <c r="K52" i="47" s="1"/>
  <c r="BY52" i="47"/>
  <c r="J52" i="47" s="1"/>
  <c r="BX52" i="47"/>
  <c r="I52" i="47" s="1"/>
  <c r="BW52" i="47"/>
  <c r="H52" i="47" s="1"/>
  <c r="BV52" i="47"/>
  <c r="BU52" i="47"/>
  <c r="BT52" i="47"/>
  <c r="E52" i="47" s="1"/>
  <c r="BS52" i="47"/>
  <c r="D52" i="47" s="1"/>
  <c r="B52" i="47"/>
  <c r="B52" i="45" s="1"/>
  <c r="A52" i="47"/>
  <c r="A50" i="27" s="1"/>
  <c r="EF51" i="47"/>
  <c r="BQ51" i="47" s="1"/>
  <c r="EE51" i="47"/>
  <c r="ED51" i="47"/>
  <c r="EC51" i="47"/>
  <c r="EB51" i="47"/>
  <c r="BM51" i="47" s="1"/>
  <c r="EA51" i="47"/>
  <c r="DZ51" i="47"/>
  <c r="BK51" i="47" s="1"/>
  <c r="DY51" i="47"/>
  <c r="DX51" i="47"/>
  <c r="DW51" i="47"/>
  <c r="DV51" i="47"/>
  <c r="DU51" i="47"/>
  <c r="BF51" i="47" s="1"/>
  <c r="DT51" i="47"/>
  <c r="DS51" i="47"/>
  <c r="DR51" i="47"/>
  <c r="DQ51" i="47"/>
  <c r="DP51" i="47"/>
  <c r="DO51" i="47"/>
  <c r="DN51" i="47"/>
  <c r="AY51" i="47" s="1"/>
  <c r="DM51" i="47"/>
  <c r="DL51" i="47"/>
  <c r="AW51" i="47" s="1"/>
  <c r="DK51" i="47"/>
  <c r="DJ51" i="47"/>
  <c r="AU51" i="47" s="1"/>
  <c r="DI51" i="47"/>
  <c r="AT51" i="47" s="1"/>
  <c r="DH51" i="47"/>
  <c r="DG51" i="47"/>
  <c r="AR51" i="47" s="1"/>
  <c r="DF51" i="47"/>
  <c r="DE51" i="47"/>
  <c r="AP51" i="47" s="1"/>
  <c r="DD51" i="47"/>
  <c r="AO51" i="47" s="1"/>
  <c r="DC51" i="47"/>
  <c r="AN51" i="47" s="1"/>
  <c r="DB51" i="47"/>
  <c r="AM51" i="47" s="1"/>
  <c r="DA51" i="47"/>
  <c r="AL51" i="47" s="1"/>
  <c r="CZ51" i="47"/>
  <c r="CY51" i="47"/>
  <c r="CX51" i="47"/>
  <c r="CW51" i="47"/>
  <c r="CV51" i="47"/>
  <c r="AG51" i="47" s="1"/>
  <c r="CU51" i="47"/>
  <c r="CT51" i="47"/>
  <c r="AE51" i="47" s="1"/>
  <c r="CS51" i="47"/>
  <c r="AD51" i="47" s="1"/>
  <c r="CR51" i="47"/>
  <c r="AC51" i="47" s="1"/>
  <c r="CQ51" i="47"/>
  <c r="AB51" i="47" s="1"/>
  <c r="CP51" i="47"/>
  <c r="AA51" i="47" s="1"/>
  <c r="CO51" i="47"/>
  <c r="CN51" i="47"/>
  <c r="Y51" i="47" s="1"/>
  <c r="CM51" i="47"/>
  <c r="X51" i="47" s="1"/>
  <c r="CL51" i="47"/>
  <c r="CK51" i="47"/>
  <c r="V51" i="47" s="1"/>
  <c r="CJ51" i="47"/>
  <c r="CI51" i="47"/>
  <c r="T51" i="47" s="1"/>
  <c r="CH51" i="47"/>
  <c r="CG51" i="47"/>
  <c r="CF51" i="47"/>
  <c r="Q51" i="47" s="1"/>
  <c r="CE51" i="47"/>
  <c r="P51" i="47" s="1"/>
  <c r="CD51" i="47"/>
  <c r="CC51" i="47"/>
  <c r="N51" i="47" s="1"/>
  <c r="CB51" i="47"/>
  <c r="M51" i="47" s="1"/>
  <c r="CA51" i="47"/>
  <c r="L51" i="47" s="1"/>
  <c r="BZ51" i="47"/>
  <c r="K51" i="47" s="1"/>
  <c r="BY51" i="47"/>
  <c r="BX51" i="47"/>
  <c r="I51" i="47" s="1"/>
  <c r="BW51" i="47"/>
  <c r="H51" i="47" s="1"/>
  <c r="BV51" i="47"/>
  <c r="G51" i="47" s="1"/>
  <c r="BU51" i="47"/>
  <c r="F51" i="47" s="1"/>
  <c r="BT51" i="47"/>
  <c r="BS51" i="47"/>
  <c r="D51" i="47" s="1"/>
  <c r="B51" i="47"/>
  <c r="B51" i="45" s="1"/>
  <c r="A51" i="47"/>
  <c r="A49" i="27" s="1"/>
  <c r="EF50" i="47"/>
  <c r="BQ50" i="47" s="1"/>
  <c r="EE50" i="47"/>
  <c r="BP50" i="47" s="1"/>
  <c r="ED50" i="47"/>
  <c r="BO50" i="47" s="1"/>
  <c r="EC50" i="47"/>
  <c r="EB50" i="47"/>
  <c r="BM50" i="47" s="1"/>
  <c r="EA50" i="47"/>
  <c r="BL50" i="47" s="1"/>
  <c r="DZ50" i="47"/>
  <c r="BK50" i="47" s="1"/>
  <c r="DY50" i="47"/>
  <c r="BJ50" i="47" s="1"/>
  <c r="DX50" i="47"/>
  <c r="BI50" i="47" s="1"/>
  <c r="DW50" i="47"/>
  <c r="BH50" i="47" s="1"/>
  <c r="DV50" i="47"/>
  <c r="DU50" i="47"/>
  <c r="BF50" i="47" s="1"/>
  <c r="DT50" i="47"/>
  <c r="DS50" i="47"/>
  <c r="DR50" i="47"/>
  <c r="BC50" i="47" s="1"/>
  <c r="DQ50" i="47"/>
  <c r="DP50" i="47"/>
  <c r="BA50" i="47" s="1"/>
  <c r="DO50" i="47"/>
  <c r="AZ50" i="47" s="1"/>
  <c r="DN50" i="47"/>
  <c r="DM50" i="47"/>
  <c r="AX50" i="47" s="1"/>
  <c r="DL50" i="47"/>
  <c r="AW50" i="47" s="1"/>
  <c r="DK50" i="47"/>
  <c r="AV50" i="47" s="1"/>
  <c r="DJ50" i="47"/>
  <c r="AU50" i="47" s="1"/>
  <c r="DI50" i="47"/>
  <c r="DH50" i="47"/>
  <c r="AS50" i="47" s="1"/>
  <c r="DG50" i="47"/>
  <c r="AR50" i="47" s="1"/>
  <c r="DF50" i="47"/>
  <c r="DE50" i="47"/>
  <c r="DD50" i="47"/>
  <c r="DC50" i="47"/>
  <c r="AN50" i="47" s="1"/>
  <c r="DB50" i="47"/>
  <c r="AM50" i="47" s="1"/>
  <c r="DA50" i="47"/>
  <c r="AL50" i="47" s="1"/>
  <c r="CZ50" i="47"/>
  <c r="AK50" i="47" s="1"/>
  <c r="CY50" i="47"/>
  <c r="AJ50" i="47" s="1"/>
  <c r="CX50" i="47"/>
  <c r="AI50" i="47" s="1"/>
  <c r="CW50" i="47"/>
  <c r="AH50" i="47" s="1"/>
  <c r="CV50" i="47"/>
  <c r="CU50" i="47"/>
  <c r="AF50" i="47" s="1"/>
  <c r="CT50" i="47"/>
  <c r="AE50" i="47" s="1"/>
  <c r="CS50" i="47"/>
  <c r="CR50" i="47"/>
  <c r="AC50" i="47" s="1"/>
  <c r="CQ50" i="47"/>
  <c r="AB50" i="47" s="1"/>
  <c r="CP50" i="47"/>
  <c r="AA50" i="47" s="1"/>
  <c r="CO50" i="47"/>
  <c r="Z50" i="47" s="1"/>
  <c r="CN50" i="47"/>
  <c r="CM50" i="47"/>
  <c r="X50" i="47" s="1"/>
  <c r="CL50" i="47"/>
  <c r="W50" i="47" s="1"/>
  <c r="CK50" i="47"/>
  <c r="CJ50" i="47"/>
  <c r="U50" i="47" s="1"/>
  <c r="CI50" i="47"/>
  <c r="T50" i="47" s="1"/>
  <c r="CH50" i="47"/>
  <c r="CG50" i="47"/>
  <c r="R50" i="47" s="1"/>
  <c r="CF50" i="47"/>
  <c r="CE50" i="47"/>
  <c r="P50" i="47" s="1"/>
  <c r="CD50" i="47"/>
  <c r="O50" i="47" s="1"/>
  <c r="CC50" i="47"/>
  <c r="CB50" i="47"/>
  <c r="M50" i="47" s="1"/>
  <c r="CA50" i="47"/>
  <c r="L50" i="47" s="1"/>
  <c r="BZ50" i="47"/>
  <c r="K50" i="47" s="1"/>
  <c r="BY50" i="47"/>
  <c r="BX50" i="47"/>
  <c r="I50" i="47" s="1"/>
  <c r="BW50" i="47"/>
  <c r="H50" i="47" s="1"/>
  <c r="BV50" i="47"/>
  <c r="G50" i="47" s="1"/>
  <c r="BU50" i="47"/>
  <c r="F50" i="47" s="1"/>
  <c r="BT50" i="47"/>
  <c r="E50" i="47" s="1"/>
  <c r="BS50" i="47"/>
  <c r="D50" i="47" s="1"/>
  <c r="B50" i="47"/>
  <c r="B50" i="45" s="1"/>
  <c r="A50" i="47"/>
  <c r="A48" i="27" s="1"/>
  <c r="EF49" i="47"/>
  <c r="EE49" i="47"/>
  <c r="BP49" i="47" s="1"/>
  <c r="ED49" i="47"/>
  <c r="BO49" i="47" s="1"/>
  <c r="EC49" i="47"/>
  <c r="BN49" i="47" s="1"/>
  <c r="EB49" i="47"/>
  <c r="EA49" i="47"/>
  <c r="BL49" i="47" s="1"/>
  <c r="DZ49" i="47"/>
  <c r="DY49" i="47"/>
  <c r="BJ49" i="47" s="1"/>
  <c r="DX49" i="47"/>
  <c r="DW49" i="47"/>
  <c r="BH49" i="47" s="1"/>
  <c r="DV49" i="47"/>
  <c r="BG49" i="47" s="1"/>
  <c r="DU49" i="47"/>
  <c r="DT49" i="47"/>
  <c r="DS49" i="47"/>
  <c r="BD49" i="47" s="1"/>
  <c r="DR49" i="47"/>
  <c r="BC49" i="47" s="1"/>
  <c r="DQ49" i="47"/>
  <c r="BB49" i="47" s="1"/>
  <c r="DP49" i="47"/>
  <c r="DO49" i="47"/>
  <c r="AZ49" i="47" s="1"/>
  <c r="DN49" i="47"/>
  <c r="AY49" i="47" s="1"/>
  <c r="DM49" i="47"/>
  <c r="DL49" i="47"/>
  <c r="AW49" i="47" s="1"/>
  <c r="DK49" i="47"/>
  <c r="AV49" i="47" s="1"/>
  <c r="DJ49" i="47"/>
  <c r="DI49" i="47"/>
  <c r="AT49" i="47" s="1"/>
  <c r="DH49" i="47"/>
  <c r="AS49" i="47" s="1"/>
  <c r="DG49" i="47"/>
  <c r="AR49" i="47" s="1"/>
  <c r="DF49" i="47"/>
  <c r="AQ49" i="47" s="1"/>
  <c r="DE49" i="47"/>
  <c r="DD49" i="47"/>
  <c r="DC49" i="47"/>
  <c r="AN49" i="47" s="1"/>
  <c r="DB49" i="47"/>
  <c r="AM49" i="47" s="1"/>
  <c r="DA49" i="47"/>
  <c r="AL49" i="47" s="1"/>
  <c r="CZ49" i="47"/>
  <c r="CY49" i="47"/>
  <c r="AJ49" i="47" s="1"/>
  <c r="CX49" i="47"/>
  <c r="AI49" i="47" s="1"/>
  <c r="CW49" i="47"/>
  <c r="AH49" i="47" s="1"/>
  <c r="CV49" i="47"/>
  <c r="AG49" i="47" s="1"/>
  <c r="CU49" i="47"/>
  <c r="AF49" i="47" s="1"/>
  <c r="CT49" i="47"/>
  <c r="CS49" i="47"/>
  <c r="AD49" i="47" s="1"/>
  <c r="CR49" i="47"/>
  <c r="AC49" i="47" s="1"/>
  <c r="CQ49" i="47"/>
  <c r="CP49" i="47"/>
  <c r="AA49" i="47" s="1"/>
  <c r="CO49" i="47"/>
  <c r="CN49" i="47"/>
  <c r="Y49" i="47" s="1"/>
  <c r="CM49" i="47"/>
  <c r="X49" i="47" s="1"/>
  <c r="CL49" i="47"/>
  <c r="CK49" i="47"/>
  <c r="V49" i="47" s="1"/>
  <c r="CJ49" i="47"/>
  <c r="CI49" i="47"/>
  <c r="T49" i="47" s="1"/>
  <c r="CH49" i="47"/>
  <c r="S49" i="47" s="1"/>
  <c r="CG49" i="47"/>
  <c r="R49" i="47" s="1"/>
  <c r="CF49" i="47"/>
  <c r="Q49" i="47" s="1"/>
  <c r="CE49" i="47"/>
  <c r="CD49" i="47"/>
  <c r="O49" i="47" s="1"/>
  <c r="CC49" i="47"/>
  <c r="CB49" i="47"/>
  <c r="CA49" i="47"/>
  <c r="BZ49" i="47"/>
  <c r="K49" i="47" s="1"/>
  <c r="BY49" i="47"/>
  <c r="BX49" i="47"/>
  <c r="I49" i="47" s="1"/>
  <c r="BW49" i="47"/>
  <c r="H49" i="47" s="1"/>
  <c r="BV49" i="47"/>
  <c r="G49" i="47" s="1"/>
  <c r="BU49" i="47"/>
  <c r="F49" i="47" s="1"/>
  <c r="BT49" i="47"/>
  <c r="E49" i="47" s="1"/>
  <c r="BS49" i="47"/>
  <c r="B49" i="47"/>
  <c r="B49" i="45" s="1"/>
  <c r="A49" i="47"/>
  <c r="C49" i="47" s="1"/>
  <c r="C49" i="45" s="1"/>
  <c r="EF48" i="47"/>
  <c r="EE48" i="47"/>
  <c r="BP48" i="47" s="1"/>
  <c r="ED48" i="47"/>
  <c r="BO48" i="45" s="1"/>
  <c r="EC48" i="47"/>
  <c r="BN48" i="45" s="1"/>
  <c r="EB48" i="47"/>
  <c r="BM48" i="45" s="1"/>
  <c r="EA48" i="47"/>
  <c r="BL48" i="45" s="1"/>
  <c r="DZ48" i="47"/>
  <c r="BK48" i="47" s="1"/>
  <c r="DY48" i="47"/>
  <c r="DX48" i="47"/>
  <c r="BI48" i="47" s="1"/>
  <c r="DW48" i="47"/>
  <c r="BH48" i="47" s="1"/>
  <c r="DV48" i="47"/>
  <c r="DU48" i="47"/>
  <c r="BF48" i="47" s="1"/>
  <c r="DT48" i="47"/>
  <c r="DS48" i="47"/>
  <c r="BD48" i="47" s="1"/>
  <c r="DR48" i="47"/>
  <c r="DQ48" i="47"/>
  <c r="DP48" i="47"/>
  <c r="DO48" i="47"/>
  <c r="AZ48" i="47" s="1"/>
  <c r="DN48" i="47"/>
  <c r="DM48" i="47"/>
  <c r="AX48" i="47" s="1"/>
  <c r="DL48" i="47"/>
  <c r="AW48" i="47" s="1"/>
  <c r="DK48" i="47"/>
  <c r="AV48" i="47" s="1"/>
  <c r="DJ48" i="47"/>
  <c r="AU48" i="47" s="1"/>
  <c r="DI48" i="47"/>
  <c r="DH48" i="47"/>
  <c r="AS48" i="47" s="1"/>
  <c r="DG48" i="47"/>
  <c r="AR48" i="47" s="1"/>
  <c r="DF48" i="47"/>
  <c r="AQ48" i="47" s="1"/>
  <c r="DE48" i="47"/>
  <c r="AP48" i="47" s="1"/>
  <c r="DD48" i="47"/>
  <c r="DC48" i="47"/>
  <c r="AN48" i="47" s="1"/>
  <c r="DB48" i="47"/>
  <c r="DA48" i="47"/>
  <c r="AL48" i="47" s="1"/>
  <c r="CZ48" i="47"/>
  <c r="AK48" i="47" s="1"/>
  <c r="CY48" i="47"/>
  <c r="AJ48" i="47" s="1"/>
  <c r="CX48" i="47"/>
  <c r="AI48" i="47" s="1"/>
  <c r="CW48" i="47"/>
  <c r="AH48" i="47" s="1"/>
  <c r="CV48" i="47"/>
  <c r="CU48" i="47"/>
  <c r="AF48" i="47" s="1"/>
  <c r="CT48" i="47"/>
  <c r="AE48" i="47" s="1"/>
  <c r="CS48" i="47"/>
  <c r="CR48" i="47"/>
  <c r="AC48" i="47" s="1"/>
  <c r="CQ48" i="47"/>
  <c r="AB48" i="47" s="1"/>
  <c r="CP48" i="47"/>
  <c r="CO48" i="47"/>
  <c r="CN48" i="47"/>
  <c r="Y48" i="47" s="1"/>
  <c r="CM48" i="47"/>
  <c r="CL48" i="47"/>
  <c r="W48" i="47" s="1"/>
  <c r="CK48" i="47"/>
  <c r="CJ48" i="47"/>
  <c r="U48" i="47" s="1"/>
  <c r="CI48" i="47"/>
  <c r="T48" i="47" s="1"/>
  <c r="CH48" i="47"/>
  <c r="CG48" i="47"/>
  <c r="CF48" i="47"/>
  <c r="CE48" i="47"/>
  <c r="CD48" i="47"/>
  <c r="CC48" i="47"/>
  <c r="CB48" i="47"/>
  <c r="M48" i="47" s="1"/>
  <c r="CA48" i="47"/>
  <c r="L48" i="47" s="1"/>
  <c r="BZ48" i="47"/>
  <c r="K48" i="47" s="1"/>
  <c r="BY48" i="47"/>
  <c r="J48" i="47" s="1"/>
  <c r="BX48" i="47"/>
  <c r="I48" i="47" s="1"/>
  <c r="BW48" i="47"/>
  <c r="H48" i="47" s="1"/>
  <c r="BV48" i="47"/>
  <c r="G48" i="47" s="1"/>
  <c r="BU48" i="47"/>
  <c r="BT48" i="47"/>
  <c r="BS48" i="47"/>
  <c r="D48" i="47" s="1"/>
  <c r="BO48" i="47"/>
  <c r="BN48" i="47"/>
  <c r="B48" i="47"/>
  <c r="B48" i="45" s="1"/>
  <c r="A48" i="47"/>
  <c r="A46" i="27" s="1"/>
  <c r="EF47" i="47"/>
  <c r="BQ47" i="47" s="1"/>
  <c r="EE47" i="47"/>
  <c r="BP47" i="47" s="1"/>
  <c r="ED47" i="47"/>
  <c r="BO47" i="47" s="1"/>
  <c r="EC47" i="47"/>
  <c r="BN47" i="47" s="1"/>
  <c r="EB47" i="47"/>
  <c r="EA47" i="47"/>
  <c r="DZ47" i="47"/>
  <c r="BK47" i="47" s="1"/>
  <c r="DY47" i="47"/>
  <c r="DX47" i="47"/>
  <c r="DW47" i="47"/>
  <c r="BH47" i="47" s="1"/>
  <c r="DV47" i="47"/>
  <c r="BG47" i="47" s="1"/>
  <c r="DU47" i="47"/>
  <c r="DT47" i="47"/>
  <c r="DS47" i="47"/>
  <c r="DR47" i="47"/>
  <c r="BC47" i="47" s="1"/>
  <c r="DQ47" i="47"/>
  <c r="BB47" i="47" s="1"/>
  <c r="DP47" i="47"/>
  <c r="DO47" i="47"/>
  <c r="AZ47" i="47" s="1"/>
  <c r="DN47" i="47"/>
  <c r="DM47" i="47"/>
  <c r="AX47" i="47" s="1"/>
  <c r="DL47" i="47"/>
  <c r="DK47" i="47"/>
  <c r="AV47" i="47" s="1"/>
  <c r="DJ47" i="47"/>
  <c r="DI47" i="47"/>
  <c r="AT47" i="47" s="1"/>
  <c r="DH47" i="47"/>
  <c r="DG47" i="47"/>
  <c r="AR47" i="47" s="1"/>
  <c r="DF47" i="47"/>
  <c r="AQ47" i="47" s="1"/>
  <c r="DE47" i="47"/>
  <c r="AP47" i="47" s="1"/>
  <c r="DD47" i="47"/>
  <c r="AO47" i="47" s="1"/>
  <c r="DC47" i="47"/>
  <c r="AN47" i="47" s="1"/>
  <c r="DB47" i="47"/>
  <c r="DA47" i="47"/>
  <c r="CZ47" i="47"/>
  <c r="CY47" i="47"/>
  <c r="AJ47" i="47" s="1"/>
  <c r="CX47" i="47"/>
  <c r="AI47" i="47" s="1"/>
  <c r="CW47" i="47"/>
  <c r="AH47" i="47" s="1"/>
  <c r="CV47" i="47"/>
  <c r="CU47" i="47"/>
  <c r="AF47" i="47" s="1"/>
  <c r="CT47" i="47"/>
  <c r="AE47" i="47" s="1"/>
  <c r="CS47" i="47"/>
  <c r="AD47" i="47" s="1"/>
  <c r="CR47" i="47"/>
  <c r="AC47" i="47" s="1"/>
  <c r="CQ47" i="47"/>
  <c r="AB47" i="47" s="1"/>
  <c r="CP47" i="47"/>
  <c r="CO47" i="47"/>
  <c r="Z47" i="47" s="1"/>
  <c r="CN47" i="47"/>
  <c r="Y47" i="47" s="1"/>
  <c r="CM47" i="47"/>
  <c r="CL47" i="47"/>
  <c r="CK47" i="47"/>
  <c r="V47" i="47" s="1"/>
  <c r="CJ47" i="47"/>
  <c r="U47" i="47" s="1"/>
  <c r="CI47" i="47"/>
  <c r="T47" i="47" s="1"/>
  <c r="CH47" i="47"/>
  <c r="CG47" i="47"/>
  <c r="R47" i="47" s="1"/>
  <c r="CF47" i="47"/>
  <c r="Q47" i="47" s="1"/>
  <c r="CE47" i="47"/>
  <c r="P47" i="47" s="1"/>
  <c r="CD47" i="47"/>
  <c r="O47" i="47" s="1"/>
  <c r="CC47" i="47"/>
  <c r="CB47" i="47"/>
  <c r="M47" i="47" s="1"/>
  <c r="CA47" i="47"/>
  <c r="L47" i="47" s="1"/>
  <c r="BZ47" i="47"/>
  <c r="K47" i="47" s="1"/>
  <c r="BY47" i="47"/>
  <c r="J47" i="47" s="1"/>
  <c r="BX47" i="47"/>
  <c r="I47" i="47" s="1"/>
  <c r="BW47" i="47"/>
  <c r="BV47" i="47"/>
  <c r="BU47" i="47"/>
  <c r="F47" i="47" s="1"/>
  <c r="BT47" i="47"/>
  <c r="E47" i="47" s="1"/>
  <c r="BS47" i="47"/>
  <c r="D47" i="47" s="1"/>
  <c r="B47" i="47"/>
  <c r="B47" i="45" s="1"/>
  <c r="A47" i="47"/>
  <c r="A45" i="27" s="1"/>
  <c r="EF46" i="47"/>
  <c r="BQ46" i="47" s="1"/>
  <c r="EE46" i="47"/>
  <c r="ED46" i="47"/>
  <c r="EC46" i="47"/>
  <c r="BN46" i="47" s="1"/>
  <c r="EB46" i="47"/>
  <c r="BM46" i="47" s="1"/>
  <c r="EA46" i="47"/>
  <c r="BL46" i="47" s="1"/>
  <c r="DZ46" i="47"/>
  <c r="BK46" i="47" s="1"/>
  <c r="DY46" i="47"/>
  <c r="DX46" i="47"/>
  <c r="DW46" i="47"/>
  <c r="BH46" i="47" s="1"/>
  <c r="DV46" i="47"/>
  <c r="BG46" i="47" s="1"/>
  <c r="DU46" i="47"/>
  <c r="BF46" i="47" s="1"/>
  <c r="DT46" i="47"/>
  <c r="BE46" i="47" s="1"/>
  <c r="DS46" i="47"/>
  <c r="BD46" i="47" s="1"/>
  <c r="DR46" i="47"/>
  <c r="DQ46" i="47"/>
  <c r="BB46" i="47" s="1"/>
  <c r="DP46" i="47"/>
  <c r="BA46" i="47" s="1"/>
  <c r="DO46" i="47"/>
  <c r="AZ46" i="47" s="1"/>
  <c r="DN46" i="47"/>
  <c r="DM46" i="47"/>
  <c r="AX46" i="47" s="1"/>
  <c r="DL46" i="47"/>
  <c r="AW46" i="47" s="1"/>
  <c r="DK46" i="47"/>
  <c r="AV46" i="47" s="1"/>
  <c r="DJ46" i="47"/>
  <c r="AU46" i="47" s="1"/>
  <c r="DI46" i="47"/>
  <c r="DH46" i="47"/>
  <c r="AS46" i="47" s="1"/>
  <c r="DG46" i="47"/>
  <c r="AR46" i="47" s="1"/>
  <c r="DF46" i="47"/>
  <c r="DE46" i="47"/>
  <c r="DD46" i="47"/>
  <c r="AO46" i="47" s="1"/>
  <c r="DC46" i="47"/>
  <c r="AN46" i="47" s="1"/>
  <c r="DB46" i="47"/>
  <c r="DA46" i="47"/>
  <c r="AL46" i="47" s="1"/>
  <c r="CZ46" i="47"/>
  <c r="CY46" i="47"/>
  <c r="CX46" i="47"/>
  <c r="CW46" i="47"/>
  <c r="AH46" i="47" s="1"/>
  <c r="CV46" i="47"/>
  <c r="CU46" i="47"/>
  <c r="AF46" i="47" s="1"/>
  <c r="CT46" i="47"/>
  <c r="CS46" i="47"/>
  <c r="AD46" i="47" s="1"/>
  <c r="CR46" i="47"/>
  <c r="AC46" i="47" s="1"/>
  <c r="CQ46" i="47"/>
  <c r="AB46" i="47" s="1"/>
  <c r="CP46" i="47"/>
  <c r="AA46" i="47" s="1"/>
  <c r="CO46" i="47"/>
  <c r="CN46" i="47"/>
  <c r="CM46" i="47"/>
  <c r="X46" i="47" s="1"/>
  <c r="CL46" i="47"/>
  <c r="W46" i="47" s="1"/>
  <c r="CK46" i="47"/>
  <c r="V46" i="47" s="1"/>
  <c r="CJ46" i="47"/>
  <c r="CI46" i="47"/>
  <c r="T46" i="47" s="1"/>
  <c r="CH46" i="47"/>
  <c r="CG46" i="47"/>
  <c r="CF46" i="47"/>
  <c r="Q46" i="47" s="1"/>
  <c r="CE46" i="47"/>
  <c r="P46" i="47" s="1"/>
  <c r="CD46" i="47"/>
  <c r="CC46" i="47"/>
  <c r="N46" i="47" s="1"/>
  <c r="CB46" i="47"/>
  <c r="M46" i="47" s="1"/>
  <c r="CA46" i="47"/>
  <c r="BZ46" i="47"/>
  <c r="BY46" i="47"/>
  <c r="J46" i="47" s="1"/>
  <c r="BX46" i="47"/>
  <c r="I46" i="47" s="1"/>
  <c r="BW46" i="47"/>
  <c r="H46" i="47" s="1"/>
  <c r="BV46" i="47"/>
  <c r="G46" i="47" s="1"/>
  <c r="BU46" i="47"/>
  <c r="F46" i="47" s="1"/>
  <c r="BT46" i="47"/>
  <c r="E46" i="47" s="1"/>
  <c r="BS46" i="47"/>
  <c r="D46" i="47" s="1"/>
  <c r="B46" i="47"/>
  <c r="B46" i="45" s="1"/>
  <c r="A46" i="47"/>
  <c r="A46" i="45" s="1"/>
  <c r="EF45" i="47"/>
  <c r="EE45" i="47"/>
  <c r="BP45" i="47" s="1"/>
  <c r="ED45" i="47"/>
  <c r="BO45" i="47" s="1"/>
  <c r="EC45" i="47"/>
  <c r="BN45" i="47" s="1"/>
  <c r="EB45" i="47"/>
  <c r="EA45" i="47"/>
  <c r="BL45" i="47" s="1"/>
  <c r="DZ45" i="47"/>
  <c r="DY45" i="47"/>
  <c r="DX45" i="47"/>
  <c r="DW45" i="47"/>
  <c r="BH45" i="47" s="1"/>
  <c r="DV45" i="47"/>
  <c r="BG45" i="47" s="1"/>
  <c r="DU45" i="47"/>
  <c r="DT45" i="47"/>
  <c r="BE45" i="47" s="1"/>
  <c r="DS45" i="47"/>
  <c r="BD45" i="47" s="1"/>
  <c r="DR45" i="47"/>
  <c r="DQ45" i="47"/>
  <c r="DP45" i="47"/>
  <c r="DO45" i="47"/>
  <c r="AZ45" i="47" s="1"/>
  <c r="DN45" i="47"/>
  <c r="AY45" i="47" s="1"/>
  <c r="DM45" i="47"/>
  <c r="AX45" i="47" s="1"/>
  <c r="DL45" i="47"/>
  <c r="AW45" i="47" s="1"/>
  <c r="DK45" i="47"/>
  <c r="AV45" i="47" s="1"/>
  <c r="DJ45" i="47"/>
  <c r="DI45" i="47"/>
  <c r="DH45" i="47"/>
  <c r="DG45" i="47"/>
  <c r="AR45" i="47" s="1"/>
  <c r="DF45" i="47"/>
  <c r="AQ45" i="47" s="1"/>
  <c r="DE45" i="47"/>
  <c r="DD45" i="47"/>
  <c r="AO45" i="47" s="1"/>
  <c r="DC45" i="47"/>
  <c r="AN45" i="47" s="1"/>
  <c r="DB45" i="47"/>
  <c r="DA45" i="47"/>
  <c r="AL45" i="47" s="1"/>
  <c r="CZ45" i="47"/>
  <c r="CY45" i="47"/>
  <c r="AJ45" i="47" s="1"/>
  <c r="CX45" i="47"/>
  <c r="AI45" i="47" s="1"/>
  <c r="CW45" i="47"/>
  <c r="AH45" i="47" s="1"/>
  <c r="CV45" i="47"/>
  <c r="AG45" i="47" s="1"/>
  <c r="CU45" i="47"/>
  <c r="AF45" i="47" s="1"/>
  <c r="CT45" i="47"/>
  <c r="AE45" i="47" s="1"/>
  <c r="CS45" i="47"/>
  <c r="CR45" i="47"/>
  <c r="CQ45" i="47"/>
  <c r="AB45" i="47" s="1"/>
  <c r="CP45" i="47"/>
  <c r="AA45" i="47" s="1"/>
  <c r="CO45" i="47"/>
  <c r="CN45" i="47"/>
  <c r="Y45" i="47" s="1"/>
  <c r="CM45" i="47"/>
  <c r="CL45" i="47"/>
  <c r="CK45" i="47"/>
  <c r="V45" i="47" s="1"/>
  <c r="CJ45" i="47"/>
  <c r="CI45" i="47"/>
  <c r="T45" i="47" s="1"/>
  <c r="CH45" i="47"/>
  <c r="S45" i="47" s="1"/>
  <c r="CG45" i="47"/>
  <c r="R45" i="47" s="1"/>
  <c r="CF45" i="47"/>
  <c r="CE45" i="47"/>
  <c r="CD45" i="47"/>
  <c r="CC45" i="47"/>
  <c r="CB45" i="47"/>
  <c r="CA45" i="47"/>
  <c r="L45" i="47" s="1"/>
  <c r="BZ45" i="47"/>
  <c r="K45" i="47" s="1"/>
  <c r="BY45" i="47"/>
  <c r="BX45" i="47"/>
  <c r="I45" i="47" s="1"/>
  <c r="BW45" i="47"/>
  <c r="BV45" i="47"/>
  <c r="G45" i="47" s="1"/>
  <c r="BU45" i="47"/>
  <c r="BT45" i="47"/>
  <c r="BS45" i="47"/>
  <c r="D45" i="47" s="1"/>
  <c r="B45" i="47"/>
  <c r="B45" i="45" s="1"/>
  <c r="A45" i="47"/>
  <c r="A43" i="27" s="1"/>
  <c r="EF44" i="47"/>
  <c r="BQ44" i="47" s="1"/>
  <c r="EE44" i="47"/>
  <c r="ED44" i="47"/>
  <c r="EC44" i="47"/>
  <c r="EB44" i="47"/>
  <c r="EA44" i="47"/>
  <c r="BL44" i="47" s="1"/>
  <c r="DZ44" i="47"/>
  <c r="BK44" i="47" s="1"/>
  <c r="DY44" i="47"/>
  <c r="BJ44" i="47" s="1"/>
  <c r="DX44" i="47"/>
  <c r="DW44" i="47"/>
  <c r="DV44" i="47"/>
  <c r="BG44" i="45" s="1"/>
  <c r="DU44" i="47"/>
  <c r="DT44" i="47"/>
  <c r="DS44" i="47"/>
  <c r="BD44" i="47" s="1"/>
  <c r="DR44" i="47"/>
  <c r="BC44" i="47" s="1"/>
  <c r="DQ44" i="47"/>
  <c r="DP44" i="47"/>
  <c r="DO44" i="47"/>
  <c r="DN44" i="47"/>
  <c r="AY44" i="47" s="1"/>
  <c r="DM44" i="47"/>
  <c r="DL44" i="47"/>
  <c r="DK44" i="47"/>
  <c r="AV44" i="47" s="1"/>
  <c r="DJ44" i="47"/>
  <c r="DI44" i="47"/>
  <c r="AT44" i="47" s="1"/>
  <c r="DH44" i="47"/>
  <c r="DG44" i="47"/>
  <c r="DF44" i="47"/>
  <c r="AQ44" i="47" s="1"/>
  <c r="DE44" i="47"/>
  <c r="DD44" i="47"/>
  <c r="AO44" i="47" s="1"/>
  <c r="DC44" i="47"/>
  <c r="AN44" i="47" s="1"/>
  <c r="DB44" i="47"/>
  <c r="AM44" i="47" s="1"/>
  <c r="DA44" i="47"/>
  <c r="AL44" i="47" s="1"/>
  <c r="CZ44" i="47"/>
  <c r="AK44" i="47" s="1"/>
  <c r="CY44" i="47"/>
  <c r="CX44" i="47"/>
  <c r="AI44" i="47" s="1"/>
  <c r="CW44" i="47"/>
  <c r="AH44" i="47" s="1"/>
  <c r="CV44" i="47"/>
  <c r="AG44" i="47" s="1"/>
  <c r="CU44" i="47"/>
  <c r="AF44" i="47" s="1"/>
  <c r="CT44" i="47"/>
  <c r="AE44" i="47" s="1"/>
  <c r="CS44" i="47"/>
  <c r="AD44" i="47" s="1"/>
  <c r="CR44" i="47"/>
  <c r="CQ44" i="47"/>
  <c r="CP44" i="47"/>
  <c r="AA44" i="47" s="1"/>
  <c r="CO44" i="47"/>
  <c r="CN44" i="47"/>
  <c r="CM44" i="47"/>
  <c r="X44" i="47" s="1"/>
  <c r="CL44" i="47"/>
  <c r="W44" i="47" s="1"/>
  <c r="CK44" i="47"/>
  <c r="V44" i="47" s="1"/>
  <c r="CJ44" i="47"/>
  <c r="U44" i="47" s="1"/>
  <c r="CI44" i="47"/>
  <c r="CH44" i="47"/>
  <c r="S44" i="47" s="1"/>
  <c r="CG44" i="47"/>
  <c r="R44" i="45" s="1"/>
  <c r="CF44" i="47"/>
  <c r="CE44" i="47"/>
  <c r="P44" i="45" s="1"/>
  <c r="CD44" i="47"/>
  <c r="CC44" i="47"/>
  <c r="N44" i="47" s="1"/>
  <c r="CB44" i="47"/>
  <c r="M44" i="47" s="1"/>
  <c r="CA44" i="47"/>
  <c r="BZ44" i="47"/>
  <c r="BY44" i="47"/>
  <c r="BX44" i="47"/>
  <c r="I44" i="47" s="1"/>
  <c r="BW44" i="47"/>
  <c r="H44" i="47" s="1"/>
  <c r="BV44" i="47"/>
  <c r="G44" i="47" s="1"/>
  <c r="BU44" i="47"/>
  <c r="F44" i="47" s="1"/>
  <c r="BT44" i="47"/>
  <c r="E44" i="47" s="1"/>
  <c r="BS44" i="47"/>
  <c r="B44" i="47"/>
  <c r="B44" i="45" s="1"/>
  <c r="A44" i="47"/>
  <c r="C44" i="47" s="1"/>
  <c r="C44" i="45" s="1"/>
  <c r="EF43" i="47"/>
  <c r="BQ43" i="47" s="1"/>
  <c r="EE43" i="47"/>
  <c r="BP43" i="47" s="1"/>
  <c r="ED43" i="47"/>
  <c r="EC43" i="47"/>
  <c r="BN43" i="47" s="1"/>
  <c r="EB43" i="47"/>
  <c r="BM43" i="47" s="1"/>
  <c r="EA43" i="47"/>
  <c r="DZ43" i="47"/>
  <c r="DY43" i="47"/>
  <c r="BJ43" i="47" s="1"/>
  <c r="DX43" i="47"/>
  <c r="DW43" i="47"/>
  <c r="BH43" i="47" s="1"/>
  <c r="DV43" i="47"/>
  <c r="BG43" i="47" s="1"/>
  <c r="DU43" i="47"/>
  <c r="DT43" i="47"/>
  <c r="DS43" i="47"/>
  <c r="DR43" i="47"/>
  <c r="DQ43" i="47"/>
  <c r="DP43" i="47"/>
  <c r="DO43" i="47"/>
  <c r="DN43" i="47"/>
  <c r="AY43" i="47" s="1"/>
  <c r="DM43" i="47"/>
  <c r="DL43" i="47"/>
  <c r="DK43" i="47"/>
  <c r="DJ43" i="47"/>
  <c r="AU43" i="47" s="1"/>
  <c r="DI43" i="47"/>
  <c r="AT43" i="47" s="1"/>
  <c r="DH43" i="47"/>
  <c r="AS43" i="47" s="1"/>
  <c r="DG43" i="47"/>
  <c r="AR43" i="47" s="1"/>
  <c r="DF43" i="47"/>
  <c r="DE43" i="47"/>
  <c r="DD43" i="47"/>
  <c r="AO43" i="47" s="1"/>
  <c r="DC43" i="47"/>
  <c r="DB43" i="47"/>
  <c r="AM43" i="47" s="1"/>
  <c r="DA43" i="47"/>
  <c r="AL43" i="47" s="1"/>
  <c r="CZ43" i="47"/>
  <c r="CY43" i="47"/>
  <c r="AJ43" i="47" s="1"/>
  <c r="CX43" i="47"/>
  <c r="AI43" i="47" s="1"/>
  <c r="CW43" i="47"/>
  <c r="CV43" i="47"/>
  <c r="AG43" i="47" s="1"/>
  <c r="CU43" i="47"/>
  <c r="CT43" i="47"/>
  <c r="CS43" i="47"/>
  <c r="CR43" i="47"/>
  <c r="AC43" i="47" s="1"/>
  <c r="CQ43" i="47"/>
  <c r="AB43" i="47" s="1"/>
  <c r="CP43" i="47"/>
  <c r="CO43" i="47"/>
  <c r="CN43" i="47"/>
  <c r="CM43" i="47"/>
  <c r="CL43" i="47"/>
  <c r="CK43" i="47"/>
  <c r="CJ43" i="47"/>
  <c r="U43" i="47" s="1"/>
  <c r="CI43" i="47"/>
  <c r="T43" i="47" s="1"/>
  <c r="CH43" i="47"/>
  <c r="S43" i="47" s="1"/>
  <c r="CG43" i="47"/>
  <c r="R43" i="47" s="1"/>
  <c r="CF43" i="47"/>
  <c r="Q43" i="47" s="1"/>
  <c r="CE43" i="47"/>
  <c r="CD43" i="47"/>
  <c r="CC43" i="47"/>
  <c r="N43" i="47" s="1"/>
  <c r="CB43" i="47"/>
  <c r="M43" i="47" s="1"/>
  <c r="CA43" i="47"/>
  <c r="BZ43" i="47"/>
  <c r="BY43" i="47"/>
  <c r="BX43" i="47"/>
  <c r="I43" i="47" s="1"/>
  <c r="BW43" i="47"/>
  <c r="BV43" i="47"/>
  <c r="BU43" i="47"/>
  <c r="BT43" i="47"/>
  <c r="BS43" i="47"/>
  <c r="D43" i="47" s="1"/>
  <c r="B43" i="47"/>
  <c r="B43" i="45" s="1"/>
  <c r="A43" i="47"/>
  <c r="A41" i="29" s="1"/>
  <c r="EF42" i="47"/>
  <c r="EE42" i="47"/>
  <c r="BP42" i="47" s="1"/>
  <c r="ED42" i="47"/>
  <c r="EC42" i="47"/>
  <c r="BN42" i="47" s="1"/>
  <c r="EB42" i="47"/>
  <c r="EA42" i="47"/>
  <c r="BL42" i="47" s="1"/>
  <c r="DZ42" i="47"/>
  <c r="DY42" i="47"/>
  <c r="BJ42" i="47" s="1"/>
  <c r="DX42" i="47"/>
  <c r="BI42" i="47" s="1"/>
  <c r="DW42" i="47"/>
  <c r="DV42" i="47"/>
  <c r="DU42" i="47"/>
  <c r="BF42" i="47" s="1"/>
  <c r="DT42" i="47"/>
  <c r="BE42" i="47" s="1"/>
  <c r="DS42" i="47"/>
  <c r="BD42" i="47" s="1"/>
  <c r="DR42" i="47"/>
  <c r="DQ42" i="47"/>
  <c r="BB42" i="47" s="1"/>
  <c r="DP42" i="47"/>
  <c r="BA42" i="47" s="1"/>
  <c r="DO42" i="47"/>
  <c r="AZ42" i="47" s="1"/>
  <c r="DN42" i="47"/>
  <c r="AY42" i="47" s="1"/>
  <c r="DM42" i="47"/>
  <c r="AX42" i="47" s="1"/>
  <c r="DL42" i="47"/>
  <c r="AW42" i="47" s="1"/>
  <c r="DK42" i="47"/>
  <c r="DJ42" i="47"/>
  <c r="AU42" i="47" s="1"/>
  <c r="DI42" i="47"/>
  <c r="DH42" i="47"/>
  <c r="AS42" i="47" s="1"/>
  <c r="DG42" i="47"/>
  <c r="DF42" i="47"/>
  <c r="DE42" i="47"/>
  <c r="AP42" i="47" s="1"/>
  <c r="DD42" i="47"/>
  <c r="AO42" i="47" s="1"/>
  <c r="DC42" i="47"/>
  <c r="DB42" i="47"/>
  <c r="DA42" i="47"/>
  <c r="CZ42" i="47"/>
  <c r="AK42" i="47" s="1"/>
  <c r="CY42" i="47"/>
  <c r="CX42" i="47"/>
  <c r="CW42" i="47"/>
  <c r="AH42" i="47" s="1"/>
  <c r="CV42" i="47"/>
  <c r="AG42" i="47" s="1"/>
  <c r="CU42" i="47"/>
  <c r="AF42" i="47" s="1"/>
  <c r="CT42" i="47"/>
  <c r="AE42" i="47" s="1"/>
  <c r="CS42" i="47"/>
  <c r="CR42" i="47"/>
  <c r="AC42" i="47" s="1"/>
  <c r="CQ42" i="47"/>
  <c r="CP42" i="47"/>
  <c r="CO42" i="47"/>
  <c r="CN42" i="47"/>
  <c r="CM42" i="47"/>
  <c r="CL42" i="47"/>
  <c r="W42" i="47" s="1"/>
  <c r="CK42" i="47"/>
  <c r="V42" i="47" s="1"/>
  <c r="CJ42" i="47"/>
  <c r="U42" i="47" s="1"/>
  <c r="CI42" i="47"/>
  <c r="CH42" i="47"/>
  <c r="CG42" i="47"/>
  <c r="R42" i="47" s="1"/>
  <c r="CF42" i="47"/>
  <c r="Q42" i="47" s="1"/>
  <c r="CE42" i="47"/>
  <c r="P42" i="47" s="1"/>
  <c r="CD42" i="47"/>
  <c r="CC42" i="47"/>
  <c r="CB42" i="47"/>
  <c r="M42" i="47" s="1"/>
  <c r="CA42" i="47"/>
  <c r="L42" i="47" s="1"/>
  <c r="BZ42" i="47"/>
  <c r="BY42" i="47"/>
  <c r="BX42" i="47"/>
  <c r="I42" i="47" s="1"/>
  <c r="BW42" i="47"/>
  <c r="BV42" i="47"/>
  <c r="BU42" i="47"/>
  <c r="BT42" i="47"/>
  <c r="E42" i="47" s="1"/>
  <c r="BS42" i="47"/>
  <c r="D42" i="47" s="1"/>
  <c r="B42" i="47"/>
  <c r="B42" i="45" s="1"/>
  <c r="A42" i="47"/>
  <c r="EF41" i="47"/>
  <c r="EE41" i="47"/>
  <c r="BP41" i="47" s="1"/>
  <c r="ED41" i="47"/>
  <c r="BO41" i="47" s="1"/>
  <c r="EC41" i="47"/>
  <c r="EB41" i="47"/>
  <c r="BM41" i="47" s="1"/>
  <c r="EA41" i="47"/>
  <c r="DZ41" i="47"/>
  <c r="BK41" i="47" s="1"/>
  <c r="DY41" i="47"/>
  <c r="BJ41" i="47" s="1"/>
  <c r="DX41" i="47"/>
  <c r="BI41" i="47" s="1"/>
  <c r="DW41" i="47"/>
  <c r="BH41" i="47" s="1"/>
  <c r="DV41" i="47"/>
  <c r="DU41" i="47"/>
  <c r="DT41" i="47"/>
  <c r="BE41" i="47" s="1"/>
  <c r="DS41" i="47"/>
  <c r="DR41" i="47"/>
  <c r="DQ41" i="47"/>
  <c r="BB41" i="47" s="1"/>
  <c r="DP41" i="47"/>
  <c r="BA41" i="47" s="1"/>
  <c r="DO41" i="47"/>
  <c r="AZ41" i="47" s="1"/>
  <c r="DN41" i="47"/>
  <c r="AY41" i="47" s="1"/>
  <c r="DM41" i="47"/>
  <c r="AX41" i="47" s="1"/>
  <c r="DL41" i="47"/>
  <c r="DK41" i="47"/>
  <c r="AV41" i="47" s="1"/>
  <c r="DJ41" i="47"/>
  <c r="DI41" i="47"/>
  <c r="AT41" i="47" s="1"/>
  <c r="DH41" i="47"/>
  <c r="DG41" i="47"/>
  <c r="AR41" i="47" s="1"/>
  <c r="DF41" i="47"/>
  <c r="DE41" i="47"/>
  <c r="AP41" i="47" s="1"/>
  <c r="DD41" i="47"/>
  <c r="AO41" i="47" s="1"/>
  <c r="DC41" i="47"/>
  <c r="DB41" i="47"/>
  <c r="DA41" i="47"/>
  <c r="AL41" i="47" s="1"/>
  <c r="CZ41" i="47"/>
  <c r="CY41" i="47"/>
  <c r="CX41" i="47"/>
  <c r="CW41" i="47"/>
  <c r="CV41" i="47"/>
  <c r="CU41" i="47"/>
  <c r="AF41" i="47" s="1"/>
  <c r="CT41" i="47"/>
  <c r="CS41" i="47"/>
  <c r="AD41" i="47" s="1"/>
  <c r="CR41" i="47"/>
  <c r="AC41" i="47" s="1"/>
  <c r="CQ41" i="47"/>
  <c r="AB41" i="47" s="1"/>
  <c r="CP41" i="47"/>
  <c r="CO41" i="47"/>
  <c r="Z41" i="47" s="1"/>
  <c r="CN41" i="47"/>
  <c r="Y41" i="47" s="1"/>
  <c r="CM41" i="47"/>
  <c r="X41" i="47" s="1"/>
  <c r="CL41" i="47"/>
  <c r="CK41" i="47"/>
  <c r="V41" i="47" s="1"/>
  <c r="CJ41" i="47"/>
  <c r="U41" i="47" s="1"/>
  <c r="CI41" i="47"/>
  <c r="T41" i="47" s="1"/>
  <c r="CH41" i="47"/>
  <c r="S41" i="47" s="1"/>
  <c r="CG41" i="47"/>
  <c r="CF41" i="47"/>
  <c r="CE41" i="47"/>
  <c r="P41" i="47" s="1"/>
  <c r="CD41" i="47"/>
  <c r="CC41" i="47"/>
  <c r="N41" i="47" s="1"/>
  <c r="CB41" i="47"/>
  <c r="CA41" i="47"/>
  <c r="L41" i="47" s="1"/>
  <c r="BZ41" i="47"/>
  <c r="BY41" i="47"/>
  <c r="BX41" i="47"/>
  <c r="BW41" i="47"/>
  <c r="BV41" i="47"/>
  <c r="BU41" i="47"/>
  <c r="F41" i="47" s="1"/>
  <c r="BT41" i="47"/>
  <c r="E41" i="47" s="1"/>
  <c r="BS41" i="47"/>
  <c r="D41" i="47" s="1"/>
  <c r="B41" i="47"/>
  <c r="B41" i="45" s="1"/>
  <c r="A41" i="47"/>
  <c r="EF40" i="47"/>
  <c r="EE40" i="47"/>
  <c r="BP40" i="47" s="1"/>
  <c r="ED40" i="47"/>
  <c r="BO40" i="47" s="1"/>
  <c r="EC40" i="47"/>
  <c r="BN40" i="47" s="1"/>
  <c r="EB40" i="47"/>
  <c r="BM40" i="47" s="1"/>
  <c r="EA40" i="47"/>
  <c r="DZ40" i="47"/>
  <c r="BK40" i="47" s="1"/>
  <c r="DY40" i="47"/>
  <c r="DX40" i="47"/>
  <c r="DW40" i="47"/>
  <c r="BH40" i="47" s="1"/>
  <c r="DV40" i="47"/>
  <c r="BG40" i="47" s="1"/>
  <c r="DU40" i="47"/>
  <c r="DT40" i="47"/>
  <c r="BE40" i="47" s="1"/>
  <c r="DS40" i="47"/>
  <c r="BD40" i="47" s="1"/>
  <c r="DR40" i="47"/>
  <c r="BC40" i="47" s="1"/>
  <c r="DQ40" i="47"/>
  <c r="BB40" i="47" s="1"/>
  <c r="DP40" i="47"/>
  <c r="DO40" i="47"/>
  <c r="DN40" i="47"/>
  <c r="AY40" i="47" s="1"/>
  <c r="DM40" i="47"/>
  <c r="AX40" i="47" s="1"/>
  <c r="DL40" i="47"/>
  <c r="AW40" i="47" s="1"/>
  <c r="DK40" i="47"/>
  <c r="DJ40" i="47"/>
  <c r="DI40" i="47"/>
  <c r="DH40" i="47"/>
  <c r="AS40" i="47" s="1"/>
  <c r="DG40" i="47"/>
  <c r="AR40" i="47" s="1"/>
  <c r="DF40" i="47"/>
  <c r="DE40" i="47"/>
  <c r="AP40" i="47" s="1"/>
  <c r="DD40" i="47"/>
  <c r="AO40" i="47" s="1"/>
  <c r="DC40" i="47"/>
  <c r="DB40" i="47"/>
  <c r="DA40" i="47"/>
  <c r="AL40" i="47" s="1"/>
  <c r="CZ40" i="47"/>
  <c r="CY40" i="47"/>
  <c r="CX40" i="47"/>
  <c r="AI40" i="45" s="1"/>
  <c r="CW40" i="47"/>
  <c r="CV40" i="47"/>
  <c r="AG40" i="47" s="1"/>
  <c r="CU40" i="47"/>
  <c r="AF40" i="47" s="1"/>
  <c r="CT40" i="47"/>
  <c r="AE40" i="47" s="1"/>
  <c r="CS40" i="47"/>
  <c r="CR40" i="47"/>
  <c r="CQ40" i="47"/>
  <c r="AB40" i="47" s="1"/>
  <c r="CP40" i="47"/>
  <c r="CO40" i="47"/>
  <c r="Z40" i="47" s="1"/>
  <c r="CN40" i="47"/>
  <c r="Y40" i="47" s="1"/>
  <c r="CM40" i="47"/>
  <c r="X40" i="47" s="1"/>
  <c r="CL40" i="47"/>
  <c r="W40" i="47" s="1"/>
  <c r="CK40" i="47"/>
  <c r="CJ40" i="47"/>
  <c r="CI40" i="47"/>
  <c r="CH40" i="47"/>
  <c r="CG40" i="47"/>
  <c r="R40" i="47" s="1"/>
  <c r="CF40" i="47"/>
  <c r="Q40" i="47" s="1"/>
  <c r="CE40" i="47"/>
  <c r="P40" i="47" s="1"/>
  <c r="CD40" i="47"/>
  <c r="CC40" i="47"/>
  <c r="CB40" i="47"/>
  <c r="CA40" i="47"/>
  <c r="BZ40" i="47"/>
  <c r="K40" i="47" s="1"/>
  <c r="BY40" i="47"/>
  <c r="BX40" i="47"/>
  <c r="I40" i="47" s="1"/>
  <c r="BW40" i="47"/>
  <c r="H40" i="47" s="1"/>
  <c r="BV40" i="47"/>
  <c r="BU40" i="47"/>
  <c r="BT40" i="47"/>
  <c r="BS40" i="47"/>
  <c r="B40" i="47"/>
  <c r="B40" i="45" s="1"/>
  <c r="A40" i="47"/>
  <c r="A38" i="27" s="1"/>
  <c r="EF39" i="47"/>
  <c r="BQ39" i="47" s="1"/>
  <c r="EE39" i="47"/>
  <c r="BP39" i="47" s="1"/>
  <c r="ED39" i="47"/>
  <c r="EC39" i="47"/>
  <c r="EB39" i="47"/>
  <c r="EA39" i="47"/>
  <c r="DZ39" i="47"/>
  <c r="BK39" i="47" s="1"/>
  <c r="DY39" i="47"/>
  <c r="DX39" i="47"/>
  <c r="BI39" i="47" s="1"/>
  <c r="DW39" i="47"/>
  <c r="DV39" i="47"/>
  <c r="BG39" i="45" s="1"/>
  <c r="DU39" i="47"/>
  <c r="BF39" i="47" s="1"/>
  <c r="DT39" i="47"/>
  <c r="DS39" i="47"/>
  <c r="DR39" i="47"/>
  <c r="BC39" i="47" s="1"/>
  <c r="DQ39" i="47"/>
  <c r="BB39" i="47" s="1"/>
  <c r="DP39" i="47"/>
  <c r="BA39" i="47" s="1"/>
  <c r="DO39" i="47"/>
  <c r="AZ39" i="47" s="1"/>
  <c r="DN39" i="47"/>
  <c r="DM39" i="47"/>
  <c r="DL39" i="47"/>
  <c r="AW39" i="47" s="1"/>
  <c r="DK39" i="47"/>
  <c r="AV39" i="47" s="1"/>
  <c r="DJ39" i="47"/>
  <c r="AU39" i="47" s="1"/>
  <c r="DI39" i="47"/>
  <c r="AT39" i="47" s="1"/>
  <c r="DH39" i="47"/>
  <c r="AS39" i="47" s="1"/>
  <c r="DG39" i="47"/>
  <c r="DF39" i="47"/>
  <c r="DE39" i="47"/>
  <c r="DD39" i="47"/>
  <c r="DC39" i="47"/>
  <c r="AN39" i="47" s="1"/>
  <c r="DB39" i="47"/>
  <c r="AM39" i="47" s="1"/>
  <c r="DA39" i="47"/>
  <c r="AL39" i="47" s="1"/>
  <c r="CZ39" i="47"/>
  <c r="AK39" i="47" s="1"/>
  <c r="CY39" i="47"/>
  <c r="CX39" i="47"/>
  <c r="CW39" i="47"/>
  <c r="CV39" i="47"/>
  <c r="CU39" i="47"/>
  <c r="AF39" i="47" s="1"/>
  <c r="CT39" i="47"/>
  <c r="AE39" i="47" s="1"/>
  <c r="CS39" i="47"/>
  <c r="AD39" i="47" s="1"/>
  <c r="CR39" i="47"/>
  <c r="CQ39" i="47"/>
  <c r="AB39" i="47" s="1"/>
  <c r="CP39" i="47"/>
  <c r="CO39" i="47"/>
  <c r="CN39" i="47"/>
  <c r="CM39" i="47"/>
  <c r="CL39" i="47"/>
  <c r="W39" i="47" s="1"/>
  <c r="CK39" i="47"/>
  <c r="V39" i="47" s="1"/>
  <c r="CJ39" i="47"/>
  <c r="CI39" i="47"/>
  <c r="T39" i="47" s="1"/>
  <c r="CH39" i="47"/>
  <c r="CG39" i="47"/>
  <c r="R39" i="47" s="1"/>
  <c r="CF39" i="47"/>
  <c r="CE39" i="47"/>
  <c r="CD39" i="47"/>
  <c r="O39" i="47" s="1"/>
  <c r="CC39" i="47"/>
  <c r="N39" i="47" s="1"/>
  <c r="CB39" i="47"/>
  <c r="M39" i="47" s="1"/>
  <c r="CA39" i="47"/>
  <c r="L39" i="47" s="1"/>
  <c r="BZ39" i="47"/>
  <c r="K39" i="47" s="1"/>
  <c r="BY39" i="47"/>
  <c r="BX39" i="47"/>
  <c r="I39" i="47" s="1"/>
  <c r="BW39" i="47"/>
  <c r="BV39" i="47"/>
  <c r="G39" i="47" s="1"/>
  <c r="BU39" i="47"/>
  <c r="F39" i="47" s="1"/>
  <c r="BT39" i="47"/>
  <c r="E39" i="47" s="1"/>
  <c r="BS39" i="47"/>
  <c r="D39" i="47" s="1"/>
  <c r="BG39" i="47"/>
  <c r="B39" i="47"/>
  <c r="B39" i="45" s="1"/>
  <c r="A39" i="47"/>
  <c r="A37" i="27" s="1"/>
  <c r="EF38" i="47"/>
  <c r="BQ38" i="47" s="1"/>
  <c r="EE38" i="47"/>
  <c r="ED38" i="47"/>
  <c r="BO38" i="45" s="1"/>
  <c r="EC38" i="47"/>
  <c r="BN38" i="45" s="1"/>
  <c r="EB38" i="47"/>
  <c r="EA38" i="47"/>
  <c r="DZ38" i="47"/>
  <c r="DY38" i="47"/>
  <c r="DX38" i="47"/>
  <c r="BI38" i="47" s="1"/>
  <c r="DW38" i="47"/>
  <c r="DV38" i="47"/>
  <c r="DU38" i="47"/>
  <c r="BF38" i="47" s="1"/>
  <c r="DT38" i="47"/>
  <c r="DS38" i="47"/>
  <c r="DR38" i="47"/>
  <c r="BC38" i="47" s="1"/>
  <c r="DQ38" i="47"/>
  <c r="BB38" i="47" s="1"/>
  <c r="DP38" i="47"/>
  <c r="BA38" i="47" s="1"/>
  <c r="DO38" i="47"/>
  <c r="AZ38" i="47" s="1"/>
  <c r="DN38" i="47"/>
  <c r="AY38" i="47" s="1"/>
  <c r="DM38" i="47"/>
  <c r="AX38" i="47" s="1"/>
  <c r="DL38" i="47"/>
  <c r="AW38" i="47" s="1"/>
  <c r="DK38" i="47"/>
  <c r="DJ38" i="47"/>
  <c r="DI38" i="47"/>
  <c r="DH38" i="47"/>
  <c r="AS38" i="47" s="1"/>
  <c r="DG38" i="47"/>
  <c r="AR38" i="47" s="1"/>
  <c r="DF38" i="47"/>
  <c r="AQ38" i="47" s="1"/>
  <c r="DE38" i="47"/>
  <c r="DD38" i="47"/>
  <c r="AO38" i="47" s="1"/>
  <c r="DC38" i="47"/>
  <c r="AN38" i="47" s="1"/>
  <c r="DB38" i="47"/>
  <c r="DA38" i="47"/>
  <c r="AL38" i="47" s="1"/>
  <c r="CZ38" i="47"/>
  <c r="AK38" i="47" s="1"/>
  <c r="CY38" i="47"/>
  <c r="AJ38" i="47" s="1"/>
  <c r="CX38" i="47"/>
  <c r="AI38" i="47" s="1"/>
  <c r="CW38" i="47"/>
  <c r="AH38" i="47" s="1"/>
  <c r="CV38" i="47"/>
  <c r="AG38" i="47" s="1"/>
  <c r="CU38" i="47"/>
  <c r="CT38" i="47"/>
  <c r="CS38" i="47"/>
  <c r="CR38" i="47"/>
  <c r="AC38" i="47" s="1"/>
  <c r="CQ38" i="47"/>
  <c r="AB38" i="47" s="1"/>
  <c r="CP38" i="47"/>
  <c r="CO38" i="47"/>
  <c r="Z38" i="47" s="1"/>
  <c r="CN38" i="47"/>
  <c r="Y38" i="47" s="1"/>
  <c r="CM38" i="47"/>
  <c r="CL38" i="47"/>
  <c r="CK38" i="47"/>
  <c r="CJ38" i="47"/>
  <c r="U38" i="47" s="1"/>
  <c r="CI38" i="47"/>
  <c r="CH38" i="47"/>
  <c r="S38" i="47" s="1"/>
  <c r="CG38" i="47"/>
  <c r="CF38" i="47"/>
  <c r="CE38" i="47"/>
  <c r="CD38" i="47"/>
  <c r="CC38" i="47"/>
  <c r="CB38" i="47"/>
  <c r="M38" i="47" s="1"/>
  <c r="CA38" i="47"/>
  <c r="L38" i="47" s="1"/>
  <c r="BZ38" i="47"/>
  <c r="BY38" i="47"/>
  <c r="J38" i="47" s="1"/>
  <c r="BX38" i="47"/>
  <c r="BW38" i="47"/>
  <c r="BV38" i="47"/>
  <c r="G38" i="47" s="1"/>
  <c r="BU38" i="47"/>
  <c r="F38" i="47" s="1"/>
  <c r="BT38" i="47"/>
  <c r="E38" i="47" s="1"/>
  <c r="BS38" i="47"/>
  <c r="BO38" i="47"/>
  <c r="B38" i="47"/>
  <c r="B38" i="45" s="1"/>
  <c r="A38" i="47"/>
  <c r="A36" i="27" s="1"/>
  <c r="EF37" i="47"/>
  <c r="EE37" i="47"/>
  <c r="BP37" i="47" s="1"/>
  <c r="ED37" i="47"/>
  <c r="EC37" i="47"/>
  <c r="EB37" i="47"/>
  <c r="BM37" i="47" s="1"/>
  <c r="EA37" i="47"/>
  <c r="BL37" i="47" s="1"/>
  <c r="DZ37" i="47"/>
  <c r="BK37" i="47" s="1"/>
  <c r="DY37" i="47"/>
  <c r="DX37" i="47"/>
  <c r="DW37" i="47"/>
  <c r="DV37" i="47"/>
  <c r="DU37" i="47"/>
  <c r="DT37" i="47"/>
  <c r="BE37" i="47" s="1"/>
  <c r="DS37" i="47"/>
  <c r="BD37" i="47" s="1"/>
  <c r="DR37" i="47"/>
  <c r="BC37" i="47" s="1"/>
  <c r="DQ37" i="47"/>
  <c r="DP37" i="47"/>
  <c r="BA37" i="47" s="1"/>
  <c r="DO37" i="47"/>
  <c r="DN37" i="47"/>
  <c r="DM37" i="47"/>
  <c r="AX37" i="47" s="1"/>
  <c r="DL37" i="47"/>
  <c r="AW37" i="47" s="1"/>
  <c r="DK37" i="47"/>
  <c r="AV37" i="47" s="1"/>
  <c r="DJ37" i="47"/>
  <c r="AU37" i="47" s="1"/>
  <c r="DI37" i="47"/>
  <c r="DH37" i="47"/>
  <c r="AS37" i="47" s="1"/>
  <c r="DG37" i="47"/>
  <c r="DF37" i="47"/>
  <c r="AQ37" i="47" s="1"/>
  <c r="DE37" i="47"/>
  <c r="DD37" i="47"/>
  <c r="AO37" i="47" s="1"/>
  <c r="DC37" i="47"/>
  <c r="AN37" i="47" s="1"/>
  <c r="DB37" i="47"/>
  <c r="DA37" i="47"/>
  <c r="CZ37" i="47"/>
  <c r="CY37" i="47"/>
  <c r="CX37" i="47"/>
  <c r="AI37" i="47" s="1"/>
  <c r="CW37" i="47"/>
  <c r="AH37" i="47" s="1"/>
  <c r="CV37" i="47"/>
  <c r="AG37" i="47" s="1"/>
  <c r="CU37" i="47"/>
  <c r="CT37" i="47"/>
  <c r="AE37" i="47" s="1"/>
  <c r="CS37" i="47"/>
  <c r="CR37" i="47"/>
  <c r="CQ37" i="47"/>
  <c r="AB37" i="47" s="1"/>
  <c r="CP37" i="47"/>
  <c r="AA37" i="47" s="1"/>
  <c r="CO37" i="47"/>
  <c r="CN37" i="47"/>
  <c r="Y37" i="47" s="1"/>
  <c r="CM37" i="47"/>
  <c r="X37" i="47" s="1"/>
  <c r="CL37" i="47"/>
  <c r="W37" i="47" s="1"/>
  <c r="CK37" i="47"/>
  <c r="CJ37" i="47"/>
  <c r="CI37" i="47"/>
  <c r="CH37" i="47"/>
  <c r="CG37" i="47"/>
  <c r="R37" i="47" s="1"/>
  <c r="CF37" i="47"/>
  <c r="Q37" i="47" s="1"/>
  <c r="CE37" i="47"/>
  <c r="P37" i="47" s="1"/>
  <c r="CD37" i="47"/>
  <c r="O37" i="47" s="1"/>
  <c r="CC37" i="47"/>
  <c r="CB37" i="47"/>
  <c r="CA37" i="47"/>
  <c r="L37" i="47" s="1"/>
  <c r="BZ37" i="47"/>
  <c r="BY37" i="47"/>
  <c r="J37" i="47" s="1"/>
  <c r="BX37" i="47"/>
  <c r="I37" i="47" s="1"/>
  <c r="BW37" i="47"/>
  <c r="H37" i="47" s="1"/>
  <c r="BV37" i="47"/>
  <c r="G37" i="47" s="1"/>
  <c r="BU37" i="47"/>
  <c r="BT37" i="47"/>
  <c r="E37" i="47" s="1"/>
  <c r="BS37" i="47"/>
  <c r="B37" i="47"/>
  <c r="B37" i="45" s="1"/>
  <c r="A37" i="47"/>
  <c r="A35" i="27" s="1"/>
  <c r="EF36" i="47"/>
  <c r="BQ36" i="47" s="1"/>
  <c r="EE36" i="47"/>
  <c r="BP36" i="47" s="1"/>
  <c r="ED36" i="47"/>
  <c r="BO36" i="47" s="1"/>
  <c r="EC36" i="47"/>
  <c r="EB36" i="47"/>
  <c r="EA36" i="47"/>
  <c r="DZ36" i="47"/>
  <c r="DY36" i="47"/>
  <c r="DX36" i="47"/>
  <c r="BI36" i="47" s="1"/>
  <c r="DW36" i="47"/>
  <c r="DV36" i="47"/>
  <c r="DU36" i="47"/>
  <c r="DT36" i="47"/>
  <c r="DS36" i="47"/>
  <c r="DR36" i="47"/>
  <c r="BC36" i="47" s="1"/>
  <c r="DQ36" i="47"/>
  <c r="DP36" i="47"/>
  <c r="BA36" i="47" s="1"/>
  <c r="DO36" i="47"/>
  <c r="DN36" i="47"/>
  <c r="AY36" i="47" s="1"/>
  <c r="DM36" i="47"/>
  <c r="DL36" i="47"/>
  <c r="AW36" i="47" s="1"/>
  <c r="DK36" i="47"/>
  <c r="AV36" i="47" s="1"/>
  <c r="DJ36" i="47"/>
  <c r="DI36" i="47"/>
  <c r="DH36" i="47"/>
  <c r="DG36" i="47"/>
  <c r="AR36" i="47" s="1"/>
  <c r="DF36" i="47"/>
  <c r="AQ36" i="47" s="1"/>
  <c r="DE36" i="47"/>
  <c r="AP36" i="47" s="1"/>
  <c r="DD36" i="47"/>
  <c r="DC36" i="47"/>
  <c r="AN36" i="47" s="1"/>
  <c r="DB36" i="47"/>
  <c r="AM36" i="47" s="1"/>
  <c r="DA36" i="47"/>
  <c r="CZ36" i="47"/>
  <c r="AK36" i="47" s="1"/>
  <c r="CY36" i="47"/>
  <c r="AJ36" i="47" s="1"/>
  <c r="CX36" i="47"/>
  <c r="AI36" i="47" s="1"/>
  <c r="CW36" i="47"/>
  <c r="CV36" i="47"/>
  <c r="CU36" i="47"/>
  <c r="CT36" i="47"/>
  <c r="AE36" i="47" s="1"/>
  <c r="CS36" i="47"/>
  <c r="CR36" i="47"/>
  <c r="AC36" i="47" s="1"/>
  <c r="CQ36" i="47"/>
  <c r="CP36" i="47"/>
  <c r="AA36" i="47" s="1"/>
  <c r="CO36" i="47"/>
  <c r="Z36" i="47" s="1"/>
  <c r="CN36" i="47"/>
  <c r="Y36" i="47" s="1"/>
  <c r="CM36" i="47"/>
  <c r="CL36" i="47"/>
  <c r="CK36" i="47"/>
  <c r="CJ36" i="47"/>
  <c r="U36" i="47" s="1"/>
  <c r="CI36" i="47"/>
  <c r="T36" i="47" s="1"/>
  <c r="CH36" i="47"/>
  <c r="CG36" i="47"/>
  <c r="CF36" i="47"/>
  <c r="CE36" i="47"/>
  <c r="P36" i="47" s="1"/>
  <c r="CD36" i="47"/>
  <c r="O36" i="47" s="1"/>
  <c r="CC36" i="47"/>
  <c r="CB36" i="47"/>
  <c r="M36" i="47" s="1"/>
  <c r="CA36" i="47"/>
  <c r="L36" i="47" s="1"/>
  <c r="BZ36" i="47"/>
  <c r="K36" i="47" s="1"/>
  <c r="BY36" i="47"/>
  <c r="BX36" i="47"/>
  <c r="BW36" i="47"/>
  <c r="H36" i="47" s="1"/>
  <c r="BV36" i="47"/>
  <c r="BU36" i="47"/>
  <c r="BT36" i="47"/>
  <c r="E36" i="47" s="1"/>
  <c r="BS36" i="47"/>
  <c r="B36" i="47"/>
  <c r="B36" i="45" s="1"/>
  <c r="A36" i="47"/>
  <c r="A36" i="45" s="1"/>
  <c r="EF35" i="47"/>
  <c r="BQ35" i="47" s="1"/>
  <c r="EE35" i="47"/>
  <c r="ED35" i="47"/>
  <c r="BO35" i="45" s="1"/>
  <c r="EC35" i="47"/>
  <c r="BN35" i="47" s="1"/>
  <c r="EB35" i="47"/>
  <c r="BM35" i="47" s="1"/>
  <c r="EA35" i="47"/>
  <c r="BL35" i="47" s="1"/>
  <c r="DZ35" i="47"/>
  <c r="BK35" i="47" s="1"/>
  <c r="DY35" i="47"/>
  <c r="DX35" i="47"/>
  <c r="DW35" i="47"/>
  <c r="DV35" i="47"/>
  <c r="BG35" i="47" s="1"/>
  <c r="DU35" i="47"/>
  <c r="BF35" i="47" s="1"/>
  <c r="DT35" i="47"/>
  <c r="BE35" i="47" s="1"/>
  <c r="DS35" i="47"/>
  <c r="DR35" i="47"/>
  <c r="BC35" i="47" s="1"/>
  <c r="DQ35" i="47"/>
  <c r="DP35" i="47"/>
  <c r="BA35" i="47" s="1"/>
  <c r="DO35" i="47"/>
  <c r="AZ35" i="47" s="1"/>
  <c r="DN35" i="47"/>
  <c r="AY35" i="47" s="1"/>
  <c r="DM35" i="47"/>
  <c r="AX35" i="47" s="1"/>
  <c r="DL35" i="47"/>
  <c r="AW35" i="47" s="1"/>
  <c r="DK35" i="47"/>
  <c r="AV35" i="47" s="1"/>
  <c r="DJ35" i="47"/>
  <c r="DI35" i="47"/>
  <c r="AT35" i="47" s="1"/>
  <c r="DH35" i="47"/>
  <c r="DG35" i="47"/>
  <c r="DF35" i="47"/>
  <c r="AQ35" i="47" s="1"/>
  <c r="DE35" i="47"/>
  <c r="AP35" i="47" s="1"/>
  <c r="DD35" i="47"/>
  <c r="AO35" i="47" s="1"/>
  <c r="DC35" i="47"/>
  <c r="AN35" i="47" s="1"/>
  <c r="DB35" i="47"/>
  <c r="AM35" i="47" s="1"/>
  <c r="DA35" i="47"/>
  <c r="AL35" i="47" s="1"/>
  <c r="CZ35" i="47"/>
  <c r="CY35" i="47"/>
  <c r="CX35" i="47"/>
  <c r="AI35" i="47" s="1"/>
  <c r="CW35" i="47"/>
  <c r="CV35" i="47"/>
  <c r="AG35" i="47" s="1"/>
  <c r="CU35" i="47"/>
  <c r="AF35" i="47" s="1"/>
  <c r="CT35" i="47"/>
  <c r="AE35" i="47" s="1"/>
  <c r="CS35" i="47"/>
  <c r="AD35" i="47" s="1"/>
  <c r="CR35" i="47"/>
  <c r="CQ35" i="47"/>
  <c r="AB35" i="47" s="1"/>
  <c r="CP35" i="47"/>
  <c r="AA35" i="47" s="1"/>
  <c r="CO35" i="47"/>
  <c r="CN35" i="47"/>
  <c r="Y35" i="47" s="1"/>
  <c r="CM35" i="47"/>
  <c r="X35" i="47" s="1"/>
  <c r="CL35" i="47"/>
  <c r="CK35" i="47"/>
  <c r="V35" i="47" s="1"/>
  <c r="CJ35" i="47"/>
  <c r="U35" i="47" s="1"/>
  <c r="CI35" i="47"/>
  <c r="CH35" i="47"/>
  <c r="S35" i="47" s="1"/>
  <c r="CG35" i="47"/>
  <c r="R35" i="47" s="1"/>
  <c r="CF35" i="47"/>
  <c r="Q35" i="47" s="1"/>
  <c r="CE35" i="47"/>
  <c r="CD35" i="47"/>
  <c r="CC35" i="47"/>
  <c r="CB35" i="47"/>
  <c r="CA35" i="47"/>
  <c r="BZ35" i="47"/>
  <c r="K35" i="47" s="1"/>
  <c r="BY35" i="47"/>
  <c r="J35" i="47" s="1"/>
  <c r="BX35" i="47"/>
  <c r="I35" i="47" s="1"/>
  <c r="BW35" i="47"/>
  <c r="H35" i="47" s="1"/>
  <c r="BV35" i="47"/>
  <c r="G35" i="47" s="1"/>
  <c r="BU35" i="47"/>
  <c r="F35" i="47" s="1"/>
  <c r="BT35" i="47"/>
  <c r="BS35" i="47"/>
  <c r="BO35" i="47"/>
  <c r="B35" i="47"/>
  <c r="B35" i="45" s="1"/>
  <c r="A35" i="47"/>
  <c r="A33" i="27" s="1"/>
  <c r="EF34" i="47"/>
  <c r="BQ34" i="47" s="1"/>
  <c r="EE34" i="47"/>
  <c r="BP34" i="47" s="1"/>
  <c r="ED34" i="47"/>
  <c r="BO34" i="47" s="1"/>
  <c r="EC34" i="47"/>
  <c r="EB34" i="47"/>
  <c r="EA34" i="47"/>
  <c r="BL34" i="47" s="1"/>
  <c r="DZ34" i="47"/>
  <c r="DY34" i="47"/>
  <c r="BJ34" i="47" s="1"/>
  <c r="DX34" i="47"/>
  <c r="BI34" i="47" s="1"/>
  <c r="DW34" i="47"/>
  <c r="BH34" i="47" s="1"/>
  <c r="DV34" i="47"/>
  <c r="DU34" i="47"/>
  <c r="DT34" i="47"/>
  <c r="BE34" i="47" s="1"/>
  <c r="DS34" i="47"/>
  <c r="DR34" i="47"/>
  <c r="BC34" i="47" s="1"/>
  <c r="DQ34" i="47"/>
  <c r="BB34" i="47" s="1"/>
  <c r="DP34" i="47"/>
  <c r="BA34" i="47" s="1"/>
  <c r="DO34" i="47"/>
  <c r="AZ34" i="47" s="1"/>
  <c r="DN34" i="47"/>
  <c r="DM34" i="47"/>
  <c r="DL34" i="47"/>
  <c r="DK34" i="47"/>
  <c r="DJ34" i="47"/>
  <c r="AU34" i="47" s="1"/>
  <c r="DI34" i="47"/>
  <c r="DH34" i="47"/>
  <c r="AS34" i="47" s="1"/>
  <c r="DG34" i="47"/>
  <c r="AR34" i="47" s="1"/>
  <c r="DF34" i="47"/>
  <c r="AQ34" i="47" s="1"/>
  <c r="DE34" i="47"/>
  <c r="DD34" i="47"/>
  <c r="DC34" i="47"/>
  <c r="DB34" i="47"/>
  <c r="AM34" i="47" s="1"/>
  <c r="DA34" i="47"/>
  <c r="AL34" i="47" s="1"/>
  <c r="CZ34" i="47"/>
  <c r="AK34" i="47" s="1"/>
  <c r="CY34" i="47"/>
  <c r="AJ34" i="47" s="1"/>
  <c r="CX34" i="47"/>
  <c r="CW34" i="47"/>
  <c r="CV34" i="47"/>
  <c r="AG34" i="47" s="1"/>
  <c r="CU34" i="47"/>
  <c r="CT34" i="47"/>
  <c r="CS34" i="47"/>
  <c r="AD34" i="47" s="1"/>
  <c r="CR34" i="47"/>
  <c r="CQ34" i="47"/>
  <c r="AB34" i="47" s="1"/>
  <c r="CP34" i="47"/>
  <c r="AA34" i="47" s="1"/>
  <c r="CO34" i="47"/>
  <c r="CN34" i="47"/>
  <c r="CM34" i="47"/>
  <c r="CL34" i="47"/>
  <c r="W34" i="47" s="1"/>
  <c r="CK34" i="47"/>
  <c r="CJ34" i="47"/>
  <c r="U34" i="47" s="1"/>
  <c r="CI34" i="47"/>
  <c r="T34" i="47" s="1"/>
  <c r="CH34" i="47"/>
  <c r="S34" i="47" s="1"/>
  <c r="CG34" i="47"/>
  <c r="CF34" i="47"/>
  <c r="CE34" i="47"/>
  <c r="CD34" i="47"/>
  <c r="O34" i="47" s="1"/>
  <c r="CC34" i="47"/>
  <c r="N34" i="47" s="1"/>
  <c r="CB34" i="47"/>
  <c r="M34" i="47" s="1"/>
  <c r="CA34" i="47"/>
  <c r="L34" i="47" s="1"/>
  <c r="BZ34" i="47"/>
  <c r="K34" i="47" s="1"/>
  <c r="BY34" i="47"/>
  <c r="J34" i="47" s="1"/>
  <c r="BX34" i="47"/>
  <c r="BW34" i="47"/>
  <c r="H34" i="47" s="1"/>
  <c r="BV34" i="47"/>
  <c r="G34" i="47" s="1"/>
  <c r="BU34" i="47"/>
  <c r="F34" i="47" s="1"/>
  <c r="BT34" i="47"/>
  <c r="BS34" i="47"/>
  <c r="B34" i="47"/>
  <c r="B34" i="45" s="1"/>
  <c r="A34" i="47"/>
  <c r="A32" i="27" s="1"/>
  <c r="EF33" i="47"/>
  <c r="EE33" i="47"/>
  <c r="BP33" i="47" s="1"/>
  <c r="ED33" i="47"/>
  <c r="BO33" i="47" s="1"/>
  <c r="EC33" i="47"/>
  <c r="BN33" i="47" s="1"/>
  <c r="EB33" i="47"/>
  <c r="BM33" i="47" s="1"/>
  <c r="EA33" i="47"/>
  <c r="BL33" i="47" s="1"/>
  <c r="DZ33" i="47"/>
  <c r="BK33" i="47" s="1"/>
  <c r="DY33" i="47"/>
  <c r="BJ33" i="47" s="1"/>
  <c r="DX33" i="47"/>
  <c r="BI33" i="47" s="1"/>
  <c r="DW33" i="47"/>
  <c r="BH33" i="47" s="1"/>
  <c r="DV33" i="47"/>
  <c r="BG33" i="47" s="1"/>
  <c r="DU33" i="47"/>
  <c r="BF33" i="47" s="1"/>
  <c r="DT33" i="47"/>
  <c r="BE33" i="47" s="1"/>
  <c r="DS33" i="47"/>
  <c r="BD33" i="47" s="1"/>
  <c r="DR33" i="47"/>
  <c r="BC33" i="47" s="1"/>
  <c r="DQ33" i="47"/>
  <c r="DP33" i="47"/>
  <c r="DO33" i="47"/>
  <c r="AZ33" i="47" s="1"/>
  <c r="DN33" i="47"/>
  <c r="AY33" i="45" s="1"/>
  <c r="DM33" i="47"/>
  <c r="AX33" i="47" s="1"/>
  <c r="DL33" i="47"/>
  <c r="AW33" i="47" s="1"/>
  <c r="DK33" i="47"/>
  <c r="AV33" i="47" s="1"/>
  <c r="DJ33" i="47"/>
  <c r="DI33" i="47"/>
  <c r="DH33" i="47"/>
  <c r="AS33" i="47" s="1"/>
  <c r="DG33" i="47"/>
  <c r="AR33" i="47" s="1"/>
  <c r="DF33" i="47"/>
  <c r="AQ33" i="47" s="1"/>
  <c r="DE33" i="47"/>
  <c r="AP33" i="45" s="1"/>
  <c r="DD33" i="47"/>
  <c r="AO33" i="47" s="1"/>
  <c r="DC33" i="47"/>
  <c r="AN33" i="47" s="1"/>
  <c r="DB33" i="47"/>
  <c r="DA33" i="47"/>
  <c r="AL33" i="47" s="1"/>
  <c r="CZ33" i="47"/>
  <c r="CY33" i="47"/>
  <c r="AJ33" i="47" s="1"/>
  <c r="CX33" i="47"/>
  <c r="AI33" i="47" s="1"/>
  <c r="CW33" i="47"/>
  <c r="CV33" i="47"/>
  <c r="CU33" i="47"/>
  <c r="AF33" i="47" s="1"/>
  <c r="CT33" i="47"/>
  <c r="CS33" i="47"/>
  <c r="CR33" i="47"/>
  <c r="AC33" i="47" s="1"/>
  <c r="CQ33" i="47"/>
  <c r="AB33" i="47" s="1"/>
  <c r="CP33" i="47"/>
  <c r="CO33" i="47"/>
  <c r="CN33" i="47"/>
  <c r="Y33" i="47" s="1"/>
  <c r="CM33" i="47"/>
  <c r="X33" i="47" s="1"/>
  <c r="CL33" i="47"/>
  <c r="W33" i="47" s="1"/>
  <c r="CK33" i="47"/>
  <c r="CJ33" i="47"/>
  <c r="U33" i="47" s="1"/>
  <c r="CI33" i="47"/>
  <c r="T33" i="45" s="1"/>
  <c r="CH33" i="47"/>
  <c r="S33" i="47" s="1"/>
  <c r="CG33" i="47"/>
  <c r="R33" i="47" s="1"/>
  <c r="CF33" i="47"/>
  <c r="Q33" i="47" s="1"/>
  <c r="CE33" i="47"/>
  <c r="P33" i="47" s="1"/>
  <c r="CD33" i="47"/>
  <c r="O33" i="47" s="1"/>
  <c r="CC33" i="47"/>
  <c r="CB33" i="47"/>
  <c r="CA33" i="47"/>
  <c r="L33" i="47" s="1"/>
  <c r="BZ33" i="47"/>
  <c r="BY33" i="47"/>
  <c r="J33" i="47" s="1"/>
  <c r="BX33" i="47"/>
  <c r="I33" i="47" s="1"/>
  <c r="BW33" i="47"/>
  <c r="H33" i="47" s="1"/>
  <c r="BV33" i="47"/>
  <c r="BU33" i="47"/>
  <c r="BT33" i="47"/>
  <c r="E33" i="47" s="1"/>
  <c r="BS33" i="47"/>
  <c r="D33" i="47" s="1"/>
  <c r="AY33" i="47"/>
  <c r="AP33" i="47"/>
  <c r="B33" i="47"/>
  <c r="B33" i="45" s="1"/>
  <c r="A33" i="47"/>
  <c r="C33" i="47" s="1"/>
  <c r="C33" i="45" s="1"/>
  <c r="EF32" i="47"/>
  <c r="BQ32" i="47" s="1"/>
  <c r="EE32" i="47"/>
  <c r="ED32" i="47"/>
  <c r="EC32" i="47"/>
  <c r="BN32" i="47" s="1"/>
  <c r="EB32" i="47"/>
  <c r="EA32" i="47"/>
  <c r="DZ32" i="47"/>
  <c r="BK32" i="47" s="1"/>
  <c r="DY32" i="47"/>
  <c r="DX32" i="47"/>
  <c r="BI32" i="47" s="1"/>
  <c r="DW32" i="47"/>
  <c r="BH32" i="47" s="1"/>
  <c r="DV32" i="47"/>
  <c r="DU32" i="47"/>
  <c r="DT32" i="47"/>
  <c r="BE32" i="47" s="1"/>
  <c r="DS32" i="47"/>
  <c r="DR32" i="47"/>
  <c r="BC32" i="47" s="1"/>
  <c r="DQ32" i="47"/>
  <c r="BB32" i="47" s="1"/>
  <c r="DP32" i="47"/>
  <c r="BA32" i="47" s="1"/>
  <c r="DO32" i="47"/>
  <c r="DN32" i="47"/>
  <c r="AY32" i="47" s="1"/>
  <c r="DM32" i="47"/>
  <c r="AX32" i="47" s="1"/>
  <c r="DL32" i="47"/>
  <c r="AW32" i="47" s="1"/>
  <c r="DK32" i="47"/>
  <c r="AV32" i="47" s="1"/>
  <c r="DJ32" i="47"/>
  <c r="AU32" i="47" s="1"/>
  <c r="DI32" i="47"/>
  <c r="AT32" i="47" s="1"/>
  <c r="DH32" i="47"/>
  <c r="AS32" i="47" s="1"/>
  <c r="DG32" i="47"/>
  <c r="AR32" i="47" s="1"/>
  <c r="DF32" i="47"/>
  <c r="DE32" i="47"/>
  <c r="DD32" i="47"/>
  <c r="AO32" i="47" s="1"/>
  <c r="DC32" i="47"/>
  <c r="DB32" i="47"/>
  <c r="AM32" i="47" s="1"/>
  <c r="DA32" i="47"/>
  <c r="AL32" i="47" s="1"/>
  <c r="CZ32" i="47"/>
  <c r="AK32" i="47" s="1"/>
  <c r="CY32" i="47"/>
  <c r="CX32" i="47"/>
  <c r="CW32" i="47"/>
  <c r="CV32" i="47"/>
  <c r="AG32" i="47" s="1"/>
  <c r="CU32" i="47"/>
  <c r="AF32" i="47" s="1"/>
  <c r="CT32" i="47"/>
  <c r="AE32" i="47" s="1"/>
  <c r="CS32" i="47"/>
  <c r="AD32" i="47" s="1"/>
  <c r="CR32" i="47"/>
  <c r="AC32" i="47" s="1"/>
  <c r="CQ32" i="47"/>
  <c r="AB32" i="47" s="1"/>
  <c r="CP32" i="47"/>
  <c r="AA32" i="47" s="1"/>
  <c r="CO32" i="47"/>
  <c r="CN32" i="47"/>
  <c r="CM32" i="47"/>
  <c r="CL32" i="47"/>
  <c r="W32" i="47" s="1"/>
  <c r="CK32" i="47"/>
  <c r="CJ32" i="47"/>
  <c r="U32" i="47" s="1"/>
  <c r="CI32" i="47"/>
  <c r="T32" i="47" s="1"/>
  <c r="CH32" i="47"/>
  <c r="CG32" i="47"/>
  <c r="R32" i="47" s="1"/>
  <c r="CF32" i="47"/>
  <c r="Q32" i="47" s="1"/>
  <c r="CE32" i="47"/>
  <c r="CD32" i="47"/>
  <c r="O32" i="47" s="1"/>
  <c r="CC32" i="47"/>
  <c r="CB32" i="47"/>
  <c r="M32" i="47" s="1"/>
  <c r="CA32" i="47"/>
  <c r="BZ32" i="47"/>
  <c r="K32" i="47" s="1"/>
  <c r="BY32" i="47"/>
  <c r="J32" i="47" s="1"/>
  <c r="BX32" i="47"/>
  <c r="I32" i="47" s="1"/>
  <c r="BW32" i="47"/>
  <c r="H32" i="47" s="1"/>
  <c r="BV32" i="47"/>
  <c r="G32" i="47" s="1"/>
  <c r="BU32" i="47"/>
  <c r="F32" i="47" s="1"/>
  <c r="BT32" i="47"/>
  <c r="E32" i="47" s="1"/>
  <c r="BS32" i="47"/>
  <c r="D32" i="47" s="1"/>
  <c r="B32" i="47"/>
  <c r="B32" i="45" s="1"/>
  <c r="A32" i="47"/>
  <c r="C32" i="47" s="1"/>
  <c r="C32" i="45" s="1"/>
  <c r="EF31" i="47"/>
  <c r="BQ31" i="47" s="1"/>
  <c r="EE31" i="47"/>
  <c r="BP31" i="47" s="1"/>
  <c r="ED31" i="47"/>
  <c r="BO31" i="47" s="1"/>
  <c r="EC31" i="47"/>
  <c r="EB31" i="47"/>
  <c r="BM31" i="47" s="1"/>
  <c r="EA31" i="47"/>
  <c r="BL31" i="47" s="1"/>
  <c r="DZ31" i="47"/>
  <c r="DY31" i="47"/>
  <c r="BJ31" i="47" s="1"/>
  <c r="DX31" i="47"/>
  <c r="DW31" i="47"/>
  <c r="BH31" i="47" s="1"/>
  <c r="DV31" i="47"/>
  <c r="DU31" i="47"/>
  <c r="BF31" i="47" s="1"/>
  <c r="DT31" i="47"/>
  <c r="BE31" i="47" s="1"/>
  <c r="DS31" i="47"/>
  <c r="BD31" i="47" s="1"/>
  <c r="DR31" i="47"/>
  <c r="BC31" i="47" s="1"/>
  <c r="DQ31" i="47"/>
  <c r="DP31" i="47"/>
  <c r="BA31" i="47" s="1"/>
  <c r="DO31" i="47"/>
  <c r="DN31" i="47"/>
  <c r="AY31" i="47" s="1"/>
  <c r="DM31" i="47"/>
  <c r="DL31" i="47"/>
  <c r="AW31" i="47" s="1"/>
  <c r="DK31" i="47"/>
  <c r="AV31" i="47" s="1"/>
  <c r="DJ31" i="47"/>
  <c r="DI31" i="47"/>
  <c r="AT31" i="47" s="1"/>
  <c r="DH31" i="47"/>
  <c r="AS31" i="47" s="1"/>
  <c r="DG31" i="47"/>
  <c r="DF31" i="47"/>
  <c r="AQ31" i="47" s="1"/>
  <c r="DE31" i="47"/>
  <c r="DD31" i="47"/>
  <c r="AO31" i="47" s="1"/>
  <c r="DC31" i="47"/>
  <c r="DB31" i="47"/>
  <c r="AM31" i="47" s="1"/>
  <c r="DA31" i="47"/>
  <c r="AL31" i="47" s="1"/>
  <c r="CZ31" i="47"/>
  <c r="AK31" i="47" s="1"/>
  <c r="CY31" i="47"/>
  <c r="AJ31" i="47" s="1"/>
  <c r="CX31" i="47"/>
  <c r="AI31" i="47" s="1"/>
  <c r="CW31" i="47"/>
  <c r="AH31" i="47" s="1"/>
  <c r="CV31" i="47"/>
  <c r="AG31" i="47" s="1"/>
  <c r="CU31" i="47"/>
  <c r="CT31" i="47"/>
  <c r="AE31" i="47" s="1"/>
  <c r="CS31" i="47"/>
  <c r="AD31" i="47" s="1"/>
  <c r="CR31" i="47"/>
  <c r="CQ31" i="47"/>
  <c r="AB31" i="47" s="1"/>
  <c r="CP31" i="47"/>
  <c r="AA31" i="47" s="1"/>
  <c r="CO31" i="47"/>
  <c r="Z31" i="47" s="1"/>
  <c r="CN31" i="47"/>
  <c r="Y31" i="47" s="1"/>
  <c r="CM31" i="47"/>
  <c r="CL31" i="47"/>
  <c r="W31" i="47" s="1"/>
  <c r="CK31" i="47"/>
  <c r="V31" i="47" s="1"/>
  <c r="CJ31" i="47"/>
  <c r="U31" i="47" s="1"/>
  <c r="CI31" i="47"/>
  <c r="T31" i="47" s="1"/>
  <c r="CH31" i="47"/>
  <c r="S31" i="47" s="1"/>
  <c r="CG31" i="47"/>
  <c r="CF31" i="47"/>
  <c r="Q31" i="47" s="1"/>
  <c r="CE31" i="47"/>
  <c r="P31" i="47" s="1"/>
  <c r="CD31" i="47"/>
  <c r="CC31" i="47"/>
  <c r="CB31" i="47"/>
  <c r="M31" i="47" s="1"/>
  <c r="CA31" i="47"/>
  <c r="BZ31" i="47"/>
  <c r="K31" i="47" s="1"/>
  <c r="BY31" i="47"/>
  <c r="J31" i="47" s="1"/>
  <c r="BX31" i="47"/>
  <c r="I31" i="47" s="1"/>
  <c r="BW31" i="47"/>
  <c r="H31" i="47" s="1"/>
  <c r="BV31" i="47"/>
  <c r="G31" i="47" s="1"/>
  <c r="BU31" i="47"/>
  <c r="BT31" i="47"/>
  <c r="E31" i="47" s="1"/>
  <c r="BS31" i="47"/>
  <c r="B31" i="47"/>
  <c r="B31" i="45" s="1"/>
  <c r="A31" i="47"/>
  <c r="C31" i="47" s="1"/>
  <c r="C31" i="45" s="1"/>
  <c r="EF30" i="47"/>
  <c r="EE30" i="47"/>
  <c r="BP30" i="47" s="1"/>
  <c r="ED30" i="47"/>
  <c r="BO30" i="45" s="1"/>
  <c r="EC30" i="47"/>
  <c r="BN30" i="47" s="1"/>
  <c r="EB30" i="47"/>
  <c r="EA30" i="47"/>
  <c r="DZ30" i="47"/>
  <c r="BK30" i="47" s="1"/>
  <c r="DY30" i="47"/>
  <c r="DX30" i="47"/>
  <c r="DW30" i="47"/>
  <c r="DV30" i="47"/>
  <c r="BG30" i="47" s="1"/>
  <c r="DU30" i="47"/>
  <c r="BF30" i="47" s="1"/>
  <c r="DT30" i="47"/>
  <c r="DS30" i="47"/>
  <c r="BD30" i="47" s="1"/>
  <c r="DR30" i="47"/>
  <c r="DQ30" i="47"/>
  <c r="DP30" i="47"/>
  <c r="BA30" i="47" s="1"/>
  <c r="DO30" i="47"/>
  <c r="DN30" i="47"/>
  <c r="AY30" i="47" s="1"/>
  <c r="DM30" i="47"/>
  <c r="DL30" i="47"/>
  <c r="DK30" i="47"/>
  <c r="AV30" i="47" s="1"/>
  <c r="DJ30" i="47"/>
  <c r="AU30" i="47" s="1"/>
  <c r="DI30" i="47"/>
  <c r="DH30" i="47"/>
  <c r="AS30" i="47" s="1"/>
  <c r="DG30" i="47"/>
  <c r="AR30" i="47" s="1"/>
  <c r="DF30" i="47"/>
  <c r="AQ30" i="47" s="1"/>
  <c r="DE30" i="47"/>
  <c r="DD30" i="47"/>
  <c r="DC30" i="47"/>
  <c r="AN30" i="47" s="1"/>
  <c r="DB30" i="47"/>
  <c r="AM30" i="47" s="1"/>
  <c r="DA30" i="47"/>
  <c r="CZ30" i="47"/>
  <c r="AK30" i="47" s="1"/>
  <c r="CY30" i="47"/>
  <c r="AJ30" i="47" s="1"/>
  <c r="CX30" i="47"/>
  <c r="AI30" i="47" s="1"/>
  <c r="CW30" i="47"/>
  <c r="AH30" i="47" s="1"/>
  <c r="CV30" i="47"/>
  <c r="CU30" i="47"/>
  <c r="CT30" i="47"/>
  <c r="AE30" i="47" s="1"/>
  <c r="CS30" i="47"/>
  <c r="CR30" i="47"/>
  <c r="AC30" i="47" s="1"/>
  <c r="CQ30" i="47"/>
  <c r="AB30" i="47" s="1"/>
  <c r="CP30" i="47"/>
  <c r="AA30" i="47" s="1"/>
  <c r="CO30" i="47"/>
  <c r="CN30" i="47"/>
  <c r="CM30" i="47"/>
  <c r="CL30" i="47"/>
  <c r="CK30" i="47"/>
  <c r="CJ30" i="47"/>
  <c r="U30" i="47" s="1"/>
  <c r="CI30" i="47"/>
  <c r="CH30" i="47"/>
  <c r="S30" i="47" s="1"/>
  <c r="CG30" i="47"/>
  <c r="R30" i="47" s="1"/>
  <c r="CF30" i="47"/>
  <c r="CE30" i="47"/>
  <c r="P30" i="47" s="1"/>
  <c r="CD30" i="47"/>
  <c r="O30" i="47" s="1"/>
  <c r="CC30" i="47"/>
  <c r="N30" i="47" s="1"/>
  <c r="CB30" i="47"/>
  <c r="M30" i="47" s="1"/>
  <c r="CA30" i="47"/>
  <c r="BZ30" i="47"/>
  <c r="K30" i="47" s="1"/>
  <c r="BY30" i="47"/>
  <c r="BX30" i="47"/>
  <c r="I30" i="47" s="1"/>
  <c r="BW30" i="47"/>
  <c r="H30" i="47" s="1"/>
  <c r="BV30" i="47"/>
  <c r="G30" i="47" s="1"/>
  <c r="BU30" i="47"/>
  <c r="F30" i="47" s="1"/>
  <c r="BT30" i="47"/>
  <c r="BS30" i="47"/>
  <c r="D30" i="47" s="1"/>
  <c r="B30" i="47"/>
  <c r="B30" i="45" s="1"/>
  <c r="A30" i="47"/>
  <c r="A28" i="29" s="1"/>
  <c r="EF29" i="47"/>
  <c r="BQ29" i="47" s="1"/>
  <c r="EE29" i="47"/>
  <c r="BP29" i="47" s="1"/>
  <c r="ED29" i="47"/>
  <c r="EC29" i="47"/>
  <c r="EB29" i="47"/>
  <c r="EA29" i="47"/>
  <c r="DZ29" i="47"/>
  <c r="DY29" i="47"/>
  <c r="DX29" i="47"/>
  <c r="BI29" i="47" s="1"/>
  <c r="DW29" i="47"/>
  <c r="DV29" i="47"/>
  <c r="BG29" i="47" s="1"/>
  <c r="DU29" i="47"/>
  <c r="BF29" i="47" s="1"/>
  <c r="DT29" i="47"/>
  <c r="DS29" i="47"/>
  <c r="BD29" i="47" s="1"/>
  <c r="DR29" i="47"/>
  <c r="BC29" i="47" s="1"/>
  <c r="DQ29" i="47"/>
  <c r="DP29" i="47"/>
  <c r="BA29" i="47" s="1"/>
  <c r="DO29" i="47"/>
  <c r="DN29" i="47"/>
  <c r="AY29" i="47" s="1"/>
  <c r="DM29" i="47"/>
  <c r="AX29" i="47" s="1"/>
  <c r="DL29" i="47"/>
  <c r="DK29" i="47"/>
  <c r="DJ29" i="47"/>
  <c r="DI29" i="47"/>
  <c r="DH29" i="47"/>
  <c r="AS29" i="47" s="1"/>
  <c r="DG29" i="47"/>
  <c r="AR29" i="47" s="1"/>
  <c r="DF29" i="47"/>
  <c r="AQ29" i="47" s="1"/>
  <c r="DE29" i="47"/>
  <c r="AP29" i="47" s="1"/>
  <c r="DD29" i="47"/>
  <c r="AO29" i="47" s="1"/>
  <c r="DC29" i="47"/>
  <c r="AN29" i="47" s="1"/>
  <c r="DB29" i="47"/>
  <c r="AM29" i="47" s="1"/>
  <c r="DA29" i="47"/>
  <c r="AL29" i="47" s="1"/>
  <c r="CZ29" i="47"/>
  <c r="AK29" i="47" s="1"/>
  <c r="CY29" i="47"/>
  <c r="AJ29" i="47" s="1"/>
  <c r="CX29" i="47"/>
  <c r="AI29" i="47" s="1"/>
  <c r="CW29" i="47"/>
  <c r="AH29" i="47" s="1"/>
  <c r="CV29" i="47"/>
  <c r="AG29" i="47" s="1"/>
  <c r="CU29" i="47"/>
  <c r="AF29" i="47" s="1"/>
  <c r="CT29" i="47"/>
  <c r="CS29" i="47"/>
  <c r="CR29" i="47"/>
  <c r="AC29" i="47" s="1"/>
  <c r="CQ29" i="47"/>
  <c r="AB29" i="47" s="1"/>
  <c r="CP29" i="47"/>
  <c r="AA29" i="47" s="1"/>
  <c r="CO29" i="47"/>
  <c r="Z29" i="47" s="1"/>
  <c r="CN29" i="47"/>
  <c r="CM29" i="47"/>
  <c r="CL29" i="47"/>
  <c r="W29" i="47" s="1"/>
  <c r="CK29" i="47"/>
  <c r="CJ29" i="47"/>
  <c r="U29" i="47" s="1"/>
  <c r="CI29" i="47"/>
  <c r="T29" i="47" s="1"/>
  <c r="CH29" i="47"/>
  <c r="S29" i="47" s="1"/>
  <c r="CG29" i="47"/>
  <c r="CF29" i="47"/>
  <c r="Q29" i="47" s="1"/>
  <c r="CE29" i="47"/>
  <c r="CD29" i="47"/>
  <c r="O29" i="47" s="1"/>
  <c r="CC29" i="47"/>
  <c r="CB29" i="47"/>
  <c r="M29" i="47" s="1"/>
  <c r="CA29" i="47"/>
  <c r="L29" i="47" s="1"/>
  <c r="BZ29" i="47"/>
  <c r="BY29" i="47"/>
  <c r="J29" i="47" s="1"/>
  <c r="BX29" i="47"/>
  <c r="I29" i="47" s="1"/>
  <c r="BW29" i="47"/>
  <c r="H29" i="47" s="1"/>
  <c r="BV29" i="47"/>
  <c r="BU29" i="47"/>
  <c r="F29" i="47" s="1"/>
  <c r="BT29" i="47"/>
  <c r="BS29" i="47"/>
  <c r="D29" i="47" s="1"/>
  <c r="B29" i="47"/>
  <c r="B29" i="45" s="1"/>
  <c r="A29" i="47"/>
  <c r="EF28" i="47"/>
  <c r="BQ28" i="47" s="1"/>
  <c r="EE28" i="47"/>
  <c r="BP28" i="47" s="1"/>
  <c r="ED28" i="47"/>
  <c r="BO28" i="47" s="1"/>
  <c r="EC28" i="47"/>
  <c r="BN28" i="47" s="1"/>
  <c r="EB28" i="47"/>
  <c r="EA28" i="47"/>
  <c r="BL28" i="47" s="1"/>
  <c r="DZ28" i="47"/>
  <c r="DY28" i="47"/>
  <c r="DX28" i="47"/>
  <c r="BI28" i="47" s="1"/>
  <c r="DW28" i="47"/>
  <c r="DV28" i="47"/>
  <c r="BG28" i="47" s="1"/>
  <c r="DU28" i="47"/>
  <c r="BF28" i="47" s="1"/>
  <c r="DT28" i="47"/>
  <c r="BE28" i="47" s="1"/>
  <c r="DS28" i="47"/>
  <c r="BD28" i="47" s="1"/>
  <c r="DR28" i="47"/>
  <c r="BC28" i="47" s="1"/>
  <c r="DQ28" i="47"/>
  <c r="BB28" i="47" s="1"/>
  <c r="DP28" i="47"/>
  <c r="BA28" i="47" s="1"/>
  <c r="DO28" i="47"/>
  <c r="AZ28" i="47" s="1"/>
  <c r="DN28" i="47"/>
  <c r="AY28" i="47" s="1"/>
  <c r="DM28" i="47"/>
  <c r="AX28" i="47" s="1"/>
  <c r="DL28" i="47"/>
  <c r="DK28" i="47"/>
  <c r="AV28" i="47" s="1"/>
  <c r="DJ28" i="47"/>
  <c r="DI28" i="47"/>
  <c r="DH28" i="47"/>
  <c r="AS28" i="47" s="1"/>
  <c r="DG28" i="47"/>
  <c r="DF28" i="47"/>
  <c r="AQ28" i="47" s="1"/>
  <c r="DE28" i="47"/>
  <c r="AP28" i="47" s="1"/>
  <c r="DD28" i="47"/>
  <c r="AO28" i="47" s="1"/>
  <c r="DC28" i="47"/>
  <c r="AN28" i="47" s="1"/>
  <c r="DB28" i="47"/>
  <c r="DA28" i="47"/>
  <c r="AL28" i="47" s="1"/>
  <c r="CZ28" i="47"/>
  <c r="AK28" i="47" s="1"/>
  <c r="CY28" i="47"/>
  <c r="AJ28" i="47" s="1"/>
  <c r="CX28" i="47"/>
  <c r="CW28" i="47"/>
  <c r="CV28" i="47"/>
  <c r="AG28" i="47" s="1"/>
  <c r="CU28" i="47"/>
  <c r="AF28" i="47" s="1"/>
  <c r="CT28" i="47"/>
  <c r="CS28" i="47"/>
  <c r="AD28" i="47" s="1"/>
  <c r="CR28" i="47"/>
  <c r="AC28" i="47" s="1"/>
  <c r="CQ28" i="47"/>
  <c r="AB28" i="47" s="1"/>
  <c r="CP28" i="47"/>
  <c r="CO28" i="47"/>
  <c r="Z28" i="47" s="1"/>
  <c r="CN28" i="47"/>
  <c r="Y28" i="47" s="1"/>
  <c r="CM28" i="47"/>
  <c r="CL28" i="47"/>
  <c r="W28" i="47" s="1"/>
  <c r="CK28" i="47"/>
  <c r="V28" i="47" s="1"/>
  <c r="CJ28" i="47"/>
  <c r="U28" i="47" s="1"/>
  <c r="CI28" i="47"/>
  <c r="CH28" i="47"/>
  <c r="S28" i="47" s="1"/>
  <c r="CG28" i="47"/>
  <c r="R28" i="47" s="1"/>
  <c r="CF28" i="47"/>
  <c r="Q28" i="47" s="1"/>
  <c r="CE28" i="47"/>
  <c r="P28" i="47" s="1"/>
  <c r="CD28" i="47"/>
  <c r="O28" i="47" s="1"/>
  <c r="CC28" i="47"/>
  <c r="N28" i="47" s="1"/>
  <c r="CB28" i="47"/>
  <c r="M28" i="47" s="1"/>
  <c r="CA28" i="47"/>
  <c r="BZ28" i="47"/>
  <c r="K28" i="47" s="1"/>
  <c r="BY28" i="47"/>
  <c r="J28" i="47" s="1"/>
  <c r="BX28" i="47"/>
  <c r="BW28" i="47"/>
  <c r="BV28" i="47"/>
  <c r="BU28" i="47"/>
  <c r="F28" i="47" s="1"/>
  <c r="BT28" i="47"/>
  <c r="E28" i="47" s="1"/>
  <c r="BS28" i="47"/>
  <c r="D28" i="47" s="1"/>
  <c r="B28" i="47"/>
  <c r="A28" i="47"/>
  <c r="A26" i="27" s="1"/>
  <c r="EF27" i="47"/>
  <c r="EE27" i="47"/>
  <c r="BP27" i="47" s="1"/>
  <c r="ED27" i="47"/>
  <c r="EC27" i="47"/>
  <c r="EB27" i="47"/>
  <c r="EA27" i="47"/>
  <c r="DZ27" i="47"/>
  <c r="BK27" i="47" s="1"/>
  <c r="DY27" i="47"/>
  <c r="BJ27" i="47" s="1"/>
  <c r="DX27" i="47"/>
  <c r="BI27" i="47" s="1"/>
  <c r="DW27" i="47"/>
  <c r="BH27" i="47" s="1"/>
  <c r="DV27" i="47"/>
  <c r="BG27" i="45" s="1"/>
  <c r="DU27" i="47"/>
  <c r="BF27" i="45" s="1"/>
  <c r="DT27" i="47"/>
  <c r="DS27" i="47"/>
  <c r="BD27" i="47" s="1"/>
  <c r="DR27" i="47"/>
  <c r="BC27" i="47" s="1"/>
  <c r="DQ27" i="47"/>
  <c r="BB27" i="47" s="1"/>
  <c r="DP27" i="47"/>
  <c r="BA27" i="47" s="1"/>
  <c r="DO27" i="47"/>
  <c r="AZ27" i="47" s="1"/>
  <c r="DN27" i="47"/>
  <c r="DM27" i="47"/>
  <c r="AX27" i="47" s="1"/>
  <c r="DL27" i="47"/>
  <c r="DK27" i="47"/>
  <c r="AV27" i="47" s="1"/>
  <c r="DJ27" i="47"/>
  <c r="AU27" i="47" s="1"/>
  <c r="DI27" i="47"/>
  <c r="AT27" i="47" s="1"/>
  <c r="DH27" i="47"/>
  <c r="AS27" i="47" s="1"/>
  <c r="DG27" i="47"/>
  <c r="AR27" i="47" s="1"/>
  <c r="DF27" i="47"/>
  <c r="DE27" i="47"/>
  <c r="DD27" i="47"/>
  <c r="DC27" i="47"/>
  <c r="AN27" i="47" s="1"/>
  <c r="DB27" i="47"/>
  <c r="DA27" i="47"/>
  <c r="AL27" i="47" s="1"/>
  <c r="CZ27" i="47"/>
  <c r="AK27" i="47" s="1"/>
  <c r="CY27" i="47"/>
  <c r="AJ27" i="47" s="1"/>
  <c r="CX27" i="47"/>
  <c r="CW27" i="47"/>
  <c r="CV27" i="47"/>
  <c r="AG27" i="47" s="1"/>
  <c r="CU27" i="47"/>
  <c r="CT27" i="47"/>
  <c r="CS27" i="47"/>
  <c r="AD27" i="47" s="1"/>
  <c r="CR27" i="47"/>
  <c r="AC27" i="47" s="1"/>
  <c r="CQ27" i="47"/>
  <c r="AB27" i="47" s="1"/>
  <c r="CP27" i="47"/>
  <c r="CO27" i="47"/>
  <c r="CN27" i="47"/>
  <c r="CM27" i="47"/>
  <c r="CL27" i="47"/>
  <c r="W27" i="47" s="1"/>
  <c r="CK27" i="47"/>
  <c r="V27" i="47" s="1"/>
  <c r="CJ27" i="47"/>
  <c r="U27" i="47" s="1"/>
  <c r="CI27" i="47"/>
  <c r="T27" i="47" s="1"/>
  <c r="CH27" i="47"/>
  <c r="S27" i="47" s="1"/>
  <c r="CG27" i="47"/>
  <c r="R27" i="47" s="1"/>
  <c r="CF27" i="47"/>
  <c r="CE27" i="47"/>
  <c r="P27" i="47" s="1"/>
  <c r="CD27" i="47"/>
  <c r="CC27" i="47"/>
  <c r="CB27" i="47"/>
  <c r="M27" i="47" s="1"/>
  <c r="CA27" i="47"/>
  <c r="L27" i="47" s="1"/>
  <c r="BZ27" i="47"/>
  <c r="K27" i="47" s="1"/>
  <c r="BY27" i="47"/>
  <c r="J27" i="47" s="1"/>
  <c r="BX27" i="47"/>
  <c r="BW27" i="47"/>
  <c r="BV27" i="47"/>
  <c r="BU27" i="47"/>
  <c r="F27" i="47" s="1"/>
  <c r="BT27" i="47"/>
  <c r="E27" i="47" s="1"/>
  <c r="BS27" i="47"/>
  <c r="D27" i="47" s="1"/>
  <c r="B27" i="47"/>
  <c r="A27" i="47"/>
  <c r="EF26" i="47"/>
  <c r="BQ26" i="47" s="1"/>
  <c r="EE26" i="47"/>
  <c r="ED26" i="47"/>
  <c r="BO26" i="45" s="1"/>
  <c r="EC26" i="47"/>
  <c r="EB26" i="47"/>
  <c r="BM26" i="47" s="1"/>
  <c r="EA26" i="47"/>
  <c r="DZ26" i="47"/>
  <c r="DY26" i="47"/>
  <c r="DX26" i="47"/>
  <c r="DW26" i="47"/>
  <c r="BH26" i="47" s="1"/>
  <c r="DV26" i="47"/>
  <c r="BG26" i="47" s="1"/>
  <c r="DU26" i="47"/>
  <c r="BF26" i="47" s="1"/>
  <c r="DT26" i="47"/>
  <c r="DS26" i="47"/>
  <c r="DR26" i="47"/>
  <c r="BC26" i="47" s="1"/>
  <c r="DQ26" i="47"/>
  <c r="BB26" i="47" s="1"/>
  <c r="DP26" i="47"/>
  <c r="DO26" i="47"/>
  <c r="AZ26" i="47" s="1"/>
  <c r="DN26" i="47"/>
  <c r="AY26" i="47" s="1"/>
  <c r="DM26" i="47"/>
  <c r="AX26" i="47" s="1"/>
  <c r="DL26" i="47"/>
  <c r="AW26" i="47" s="1"/>
  <c r="DK26" i="47"/>
  <c r="DJ26" i="47"/>
  <c r="DI26" i="47"/>
  <c r="AT26" i="47" s="1"/>
  <c r="DH26" i="47"/>
  <c r="AS26" i="47" s="1"/>
  <c r="DG26" i="47"/>
  <c r="AR26" i="47" s="1"/>
  <c r="DF26" i="47"/>
  <c r="AQ26" i="47" s="1"/>
  <c r="DE26" i="47"/>
  <c r="DD26" i="47"/>
  <c r="DC26" i="47"/>
  <c r="DB26" i="47"/>
  <c r="AM26" i="47" s="1"/>
  <c r="DA26" i="47"/>
  <c r="AL26" i="47" s="1"/>
  <c r="CZ26" i="47"/>
  <c r="CY26" i="47"/>
  <c r="AJ26" i="47" s="1"/>
  <c r="CX26" i="47"/>
  <c r="AI26" i="47" s="1"/>
  <c r="CW26" i="47"/>
  <c r="AH26" i="47" s="1"/>
  <c r="CV26" i="47"/>
  <c r="AG26" i="47" s="1"/>
  <c r="CU26" i="47"/>
  <c r="CT26" i="47"/>
  <c r="CS26" i="47"/>
  <c r="AD26" i="47" s="1"/>
  <c r="CR26" i="47"/>
  <c r="AC26" i="47" s="1"/>
  <c r="CQ26" i="47"/>
  <c r="AB26" i="47" s="1"/>
  <c r="CP26" i="47"/>
  <c r="CO26" i="47"/>
  <c r="Z26" i="47" s="1"/>
  <c r="CN26" i="47"/>
  <c r="CM26" i="47"/>
  <c r="CL26" i="47"/>
  <c r="W26" i="47" s="1"/>
  <c r="CK26" i="47"/>
  <c r="V26" i="47" s="1"/>
  <c r="CJ26" i="47"/>
  <c r="U26" i="47" s="1"/>
  <c r="CI26" i="47"/>
  <c r="T26" i="47" s="1"/>
  <c r="CH26" i="47"/>
  <c r="S26" i="47" s="1"/>
  <c r="CG26" i="47"/>
  <c r="CF26" i="47"/>
  <c r="CE26" i="47"/>
  <c r="CD26" i="47"/>
  <c r="CC26" i="47"/>
  <c r="N26" i="47" s="1"/>
  <c r="CB26" i="47"/>
  <c r="M26" i="47" s="1"/>
  <c r="CA26" i="47"/>
  <c r="L26" i="47" s="1"/>
  <c r="BZ26" i="47"/>
  <c r="K26" i="47" s="1"/>
  <c r="BY26" i="47"/>
  <c r="J26" i="47" s="1"/>
  <c r="BX26" i="47"/>
  <c r="BW26" i="47"/>
  <c r="BV26" i="47"/>
  <c r="G26" i="47" s="1"/>
  <c r="BU26" i="47"/>
  <c r="F26" i="47" s="1"/>
  <c r="BT26" i="47"/>
  <c r="E26" i="47" s="1"/>
  <c r="BS26" i="47"/>
  <c r="D26" i="47" s="1"/>
  <c r="BO26" i="47"/>
  <c r="B26" i="47"/>
  <c r="A26" i="47"/>
  <c r="A26" i="45" s="1"/>
  <c r="EF25" i="47"/>
  <c r="EE25" i="47"/>
  <c r="ED25" i="47"/>
  <c r="BO25" i="47" s="1"/>
  <c r="EC25" i="47"/>
  <c r="EB25" i="47"/>
  <c r="EA25" i="47"/>
  <c r="DZ25" i="47"/>
  <c r="BK25" i="47" s="1"/>
  <c r="DY25" i="47"/>
  <c r="BJ25" i="47" s="1"/>
  <c r="DX25" i="47"/>
  <c r="DW25" i="47"/>
  <c r="DV25" i="47"/>
  <c r="BG25" i="47" s="1"/>
  <c r="DU25" i="47"/>
  <c r="BF25" i="47" s="1"/>
  <c r="DT25" i="47"/>
  <c r="BE25" i="47" s="1"/>
  <c r="DS25" i="47"/>
  <c r="BD25" i="47" s="1"/>
  <c r="DR25" i="47"/>
  <c r="BC25" i="47" s="1"/>
  <c r="DQ25" i="47"/>
  <c r="DP25" i="47"/>
  <c r="DO25" i="47"/>
  <c r="DN25" i="47"/>
  <c r="AY25" i="47" s="1"/>
  <c r="DM25" i="47"/>
  <c r="DL25" i="47"/>
  <c r="AW25" i="47" s="1"/>
  <c r="DK25" i="47"/>
  <c r="AV25" i="47" s="1"/>
  <c r="DJ25" i="47"/>
  <c r="AU25" i="47" s="1"/>
  <c r="DI25" i="47"/>
  <c r="DH25" i="47"/>
  <c r="DG25" i="47"/>
  <c r="AR25" i="47" s="1"/>
  <c r="DF25" i="47"/>
  <c r="AQ25" i="47" s="1"/>
  <c r="DE25" i="47"/>
  <c r="DD25" i="47"/>
  <c r="AO25" i="47" s="1"/>
  <c r="DC25" i="47"/>
  <c r="AN25" i="47" s="1"/>
  <c r="DB25" i="47"/>
  <c r="AM25" i="47" s="1"/>
  <c r="DA25" i="47"/>
  <c r="CZ25" i="47"/>
  <c r="AK25" i="47" s="1"/>
  <c r="CY25" i="47"/>
  <c r="CX25" i="47"/>
  <c r="AI25" i="47" s="1"/>
  <c r="CW25" i="47"/>
  <c r="CV25" i="47"/>
  <c r="AG25" i="47" s="1"/>
  <c r="CU25" i="47"/>
  <c r="AF25" i="47" s="1"/>
  <c r="CT25" i="47"/>
  <c r="AE25" i="47" s="1"/>
  <c r="CS25" i="47"/>
  <c r="CR25" i="47"/>
  <c r="CQ25" i="47"/>
  <c r="AB25" i="47" s="1"/>
  <c r="CP25" i="47"/>
  <c r="AA25" i="47" s="1"/>
  <c r="CO25" i="47"/>
  <c r="Z25" i="47" s="1"/>
  <c r="CN25" i="47"/>
  <c r="Y25" i="47" s="1"/>
  <c r="CM25" i="47"/>
  <c r="CL25" i="47"/>
  <c r="W25" i="47" s="1"/>
  <c r="CK25" i="47"/>
  <c r="CJ25" i="47"/>
  <c r="CI25" i="47"/>
  <c r="T25" i="47" s="1"/>
  <c r="CH25" i="47"/>
  <c r="S25" i="47" s="1"/>
  <c r="CG25" i="47"/>
  <c r="R25" i="47" s="1"/>
  <c r="CF25" i="47"/>
  <c r="Q25" i="47" s="1"/>
  <c r="CE25" i="47"/>
  <c r="P25" i="47" s="1"/>
  <c r="CD25" i="47"/>
  <c r="O25" i="47" s="1"/>
  <c r="CC25" i="47"/>
  <c r="CB25" i="47"/>
  <c r="CA25" i="47"/>
  <c r="BZ25" i="47"/>
  <c r="K25" i="47" s="1"/>
  <c r="BY25" i="47"/>
  <c r="BX25" i="47"/>
  <c r="I25" i="47" s="1"/>
  <c r="BW25" i="47"/>
  <c r="H25" i="47" s="1"/>
  <c r="BV25" i="47"/>
  <c r="G25" i="47" s="1"/>
  <c r="BU25" i="47"/>
  <c r="F25" i="47" s="1"/>
  <c r="BT25" i="47"/>
  <c r="BS25" i="47"/>
  <c r="D25" i="47" s="1"/>
  <c r="B25" i="47"/>
  <c r="A25" i="47"/>
  <c r="C25" i="47" s="1"/>
  <c r="C25" i="45" s="1"/>
  <c r="EF24" i="47"/>
  <c r="BQ24" i="47" s="1"/>
  <c r="EE24" i="47"/>
  <c r="BP24" i="47" s="1"/>
  <c r="ED24" i="47"/>
  <c r="EC24" i="47"/>
  <c r="EB24" i="47"/>
  <c r="BM24" i="47" s="1"/>
  <c r="EA24" i="47"/>
  <c r="DZ24" i="47"/>
  <c r="DY24" i="47"/>
  <c r="BJ24" i="47" s="1"/>
  <c r="DX24" i="47"/>
  <c r="BI24" i="47" s="1"/>
  <c r="DW24" i="47"/>
  <c r="BH24" i="47" s="1"/>
  <c r="DV24" i="47"/>
  <c r="DU24" i="47"/>
  <c r="DT24" i="47"/>
  <c r="DS24" i="47"/>
  <c r="DR24" i="47"/>
  <c r="BC24" i="47" s="1"/>
  <c r="DQ24" i="47"/>
  <c r="DP24" i="47"/>
  <c r="BA24" i="47" s="1"/>
  <c r="DO24" i="47"/>
  <c r="DN24" i="47"/>
  <c r="AY24" i="47" s="1"/>
  <c r="DM24" i="47"/>
  <c r="AX24" i="47" s="1"/>
  <c r="DL24" i="47"/>
  <c r="AW24" i="47" s="1"/>
  <c r="DK24" i="47"/>
  <c r="DJ24" i="47"/>
  <c r="AU24" i="47" s="1"/>
  <c r="DI24" i="47"/>
  <c r="AT24" i="47" s="1"/>
  <c r="DH24" i="47"/>
  <c r="AS24" i="47" s="1"/>
  <c r="DG24" i="47"/>
  <c r="AR24" i="47" s="1"/>
  <c r="DF24" i="47"/>
  <c r="AQ24" i="47" s="1"/>
  <c r="DE24" i="47"/>
  <c r="AP24" i="47" s="1"/>
  <c r="DD24" i="47"/>
  <c r="AO24" i="47" s="1"/>
  <c r="DC24" i="47"/>
  <c r="DB24" i="47"/>
  <c r="AM24" i="47" s="1"/>
  <c r="DA24" i="47"/>
  <c r="AL24" i="47" s="1"/>
  <c r="CZ24" i="47"/>
  <c r="AK24" i="45" s="1"/>
  <c r="CY24" i="47"/>
  <c r="AJ24" i="47" s="1"/>
  <c r="CX24" i="47"/>
  <c r="CW24" i="47"/>
  <c r="CV24" i="47"/>
  <c r="AG24" i="47" s="1"/>
  <c r="CU24" i="47"/>
  <c r="CT24" i="47"/>
  <c r="CS24" i="47"/>
  <c r="AD24" i="47" s="1"/>
  <c r="CR24" i="47"/>
  <c r="AC24" i="47" s="1"/>
  <c r="CQ24" i="47"/>
  <c r="AB24" i="47" s="1"/>
  <c r="CP24" i="47"/>
  <c r="AA24" i="47" s="1"/>
  <c r="CO24" i="47"/>
  <c r="CN24" i="47"/>
  <c r="CM24" i="47"/>
  <c r="X24" i="47" s="1"/>
  <c r="CL24" i="47"/>
  <c r="W24" i="47" s="1"/>
  <c r="CK24" i="47"/>
  <c r="CJ24" i="47"/>
  <c r="U24" i="47" s="1"/>
  <c r="CI24" i="47"/>
  <c r="T24" i="47" s="1"/>
  <c r="CH24" i="47"/>
  <c r="S24" i="47" s="1"/>
  <c r="CG24" i="47"/>
  <c r="R24" i="47" s="1"/>
  <c r="CF24" i="47"/>
  <c r="CE24" i="47"/>
  <c r="CD24" i="47"/>
  <c r="O24" i="47" s="1"/>
  <c r="CC24" i="47"/>
  <c r="N24" i="47" s="1"/>
  <c r="CB24" i="47"/>
  <c r="M24" i="47" s="1"/>
  <c r="CA24" i="47"/>
  <c r="L24" i="47" s="1"/>
  <c r="BZ24" i="47"/>
  <c r="K24" i="47" s="1"/>
  <c r="BY24" i="47"/>
  <c r="BX24" i="47"/>
  <c r="I24" i="47" s="1"/>
  <c r="BW24" i="47"/>
  <c r="BV24" i="47"/>
  <c r="G24" i="47" s="1"/>
  <c r="BU24" i="47"/>
  <c r="BT24" i="47"/>
  <c r="E24" i="47" s="1"/>
  <c r="BS24" i="47"/>
  <c r="D24" i="47" s="1"/>
  <c r="B24" i="47"/>
  <c r="A24" i="47"/>
  <c r="EF23" i="47"/>
  <c r="EE23" i="47"/>
  <c r="ED23" i="47"/>
  <c r="BO23" i="47" s="1"/>
  <c r="EC23" i="47"/>
  <c r="BN23" i="47" s="1"/>
  <c r="EB23" i="47"/>
  <c r="BM23" i="47" s="1"/>
  <c r="EA23" i="47"/>
  <c r="BL23" i="47" s="1"/>
  <c r="DZ23" i="47"/>
  <c r="BK23" i="47" s="1"/>
  <c r="DY23" i="47"/>
  <c r="BJ23" i="47" s="1"/>
  <c r="DX23" i="47"/>
  <c r="DW23" i="47"/>
  <c r="BH23" i="47" s="1"/>
  <c r="DV23" i="47"/>
  <c r="BG23" i="47" s="1"/>
  <c r="DU23" i="47"/>
  <c r="BF23" i="47" s="1"/>
  <c r="DT23" i="47"/>
  <c r="BE23" i="47" s="1"/>
  <c r="DS23" i="47"/>
  <c r="BD23" i="47" s="1"/>
  <c r="DR23" i="47"/>
  <c r="DQ23" i="47"/>
  <c r="BB23" i="47" s="1"/>
  <c r="DP23" i="47"/>
  <c r="DO23" i="47"/>
  <c r="AZ23" i="47" s="1"/>
  <c r="DN23" i="47"/>
  <c r="AY23" i="47" s="1"/>
  <c r="DM23" i="47"/>
  <c r="AX23" i="47" s="1"/>
  <c r="DL23" i="47"/>
  <c r="DK23" i="47"/>
  <c r="AV23" i="47" s="1"/>
  <c r="DJ23" i="47"/>
  <c r="AU23" i="47" s="1"/>
  <c r="DI23" i="47"/>
  <c r="DH23" i="47"/>
  <c r="DG23" i="47"/>
  <c r="DF23" i="47"/>
  <c r="AQ23" i="47" s="1"/>
  <c r="DE23" i="47"/>
  <c r="AP23" i="47" s="1"/>
  <c r="DD23" i="47"/>
  <c r="AO23" i="47" s="1"/>
  <c r="DC23" i="47"/>
  <c r="AN23" i="47" s="1"/>
  <c r="DB23" i="47"/>
  <c r="AM23" i="47" s="1"/>
  <c r="DA23" i="47"/>
  <c r="CZ23" i="47"/>
  <c r="CY23" i="47"/>
  <c r="CX23" i="47"/>
  <c r="AI23" i="47" s="1"/>
  <c r="CW23" i="47"/>
  <c r="CV23" i="47"/>
  <c r="AG23" i="47" s="1"/>
  <c r="CU23" i="47"/>
  <c r="AF23" i="47" s="1"/>
  <c r="CT23" i="47"/>
  <c r="AE23" i="47" s="1"/>
  <c r="CS23" i="47"/>
  <c r="AD23" i="47" s="1"/>
  <c r="CR23" i="47"/>
  <c r="CQ23" i="47"/>
  <c r="CP23" i="47"/>
  <c r="CO23" i="47"/>
  <c r="Z23" i="47" s="1"/>
  <c r="CN23" i="47"/>
  <c r="Y23" i="47" s="1"/>
  <c r="CM23" i="47"/>
  <c r="CL23" i="47"/>
  <c r="W23" i="47" s="1"/>
  <c r="CK23" i="47"/>
  <c r="CJ23" i="47"/>
  <c r="CI23" i="47"/>
  <c r="CH23" i="47"/>
  <c r="S23" i="47" s="1"/>
  <c r="CG23" i="47"/>
  <c r="CF23" i="47"/>
  <c r="Q23" i="47" s="1"/>
  <c r="CE23" i="47"/>
  <c r="P23" i="47" s="1"/>
  <c r="CD23" i="47"/>
  <c r="O23" i="47" s="1"/>
  <c r="CC23" i="47"/>
  <c r="N23" i="47" s="1"/>
  <c r="CB23" i="47"/>
  <c r="CA23" i="47"/>
  <c r="L23" i="47" s="1"/>
  <c r="BZ23" i="47"/>
  <c r="K23" i="47" s="1"/>
  <c r="BY23" i="47"/>
  <c r="J23" i="47" s="1"/>
  <c r="BX23" i="47"/>
  <c r="I23" i="47" s="1"/>
  <c r="BW23" i="47"/>
  <c r="H23" i="47" s="1"/>
  <c r="BV23" i="47"/>
  <c r="BU23" i="47"/>
  <c r="BT23" i="47"/>
  <c r="BS23" i="47"/>
  <c r="B23" i="47"/>
  <c r="A23" i="47"/>
  <c r="C23" i="47" s="1"/>
  <c r="C23" i="45" s="1"/>
  <c r="EF22" i="47"/>
  <c r="BQ22" i="47" s="1"/>
  <c r="EE22" i="47"/>
  <c r="ED22" i="47"/>
  <c r="BO22" i="47" s="1"/>
  <c r="EC22" i="47"/>
  <c r="BN22" i="47" s="1"/>
  <c r="EB22" i="47"/>
  <c r="BM22" i="47" s="1"/>
  <c r="EA22" i="47"/>
  <c r="DZ22" i="47"/>
  <c r="BK22" i="47" s="1"/>
  <c r="DY22" i="47"/>
  <c r="DX22" i="47"/>
  <c r="BI22" i="47" s="1"/>
  <c r="DW22" i="47"/>
  <c r="DV22" i="47"/>
  <c r="BG22" i="47" s="1"/>
  <c r="DU22" i="47"/>
  <c r="BF22" i="47" s="1"/>
  <c r="DT22" i="47"/>
  <c r="BE22" i="47" s="1"/>
  <c r="DS22" i="47"/>
  <c r="BD22" i="47" s="1"/>
  <c r="DR22" i="47"/>
  <c r="DQ22" i="47"/>
  <c r="DP22" i="47"/>
  <c r="BA22" i="47" s="1"/>
  <c r="DO22" i="47"/>
  <c r="DN22" i="47"/>
  <c r="AY22" i="47" s="1"/>
  <c r="DM22" i="47"/>
  <c r="DL22" i="47"/>
  <c r="DK22" i="47"/>
  <c r="AV22" i="47" s="1"/>
  <c r="DJ22" i="47"/>
  <c r="AU22" i="47" s="1"/>
  <c r="DI22" i="47"/>
  <c r="AT22" i="47" s="1"/>
  <c r="DH22" i="47"/>
  <c r="AS22" i="47" s="1"/>
  <c r="DG22" i="47"/>
  <c r="DF22" i="47"/>
  <c r="AQ22" i="47" s="1"/>
  <c r="DE22" i="47"/>
  <c r="AP22" i="47" s="1"/>
  <c r="DD22" i="47"/>
  <c r="AO22" i="47" s="1"/>
  <c r="DC22" i="47"/>
  <c r="DB22" i="47"/>
  <c r="AM22" i="47" s="1"/>
  <c r="DA22" i="47"/>
  <c r="AL22" i="47" s="1"/>
  <c r="CZ22" i="47"/>
  <c r="AK22" i="47" s="1"/>
  <c r="CY22" i="47"/>
  <c r="CX22" i="47"/>
  <c r="AI22" i="47" s="1"/>
  <c r="CW22" i="47"/>
  <c r="CV22" i="47"/>
  <c r="CU22" i="47"/>
  <c r="AF22" i="47" s="1"/>
  <c r="CT22" i="47"/>
  <c r="CS22" i="47"/>
  <c r="AD22" i="47" s="1"/>
  <c r="CR22" i="47"/>
  <c r="AC22" i="47" s="1"/>
  <c r="CQ22" i="47"/>
  <c r="CP22" i="47"/>
  <c r="CO22" i="47"/>
  <c r="Z22" i="47" s="1"/>
  <c r="CN22" i="47"/>
  <c r="Y22" i="47" s="1"/>
  <c r="CM22" i="47"/>
  <c r="X22" i="47" s="1"/>
  <c r="CL22" i="47"/>
  <c r="W22" i="47" s="1"/>
  <c r="CK22" i="47"/>
  <c r="CJ22" i="47"/>
  <c r="U22" i="47" s="1"/>
  <c r="CI22" i="47"/>
  <c r="CH22" i="47"/>
  <c r="S22" i="47" s="1"/>
  <c r="CG22" i="47"/>
  <c r="R22" i="47" s="1"/>
  <c r="CF22" i="47"/>
  <c r="Q22" i="47" s="1"/>
  <c r="CE22" i="47"/>
  <c r="P22" i="47" s="1"/>
  <c r="CD22" i="47"/>
  <c r="O22" i="47" s="1"/>
  <c r="CC22" i="47"/>
  <c r="N22" i="47" s="1"/>
  <c r="CB22" i="47"/>
  <c r="M22" i="47" s="1"/>
  <c r="CA22" i="47"/>
  <c r="BZ22" i="47"/>
  <c r="K22" i="47" s="1"/>
  <c r="BY22" i="47"/>
  <c r="J22" i="47" s="1"/>
  <c r="BX22" i="47"/>
  <c r="BW22" i="47"/>
  <c r="H22" i="47" s="1"/>
  <c r="BV22" i="47"/>
  <c r="G22" i="47" s="1"/>
  <c r="BU22" i="47"/>
  <c r="F22" i="47" s="1"/>
  <c r="BT22" i="47"/>
  <c r="BS22" i="47"/>
  <c r="B22" i="47"/>
  <c r="A22" i="47"/>
  <c r="A20" i="27" s="1"/>
  <c r="EF21" i="47"/>
  <c r="BQ21" i="47" s="1"/>
  <c r="EE21" i="47"/>
  <c r="BP21" i="47" s="1"/>
  <c r="ED21" i="47"/>
  <c r="BO21" i="45" s="1"/>
  <c r="EC21" i="47"/>
  <c r="BN21" i="45" s="1"/>
  <c r="EB21" i="47"/>
  <c r="BM21" i="45" s="1"/>
  <c r="EA21" i="47"/>
  <c r="DZ21" i="47"/>
  <c r="BK21" i="47" s="1"/>
  <c r="DY21" i="47"/>
  <c r="BJ21" i="47" s="1"/>
  <c r="DX21" i="47"/>
  <c r="BI21" i="47" s="1"/>
  <c r="DW21" i="47"/>
  <c r="BH21" i="47" s="1"/>
  <c r="DV21" i="47"/>
  <c r="BG21" i="47" s="1"/>
  <c r="DU21" i="47"/>
  <c r="BF21" i="47" s="1"/>
  <c r="DT21" i="47"/>
  <c r="BE21" i="47" s="1"/>
  <c r="DS21" i="47"/>
  <c r="DR21" i="47"/>
  <c r="BC21" i="47" s="1"/>
  <c r="DQ21" i="47"/>
  <c r="BB21" i="47" s="1"/>
  <c r="DP21" i="47"/>
  <c r="DO21" i="47"/>
  <c r="DN21" i="47"/>
  <c r="AY21" i="47" s="1"/>
  <c r="DM21" i="47"/>
  <c r="AX21" i="47" s="1"/>
  <c r="DL21" i="47"/>
  <c r="AW21" i="47" s="1"/>
  <c r="DK21" i="47"/>
  <c r="AV21" i="47" s="1"/>
  <c r="DJ21" i="47"/>
  <c r="AU21" i="47" s="1"/>
  <c r="DI21" i="47"/>
  <c r="AT21" i="47" s="1"/>
  <c r="DH21" i="47"/>
  <c r="AS21" i="47" s="1"/>
  <c r="DG21" i="47"/>
  <c r="AR21" i="47" s="1"/>
  <c r="DF21" i="47"/>
  <c r="AQ21" i="47" s="1"/>
  <c r="DE21" i="47"/>
  <c r="DD21" i="47"/>
  <c r="AO21" i="47" s="1"/>
  <c r="DC21" i="47"/>
  <c r="DB21" i="47"/>
  <c r="AM21" i="47" s="1"/>
  <c r="DA21" i="47"/>
  <c r="AL21" i="47" s="1"/>
  <c r="CZ21" i="47"/>
  <c r="AK21" i="47" s="1"/>
  <c r="CY21" i="47"/>
  <c r="AJ21" i="47" s="1"/>
  <c r="CX21" i="47"/>
  <c r="CW21" i="47"/>
  <c r="AH21" i="47" s="1"/>
  <c r="CV21" i="47"/>
  <c r="AG21" i="47" s="1"/>
  <c r="CU21" i="47"/>
  <c r="CT21" i="47"/>
  <c r="CS21" i="47"/>
  <c r="CR21" i="47"/>
  <c r="AC21" i="47" s="1"/>
  <c r="CQ21" i="47"/>
  <c r="AB21" i="47" s="1"/>
  <c r="CP21" i="47"/>
  <c r="AA21" i="47" s="1"/>
  <c r="CO21" i="47"/>
  <c r="Z21" i="47" s="1"/>
  <c r="CN21" i="47"/>
  <c r="Y21" i="47" s="1"/>
  <c r="CM21" i="47"/>
  <c r="CL21" i="47"/>
  <c r="W21" i="47" s="1"/>
  <c r="CK21" i="47"/>
  <c r="V21" i="47" s="1"/>
  <c r="CJ21" i="47"/>
  <c r="U21" i="45" s="1"/>
  <c r="CI21" i="47"/>
  <c r="CH21" i="47"/>
  <c r="S21" i="47" s="1"/>
  <c r="CG21" i="47"/>
  <c r="R21" i="47" s="1"/>
  <c r="CF21" i="47"/>
  <c r="Q21" i="47" s="1"/>
  <c r="CE21" i="47"/>
  <c r="CD21" i="47"/>
  <c r="O21" i="47" s="1"/>
  <c r="CC21" i="47"/>
  <c r="N21" i="47" s="1"/>
  <c r="CB21" i="47"/>
  <c r="M21" i="47" s="1"/>
  <c r="CA21" i="47"/>
  <c r="L21" i="47" s="1"/>
  <c r="BZ21" i="47"/>
  <c r="K21" i="47" s="1"/>
  <c r="BY21" i="47"/>
  <c r="J21" i="47" s="1"/>
  <c r="BX21" i="47"/>
  <c r="I21" i="47" s="1"/>
  <c r="BW21" i="47"/>
  <c r="H21" i="47" s="1"/>
  <c r="BV21" i="47"/>
  <c r="G21" i="47" s="1"/>
  <c r="BU21" i="47"/>
  <c r="BT21" i="47"/>
  <c r="E21" i="47" s="1"/>
  <c r="BS21" i="47"/>
  <c r="D21" i="47" s="1"/>
  <c r="BO21" i="47"/>
  <c r="B21" i="47"/>
  <c r="A21" i="47"/>
  <c r="A19" i="27" s="1"/>
  <c r="EF20" i="47"/>
  <c r="EE20" i="47"/>
  <c r="ED20" i="47"/>
  <c r="EC20" i="47"/>
  <c r="BN20" i="47" s="1"/>
  <c r="EB20" i="47"/>
  <c r="BM20" i="47" s="1"/>
  <c r="EA20" i="47"/>
  <c r="BL20" i="47" s="1"/>
  <c r="DZ20" i="47"/>
  <c r="DY20" i="47"/>
  <c r="BJ20" i="47" s="1"/>
  <c r="DX20" i="47"/>
  <c r="DW20" i="47"/>
  <c r="BH20" i="47" s="1"/>
  <c r="DV20" i="47"/>
  <c r="BG20" i="47" s="1"/>
  <c r="DU20" i="47"/>
  <c r="BF20" i="47" s="1"/>
  <c r="DT20" i="47"/>
  <c r="BE20" i="47" s="1"/>
  <c r="DS20" i="47"/>
  <c r="BD20" i="47" s="1"/>
  <c r="DR20" i="47"/>
  <c r="DQ20" i="47"/>
  <c r="BB20" i="47" s="1"/>
  <c r="DP20" i="47"/>
  <c r="BA20" i="47" s="1"/>
  <c r="DO20" i="47"/>
  <c r="DN20" i="47"/>
  <c r="AY20" i="45" s="1"/>
  <c r="DM20" i="47"/>
  <c r="AX20" i="47" s="1"/>
  <c r="DL20" i="47"/>
  <c r="AW20" i="47" s="1"/>
  <c r="DK20" i="47"/>
  <c r="AV20" i="47" s="1"/>
  <c r="DJ20" i="47"/>
  <c r="DI20" i="47"/>
  <c r="AT20" i="47" s="1"/>
  <c r="DH20" i="47"/>
  <c r="AS20" i="47" s="1"/>
  <c r="DG20" i="47"/>
  <c r="AR20" i="47" s="1"/>
  <c r="DF20" i="47"/>
  <c r="AQ20" i="47" s="1"/>
  <c r="DE20" i="47"/>
  <c r="AP20" i="47" s="1"/>
  <c r="DD20" i="47"/>
  <c r="DC20" i="47"/>
  <c r="DB20" i="47"/>
  <c r="DA20" i="47"/>
  <c r="AL20" i="47" s="1"/>
  <c r="CZ20" i="47"/>
  <c r="AK20" i="47" s="1"/>
  <c r="CY20" i="47"/>
  <c r="AJ20" i="47" s="1"/>
  <c r="CX20" i="47"/>
  <c r="CW20" i="47"/>
  <c r="CV20" i="47"/>
  <c r="AG20" i="47" s="1"/>
  <c r="CU20" i="47"/>
  <c r="AF20" i="47" s="1"/>
  <c r="CT20" i="47"/>
  <c r="CS20" i="47"/>
  <c r="CR20" i="47"/>
  <c r="AC20" i="47" s="1"/>
  <c r="CQ20" i="47"/>
  <c r="AB20" i="47" s="1"/>
  <c r="CP20" i="47"/>
  <c r="AA20" i="47" s="1"/>
  <c r="CO20" i="47"/>
  <c r="CN20" i="47"/>
  <c r="Y20" i="47" s="1"/>
  <c r="CM20" i="47"/>
  <c r="X20" i="47" s="1"/>
  <c r="CL20" i="47"/>
  <c r="CK20" i="47"/>
  <c r="V20" i="47" s="1"/>
  <c r="CJ20" i="47"/>
  <c r="U20" i="47" s="1"/>
  <c r="CI20" i="47"/>
  <c r="CH20" i="47"/>
  <c r="CG20" i="47"/>
  <c r="R20" i="47" s="1"/>
  <c r="CF20" i="47"/>
  <c r="Q20" i="47" s="1"/>
  <c r="CE20" i="47"/>
  <c r="P20" i="47" s="1"/>
  <c r="CD20" i="47"/>
  <c r="CC20" i="47"/>
  <c r="CB20" i="47"/>
  <c r="M20" i="47" s="1"/>
  <c r="CA20" i="47"/>
  <c r="L20" i="47" s="1"/>
  <c r="BZ20" i="47"/>
  <c r="K20" i="47" s="1"/>
  <c r="BY20" i="47"/>
  <c r="BX20" i="47"/>
  <c r="I20" i="47" s="1"/>
  <c r="BW20" i="47"/>
  <c r="H20" i="47" s="1"/>
  <c r="BV20" i="47"/>
  <c r="BU20" i="47"/>
  <c r="F20" i="47" s="1"/>
  <c r="BT20" i="47"/>
  <c r="BS20" i="47"/>
  <c r="AY20" i="47"/>
  <c r="B20" i="47"/>
  <c r="A20" i="47"/>
  <c r="C20" i="47" s="1"/>
  <c r="C20" i="45" s="1"/>
  <c r="EF19" i="47"/>
  <c r="EE19" i="47"/>
  <c r="BP19" i="47" s="1"/>
  <c r="ED19" i="47"/>
  <c r="BO19" i="47" s="1"/>
  <c r="EC19" i="47"/>
  <c r="BN19" i="47" s="1"/>
  <c r="EB19" i="47"/>
  <c r="BM19" i="47" s="1"/>
  <c r="EA19" i="47"/>
  <c r="DZ19" i="47"/>
  <c r="DY19" i="47"/>
  <c r="BJ19" i="47" s="1"/>
  <c r="DX19" i="47"/>
  <c r="DW19" i="47"/>
  <c r="BH19" i="47" s="1"/>
  <c r="DV19" i="47"/>
  <c r="DU19" i="47"/>
  <c r="BF19" i="47" s="1"/>
  <c r="DT19" i="47"/>
  <c r="BE19" i="47" s="1"/>
  <c r="DS19" i="47"/>
  <c r="BD19" i="47" s="1"/>
  <c r="DR19" i="47"/>
  <c r="BC19" i="47" s="1"/>
  <c r="DQ19" i="47"/>
  <c r="BB19" i="47" s="1"/>
  <c r="DP19" i="47"/>
  <c r="DO19" i="47"/>
  <c r="DN19" i="47"/>
  <c r="AY19" i="47" s="1"/>
  <c r="DM19" i="47"/>
  <c r="AX19" i="47" s="1"/>
  <c r="DL19" i="47"/>
  <c r="AW19" i="47" s="1"/>
  <c r="DK19" i="47"/>
  <c r="AV19" i="47" s="1"/>
  <c r="DJ19" i="47"/>
  <c r="AU19" i="47" s="1"/>
  <c r="DI19" i="47"/>
  <c r="DH19" i="47"/>
  <c r="DG19" i="47"/>
  <c r="AR19" i="47" s="1"/>
  <c r="DF19" i="47"/>
  <c r="DE19" i="47"/>
  <c r="AP19" i="47" s="1"/>
  <c r="DD19" i="47"/>
  <c r="DC19" i="47"/>
  <c r="AN19" i="47" s="1"/>
  <c r="DB19" i="47"/>
  <c r="DA19" i="47"/>
  <c r="AL19" i="47" s="1"/>
  <c r="CZ19" i="47"/>
  <c r="CY19" i="47"/>
  <c r="AJ19" i="47" s="1"/>
  <c r="CX19" i="47"/>
  <c r="AI19" i="47" s="1"/>
  <c r="CW19" i="47"/>
  <c r="AH19" i="47" s="1"/>
  <c r="CV19" i="47"/>
  <c r="AG19" i="47" s="1"/>
  <c r="CU19" i="47"/>
  <c r="CT19" i="47"/>
  <c r="AE19" i="47" s="1"/>
  <c r="CS19" i="47"/>
  <c r="AD19" i="47" s="1"/>
  <c r="CR19" i="47"/>
  <c r="CQ19" i="47"/>
  <c r="AB19" i="47" s="1"/>
  <c r="CP19" i="47"/>
  <c r="AA19" i="47" s="1"/>
  <c r="CO19" i="47"/>
  <c r="Z19" i="47" s="1"/>
  <c r="CN19" i="47"/>
  <c r="CM19" i="47"/>
  <c r="X19" i="47" s="1"/>
  <c r="CL19" i="47"/>
  <c r="W19" i="47" s="1"/>
  <c r="CK19" i="47"/>
  <c r="V19" i="47" s="1"/>
  <c r="CJ19" i="47"/>
  <c r="CI19" i="47"/>
  <c r="T19" i="47" s="1"/>
  <c r="CH19" i="47"/>
  <c r="S19" i="47" s="1"/>
  <c r="CG19" i="47"/>
  <c r="R19" i="47" s="1"/>
  <c r="CF19" i="47"/>
  <c r="Q19" i="47" s="1"/>
  <c r="CE19" i="47"/>
  <c r="CD19" i="47"/>
  <c r="O19" i="47" s="1"/>
  <c r="CC19" i="47"/>
  <c r="N19" i="47" s="1"/>
  <c r="CB19" i="47"/>
  <c r="CA19" i="47"/>
  <c r="BZ19" i="47"/>
  <c r="BY19" i="47"/>
  <c r="J19" i="47" s="1"/>
  <c r="BX19" i="47"/>
  <c r="BW19" i="47"/>
  <c r="H19" i="47" s="1"/>
  <c r="BV19" i="47"/>
  <c r="BU19" i="47"/>
  <c r="F19" i="47" s="1"/>
  <c r="BT19" i="47"/>
  <c r="BS19" i="47"/>
  <c r="D19" i="47" s="1"/>
  <c r="A19" i="47"/>
  <c r="A17" i="27" s="1"/>
  <c r="EF18" i="47"/>
  <c r="BQ18" i="47" s="1"/>
  <c r="EE18" i="47"/>
  <c r="ED18" i="47"/>
  <c r="BO18" i="45" s="1"/>
  <c r="EC18" i="47"/>
  <c r="EB18" i="47"/>
  <c r="EA18" i="47"/>
  <c r="BL18" i="47" s="1"/>
  <c r="DZ18" i="47"/>
  <c r="BK18" i="47" s="1"/>
  <c r="DY18" i="47"/>
  <c r="BJ18" i="47" s="1"/>
  <c r="DX18" i="47"/>
  <c r="BI18" i="47" s="1"/>
  <c r="DW18" i="47"/>
  <c r="BH18" i="47" s="1"/>
  <c r="DV18" i="47"/>
  <c r="DU18" i="47"/>
  <c r="BF18" i="47" s="1"/>
  <c r="DT18" i="47"/>
  <c r="DS18" i="47"/>
  <c r="BD18" i="47" s="1"/>
  <c r="DR18" i="47"/>
  <c r="BC18" i="47" s="1"/>
  <c r="DQ18" i="47"/>
  <c r="BB18" i="47" s="1"/>
  <c r="DP18" i="47"/>
  <c r="BA18" i="47" s="1"/>
  <c r="DO18" i="47"/>
  <c r="AZ18" i="47" s="1"/>
  <c r="DN18" i="47"/>
  <c r="DM18" i="47"/>
  <c r="DL18" i="47"/>
  <c r="DK18" i="47"/>
  <c r="AV18" i="47" s="1"/>
  <c r="DJ18" i="47"/>
  <c r="AU18" i="47" s="1"/>
  <c r="DI18" i="47"/>
  <c r="AT18" i="47" s="1"/>
  <c r="DH18" i="47"/>
  <c r="AS18" i="47" s="1"/>
  <c r="DG18" i="47"/>
  <c r="AR18" i="47" s="1"/>
  <c r="DF18" i="47"/>
  <c r="AQ18" i="47" s="1"/>
  <c r="DE18" i="47"/>
  <c r="AP18" i="47" s="1"/>
  <c r="DD18" i="47"/>
  <c r="DC18" i="47"/>
  <c r="AN18" i="47" s="1"/>
  <c r="DB18" i="47"/>
  <c r="AM18" i="47" s="1"/>
  <c r="DA18" i="47"/>
  <c r="AL18" i="47" s="1"/>
  <c r="CZ18" i="47"/>
  <c r="AK18" i="47" s="1"/>
  <c r="CY18" i="47"/>
  <c r="AJ18" i="47" s="1"/>
  <c r="CX18" i="47"/>
  <c r="CW18" i="47"/>
  <c r="AH18" i="47" s="1"/>
  <c r="CV18" i="47"/>
  <c r="CU18" i="47"/>
  <c r="CT18" i="47"/>
  <c r="AE18" i="47" s="1"/>
  <c r="CS18" i="47"/>
  <c r="AD18" i="47" s="1"/>
  <c r="CR18" i="47"/>
  <c r="AC18" i="47" s="1"/>
  <c r="CQ18" i="47"/>
  <c r="AB18" i="47" s="1"/>
  <c r="CP18" i="47"/>
  <c r="AA18" i="47" s="1"/>
  <c r="CO18" i="47"/>
  <c r="Z18" i="47" s="1"/>
  <c r="CN18" i="47"/>
  <c r="CM18" i="47"/>
  <c r="X18" i="47" s="1"/>
  <c r="CL18" i="47"/>
  <c r="W18" i="47" s="1"/>
  <c r="CK18" i="47"/>
  <c r="CJ18" i="47"/>
  <c r="U18" i="47" s="1"/>
  <c r="CI18" i="47"/>
  <c r="T18" i="47" s="1"/>
  <c r="CH18" i="47"/>
  <c r="S18" i="47" s="1"/>
  <c r="CG18" i="47"/>
  <c r="R18" i="47" s="1"/>
  <c r="CF18" i="47"/>
  <c r="CE18" i="47"/>
  <c r="P18" i="47" s="1"/>
  <c r="CD18" i="47"/>
  <c r="O18" i="47" s="1"/>
  <c r="CC18" i="47"/>
  <c r="N18" i="47" s="1"/>
  <c r="CB18" i="47"/>
  <c r="M18" i="47" s="1"/>
  <c r="CA18" i="47"/>
  <c r="BZ18" i="47"/>
  <c r="K18" i="47" s="1"/>
  <c r="BY18" i="47"/>
  <c r="J18" i="47" s="1"/>
  <c r="BX18" i="47"/>
  <c r="BW18" i="47"/>
  <c r="H18" i="47" s="1"/>
  <c r="BV18" i="47"/>
  <c r="G18" i="47" s="1"/>
  <c r="BU18" i="47"/>
  <c r="BT18" i="47"/>
  <c r="E18" i="47" s="1"/>
  <c r="BS18" i="47"/>
  <c r="D18" i="47" s="1"/>
  <c r="BO18" i="47"/>
  <c r="A18" i="47"/>
  <c r="A16" i="27" s="1"/>
  <c r="EF17" i="47"/>
  <c r="BQ17" i="47" s="1"/>
  <c r="EE17" i="47"/>
  <c r="BP17" i="47" s="1"/>
  <c r="ED17" i="47"/>
  <c r="BO17" i="47" s="1"/>
  <c r="EC17" i="47"/>
  <c r="BN17" i="47" s="1"/>
  <c r="EB17" i="47"/>
  <c r="BM17" i="47" s="1"/>
  <c r="EA17" i="47"/>
  <c r="DZ17" i="47"/>
  <c r="BK17" i="47" s="1"/>
  <c r="DY17" i="47"/>
  <c r="BJ17" i="47" s="1"/>
  <c r="DX17" i="47"/>
  <c r="BI17" i="47" s="1"/>
  <c r="DW17" i="47"/>
  <c r="BH17" i="47" s="1"/>
  <c r="DV17" i="47"/>
  <c r="BG17" i="47" s="1"/>
  <c r="DU17" i="47"/>
  <c r="BF17" i="47" s="1"/>
  <c r="DT17" i="47"/>
  <c r="BE17" i="47" s="1"/>
  <c r="DS17" i="47"/>
  <c r="DR17" i="47"/>
  <c r="BC17" i="47" s="1"/>
  <c r="DQ17" i="47"/>
  <c r="DP17" i="47"/>
  <c r="BA17" i="47" s="1"/>
  <c r="DO17" i="47"/>
  <c r="AZ17" i="47" s="1"/>
  <c r="DN17" i="47"/>
  <c r="AY17" i="47" s="1"/>
  <c r="DM17" i="47"/>
  <c r="AX17" i="47" s="1"/>
  <c r="DL17" i="47"/>
  <c r="DK17" i="47"/>
  <c r="AV17" i="47" s="1"/>
  <c r="DJ17" i="47"/>
  <c r="AU17" i="47" s="1"/>
  <c r="DI17" i="47"/>
  <c r="DH17" i="47"/>
  <c r="AS17" i="47" s="1"/>
  <c r="DG17" i="47"/>
  <c r="AR17" i="47" s="1"/>
  <c r="DF17" i="47"/>
  <c r="AQ17" i="47" s="1"/>
  <c r="DE17" i="47"/>
  <c r="AP17" i="47" s="1"/>
  <c r="DD17" i="47"/>
  <c r="AO17" i="47" s="1"/>
  <c r="DC17" i="47"/>
  <c r="AN17" i="47" s="1"/>
  <c r="DB17" i="47"/>
  <c r="AM17" i="47" s="1"/>
  <c r="DA17" i="47"/>
  <c r="CZ17" i="47"/>
  <c r="AK17" i="47" s="1"/>
  <c r="CY17" i="47"/>
  <c r="AJ17" i="47" s="1"/>
  <c r="CX17" i="47"/>
  <c r="AI17" i="47" s="1"/>
  <c r="CW17" i="47"/>
  <c r="AH17" i="47" s="1"/>
  <c r="CV17" i="47"/>
  <c r="AG17" i="47" s="1"/>
  <c r="CU17" i="47"/>
  <c r="CT17" i="47"/>
  <c r="AE17" i="47" s="1"/>
  <c r="CS17" i="47"/>
  <c r="CR17" i="47"/>
  <c r="AC17" i="47" s="1"/>
  <c r="CQ17" i="47"/>
  <c r="AB17" i="47" s="1"/>
  <c r="CP17" i="47"/>
  <c r="AA17" i="47" s="1"/>
  <c r="CO17" i="47"/>
  <c r="Z17" i="47" s="1"/>
  <c r="CN17" i="47"/>
  <c r="Y17" i="47" s="1"/>
  <c r="CM17" i="47"/>
  <c r="X17" i="47" s="1"/>
  <c r="CL17" i="47"/>
  <c r="W17" i="47" s="1"/>
  <c r="CK17" i="47"/>
  <c r="V17" i="47" s="1"/>
  <c r="CJ17" i="47"/>
  <c r="U17" i="47" s="1"/>
  <c r="CI17" i="47"/>
  <c r="T17" i="47" s="1"/>
  <c r="CH17" i="47"/>
  <c r="S17" i="47" s="1"/>
  <c r="CG17" i="47"/>
  <c r="CF17" i="47"/>
  <c r="CE17" i="47"/>
  <c r="P17" i="47" s="1"/>
  <c r="CD17" i="47"/>
  <c r="CC17" i="47"/>
  <c r="CB17" i="47"/>
  <c r="CA17" i="47"/>
  <c r="L17" i="47" s="1"/>
  <c r="BZ17" i="47"/>
  <c r="K17" i="47" s="1"/>
  <c r="BY17" i="47"/>
  <c r="J17" i="47" s="1"/>
  <c r="BX17" i="47"/>
  <c r="I17" i="47" s="1"/>
  <c r="BW17" i="47"/>
  <c r="H17" i="47" s="1"/>
  <c r="BV17" i="47"/>
  <c r="G17" i="47" s="1"/>
  <c r="BU17" i="47"/>
  <c r="BT17" i="47"/>
  <c r="E17" i="47" s="1"/>
  <c r="BS17" i="47"/>
  <c r="D17" i="47" s="1"/>
  <c r="A17" i="47"/>
  <c r="A15" i="27" s="1"/>
  <c r="EF16" i="47"/>
  <c r="BQ16" i="47" s="1"/>
  <c r="EE16" i="47"/>
  <c r="BP16" i="47" s="1"/>
  <c r="ED16" i="47"/>
  <c r="BO16" i="47" s="1"/>
  <c r="EC16" i="47"/>
  <c r="EB16" i="47"/>
  <c r="BM16" i="47" s="1"/>
  <c r="EA16" i="47"/>
  <c r="BL16" i="47" s="1"/>
  <c r="DZ16" i="47"/>
  <c r="BK16" i="47" s="1"/>
  <c r="DY16" i="47"/>
  <c r="BJ16" i="47" s="1"/>
  <c r="DX16" i="47"/>
  <c r="BI16" i="47" s="1"/>
  <c r="DW16" i="47"/>
  <c r="BH16" i="47" s="1"/>
  <c r="DV16" i="47"/>
  <c r="BG16" i="47" s="1"/>
  <c r="DU16" i="47"/>
  <c r="BF16" i="47" s="1"/>
  <c r="DT16" i="47"/>
  <c r="BE16" i="47" s="1"/>
  <c r="DS16" i="47"/>
  <c r="BD16" i="47" s="1"/>
  <c r="DR16" i="47"/>
  <c r="BC16" i="47" s="1"/>
  <c r="DQ16" i="47"/>
  <c r="BB16" i="47" s="1"/>
  <c r="DP16" i="47"/>
  <c r="BA16" i="47" s="1"/>
  <c r="DO16" i="47"/>
  <c r="DN16" i="47"/>
  <c r="AY16" i="47" s="1"/>
  <c r="DM16" i="47"/>
  <c r="AX16" i="47" s="1"/>
  <c r="DL16" i="47"/>
  <c r="AW16" i="47" s="1"/>
  <c r="DK16" i="47"/>
  <c r="AV16" i="47" s="1"/>
  <c r="DJ16" i="47"/>
  <c r="AU16" i="47" s="1"/>
  <c r="DI16" i="47"/>
  <c r="AT16" i="47" s="1"/>
  <c r="DH16" i="47"/>
  <c r="DG16" i="47"/>
  <c r="DF16" i="47"/>
  <c r="DE16" i="47"/>
  <c r="AP16" i="47" s="1"/>
  <c r="DD16" i="47"/>
  <c r="DC16" i="47"/>
  <c r="AN16" i="47" s="1"/>
  <c r="DB16" i="47"/>
  <c r="AM16" i="47" s="1"/>
  <c r="DA16" i="47"/>
  <c r="AL16" i="47" s="1"/>
  <c r="CZ16" i="47"/>
  <c r="CY16" i="47"/>
  <c r="AJ16" i="47" s="1"/>
  <c r="CX16" i="47"/>
  <c r="CW16" i="47"/>
  <c r="CV16" i="47"/>
  <c r="AG16" i="47" s="1"/>
  <c r="CU16" i="47"/>
  <c r="AF16" i="47" s="1"/>
  <c r="CT16" i="47"/>
  <c r="AE16" i="47" s="1"/>
  <c r="CS16" i="47"/>
  <c r="AD16" i="47" s="1"/>
  <c r="CR16" i="47"/>
  <c r="AC16" i="47" s="1"/>
  <c r="CQ16" i="47"/>
  <c r="CP16" i="47"/>
  <c r="AA16" i="47" s="1"/>
  <c r="CO16" i="47"/>
  <c r="Z16" i="47" s="1"/>
  <c r="CN16" i="47"/>
  <c r="Y16" i="47" s="1"/>
  <c r="CM16" i="47"/>
  <c r="X16" i="47" s="1"/>
  <c r="CL16" i="47"/>
  <c r="W16" i="47" s="1"/>
  <c r="CK16" i="47"/>
  <c r="V16" i="47" s="1"/>
  <c r="CJ16" i="47"/>
  <c r="U16" i="47" s="1"/>
  <c r="CI16" i="47"/>
  <c r="T16" i="47" s="1"/>
  <c r="CH16" i="47"/>
  <c r="S16" i="47" s="1"/>
  <c r="CG16" i="47"/>
  <c r="R16" i="47" s="1"/>
  <c r="CF16" i="47"/>
  <c r="Q16" i="47" s="1"/>
  <c r="CE16" i="47"/>
  <c r="P16" i="47" s="1"/>
  <c r="CD16" i="47"/>
  <c r="O16" i="47" s="1"/>
  <c r="CC16" i="47"/>
  <c r="N16" i="47" s="1"/>
  <c r="CB16" i="47"/>
  <c r="M16" i="47" s="1"/>
  <c r="CA16" i="47"/>
  <c r="L16" i="47" s="1"/>
  <c r="BZ16" i="47"/>
  <c r="K16" i="47" s="1"/>
  <c r="BY16" i="47"/>
  <c r="J16" i="47" s="1"/>
  <c r="BX16" i="47"/>
  <c r="I16" i="47" s="1"/>
  <c r="BW16" i="47"/>
  <c r="H16" i="47" s="1"/>
  <c r="BV16" i="47"/>
  <c r="G16" i="47" s="1"/>
  <c r="BU16" i="47"/>
  <c r="F16" i="47" s="1"/>
  <c r="BT16" i="47"/>
  <c r="E16" i="47" s="1"/>
  <c r="BS16" i="47"/>
  <c r="D16" i="47" s="1"/>
  <c r="A16" i="47"/>
  <c r="C16" i="47" s="1"/>
  <c r="C16" i="45" s="1"/>
  <c r="EF15" i="47"/>
  <c r="BQ15" i="47" s="1"/>
  <c r="EE15" i="47"/>
  <c r="ED15" i="47"/>
  <c r="BO15" i="47" s="1"/>
  <c r="EC15" i="47"/>
  <c r="BN15" i="47" s="1"/>
  <c r="EB15" i="47"/>
  <c r="BM15" i="47" s="1"/>
  <c r="EA15" i="47"/>
  <c r="BL15" i="47" s="1"/>
  <c r="DZ15" i="47"/>
  <c r="DY15" i="47"/>
  <c r="BJ15" i="47" s="1"/>
  <c r="DX15" i="47"/>
  <c r="DW15" i="47"/>
  <c r="BH15" i="47" s="1"/>
  <c r="DV15" i="47"/>
  <c r="BG15" i="47" s="1"/>
  <c r="DU15" i="47"/>
  <c r="BF15" i="47" s="1"/>
  <c r="DT15" i="47"/>
  <c r="BE15" i="47" s="1"/>
  <c r="DS15" i="47"/>
  <c r="BD15" i="47" s="1"/>
  <c r="DR15" i="47"/>
  <c r="BC15" i="47" s="1"/>
  <c r="DQ15" i="47"/>
  <c r="BB15" i="47" s="1"/>
  <c r="DP15" i="47"/>
  <c r="BA15" i="47" s="1"/>
  <c r="DO15" i="47"/>
  <c r="AZ15" i="47" s="1"/>
  <c r="DN15" i="47"/>
  <c r="AY15" i="47" s="1"/>
  <c r="DM15" i="47"/>
  <c r="AX15" i="47" s="1"/>
  <c r="DL15" i="47"/>
  <c r="AW15" i="47" s="1"/>
  <c r="DK15" i="47"/>
  <c r="AV15" i="47" s="1"/>
  <c r="DJ15" i="47"/>
  <c r="DI15" i="47"/>
  <c r="AT15" i="47" s="1"/>
  <c r="DH15" i="47"/>
  <c r="AS15" i="47" s="1"/>
  <c r="DG15" i="47"/>
  <c r="AR15" i="47" s="1"/>
  <c r="DF15" i="47"/>
  <c r="AQ15" i="47" s="1"/>
  <c r="DE15" i="47"/>
  <c r="AP15" i="47" s="1"/>
  <c r="DD15" i="47"/>
  <c r="AO15" i="47" s="1"/>
  <c r="DC15" i="47"/>
  <c r="AN15" i="47" s="1"/>
  <c r="DB15" i="47"/>
  <c r="DA15" i="47"/>
  <c r="CZ15" i="47"/>
  <c r="AK15" i="47" s="1"/>
  <c r="CY15" i="47"/>
  <c r="AJ15" i="47" s="1"/>
  <c r="CX15" i="47"/>
  <c r="CW15" i="47"/>
  <c r="AH15" i="47" s="1"/>
  <c r="CV15" i="47"/>
  <c r="AG15" i="47" s="1"/>
  <c r="CU15" i="47"/>
  <c r="AF15" i="47" s="1"/>
  <c r="CT15" i="47"/>
  <c r="AE15" i="47" s="1"/>
  <c r="CS15" i="47"/>
  <c r="AD15" i="47" s="1"/>
  <c r="CR15" i="47"/>
  <c r="AC15" i="47" s="1"/>
  <c r="CQ15" i="47"/>
  <c r="AB15" i="47" s="1"/>
  <c r="CP15" i="47"/>
  <c r="AA15" i="47" s="1"/>
  <c r="CO15" i="47"/>
  <c r="Z15" i="47" s="1"/>
  <c r="CN15" i="47"/>
  <c r="Y15" i="47" s="1"/>
  <c r="CM15" i="47"/>
  <c r="X15" i="47" s="1"/>
  <c r="CL15" i="47"/>
  <c r="CK15" i="47"/>
  <c r="V15" i="47" s="1"/>
  <c r="CJ15" i="47"/>
  <c r="U15" i="47" s="1"/>
  <c r="CI15" i="47"/>
  <c r="T15" i="47" s="1"/>
  <c r="CH15" i="47"/>
  <c r="S15" i="47" s="1"/>
  <c r="CG15" i="47"/>
  <c r="R15" i="47" s="1"/>
  <c r="CF15" i="47"/>
  <c r="Q15" i="47" s="1"/>
  <c r="CE15" i="47"/>
  <c r="P15" i="47" s="1"/>
  <c r="CD15" i="47"/>
  <c r="O15" i="47" s="1"/>
  <c r="CC15" i="47"/>
  <c r="N15" i="47" s="1"/>
  <c r="CB15" i="47"/>
  <c r="M15" i="47" s="1"/>
  <c r="CA15" i="47"/>
  <c r="L15" i="47" s="1"/>
  <c r="BZ15" i="47"/>
  <c r="K15" i="47" s="1"/>
  <c r="BY15" i="47"/>
  <c r="J15" i="47" s="1"/>
  <c r="BX15" i="47"/>
  <c r="I15" i="47" s="1"/>
  <c r="BW15" i="47"/>
  <c r="H15" i="47" s="1"/>
  <c r="BV15" i="47"/>
  <c r="BU15" i="47"/>
  <c r="F15" i="47" s="1"/>
  <c r="BT15" i="47"/>
  <c r="E15" i="47" s="1"/>
  <c r="BS15" i="47"/>
  <c r="D15" i="47" s="1"/>
  <c r="A15" i="47"/>
  <c r="C15" i="47" s="1"/>
  <c r="C15" i="45" s="1"/>
  <c r="EF14" i="47"/>
  <c r="BQ14" i="47" s="1"/>
  <c r="EE14" i="47"/>
  <c r="ED14" i="47"/>
  <c r="BO14" i="45" s="1"/>
  <c r="EC14" i="47"/>
  <c r="BN14" i="47" s="1"/>
  <c r="EB14" i="47"/>
  <c r="EA14" i="47"/>
  <c r="BL14" i="47" s="1"/>
  <c r="DZ14" i="47"/>
  <c r="BK14" i="47" s="1"/>
  <c r="DY14" i="47"/>
  <c r="BJ14" i="47" s="1"/>
  <c r="DX14" i="47"/>
  <c r="BI14" i="47" s="1"/>
  <c r="DW14" i="47"/>
  <c r="DV14" i="47"/>
  <c r="BG14" i="47" s="1"/>
  <c r="DU14" i="47"/>
  <c r="BF14" i="47" s="1"/>
  <c r="DT14" i="47"/>
  <c r="BE14" i="47" s="1"/>
  <c r="DS14" i="47"/>
  <c r="BD14" i="47" s="1"/>
  <c r="DR14" i="47"/>
  <c r="BC14" i="47" s="1"/>
  <c r="DQ14" i="47"/>
  <c r="BB14" i="47" s="1"/>
  <c r="DP14" i="47"/>
  <c r="BA14" i="47" s="1"/>
  <c r="DO14" i="47"/>
  <c r="AZ14" i="47" s="1"/>
  <c r="DN14" i="47"/>
  <c r="AY14" i="45" s="1"/>
  <c r="DM14" i="47"/>
  <c r="DL14" i="47"/>
  <c r="AW14" i="47" s="1"/>
  <c r="DK14" i="47"/>
  <c r="DJ14" i="47"/>
  <c r="AU14" i="47" s="1"/>
  <c r="DI14" i="47"/>
  <c r="AT14" i="47" s="1"/>
  <c r="DH14" i="47"/>
  <c r="AS14" i="47" s="1"/>
  <c r="DG14" i="47"/>
  <c r="DF14" i="47"/>
  <c r="AQ14" i="47" s="1"/>
  <c r="DE14" i="47"/>
  <c r="AP14" i="47" s="1"/>
  <c r="DD14" i="47"/>
  <c r="DC14" i="47"/>
  <c r="AN14" i="47" s="1"/>
  <c r="DB14" i="47"/>
  <c r="AM14" i="47" s="1"/>
  <c r="DA14" i="47"/>
  <c r="AL14" i="47" s="1"/>
  <c r="CZ14" i="47"/>
  <c r="AK14" i="47" s="1"/>
  <c r="CY14" i="47"/>
  <c r="CX14" i="47"/>
  <c r="AI14" i="47" s="1"/>
  <c r="CW14" i="47"/>
  <c r="AH14" i="47" s="1"/>
  <c r="CV14" i="47"/>
  <c r="AG14" i="47" s="1"/>
  <c r="CU14" i="47"/>
  <c r="AF14" i="47" s="1"/>
  <c r="CT14" i="47"/>
  <c r="CS14" i="47"/>
  <c r="AD14" i="47" s="1"/>
  <c r="CR14" i="47"/>
  <c r="AC14" i="47" s="1"/>
  <c r="CQ14" i="47"/>
  <c r="CP14" i="47"/>
  <c r="AA14" i="47" s="1"/>
  <c r="CO14" i="47"/>
  <c r="Z14" i="47" s="1"/>
  <c r="CN14" i="47"/>
  <c r="Y14" i="47" s="1"/>
  <c r="CM14" i="47"/>
  <c r="X14" i="47" s="1"/>
  <c r="CL14" i="47"/>
  <c r="W14" i="47" s="1"/>
  <c r="CK14" i="47"/>
  <c r="V14" i="47" s="1"/>
  <c r="CJ14" i="47"/>
  <c r="U14" i="47" s="1"/>
  <c r="CI14" i="47"/>
  <c r="CH14" i="47"/>
  <c r="S14" i="45" s="1"/>
  <c r="CG14" i="47"/>
  <c r="R14" i="47" s="1"/>
  <c r="CF14" i="47"/>
  <c r="Q14" i="47" s="1"/>
  <c r="CE14" i="47"/>
  <c r="CD14" i="47"/>
  <c r="O14" i="47" s="1"/>
  <c r="CC14" i="47"/>
  <c r="N14" i="47" s="1"/>
  <c r="CB14" i="47"/>
  <c r="M14" i="47" s="1"/>
  <c r="CA14" i="47"/>
  <c r="L14" i="47" s="1"/>
  <c r="BZ14" i="47"/>
  <c r="K14" i="47" s="1"/>
  <c r="BY14" i="47"/>
  <c r="BX14" i="47"/>
  <c r="I14" i="47" s="1"/>
  <c r="BW14" i="47"/>
  <c r="BV14" i="47"/>
  <c r="G14" i="47" s="1"/>
  <c r="BU14" i="47"/>
  <c r="F14" i="47" s="1"/>
  <c r="BT14" i="47"/>
  <c r="E14" i="47" s="1"/>
  <c r="BS14" i="47"/>
  <c r="A14" i="47"/>
  <c r="C14" i="47" s="1"/>
  <c r="C14" i="45" s="1"/>
  <c r="EF13" i="47"/>
  <c r="EE13" i="47"/>
  <c r="ED13" i="47"/>
  <c r="BO13" i="47" s="1"/>
  <c r="EC13" i="47"/>
  <c r="EB13" i="47"/>
  <c r="EA13" i="47"/>
  <c r="DZ13" i="47"/>
  <c r="BK13" i="47" s="1"/>
  <c r="DY13" i="47"/>
  <c r="BJ13" i="47" s="1"/>
  <c r="DX13" i="47"/>
  <c r="BI13" i="47" s="1"/>
  <c r="DW13" i="47"/>
  <c r="BH13" i="47" s="1"/>
  <c r="DV13" i="47"/>
  <c r="BG13" i="47" s="1"/>
  <c r="DU13" i="47"/>
  <c r="BF13" i="47" s="1"/>
  <c r="DT13" i="47"/>
  <c r="DS13" i="47"/>
  <c r="BD13" i="47" s="1"/>
  <c r="DR13" i="47"/>
  <c r="BC13" i="47" s="1"/>
  <c r="DQ13" i="47"/>
  <c r="BB13" i="47" s="1"/>
  <c r="DP13" i="47"/>
  <c r="BA13" i="47" s="1"/>
  <c r="DO13" i="47"/>
  <c r="AZ13" i="47" s="1"/>
  <c r="DN13" i="47"/>
  <c r="AY13" i="47" s="1"/>
  <c r="DM13" i="47"/>
  <c r="AX13" i="47" s="1"/>
  <c r="DL13" i="47"/>
  <c r="DK13" i="47"/>
  <c r="AV13" i="47" s="1"/>
  <c r="DJ13" i="47"/>
  <c r="AU13" i="47" s="1"/>
  <c r="DI13" i="47"/>
  <c r="AT13" i="47" s="1"/>
  <c r="DH13" i="47"/>
  <c r="DG13" i="47"/>
  <c r="AR13" i="47" s="1"/>
  <c r="DF13" i="47"/>
  <c r="AQ13" i="47" s="1"/>
  <c r="DE13" i="47"/>
  <c r="AP13" i="47" s="1"/>
  <c r="DD13" i="47"/>
  <c r="DC13" i="47"/>
  <c r="AN13" i="47" s="1"/>
  <c r="DB13" i="47"/>
  <c r="AM13" i="47" s="1"/>
  <c r="DA13" i="47"/>
  <c r="AL13" i="47" s="1"/>
  <c r="CZ13" i="47"/>
  <c r="CY13" i="47"/>
  <c r="AJ13" i="47" s="1"/>
  <c r="CX13" i="47"/>
  <c r="AI13" i="47" s="1"/>
  <c r="CW13" i="47"/>
  <c r="AH13" i="47" s="1"/>
  <c r="CV13" i="47"/>
  <c r="AG13" i="47" s="1"/>
  <c r="CU13" i="47"/>
  <c r="AF13" i="47" s="1"/>
  <c r="CT13" i="47"/>
  <c r="AE13" i="47" s="1"/>
  <c r="CS13" i="47"/>
  <c r="AD13" i="45" s="1"/>
  <c r="CR13" i="47"/>
  <c r="AC13" i="47" s="1"/>
  <c r="CQ13" i="47"/>
  <c r="AB13" i="47" s="1"/>
  <c r="CP13" i="47"/>
  <c r="AA13" i="47" s="1"/>
  <c r="CO13" i="47"/>
  <c r="Z13" i="47" s="1"/>
  <c r="CN13" i="47"/>
  <c r="CM13" i="47"/>
  <c r="X13" i="47" s="1"/>
  <c r="CL13" i="47"/>
  <c r="W13" i="47" s="1"/>
  <c r="CK13" i="47"/>
  <c r="V13" i="47" s="1"/>
  <c r="CJ13" i="47"/>
  <c r="U13" i="47" s="1"/>
  <c r="CI13" i="47"/>
  <c r="CH13" i="47"/>
  <c r="S13" i="47" s="1"/>
  <c r="CG13" i="47"/>
  <c r="R13" i="47" s="1"/>
  <c r="CF13" i="47"/>
  <c r="CE13" i="47"/>
  <c r="P13" i="47" s="1"/>
  <c r="CD13" i="47"/>
  <c r="O13" i="47" s="1"/>
  <c r="CC13" i="47"/>
  <c r="N13" i="47" s="1"/>
  <c r="CB13" i="47"/>
  <c r="M13" i="47" s="1"/>
  <c r="CA13" i="47"/>
  <c r="L13" i="47" s="1"/>
  <c r="BZ13" i="47"/>
  <c r="BY13" i="47"/>
  <c r="J13" i="47" s="1"/>
  <c r="BX13" i="47"/>
  <c r="I13" i="47" s="1"/>
  <c r="BW13" i="47"/>
  <c r="H13" i="47" s="1"/>
  <c r="BV13" i="47"/>
  <c r="G13" i="47" s="1"/>
  <c r="BU13" i="47"/>
  <c r="F13" i="47" s="1"/>
  <c r="BT13" i="47"/>
  <c r="BS13" i="47"/>
  <c r="D13" i="47" s="1"/>
  <c r="A13" i="47"/>
  <c r="EF12" i="47"/>
  <c r="BQ12" i="47" s="1"/>
  <c r="EE12" i="47"/>
  <c r="BP12" i="47" s="1"/>
  <c r="ED12" i="47"/>
  <c r="BO12" i="47" s="1"/>
  <c r="EC12" i="47"/>
  <c r="EB12" i="47"/>
  <c r="BM12" i="47" s="1"/>
  <c r="EA12" i="47"/>
  <c r="BL12" i="47" s="1"/>
  <c r="DZ12" i="47"/>
  <c r="DY12" i="47"/>
  <c r="DX12" i="47"/>
  <c r="BI12" i="47" s="1"/>
  <c r="DW12" i="47"/>
  <c r="BH12" i="47" s="1"/>
  <c r="DV12" i="47"/>
  <c r="BG12" i="47" s="1"/>
  <c r="DU12" i="47"/>
  <c r="BF12" i="47" s="1"/>
  <c r="DT12" i="47"/>
  <c r="BE12" i="47" s="1"/>
  <c r="DS12" i="47"/>
  <c r="DR12" i="47"/>
  <c r="DQ12" i="47"/>
  <c r="BB12" i="47" s="1"/>
  <c r="DP12" i="47"/>
  <c r="BA12" i="47" s="1"/>
  <c r="DO12" i="47"/>
  <c r="AZ12" i="47" s="1"/>
  <c r="DN12" i="47"/>
  <c r="AY12" i="47" s="1"/>
  <c r="DM12" i="47"/>
  <c r="AX12" i="47" s="1"/>
  <c r="DL12" i="47"/>
  <c r="AW12" i="47" s="1"/>
  <c r="DK12" i="47"/>
  <c r="DJ12" i="47"/>
  <c r="DI12" i="47"/>
  <c r="AT12" i="47" s="1"/>
  <c r="DH12" i="47"/>
  <c r="AS12" i="47" s="1"/>
  <c r="DG12" i="47"/>
  <c r="AR12" i="47" s="1"/>
  <c r="DF12" i="47"/>
  <c r="AQ12" i="47" s="1"/>
  <c r="DE12" i="47"/>
  <c r="AP12" i="47" s="1"/>
  <c r="DD12" i="47"/>
  <c r="AO12" i="47" s="1"/>
  <c r="DC12" i="47"/>
  <c r="AN12" i="47" s="1"/>
  <c r="DB12" i="47"/>
  <c r="DA12" i="47"/>
  <c r="AL12" i="47" s="1"/>
  <c r="CZ12" i="47"/>
  <c r="AK12" i="47" s="1"/>
  <c r="CY12" i="47"/>
  <c r="AJ12" i="47" s="1"/>
  <c r="CX12" i="47"/>
  <c r="AI12" i="47" s="1"/>
  <c r="CW12" i="47"/>
  <c r="AH12" i="47" s="1"/>
  <c r="CV12" i="47"/>
  <c r="AG12" i="47" s="1"/>
  <c r="CU12" i="47"/>
  <c r="AF12" i="47" s="1"/>
  <c r="CT12" i="47"/>
  <c r="CS12" i="47"/>
  <c r="CR12" i="47"/>
  <c r="AC12" i="45" s="1"/>
  <c r="CQ12" i="47"/>
  <c r="AB12" i="47" s="1"/>
  <c r="CP12" i="47"/>
  <c r="AA12" i="47" s="1"/>
  <c r="CO12" i="47"/>
  <c r="Z12" i="47" s="1"/>
  <c r="CN12" i="47"/>
  <c r="Y12" i="47" s="1"/>
  <c r="CM12" i="47"/>
  <c r="X12" i="47" s="1"/>
  <c r="CL12" i="47"/>
  <c r="CK12" i="47"/>
  <c r="V12" i="47" s="1"/>
  <c r="CJ12" i="47"/>
  <c r="U12" i="47" s="1"/>
  <c r="CI12" i="47"/>
  <c r="T12" i="47" s="1"/>
  <c r="CH12" i="47"/>
  <c r="S12" i="47" s="1"/>
  <c r="CG12" i="47"/>
  <c r="CF12" i="47"/>
  <c r="Q12" i="47" s="1"/>
  <c r="CE12" i="47"/>
  <c r="P12" i="47" s="1"/>
  <c r="CD12" i="47"/>
  <c r="CC12" i="47"/>
  <c r="N12" i="47" s="1"/>
  <c r="CB12" i="47"/>
  <c r="M12" i="45" s="1"/>
  <c r="CA12" i="47"/>
  <c r="L12" i="47" s="1"/>
  <c r="BZ12" i="47"/>
  <c r="K12" i="47" s="1"/>
  <c r="BY12" i="47"/>
  <c r="J12" i="47" s="1"/>
  <c r="BX12" i="47"/>
  <c r="I12" i="47" s="1"/>
  <c r="BW12" i="47"/>
  <c r="BV12" i="47"/>
  <c r="BU12" i="47"/>
  <c r="F12" i="47" s="1"/>
  <c r="BT12" i="47"/>
  <c r="E12" i="47" s="1"/>
  <c r="BS12" i="47"/>
  <c r="A12" i="47"/>
  <c r="A10" i="27" s="1"/>
  <c r="EF11" i="47"/>
  <c r="BQ11" i="47" s="1"/>
  <c r="EE11" i="47"/>
  <c r="ED11" i="47"/>
  <c r="BO11" i="47" s="1"/>
  <c r="EC11" i="47"/>
  <c r="BN11" i="47" s="1"/>
  <c r="EB11" i="47"/>
  <c r="BM11" i="47" s="1"/>
  <c r="EA11" i="47"/>
  <c r="BL11" i="47" s="1"/>
  <c r="DZ11" i="47"/>
  <c r="BK11" i="47" s="1"/>
  <c r="DY11" i="47"/>
  <c r="BJ11" i="47" s="1"/>
  <c r="DX11" i="47"/>
  <c r="BI11" i="47" s="1"/>
  <c r="DW11" i="47"/>
  <c r="DV11" i="47"/>
  <c r="BG11" i="47" s="1"/>
  <c r="DU11" i="47"/>
  <c r="BF11" i="47" s="1"/>
  <c r="DT11" i="47"/>
  <c r="BE11" i="47" s="1"/>
  <c r="DS11" i="47"/>
  <c r="BD11" i="47" s="1"/>
  <c r="DR11" i="47"/>
  <c r="BC11" i="47" s="1"/>
  <c r="DQ11" i="47"/>
  <c r="BB11" i="47" s="1"/>
  <c r="DP11" i="47"/>
  <c r="BA11" i="47" s="1"/>
  <c r="DO11" i="47"/>
  <c r="DN11" i="47"/>
  <c r="AY11" i="47" s="1"/>
  <c r="DM11" i="47"/>
  <c r="AX11" i="47" s="1"/>
  <c r="DL11" i="47"/>
  <c r="AW11" i="47" s="1"/>
  <c r="DK11" i="47"/>
  <c r="AV11" i="47" s="1"/>
  <c r="DJ11" i="47"/>
  <c r="DI11" i="47"/>
  <c r="AT11" i="47" s="1"/>
  <c r="DH11" i="47"/>
  <c r="AS11" i="47" s="1"/>
  <c r="DG11" i="47"/>
  <c r="DF11" i="47"/>
  <c r="DE11" i="47"/>
  <c r="AP11" i="47" s="1"/>
  <c r="DD11" i="47"/>
  <c r="AO11" i="47" s="1"/>
  <c r="DC11" i="47"/>
  <c r="AN11" i="47" s="1"/>
  <c r="DB11" i="47"/>
  <c r="AM11" i="47" s="1"/>
  <c r="DA11" i="47"/>
  <c r="AL11" i="47" s="1"/>
  <c r="CZ11" i="47"/>
  <c r="AK11" i="47" s="1"/>
  <c r="CY11" i="47"/>
  <c r="CX11" i="47"/>
  <c r="AI11" i="47" s="1"/>
  <c r="CW11" i="47"/>
  <c r="AH11" i="47" s="1"/>
  <c r="CV11" i="47"/>
  <c r="AG11" i="47" s="1"/>
  <c r="CU11" i="47"/>
  <c r="AF11" i="47" s="1"/>
  <c r="CT11" i="47"/>
  <c r="AE11" i="47" s="1"/>
  <c r="CS11" i="47"/>
  <c r="AD11" i="47" s="1"/>
  <c r="CR11" i="47"/>
  <c r="AC11" i="47" s="1"/>
  <c r="CQ11" i="47"/>
  <c r="CP11" i="47"/>
  <c r="AA11" i="47" s="1"/>
  <c r="CO11" i="47"/>
  <c r="Z11" i="47" s="1"/>
  <c r="CN11" i="47"/>
  <c r="Y11" i="47" s="1"/>
  <c r="CM11" i="47"/>
  <c r="X11" i="47" s="1"/>
  <c r="CL11" i="47"/>
  <c r="W11" i="47" s="1"/>
  <c r="CK11" i="47"/>
  <c r="V11" i="47" s="1"/>
  <c r="CJ11" i="47"/>
  <c r="U11" i="47" s="1"/>
  <c r="CI11" i="47"/>
  <c r="CH11" i="47"/>
  <c r="CG11" i="47"/>
  <c r="R11" i="47" s="1"/>
  <c r="CF11" i="47"/>
  <c r="Q11" i="47" s="1"/>
  <c r="CE11" i="47"/>
  <c r="P11" i="47" s="1"/>
  <c r="CD11" i="47"/>
  <c r="O11" i="47" s="1"/>
  <c r="CC11" i="47"/>
  <c r="N11" i="47" s="1"/>
  <c r="CB11" i="47"/>
  <c r="M11" i="47" s="1"/>
  <c r="CA11" i="47"/>
  <c r="BZ11" i="47"/>
  <c r="K11" i="47" s="1"/>
  <c r="BY11" i="47"/>
  <c r="J11" i="47" s="1"/>
  <c r="BX11" i="47"/>
  <c r="I11" i="47" s="1"/>
  <c r="BW11" i="47"/>
  <c r="H11" i="47" s="1"/>
  <c r="BV11" i="47"/>
  <c r="G11" i="47" s="1"/>
  <c r="BU11" i="47"/>
  <c r="F11" i="47" s="1"/>
  <c r="BT11" i="47"/>
  <c r="E11" i="47" s="1"/>
  <c r="BS11" i="47"/>
  <c r="A11" i="47"/>
  <c r="A9" i="27" s="1"/>
  <c r="EF10" i="47"/>
  <c r="BQ10" i="47" s="1"/>
  <c r="EE10" i="47"/>
  <c r="ED10" i="47"/>
  <c r="BO10" i="45" s="1"/>
  <c r="EC10" i="47"/>
  <c r="BN10" i="45" s="1"/>
  <c r="EB10" i="47"/>
  <c r="BM10" i="45" s="1"/>
  <c r="EA10" i="47"/>
  <c r="BL10" i="45" s="1"/>
  <c r="DZ10" i="47"/>
  <c r="BK10" i="45" s="1"/>
  <c r="DY10" i="47"/>
  <c r="BJ10" i="45" s="1"/>
  <c r="DX10" i="47"/>
  <c r="BI10" i="47" s="1"/>
  <c r="DW10" i="47"/>
  <c r="BH10" i="47" s="1"/>
  <c r="DV10" i="47"/>
  <c r="BG10" i="47" s="1"/>
  <c r="DU10" i="47"/>
  <c r="BF10" i="47" s="1"/>
  <c r="DT10" i="47"/>
  <c r="BE10" i="47" s="1"/>
  <c r="DS10" i="47"/>
  <c r="BD10" i="47" s="1"/>
  <c r="DR10" i="47"/>
  <c r="DQ10" i="47"/>
  <c r="DP10" i="47"/>
  <c r="DO10" i="47"/>
  <c r="AZ10" i="47" s="1"/>
  <c r="DN10" i="47"/>
  <c r="AY10" i="47" s="1"/>
  <c r="DM10" i="47"/>
  <c r="AX10" i="47" s="1"/>
  <c r="DL10" i="47"/>
  <c r="AW10" i="47" s="1"/>
  <c r="DK10" i="47"/>
  <c r="AV10" i="47" s="1"/>
  <c r="DJ10" i="47"/>
  <c r="AU10" i="47" s="1"/>
  <c r="DI10" i="47"/>
  <c r="AT10" i="47" s="1"/>
  <c r="DH10" i="47"/>
  <c r="DG10" i="47"/>
  <c r="AR10" i="47" s="1"/>
  <c r="DF10" i="47"/>
  <c r="AQ10" i="47" s="1"/>
  <c r="DE10" i="47"/>
  <c r="AP10" i="47" s="1"/>
  <c r="DD10" i="47"/>
  <c r="AO10" i="47" s="1"/>
  <c r="DC10" i="47"/>
  <c r="AN10" i="47" s="1"/>
  <c r="DB10" i="47"/>
  <c r="DA10" i="47"/>
  <c r="AL10" i="47" s="1"/>
  <c r="CZ10" i="47"/>
  <c r="AK10" i="47" s="1"/>
  <c r="CY10" i="47"/>
  <c r="AJ10" i="47" s="1"/>
  <c r="CX10" i="47"/>
  <c r="AI10" i="47" s="1"/>
  <c r="CW10" i="47"/>
  <c r="CV10" i="47"/>
  <c r="AG10" i="47" s="1"/>
  <c r="CU10" i="47"/>
  <c r="AF10" i="47" s="1"/>
  <c r="CT10" i="47"/>
  <c r="CS10" i="47"/>
  <c r="AD10" i="47" s="1"/>
  <c r="CR10" i="47"/>
  <c r="CQ10" i="47"/>
  <c r="AB10" i="47" s="1"/>
  <c r="CP10" i="47"/>
  <c r="AA10" i="47" s="1"/>
  <c r="CO10" i="47"/>
  <c r="Z10" i="47" s="1"/>
  <c r="CN10" i="47"/>
  <c r="Y10" i="47" s="1"/>
  <c r="CM10" i="47"/>
  <c r="X10" i="47" s="1"/>
  <c r="CL10" i="47"/>
  <c r="CK10" i="47"/>
  <c r="V10" i="47" s="1"/>
  <c r="CJ10" i="47"/>
  <c r="U10" i="47" s="1"/>
  <c r="CI10" i="47"/>
  <c r="T10" i="47" s="1"/>
  <c r="CH10" i="47"/>
  <c r="S10" i="47" s="1"/>
  <c r="CG10" i="47"/>
  <c r="R10" i="47" s="1"/>
  <c r="CF10" i="47"/>
  <c r="Q10" i="47" s="1"/>
  <c r="CE10" i="47"/>
  <c r="P10" i="47" s="1"/>
  <c r="CD10" i="47"/>
  <c r="CC10" i="47"/>
  <c r="CB10" i="47"/>
  <c r="M10" i="47" s="1"/>
  <c r="CA10" i="47"/>
  <c r="L10" i="47" s="1"/>
  <c r="BZ10" i="47"/>
  <c r="K10" i="47" s="1"/>
  <c r="BY10" i="47"/>
  <c r="J10" i="47" s="1"/>
  <c r="BX10" i="47"/>
  <c r="I10" i="47" s="1"/>
  <c r="BW10" i="47"/>
  <c r="H10" i="47" s="1"/>
  <c r="BV10" i="47"/>
  <c r="BU10" i="47"/>
  <c r="F10" i="47" s="1"/>
  <c r="BT10" i="47"/>
  <c r="BS10" i="47"/>
  <c r="D10" i="47" s="1"/>
  <c r="BO10" i="47"/>
  <c r="A10" i="47"/>
  <c r="A8" i="27" s="1"/>
  <c r="EF9" i="47"/>
  <c r="BQ9" i="47" s="1"/>
  <c r="EE9" i="47"/>
  <c r="BP9" i="47" s="1"/>
  <c r="ED9" i="47"/>
  <c r="BO9" i="47" s="1"/>
  <c r="EC9" i="47"/>
  <c r="BN9" i="47" s="1"/>
  <c r="EB9" i="47"/>
  <c r="EA9" i="47"/>
  <c r="BL9" i="47" s="1"/>
  <c r="DZ9" i="47"/>
  <c r="BK9" i="47" s="1"/>
  <c r="DY9" i="47"/>
  <c r="BJ9" i="47" s="1"/>
  <c r="DX9" i="47"/>
  <c r="BI9" i="47" s="1"/>
  <c r="DW9" i="47"/>
  <c r="BH9" i="47" s="1"/>
  <c r="DV9" i="47"/>
  <c r="BG9" i="47" s="1"/>
  <c r="DU9" i="47"/>
  <c r="BF9" i="47" s="1"/>
  <c r="DT9" i="47"/>
  <c r="BE9" i="47" s="1"/>
  <c r="DS9" i="47"/>
  <c r="BD9" i="47" s="1"/>
  <c r="DR9" i="47"/>
  <c r="DQ9" i="47"/>
  <c r="BB9" i="47" s="1"/>
  <c r="DP9" i="47"/>
  <c r="BA9" i="47" s="1"/>
  <c r="DO9" i="47"/>
  <c r="AZ9" i="47" s="1"/>
  <c r="DN9" i="47"/>
  <c r="AY9" i="47" s="1"/>
  <c r="DM9" i="47"/>
  <c r="AX9" i="47" s="1"/>
  <c r="DL9" i="47"/>
  <c r="DK9" i="47"/>
  <c r="AV9" i="47" s="1"/>
  <c r="DJ9" i="47"/>
  <c r="DI9" i="47"/>
  <c r="AT9" i="47" s="1"/>
  <c r="DH9" i="47"/>
  <c r="AS9" i="47" s="1"/>
  <c r="DG9" i="47"/>
  <c r="AR9" i="47" s="1"/>
  <c r="DF9" i="47"/>
  <c r="AQ9" i="47" s="1"/>
  <c r="DE9" i="47"/>
  <c r="AP9" i="47" s="1"/>
  <c r="DD9" i="47"/>
  <c r="DC9" i="47"/>
  <c r="AN9" i="47" s="1"/>
  <c r="DB9" i="47"/>
  <c r="AM9" i="47" s="1"/>
  <c r="DA9" i="47"/>
  <c r="AL9" i="47" s="1"/>
  <c r="CZ9" i="47"/>
  <c r="AK9" i="47" s="1"/>
  <c r="CY9" i="47"/>
  <c r="AJ9" i="47" s="1"/>
  <c r="CX9" i="47"/>
  <c r="AI9" i="47" s="1"/>
  <c r="CW9" i="47"/>
  <c r="AH9" i="47" s="1"/>
  <c r="CV9" i="47"/>
  <c r="CU9" i="47"/>
  <c r="CT9" i="47"/>
  <c r="AE9" i="47" s="1"/>
  <c r="CS9" i="47"/>
  <c r="AD9" i="47" s="1"/>
  <c r="CR9" i="47"/>
  <c r="AC9" i="47" s="1"/>
  <c r="CQ9" i="47"/>
  <c r="AB9" i="47" s="1"/>
  <c r="CP9" i="47"/>
  <c r="AA9" i="47" s="1"/>
  <c r="CO9" i="47"/>
  <c r="Z9" i="47" s="1"/>
  <c r="CN9" i="47"/>
  <c r="CM9" i="47"/>
  <c r="X9" i="47" s="1"/>
  <c r="CL9" i="47"/>
  <c r="W9" i="47" s="1"/>
  <c r="CK9" i="47"/>
  <c r="V9" i="47" s="1"/>
  <c r="CJ9" i="47"/>
  <c r="U9" i="47" s="1"/>
  <c r="CI9" i="47"/>
  <c r="T9" i="47" s="1"/>
  <c r="CH9" i="47"/>
  <c r="S9" i="47" s="1"/>
  <c r="CG9" i="47"/>
  <c r="R9" i="47" s="1"/>
  <c r="CF9" i="47"/>
  <c r="Q9" i="47" s="1"/>
  <c r="CE9" i="47"/>
  <c r="CD9" i="47"/>
  <c r="O9" i="47" s="1"/>
  <c r="CC9" i="47"/>
  <c r="CB9" i="47"/>
  <c r="M9" i="47" s="1"/>
  <c r="CA9" i="47"/>
  <c r="L9" i="47" s="1"/>
  <c r="BZ9" i="47"/>
  <c r="K9" i="47" s="1"/>
  <c r="BY9" i="47"/>
  <c r="J9" i="47" s="1"/>
  <c r="BX9" i="47"/>
  <c r="BW9" i="47"/>
  <c r="H9" i="47" s="1"/>
  <c r="BV9" i="47"/>
  <c r="BU9" i="47"/>
  <c r="F9" i="47" s="1"/>
  <c r="BT9" i="47"/>
  <c r="BS9" i="47"/>
  <c r="D9" i="47" s="1"/>
  <c r="A9" i="47"/>
  <c r="A7" i="27" s="1"/>
  <c r="EF8" i="47"/>
  <c r="BQ8" i="47" s="1"/>
  <c r="EE8" i="47"/>
  <c r="BP8" i="47" s="1"/>
  <c r="ED8" i="47"/>
  <c r="BO8" i="47" s="1"/>
  <c r="EC8" i="47"/>
  <c r="BN8" i="47" s="1"/>
  <c r="EB8" i="47"/>
  <c r="BM8" i="47" s="1"/>
  <c r="EA8" i="47"/>
  <c r="BL8" i="47" s="1"/>
  <c r="DZ8" i="47"/>
  <c r="BK8" i="47" s="1"/>
  <c r="DY8" i="47"/>
  <c r="DX8" i="47"/>
  <c r="BI8" i="47" s="1"/>
  <c r="DW8" i="47"/>
  <c r="BH8" i="47" s="1"/>
  <c r="DV8" i="47"/>
  <c r="BG8" i="47" s="1"/>
  <c r="DU8" i="47"/>
  <c r="DT8" i="47"/>
  <c r="BE8" i="47" s="1"/>
  <c r="DS8" i="47"/>
  <c r="BD8" i="47" s="1"/>
  <c r="DR8" i="47"/>
  <c r="BC8" i="47" s="1"/>
  <c r="DQ8" i="47"/>
  <c r="DP8" i="47"/>
  <c r="BA8" i="47" s="1"/>
  <c r="DO8" i="47"/>
  <c r="AZ8" i="47" s="1"/>
  <c r="DN8" i="47"/>
  <c r="AY8" i="45" s="1"/>
  <c r="DM8" i="47"/>
  <c r="DL8" i="47"/>
  <c r="AW8" i="47" s="1"/>
  <c r="DK8" i="47"/>
  <c r="AV8" i="47" s="1"/>
  <c r="DJ8" i="47"/>
  <c r="AU8" i="45" s="1"/>
  <c r="DI8" i="47"/>
  <c r="DH8" i="47"/>
  <c r="AS8" i="47" s="1"/>
  <c r="DG8" i="47"/>
  <c r="AR8" i="47" s="1"/>
  <c r="DF8" i="47"/>
  <c r="AQ8" i="47" s="1"/>
  <c r="DE8" i="47"/>
  <c r="DD8" i="47"/>
  <c r="AO8" i="47" s="1"/>
  <c r="DC8" i="47"/>
  <c r="AN8" i="47" s="1"/>
  <c r="DB8" i="47"/>
  <c r="AM8" i="47" s="1"/>
  <c r="DA8" i="47"/>
  <c r="CZ8" i="47"/>
  <c r="AK8" i="47" s="1"/>
  <c r="CY8" i="47"/>
  <c r="AJ8" i="47" s="1"/>
  <c r="CX8" i="47"/>
  <c r="AI8" i="47" s="1"/>
  <c r="CW8" i="47"/>
  <c r="AH8" i="47" s="1"/>
  <c r="CV8" i="47"/>
  <c r="AG8" i="47" s="1"/>
  <c r="CU8" i="47"/>
  <c r="AF8" i="47" s="1"/>
  <c r="CT8" i="47"/>
  <c r="AE8" i="47" s="1"/>
  <c r="CS8" i="47"/>
  <c r="CR8" i="47"/>
  <c r="AC8" i="47" s="1"/>
  <c r="CQ8" i="47"/>
  <c r="AB8" i="47" s="1"/>
  <c r="CP8" i="47"/>
  <c r="AA8" i="47" s="1"/>
  <c r="CO8" i="47"/>
  <c r="Z8" i="47" s="1"/>
  <c r="CN8" i="47"/>
  <c r="Y8" i="47" s="1"/>
  <c r="CM8" i="47"/>
  <c r="X8" i="47" s="1"/>
  <c r="CL8" i="47"/>
  <c r="W8" i="47" s="1"/>
  <c r="CK8" i="47"/>
  <c r="V8" i="47" s="1"/>
  <c r="CJ8" i="47"/>
  <c r="U8" i="47" s="1"/>
  <c r="CI8" i="47"/>
  <c r="T8" i="47" s="1"/>
  <c r="CH8" i="47"/>
  <c r="CG8" i="47"/>
  <c r="R8" i="47" s="1"/>
  <c r="CF8" i="47"/>
  <c r="Q8" i="47" s="1"/>
  <c r="CE8" i="47"/>
  <c r="P8" i="47" s="1"/>
  <c r="CD8" i="47"/>
  <c r="O8" i="47" s="1"/>
  <c r="CC8" i="47"/>
  <c r="CB8" i="47"/>
  <c r="M8" i="47" s="1"/>
  <c r="CA8" i="47"/>
  <c r="L8" i="47" s="1"/>
  <c r="BZ8" i="47"/>
  <c r="K8" i="47" s="1"/>
  <c r="BY8" i="47"/>
  <c r="BX8" i="47"/>
  <c r="I8" i="47" s="1"/>
  <c r="BW8" i="47"/>
  <c r="H8" i="47" s="1"/>
  <c r="BV8" i="47"/>
  <c r="G8" i="47" s="1"/>
  <c r="BU8" i="47"/>
  <c r="BT8" i="47"/>
  <c r="E8" i="47" s="1"/>
  <c r="BS8" i="47"/>
  <c r="D8" i="47" s="1"/>
  <c r="A8" i="47"/>
  <c r="EF7" i="47"/>
  <c r="BQ7" i="47" s="1"/>
  <c r="EE7" i="47"/>
  <c r="BP7" i="47" s="1"/>
  <c r="ED7" i="47"/>
  <c r="BO7" i="47" s="1"/>
  <c r="EC7" i="47"/>
  <c r="BN7" i="47" s="1"/>
  <c r="EB7" i="47"/>
  <c r="BM7" i="47" s="1"/>
  <c r="EA7" i="47"/>
  <c r="BL7" i="47" s="1"/>
  <c r="DZ7" i="47"/>
  <c r="BK7" i="47" s="1"/>
  <c r="DY7" i="47"/>
  <c r="BJ7" i="47" s="1"/>
  <c r="DX7" i="47"/>
  <c r="DW7" i="47"/>
  <c r="BH7" i="47" s="1"/>
  <c r="DV7" i="47"/>
  <c r="BG7" i="45" s="1"/>
  <c r="DU7" i="47"/>
  <c r="BF7" i="45" s="1"/>
  <c r="DT7" i="47"/>
  <c r="BE7" i="47" s="1"/>
  <c r="DS7" i="47"/>
  <c r="BD7" i="47" s="1"/>
  <c r="DR7" i="47"/>
  <c r="BC7" i="47" s="1"/>
  <c r="DQ7" i="47"/>
  <c r="BB7" i="47" s="1"/>
  <c r="DP7" i="47"/>
  <c r="BA7" i="47" s="1"/>
  <c r="DO7" i="47"/>
  <c r="AZ7" i="47" s="1"/>
  <c r="DN7" i="47"/>
  <c r="AY7" i="47" s="1"/>
  <c r="DM7" i="47"/>
  <c r="AX7" i="47" s="1"/>
  <c r="DL7" i="47"/>
  <c r="AW7" i="47" s="1"/>
  <c r="DK7" i="47"/>
  <c r="DJ7" i="47"/>
  <c r="AU7" i="47" s="1"/>
  <c r="DI7" i="47"/>
  <c r="AT7" i="47" s="1"/>
  <c r="DH7" i="47"/>
  <c r="AS7" i="47" s="1"/>
  <c r="DG7" i="47"/>
  <c r="DF7" i="47"/>
  <c r="AQ7" i="47" s="1"/>
  <c r="DE7" i="47"/>
  <c r="AP7" i="47" s="1"/>
  <c r="DD7" i="47"/>
  <c r="AO7" i="47" s="1"/>
  <c r="DC7" i="47"/>
  <c r="AN7" i="47" s="1"/>
  <c r="DB7" i="47"/>
  <c r="AM7" i="47" s="1"/>
  <c r="DA7" i="47"/>
  <c r="AL7" i="47" s="1"/>
  <c r="CZ7" i="47"/>
  <c r="CY7" i="47"/>
  <c r="AJ7" i="47" s="1"/>
  <c r="CX7" i="47"/>
  <c r="AI7" i="47" s="1"/>
  <c r="CW7" i="47"/>
  <c r="AH7" i="47" s="1"/>
  <c r="CV7" i="47"/>
  <c r="AG7" i="47" s="1"/>
  <c r="CU7" i="47"/>
  <c r="AF7" i="47" s="1"/>
  <c r="CT7" i="47"/>
  <c r="AE7" i="47" s="1"/>
  <c r="CS7" i="47"/>
  <c r="AD7" i="47" s="1"/>
  <c r="CR7" i="47"/>
  <c r="AC7" i="47" s="1"/>
  <c r="CQ7" i="47"/>
  <c r="AB7" i="47" s="1"/>
  <c r="CP7" i="47"/>
  <c r="AA7" i="47" s="1"/>
  <c r="CO7" i="47"/>
  <c r="Z7" i="45" s="1"/>
  <c r="CN7" i="47"/>
  <c r="Y7" i="47" s="1"/>
  <c r="CM7" i="47"/>
  <c r="X7" i="47" s="1"/>
  <c r="CL7" i="47"/>
  <c r="W7" i="47" s="1"/>
  <c r="CK7" i="47"/>
  <c r="CJ7" i="47"/>
  <c r="U7" i="47" s="1"/>
  <c r="CI7" i="47"/>
  <c r="T7" i="47" s="1"/>
  <c r="CH7" i="47"/>
  <c r="S7" i="47" s="1"/>
  <c r="CG7" i="47"/>
  <c r="R7" i="47" s="1"/>
  <c r="CF7" i="47"/>
  <c r="Q7" i="47" s="1"/>
  <c r="CE7" i="47"/>
  <c r="P7" i="47" s="1"/>
  <c r="CD7" i="47"/>
  <c r="O7" i="47" s="1"/>
  <c r="CC7" i="47"/>
  <c r="N7" i="47" s="1"/>
  <c r="CB7" i="47"/>
  <c r="M7" i="47" s="1"/>
  <c r="CA7" i="47"/>
  <c r="L7" i="47" s="1"/>
  <c r="BZ7" i="47"/>
  <c r="K7" i="47" s="1"/>
  <c r="BY7" i="47"/>
  <c r="J7" i="47" s="1"/>
  <c r="BX7" i="47"/>
  <c r="I7" i="47" s="1"/>
  <c r="BW7" i="47"/>
  <c r="H7" i="47" s="1"/>
  <c r="BV7" i="47"/>
  <c r="G7" i="47" s="1"/>
  <c r="BU7" i="47"/>
  <c r="F7" i="47" s="1"/>
  <c r="BT7" i="47"/>
  <c r="E7" i="47" s="1"/>
  <c r="BS7" i="47"/>
  <c r="D7" i="47" s="1"/>
  <c r="BG7" i="47"/>
  <c r="A7" i="47"/>
  <c r="C7" i="47" s="1"/>
  <c r="C7" i="45" s="1"/>
  <c r="EF6" i="47"/>
  <c r="BQ6" i="47" s="1"/>
  <c r="EE6" i="47"/>
  <c r="BP6" i="47" s="1"/>
  <c r="ED6" i="47"/>
  <c r="EC6" i="47"/>
  <c r="EB6" i="47"/>
  <c r="EA6" i="47"/>
  <c r="DZ6" i="47"/>
  <c r="DY6" i="47"/>
  <c r="DX6" i="47"/>
  <c r="BI6" i="47" s="1"/>
  <c r="DW6" i="47"/>
  <c r="BH6" i="47" s="1"/>
  <c r="DV6" i="47"/>
  <c r="DU6" i="47"/>
  <c r="DT6" i="47"/>
  <c r="BE6" i="47" s="1"/>
  <c r="DS6" i="47"/>
  <c r="BD6" i="47" s="1"/>
  <c r="DR6" i="47"/>
  <c r="DQ6" i="47"/>
  <c r="BB6" i="47" s="1"/>
  <c r="DP6" i="47"/>
  <c r="BA6" i="47" s="1"/>
  <c r="DO6" i="47"/>
  <c r="AZ6" i="47" s="1"/>
  <c r="DN6" i="47"/>
  <c r="DM6" i="47"/>
  <c r="DL6" i="47"/>
  <c r="DK6" i="47"/>
  <c r="AV6" i="47" s="1"/>
  <c r="DJ6" i="47"/>
  <c r="DI6" i="47"/>
  <c r="AT6" i="47" s="1"/>
  <c r="DH6" i="47"/>
  <c r="AS6" i="47" s="1"/>
  <c r="DG6" i="47"/>
  <c r="AR6" i="47" s="1"/>
  <c r="DF6" i="47"/>
  <c r="DE6" i="47"/>
  <c r="DD6" i="47"/>
  <c r="AO6" i="47" s="1"/>
  <c r="DC6" i="47"/>
  <c r="DB6" i="47"/>
  <c r="DA6" i="47"/>
  <c r="AL6" i="47" s="1"/>
  <c r="CZ6" i="47"/>
  <c r="AK6" i="47" s="1"/>
  <c r="CY6" i="47"/>
  <c r="AJ6" i="47" s="1"/>
  <c r="CX6" i="47"/>
  <c r="CW6" i="47"/>
  <c r="CV6" i="47"/>
  <c r="CU6" i="47"/>
  <c r="CT6" i="47"/>
  <c r="CS6" i="47"/>
  <c r="AD6" i="47" s="1"/>
  <c r="CR6" i="47"/>
  <c r="AC6" i="47" s="1"/>
  <c r="CQ6" i="47"/>
  <c r="AB6" i="47" s="1"/>
  <c r="CP6" i="47"/>
  <c r="CO6" i="47"/>
  <c r="CN6" i="47"/>
  <c r="Y6" i="47" s="1"/>
  <c r="CM6" i="47"/>
  <c r="X6" i="47" s="1"/>
  <c r="CL6" i="47"/>
  <c r="CK6" i="47"/>
  <c r="V6" i="47" s="1"/>
  <c r="CJ6" i="47"/>
  <c r="U6" i="47" s="1"/>
  <c r="CI6" i="47"/>
  <c r="T6" i="47" s="1"/>
  <c r="CH6" i="47"/>
  <c r="CG6" i="47"/>
  <c r="CF6" i="47"/>
  <c r="CE6" i="47"/>
  <c r="P6" i="47" s="1"/>
  <c r="CD6" i="47"/>
  <c r="CC6" i="47"/>
  <c r="N6" i="47" s="1"/>
  <c r="CB6" i="47"/>
  <c r="M6" i="47" s="1"/>
  <c r="CA6" i="47"/>
  <c r="L6" i="47" s="1"/>
  <c r="BZ6" i="47"/>
  <c r="BY6" i="47"/>
  <c r="BX6" i="47"/>
  <c r="BW6" i="47"/>
  <c r="BV6" i="47"/>
  <c r="BU6" i="47"/>
  <c r="F6" i="47" s="1"/>
  <c r="BT6" i="47"/>
  <c r="E6" i="47" s="1"/>
  <c r="BS6" i="47"/>
  <c r="D6" i="47" s="1"/>
  <c r="BO6" i="47"/>
  <c r="BN6" i="47"/>
  <c r="BM6" i="47"/>
  <c r="BL6" i="47"/>
  <c r="BK6" i="47"/>
  <c r="BJ6" i="47"/>
  <c r="BG6" i="47"/>
  <c r="BF6" i="47"/>
  <c r="BC6" i="47"/>
  <c r="AY6" i="47"/>
  <c r="AX6" i="47"/>
  <c r="AW6" i="47"/>
  <c r="AU6" i="47"/>
  <c r="AQ6" i="47"/>
  <c r="AP6" i="47"/>
  <c r="AN6" i="47"/>
  <c r="AM6" i="47"/>
  <c r="AI6" i="47"/>
  <c r="AH6" i="47"/>
  <c r="AG6" i="47"/>
  <c r="AF6" i="47"/>
  <c r="AE6" i="47"/>
  <c r="AA6" i="47"/>
  <c r="Z6" i="47"/>
  <c r="W6" i="47"/>
  <c r="S6" i="47"/>
  <c r="R6" i="47"/>
  <c r="Q6" i="47"/>
  <c r="O6" i="47"/>
  <c r="K6" i="47"/>
  <c r="J6" i="47"/>
  <c r="I6" i="47"/>
  <c r="H6" i="47"/>
  <c r="G6" i="47"/>
  <c r="A6" i="47"/>
  <c r="DO3" i="47"/>
  <c r="CK3" i="47"/>
  <c r="BS3" i="47"/>
  <c r="AZ3" i="47"/>
  <c r="V3" i="47"/>
  <c r="D3" i="47"/>
  <c r="S189" i="46"/>
  <c r="R189" i="46"/>
  <c r="Q189" i="46"/>
  <c r="P189" i="46"/>
  <c r="O189" i="46"/>
  <c r="N189" i="46"/>
  <c r="M189" i="46"/>
  <c r="L189" i="46"/>
  <c r="K189" i="46"/>
  <c r="J189" i="46"/>
  <c r="I189" i="46"/>
  <c r="H189" i="46"/>
  <c r="G189" i="46"/>
  <c r="F189" i="46"/>
  <c r="E189" i="46"/>
  <c r="D189" i="46"/>
  <c r="B189" i="46"/>
  <c r="S188" i="46"/>
  <c r="R188" i="46"/>
  <c r="Q188" i="46"/>
  <c r="P188" i="46"/>
  <c r="O188" i="46"/>
  <c r="N188" i="46"/>
  <c r="M188" i="46"/>
  <c r="L188" i="46"/>
  <c r="K188" i="46"/>
  <c r="J188" i="46"/>
  <c r="I188" i="46"/>
  <c r="H188" i="46"/>
  <c r="G188" i="46"/>
  <c r="F188" i="46"/>
  <c r="E188" i="46"/>
  <c r="D188" i="46"/>
  <c r="B188" i="46"/>
  <c r="S187" i="46"/>
  <c r="R187" i="46"/>
  <c r="Q187" i="46"/>
  <c r="P187" i="46"/>
  <c r="O187" i="46"/>
  <c r="N187" i="46"/>
  <c r="M187" i="46"/>
  <c r="L187" i="46"/>
  <c r="K187" i="46"/>
  <c r="J187" i="46"/>
  <c r="I187" i="46"/>
  <c r="H187" i="46"/>
  <c r="G187" i="46"/>
  <c r="F187" i="46"/>
  <c r="E187" i="46"/>
  <c r="D187" i="46"/>
  <c r="B187" i="46"/>
  <c r="S186" i="46"/>
  <c r="R186" i="46"/>
  <c r="Q186" i="46"/>
  <c r="P186" i="46"/>
  <c r="O186" i="46"/>
  <c r="N186" i="46"/>
  <c r="M186" i="46"/>
  <c r="L186" i="46"/>
  <c r="K186" i="46"/>
  <c r="J186" i="46"/>
  <c r="I186" i="46"/>
  <c r="H186" i="46"/>
  <c r="G186" i="46"/>
  <c r="F186" i="46"/>
  <c r="E186" i="46"/>
  <c r="D186" i="46"/>
  <c r="B186" i="46"/>
  <c r="S185" i="46"/>
  <c r="R185" i="46"/>
  <c r="Q185" i="46"/>
  <c r="P185" i="46"/>
  <c r="O185" i="46"/>
  <c r="N185" i="46"/>
  <c r="M185" i="46"/>
  <c r="L185" i="46"/>
  <c r="K185" i="46"/>
  <c r="J185" i="46"/>
  <c r="I185" i="46"/>
  <c r="H185" i="46"/>
  <c r="G185" i="46"/>
  <c r="F185" i="46"/>
  <c r="E185" i="46"/>
  <c r="D185" i="46"/>
  <c r="B185" i="46"/>
  <c r="S184" i="46"/>
  <c r="R184" i="46"/>
  <c r="Q184" i="46"/>
  <c r="P184" i="46"/>
  <c r="O184" i="46"/>
  <c r="N184" i="46"/>
  <c r="M184" i="46"/>
  <c r="L184" i="46"/>
  <c r="K184" i="46"/>
  <c r="J184" i="46"/>
  <c r="I184" i="46"/>
  <c r="H184" i="46"/>
  <c r="G184" i="46"/>
  <c r="F184" i="46"/>
  <c r="E184" i="46"/>
  <c r="D184" i="46"/>
  <c r="B184" i="46"/>
  <c r="S183" i="46"/>
  <c r="R183" i="46"/>
  <c r="Q183" i="46"/>
  <c r="P183" i="46"/>
  <c r="O183" i="46"/>
  <c r="N183" i="46"/>
  <c r="M183" i="46"/>
  <c r="L183" i="46"/>
  <c r="K183" i="46"/>
  <c r="J183" i="46"/>
  <c r="I183" i="46"/>
  <c r="H183" i="46"/>
  <c r="G183" i="46"/>
  <c r="F183" i="46"/>
  <c r="E183" i="46"/>
  <c r="D183" i="46"/>
  <c r="B183" i="46"/>
  <c r="S182" i="46"/>
  <c r="R182" i="46"/>
  <c r="Q182" i="46"/>
  <c r="P182" i="46"/>
  <c r="O182" i="46"/>
  <c r="N182" i="46"/>
  <c r="M182" i="46"/>
  <c r="L182" i="46"/>
  <c r="K182" i="46"/>
  <c r="J182" i="46"/>
  <c r="I182" i="46"/>
  <c r="H182" i="46"/>
  <c r="G182" i="46"/>
  <c r="F182" i="46"/>
  <c r="E182" i="46"/>
  <c r="D182" i="46"/>
  <c r="B182" i="46"/>
  <c r="S181" i="46"/>
  <c r="R181" i="46"/>
  <c r="Q181" i="46"/>
  <c r="P181" i="46"/>
  <c r="O181" i="46"/>
  <c r="N181" i="46"/>
  <c r="M181" i="46"/>
  <c r="L181" i="46"/>
  <c r="K181" i="46"/>
  <c r="J181" i="46"/>
  <c r="I181" i="46"/>
  <c r="H181" i="46"/>
  <c r="G181" i="46"/>
  <c r="F181" i="46"/>
  <c r="E181" i="46"/>
  <c r="D181" i="46"/>
  <c r="B181" i="46"/>
  <c r="S180" i="46"/>
  <c r="R180" i="46"/>
  <c r="Q180" i="46"/>
  <c r="P180" i="46"/>
  <c r="O180" i="46"/>
  <c r="N180" i="46"/>
  <c r="M180" i="46"/>
  <c r="L180" i="46"/>
  <c r="K180" i="46"/>
  <c r="J180" i="46"/>
  <c r="I180" i="46"/>
  <c r="H180" i="46"/>
  <c r="G180" i="46"/>
  <c r="F180" i="46"/>
  <c r="E180" i="46"/>
  <c r="D180" i="46"/>
  <c r="B180" i="46"/>
  <c r="S179" i="46"/>
  <c r="R179" i="46"/>
  <c r="Q179" i="46"/>
  <c r="P179" i="46"/>
  <c r="O179" i="46"/>
  <c r="N179" i="46"/>
  <c r="M179" i="46"/>
  <c r="L179" i="46"/>
  <c r="K179" i="46"/>
  <c r="J179" i="46"/>
  <c r="I179" i="46"/>
  <c r="H179" i="46"/>
  <c r="G179" i="46"/>
  <c r="F179" i="46"/>
  <c r="E179" i="46"/>
  <c r="D179" i="46"/>
  <c r="B179" i="46"/>
  <c r="S178" i="46"/>
  <c r="R178" i="46"/>
  <c r="Q178" i="46"/>
  <c r="P178" i="46"/>
  <c r="O178" i="46"/>
  <c r="N178" i="46"/>
  <c r="M178" i="46"/>
  <c r="L178" i="46"/>
  <c r="K178" i="46"/>
  <c r="J178" i="46"/>
  <c r="I178" i="46"/>
  <c r="H178" i="46"/>
  <c r="G178" i="46"/>
  <c r="F178" i="46"/>
  <c r="E178" i="46"/>
  <c r="D178" i="46"/>
  <c r="B178" i="46"/>
  <c r="S177" i="46"/>
  <c r="R177" i="46"/>
  <c r="Q177" i="46"/>
  <c r="P177" i="46"/>
  <c r="O177" i="46"/>
  <c r="N177" i="46"/>
  <c r="M177" i="46"/>
  <c r="L177" i="46"/>
  <c r="K177" i="46"/>
  <c r="J177" i="46"/>
  <c r="I177" i="46"/>
  <c r="H177" i="46"/>
  <c r="G177" i="46"/>
  <c r="F177" i="46"/>
  <c r="E177" i="46"/>
  <c r="D177" i="46"/>
  <c r="B177" i="46"/>
  <c r="S176" i="46"/>
  <c r="R176" i="46"/>
  <c r="Q176" i="46"/>
  <c r="P176" i="46"/>
  <c r="O176" i="46"/>
  <c r="N176" i="46"/>
  <c r="M176" i="46"/>
  <c r="L176" i="46"/>
  <c r="K176" i="46"/>
  <c r="J176" i="46"/>
  <c r="I176" i="46"/>
  <c r="H176" i="46"/>
  <c r="G176" i="46"/>
  <c r="F176" i="46"/>
  <c r="E176" i="46"/>
  <c r="D176" i="46"/>
  <c r="B176" i="46"/>
  <c r="S175" i="46"/>
  <c r="R175" i="46"/>
  <c r="Q175" i="46"/>
  <c r="P175" i="46"/>
  <c r="O175" i="46"/>
  <c r="N175" i="46"/>
  <c r="M175" i="46"/>
  <c r="L175" i="46"/>
  <c r="K175" i="46"/>
  <c r="J175" i="46"/>
  <c r="I175" i="46"/>
  <c r="H175" i="46"/>
  <c r="G175" i="46"/>
  <c r="F175" i="46"/>
  <c r="E175" i="46"/>
  <c r="D175" i="46"/>
  <c r="B175" i="46"/>
  <c r="S174" i="46"/>
  <c r="R174" i="46"/>
  <c r="Q174" i="46"/>
  <c r="P174" i="46"/>
  <c r="O174" i="46"/>
  <c r="N174" i="46"/>
  <c r="M174" i="46"/>
  <c r="L174" i="46"/>
  <c r="K174" i="46"/>
  <c r="J174" i="46"/>
  <c r="I174" i="46"/>
  <c r="H174" i="46"/>
  <c r="G174" i="46"/>
  <c r="F174" i="46"/>
  <c r="E174" i="46"/>
  <c r="D174" i="46"/>
  <c r="B174" i="46"/>
  <c r="S173" i="46"/>
  <c r="R173" i="46"/>
  <c r="Q173" i="46"/>
  <c r="P173" i="46"/>
  <c r="O173" i="46"/>
  <c r="N173" i="46"/>
  <c r="M173" i="46"/>
  <c r="L173" i="46"/>
  <c r="K173" i="46"/>
  <c r="J173" i="46"/>
  <c r="I173" i="46"/>
  <c r="H173" i="46"/>
  <c r="G173" i="46"/>
  <c r="F173" i="46"/>
  <c r="E173" i="46"/>
  <c r="D173" i="46"/>
  <c r="B173" i="46"/>
  <c r="S172" i="46"/>
  <c r="R172" i="46"/>
  <c r="Q172" i="46"/>
  <c r="P172" i="46"/>
  <c r="O172" i="46"/>
  <c r="N172" i="46"/>
  <c r="M172" i="46"/>
  <c r="L172" i="46"/>
  <c r="K172" i="46"/>
  <c r="J172" i="46"/>
  <c r="I172" i="46"/>
  <c r="H172" i="46"/>
  <c r="G172" i="46"/>
  <c r="F172" i="46"/>
  <c r="E172" i="46"/>
  <c r="D172" i="46"/>
  <c r="B172" i="46"/>
  <c r="S171" i="46"/>
  <c r="R171" i="46"/>
  <c r="Q171" i="46"/>
  <c r="P171" i="46"/>
  <c r="O171" i="46"/>
  <c r="N171" i="46"/>
  <c r="M171" i="46"/>
  <c r="L171" i="46"/>
  <c r="K171" i="46"/>
  <c r="J171" i="46"/>
  <c r="I171" i="46"/>
  <c r="H171" i="46"/>
  <c r="G171" i="46"/>
  <c r="F171" i="46"/>
  <c r="E171" i="46"/>
  <c r="D171" i="46"/>
  <c r="B171" i="46"/>
  <c r="S170" i="46"/>
  <c r="R170" i="46"/>
  <c r="Q170" i="46"/>
  <c r="P170" i="46"/>
  <c r="O170" i="46"/>
  <c r="N170" i="46"/>
  <c r="M170" i="46"/>
  <c r="L170" i="46"/>
  <c r="K170" i="46"/>
  <c r="J170" i="46"/>
  <c r="I170" i="46"/>
  <c r="H170" i="46"/>
  <c r="G170" i="46"/>
  <c r="F170" i="46"/>
  <c r="E170" i="46"/>
  <c r="D170" i="46"/>
  <c r="B170" i="46"/>
  <c r="S169" i="46"/>
  <c r="R169" i="46"/>
  <c r="Q169" i="46"/>
  <c r="P169" i="46"/>
  <c r="O169" i="46"/>
  <c r="N169" i="46"/>
  <c r="M169" i="46"/>
  <c r="L169" i="46"/>
  <c r="K169" i="46"/>
  <c r="J169" i="46"/>
  <c r="I169" i="46"/>
  <c r="H169" i="46"/>
  <c r="G169" i="46"/>
  <c r="F169" i="46"/>
  <c r="E169" i="46"/>
  <c r="D169" i="46"/>
  <c r="B169" i="46"/>
  <c r="S168" i="46"/>
  <c r="R168" i="46"/>
  <c r="Q168" i="46"/>
  <c r="P168" i="46"/>
  <c r="O168" i="46"/>
  <c r="N168" i="46"/>
  <c r="M168" i="46"/>
  <c r="L168" i="46"/>
  <c r="K168" i="46"/>
  <c r="J168" i="46"/>
  <c r="I168" i="46"/>
  <c r="H168" i="46"/>
  <c r="G168" i="46"/>
  <c r="F168" i="46"/>
  <c r="E168" i="46"/>
  <c r="D168" i="46"/>
  <c r="B168" i="46"/>
  <c r="S167" i="46"/>
  <c r="R167" i="46"/>
  <c r="Q167" i="46"/>
  <c r="P167" i="46"/>
  <c r="O167" i="46"/>
  <c r="N167" i="46"/>
  <c r="M167" i="46"/>
  <c r="L167" i="46"/>
  <c r="K167" i="46"/>
  <c r="J167" i="46"/>
  <c r="I167" i="46"/>
  <c r="H167" i="46"/>
  <c r="G167" i="46"/>
  <c r="F167" i="46"/>
  <c r="E167" i="46"/>
  <c r="D167" i="46"/>
  <c r="B167" i="46"/>
  <c r="S166" i="46"/>
  <c r="R166" i="46"/>
  <c r="Q166" i="46"/>
  <c r="P166" i="46"/>
  <c r="O166" i="46"/>
  <c r="N166" i="46"/>
  <c r="M166" i="46"/>
  <c r="L166" i="46"/>
  <c r="K166" i="46"/>
  <c r="J166" i="46"/>
  <c r="I166" i="46"/>
  <c r="H166" i="46"/>
  <c r="G166" i="46"/>
  <c r="F166" i="46"/>
  <c r="E166" i="46"/>
  <c r="D166" i="46"/>
  <c r="B166" i="46"/>
  <c r="S165" i="46"/>
  <c r="R165" i="46"/>
  <c r="Q165" i="46"/>
  <c r="P165" i="46"/>
  <c r="O165" i="46"/>
  <c r="N165" i="46"/>
  <c r="M165" i="46"/>
  <c r="L165" i="46"/>
  <c r="K165" i="46"/>
  <c r="J165" i="46"/>
  <c r="I165" i="46"/>
  <c r="H165" i="46"/>
  <c r="G165" i="46"/>
  <c r="F165" i="46"/>
  <c r="E165" i="46"/>
  <c r="D165" i="46"/>
  <c r="B165" i="46"/>
  <c r="S164" i="46"/>
  <c r="R164" i="46"/>
  <c r="Q164" i="46"/>
  <c r="P164" i="46"/>
  <c r="O164" i="46"/>
  <c r="N164" i="46"/>
  <c r="M164" i="46"/>
  <c r="L164" i="46"/>
  <c r="K164" i="46"/>
  <c r="J164" i="46"/>
  <c r="I164" i="46"/>
  <c r="H164" i="46"/>
  <c r="G164" i="46"/>
  <c r="F164" i="46"/>
  <c r="E164" i="46"/>
  <c r="D164" i="46"/>
  <c r="B164" i="46"/>
  <c r="S163" i="46"/>
  <c r="R163" i="46"/>
  <c r="Q163" i="46"/>
  <c r="P163" i="46"/>
  <c r="O163" i="46"/>
  <c r="N163" i="46"/>
  <c r="M163" i="46"/>
  <c r="L163" i="46"/>
  <c r="K163" i="46"/>
  <c r="J163" i="46"/>
  <c r="I163" i="46"/>
  <c r="H163" i="46"/>
  <c r="G163" i="46"/>
  <c r="F163" i="46"/>
  <c r="E163" i="46"/>
  <c r="D163" i="46"/>
  <c r="B163" i="46"/>
  <c r="S162" i="46"/>
  <c r="R162" i="46"/>
  <c r="Q162" i="46"/>
  <c r="P162" i="46"/>
  <c r="O162" i="46"/>
  <c r="N162" i="46"/>
  <c r="M162" i="46"/>
  <c r="L162" i="46"/>
  <c r="K162" i="46"/>
  <c r="J162" i="46"/>
  <c r="I162" i="46"/>
  <c r="H162" i="46"/>
  <c r="G162" i="46"/>
  <c r="F162" i="46"/>
  <c r="E162" i="46"/>
  <c r="D162" i="46"/>
  <c r="B162" i="46"/>
  <c r="S161" i="46"/>
  <c r="R161" i="46"/>
  <c r="Q161" i="46"/>
  <c r="P161" i="46"/>
  <c r="O161" i="46"/>
  <c r="N161" i="46"/>
  <c r="M161" i="46"/>
  <c r="L161" i="46"/>
  <c r="K161" i="46"/>
  <c r="J161" i="46"/>
  <c r="I161" i="46"/>
  <c r="H161" i="46"/>
  <c r="G161" i="46"/>
  <c r="F161" i="46"/>
  <c r="E161" i="46"/>
  <c r="D161" i="46"/>
  <c r="B161" i="46"/>
  <c r="S160" i="46"/>
  <c r="R160" i="46"/>
  <c r="Q160" i="46"/>
  <c r="P160" i="46"/>
  <c r="O160" i="46"/>
  <c r="N160" i="46"/>
  <c r="M160" i="46"/>
  <c r="L160" i="46"/>
  <c r="K160" i="46"/>
  <c r="J160" i="46"/>
  <c r="I160" i="46"/>
  <c r="H160" i="46"/>
  <c r="G160" i="46"/>
  <c r="F160" i="46"/>
  <c r="E160" i="46"/>
  <c r="D160" i="46"/>
  <c r="B160" i="46"/>
  <c r="S159" i="46"/>
  <c r="R159" i="46"/>
  <c r="Q159" i="46"/>
  <c r="P159" i="46"/>
  <c r="O159" i="46"/>
  <c r="N159" i="46"/>
  <c r="M159" i="46"/>
  <c r="L159" i="46"/>
  <c r="K159" i="46"/>
  <c r="J159" i="46"/>
  <c r="I159" i="46"/>
  <c r="H159" i="46"/>
  <c r="G159" i="46"/>
  <c r="F159" i="46"/>
  <c r="E159" i="46"/>
  <c r="D159" i="46"/>
  <c r="B159" i="46"/>
  <c r="S158" i="46"/>
  <c r="R158" i="46"/>
  <c r="Q158" i="46"/>
  <c r="P158" i="46"/>
  <c r="O158" i="46"/>
  <c r="N158" i="46"/>
  <c r="M158" i="46"/>
  <c r="L158" i="46"/>
  <c r="K158" i="46"/>
  <c r="J158" i="46"/>
  <c r="I158" i="46"/>
  <c r="H158" i="46"/>
  <c r="G158" i="46"/>
  <c r="F158" i="46"/>
  <c r="E158" i="46"/>
  <c r="D158" i="46"/>
  <c r="B158" i="46"/>
  <c r="S157" i="46"/>
  <c r="R157" i="46"/>
  <c r="Q157" i="46"/>
  <c r="P157" i="46"/>
  <c r="O157" i="46"/>
  <c r="N157" i="46"/>
  <c r="M157" i="46"/>
  <c r="L157" i="46"/>
  <c r="K157" i="46"/>
  <c r="J157" i="46"/>
  <c r="I157" i="46"/>
  <c r="H157" i="46"/>
  <c r="G157" i="46"/>
  <c r="F157" i="46"/>
  <c r="E157" i="46"/>
  <c r="D157" i="46"/>
  <c r="B157" i="46"/>
  <c r="S156" i="46"/>
  <c r="R156" i="46"/>
  <c r="Q156" i="46"/>
  <c r="P156" i="46"/>
  <c r="O156" i="46"/>
  <c r="N156" i="46"/>
  <c r="M156" i="46"/>
  <c r="L156" i="46"/>
  <c r="K156" i="46"/>
  <c r="J156" i="46"/>
  <c r="I156" i="46"/>
  <c r="H156" i="46"/>
  <c r="G156" i="46"/>
  <c r="F156" i="46"/>
  <c r="E156" i="46"/>
  <c r="D156" i="46"/>
  <c r="B156" i="46"/>
  <c r="S155" i="46"/>
  <c r="R155" i="46"/>
  <c r="Q155" i="46"/>
  <c r="P155" i="46"/>
  <c r="O155" i="46"/>
  <c r="N155" i="46"/>
  <c r="M155" i="46"/>
  <c r="L155" i="46"/>
  <c r="K155" i="46"/>
  <c r="J155" i="46"/>
  <c r="I155" i="46"/>
  <c r="H155" i="46"/>
  <c r="G155" i="46"/>
  <c r="F155" i="46"/>
  <c r="E155" i="46"/>
  <c r="D155" i="46"/>
  <c r="B155" i="46"/>
  <c r="S154" i="46"/>
  <c r="R154" i="46"/>
  <c r="Q154" i="46"/>
  <c r="P154" i="46"/>
  <c r="O154" i="46"/>
  <c r="N154" i="46"/>
  <c r="M154" i="46"/>
  <c r="L154" i="46"/>
  <c r="K154" i="46"/>
  <c r="J154" i="46"/>
  <c r="I154" i="46"/>
  <c r="H154" i="46"/>
  <c r="G154" i="46"/>
  <c r="F154" i="46"/>
  <c r="E154" i="46"/>
  <c r="D154" i="46"/>
  <c r="B154" i="46"/>
  <c r="S153" i="46"/>
  <c r="R153" i="46"/>
  <c r="Q153" i="46"/>
  <c r="P153" i="46"/>
  <c r="O153" i="46"/>
  <c r="N153" i="46"/>
  <c r="M153" i="46"/>
  <c r="L153" i="46"/>
  <c r="K153" i="46"/>
  <c r="J153" i="46"/>
  <c r="I153" i="46"/>
  <c r="H153" i="46"/>
  <c r="G153" i="46"/>
  <c r="F153" i="46"/>
  <c r="E153" i="46"/>
  <c r="D153" i="46"/>
  <c r="B153" i="46"/>
  <c r="S152" i="46"/>
  <c r="R152" i="46"/>
  <c r="Q152" i="46"/>
  <c r="P152" i="46"/>
  <c r="O152" i="46"/>
  <c r="N152" i="46"/>
  <c r="M152" i="46"/>
  <c r="L152" i="46"/>
  <c r="K152" i="46"/>
  <c r="J152" i="46"/>
  <c r="I152" i="46"/>
  <c r="H152" i="46"/>
  <c r="G152" i="46"/>
  <c r="F152" i="46"/>
  <c r="E152" i="46"/>
  <c r="D152" i="46"/>
  <c r="B152" i="46"/>
  <c r="S151" i="46"/>
  <c r="R151" i="46"/>
  <c r="Q151" i="46"/>
  <c r="P151" i="46"/>
  <c r="O151" i="46"/>
  <c r="N151" i="46"/>
  <c r="M151" i="46"/>
  <c r="L151" i="46"/>
  <c r="K151" i="46"/>
  <c r="J151" i="46"/>
  <c r="I151" i="46"/>
  <c r="H151" i="46"/>
  <c r="G151" i="46"/>
  <c r="F151" i="46"/>
  <c r="E151" i="46"/>
  <c r="D151" i="46"/>
  <c r="B151" i="46"/>
  <c r="S150" i="46"/>
  <c r="R150" i="46"/>
  <c r="Q150" i="46"/>
  <c r="P150" i="46"/>
  <c r="O150" i="46"/>
  <c r="N150" i="46"/>
  <c r="M150" i="46"/>
  <c r="L150" i="46"/>
  <c r="K150" i="46"/>
  <c r="J150" i="46"/>
  <c r="I150" i="46"/>
  <c r="H150" i="46"/>
  <c r="G150" i="46"/>
  <c r="F150" i="46"/>
  <c r="E150" i="46"/>
  <c r="D150" i="46"/>
  <c r="B150" i="46"/>
  <c r="S149" i="46"/>
  <c r="R149" i="46"/>
  <c r="Q149" i="46"/>
  <c r="P149" i="46"/>
  <c r="O149" i="46"/>
  <c r="N149" i="46"/>
  <c r="M149" i="46"/>
  <c r="L149" i="46"/>
  <c r="K149" i="46"/>
  <c r="J149" i="46"/>
  <c r="I149" i="46"/>
  <c r="H149" i="46"/>
  <c r="G149" i="46"/>
  <c r="F149" i="46"/>
  <c r="E149" i="46"/>
  <c r="D149" i="46"/>
  <c r="B149" i="46"/>
  <c r="S148" i="46"/>
  <c r="R148" i="46"/>
  <c r="Q148" i="46"/>
  <c r="P148" i="46"/>
  <c r="O148" i="46"/>
  <c r="N148" i="46"/>
  <c r="M148" i="46"/>
  <c r="L148" i="46"/>
  <c r="K148" i="46"/>
  <c r="J148" i="46"/>
  <c r="I148" i="46"/>
  <c r="H148" i="46"/>
  <c r="G148" i="46"/>
  <c r="F148" i="46"/>
  <c r="E148" i="46"/>
  <c r="D148" i="46"/>
  <c r="B148" i="46"/>
  <c r="S147" i="46"/>
  <c r="R147" i="46"/>
  <c r="Q147" i="46"/>
  <c r="P147" i="46"/>
  <c r="O147" i="46"/>
  <c r="N147" i="46"/>
  <c r="M147" i="46"/>
  <c r="L147" i="46"/>
  <c r="K147" i="46"/>
  <c r="J147" i="46"/>
  <c r="I147" i="46"/>
  <c r="H147" i="46"/>
  <c r="G147" i="46"/>
  <c r="F147" i="46"/>
  <c r="E147" i="46"/>
  <c r="D147" i="46"/>
  <c r="B147" i="46"/>
  <c r="S146" i="46"/>
  <c r="R146" i="46"/>
  <c r="Q146" i="46"/>
  <c r="P146" i="46"/>
  <c r="O146" i="46"/>
  <c r="N146" i="46"/>
  <c r="M146" i="46"/>
  <c r="L146" i="46"/>
  <c r="K146" i="46"/>
  <c r="J146" i="46"/>
  <c r="I146" i="46"/>
  <c r="H146" i="46"/>
  <c r="G146" i="46"/>
  <c r="F146" i="46"/>
  <c r="E146" i="46"/>
  <c r="D146" i="46"/>
  <c r="B146" i="46"/>
  <c r="S145" i="46"/>
  <c r="R145" i="46"/>
  <c r="Q145" i="46"/>
  <c r="P145" i="46"/>
  <c r="O145" i="46"/>
  <c r="N145" i="46"/>
  <c r="M145" i="46"/>
  <c r="L145" i="46"/>
  <c r="K145" i="46"/>
  <c r="J145" i="46"/>
  <c r="I145" i="46"/>
  <c r="H145" i="46"/>
  <c r="G145" i="46"/>
  <c r="F145" i="46"/>
  <c r="E145" i="46"/>
  <c r="D145" i="46"/>
  <c r="B145" i="46"/>
  <c r="S144" i="46"/>
  <c r="R144" i="46"/>
  <c r="Q144" i="46"/>
  <c r="P144" i="46"/>
  <c r="O144" i="46"/>
  <c r="N144" i="46"/>
  <c r="M144" i="46"/>
  <c r="L144" i="46"/>
  <c r="K144" i="46"/>
  <c r="J144" i="46"/>
  <c r="I144" i="46"/>
  <c r="H144" i="46"/>
  <c r="G144" i="46"/>
  <c r="F144" i="46"/>
  <c r="E144" i="46"/>
  <c r="D144" i="46"/>
  <c r="B144" i="46"/>
  <c r="S143" i="46"/>
  <c r="R143" i="46"/>
  <c r="Q143" i="46"/>
  <c r="P143" i="46"/>
  <c r="O143" i="46"/>
  <c r="N143" i="46"/>
  <c r="M143" i="46"/>
  <c r="L143" i="46"/>
  <c r="K143" i="46"/>
  <c r="J143" i="46"/>
  <c r="I143" i="46"/>
  <c r="H143" i="46"/>
  <c r="G143" i="46"/>
  <c r="F143" i="46"/>
  <c r="E143" i="46"/>
  <c r="D143" i="46"/>
  <c r="B143" i="46"/>
  <c r="S142" i="46"/>
  <c r="R142" i="46"/>
  <c r="Q142" i="46"/>
  <c r="P142" i="46"/>
  <c r="O142" i="46"/>
  <c r="N142" i="46"/>
  <c r="M142" i="46"/>
  <c r="L142" i="46"/>
  <c r="K142" i="46"/>
  <c r="J142" i="46"/>
  <c r="I142" i="46"/>
  <c r="H142" i="46"/>
  <c r="G142" i="46"/>
  <c r="F142" i="46"/>
  <c r="E142" i="46"/>
  <c r="D142" i="46"/>
  <c r="B142" i="46"/>
  <c r="S141" i="46"/>
  <c r="R141" i="46"/>
  <c r="Q141" i="46"/>
  <c r="P141" i="46"/>
  <c r="O141" i="46"/>
  <c r="N141" i="46"/>
  <c r="M141" i="46"/>
  <c r="L141" i="46"/>
  <c r="K141" i="46"/>
  <c r="J141" i="46"/>
  <c r="I141" i="46"/>
  <c r="H141" i="46"/>
  <c r="G141" i="46"/>
  <c r="F141" i="46"/>
  <c r="E141" i="46"/>
  <c r="D141" i="46"/>
  <c r="B141" i="46"/>
  <c r="S140" i="46"/>
  <c r="R140" i="46"/>
  <c r="Q140" i="46"/>
  <c r="P140" i="46"/>
  <c r="O140" i="46"/>
  <c r="N140" i="46"/>
  <c r="M140" i="46"/>
  <c r="L140" i="46"/>
  <c r="K140" i="46"/>
  <c r="J140" i="46"/>
  <c r="I140" i="46"/>
  <c r="H140" i="46"/>
  <c r="G140" i="46"/>
  <c r="F140" i="46"/>
  <c r="E140" i="46"/>
  <c r="D140" i="46"/>
  <c r="B140" i="46"/>
  <c r="S139" i="46"/>
  <c r="R139" i="46"/>
  <c r="Q139" i="46"/>
  <c r="P139" i="46"/>
  <c r="O139" i="46"/>
  <c r="N139" i="46"/>
  <c r="M139" i="46"/>
  <c r="L139" i="46"/>
  <c r="K139" i="46"/>
  <c r="J139" i="46"/>
  <c r="I139" i="46"/>
  <c r="H139" i="46"/>
  <c r="G139" i="46"/>
  <c r="F139" i="46"/>
  <c r="E139" i="46"/>
  <c r="D139" i="46"/>
  <c r="B139" i="46"/>
  <c r="S138" i="46"/>
  <c r="R138" i="46"/>
  <c r="Q138" i="46"/>
  <c r="P138" i="46"/>
  <c r="O138" i="46"/>
  <c r="N138" i="46"/>
  <c r="M138" i="46"/>
  <c r="L138" i="46"/>
  <c r="K138" i="46"/>
  <c r="J138" i="46"/>
  <c r="I138" i="46"/>
  <c r="H138" i="46"/>
  <c r="G138" i="46"/>
  <c r="F138" i="46"/>
  <c r="E138" i="46"/>
  <c r="D138" i="46"/>
  <c r="B138" i="46"/>
  <c r="S137" i="46"/>
  <c r="R137" i="46"/>
  <c r="Q137" i="46"/>
  <c r="P137" i="46"/>
  <c r="O137" i="46"/>
  <c r="N137" i="46"/>
  <c r="M137" i="46"/>
  <c r="L137" i="46"/>
  <c r="K137" i="46"/>
  <c r="J137" i="46"/>
  <c r="I137" i="46"/>
  <c r="H137" i="46"/>
  <c r="G137" i="46"/>
  <c r="F137" i="46"/>
  <c r="E137" i="46"/>
  <c r="D137" i="46"/>
  <c r="B137" i="46"/>
  <c r="S136" i="46"/>
  <c r="R136" i="46"/>
  <c r="Q136" i="46"/>
  <c r="P136" i="46"/>
  <c r="O136" i="46"/>
  <c r="N136" i="46"/>
  <c r="M136" i="46"/>
  <c r="L136" i="46"/>
  <c r="K136" i="46"/>
  <c r="J136" i="46"/>
  <c r="I136" i="46"/>
  <c r="H136" i="46"/>
  <c r="G136" i="46"/>
  <c r="F136" i="46"/>
  <c r="E136" i="46"/>
  <c r="D136" i="46"/>
  <c r="B136" i="46"/>
  <c r="S135" i="46"/>
  <c r="R135" i="46"/>
  <c r="Q135" i="46"/>
  <c r="P135" i="46"/>
  <c r="O135" i="46"/>
  <c r="N135" i="46"/>
  <c r="M135" i="46"/>
  <c r="L135" i="46"/>
  <c r="K135" i="46"/>
  <c r="J135" i="46"/>
  <c r="I135" i="46"/>
  <c r="H135" i="46"/>
  <c r="G135" i="46"/>
  <c r="F135" i="46"/>
  <c r="E135" i="46"/>
  <c r="D135" i="46"/>
  <c r="B135" i="46"/>
  <c r="S134" i="46"/>
  <c r="R134" i="46"/>
  <c r="Q134" i="46"/>
  <c r="P134" i="46"/>
  <c r="O134" i="46"/>
  <c r="N134" i="46"/>
  <c r="M134" i="46"/>
  <c r="L134" i="46"/>
  <c r="K134" i="46"/>
  <c r="J134" i="46"/>
  <c r="I134" i="46"/>
  <c r="H134" i="46"/>
  <c r="G134" i="46"/>
  <c r="F134" i="46"/>
  <c r="E134" i="46"/>
  <c r="D134" i="46"/>
  <c r="B134" i="46"/>
  <c r="S133" i="46"/>
  <c r="R133" i="46"/>
  <c r="Q133" i="46"/>
  <c r="P133" i="46"/>
  <c r="O133" i="46"/>
  <c r="N133" i="46"/>
  <c r="M133" i="46"/>
  <c r="L133" i="46"/>
  <c r="K133" i="46"/>
  <c r="J133" i="46"/>
  <c r="I133" i="46"/>
  <c r="H133" i="46"/>
  <c r="G133" i="46"/>
  <c r="F133" i="46"/>
  <c r="E133" i="46"/>
  <c r="D133" i="46"/>
  <c r="B133" i="46"/>
  <c r="S132" i="46"/>
  <c r="R132" i="46"/>
  <c r="Q132" i="46"/>
  <c r="P132" i="46"/>
  <c r="O132" i="46"/>
  <c r="N132" i="46"/>
  <c r="M132" i="46"/>
  <c r="L132" i="46"/>
  <c r="K132" i="46"/>
  <c r="J132" i="46"/>
  <c r="I132" i="46"/>
  <c r="H132" i="46"/>
  <c r="G132" i="46"/>
  <c r="F132" i="46"/>
  <c r="E132" i="46"/>
  <c r="D132" i="46"/>
  <c r="B132" i="46"/>
  <c r="S131" i="46"/>
  <c r="R131" i="46"/>
  <c r="Q131" i="46"/>
  <c r="P131" i="46"/>
  <c r="O131" i="46"/>
  <c r="N131" i="46"/>
  <c r="M131" i="46"/>
  <c r="L131" i="46"/>
  <c r="K131" i="46"/>
  <c r="J131" i="46"/>
  <c r="I131" i="46"/>
  <c r="H131" i="46"/>
  <c r="G131" i="46"/>
  <c r="F131" i="46"/>
  <c r="E131" i="46"/>
  <c r="D131" i="46"/>
  <c r="B131" i="46"/>
  <c r="S130" i="46"/>
  <c r="R130" i="46"/>
  <c r="Q130" i="46"/>
  <c r="P130" i="46"/>
  <c r="O130" i="46"/>
  <c r="N130" i="46"/>
  <c r="M130" i="46"/>
  <c r="L130" i="46"/>
  <c r="K130" i="46"/>
  <c r="J130" i="46"/>
  <c r="I130" i="46"/>
  <c r="H130" i="46"/>
  <c r="G130" i="46"/>
  <c r="F130" i="46"/>
  <c r="E130" i="46"/>
  <c r="D130" i="46"/>
  <c r="B130" i="46"/>
  <c r="S129" i="46"/>
  <c r="R129" i="46"/>
  <c r="Q129" i="46"/>
  <c r="P129" i="46"/>
  <c r="O129" i="46"/>
  <c r="N129" i="46"/>
  <c r="M129" i="46"/>
  <c r="L129" i="46"/>
  <c r="K129" i="46"/>
  <c r="J129" i="46"/>
  <c r="I129" i="46"/>
  <c r="H129" i="46"/>
  <c r="G129" i="46"/>
  <c r="F129" i="46"/>
  <c r="E129" i="46"/>
  <c r="D129" i="46"/>
  <c r="B129" i="46"/>
  <c r="S128" i="46"/>
  <c r="R128" i="46"/>
  <c r="Q128" i="46"/>
  <c r="P128" i="46"/>
  <c r="O128" i="46"/>
  <c r="N128" i="46"/>
  <c r="M128" i="46"/>
  <c r="L128" i="46"/>
  <c r="K128" i="46"/>
  <c r="J128" i="46"/>
  <c r="I128" i="46"/>
  <c r="H128" i="46"/>
  <c r="G128" i="46"/>
  <c r="F128" i="46"/>
  <c r="E128" i="46"/>
  <c r="D128" i="46"/>
  <c r="B128" i="46"/>
  <c r="S127" i="46"/>
  <c r="R127" i="46"/>
  <c r="Q127" i="46"/>
  <c r="P127" i="46"/>
  <c r="O127" i="46"/>
  <c r="N127" i="46"/>
  <c r="M127" i="46"/>
  <c r="L127" i="46"/>
  <c r="K127" i="46"/>
  <c r="J127" i="46"/>
  <c r="I127" i="46"/>
  <c r="H127" i="46"/>
  <c r="G127" i="46"/>
  <c r="F127" i="46"/>
  <c r="E127" i="46"/>
  <c r="D127" i="46"/>
  <c r="B127" i="46"/>
  <c r="S126" i="46"/>
  <c r="R126" i="46"/>
  <c r="Q126" i="46"/>
  <c r="P126" i="46"/>
  <c r="O126" i="46"/>
  <c r="N126" i="46"/>
  <c r="M126" i="46"/>
  <c r="L126" i="46"/>
  <c r="K126" i="46"/>
  <c r="J126" i="46"/>
  <c r="I126" i="46"/>
  <c r="H126" i="46"/>
  <c r="G126" i="46"/>
  <c r="F126" i="46"/>
  <c r="E126" i="46"/>
  <c r="D126" i="46"/>
  <c r="B126" i="46"/>
  <c r="S125" i="46"/>
  <c r="R125" i="46"/>
  <c r="Q125" i="46"/>
  <c r="P125" i="46"/>
  <c r="O125" i="46"/>
  <c r="N125" i="46"/>
  <c r="M125" i="46"/>
  <c r="L125" i="46"/>
  <c r="K125" i="46"/>
  <c r="J125" i="46"/>
  <c r="I125" i="46"/>
  <c r="H125" i="46"/>
  <c r="G125" i="46"/>
  <c r="F125" i="46"/>
  <c r="E125" i="46"/>
  <c r="D125" i="46"/>
  <c r="B125" i="46"/>
  <c r="S124" i="46"/>
  <c r="R124" i="46"/>
  <c r="Q124" i="46"/>
  <c r="P124" i="46"/>
  <c r="O124" i="46"/>
  <c r="N124" i="46"/>
  <c r="M124" i="46"/>
  <c r="L124" i="46"/>
  <c r="K124" i="46"/>
  <c r="J124" i="46"/>
  <c r="I124" i="46"/>
  <c r="H124" i="46"/>
  <c r="G124" i="46"/>
  <c r="F124" i="46"/>
  <c r="E124" i="46"/>
  <c r="D124" i="46"/>
  <c r="B124" i="46"/>
  <c r="S123" i="46"/>
  <c r="R123" i="46"/>
  <c r="Q123" i="46"/>
  <c r="P123" i="46"/>
  <c r="O123" i="46"/>
  <c r="N123" i="46"/>
  <c r="M123" i="46"/>
  <c r="L123" i="46"/>
  <c r="K123" i="46"/>
  <c r="J123" i="46"/>
  <c r="I123" i="46"/>
  <c r="H123" i="46"/>
  <c r="G123" i="46"/>
  <c r="F123" i="46"/>
  <c r="E123" i="46"/>
  <c r="D123" i="46"/>
  <c r="B123" i="46"/>
  <c r="S122" i="46"/>
  <c r="R122" i="46"/>
  <c r="Q122" i="46"/>
  <c r="P122" i="46"/>
  <c r="O122" i="46"/>
  <c r="N122" i="46"/>
  <c r="M122" i="46"/>
  <c r="L122" i="46"/>
  <c r="K122" i="46"/>
  <c r="J122" i="46"/>
  <c r="I122" i="46"/>
  <c r="H122" i="46"/>
  <c r="G122" i="46"/>
  <c r="F122" i="46"/>
  <c r="E122" i="46"/>
  <c r="D122" i="46"/>
  <c r="B122" i="46"/>
  <c r="S121" i="46"/>
  <c r="R121" i="46"/>
  <c r="Q121" i="46"/>
  <c r="P121" i="46"/>
  <c r="O121" i="46"/>
  <c r="N121" i="46"/>
  <c r="M121" i="46"/>
  <c r="L121" i="46"/>
  <c r="K121" i="46"/>
  <c r="J121" i="46"/>
  <c r="I121" i="46"/>
  <c r="H121" i="46"/>
  <c r="G121" i="46"/>
  <c r="F121" i="46"/>
  <c r="E121" i="46"/>
  <c r="D121" i="46"/>
  <c r="B121" i="46"/>
  <c r="S120" i="46"/>
  <c r="R120" i="46"/>
  <c r="Q120" i="46"/>
  <c r="P120" i="46"/>
  <c r="O120" i="46"/>
  <c r="N120" i="46"/>
  <c r="M120" i="46"/>
  <c r="L120" i="46"/>
  <c r="K120" i="46"/>
  <c r="J120" i="46"/>
  <c r="I120" i="46"/>
  <c r="H120" i="46"/>
  <c r="G120" i="46"/>
  <c r="F120" i="46"/>
  <c r="E120" i="46"/>
  <c r="D120" i="46"/>
  <c r="B120" i="46"/>
  <c r="S119" i="46"/>
  <c r="R119" i="46"/>
  <c r="Q119" i="46"/>
  <c r="P119" i="46"/>
  <c r="O119" i="46"/>
  <c r="N119" i="46"/>
  <c r="M119" i="46"/>
  <c r="L119" i="46"/>
  <c r="K119" i="46"/>
  <c r="J119" i="46"/>
  <c r="I119" i="46"/>
  <c r="H119" i="46"/>
  <c r="G119" i="46"/>
  <c r="F119" i="46"/>
  <c r="E119" i="46"/>
  <c r="D119" i="46"/>
  <c r="B119" i="46"/>
  <c r="S118" i="46"/>
  <c r="R118" i="46"/>
  <c r="Q118" i="46"/>
  <c r="P118" i="46"/>
  <c r="O118" i="46"/>
  <c r="N118" i="46"/>
  <c r="M118" i="46"/>
  <c r="L118" i="46"/>
  <c r="K118" i="46"/>
  <c r="J118" i="46"/>
  <c r="I118" i="46"/>
  <c r="H118" i="46"/>
  <c r="G118" i="46"/>
  <c r="F118" i="46"/>
  <c r="E118" i="46"/>
  <c r="D118" i="46"/>
  <c r="B118" i="46"/>
  <c r="S117" i="46"/>
  <c r="R117" i="46"/>
  <c r="Q117" i="46"/>
  <c r="P117" i="46"/>
  <c r="O117" i="46"/>
  <c r="N117" i="46"/>
  <c r="M117" i="46"/>
  <c r="L117" i="46"/>
  <c r="K117" i="46"/>
  <c r="J117" i="46"/>
  <c r="I117" i="46"/>
  <c r="H117" i="46"/>
  <c r="G117" i="46"/>
  <c r="F117" i="46"/>
  <c r="E117" i="46"/>
  <c r="D117" i="46"/>
  <c r="B117" i="46"/>
  <c r="S116" i="46"/>
  <c r="R116" i="46"/>
  <c r="Q116" i="46"/>
  <c r="P116" i="46"/>
  <c r="O116" i="46"/>
  <c r="N116" i="46"/>
  <c r="M116" i="46"/>
  <c r="L116" i="46"/>
  <c r="K116" i="46"/>
  <c r="J116" i="46"/>
  <c r="I116" i="46"/>
  <c r="H116" i="46"/>
  <c r="G116" i="46"/>
  <c r="F116" i="46"/>
  <c r="E116" i="46"/>
  <c r="D116" i="46"/>
  <c r="B116" i="46"/>
  <c r="S115" i="46"/>
  <c r="R115" i="46"/>
  <c r="Q115" i="46"/>
  <c r="P115" i="46"/>
  <c r="O115" i="46"/>
  <c r="N115" i="46"/>
  <c r="M115" i="46"/>
  <c r="L115" i="46"/>
  <c r="K115" i="46"/>
  <c r="J115" i="46"/>
  <c r="I115" i="46"/>
  <c r="H115" i="46"/>
  <c r="G115" i="46"/>
  <c r="F115" i="46"/>
  <c r="E115" i="46"/>
  <c r="D115" i="46"/>
  <c r="B115" i="46"/>
  <c r="S114" i="46"/>
  <c r="R114" i="46"/>
  <c r="Q114" i="46"/>
  <c r="P114" i="46"/>
  <c r="O114" i="46"/>
  <c r="N114" i="46"/>
  <c r="M114" i="46"/>
  <c r="L114" i="46"/>
  <c r="K114" i="46"/>
  <c r="J114" i="46"/>
  <c r="I114" i="46"/>
  <c r="H114" i="46"/>
  <c r="G114" i="46"/>
  <c r="F114" i="46"/>
  <c r="E114" i="46"/>
  <c r="D114" i="46"/>
  <c r="B114" i="46"/>
  <c r="S113" i="46"/>
  <c r="R113" i="46"/>
  <c r="Q113" i="46"/>
  <c r="P113" i="46"/>
  <c r="O113" i="46"/>
  <c r="N113" i="46"/>
  <c r="M113" i="46"/>
  <c r="L113" i="46"/>
  <c r="K113" i="46"/>
  <c r="J113" i="46"/>
  <c r="I113" i="46"/>
  <c r="H113" i="46"/>
  <c r="G113" i="46"/>
  <c r="F113" i="46"/>
  <c r="E113" i="46"/>
  <c r="D113" i="46"/>
  <c r="B113" i="46"/>
  <c r="S112" i="46"/>
  <c r="R112" i="46"/>
  <c r="Q112" i="46"/>
  <c r="P112" i="46"/>
  <c r="O112" i="46"/>
  <c r="N112" i="46"/>
  <c r="M112" i="46"/>
  <c r="L112" i="46"/>
  <c r="K112" i="46"/>
  <c r="J112" i="46"/>
  <c r="I112" i="46"/>
  <c r="H112" i="46"/>
  <c r="G112" i="46"/>
  <c r="F112" i="46"/>
  <c r="E112" i="46"/>
  <c r="D112" i="46"/>
  <c r="B112" i="46"/>
  <c r="S111" i="46"/>
  <c r="R111" i="46"/>
  <c r="Q111" i="46"/>
  <c r="P111" i="46"/>
  <c r="O111" i="46"/>
  <c r="N111" i="46"/>
  <c r="M111" i="46"/>
  <c r="L111" i="46"/>
  <c r="K111" i="46"/>
  <c r="J111" i="46"/>
  <c r="I111" i="46"/>
  <c r="H111" i="46"/>
  <c r="G111" i="46"/>
  <c r="F111" i="46"/>
  <c r="E111" i="46"/>
  <c r="D111" i="46"/>
  <c r="B111" i="46"/>
  <c r="S110" i="46"/>
  <c r="R110" i="46"/>
  <c r="Q110" i="46"/>
  <c r="P110" i="46"/>
  <c r="O110" i="46"/>
  <c r="N110" i="46"/>
  <c r="M110" i="46"/>
  <c r="L110" i="46"/>
  <c r="K110" i="46"/>
  <c r="J110" i="46"/>
  <c r="I110" i="46"/>
  <c r="H110" i="46"/>
  <c r="G110" i="46"/>
  <c r="F110" i="46"/>
  <c r="E110" i="46"/>
  <c r="D110" i="46"/>
  <c r="B110" i="46"/>
  <c r="S109" i="46"/>
  <c r="R109" i="46"/>
  <c r="Q109" i="46"/>
  <c r="P109" i="46"/>
  <c r="O109" i="46"/>
  <c r="N109" i="46"/>
  <c r="M109" i="46"/>
  <c r="L109" i="46"/>
  <c r="K109" i="46"/>
  <c r="J109" i="46"/>
  <c r="I109" i="46"/>
  <c r="H109" i="46"/>
  <c r="G109" i="46"/>
  <c r="F109" i="46"/>
  <c r="E109" i="46"/>
  <c r="D109" i="46"/>
  <c r="B109" i="46"/>
  <c r="S108" i="46"/>
  <c r="R108" i="46"/>
  <c r="Q108" i="46"/>
  <c r="P108" i="46"/>
  <c r="O108" i="46"/>
  <c r="N108" i="46"/>
  <c r="M108" i="46"/>
  <c r="L108" i="46"/>
  <c r="K108" i="46"/>
  <c r="J108" i="46"/>
  <c r="I108" i="46"/>
  <c r="H108" i="46"/>
  <c r="G108" i="46"/>
  <c r="F108" i="46"/>
  <c r="E108" i="46"/>
  <c r="D108" i="46"/>
  <c r="B108" i="46"/>
  <c r="S107" i="46"/>
  <c r="R107" i="46"/>
  <c r="Q107" i="46"/>
  <c r="P107" i="46"/>
  <c r="O107" i="46"/>
  <c r="N107" i="46"/>
  <c r="M107" i="46"/>
  <c r="L107" i="46"/>
  <c r="K107" i="46"/>
  <c r="J107" i="46"/>
  <c r="I107" i="46"/>
  <c r="H107" i="46"/>
  <c r="G107" i="46"/>
  <c r="F107" i="46"/>
  <c r="E107" i="46"/>
  <c r="D107" i="46"/>
  <c r="B107" i="46"/>
  <c r="S106" i="46"/>
  <c r="R106" i="46"/>
  <c r="Q106" i="46"/>
  <c r="P106" i="46"/>
  <c r="O106" i="46"/>
  <c r="N106" i="46"/>
  <c r="M106" i="46"/>
  <c r="L106" i="46"/>
  <c r="K106" i="46"/>
  <c r="J106" i="46"/>
  <c r="I106" i="46"/>
  <c r="H106" i="46"/>
  <c r="G106" i="46"/>
  <c r="F106" i="46"/>
  <c r="E106" i="46"/>
  <c r="D106" i="46"/>
  <c r="B106" i="46"/>
  <c r="S105" i="46"/>
  <c r="R105" i="46"/>
  <c r="Q105" i="46"/>
  <c r="P105" i="46"/>
  <c r="O105" i="46"/>
  <c r="N105" i="46"/>
  <c r="M105" i="46"/>
  <c r="L105" i="46"/>
  <c r="K105" i="46"/>
  <c r="J105" i="46"/>
  <c r="I105" i="46"/>
  <c r="H105" i="46"/>
  <c r="G105" i="46"/>
  <c r="F105" i="46"/>
  <c r="E105" i="46"/>
  <c r="D105" i="46"/>
  <c r="B105" i="46"/>
  <c r="S104" i="46"/>
  <c r="R104" i="46"/>
  <c r="Q104" i="46"/>
  <c r="P104" i="46"/>
  <c r="O104" i="46"/>
  <c r="N104" i="46"/>
  <c r="M104" i="46"/>
  <c r="L104" i="46"/>
  <c r="K104" i="46"/>
  <c r="J104" i="46"/>
  <c r="I104" i="46"/>
  <c r="H104" i="46"/>
  <c r="G104" i="46"/>
  <c r="F104" i="46"/>
  <c r="E104" i="46"/>
  <c r="D104" i="46"/>
  <c r="B104" i="46"/>
  <c r="S103" i="46"/>
  <c r="R103" i="46"/>
  <c r="Q103" i="46"/>
  <c r="P103" i="46"/>
  <c r="O103" i="46"/>
  <c r="N103" i="46"/>
  <c r="M103" i="46"/>
  <c r="L103" i="46"/>
  <c r="K103" i="46"/>
  <c r="J103" i="46"/>
  <c r="I103" i="46"/>
  <c r="H103" i="46"/>
  <c r="G103" i="46"/>
  <c r="F103" i="46"/>
  <c r="E103" i="46"/>
  <c r="D103" i="46"/>
  <c r="B103" i="46"/>
  <c r="S102" i="46"/>
  <c r="R102" i="46"/>
  <c r="Q102" i="46"/>
  <c r="P102" i="46"/>
  <c r="O102" i="46"/>
  <c r="N102" i="46"/>
  <c r="M102" i="46"/>
  <c r="L102" i="46"/>
  <c r="K102" i="46"/>
  <c r="J102" i="46"/>
  <c r="I102" i="46"/>
  <c r="H102" i="46"/>
  <c r="G102" i="46"/>
  <c r="F102" i="46"/>
  <c r="E102" i="46"/>
  <c r="D102" i="46"/>
  <c r="B102" i="46"/>
  <c r="S101" i="46"/>
  <c r="R101" i="46"/>
  <c r="Q101" i="46"/>
  <c r="P101" i="46"/>
  <c r="O101" i="46"/>
  <c r="N101" i="46"/>
  <c r="M101" i="46"/>
  <c r="L101" i="46"/>
  <c r="K101" i="46"/>
  <c r="J101" i="46"/>
  <c r="I101" i="46"/>
  <c r="H101" i="46"/>
  <c r="G101" i="46"/>
  <c r="F101" i="46"/>
  <c r="E101" i="46"/>
  <c r="D101" i="46"/>
  <c r="B101" i="46"/>
  <c r="S100" i="46"/>
  <c r="R100" i="46"/>
  <c r="Q100" i="46"/>
  <c r="P100" i="46"/>
  <c r="O100" i="46"/>
  <c r="N100" i="46"/>
  <c r="M100" i="46"/>
  <c r="L100" i="46"/>
  <c r="K100" i="46"/>
  <c r="J100" i="46"/>
  <c r="I100" i="46"/>
  <c r="H100" i="46"/>
  <c r="G100" i="46"/>
  <c r="F100" i="46"/>
  <c r="E100" i="46"/>
  <c r="D100" i="46"/>
  <c r="B100" i="46"/>
  <c r="S99" i="46"/>
  <c r="R99" i="46"/>
  <c r="Q99" i="46"/>
  <c r="P99" i="46"/>
  <c r="O99" i="46"/>
  <c r="N99" i="46"/>
  <c r="M99" i="46"/>
  <c r="L99" i="46"/>
  <c r="K99" i="46"/>
  <c r="J99" i="46"/>
  <c r="I99" i="46"/>
  <c r="H99" i="46"/>
  <c r="G99" i="46"/>
  <c r="F99" i="46"/>
  <c r="E99" i="46"/>
  <c r="D99" i="46"/>
  <c r="B99" i="46"/>
  <c r="S98" i="46"/>
  <c r="R98" i="46"/>
  <c r="Q98" i="46"/>
  <c r="P98" i="46"/>
  <c r="O98" i="46"/>
  <c r="N98" i="46"/>
  <c r="M98" i="46"/>
  <c r="L98" i="46"/>
  <c r="K98" i="46"/>
  <c r="J98" i="46"/>
  <c r="I98" i="46"/>
  <c r="H98" i="46"/>
  <c r="G98" i="46"/>
  <c r="F98" i="46"/>
  <c r="E98" i="46"/>
  <c r="D98" i="46"/>
  <c r="B98" i="46"/>
  <c r="S97" i="46"/>
  <c r="R97" i="46"/>
  <c r="Q97" i="46"/>
  <c r="P97" i="46"/>
  <c r="O97" i="46"/>
  <c r="N97" i="46"/>
  <c r="M97" i="46"/>
  <c r="L97" i="46"/>
  <c r="K97" i="46"/>
  <c r="J97" i="46"/>
  <c r="I97" i="46"/>
  <c r="H97" i="46"/>
  <c r="G97" i="46"/>
  <c r="F97" i="46"/>
  <c r="E97" i="46"/>
  <c r="D97" i="46"/>
  <c r="B97" i="46"/>
  <c r="S96" i="46"/>
  <c r="R96" i="46"/>
  <c r="Q96" i="46"/>
  <c r="P96" i="46"/>
  <c r="O96" i="46"/>
  <c r="N96" i="46"/>
  <c r="M96" i="46"/>
  <c r="L96" i="46"/>
  <c r="K96" i="46"/>
  <c r="J96" i="46"/>
  <c r="I96" i="46"/>
  <c r="H96" i="46"/>
  <c r="G96" i="46"/>
  <c r="F96" i="46"/>
  <c r="E96" i="46"/>
  <c r="D96" i="46"/>
  <c r="B96" i="46"/>
  <c r="S95" i="46"/>
  <c r="R95" i="46"/>
  <c r="Q95" i="46"/>
  <c r="P95" i="46"/>
  <c r="O95" i="46"/>
  <c r="N95" i="46"/>
  <c r="M95" i="46"/>
  <c r="L95" i="46"/>
  <c r="K95" i="46"/>
  <c r="J95" i="46"/>
  <c r="I95" i="46"/>
  <c r="H95" i="46"/>
  <c r="G95" i="46"/>
  <c r="F95" i="46"/>
  <c r="E95" i="46"/>
  <c r="D95" i="46"/>
  <c r="B95" i="46"/>
  <c r="S94" i="46"/>
  <c r="R94" i="46"/>
  <c r="Q94" i="46"/>
  <c r="P94" i="46"/>
  <c r="O94" i="46"/>
  <c r="N94" i="46"/>
  <c r="M94" i="46"/>
  <c r="L94" i="46"/>
  <c r="K94" i="46"/>
  <c r="J94" i="46"/>
  <c r="I94" i="46"/>
  <c r="H94" i="46"/>
  <c r="G94" i="46"/>
  <c r="F94" i="46"/>
  <c r="E94" i="46"/>
  <c r="D94" i="46"/>
  <c r="B94" i="46"/>
  <c r="S93" i="46"/>
  <c r="R93" i="46"/>
  <c r="Q93" i="46"/>
  <c r="P93" i="46"/>
  <c r="O93" i="46"/>
  <c r="N93" i="46"/>
  <c r="M93" i="46"/>
  <c r="L93" i="46"/>
  <c r="K93" i="46"/>
  <c r="J93" i="46"/>
  <c r="I93" i="46"/>
  <c r="H93" i="46"/>
  <c r="G93" i="46"/>
  <c r="F93" i="46"/>
  <c r="E93" i="46"/>
  <c r="D93" i="46"/>
  <c r="B93" i="46"/>
  <c r="S92" i="46"/>
  <c r="R92" i="46"/>
  <c r="Q92" i="46"/>
  <c r="P92" i="46"/>
  <c r="O92" i="46"/>
  <c r="N92" i="46"/>
  <c r="M92" i="46"/>
  <c r="L92" i="46"/>
  <c r="K92" i="46"/>
  <c r="J92" i="46"/>
  <c r="I92" i="46"/>
  <c r="H92" i="46"/>
  <c r="G92" i="46"/>
  <c r="F92" i="46"/>
  <c r="E92" i="46"/>
  <c r="D92" i="46"/>
  <c r="B92" i="46"/>
  <c r="S91" i="46"/>
  <c r="R91" i="46"/>
  <c r="Q91" i="46"/>
  <c r="P91" i="46"/>
  <c r="O91" i="46"/>
  <c r="N91" i="46"/>
  <c r="M91" i="46"/>
  <c r="L91" i="46"/>
  <c r="K91" i="46"/>
  <c r="J91" i="46"/>
  <c r="I91" i="46"/>
  <c r="H91" i="46"/>
  <c r="G91" i="46"/>
  <c r="F91" i="46"/>
  <c r="E91" i="46"/>
  <c r="D91" i="46"/>
  <c r="B91" i="46"/>
  <c r="S90" i="46"/>
  <c r="R90" i="46"/>
  <c r="Q90" i="46"/>
  <c r="P90" i="46"/>
  <c r="O90" i="46"/>
  <c r="N90" i="46"/>
  <c r="M90" i="46"/>
  <c r="L90" i="46"/>
  <c r="K90" i="46"/>
  <c r="J90" i="46"/>
  <c r="I90" i="46"/>
  <c r="H90" i="46"/>
  <c r="G90" i="46"/>
  <c r="F90" i="46"/>
  <c r="E90" i="46"/>
  <c r="D90" i="46"/>
  <c r="B90" i="46"/>
  <c r="S89" i="46"/>
  <c r="R89" i="46"/>
  <c r="Q89" i="46"/>
  <c r="P89" i="46"/>
  <c r="O89" i="46"/>
  <c r="N89" i="46"/>
  <c r="M89" i="46"/>
  <c r="L89" i="46"/>
  <c r="K89" i="46"/>
  <c r="J89" i="46"/>
  <c r="I89" i="46"/>
  <c r="H89" i="46"/>
  <c r="G89" i="46"/>
  <c r="F89" i="46"/>
  <c r="E89" i="46"/>
  <c r="D89" i="46"/>
  <c r="B89" i="46"/>
  <c r="S88" i="46"/>
  <c r="R88" i="46"/>
  <c r="Q88" i="46"/>
  <c r="P88" i="46"/>
  <c r="O88" i="46"/>
  <c r="N88" i="46"/>
  <c r="M88" i="46"/>
  <c r="L88" i="46"/>
  <c r="K88" i="46"/>
  <c r="J88" i="46"/>
  <c r="I88" i="46"/>
  <c r="H88" i="46"/>
  <c r="G88" i="46"/>
  <c r="F88" i="46"/>
  <c r="E88" i="46"/>
  <c r="D88" i="46"/>
  <c r="B88" i="46"/>
  <c r="S87" i="46"/>
  <c r="R87" i="46"/>
  <c r="Q87" i="46"/>
  <c r="P87" i="46"/>
  <c r="O87" i="46"/>
  <c r="N87" i="46"/>
  <c r="M87" i="46"/>
  <c r="L87" i="46"/>
  <c r="K87" i="46"/>
  <c r="J87" i="46"/>
  <c r="I87" i="46"/>
  <c r="H87" i="46"/>
  <c r="G87" i="46"/>
  <c r="F87" i="46"/>
  <c r="E87" i="46"/>
  <c r="D87" i="46"/>
  <c r="B87" i="46"/>
  <c r="S86" i="46"/>
  <c r="R86" i="46"/>
  <c r="Q86" i="46"/>
  <c r="P86" i="46"/>
  <c r="O86" i="46"/>
  <c r="N86" i="46"/>
  <c r="M86" i="46"/>
  <c r="L86" i="46"/>
  <c r="K86" i="46"/>
  <c r="J86" i="46"/>
  <c r="I86" i="46"/>
  <c r="H86" i="46"/>
  <c r="G86" i="46"/>
  <c r="F86" i="46"/>
  <c r="E86" i="46"/>
  <c r="D86" i="46"/>
  <c r="B86" i="46"/>
  <c r="S85" i="46"/>
  <c r="R85" i="46"/>
  <c r="Q85" i="46"/>
  <c r="P85" i="46"/>
  <c r="O85" i="46"/>
  <c r="N85" i="46"/>
  <c r="M85" i="46"/>
  <c r="L85" i="46"/>
  <c r="K85" i="46"/>
  <c r="J85" i="46"/>
  <c r="I85" i="46"/>
  <c r="H85" i="46"/>
  <c r="G85" i="46"/>
  <c r="F85" i="46"/>
  <c r="E85" i="46"/>
  <c r="D85" i="46"/>
  <c r="B85" i="46"/>
  <c r="S84" i="46"/>
  <c r="R84" i="46"/>
  <c r="Q84" i="46"/>
  <c r="P84" i="46"/>
  <c r="O84" i="46"/>
  <c r="N84" i="46"/>
  <c r="M84" i="46"/>
  <c r="L84" i="46"/>
  <c r="K84" i="46"/>
  <c r="J84" i="46"/>
  <c r="I84" i="46"/>
  <c r="H84" i="46"/>
  <c r="G84" i="46"/>
  <c r="F84" i="46"/>
  <c r="E84" i="46"/>
  <c r="D84" i="46"/>
  <c r="B84" i="46"/>
  <c r="S83" i="46"/>
  <c r="R83" i="46"/>
  <c r="Q83" i="46"/>
  <c r="P83" i="46"/>
  <c r="O83" i="46"/>
  <c r="N83" i="46"/>
  <c r="M83" i="46"/>
  <c r="L83" i="46"/>
  <c r="K83" i="46"/>
  <c r="J83" i="46"/>
  <c r="I83" i="46"/>
  <c r="H83" i="46"/>
  <c r="G83" i="46"/>
  <c r="F83" i="46"/>
  <c r="E83" i="46"/>
  <c r="D83" i="46"/>
  <c r="B83" i="46"/>
  <c r="S82" i="46"/>
  <c r="R82" i="46"/>
  <c r="Q82" i="46"/>
  <c r="P82" i="46"/>
  <c r="O82" i="46"/>
  <c r="N82" i="46"/>
  <c r="M82" i="46"/>
  <c r="L82" i="46"/>
  <c r="K82" i="46"/>
  <c r="J82" i="46"/>
  <c r="I82" i="46"/>
  <c r="H82" i="46"/>
  <c r="G82" i="46"/>
  <c r="F82" i="46"/>
  <c r="E82" i="46"/>
  <c r="D82" i="46"/>
  <c r="B82" i="46"/>
  <c r="S81" i="46"/>
  <c r="R81" i="46"/>
  <c r="Q81" i="46"/>
  <c r="P81" i="46"/>
  <c r="O81" i="46"/>
  <c r="N81" i="46"/>
  <c r="M81" i="46"/>
  <c r="L81" i="46"/>
  <c r="K81" i="46"/>
  <c r="J81" i="46"/>
  <c r="I81" i="46"/>
  <c r="H81" i="46"/>
  <c r="G81" i="46"/>
  <c r="F81" i="46"/>
  <c r="E81" i="46"/>
  <c r="D81" i="46"/>
  <c r="B81" i="46"/>
  <c r="S80" i="46"/>
  <c r="R80" i="46"/>
  <c r="Q80" i="46"/>
  <c r="P80" i="46"/>
  <c r="O80" i="46"/>
  <c r="N80" i="46"/>
  <c r="M80" i="46"/>
  <c r="L80" i="46"/>
  <c r="K80" i="46"/>
  <c r="J80" i="46"/>
  <c r="I80" i="46"/>
  <c r="H80" i="46"/>
  <c r="G80" i="46"/>
  <c r="F80" i="46"/>
  <c r="E80" i="46"/>
  <c r="D80" i="46"/>
  <c r="B80" i="46"/>
  <c r="S79" i="46"/>
  <c r="R79" i="46"/>
  <c r="Q79" i="46"/>
  <c r="P79" i="46"/>
  <c r="O79" i="46"/>
  <c r="N79" i="46"/>
  <c r="M79" i="46"/>
  <c r="L79" i="46"/>
  <c r="K79" i="46"/>
  <c r="J79" i="46"/>
  <c r="I79" i="46"/>
  <c r="H79" i="46"/>
  <c r="G79" i="46"/>
  <c r="F79" i="46"/>
  <c r="E79" i="46"/>
  <c r="D79" i="46"/>
  <c r="B79" i="46"/>
  <c r="S78" i="46"/>
  <c r="R78" i="46"/>
  <c r="Q78" i="46"/>
  <c r="P78" i="46"/>
  <c r="O78" i="46"/>
  <c r="N78" i="46"/>
  <c r="M78" i="46"/>
  <c r="L78" i="46"/>
  <c r="K78" i="46"/>
  <c r="J78" i="46"/>
  <c r="I78" i="46"/>
  <c r="H78" i="46"/>
  <c r="G78" i="46"/>
  <c r="F78" i="46"/>
  <c r="E78" i="46"/>
  <c r="D78" i="46"/>
  <c r="B78" i="46"/>
  <c r="S77" i="46"/>
  <c r="R77" i="46"/>
  <c r="Q77" i="46"/>
  <c r="P77" i="46"/>
  <c r="O77" i="46"/>
  <c r="N77" i="46"/>
  <c r="M77" i="46"/>
  <c r="L77" i="46"/>
  <c r="K77" i="46"/>
  <c r="J77" i="46"/>
  <c r="I77" i="46"/>
  <c r="H77" i="46"/>
  <c r="G77" i="46"/>
  <c r="F77" i="46"/>
  <c r="E77" i="46"/>
  <c r="D77" i="46"/>
  <c r="B77" i="46"/>
  <c r="S76" i="46"/>
  <c r="R76" i="46"/>
  <c r="Q76" i="46"/>
  <c r="P76" i="46"/>
  <c r="O76" i="46"/>
  <c r="N76" i="46"/>
  <c r="M76" i="46"/>
  <c r="L76" i="46"/>
  <c r="K76" i="46"/>
  <c r="J76" i="46"/>
  <c r="I76" i="46"/>
  <c r="H76" i="46"/>
  <c r="G76" i="46"/>
  <c r="F76" i="46"/>
  <c r="E76" i="46"/>
  <c r="D76" i="46"/>
  <c r="B76" i="46"/>
  <c r="S75" i="46"/>
  <c r="R75" i="46"/>
  <c r="Q75" i="46"/>
  <c r="P75" i="46"/>
  <c r="O75" i="46"/>
  <c r="N75" i="46"/>
  <c r="M75" i="46"/>
  <c r="L75" i="46"/>
  <c r="K75" i="46"/>
  <c r="J75" i="46"/>
  <c r="I75" i="46"/>
  <c r="H75" i="46"/>
  <c r="G75" i="46"/>
  <c r="F75" i="46"/>
  <c r="E75" i="46"/>
  <c r="D75" i="46"/>
  <c r="B75" i="46"/>
  <c r="S74" i="46"/>
  <c r="R74" i="46"/>
  <c r="Q74" i="46"/>
  <c r="P74" i="46"/>
  <c r="O74" i="46"/>
  <c r="N74" i="46"/>
  <c r="M74" i="46"/>
  <c r="L74" i="46"/>
  <c r="K74" i="46"/>
  <c r="J74" i="46"/>
  <c r="I74" i="46"/>
  <c r="H74" i="46"/>
  <c r="G74" i="46"/>
  <c r="F74" i="46"/>
  <c r="E74" i="46"/>
  <c r="D74" i="46"/>
  <c r="B74" i="46"/>
  <c r="S73" i="46"/>
  <c r="R73" i="46"/>
  <c r="Q73" i="46"/>
  <c r="P73" i="46"/>
  <c r="O73" i="46"/>
  <c r="N73" i="46"/>
  <c r="M73" i="46"/>
  <c r="L73" i="46"/>
  <c r="K73" i="46"/>
  <c r="J73" i="46"/>
  <c r="I73" i="46"/>
  <c r="H73" i="46"/>
  <c r="G73" i="46"/>
  <c r="F73" i="46"/>
  <c r="E73" i="46"/>
  <c r="D73" i="46"/>
  <c r="B73" i="46"/>
  <c r="S72" i="46"/>
  <c r="R72" i="46"/>
  <c r="Q72" i="46"/>
  <c r="P72" i="46"/>
  <c r="O72" i="46"/>
  <c r="N72" i="46"/>
  <c r="M72" i="46"/>
  <c r="L72" i="46"/>
  <c r="K72" i="46"/>
  <c r="J72" i="46"/>
  <c r="I72" i="46"/>
  <c r="H72" i="46"/>
  <c r="G72" i="46"/>
  <c r="F72" i="46"/>
  <c r="E72" i="46"/>
  <c r="D72" i="46"/>
  <c r="B72" i="46"/>
  <c r="S71" i="46"/>
  <c r="R71" i="46"/>
  <c r="Q71" i="46"/>
  <c r="P71" i="46"/>
  <c r="O71" i="46"/>
  <c r="N71" i="46"/>
  <c r="M71" i="46"/>
  <c r="L71" i="46"/>
  <c r="K71" i="46"/>
  <c r="J71" i="46"/>
  <c r="I71" i="46"/>
  <c r="H71" i="46"/>
  <c r="G71" i="46"/>
  <c r="F71" i="46"/>
  <c r="E71" i="46"/>
  <c r="D71" i="46"/>
  <c r="B71" i="46"/>
  <c r="S70" i="46"/>
  <c r="R70" i="46"/>
  <c r="Q70" i="46"/>
  <c r="P70" i="46"/>
  <c r="O70" i="46"/>
  <c r="N70" i="46"/>
  <c r="M70" i="46"/>
  <c r="L70" i="46"/>
  <c r="K70" i="46"/>
  <c r="J70" i="46"/>
  <c r="I70" i="46"/>
  <c r="H70" i="46"/>
  <c r="G70" i="46"/>
  <c r="F70" i="46"/>
  <c r="E70" i="46"/>
  <c r="D70" i="46"/>
  <c r="B70" i="46"/>
  <c r="S69" i="46"/>
  <c r="R69" i="46"/>
  <c r="Q69" i="46"/>
  <c r="P69" i="46"/>
  <c r="O69" i="46"/>
  <c r="N69" i="46"/>
  <c r="M69" i="46"/>
  <c r="L69" i="46"/>
  <c r="K69" i="46"/>
  <c r="J69" i="46"/>
  <c r="I69" i="46"/>
  <c r="H69" i="46"/>
  <c r="G69" i="46"/>
  <c r="F69" i="46"/>
  <c r="E69" i="46"/>
  <c r="D69" i="46"/>
  <c r="B69" i="46"/>
  <c r="S68" i="46"/>
  <c r="R68" i="46"/>
  <c r="Q68" i="46"/>
  <c r="P68" i="46"/>
  <c r="O68" i="46"/>
  <c r="N68" i="46"/>
  <c r="M68" i="46"/>
  <c r="L68" i="46"/>
  <c r="K68" i="46"/>
  <c r="J68" i="46"/>
  <c r="I68" i="46"/>
  <c r="H68" i="46"/>
  <c r="G68" i="46"/>
  <c r="F68" i="46"/>
  <c r="E68" i="46"/>
  <c r="D68" i="46"/>
  <c r="B68" i="46"/>
  <c r="S67" i="46"/>
  <c r="R67" i="46"/>
  <c r="Q67" i="46"/>
  <c r="P67" i="46"/>
  <c r="O67" i="46"/>
  <c r="N67" i="46"/>
  <c r="M67" i="46"/>
  <c r="L67" i="46"/>
  <c r="K67" i="46"/>
  <c r="J67" i="46"/>
  <c r="I67" i="46"/>
  <c r="H67" i="46"/>
  <c r="G67" i="46"/>
  <c r="F67" i="46"/>
  <c r="E67" i="46"/>
  <c r="D67" i="46"/>
  <c r="B67" i="46"/>
  <c r="S66" i="46"/>
  <c r="R66" i="46"/>
  <c r="Q66" i="46"/>
  <c r="P66" i="46"/>
  <c r="O66" i="46"/>
  <c r="N66" i="46"/>
  <c r="M66" i="46"/>
  <c r="L66" i="46"/>
  <c r="K66" i="46"/>
  <c r="J66" i="46"/>
  <c r="I66" i="46"/>
  <c r="H66" i="46"/>
  <c r="G66" i="46"/>
  <c r="F66" i="46"/>
  <c r="E66" i="46"/>
  <c r="D66" i="46"/>
  <c r="B66" i="46"/>
  <c r="S65" i="46"/>
  <c r="R65" i="46"/>
  <c r="Q65" i="46"/>
  <c r="P65" i="46"/>
  <c r="O65" i="46"/>
  <c r="N65" i="46"/>
  <c r="M65" i="46"/>
  <c r="L65" i="46"/>
  <c r="K65" i="46"/>
  <c r="J65" i="46"/>
  <c r="I65" i="46"/>
  <c r="H65" i="46"/>
  <c r="G65" i="46"/>
  <c r="F65" i="46"/>
  <c r="E65" i="46"/>
  <c r="D65" i="46"/>
  <c r="B65" i="46"/>
  <c r="S64" i="46"/>
  <c r="R64" i="46"/>
  <c r="Q64" i="46"/>
  <c r="P64" i="46"/>
  <c r="O64" i="46"/>
  <c r="N64" i="46"/>
  <c r="M64" i="46"/>
  <c r="L64" i="46"/>
  <c r="K64" i="46"/>
  <c r="J64" i="46"/>
  <c r="I64" i="46"/>
  <c r="H64" i="46"/>
  <c r="G64" i="46"/>
  <c r="F64" i="46"/>
  <c r="E64" i="46"/>
  <c r="D64" i="46"/>
  <c r="B64" i="46"/>
  <c r="S63" i="46"/>
  <c r="R63" i="46"/>
  <c r="Q63" i="46"/>
  <c r="P63" i="46"/>
  <c r="O63" i="46"/>
  <c r="N63" i="46"/>
  <c r="M63" i="46"/>
  <c r="L63" i="46"/>
  <c r="K63" i="46"/>
  <c r="J63" i="46"/>
  <c r="I63" i="46"/>
  <c r="H63" i="46"/>
  <c r="G63" i="46"/>
  <c r="F63" i="46"/>
  <c r="E63" i="46"/>
  <c r="D63" i="46"/>
  <c r="B63" i="46"/>
  <c r="S62" i="46"/>
  <c r="R62" i="46"/>
  <c r="Q62" i="46"/>
  <c r="P62" i="46"/>
  <c r="O62" i="46"/>
  <c r="N62" i="46"/>
  <c r="M62" i="46"/>
  <c r="L62" i="46"/>
  <c r="K62" i="46"/>
  <c r="J62" i="46"/>
  <c r="I62" i="46"/>
  <c r="H62" i="46"/>
  <c r="G62" i="46"/>
  <c r="F62" i="46"/>
  <c r="E62" i="46"/>
  <c r="D62" i="46"/>
  <c r="B62" i="46"/>
  <c r="S61" i="46"/>
  <c r="R61" i="46"/>
  <c r="Q61" i="46"/>
  <c r="P61" i="46"/>
  <c r="O61" i="46"/>
  <c r="N61" i="46"/>
  <c r="M61" i="46"/>
  <c r="L61" i="46"/>
  <c r="K61" i="46"/>
  <c r="J61" i="46"/>
  <c r="I61" i="46"/>
  <c r="H61" i="46"/>
  <c r="G61" i="46"/>
  <c r="F61" i="46"/>
  <c r="E61" i="46"/>
  <c r="D61" i="46"/>
  <c r="B61" i="46"/>
  <c r="S60" i="46"/>
  <c r="R60" i="46"/>
  <c r="Q60" i="46"/>
  <c r="P60" i="46"/>
  <c r="O60" i="46"/>
  <c r="N60" i="46"/>
  <c r="M60" i="46"/>
  <c r="L60" i="46"/>
  <c r="K60" i="46"/>
  <c r="J60" i="46"/>
  <c r="I60" i="46"/>
  <c r="H60" i="46"/>
  <c r="G60" i="46"/>
  <c r="F60" i="46"/>
  <c r="E60" i="46"/>
  <c r="D60" i="46"/>
  <c r="B60" i="46"/>
  <c r="S59" i="46"/>
  <c r="R59" i="46"/>
  <c r="Q59" i="46"/>
  <c r="P59" i="46"/>
  <c r="O59" i="46"/>
  <c r="N59" i="46"/>
  <c r="M59" i="46"/>
  <c r="L59" i="46"/>
  <c r="K59" i="46"/>
  <c r="J59" i="46"/>
  <c r="I59" i="46"/>
  <c r="H59" i="46"/>
  <c r="G59" i="46"/>
  <c r="F59" i="46"/>
  <c r="E59" i="46"/>
  <c r="D59" i="46"/>
  <c r="B59" i="46"/>
  <c r="S58" i="46"/>
  <c r="R58" i="46"/>
  <c r="Q58" i="46"/>
  <c r="P58" i="46"/>
  <c r="O58" i="46"/>
  <c r="N58" i="46"/>
  <c r="M58" i="46"/>
  <c r="L58" i="46"/>
  <c r="K58" i="46"/>
  <c r="J58" i="46"/>
  <c r="I58" i="46"/>
  <c r="H58" i="46"/>
  <c r="G58" i="46"/>
  <c r="F58" i="46"/>
  <c r="E58" i="46"/>
  <c r="D58" i="46"/>
  <c r="B58" i="46"/>
  <c r="S57" i="46"/>
  <c r="R57" i="46"/>
  <c r="Q57" i="46"/>
  <c r="P57" i="46"/>
  <c r="O57" i="46"/>
  <c r="N57" i="46"/>
  <c r="M57" i="46"/>
  <c r="L57" i="46"/>
  <c r="K57" i="46"/>
  <c r="J57" i="46"/>
  <c r="I57" i="46"/>
  <c r="H57" i="46"/>
  <c r="G57" i="46"/>
  <c r="F57" i="46"/>
  <c r="E57" i="46"/>
  <c r="D57" i="46"/>
  <c r="B57" i="46"/>
  <c r="S56" i="46"/>
  <c r="R56" i="46"/>
  <c r="Q56" i="46"/>
  <c r="P56" i="46"/>
  <c r="O56" i="46"/>
  <c r="N56" i="46"/>
  <c r="M56" i="46"/>
  <c r="L56" i="46"/>
  <c r="K56" i="46"/>
  <c r="J56" i="46"/>
  <c r="I56" i="46"/>
  <c r="H56" i="46"/>
  <c r="G56" i="46"/>
  <c r="F56" i="46"/>
  <c r="E56" i="46"/>
  <c r="D56" i="46"/>
  <c r="B56" i="46"/>
  <c r="S55" i="46"/>
  <c r="R55" i="46"/>
  <c r="Q55" i="46"/>
  <c r="P55" i="46"/>
  <c r="O55" i="46"/>
  <c r="N55" i="46"/>
  <c r="M55" i="46"/>
  <c r="L55" i="46"/>
  <c r="K55" i="46"/>
  <c r="J55" i="46"/>
  <c r="I55" i="46"/>
  <c r="H55" i="46"/>
  <c r="G55" i="46"/>
  <c r="F55" i="46"/>
  <c r="E55" i="46"/>
  <c r="D55" i="46"/>
  <c r="B55" i="46"/>
  <c r="S54" i="46"/>
  <c r="R54" i="46"/>
  <c r="Q54" i="46"/>
  <c r="P54" i="46"/>
  <c r="O54" i="46"/>
  <c r="N54" i="46"/>
  <c r="M54" i="46"/>
  <c r="L54" i="46"/>
  <c r="K54" i="46"/>
  <c r="J54" i="46"/>
  <c r="I54" i="46"/>
  <c r="H54" i="46"/>
  <c r="G54" i="46"/>
  <c r="F54" i="46"/>
  <c r="E54" i="46"/>
  <c r="D54" i="46"/>
  <c r="B54" i="46"/>
  <c r="S53" i="46"/>
  <c r="R53" i="46"/>
  <c r="Q53" i="46"/>
  <c r="P53" i="46"/>
  <c r="O53" i="46"/>
  <c r="N53" i="46"/>
  <c r="M53" i="46"/>
  <c r="L53" i="46"/>
  <c r="K53" i="46"/>
  <c r="J53" i="46"/>
  <c r="I53" i="46"/>
  <c r="H53" i="46"/>
  <c r="G53" i="46"/>
  <c r="F53" i="46"/>
  <c r="E53" i="46"/>
  <c r="D53" i="46"/>
  <c r="B53" i="46"/>
  <c r="S52" i="46"/>
  <c r="R52" i="46"/>
  <c r="Q52" i="46"/>
  <c r="P52" i="46"/>
  <c r="O52" i="46"/>
  <c r="N52" i="46"/>
  <c r="M52" i="46"/>
  <c r="L52" i="46"/>
  <c r="K52" i="46"/>
  <c r="J52" i="46"/>
  <c r="I52" i="46"/>
  <c r="H52" i="46"/>
  <c r="G52" i="46"/>
  <c r="F52" i="46"/>
  <c r="E52" i="46"/>
  <c r="D52" i="46"/>
  <c r="B52" i="46"/>
  <c r="S51" i="46"/>
  <c r="R51" i="46"/>
  <c r="Q51" i="46"/>
  <c r="P51" i="46"/>
  <c r="O51" i="46"/>
  <c r="N51" i="46"/>
  <c r="M51" i="46"/>
  <c r="L51" i="46"/>
  <c r="K51" i="46"/>
  <c r="J51" i="46"/>
  <c r="I51" i="46"/>
  <c r="H51" i="46"/>
  <c r="G51" i="46"/>
  <c r="F51" i="46"/>
  <c r="E51" i="46"/>
  <c r="D51" i="46"/>
  <c r="B51" i="46"/>
  <c r="S50" i="46"/>
  <c r="R50" i="46"/>
  <c r="Q50" i="46"/>
  <c r="P50" i="46"/>
  <c r="O50" i="46"/>
  <c r="N50" i="46"/>
  <c r="M50" i="46"/>
  <c r="L50" i="46"/>
  <c r="K50" i="46"/>
  <c r="J50" i="46"/>
  <c r="I50" i="46"/>
  <c r="H50" i="46"/>
  <c r="G50" i="46"/>
  <c r="F50" i="46"/>
  <c r="E50" i="46"/>
  <c r="D50" i="46"/>
  <c r="B50" i="46"/>
  <c r="S49" i="46"/>
  <c r="R49" i="46"/>
  <c r="Q49" i="46"/>
  <c r="P49" i="46"/>
  <c r="O49" i="46"/>
  <c r="N49" i="46"/>
  <c r="M49" i="46"/>
  <c r="L49" i="46"/>
  <c r="K49" i="46"/>
  <c r="J49" i="46"/>
  <c r="I49" i="46"/>
  <c r="H49" i="46"/>
  <c r="G49" i="46"/>
  <c r="F49" i="46"/>
  <c r="E49" i="46"/>
  <c r="D49" i="46"/>
  <c r="B49" i="46"/>
  <c r="S48" i="46"/>
  <c r="R48" i="46"/>
  <c r="Q48" i="46"/>
  <c r="P48" i="46"/>
  <c r="O48" i="46"/>
  <c r="N48" i="46"/>
  <c r="M48" i="46"/>
  <c r="L48" i="46"/>
  <c r="K48" i="46"/>
  <c r="J48" i="46"/>
  <c r="I48" i="46"/>
  <c r="H48" i="46"/>
  <c r="G48" i="46"/>
  <c r="F48" i="46"/>
  <c r="E48" i="46"/>
  <c r="D48" i="46"/>
  <c r="B48" i="46"/>
  <c r="S47" i="46"/>
  <c r="R47" i="46"/>
  <c r="Q47" i="46"/>
  <c r="P47" i="46"/>
  <c r="O47" i="46"/>
  <c r="N47" i="46"/>
  <c r="M47" i="46"/>
  <c r="L47" i="46"/>
  <c r="K47" i="46"/>
  <c r="J47" i="46"/>
  <c r="I47" i="46"/>
  <c r="H47" i="46"/>
  <c r="G47" i="46"/>
  <c r="F47" i="46"/>
  <c r="E47" i="46"/>
  <c r="D47" i="46"/>
  <c r="B47" i="46"/>
  <c r="S46" i="46"/>
  <c r="R46" i="46"/>
  <c r="Q46" i="46"/>
  <c r="P46" i="46"/>
  <c r="O46" i="46"/>
  <c r="N46" i="46"/>
  <c r="M46" i="46"/>
  <c r="L46" i="46"/>
  <c r="K46" i="46"/>
  <c r="J46" i="46"/>
  <c r="I46" i="46"/>
  <c r="H46" i="46"/>
  <c r="G46" i="46"/>
  <c r="F46" i="46"/>
  <c r="E46" i="46"/>
  <c r="D46" i="46"/>
  <c r="B46" i="46"/>
  <c r="S45" i="46"/>
  <c r="R45" i="46"/>
  <c r="Q45" i="46"/>
  <c r="P45" i="46"/>
  <c r="O45" i="46"/>
  <c r="N45" i="46"/>
  <c r="M45" i="46"/>
  <c r="L45" i="46"/>
  <c r="K45" i="46"/>
  <c r="J45" i="46"/>
  <c r="I45" i="46"/>
  <c r="H45" i="46"/>
  <c r="G45" i="46"/>
  <c r="F45" i="46"/>
  <c r="E45" i="46"/>
  <c r="D45" i="46"/>
  <c r="B45" i="46"/>
  <c r="S44" i="46"/>
  <c r="R44" i="46"/>
  <c r="Q44" i="46"/>
  <c r="P44" i="46"/>
  <c r="O44" i="46"/>
  <c r="N44" i="46"/>
  <c r="M44" i="46"/>
  <c r="L44" i="46"/>
  <c r="K44" i="46"/>
  <c r="J44" i="46"/>
  <c r="I44" i="46"/>
  <c r="H44" i="46"/>
  <c r="G44" i="46"/>
  <c r="F44" i="46"/>
  <c r="E44" i="46"/>
  <c r="D44" i="46"/>
  <c r="B44" i="46"/>
  <c r="S43" i="46"/>
  <c r="R43" i="46"/>
  <c r="Q43" i="46"/>
  <c r="P43" i="46"/>
  <c r="O43" i="46"/>
  <c r="N43" i="46"/>
  <c r="M43" i="46"/>
  <c r="L43" i="46"/>
  <c r="K43" i="46"/>
  <c r="J43" i="46"/>
  <c r="I43" i="46"/>
  <c r="H43" i="46"/>
  <c r="G43" i="46"/>
  <c r="F43" i="46"/>
  <c r="E43" i="46"/>
  <c r="D43" i="46"/>
  <c r="B43" i="46"/>
  <c r="S42" i="46"/>
  <c r="R42" i="46"/>
  <c r="Q42" i="46"/>
  <c r="P42" i="46"/>
  <c r="O42" i="46"/>
  <c r="N42" i="46"/>
  <c r="M42" i="46"/>
  <c r="L42" i="46"/>
  <c r="K42" i="46"/>
  <c r="J42" i="46"/>
  <c r="I42" i="46"/>
  <c r="H42" i="46"/>
  <c r="G42" i="46"/>
  <c r="F42" i="46"/>
  <c r="E42" i="46"/>
  <c r="D42" i="46"/>
  <c r="B42" i="46"/>
  <c r="S41" i="46"/>
  <c r="R41" i="46"/>
  <c r="Q41" i="46"/>
  <c r="P41" i="46"/>
  <c r="O41" i="46"/>
  <c r="N41" i="46"/>
  <c r="M41" i="46"/>
  <c r="L41" i="46"/>
  <c r="K41" i="46"/>
  <c r="J41" i="46"/>
  <c r="I41" i="46"/>
  <c r="H41" i="46"/>
  <c r="G41" i="46"/>
  <c r="F41" i="46"/>
  <c r="E41" i="46"/>
  <c r="D41" i="46"/>
  <c r="B41" i="46"/>
  <c r="S40" i="46"/>
  <c r="R40" i="46"/>
  <c r="Q40" i="46"/>
  <c r="P40" i="46"/>
  <c r="O40" i="46"/>
  <c r="N40" i="46"/>
  <c r="M40" i="46"/>
  <c r="L40" i="46"/>
  <c r="K40" i="46"/>
  <c r="J40" i="46"/>
  <c r="I40" i="46"/>
  <c r="H40" i="46"/>
  <c r="G40" i="46"/>
  <c r="F40" i="46"/>
  <c r="E40" i="46"/>
  <c r="D40" i="46"/>
  <c r="B40" i="46"/>
  <c r="S39" i="46"/>
  <c r="R39" i="46"/>
  <c r="Q39" i="46"/>
  <c r="P39" i="46"/>
  <c r="O39" i="46"/>
  <c r="N39" i="46"/>
  <c r="M39" i="46"/>
  <c r="L39" i="46"/>
  <c r="K39" i="46"/>
  <c r="J39" i="46"/>
  <c r="I39" i="46"/>
  <c r="H39" i="46"/>
  <c r="G39" i="46"/>
  <c r="F39" i="46"/>
  <c r="E39" i="46"/>
  <c r="D39" i="46"/>
  <c r="B39" i="46"/>
  <c r="S38" i="46"/>
  <c r="R38" i="46"/>
  <c r="Q38" i="46"/>
  <c r="P38" i="46"/>
  <c r="O38" i="46"/>
  <c r="N38" i="46"/>
  <c r="M38" i="46"/>
  <c r="L38" i="46"/>
  <c r="K38" i="46"/>
  <c r="J38" i="46"/>
  <c r="I38" i="46"/>
  <c r="H38" i="46"/>
  <c r="G38" i="46"/>
  <c r="F38" i="46"/>
  <c r="E38" i="46"/>
  <c r="D38" i="46"/>
  <c r="B38" i="46"/>
  <c r="S37" i="46"/>
  <c r="R37" i="46"/>
  <c r="Q37" i="46"/>
  <c r="P37" i="46"/>
  <c r="O37" i="46"/>
  <c r="N37" i="46"/>
  <c r="M37" i="46"/>
  <c r="L37" i="46"/>
  <c r="K37" i="46"/>
  <c r="J37" i="46"/>
  <c r="I37" i="46"/>
  <c r="H37" i="46"/>
  <c r="G37" i="46"/>
  <c r="F37" i="46"/>
  <c r="E37" i="46"/>
  <c r="D37" i="46"/>
  <c r="B37" i="46"/>
  <c r="S36" i="46"/>
  <c r="R36" i="46"/>
  <c r="Q36" i="46"/>
  <c r="P36" i="46"/>
  <c r="O36" i="46"/>
  <c r="N36" i="46"/>
  <c r="M36" i="46"/>
  <c r="L36" i="46"/>
  <c r="K36" i="46"/>
  <c r="J36" i="46"/>
  <c r="I36" i="46"/>
  <c r="H36" i="46"/>
  <c r="G36" i="46"/>
  <c r="F36" i="46"/>
  <c r="E36" i="46"/>
  <c r="D36" i="46"/>
  <c r="B36" i="46"/>
  <c r="S35" i="46"/>
  <c r="R35" i="46"/>
  <c r="Q35" i="46"/>
  <c r="P35" i="46"/>
  <c r="O35" i="46"/>
  <c r="N35" i="46"/>
  <c r="M35" i="46"/>
  <c r="L35" i="46"/>
  <c r="K35" i="46"/>
  <c r="J35" i="46"/>
  <c r="I35" i="46"/>
  <c r="H35" i="46"/>
  <c r="G35" i="46"/>
  <c r="F35" i="46"/>
  <c r="E35" i="46"/>
  <c r="D35" i="46"/>
  <c r="B35" i="46"/>
  <c r="S34" i="46"/>
  <c r="R34" i="46"/>
  <c r="Q34" i="46"/>
  <c r="P34" i="46"/>
  <c r="O34" i="46"/>
  <c r="N34" i="46"/>
  <c r="M34" i="46"/>
  <c r="L34" i="46"/>
  <c r="K34" i="46"/>
  <c r="J34" i="46"/>
  <c r="I34" i="46"/>
  <c r="H34" i="46"/>
  <c r="G34" i="46"/>
  <c r="F34" i="46"/>
  <c r="E34" i="46"/>
  <c r="D34" i="46"/>
  <c r="B34" i="46"/>
  <c r="S33" i="46"/>
  <c r="R33" i="46"/>
  <c r="Q33" i="46"/>
  <c r="P33" i="46"/>
  <c r="O33" i="46"/>
  <c r="N33" i="46"/>
  <c r="M33" i="46"/>
  <c r="L33" i="46"/>
  <c r="K33" i="46"/>
  <c r="J33" i="46"/>
  <c r="I33" i="46"/>
  <c r="H33" i="46"/>
  <c r="G33" i="46"/>
  <c r="F33" i="46"/>
  <c r="E33" i="46"/>
  <c r="D33" i="46"/>
  <c r="B33" i="46"/>
  <c r="S32" i="46"/>
  <c r="R32" i="46"/>
  <c r="Q32" i="46"/>
  <c r="P32" i="46"/>
  <c r="O32" i="46"/>
  <c r="N32" i="46"/>
  <c r="M32" i="46"/>
  <c r="L32" i="46"/>
  <c r="K32" i="46"/>
  <c r="J32" i="46"/>
  <c r="I32" i="46"/>
  <c r="H32" i="46"/>
  <c r="G32" i="46"/>
  <c r="F32" i="46"/>
  <c r="E32" i="46"/>
  <c r="D32" i="46"/>
  <c r="B32" i="46"/>
  <c r="S31" i="46"/>
  <c r="R31" i="46"/>
  <c r="Q31" i="46"/>
  <c r="P31" i="46"/>
  <c r="O31" i="46"/>
  <c r="N31" i="46"/>
  <c r="M31" i="46"/>
  <c r="L31" i="46"/>
  <c r="K31" i="46"/>
  <c r="J31" i="46"/>
  <c r="I31" i="46"/>
  <c r="H31" i="46"/>
  <c r="G31" i="46"/>
  <c r="F31" i="46"/>
  <c r="E31" i="46"/>
  <c r="D31" i="46"/>
  <c r="B31" i="46"/>
  <c r="S30" i="46"/>
  <c r="R30" i="46"/>
  <c r="Q30" i="46"/>
  <c r="P30" i="46"/>
  <c r="O30" i="46"/>
  <c r="N30" i="46"/>
  <c r="M30" i="46"/>
  <c r="L30" i="46"/>
  <c r="K30" i="46"/>
  <c r="J30" i="46"/>
  <c r="I30" i="46"/>
  <c r="H30" i="46"/>
  <c r="G30" i="46"/>
  <c r="F30" i="46"/>
  <c r="E30" i="46"/>
  <c r="D30" i="46"/>
  <c r="B30" i="46"/>
  <c r="S29" i="46"/>
  <c r="R29" i="46"/>
  <c r="Q29" i="46"/>
  <c r="P29" i="46"/>
  <c r="O29" i="46"/>
  <c r="N29" i="46"/>
  <c r="M29" i="46"/>
  <c r="L29" i="46"/>
  <c r="K29" i="46"/>
  <c r="J29" i="46"/>
  <c r="I29" i="46"/>
  <c r="H29" i="46"/>
  <c r="G29" i="46"/>
  <c r="F29" i="46"/>
  <c r="E29" i="46"/>
  <c r="D29" i="46"/>
  <c r="B29" i="46"/>
  <c r="S28" i="46"/>
  <c r="R28" i="46"/>
  <c r="Q28" i="46"/>
  <c r="P28" i="46"/>
  <c r="O28" i="46"/>
  <c r="N28" i="46"/>
  <c r="M28" i="46"/>
  <c r="L28" i="46"/>
  <c r="K28" i="46"/>
  <c r="J28" i="46"/>
  <c r="I28" i="46"/>
  <c r="H28" i="46"/>
  <c r="G28" i="46"/>
  <c r="F28" i="46"/>
  <c r="E28" i="46"/>
  <c r="D28" i="46"/>
  <c r="B28" i="46"/>
  <c r="S27" i="46"/>
  <c r="R27" i="46"/>
  <c r="Q27" i="46"/>
  <c r="P27" i="46"/>
  <c r="O27" i="46"/>
  <c r="N27" i="46"/>
  <c r="M27" i="46"/>
  <c r="L27" i="46"/>
  <c r="K27" i="46"/>
  <c r="J27" i="46"/>
  <c r="I27" i="46"/>
  <c r="H27" i="46"/>
  <c r="G27" i="46"/>
  <c r="F27" i="46"/>
  <c r="E27" i="46"/>
  <c r="D27" i="46"/>
  <c r="B27" i="46"/>
  <c r="S26" i="46"/>
  <c r="R26" i="46"/>
  <c r="Q26" i="46"/>
  <c r="P26" i="46"/>
  <c r="O26" i="46"/>
  <c r="N26" i="46"/>
  <c r="M26" i="46"/>
  <c r="L26" i="46"/>
  <c r="K26" i="46"/>
  <c r="J26" i="46"/>
  <c r="I26" i="46"/>
  <c r="H26" i="46"/>
  <c r="G26" i="46"/>
  <c r="F26" i="46"/>
  <c r="E26" i="46"/>
  <c r="D26" i="46"/>
  <c r="B26" i="46"/>
  <c r="S25" i="46"/>
  <c r="R25" i="46"/>
  <c r="Q25" i="46"/>
  <c r="P25" i="46"/>
  <c r="O25" i="46"/>
  <c r="N25" i="46"/>
  <c r="M25" i="46"/>
  <c r="L25" i="46"/>
  <c r="K25" i="46"/>
  <c r="J25" i="46"/>
  <c r="I25" i="46"/>
  <c r="H25" i="46"/>
  <c r="G25" i="46"/>
  <c r="F25" i="46"/>
  <c r="E25" i="46"/>
  <c r="D25" i="46"/>
  <c r="B25" i="46"/>
  <c r="S24" i="46"/>
  <c r="R24" i="46"/>
  <c r="Q24" i="46"/>
  <c r="P24" i="46"/>
  <c r="O24" i="46"/>
  <c r="N24" i="46"/>
  <c r="M24" i="46"/>
  <c r="L24" i="46"/>
  <c r="K24" i="46"/>
  <c r="J24" i="46"/>
  <c r="I24" i="46"/>
  <c r="H24" i="46"/>
  <c r="G24" i="46"/>
  <c r="F24" i="46"/>
  <c r="E24" i="46"/>
  <c r="D24" i="46"/>
  <c r="B24" i="46"/>
  <c r="S23" i="46"/>
  <c r="R23" i="46"/>
  <c r="Q23" i="46"/>
  <c r="P23" i="46"/>
  <c r="O23" i="46"/>
  <c r="N23" i="46"/>
  <c r="M23" i="46"/>
  <c r="L23" i="46"/>
  <c r="K23" i="46"/>
  <c r="J23" i="46"/>
  <c r="I23" i="46"/>
  <c r="H23" i="46"/>
  <c r="G23" i="46"/>
  <c r="F23" i="46"/>
  <c r="E23" i="46"/>
  <c r="D23" i="46"/>
  <c r="B23" i="46"/>
  <c r="S22" i="46"/>
  <c r="R22" i="46"/>
  <c r="Q22" i="46"/>
  <c r="P22" i="46"/>
  <c r="O22" i="46"/>
  <c r="N22" i="46"/>
  <c r="M22" i="46"/>
  <c r="L22" i="46"/>
  <c r="K22" i="46"/>
  <c r="J22" i="46"/>
  <c r="I22" i="46"/>
  <c r="H22" i="46"/>
  <c r="G22" i="46"/>
  <c r="F22" i="46"/>
  <c r="E22" i="46"/>
  <c r="D22" i="46"/>
  <c r="B22" i="46"/>
  <c r="S21" i="46"/>
  <c r="R21" i="46"/>
  <c r="Q21" i="46"/>
  <c r="P21" i="46"/>
  <c r="O21" i="46"/>
  <c r="N21" i="46"/>
  <c r="M21" i="46"/>
  <c r="L21" i="46"/>
  <c r="K21" i="46"/>
  <c r="J21" i="46"/>
  <c r="I21" i="46"/>
  <c r="H21" i="46"/>
  <c r="G21" i="46"/>
  <c r="F21" i="46"/>
  <c r="E21" i="46"/>
  <c r="D21" i="46"/>
  <c r="B21" i="46"/>
  <c r="S20" i="46"/>
  <c r="R20" i="46"/>
  <c r="Q20" i="46"/>
  <c r="P20" i="46"/>
  <c r="O20" i="46"/>
  <c r="N20" i="46"/>
  <c r="M20" i="46"/>
  <c r="L20" i="46"/>
  <c r="K20" i="46"/>
  <c r="J20" i="46"/>
  <c r="I20" i="46"/>
  <c r="H20" i="46"/>
  <c r="G20" i="46"/>
  <c r="F20" i="46"/>
  <c r="E20" i="46"/>
  <c r="D20" i="46"/>
  <c r="B20" i="46"/>
  <c r="S19" i="46"/>
  <c r="R19" i="46"/>
  <c r="Q19" i="46"/>
  <c r="P19" i="46"/>
  <c r="O19" i="46"/>
  <c r="N19" i="46"/>
  <c r="M19" i="46"/>
  <c r="L19" i="46"/>
  <c r="K19" i="46"/>
  <c r="J19" i="46"/>
  <c r="I19" i="46"/>
  <c r="H19" i="46"/>
  <c r="G19" i="46"/>
  <c r="F19" i="46"/>
  <c r="E19" i="46"/>
  <c r="D19" i="46"/>
  <c r="B19" i="46"/>
  <c r="S18" i="46"/>
  <c r="R18" i="46"/>
  <c r="Q18" i="46"/>
  <c r="P18" i="46"/>
  <c r="O18" i="46"/>
  <c r="N18" i="46"/>
  <c r="M18" i="46"/>
  <c r="L18" i="46"/>
  <c r="K18" i="46"/>
  <c r="J18" i="46"/>
  <c r="I18" i="46"/>
  <c r="H18" i="46"/>
  <c r="G18" i="46"/>
  <c r="F18" i="46"/>
  <c r="E18" i="46"/>
  <c r="D18" i="46"/>
  <c r="B18" i="46"/>
  <c r="S17" i="46"/>
  <c r="R17" i="46"/>
  <c r="Q17" i="46"/>
  <c r="P17" i="46"/>
  <c r="O17" i="46"/>
  <c r="N17" i="46"/>
  <c r="M17" i="46"/>
  <c r="L17" i="46"/>
  <c r="K17" i="46"/>
  <c r="J17" i="46"/>
  <c r="I17" i="46"/>
  <c r="H17" i="46"/>
  <c r="G17" i="46"/>
  <c r="F17" i="46"/>
  <c r="E17" i="46"/>
  <c r="D17" i="46"/>
  <c r="B17" i="46"/>
  <c r="S16" i="46"/>
  <c r="R16" i="46"/>
  <c r="Q16" i="46"/>
  <c r="P16" i="46"/>
  <c r="O16" i="46"/>
  <c r="N16" i="46"/>
  <c r="M16" i="46"/>
  <c r="L16" i="46"/>
  <c r="K16" i="46"/>
  <c r="J16" i="46"/>
  <c r="I16" i="46"/>
  <c r="H16" i="46"/>
  <c r="G16" i="46"/>
  <c r="F16" i="46"/>
  <c r="E16" i="46"/>
  <c r="D16" i="46"/>
  <c r="B16" i="46"/>
  <c r="S15" i="46"/>
  <c r="R15" i="46"/>
  <c r="Q15" i="46"/>
  <c r="P15" i="46"/>
  <c r="O15" i="46"/>
  <c r="N15" i="46"/>
  <c r="M15" i="46"/>
  <c r="L15" i="46"/>
  <c r="K15" i="46"/>
  <c r="J15" i="46"/>
  <c r="I15" i="46"/>
  <c r="H15" i="46"/>
  <c r="G15" i="46"/>
  <c r="F15" i="46"/>
  <c r="E15" i="46"/>
  <c r="D15" i="46"/>
  <c r="B15" i="46"/>
  <c r="S14" i="46"/>
  <c r="R14" i="46"/>
  <c r="Q14" i="46"/>
  <c r="P14" i="46"/>
  <c r="O14" i="46"/>
  <c r="N14" i="46"/>
  <c r="M14" i="46"/>
  <c r="L14" i="46"/>
  <c r="K14" i="46"/>
  <c r="J14" i="46"/>
  <c r="I14" i="46"/>
  <c r="H14" i="46"/>
  <c r="G14" i="46"/>
  <c r="F14" i="46"/>
  <c r="E14" i="46"/>
  <c r="D14" i="46"/>
  <c r="B14" i="46"/>
  <c r="S13" i="46"/>
  <c r="R13" i="46"/>
  <c r="Q13" i="46"/>
  <c r="P13" i="46"/>
  <c r="O13" i="46"/>
  <c r="N13" i="46"/>
  <c r="M13" i="46"/>
  <c r="L13" i="46"/>
  <c r="K13" i="46"/>
  <c r="J13" i="46"/>
  <c r="I13" i="46"/>
  <c r="H13" i="46"/>
  <c r="G13" i="46"/>
  <c r="F13" i="46"/>
  <c r="E13" i="46"/>
  <c r="D13" i="46"/>
  <c r="B13" i="46"/>
  <c r="S12" i="46"/>
  <c r="R12" i="46"/>
  <c r="Q12" i="46"/>
  <c r="P12" i="46"/>
  <c r="O12" i="46"/>
  <c r="N12" i="46"/>
  <c r="M12" i="46"/>
  <c r="L12" i="46"/>
  <c r="K12" i="46"/>
  <c r="J12" i="46"/>
  <c r="I12" i="46"/>
  <c r="H12" i="46"/>
  <c r="G12" i="46"/>
  <c r="F12" i="46"/>
  <c r="E12" i="46"/>
  <c r="D12" i="46"/>
  <c r="B12" i="46"/>
  <c r="S11" i="46"/>
  <c r="R11" i="46"/>
  <c r="Q11" i="46"/>
  <c r="P11" i="46"/>
  <c r="O11" i="46"/>
  <c r="N11" i="46"/>
  <c r="M11" i="46"/>
  <c r="L11" i="46"/>
  <c r="K11" i="46"/>
  <c r="J11" i="46"/>
  <c r="I11" i="46"/>
  <c r="H11" i="46"/>
  <c r="G11" i="46"/>
  <c r="F11" i="46"/>
  <c r="E11" i="46"/>
  <c r="D11" i="46"/>
  <c r="B11" i="46"/>
  <c r="S10" i="46"/>
  <c r="R10" i="46"/>
  <c r="Q10" i="46"/>
  <c r="P10" i="46"/>
  <c r="O10" i="46"/>
  <c r="N10" i="46"/>
  <c r="M10" i="46"/>
  <c r="L10" i="46"/>
  <c r="K10" i="46"/>
  <c r="J10" i="46"/>
  <c r="I10" i="46"/>
  <c r="H10" i="46"/>
  <c r="G10" i="46"/>
  <c r="F10" i="46"/>
  <c r="E10" i="46"/>
  <c r="D10" i="46"/>
  <c r="B10" i="46"/>
  <c r="S9" i="46"/>
  <c r="R9" i="46"/>
  <c r="Q9" i="46"/>
  <c r="P9" i="46"/>
  <c r="O9" i="46"/>
  <c r="N9" i="46"/>
  <c r="M9" i="46"/>
  <c r="L9" i="46"/>
  <c r="K9" i="46"/>
  <c r="J9" i="46"/>
  <c r="I9" i="46"/>
  <c r="H9" i="46"/>
  <c r="G9" i="46"/>
  <c r="F9" i="46"/>
  <c r="E9" i="46"/>
  <c r="D9" i="46"/>
  <c r="B9" i="46"/>
  <c r="S8" i="46"/>
  <c r="R8" i="46"/>
  <c r="Q8" i="46"/>
  <c r="P8" i="46"/>
  <c r="O8" i="46"/>
  <c r="N8" i="46"/>
  <c r="M8" i="46"/>
  <c r="L8" i="46"/>
  <c r="K8" i="46"/>
  <c r="J8" i="46"/>
  <c r="I8" i="46"/>
  <c r="H8" i="46"/>
  <c r="G8" i="46"/>
  <c r="F8" i="46"/>
  <c r="E8" i="46"/>
  <c r="D8" i="46"/>
  <c r="B8" i="46"/>
  <c r="S7" i="46"/>
  <c r="R7" i="46"/>
  <c r="Q7" i="46"/>
  <c r="P7" i="46"/>
  <c r="O7" i="46"/>
  <c r="N7" i="46"/>
  <c r="M7" i="46"/>
  <c r="L7" i="46"/>
  <c r="K7" i="46"/>
  <c r="J7" i="46"/>
  <c r="I7" i="46"/>
  <c r="H7" i="46"/>
  <c r="G7" i="46"/>
  <c r="F7" i="46"/>
  <c r="E7" i="46"/>
  <c r="D7" i="46"/>
  <c r="B7" i="46"/>
  <c r="S6" i="46"/>
  <c r="R6" i="46"/>
  <c r="Q6" i="46"/>
  <c r="P6" i="46"/>
  <c r="O6" i="46"/>
  <c r="N6" i="46"/>
  <c r="M6" i="46"/>
  <c r="L6" i="46"/>
  <c r="K6" i="46"/>
  <c r="J6" i="46"/>
  <c r="I6" i="46"/>
  <c r="H6" i="46"/>
  <c r="G6" i="46"/>
  <c r="F6" i="46"/>
  <c r="E6" i="46"/>
  <c r="D6" i="46"/>
  <c r="B6" i="46"/>
  <c r="S5" i="46"/>
  <c r="R5" i="46"/>
  <c r="Q5" i="46"/>
  <c r="P5" i="46"/>
  <c r="O5" i="46"/>
  <c r="N5" i="46"/>
  <c r="M5" i="46"/>
  <c r="L5" i="46"/>
  <c r="K5" i="46"/>
  <c r="J5" i="46"/>
  <c r="I5" i="46"/>
  <c r="H5" i="46"/>
  <c r="G5" i="46"/>
  <c r="F5" i="46"/>
  <c r="E5" i="46"/>
  <c r="D5" i="46"/>
  <c r="B5" i="46"/>
  <c r="S4" i="46"/>
  <c r="R4" i="46"/>
  <c r="Q4" i="46"/>
  <c r="P4" i="46"/>
  <c r="O4" i="46"/>
  <c r="N4" i="46"/>
  <c r="M4" i="46"/>
  <c r="L4" i="46"/>
  <c r="K4" i="46"/>
  <c r="J4" i="46"/>
  <c r="I4" i="46"/>
  <c r="H4" i="46"/>
  <c r="G4" i="46"/>
  <c r="F4" i="46"/>
  <c r="E4" i="46"/>
  <c r="D4" i="46"/>
  <c r="B4" i="46"/>
  <c r="BQ6" i="45"/>
  <c r="BP6" i="45"/>
  <c r="BO6" i="45"/>
  <c r="BN6" i="45"/>
  <c r="BM6" i="45"/>
  <c r="BL6" i="45"/>
  <c r="BK6" i="45"/>
  <c r="BJ6" i="45"/>
  <c r="BI6" i="45"/>
  <c r="BH6" i="45"/>
  <c r="BG6" i="45"/>
  <c r="BF6" i="45"/>
  <c r="BE6" i="45"/>
  <c r="BD6" i="45"/>
  <c r="BC6" i="45"/>
  <c r="BB6" i="45"/>
  <c r="BA6" i="45"/>
  <c r="AZ6" i="45"/>
  <c r="AY6" i="45"/>
  <c r="AX6" i="45"/>
  <c r="AW6" i="45"/>
  <c r="AV6" i="45"/>
  <c r="AU6" i="45"/>
  <c r="AT6" i="45"/>
  <c r="AS6" i="45"/>
  <c r="AR6" i="45"/>
  <c r="AQ6" i="45"/>
  <c r="AP6" i="45"/>
  <c r="AO6" i="45"/>
  <c r="AN6" i="45"/>
  <c r="AM6" i="45"/>
  <c r="AL6" i="45"/>
  <c r="AK6" i="45"/>
  <c r="AJ6" i="45"/>
  <c r="AI6" i="45"/>
  <c r="AH6" i="45"/>
  <c r="AG6" i="45"/>
  <c r="AF6" i="45"/>
  <c r="AE6" i="45"/>
  <c r="AD6" i="45"/>
  <c r="AC6" i="45"/>
  <c r="AB6" i="45"/>
  <c r="AA6" i="45"/>
  <c r="Z6" i="45"/>
  <c r="Y6" i="45"/>
  <c r="X6" i="45"/>
  <c r="W6" i="45"/>
  <c r="V6" i="45"/>
  <c r="U6" i="45"/>
  <c r="T6" i="45"/>
  <c r="S6" i="45"/>
  <c r="R6" i="45"/>
  <c r="Q6" i="45"/>
  <c r="P6" i="45"/>
  <c r="O6" i="45"/>
  <c r="N6" i="45"/>
  <c r="M6" i="45"/>
  <c r="L6" i="45"/>
  <c r="K6" i="45"/>
  <c r="J6" i="45"/>
  <c r="I6" i="45"/>
  <c r="H6" i="45"/>
  <c r="G6" i="45"/>
  <c r="F6" i="45"/>
  <c r="E6" i="45"/>
  <c r="D6" i="45"/>
  <c r="BO3" i="45"/>
  <c r="BL3" i="45"/>
  <c r="BI3" i="45"/>
  <c r="BF3" i="45"/>
  <c r="BC3" i="45"/>
  <c r="AZ3" i="45"/>
  <c r="AK3" i="45"/>
  <c r="AH3" i="45"/>
  <c r="AE3" i="45"/>
  <c r="AB3" i="45"/>
  <c r="Y3" i="45"/>
  <c r="V3" i="45"/>
  <c r="S3" i="45"/>
  <c r="P3" i="45"/>
  <c r="M3" i="45"/>
  <c r="J3" i="45"/>
  <c r="G3" i="45"/>
  <c r="D3" i="45"/>
  <c r="V33" i="43"/>
  <c r="U33" i="43"/>
  <c r="T33" i="43"/>
  <c r="S33" i="43"/>
  <c r="R33" i="43"/>
  <c r="Q33" i="43"/>
  <c r="O33" i="43"/>
  <c r="N33" i="43"/>
  <c r="M33" i="43"/>
  <c r="L33" i="43"/>
  <c r="K33" i="43"/>
  <c r="J33" i="43"/>
  <c r="H33" i="43"/>
  <c r="G33" i="43"/>
  <c r="F33" i="43"/>
  <c r="E33" i="43"/>
  <c r="D33" i="43"/>
  <c r="C33" i="43"/>
  <c r="V32" i="43"/>
  <c r="U32" i="43"/>
  <c r="T32" i="43"/>
  <c r="S32" i="43"/>
  <c r="R32" i="43"/>
  <c r="Q32" i="43"/>
  <c r="O32" i="43"/>
  <c r="N32" i="43"/>
  <c r="M32" i="43"/>
  <c r="L32" i="43"/>
  <c r="K32" i="43"/>
  <c r="J32" i="43"/>
  <c r="J28" i="43" s="1"/>
  <c r="H32" i="43"/>
  <c r="G32" i="43"/>
  <c r="F32" i="43"/>
  <c r="E32" i="43"/>
  <c r="D32" i="43"/>
  <c r="C32" i="43"/>
  <c r="V31" i="43"/>
  <c r="U31" i="43"/>
  <c r="T31" i="43"/>
  <c r="S31" i="43"/>
  <c r="R31" i="43"/>
  <c r="Q31" i="43"/>
  <c r="O31" i="43"/>
  <c r="N31" i="43"/>
  <c r="M31" i="43"/>
  <c r="L31" i="43"/>
  <c r="K31" i="43"/>
  <c r="J31" i="43"/>
  <c r="H31" i="43"/>
  <c r="G31" i="43"/>
  <c r="F31" i="43"/>
  <c r="E31" i="43"/>
  <c r="D31" i="43"/>
  <c r="C31" i="43"/>
  <c r="V30" i="43"/>
  <c r="U30" i="43"/>
  <c r="T30" i="43"/>
  <c r="S30" i="43"/>
  <c r="R30" i="43"/>
  <c r="Q30" i="43"/>
  <c r="Q28" i="43" s="1"/>
  <c r="O30" i="43"/>
  <c r="N30" i="43"/>
  <c r="M30" i="43"/>
  <c r="L30" i="43"/>
  <c r="K30" i="43"/>
  <c r="J30" i="43"/>
  <c r="H30" i="43"/>
  <c r="G30" i="43"/>
  <c r="F30" i="43"/>
  <c r="E30" i="43"/>
  <c r="D30" i="43"/>
  <c r="C30" i="43"/>
  <c r="C28" i="43" s="1"/>
  <c r="Q29" i="43"/>
  <c r="J29" i="43"/>
  <c r="C29" i="43"/>
  <c r="D29" i="43" s="1"/>
  <c r="E29" i="43" s="1"/>
  <c r="F29" i="43" s="1"/>
  <c r="C6" i="47"/>
  <c r="C6" i="45"/>
  <c r="A6" i="45"/>
  <c r="R29" i="43"/>
  <c r="S29" i="43" s="1"/>
  <c r="T29" i="43" s="1"/>
  <c r="K29" i="43"/>
  <c r="L29" i="43" s="1"/>
  <c r="M29" i="43" s="1"/>
  <c r="N29" i="43" s="1"/>
  <c r="L46" i="42"/>
  <c r="AH12" i="41" a="1"/>
  <c r="AH12" i="41" s="1"/>
  <c r="X7" i="41" a="1"/>
  <c r="X7" i="41" s="1"/>
  <c r="X8" i="41" s="1"/>
  <c r="EI4" i="29"/>
  <c r="EH4" i="29"/>
  <c r="ED4" i="29"/>
  <c r="DE4" i="29"/>
  <c r="DD4" i="29"/>
  <c r="CZ4" i="29"/>
  <c r="AR34" i="28"/>
  <c r="D14" i="28"/>
  <c r="D5" i="28" s="1"/>
  <c r="EI6" i="28"/>
  <c r="EH6" i="28"/>
  <c r="EG6" i="28"/>
  <c r="EF6" i="28"/>
  <c r="EE6" i="28"/>
  <c r="ED6" i="28"/>
  <c r="DY6" i="28"/>
  <c r="DX6" i="28"/>
  <c r="DW6" i="28"/>
  <c r="DV6" i="28"/>
  <c r="DU6" i="28"/>
  <c r="DT6" i="28"/>
  <c r="DO6" i="28"/>
  <c r="DN6" i="28"/>
  <c r="DM6" i="28"/>
  <c r="DL6" i="28"/>
  <c r="DK6" i="28"/>
  <c r="DJ6" i="28"/>
  <c r="DC6" i="28"/>
  <c r="DB6" i="28"/>
  <c r="DA6" i="28"/>
  <c r="CZ6" i="28"/>
  <c r="CS6" i="28"/>
  <c r="CR6" i="28"/>
  <c r="CQ6" i="28"/>
  <c r="CP6" i="28"/>
  <c r="CI6" i="28"/>
  <c r="CH6" i="28"/>
  <c r="CG6" i="28"/>
  <c r="CF6" i="28"/>
  <c r="BY6" i="28"/>
  <c r="BX6" i="28"/>
  <c r="BW6" i="28"/>
  <c r="BV6" i="28"/>
  <c r="BO6" i="28"/>
  <c r="BN6" i="28"/>
  <c r="BM6" i="28"/>
  <c r="BL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EG5" i="28"/>
  <c r="EF5" i="28"/>
  <c r="EE5" i="28"/>
  <c r="ED5" i="28"/>
  <c r="DW5" i="28"/>
  <c r="DV5" i="28"/>
  <c r="DU5" i="28"/>
  <c r="DT5" i="28"/>
  <c r="DM5" i="28"/>
  <c r="DL5" i="28"/>
  <c r="DK5" i="28"/>
  <c r="DJ5" i="28"/>
  <c r="DC5" i="28"/>
  <c r="DB5" i="28"/>
  <c r="DA5" i="28"/>
  <c r="CZ5" i="28"/>
  <c r="CS5" i="28"/>
  <c r="CR5" i="28"/>
  <c r="CQ5" i="28"/>
  <c r="CP5" i="28"/>
  <c r="CI5" i="28"/>
  <c r="CH5" i="28"/>
  <c r="CG5" i="28"/>
  <c r="CF5" i="28"/>
  <c r="BY5" i="28"/>
  <c r="BX5" i="28"/>
  <c r="BW5" i="28"/>
  <c r="BV5" i="28"/>
  <c r="BO5" i="28"/>
  <c r="BN5" i="28"/>
  <c r="BM5" i="28"/>
  <c r="BL5" i="28"/>
  <c r="BE5" i="28"/>
  <c r="BD5" i="28"/>
  <c r="BC5" i="28"/>
  <c r="BB5" i="28"/>
  <c r="AW5" i="28"/>
  <c r="AV5" i="28"/>
  <c r="AU5" i="28"/>
  <c r="AT5" i="28"/>
  <c r="AS5" i="28"/>
  <c r="AR5" i="28"/>
  <c r="AM5" i="28"/>
  <c r="AL5" i="28"/>
  <c r="AK5" i="28"/>
  <c r="AJ5" i="28"/>
  <c r="AI5" i="28"/>
  <c r="AH5" i="28"/>
  <c r="AC5" i="28"/>
  <c r="AB5" i="28"/>
  <c r="AA5" i="28"/>
  <c r="Z5" i="28"/>
  <c r="Y5" i="28"/>
  <c r="X5" i="28"/>
  <c r="Q5" i="28"/>
  <c r="P5" i="28"/>
  <c r="O5" i="28"/>
  <c r="N5" i="28"/>
  <c r="I5" i="28"/>
  <c r="H5" i="28"/>
  <c r="G5" i="28"/>
  <c r="F5" i="28"/>
  <c r="E5" i="28"/>
  <c r="EI4" i="28"/>
  <c r="EH4" i="28"/>
  <c r="EG4" i="28"/>
  <c r="EF4" i="28"/>
  <c r="EE4" i="28"/>
  <c r="ED4"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AW31" i="27"/>
  <c r="AR31" i="27" s="1"/>
  <c r="AM21" i="27"/>
  <c r="AM20" i="27"/>
  <c r="AM19" i="27"/>
  <c r="AM18" i="27"/>
  <c r="AU17" i="27"/>
  <c r="AK17" i="27"/>
  <c r="AU16" i="27"/>
  <c r="AU6" i="27" s="1"/>
  <c r="AK16" i="27"/>
  <c r="AU15" i="27"/>
  <c r="AK15" i="27"/>
  <c r="AK6" i="27" s="1"/>
  <c r="N15" i="27"/>
  <c r="DY13" i="27"/>
  <c r="DX13" i="27"/>
  <c r="DW13" i="27"/>
  <c r="DW5" i="27" s="1"/>
  <c r="DV13" i="27"/>
  <c r="DU13" i="27"/>
  <c r="DU5" i="27" s="1"/>
  <c r="DT13" i="27"/>
  <c r="AV13" i="27"/>
  <c r="AV22" i="27" s="1"/>
  <c r="AU13" i="27"/>
  <c r="AR13" i="27"/>
  <c r="AR4" i="27" s="1"/>
  <c r="AM13" i="27"/>
  <c r="AL13" i="27"/>
  <c r="DX9" i="27"/>
  <c r="DT9" i="27"/>
  <c r="DK9" i="27"/>
  <c r="AV7" i="27"/>
  <c r="AL7" i="27"/>
  <c r="EI6" i="27"/>
  <c r="EH6" i="27"/>
  <c r="EG6" i="27"/>
  <c r="EF6" i="27"/>
  <c r="EE6" i="27"/>
  <c r="ED6" i="27"/>
  <c r="DY6" i="27"/>
  <c r="DX6" i="27"/>
  <c r="DW6" i="27"/>
  <c r="DV6" i="27"/>
  <c r="DU6" i="27"/>
  <c r="DT6"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T6" i="27"/>
  <c r="AS6" i="27"/>
  <c r="AM6" i="27"/>
  <c r="AL6" i="27"/>
  <c r="AL9" i="27" s="1"/>
  <c r="AJ6" i="27"/>
  <c r="AI6" i="27"/>
  <c r="AC6" i="27"/>
  <c r="AB6" i="27"/>
  <c r="AA6" i="27"/>
  <c r="Z6" i="27"/>
  <c r="Y6" i="27"/>
  <c r="X6" i="27"/>
  <c r="S6" i="27"/>
  <c r="R6" i="27"/>
  <c r="Q6" i="27"/>
  <c r="P6" i="27"/>
  <c r="O6" i="27"/>
  <c r="N6" i="27"/>
  <c r="I6" i="27"/>
  <c r="H6" i="27"/>
  <c r="G6" i="27"/>
  <c r="F6" i="27"/>
  <c r="E6" i="27"/>
  <c r="D6" i="27"/>
  <c r="EH5" i="27"/>
  <c r="EG5" i="27"/>
  <c r="EF5" i="27"/>
  <c r="EE5" i="27"/>
  <c r="ED5" i="27"/>
  <c r="DX5" i="27"/>
  <c r="DV5" i="27"/>
  <c r="DT5" i="27"/>
  <c r="DN5" i="27"/>
  <c r="DM5" i="27"/>
  <c r="DL5" i="27"/>
  <c r="DK5" i="27"/>
  <c r="DJ5" i="27"/>
  <c r="DD5" i="27"/>
  <c r="DC5" i="27"/>
  <c r="DB5" i="27"/>
  <c r="DA5" i="27"/>
  <c r="CZ5" i="27"/>
  <c r="CT5" i="27"/>
  <c r="CS5" i="27"/>
  <c r="CR5" i="27"/>
  <c r="CQ5" i="27"/>
  <c r="CP5" i="27"/>
  <c r="CJ5" i="27"/>
  <c r="CI5" i="27"/>
  <c r="CH5" i="27"/>
  <c r="CG5" i="27"/>
  <c r="CF5" i="27"/>
  <c r="BZ5" i="27"/>
  <c r="BY5" i="27"/>
  <c r="BX5" i="27"/>
  <c r="BW5" i="27"/>
  <c r="BV5" i="27"/>
  <c r="BP5" i="27"/>
  <c r="BO5" i="27"/>
  <c r="BN5" i="27"/>
  <c r="BM5" i="27"/>
  <c r="BL5" i="27"/>
  <c r="BF5" i="27"/>
  <c r="BE5" i="27"/>
  <c r="BD5" i="27"/>
  <c r="BC5" i="27"/>
  <c r="BB5" i="27"/>
  <c r="AW5" i="27"/>
  <c r="AU5" i="27"/>
  <c r="AT5" i="27"/>
  <c r="AS5" i="27"/>
  <c r="AM5" i="27"/>
  <c r="AL5" i="27"/>
  <c r="AJ5" i="27"/>
  <c r="AI5" i="27"/>
  <c r="AB5" i="27"/>
  <c r="AA5" i="27"/>
  <c r="Z5" i="27"/>
  <c r="Y5" i="27"/>
  <c r="X5" i="27"/>
  <c r="P5" i="27"/>
  <c r="O5" i="27"/>
  <c r="H5" i="27"/>
  <c r="G5" i="27"/>
  <c r="F5" i="27"/>
  <c r="E5" i="27"/>
  <c r="D5" i="27"/>
  <c r="EI4" i="27"/>
  <c r="EH4" i="27"/>
  <c r="EG4" i="27"/>
  <c r="EF4" i="27"/>
  <c r="EE4" i="27"/>
  <c r="ED4" i="27"/>
  <c r="DX4" i="27"/>
  <c r="DW4" i="27"/>
  <c r="DW9" i="27" s="1"/>
  <c r="DV4" i="27"/>
  <c r="DV9" i="27" s="1"/>
  <c r="DT4" i="27"/>
  <c r="DO4" i="27"/>
  <c r="DN4" i="27"/>
  <c r="DM4" i="27"/>
  <c r="DM9" i="27" s="1"/>
  <c r="DL4" i="27"/>
  <c r="DL9" i="27" s="1"/>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M4" i="27"/>
  <c r="AL4" i="27"/>
  <c r="AK4" i="27"/>
  <c r="AJ4" i="27"/>
  <c r="AI4" i="27"/>
  <c r="AH4" i="27"/>
  <c r="AC4" i="27"/>
  <c r="AB4" i="27"/>
  <c r="AA4" i="27"/>
  <c r="Z4" i="27"/>
  <c r="Y4" i="27"/>
  <c r="X4" i="27"/>
  <c r="S4" i="27"/>
  <c r="R4" i="27"/>
  <c r="Q4" i="27"/>
  <c r="P4" i="27"/>
  <c r="O4" i="27"/>
  <c r="N4" i="27"/>
  <c r="I4" i="27"/>
  <c r="H4" i="27"/>
  <c r="G4" i="27"/>
  <c r="F4" i="27"/>
  <c r="E4" i="27"/>
  <c r="D4" i="27"/>
  <c r="BL10" i="47" l="1"/>
  <c r="BM10" i="47"/>
  <c r="BN10" i="47"/>
  <c r="BN128" i="47"/>
  <c r="BL164" i="47"/>
  <c r="BO128" i="47"/>
  <c r="BM164" i="47"/>
  <c r="BN194" i="47"/>
  <c r="BO102" i="47"/>
  <c r="BN164" i="47"/>
  <c r="X187" i="45"/>
  <c r="AF200" i="45"/>
  <c r="R203" i="45"/>
  <c r="E206" i="45"/>
  <c r="BI197" i="45"/>
  <c r="BQ197" i="45"/>
  <c r="BO106" i="47"/>
  <c r="BO114" i="47"/>
  <c r="BF27" i="47"/>
  <c r="BG27" i="47"/>
  <c r="BN38" i="47"/>
  <c r="BM158" i="47"/>
  <c r="BN158" i="47"/>
  <c r="AI40" i="47"/>
  <c r="BO111" i="47"/>
  <c r="BN56" i="47"/>
  <c r="BO30" i="47"/>
  <c r="AF187" i="45"/>
  <c r="A205" i="45"/>
  <c r="AR188" i="45"/>
  <c r="BH201" i="45"/>
  <c r="D178" i="45"/>
  <c r="X189" i="45"/>
  <c r="BP201" i="45"/>
  <c r="A196" i="45"/>
  <c r="AB201" i="45"/>
  <c r="AV182" i="45"/>
  <c r="AJ192" i="45"/>
  <c r="BL202" i="45"/>
  <c r="BP183" i="45"/>
  <c r="R194" i="45"/>
  <c r="J203" i="45"/>
  <c r="D186" i="45"/>
  <c r="L186" i="45"/>
  <c r="BO56" i="47"/>
  <c r="BO14" i="47"/>
  <c r="BM185" i="45"/>
  <c r="AU189" i="45"/>
  <c r="AW205" i="45"/>
  <c r="P206" i="45"/>
  <c r="W183" i="45"/>
  <c r="L207" i="45"/>
  <c r="BN111" i="47"/>
  <c r="AJ207" i="45"/>
  <c r="AW86" i="47"/>
  <c r="AN86" i="47"/>
  <c r="BF86" i="47"/>
  <c r="BJ74" i="47"/>
  <c r="BK74" i="47"/>
  <c r="BL74" i="47"/>
  <c r="BN173" i="47"/>
  <c r="BO173" i="47"/>
  <c r="AQ192" i="45"/>
  <c r="S199" i="45"/>
  <c r="AM202" i="45"/>
  <c r="AQ199" i="45"/>
  <c r="BK202" i="45"/>
  <c r="S183" i="45"/>
  <c r="Y194" i="45"/>
  <c r="AF207" i="45"/>
  <c r="AM187" i="45"/>
  <c r="S201" i="45"/>
  <c r="AA201" i="45"/>
  <c r="AG194" i="45"/>
  <c r="AN196" i="45"/>
  <c r="AG185" i="45"/>
  <c r="BL196" i="45"/>
  <c r="Y205" i="45"/>
  <c r="AH155" i="45"/>
  <c r="G169" i="45"/>
  <c r="O169" i="45"/>
  <c r="AQ170" i="45"/>
  <c r="BO170" i="45"/>
  <c r="AI163" i="45"/>
  <c r="BE205" i="45"/>
  <c r="X157" i="45"/>
  <c r="AY199" i="45"/>
  <c r="BL148" i="47"/>
  <c r="AS181" i="45"/>
  <c r="S188" i="45"/>
  <c r="G193" i="45"/>
  <c r="M195" i="45"/>
  <c r="BH197" i="45"/>
  <c r="G200" i="45"/>
  <c r="AY201" i="45"/>
  <c r="BL207" i="45"/>
  <c r="BM148" i="47"/>
  <c r="BE194" i="45"/>
  <c r="BD157" i="45"/>
  <c r="AQ190" i="45"/>
  <c r="AS159" i="45"/>
  <c r="Y166" i="45"/>
  <c r="BK172" i="45"/>
  <c r="G182" i="45"/>
  <c r="E184" i="45"/>
  <c r="AA186" i="45"/>
  <c r="AA188" i="45"/>
  <c r="W191" i="45"/>
  <c r="O193" i="45"/>
  <c r="AK195" i="45"/>
  <c r="AE200" i="45"/>
  <c r="L206" i="45"/>
  <c r="AO173" i="45"/>
  <c r="AI186" i="45"/>
  <c r="BC191" i="45"/>
  <c r="AM193" i="45"/>
  <c r="AS195" i="45"/>
  <c r="AC204" i="45"/>
  <c r="M181" i="45"/>
  <c r="AG166" i="45"/>
  <c r="AC184" i="45"/>
  <c r="AQ161" i="45"/>
  <c r="AW173" i="45"/>
  <c r="BI184" i="45"/>
  <c r="BG188" i="45"/>
  <c r="BK193" i="45"/>
  <c r="W198" i="45"/>
  <c r="AM200" i="45"/>
  <c r="BA204" i="45"/>
  <c r="AJ206" i="45"/>
  <c r="BL48" i="47"/>
  <c r="BG164" i="45"/>
  <c r="AQ183" i="45"/>
  <c r="BK187" i="45"/>
  <c r="AA190" i="45"/>
  <c r="AY192" i="45"/>
  <c r="AB197" i="45"/>
  <c r="BA159" i="45"/>
  <c r="AU182" i="45"/>
  <c r="AK167" i="45"/>
  <c r="K192" i="45"/>
  <c r="BQ195" i="45"/>
  <c r="G202" i="45"/>
  <c r="C157" i="47"/>
  <c r="C157" i="45" s="1"/>
  <c r="BO161" i="45"/>
  <c r="BA167" i="45"/>
  <c r="Y175" i="45"/>
  <c r="K183" i="45"/>
  <c r="BQ184" i="45"/>
  <c r="W189" i="45"/>
  <c r="S192" i="45"/>
  <c r="H196" i="45"/>
  <c r="BC198" i="45"/>
  <c r="BK200" i="45"/>
  <c r="AE202" i="45"/>
  <c r="Q205" i="45"/>
  <c r="BP206" i="45"/>
  <c r="J155" i="45"/>
  <c r="AA163" i="45"/>
  <c r="AZ176" i="45"/>
  <c r="BM48" i="47"/>
  <c r="BN148" i="47"/>
  <c r="BB151" i="45"/>
  <c r="BG175" i="45"/>
  <c r="AZ178" i="45"/>
  <c r="AD184" i="45"/>
  <c r="BD191" i="45"/>
  <c r="H193" i="45"/>
  <c r="AO196" i="45"/>
  <c r="Z180" i="45"/>
  <c r="AT184" i="45"/>
  <c r="AW196" i="45"/>
  <c r="T183" i="45"/>
  <c r="AV189" i="45"/>
  <c r="BL191" i="45"/>
  <c r="AZ186" i="45"/>
  <c r="AB188" i="45"/>
  <c r="BD189" i="45"/>
  <c r="AD195" i="45"/>
  <c r="AB199" i="45"/>
  <c r="I207" i="45"/>
  <c r="C182" i="47"/>
  <c r="C182" i="45" s="1"/>
  <c r="AB183" i="45"/>
  <c r="AJ188" i="45"/>
  <c r="BL189" i="45"/>
  <c r="BD193" i="45"/>
  <c r="BE168" i="45"/>
  <c r="BL168" i="47"/>
  <c r="BM168" i="47"/>
  <c r="BJ168" i="47"/>
  <c r="BK168" i="47"/>
  <c r="BN168" i="47"/>
  <c r="BQ207" i="45"/>
  <c r="BB149" i="45"/>
  <c r="BI207" i="45"/>
  <c r="AR178" i="45"/>
  <c r="AH180" i="45"/>
  <c r="BD182" i="45"/>
  <c r="E197" i="45"/>
  <c r="BH178" i="45"/>
  <c r="N181" i="45"/>
  <c r="R185" i="45"/>
  <c r="AX194" i="45"/>
  <c r="BB195" i="45"/>
  <c r="AN198" i="45"/>
  <c r="AZ199" i="45"/>
  <c r="BL200" i="45"/>
  <c r="Z205" i="45"/>
  <c r="AF179" i="45"/>
  <c r="V181" i="45"/>
  <c r="F184" i="45"/>
  <c r="Z185" i="45"/>
  <c r="AJ186" i="45"/>
  <c r="BL187" i="45"/>
  <c r="P189" i="45"/>
  <c r="BJ195" i="45"/>
  <c r="M197" i="45"/>
  <c r="AV198" i="45"/>
  <c r="BH199" i="45"/>
  <c r="F204" i="45"/>
  <c r="AH205" i="45"/>
  <c r="AK206" i="45"/>
  <c r="P177" i="45"/>
  <c r="AN179" i="45"/>
  <c r="AR186" i="45"/>
  <c r="D188" i="45"/>
  <c r="P191" i="45"/>
  <c r="AB192" i="45"/>
  <c r="AV193" i="45"/>
  <c r="BF194" i="45"/>
  <c r="U197" i="45"/>
  <c r="BP199" i="45"/>
  <c r="AF202" i="45"/>
  <c r="N204" i="45"/>
  <c r="BB181" i="45"/>
  <c r="X177" i="45"/>
  <c r="AV179" i="45"/>
  <c r="C185" i="47"/>
  <c r="C185" i="45" s="1"/>
  <c r="BL177" i="45"/>
  <c r="R180" i="45"/>
  <c r="BJ181" i="45"/>
  <c r="AL184" i="45"/>
  <c r="BN185" i="45"/>
  <c r="X191" i="45"/>
  <c r="V195" i="45"/>
  <c r="T199" i="45"/>
  <c r="AJ201" i="45"/>
  <c r="AT204" i="45"/>
  <c r="BN205" i="45"/>
  <c r="BN154" i="47"/>
  <c r="AY8" i="47"/>
  <c r="BO154" i="47"/>
  <c r="AC172" i="45"/>
  <c r="W173" i="45"/>
  <c r="G162" i="45"/>
  <c r="Q158" i="45"/>
  <c r="BI167" i="45"/>
  <c r="AH138" i="45"/>
  <c r="AN152" i="45"/>
  <c r="F156" i="45"/>
  <c r="AG158" i="45"/>
  <c r="O160" i="45"/>
  <c r="W162" i="45"/>
  <c r="BO163" i="45"/>
  <c r="W165" i="45"/>
  <c r="BM166" i="45"/>
  <c r="S168" i="45"/>
  <c r="AM169" i="45"/>
  <c r="W171" i="45"/>
  <c r="G160" i="45"/>
  <c r="AE169" i="45"/>
  <c r="BK141" i="45"/>
  <c r="AM160" i="45"/>
  <c r="AE162" i="45"/>
  <c r="AA168" i="45"/>
  <c r="AU169" i="45"/>
  <c r="AE171" i="45"/>
  <c r="P152" i="45"/>
  <c r="AQ163" i="45"/>
  <c r="BD152" i="45"/>
  <c r="BH153" i="45"/>
  <c r="BK160" i="45"/>
  <c r="E167" i="45"/>
  <c r="BK171" i="45"/>
  <c r="BE166" i="45"/>
  <c r="N156" i="45"/>
  <c r="K164" i="45"/>
  <c r="V146" i="45"/>
  <c r="BE158" i="45"/>
  <c r="AA164" i="45"/>
  <c r="AQ168" i="45"/>
  <c r="BJ156" i="45"/>
  <c r="BK162" i="45"/>
  <c r="M167" i="45"/>
  <c r="BG44" i="47"/>
  <c r="AX155" i="45"/>
  <c r="O165" i="45"/>
  <c r="G171" i="45"/>
  <c r="AW158" i="45"/>
  <c r="AE165" i="45"/>
  <c r="V156" i="45"/>
  <c r="AM162" i="45"/>
  <c r="BC165" i="45"/>
  <c r="K170" i="45"/>
  <c r="BN147" i="45"/>
  <c r="AT154" i="45"/>
  <c r="M159" i="45"/>
  <c r="AA161" i="45"/>
  <c r="AI164" i="45"/>
  <c r="BK165" i="45"/>
  <c r="AY168" i="45"/>
  <c r="AA170" i="45"/>
  <c r="C155" i="47"/>
  <c r="C155" i="45" s="1"/>
  <c r="AP148" i="45"/>
  <c r="BB154" i="45"/>
  <c r="P157" i="45"/>
  <c r="AK159" i="45"/>
  <c r="AI161" i="45"/>
  <c r="K163" i="45"/>
  <c r="AQ164" i="45"/>
  <c r="Q166" i="45"/>
  <c r="AC167" i="45"/>
  <c r="AI170" i="45"/>
  <c r="Q147" i="45"/>
  <c r="T167" i="45"/>
  <c r="AW181" i="45"/>
  <c r="I184" i="45"/>
  <c r="AU190" i="45"/>
  <c r="BP196" i="45"/>
  <c r="BO179" i="45"/>
  <c r="AY187" i="45"/>
  <c r="AQ189" i="45"/>
  <c r="BO191" i="45"/>
  <c r="S177" i="45"/>
  <c r="U194" i="45"/>
  <c r="Q195" i="45"/>
  <c r="AI177" i="45"/>
  <c r="S179" i="45"/>
  <c r="BO187" i="45"/>
  <c r="AU201" i="45"/>
  <c r="AY202" i="45"/>
  <c r="Y204" i="45"/>
  <c r="BG177" i="45"/>
  <c r="AY191" i="45"/>
  <c r="AG195" i="45"/>
  <c r="BA175" i="45"/>
  <c r="O188" i="45"/>
  <c r="BG193" i="45"/>
  <c r="AN206" i="45"/>
  <c r="O190" i="45"/>
  <c r="BO200" i="45"/>
  <c r="O186" i="45"/>
  <c r="AZ196" i="45"/>
  <c r="K200" i="45"/>
  <c r="G201" i="45"/>
  <c r="AW204" i="45"/>
  <c r="W178" i="45"/>
  <c r="AY179" i="45"/>
  <c r="AA189" i="45"/>
  <c r="E194" i="45"/>
  <c r="BI194" i="45"/>
  <c r="AE199" i="45"/>
  <c r="AA200" i="45"/>
  <c r="BQ205" i="45"/>
  <c r="AX161" i="45"/>
  <c r="R170" i="45"/>
  <c r="G174" i="45"/>
  <c r="K175" i="45"/>
  <c r="A138" i="45"/>
  <c r="AZ167" i="45"/>
  <c r="AO172" i="45"/>
  <c r="G157" i="45"/>
  <c r="AA173" i="45"/>
  <c r="AT176" i="45"/>
  <c r="AZ200" i="45"/>
  <c r="T202" i="45"/>
  <c r="AR193" i="45"/>
  <c r="M158" i="45"/>
  <c r="R199" i="45"/>
  <c r="I167" i="45"/>
  <c r="AP201" i="45"/>
  <c r="AI171" i="45"/>
  <c r="AI160" i="45"/>
  <c r="T184" i="45"/>
  <c r="BF201" i="45"/>
  <c r="AM152" i="45"/>
  <c r="Q155" i="45"/>
  <c r="T159" i="45"/>
  <c r="AT160" i="45"/>
  <c r="R161" i="45"/>
  <c r="AQ153" i="45"/>
  <c r="G144" i="45"/>
  <c r="AH150" i="45"/>
  <c r="D153" i="45"/>
  <c r="AL156" i="45"/>
  <c r="BL157" i="45"/>
  <c r="BI159" i="45"/>
  <c r="AU160" i="45"/>
  <c r="AU162" i="45"/>
  <c r="AY163" i="45"/>
  <c r="AU164" i="45"/>
  <c r="AM165" i="45"/>
  <c r="AO166" i="45"/>
  <c r="BQ167" i="45"/>
  <c r="BG168" i="45"/>
  <c r="BC169" i="45"/>
  <c r="AY170" i="45"/>
  <c r="AM171" i="45"/>
  <c r="AV194" i="45"/>
  <c r="R176" i="45"/>
  <c r="AP145" i="45"/>
  <c r="AX150" i="45"/>
  <c r="AJ153" i="45"/>
  <c r="R155" i="45"/>
  <c r="BB156" i="45"/>
  <c r="I158" i="45"/>
  <c r="E159" i="45"/>
  <c r="BQ159" i="45"/>
  <c r="BC160" i="45"/>
  <c r="AY161" i="45"/>
  <c r="BC162" i="45"/>
  <c r="BG163" i="45"/>
  <c r="AY164" i="45"/>
  <c r="AU165" i="45"/>
  <c r="AW166" i="45"/>
  <c r="U167" i="45"/>
  <c r="K168" i="45"/>
  <c r="BK169" i="45"/>
  <c r="BG170" i="45"/>
  <c r="BC171" i="45"/>
  <c r="AL147" i="45"/>
  <c r="X152" i="45"/>
  <c r="AD154" i="45"/>
  <c r="BF155" i="45"/>
  <c r="H157" i="45"/>
  <c r="Y158" i="45"/>
  <c r="U159" i="45"/>
  <c r="AE160" i="45"/>
  <c r="S161" i="45"/>
  <c r="O162" i="45"/>
  <c r="S163" i="45"/>
  <c r="S164" i="45"/>
  <c r="G165" i="45"/>
  <c r="I166" i="45"/>
  <c r="AS167" i="45"/>
  <c r="AI168" i="45"/>
  <c r="W169" i="45"/>
  <c r="S170" i="45"/>
  <c r="O171" i="45"/>
  <c r="F151" i="45"/>
  <c r="L153" i="45"/>
  <c r="BJ154" i="45"/>
  <c r="BN155" i="45"/>
  <c r="R138" i="45"/>
  <c r="C150" i="47"/>
  <c r="C150" i="45" s="1"/>
  <c r="BI143" i="45"/>
  <c r="AD149" i="45"/>
  <c r="N154" i="45"/>
  <c r="Z155" i="45"/>
  <c r="AD156" i="45"/>
  <c r="AV157" i="45"/>
  <c r="AO158" i="45"/>
  <c r="AC159" i="45"/>
  <c r="W160" i="45"/>
  <c r="K161" i="45"/>
  <c r="BG161" i="45"/>
  <c r="V204" i="45"/>
  <c r="AS206" i="45"/>
  <c r="G166" i="45"/>
  <c r="L178" i="45"/>
  <c r="AD181" i="45"/>
  <c r="L188" i="45"/>
  <c r="AF191" i="45"/>
  <c r="P193" i="45"/>
  <c r="H198" i="45"/>
  <c r="AN202" i="45"/>
  <c r="AL181" i="45"/>
  <c r="N184" i="45"/>
  <c r="AV187" i="45"/>
  <c r="AJ199" i="45"/>
  <c r="BP178" i="45"/>
  <c r="H182" i="45"/>
  <c r="BB184" i="45"/>
  <c r="BH186" i="45"/>
  <c r="Z194" i="45"/>
  <c r="Z203" i="45"/>
  <c r="AP205" i="45"/>
  <c r="AG207" i="45"/>
  <c r="BD109" i="45"/>
  <c r="BK158" i="45"/>
  <c r="T178" i="45"/>
  <c r="AX180" i="45"/>
  <c r="D183" i="45"/>
  <c r="AN191" i="45"/>
  <c r="I196" i="45"/>
  <c r="P198" i="45"/>
  <c r="AV202" i="45"/>
  <c r="M206" i="45"/>
  <c r="BM170" i="45"/>
  <c r="BI206" i="45"/>
  <c r="AF177" i="45"/>
  <c r="AP180" i="45"/>
  <c r="AJ183" i="45"/>
  <c r="AR192" i="45"/>
  <c r="BD198" i="45"/>
  <c r="D201" i="45"/>
  <c r="C130" i="47"/>
  <c r="C130" i="45" s="1"/>
  <c r="BD179" i="45"/>
  <c r="T186" i="45"/>
  <c r="X193" i="45"/>
  <c r="BE196" i="45"/>
  <c r="BL198" i="45"/>
  <c r="AN200" i="45"/>
  <c r="H202" i="45"/>
  <c r="BA206" i="45"/>
  <c r="R153" i="45"/>
  <c r="BL179" i="45"/>
  <c r="AX185" i="45"/>
  <c r="BP186" i="45"/>
  <c r="AN189" i="45"/>
  <c r="L192" i="45"/>
  <c r="AF193" i="45"/>
  <c r="AH194" i="45"/>
  <c r="AL195" i="45"/>
  <c r="Q196" i="45"/>
  <c r="AK197" i="45"/>
  <c r="D199" i="45"/>
  <c r="L201" i="45"/>
  <c r="P202" i="45"/>
  <c r="AP203" i="45"/>
  <c r="J205" i="45"/>
  <c r="AW207" i="45"/>
  <c r="BG159" i="45"/>
  <c r="Y161" i="45"/>
  <c r="W166" i="45"/>
  <c r="AV177" i="45"/>
  <c r="AB178" i="45"/>
  <c r="AT181" i="45"/>
  <c r="AF182" i="45"/>
  <c r="L183" i="45"/>
  <c r="AZ183" i="45"/>
  <c r="V184" i="45"/>
  <c r="BF185" i="45"/>
  <c r="AB186" i="45"/>
  <c r="H187" i="45"/>
  <c r="BD187" i="45"/>
  <c r="T188" i="45"/>
  <c r="BP188" i="45"/>
  <c r="BH192" i="45"/>
  <c r="AP194" i="45"/>
  <c r="Y196" i="45"/>
  <c r="BM196" i="45"/>
  <c r="AS197" i="45"/>
  <c r="X198" i="45"/>
  <c r="L199" i="45"/>
  <c r="AR199" i="45"/>
  <c r="P200" i="45"/>
  <c r="BD202" i="45"/>
  <c r="AX203" i="45"/>
  <c r="AD204" i="45"/>
  <c r="U206" i="45"/>
  <c r="AG164" i="45"/>
  <c r="BL182" i="45"/>
  <c r="AH185" i="45"/>
  <c r="AN187" i="45"/>
  <c r="AZ188" i="45"/>
  <c r="D192" i="45"/>
  <c r="BB204" i="45"/>
  <c r="H179" i="45"/>
  <c r="P182" i="45"/>
  <c r="AP185" i="45"/>
  <c r="AF189" i="45"/>
  <c r="AC197" i="45"/>
  <c r="H200" i="45"/>
  <c r="AR201" i="45"/>
  <c r="AH203" i="45"/>
  <c r="BJ204" i="45"/>
  <c r="BM161" i="45"/>
  <c r="BA162" i="45"/>
  <c r="AG168" i="45"/>
  <c r="Q170" i="45"/>
  <c r="AN177" i="45"/>
  <c r="P179" i="45"/>
  <c r="BF180" i="45"/>
  <c r="X182" i="45"/>
  <c r="AR183" i="45"/>
  <c r="BJ184" i="45"/>
  <c r="BH188" i="45"/>
  <c r="AV191" i="45"/>
  <c r="AZ192" i="45"/>
  <c r="BL193" i="45"/>
  <c r="F195" i="45"/>
  <c r="AV200" i="45"/>
  <c r="AX205" i="45"/>
  <c r="AS165" i="45"/>
  <c r="E171" i="45"/>
  <c r="H177" i="45"/>
  <c r="BD177" i="45"/>
  <c r="AJ178" i="45"/>
  <c r="X179" i="45"/>
  <c r="J180" i="45"/>
  <c r="F181" i="45"/>
  <c r="AN182" i="45"/>
  <c r="BH183" i="45"/>
  <c r="J185" i="45"/>
  <c r="P187" i="45"/>
  <c r="H189" i="45"/>
  <c r="H191" i="45"/>
  <c r="T192" i="45"/>
  <c r="BP192" i="45"/>
  <c r="AN193" i="45"/>
  <c r="J194" i="45"/>
  <c r="N195" i="45"/>
  <c r="AT195" i="45"/>
  <c r="AG196" i="45"/>
  <c r="BA197" i="45"/>
  <c r="AF198" i="45"/>
  <c r="X200" i="45"/>
  <c r="BD200" i="45"/>
  <c r="T201" i="45"/>
  <c r="AZ201" i="45"/>
  <c r="X202" i="45"/>
  <c r="BF203" i="45"/>
  <c r="AL204" i="45"/>
  <c r="R205" i="45"/>
  <c r="BF205" i="45"/>
  <c r="AC206" i="45"/>
  <c r="BQ206" i="45"/>
  <c r="C138" i="47"/>
  <c r="C138" i="45" s="1"/>
  <c r="AI173" i="45"/>
  <c r="BC157" i="45"/>
  <c r="V160" i="45"/>
  <c r="Z168" i="45"/>
  <c r="O174" i="45"/>
  <c r="AF158" i="45"/>
  <c r="BB160" i="45"/>
  <c r="S175" i="45"/>
  <c r="AV142" i="45"/>
  <c r="BL158" i="45"/>
  <c r="BH167" i="45"/>
  <c r="F176" i="45"/>
  <c r="AK156" i="45"/>
  <c r="BK157" i="45"/>
  <c r="AD160" i="45"/>
  <c r="I172" i="45"/>
  <c r="AQ173" i="45"/>
  <c r="N176" i="45"/>
  <c r="C177" i="47"/>
  <c r="C177" i="45" s="1"/>
  <c r="AW172" i="45"/>
  <c r="AB159" i="45"/>
  <c r="W174" i="45"/>
  <c r="W157" i="45"/>
  <c r="AE174" i="45"/>
  <c r="AA175" i="45"/>
  <c r="BJ176" i="45"/>
  <c r="E149" i="45"/>
  <c r="G152" i="45"/>
  <c r="AN158" i="45"/>
  <c r="D159" i="45"/>
  <c r="AJ159" i="45"/>
  <c r="BP159" i="45"/>
  <c r="BJ160" i="45"/>
  <c r="AH161" i="45"/>
  <c r="AJ167" i="45"/>
  <c r="BP167" i="45"/>
  <c r="AH168" i="45"/>
  <c r="Q172" i="45"/>
  <c r="BM172" i="45"/>
  <c r="AM174" i="45"/>
  <c r="AI175" i="45"/>
  <c r="A142" i="45"/>
  <c r="BH159" i="45"/>
  <c r="V144" i="45"/>
  <c r="O152" i="45"/>
  <c r="Y172" i="45"/>
  <c r="AY173" i="45"/>
  <c r="AQ175" i="45"/>
  <c r="BO175" i="45"/>
  <c r="AB167" i="45"/>
  <c r="BF168" i="45"/>
  <c r="BE172" i="45"/>
  <c r="BB176" i="45"/>
  <c r="A161" i="45"/>
  <c r="U149" i="45"/>
  <c r="AE157" i="45"/>
  <c r="AD171" i="45"/>
  <c r="K173" i="45"/>
  <c r="AU174" i="45"/>
  <c r="V176" i="45"/>
  <c r="C170" i="47"/>
  <c r="C170" i="45" s="1"/>
  <c r="AK132" i="45"/>
  <c r="AI153" i="45"/>
  <c r="AM157" i="45"/>
  <c r="AV158" i="45"/>
  <c r="L159" i="45"/>
  <c r="AR159" i="45"/>
  <c r="AL160" i="45"/>
  <c r="J161" i="45"/>
  <c r="AP161" i="45"/>
  <c r="AR167" i="45"/>
  <c r="J168" i="45"/>
  <c r="S173" i="45"/>
  <c r="BG173" i="45"/>
  <c r="BC174" i="45"/>
  <c r="AY175" i="45"/>
  <c r="AD176" i="45"/>
  <c r="C112" i="47"/>
  <c r="C112" i="45" s="1"/>
  <c r="C172" i="47"/>
  <c r="C172" i="45" s="1"/>
  <c r="BQ156" i="45"/>
  <c r="AU157" i="45"/>
  <c r="P158" i="45"/>
  <c r="N160" i="45"/>
  <c r="AX168" i="45"/>
  <c r="AG172" i="45"/>
  <c r="BK174" i="45"/>
  <c r="AL176" i="45"/>
  <c r="AH87" i="45"/>
  <c r="G179" i="45"/>
  <c r="U181" i="45"/>
  <c r="W182" i="45"/>
  <c r="BC182" i="45"/>
  <c r="AY183" i="45"/>
  <c r="AK184" i="45"/>
  <c r="I185" i="45"/>
  <c r="AO185" i="45"/>
  <c r="G187" i="45"/>
  <c r="BO188" i="45"/>
  <c r="AY190" i="45"/>
  <c r="AE191" i="45"/>
  <c r="AU193" i="45"/>
  <c r="I194" i="45"/>
  <c r="U195" i="45"/>
  <c r="P196" i="45"/>
  <c r="AV196" i="45"/>
  <c r="D197" i="45"/>
  <c r="AJ197" i="45"/>
  <c r="BP197" i="45"/>
  <c r="AE198" i="45"/>
  <c r="BK198" i="45"/>
  <c r="AA199" i="45"/>
  <c r="O200" i="45"/>
  <c r="O202" i="45"/>
  <c r="E204" i="45"/>
  <c r="BI204" i="45"/>
  <c r="AR206" i="45"/>
  <c r="H207" i="45"/>
  <c r="AN207" i="45"/>
  <c r="BH176" i="45"/>
  <c r="M184" i="45"/>
  <c r="K186" i="45"/>
  <c r="AE189" i="45"/>
  <c r="BO190" i="45"/>
  <c r="BK191" i="45"/>
  <c r="BG192" i="45"/>
  <c r="AO194" i="45"/>
  <c r="AK204" i="45"/>
  <c r="AG205" i="45"/>
  <c r="BA181" i="45"/>
  <c r="AU187" i="45"/>
  <c r="BK189" i="45"/>
  <c r="AA192" i="45"/>
  <c r="W193" i="45"/>
  <c r="BM194" i="45"/>
  <c r="BA195" i="45"/>
  <c r="BG199" i="45"/>
  <c r="AU200" i="45"/>
  <c r="AI201" i="45"/>
  <c r="AU202" i="45"/>
  <c r="BM205" i="45"/>
  <c r="T206" i="45"/>
  <c r="AV207" i="45"/>
  <c r="Y173" i="45"/>
  <c r="BA174" i="45"/>
  <c r="AO175" i="45"/>
  <c r="AC181" i="45"/>
  <c r="AE182" i="45"/>
  <c r="BK182" i="45"/>
  <c r="AA183" i="45"/>
  <c r="BG183" i="45"/>
  <c r="Q185" i="45"/>
  <c r="AW185" i="45"/>
  <c r="AY186" i="45"/>
  <c r="O187" i="45"/>
  <c r="K188" i="45"/>
  <c r="G189" i="45"/>
  <c r="G191" i="45"/>
  <c r="AM191" i="45"/>
  <c r="BC193" i="45"/>
  <c r="Q194" i="45"/>
  <c r="AC195" i="45"/>
  <c r="X196" i="45"/>
  <c r="L197" i="45"/>
  <c r="AR197" i="45"/>
  <c r="G198" i="45"/>
  <c r="AM198" i="45"/>
  <c r="W200" i="45"/>
  <c r="BG201" i="45"/>
  <c r="M204" i="45"/>
  <c r="BQ204" i="45"/>
  <c r="AZ206" i="45"/>
  <c r="AI188" i="45"/>
  <c r="BC172" i="45"/>
  <c r="BI181" i="45"/>
  <c r="BA184" i="45"/>
  <c r="AM189" i="45"/>
  <c r="AI192" i="45"/>
  <c r="BO192" i="45"/>
  <c r="AE193" i="45"/>
  <c r="E195" i="45"/>
  <c r="BI195" i="45"/>
  <c r="BD196" i="45"/>
  <c r="K199" i="45"/>
  <c r="AI199" i="45"/>
  <c r="BO199" i="45"/>
  <c r="K201" i="45"/>
  <c r="W202" i="45"/>
  <c r="AS204" i="45"/>
  <c r="I205" i="45"/>
  <c r="AO205" i="45"/>
  <c r="AB206" i="45"/>
  <c r="P207" i="45"/>
  <c r="BD207" i="45"/>
  <c r="O172" i="45"/>
  <c r="M174" i="45"/>
  <c r="E181" i="45"/>
  <c r="AK181" i="45"/>
  <c r="AM182" i="45"/>
  <c r="AI183" i="45"/>
  <c r="BO183" i="45"/>
  <c r="U184" i="45"/>
  <c r="Y185" i="45"/>
  <c r="BE185" i="45"/>
  <c r="BG186" i="45"/>
  <c r="W187" i="45"/>
  <c r="BC187" i="45"/>
  <c r="AY188" i="45"/>
  <c r="O189" i="45"/>
  <c r="S190" i="45"/>
  <c r="O191" i="45"/>
  <c r="AU191" i="45"/>
  <c r="AW194" i="45"/>
  <c r="AF196" i="45"/>
  <c r="T197" i="45"/>
  <c r="AZ197" i="45"/>
  <c r="O198" i="45"/>
  <c r="AU198" i="45"/>
  <c r="BC200" i="45"/>
  <c r="AQ201" i="45"/>
  <c r="BO201" i="45"/>
  <c r="BC202" i="45"/>
  <c r="U204" i="45"/>
  <c r="D206" i="45"/>
  <c r="BH206" i="45"/>
  <c r="X207" i="45"/>
  <c r="R172" i="47"/>
  <c r="L140" i="45"/>
  <c r="BO155" i="45"/>
  <c r="C191" i="47"/>
  <c r="C191" i="45" s="1"/>
  <c r="P141" i="45"/>
  <c r="K196" i="45"/>
  <c r="R44" i="47"/>
  <c r="AJ101" i="45"/>
  <c r="E108" i="45"/>
  <c r="W97" i="45"/>
  <c r="AX103" i="45"/>
  <c r="K123" i="45"/>
  <c r="BO125" i="45"/>
  <c r="BN89" i="45"/>
  <c r="BJ104" i="45"/>
  <c r="R93" i="45"/>
  <c r="I107" i="45"/>
  <c r="X80" i="45"/>
  <c r="BF93" i="45"/>
  <c r="L82" i="45"/>
  <c r="AE95" i="45"/>
  <c r="AH89" i="45"/>
  <c r="BB85" i="45"/>
  <c r="A93" i="45"/>
  <c r="Z87" i="45"/>
  <c r="BL100" i="45"/>
  <c r="AK150" i="45"/>
  <c r="AJ182" i="45"/>
  <c r="AC196" i="45"/>
  <c r="AX204" i="45"/>
  <c r="AF183" i="45"/>
  <c r="AV186" i="45"/>
  <c r="AV192" i="45"/>
  <c r="AJ198" i="45"/>
  <c r="L182" i="45"/>
  <c r="AH174" i="45"/>
  <c r="A204" i="45"/>
  <c r="AK207" i="45"/>
  <c r="L191" i="45"/>
  <c r="P199" i="45"/>
  <c r="AB198" i="45"/>
  <c r="C195" i="47"/>
  <c r="C195" i="45" s="1"/>
  <c r="D198" i="45"/>
  <c r="BH200" i="45"/>
  <c r="BE206" i="45"/>
  <c r="M207" i="45"/>
  <c r="AA152" i="45"/>
  <c r="AT185" i="45"/>
  <c r="AZ189" i="45"/>
  <c r="AQ174" i="45"/>
  <c r="K160" i="45"/>
  <c r="AK166" i="45"/>
  <c r="Y136" i="45"/>
  <c r="AM164" i="45"/>
  <c r="O168" i="45"/>
  <c r="BN169" i="45"/>
  <c r="BI172" i="45"/>
  <c r="K174" i="45"/>
  <c r="BA158" i="45"/>
  <c r="C164" i="47"/>
  <c r="C164" i="45" s="1"/>
  <c r="P178" i="45"/>
  <c r="V180" i="45"/>
  <c r="A165" i="45"/>
  <c r="AU161" i="45"/>
  <c r="AH169" i="45"/>
  <c r="S162" i="45"/>
  <c r="W161" i="45"/>
  <c r="AQ165" i="45"/>
  <c r="G175" i="45"/>
  <c r="Z176" i="45"/>
  <c r="BH179" i="45"/>
  <c r="BH129" i="45"/>
  <c r="BQ142" i="45"/>
  <c r="AA162" i="45"/>
  <c r="O164" i="45"/>
  <c r="M166" i="45"/>
  <c r="AI174" i="45"/>
  <c r="BE159" i="45"/>
  <c r="AX176" i="45"/>
  <c r="BQ166" i="45"/>
  <c r="C139" i="47"/>
  <c r="C139" i="45" s="1"/>
  <c r="AK172" i="45"/>
  <c r="AU173" i="45"/>
  <c r="K115" i="47"/>
  <c r="M124" i="45"/>
  <c r="AL155" i="45"/>
  <c r="S165" i="45"/>
  <c r="AO167" i="45"/>
  <c r="S174" i="45"/>
  <c r="S160" i="45"/>
  <c r="AU168" i="45"/>
  <c r="BQ172" i="45"/>
  <c r="AM175" i="45"/>
  <c r="BK109" i="45"/>
  <c r="BM167" i="45"/>
  <c r="AY174" i="45"/>
  <c r="A151" i="45"/>
  <c r="AU163" i="45"/>
  <c r="BF176" i="45"/>
  <c r="C156" i="47"/>
  <c r="C156" i="45" s="1"/>
  <c r="BM159" i="45"/>
  <c r="BC164" i="45"/>
  <c r="AQ171" i="45"/>
  <c r="BC163" i="45"/>
  <c r="BI166" i="45"/>
  <c r="AY171" i="45"/>
  <c r="BA172" i="45"/>
  <c r="BK173" i="45"/>
  <c r="AQ160" i="45"/>
  <c r="BO162" i="45"/>
  <c r="AY165" i="45"/>
  <c r="M172" i="45"/>
  <c r="BC173" i="45"/>
  <c r="BK175" i="45"/>
  <c r="BA97" i="45"/>
  <c r="AO159" i="45"/>
  <c r="AI162" i="45"/>
  <c r="BC170" i="45"/>
  <c r="G173" i="45"/>
  <c r="O175" i="45"/>
  <c r="AH176" i="45"/>
  <c r="BJ150" i="45"/>
  <c r="O161" i="45"/>
  <c r="AM161" i="45"/>
  <c r="AE164" i="45"/>
  <c r="AA165" i="45"/>
  <c r="W170" i="45"/>
  <c r="S171" i="45"/>
  <c r="AM173" i="45"/>
  <c r="AA174" i="45"/>
  <c r="F145" i="45"/>
  <c r="Y159" i="45"/>
  <c r="W163" i="45"/>
  <c r="BK164" i="45"/>
  <c r="BO165" i="45"/>
  <c r="AC166" i="45"/>
  <c r="Y167" i="45"/>
  <c r="AW167" i="45"/>
  <c r="AE168" i="45"/>
  <c r="BC168" i="45"/>
  <c r="BK170" i="45"/>
  <c r="U172" i="45"/>
  <c r="O173" i="45"/>
  <c r="W175" i="45"/>
  <c r="AU175" i="45"/>
  <c r="J176" i="45"/>
  <c r="AP176" i="45"/>
  <c r="BN176" i="45"/>
  <c r="Q159" i="45"/>
  <c r="BA166" i="45"/>
  <c r="K171" i="45"/>
  <c r="AE173" i="45"/>
  <c r="AY141" i="45"/>
  <c r="Z149" i="45"/>
  <c r="AX151" i="45"/>
  <c r="BK163" i="45"/>
  <c r="E166" i="45"/>
  <c r="G168" i="45"/>
  <c r="G170" i="45"/>
  <c r="AE170" i="45"/>
  <c r="AA171" i="45"/>
  <c r="BG171" i="45"/>
  <c r="BG174" i="45"/>
  <c r="C149" i="47"/>
  <c r="C149" i="45" s="1"/>
  <c r="AD155" i="45"/>
  <c r="J156" i="45"/>
  <c r="AG159" i="45"/>
  <c r="BG162" i="45"/>
  <c r="AM163" i="45"/>
  <c r="BE167" i="45"/>
  <c r="O170" i="45"/>
  <c r="AM170" i="45"/>
  <c r="E172" i="45"/>
  <c r="BO174" i="45"/>
  <c r="AE175" i="45"/>
  <c r="BC175" i="45"/>
  <c r="BP158" i="45"/>
  <c r="AD203" i="45"/>
  <c r="AS207" i="45"/>
  <c r="A206" i="45"/>
  <c r="C176" i="47"/>
  <c r="C176" i="45" s="1"/>
  <c r="AO131" i="45"/>
  <c r="AX162" i="45"/>
  <c r="BB180" i="45"/>
  <c r="X186" i="45"/>
  <c r="AN192" i="45"/>
  <c r="Z195" i="45"/>
  <c r="AB202" i="45"/>
  <c r="AV190" i="45"/>
  <c r="U207" i="45"/>
  <c r="AB166" i="45"/>
  <c r="BH166" i="45"/>
  <c r="AB177" i="45"/>
  <c r="AZ191" i="45"/>
  <c r="AR198" i="45"/>
  <c r="AV201" i="45"/>
  <c r="R204" i="45"/>
  <c r="AP204" i="45"/>
  <c r="E207" i="45"/>
  <c r="AC207" i="45"/>
  <c r="AP165" i="45"/>
  <c r="V170" i="45"/>
  <c r="P190" i="45"/>
  <c r="D191" i="45"/>
  <c r="AJ193" i="45"/>
  <c r="BF195" i="45"/>
  <c r="BL199" i="45"/>
  <c r="AF201" i="45"/>
  <c r="BB131" i="45"/>
  <c r="AP138" i="45"/>
  <c r="Z147" i="45"/>
  <c r="F149" i="45"/>
  <c r="BJ151" i="45"/>
  <c r="AV152" i="45"/>
  <c r="BJ131" i="45"/>
  <c r="AW142" i="45"/>
  <c r="A116" i="45"/>
  <c r="A152" i="45"/>
  <c r="C147" i="47"/>
  <c r="C147" i="45" s="1"/>
  <c r="S140" i="45"/>
  <c r="BE142" i="45"/>
  <c r="AH145" i="45"/>
  <c r="AX147" i="45"/>
  <c r="V149" i="45"/>
  <c r="BF150" i="45"/>
  <c r="BL152" i="45"/>
  <c r="F154" i="45"/>
  <c r="BM135" i="45"/>
  <c r="A118" i="45"/>
  <c r="AB123" i="45"/>
  <c r="AX145" i="45"/>
  <c r="AI140" i="45"/>
  <c r="AQ140" i="45"/>
  <c r="AS143" i="45"/>
  <c r="J148" i="45"/>
  <c r="AC136" i="45"/>
  <c r="BA143" i="45"/>
  <c r="N146" i="45"/>
  <c r="R148" i="45"/>
  <c r="AL149" i="45"/>
  <c r="V151" i="45"/>
  <c r="M139" i="45"/>
  <c r="R127" i="45"/>
  <c r="U139" i="45"/>
  <c r="BA136" i="45"/>
  <c r="AU144" i="45"/>
  <c r="AJ112" i="45"/>
  <c r="AX127" i="45"/>
  <c r="BN133" i="45"/>
  <c r="BI136" i="45"/>
  <c r="AK139" i="45"/>
  <c r="E143" i="45"/>
  <c r="BC144" i="45"/>
  <c r="R147" i="45"/>
  <c r="J150" i="45"/>
  <c r="AT151" i="45"/>
  <c r="AL154" i="45"/>
  <c r="AN157" i="45"/>
  <c r="AK136" i="45"/>
  <c r="J100" i="45"/>
  <c r="AH133" i="45"/>
  <c r="AY140" i="45"/>
  <c r="Z116" i="45"/>
  <c r="AL134" i="45"/>
  <c r="AU137" i="45"/>
  <c r="AS139" i="45"/>
  <c r="AU141" i="45"/>
  <c r="AK143" i="45"/>
  <c r="C111" i="47"/>
  <c r="C111" i="45" s="1"/>
  <c r="P120" i="45"/>
  <c r="BL129" i="45"/>
  <c r="BE135" i="45"/>
  <c r="BC137" i="45"/>
  <c r="BI139" i="45"/>
  <c r="BF105" i="45"/>
  <c r="H83" i="45"/>
  <c r="R91" i="45"/>
  <c r="I98" i="45"/>
  <c r="BD83" i="45"/>
  <c r="AL92" i="45"/>
  <c r="M99" i="45"/>
  <c r="AK106" i="45"/>
  <c r="A114" i="45"/>
  <c r="BJ88" i="45"/>
  <c r="O97" i="45"/>
  <c r="BC102" i="45"/>
  <c r="Q151" i="45"/>
  <c r="AK155" i="45"/>
  <c r="AJ158" i="45"/>
  <c r="AX174" i="45"/>
  <c r="T179" i="45"/>
  <c r="AB182" i="45"/>
  <c r="AL185" i="45"/>
  <c r="BP189" i="45"/>
  <c r="A171" i="45"/>
  <c r="K120" i="45"/>
  <c r="AT161" i="45"/>
  <c r="AT163" i="45"/>
  <c r="BF165" i="45"/>
  <c r="BL167" i="45"/>
  <c r="N168" i="45"/>
  <c r="BF169" i="45"/>
  <c r="T172" i="45"/>
  <c r="AD173" i="45"/>
  <c r="N175" i="45"/>
  <c r="Q176" i="45"/>
  <c r="T177" i="45"/>
  <c r="H178" i="45"/>
  <c r="AZ179" i="45"/>
  <c r="N180" i="45"/>
  <c r="AT180" i="45"/>
  <c r="J181" i="45"/>
  <c r="AX181" i="45"/>
  <c r="AZ182" i="45"/>
  <c r="H183" i="45"/>
  <c r="AV183" i="45"/>
  <c r="BJ185" i="45"/>
  <c r="P186" i="45"/>
  <c r="AN186" i="45"/>
  <c r="BL186" i="45"/>
  <c r="BH187" i="45"/>
  <c r="AB189" i="45"/>
  <c r="H190" i="45"/>
  <c r="AB191" i="45"/>
  <c r="BL192" i="45"/>
  <c r="AD194" i="45"/>
  <c r="BB194" i="45"/>
  <c r="AO197" i="45"/>
  <c r="H199" i="45"/>
  <c r="C186" i="47"/>
  <c r="C186" i="45" s="1"/>
  <c r="AC133" i="45"/>
  <c r="AD140" i="45"/>
  <c r="BN162" i="45"/>
  <c r="X167" i="45"/>
  <c r="AF178" i="45"/>
  <c r="X183" i="45"/>
  <c r="AR189" i="45"/>
  <c r="AN190" i="45"/>
  <c r="A181" i="45"/>
  <c r="C162" i="47"/>
  <c r="C162" i="45" s="1"/>
  <c r="C174" i="47"/>
  <c r="C174" i="45" s="1"/>
  <c r="AO151" i="45"/>
  <c r="Y154" i="45"/>
  <c r="AP160" i="45"/>
  <c r="J162" i="45"/>
  <c r="H167" i="45"/>
  <c r="D172" i="45"/>
  <c r="J174" i="45"/>
  <c r="BJ175" i="45"/>
  <c r="BM176" i="45"/>
  <c r="AZ177" i="45"/>
  <c r="AN178" i="45"/>
  <c r="D179" i="45"/>
  <c r="AB179" i="45"/>
  <c r="AH181" i="45"/>
  <c r="V185" i="45"/>
  <c r="T187" i="45"/>
  <c r="AR187" i="45"/>
  <c r="L189" i="45"/>
  <c r="BP191" i="45"/>
  <c r="X192" i="45"/>
  <c r="T193" i="45"/>
  <c r="BH193" i="45"/>
  <c r="N194" i="45"/>
  <c r="J195" i="45"/>
  <c r="AX195" i="45"/>
  <c r="BB164" i="45"/>
  <c r="AF167" i="45"/>
  <c r="BB170" i="45"/>
  <c r="AB172" i="45"/>
  <c r="AL173" i="45"/>
  <c r="AT175" i="45"/>
  <c r="Y176" i="45"/>
  <c r="D177" i="45"/>
  <c r="AV178" i="45"/>
  <c r="AJ179" i="45"/>
  <c r="R181" i="45"/>
  <c r="BF181" i="45"/>
  <c r="BH182" i="45"/>
  <c r="P183" i="45"/>
  <c r="BD183" i="45"/>
  <c r="F185" i="45"/>
  <c r="D187" i="45"/>
  <c r="AJ189" i="45"/>
  <c r="AJ191" i="45"/>
  <c r="H192" i="45"/>
  <c r="D193" i="45"/>
  <c r="AH195" i="45"/>
  <c r="U155" i="45"/>
  <c r="X159" i="45"/>
  <c r="AB158" i="45"/>
  <c r="P167" i="45"/>
  <c r="BD167" i="45"/>
  <c r="F168" i="45"/>
  <c r="L172" i="45"/>
  <c r="BH177" i="45"/>
  <c r="AD180" i="45"/>
  <c r="H186" i="45"/>
  <c r="T189" i="45"/>
  <c r="BH189" i="45"/>
  <c r="BD190" i="45"/>
  <c r="AB193" i="45"/>
  <c r="BP193" i="45"/>
  <c r="A169" i="45"/>
  <c r="BM131" i="45"/>
  <c r="AS148" i="45"/>
  <c r="AI157" i="45"/>
  <c r="H159" i="45"/>
  <c r="AX160" i="45"/>
  <c r="BJ161" i="45"/>
  <c r="BJ163" i="45"/>
  <c r="AD168" i="45"/>
  <c r="N170" i="45"/>
  <c r="AD170" i="45"/>
  <c r="BJ173" i="45"/>
  <c r="R174" i="45"/>
  <c r="I176" i="45"/>
  <c r="L177" i="45"/>
  <c r="AJ177" i="45"/>
  <c r="X178" i="45"/>
  <c r="BD178" i="45"/>
  <c r="AR179" i="45"/>
  <c r="BP179" i="45"/>
  <c r="AR182" i="45"/>
  <c r="AN183" i="45"/>
  <c r="BB185" i="45"/>
  <c r="AF186" i="45"/>
  <c r="BD186" i="45"/>
  <c r="AZ187" i="45"/>
  <c r="BL190" i="45"/>
  <c r="T191" i="45"/>
  <c r="BH191" i="45"/>
  <c r="BD192" i="45"/>
  <c r="AZ193" i="45"/>
  <c r="V194" i="45"/>
  <c r="AG197" i="45"/>
  <c r="AJ202" i="45"/>
  <c r="BA207" i="45"/>
  <c r="BM134" i="45"/>
  <c r="AG149" i="45"/>
  <c r="AZ158" i="45"/>
  <c r="AP169" i="45"/>
  <c r="BH172" i="45"/>
  <c r="L179" i="45"/>
  <c r="BJ180" i="45"/>
  <c r="AP181" i="45"/>
  <c r="T182" i="45"/>
  <c r="AD185" i="45"/>
  <c r="AB187" i="45"/>
  <c r="BP187" i="45"/>
  <c r="X190" i="45"/>
  <c r="AF192" i="45"/>
  <c r="BJ194" i="45"/>
  <c r="S113" i="45"/>
  <c r="U145" i="45"/>
  <c r="AW149" i="45"/>
  <c r="BE154" i="45"/>
  <c r="D158" i="45"/>
  <c r="BJ164" i="45"/>
  <c r="Z165" i="45"/>
  <c r="BP166" i="45"/>
  <c r="BB168" i="45"/>
  <c r="AX169" i="45"/>
  <c r="AG176" i="45"/>
  <c r="BP177" i="45"/>
  <c r="F180" i="45"/>
  <c r="AL180" i="45"/>
  <c r="Z181" i="45"/>
  <c r="BN181" i="45"/>
  <c r="BP182" i="45"/>
  <c r="BL183" i="45"/>
  <c r="N185" i="45"/>
  <c r="L187" i="45"/>
  <c r="AJ187" i="45"/>
  <c r="D189" i="45"/>
  <c r="AF190" i="45"/>
  <c r="AR191" i="45"/>
  <c r="P192" i="45"/>
  <c r="L193" i="45"/>
  <c r="F194" i="45"/>
  <c r="AP195" i="45"/>
  <c r="I197" i="45"/>
  <c r="T198" i="45"/>
  <c r="BP198" i="45"/>
  <c r="AV199" i="45"/>
  <c r="AN201" i="45"/>
  <c r="AT173" i="45"/>
  <c r="AR177" i="45"/>
  <c r="BL178" i="45"/>
  <c r="D182" i="45"/>
  <c r="AR103" i="45"/>
  <c r="AP154" i="45"/>
  <c r="BM21" i="47"/>
  <c r="BB147" i="45"/>
  <c r="AH115" i="45"/>
  <c r="AG143" i="45"/>
  <c r="AY144" i="45"/>
  <c r="BJ147" i="45"/>
  <c r="BN151" i="45"/>
  <c r="AK158" i="45"/>
  <c r="BI158" i="45"/>
  <c r="I159" i="45"/>
  <c r="AW159" i="45"/>
  <c r="AE163" i="45"/>
  <c r="W164" i="45"/>
  <c r="AI165" i="45"/>
  <c r="Q167" i="45"/>
  <c r="AG167" i="45"/>
  <c r="W168" i="45"/>
  <c r="AM168" i="45"/>
  <c r="C146" i="47"/>
  <c r="C146" i="45" s="1"/>
  <c r="Y143" i="45"/>
  <c r="A146" i="45"/>
  <c r="BL123" i="45"/>
  <c r="BO141" i="45"/>
  <c r="A149" i="45"/>
  <c r="C148" i="47"/>
  <c r="C148" i="45" s="1"/>
  <c r="N116" i="45"/>
  <c r="BF134" i="45"/>
  <c r="AC142" i="45"/>
  <c r="R151" i="45"/>
  <c r="AX154" i="45"/>
  <c r="U158" i="45"/>
  <c r="K162" i="45"/>
  <c r="AQ162" i="45"/>
  <c r="K165" i="45"/>
  <c r="BG165" i="45"/>
  <c r="U166" i="45"/>
  <c r="AS166" i="45"/>
  <c r="AU170" i="45"/>
  <c r="BO171" i="45"/>
  <c r="AS172" i="45"/>
  <c r="X119" i="45"/>
  <c r="AX132" i="45"/>
  <c r="BM139" i="45"/>
  <c r="S141" i="45"/>
  <c r="AL148" i="45"/>
  <c r="E158" i="45"/>
  <c r="AC158" i="45"/>
  <c r="BG160" i="45"/>
  <c r="BK161" i="45"/>
  <c r="AY162" i="45"/>
  <c r="O163" i="45"/>
  <c r="G164" i="45"/>
  <c r="BN21" i="47"/>
  <c r="AK175" i="45"/>
  <c r="Q181" i="45"/>
  <c r="BI185" i="45"/>
  <c r="AA187" i="45"/>
  <c r="BG189" i="45"/>
  <c r="S191" i="45"/>
  <c r="BC192" i="45"/>
  <c r="O199" i="45"/>
  <c r="BC199" i="45"/>
  <c r="S202" i="45"/>
  <c r="AI202" i="45"/>
  <c r="M203" i="45"/>
  <c r="AS203" i="45"/>
  <c r="BM204" i="45"/>
  <c r="U205" i="45"/>
  <c r="BL206" i="45"/>
  <c r="AZ207" i="45"/>
  <c r="AC185" i="45"/>
  <c r="W188" i="45"/>
  <c r="AI200" i="45"/>
  <c r="E205" i="45"/>
  <c r="U170" i="45"/>
  <c r="BQ180" i="45"/>
  <c r="BA203" i="45"/>
  <c r="M194" i="45"/>
  <c r="AC205" i="45"/>
  <c r="BA205" i="45"/>
  <c r="D207" i="45"/>
  <c r="BH207" i="45"/>
  <c r="AQ177" i="45"/>
  <c r="BE195" i="45"/>
  <c r="AG204" i="45"/>
  <c r="BC178" i="45"/>
  <c r="M180" i="45"/>
  <c r="AU183" i="45"/>
  <c r="BG191" i="45"/>
  <c r="BQ194" i="45"/>
  <c r="BK199" i="45"/>
  <c r="W186" i="45"/>
  <c r="G188" i="45"/>
  <c r="AE190" i="45"/>
  <c r="BC190" i="45"/>
  <c r="K191" i="45"/>
  <c r="AA191" i="45"/>
  <c r="AU192" i="45"/>
  <c r="BK192" i="45"/>
  <c r="BH196" i="45"/>
  <c r="G199" i="45"/>
  <c r="AU199" i="45"/>
  <c r="S200" i="45"/>
  <c r="AM201" i="45"/>
  <c r="AA202" i="45"/>
  <c r="AQ202" i="45"/>
  <c r="BI203" i="45"/>
  <c r="H206" i="45"/>
  <c r="BD206" i="45"/>
  <c r="AR207" i="45"/>
  <c r="Y171" i="45"/>
  <c r="G183" i="45"/>
  <c r="Q184" i="45"/>
  <c r="G192" i="45"/>
  <c r="AA193" i="45"/>
  <c r="BG202" i="45"/>
  <c r="BA194" i="45"/>
  <c r="AO195" i="45"/>
  <c r="AJ196" i="45"/>
  <c r="M168" i="45"/>
  <c r="AA177" i="45"/>
  <c r="G178" i="45"/>
  <c r="K179" i="45"/>
  <c r="BG179" i="45"/>
  <c r="Y181" i="45"/>
  <c r="AO162" i="45"/>
  <c r="G186" i="45"/>
  <c r="AU186" i="45"/>
  <c r="BG187" i="45"/>
  <c r="AE188" i="45"/>
  <c r="S189" i="45"/>
  <c r="AI189" i="45"/>
  <c r="AY189" i="45"/>
  <c r="G190" i="45"/>
  <c r="BO193" i="45"/>
  <c r="T196" i="45"/>
  <c r="AQ200" i="45"/>
  <c r="BC201" i="45"/>
  <c r="K202" i="45"/>
  <c r="BO202" i="45"/>
  <c r="AO204" i="45"/>
  <c r="BE204" i="45"/>
  <c r="M205" i="45"/>
  <c r="AB207" i="45"/>
  <c r="BI168" i="45"/>
  <c r="W192" i="45"/>
  <c r="AQ193" i="45"/>
  <c r="X206" i="45"/>
  <c r="T207" i="45"/>
  <c r="BQ170" i="45"/>
  <c r="BE171" i="45"/>
  <c r="AO181" i="45"/>
  <c r="AQ191" i="45"/>
  <c r="BG200" i="45"/>
  <c r="AC203" i="45"/>
  <c r="Q204" i="45"/>
  <c r="Q162" i="45"/>
  <c r="I165" i="45"/>
  <c r="AG165" i="45"/>
  <c r="AS173" i="45"/>
  <c r="K177" i="45"/>
  <c r="AM178" i="45"/>
  <c r="BK178" i="45"/>
  <c r="AQ179" i="45"/>
  <c r="BM181" i="45"/>
  <c r="AQ182" i="45"/>
  <c r="U185" i="45"/>
  <c r="AK185" i="45"/>
  <c r="AM190" i="45"/>
  <c r="BK190" i="45"/>
  <c r="O192" i="45"/>
  <c r="S193" i="45"/>
  <c r="AI193" i="45"/>
  <c r="BM195" i="45"/>
  <c r="AR196" i="45"/>
  <c r="W201" i="45"/>
  <c r="E203" i="45"/>
  <c r="AK203" i="45"/>
  <c r="BQ203" i="45"/>
  <c r="AK205" i="45"/>
  <c r="BI205" i="45"/>
  <c r="BP207" i="45"/>
  <c r="BG109" i="45"/>
  <c r="C116" i="47"/>
  <c r="C116" i="45" s="1"/>
  <c r="T89" i="45"/>
  <c r="Y97" i="45"/>
  <c r="N101" i="45"/>
  <c r="H104" i="45"/>
  <c r="BN116" i="45"/>
  <c r="BP121" i="45"/>
  <c r="AB128" i="45"/>
  <c r="J130" i="45"/>
  <c r="AX133" i="45"/>
  <c r="AS136" i="45"/>
  <c r="A127" i="45"/>
  <c r="C127" i="47"/>
  <c r="C127" i="45" s="1"/>
  <c r="BL92" i="45"/>
  <c r="AW97" i="45"/>
  <c r="G108" i="45"/>
  <c r="N110" i="45"/>
  <c r="X113" i="45"/>
  <c r="N117" i="45"/>
  <c r="H122" i="45"/>
  <c r="AN124" i="45"/>
  <c r="AZ128" i="45"/>
  <c r="AP130" i="45"/>
  <c r="BF133" i="45"/>
  <c r="AR91" i="45"/>
  <c r="A133" i="45"/>
  <c r="C132" i="47"/>
  <c r="C132" i="45" s="1"/>
  <c r="H85" i="45"/>
  <c r="BP89" i="45"/>
  <c r="BC108" i="45"/>
  <c r="AT110" i="45"/>
  <c r="AF122" i="45"/>
  <c r="V126" i="45"/>
  <c r="P129" i="45"/>
  <c r="AD131" i="45"/>
  <c r="F134" i="45"/>
  <c r="M136" i="45"/>
  <c r="G137" i="45"/>
  <c r="AX138" i="45"/>
  <c r="I142" i="45"/>
  <c r="O144" i="45"/>
  <c r="R145" i="45"/>
  <c r="AL146" i="45"/>
  <c r="AP150" i="45"/>
  <c r="AL151" i="45"/>
  <c r="H152" i="45"/>
  <c r="A132" i="45"/>
  <c r="T105" i="45"/>
  <c r="AD110" i="45"/>
  <c r="BM118" i="45"/>
  <c r="AX130" i="45"/>
  <c r="A135" i="45"/>
  <c r="A147" i="45"/>
  <c r="C133" i="47"/>
  <c r="C133" i="45" s="1"/>
  <c r="BD90" i="45"/>
  <c r="BJ94" i="45"/>
  <c r="AY98" i="45"/>
  <c r="BE102" i="45"/>
  <c r="G106" i="45"/>
  <c r="BK108" i="45"/>
  <c r="AV111" i="45"/>
  <c r="AL115" i="45"/>
  <c r="AZ119" i="45"/>
  <c r="AL126" i="45"/>
  <c r="AV129" i="45"/>
  <c r="BB132" i="45"/>
  <c r="N134" i="45"/>
  <c r="U136" i="45"/>
  <c r="W137" i="45"/>
  <c r="BF138" i="45"/>
  <c r="K140" i="45"/>
  <c r="G141" i="45"/>
  <c r="Y142" i="45"/>
  <c r="AC143" i="45"/>
  <c r="AT146" i="45"/>
  <c r="BF147" i="45"/>
  <c r="AZ112" i="45"/>
  <c r="AT101" i="45"/>
  <c r="AU108" i="45"/>
  <c r="AA114" i="45"/>
  <c r="P122" i="45"/>
  <c r="BP128" i="45"/>
  <c r="AT132" i="45"/>
  <c r="C95" i="47"/>
  <c r="C95" i="45" s="1"/>
  <c r="C135" i="47"/>
  <c r="C135" i="45" s="1"/>
  <c r="BL90" i="45"/>
  <c r="T103" i="45"/>
  <c r="O106" i="45"/>
  <c r="AA109" i="45"/>
  <c r="T112" i="45"/>
  <c r="BB115" i="45"/>
  <c r="H120" i="45"/>
  <c r="T123" i="45"/>
  <c r="J127" i="45"/>
  <c r="BD129" i="45"/>
  <c r="AT131" i="45"/>
  <c r="Z133" i="45"/>
  <c r="V134" i="45"/>
  <c r="AM137" i="45"/>
  <c r="BN138" i="45"/>
  <c r="AE144" i="45"/>
  <c r="Z145" i="45"/>
  <c r="BB146" i="45"/>
  <c r="AT149" i="45"/>
  <c r="AF203" i="45"/>
  <c r="C89" i="47"/>
  <c r="C89" i="45" s="1"/>
  <c r="Y69" i="45"/>
  <c r="AH84" i="45"/>
  <c r="N88" i="45"/>
  <c r="AL90" i="45"/>
  <c r="AM95" i="45"/>
  <c r="AZ99" i="45"/>
  <c r="BH101" i="45"/>
  <c r="BM103" i="45"/>
  <c r="M106" i="45"/>
  <c r="AK108" i="45"/>
  <c r="AM150" i="45"/>
  <c r="Y163" i="45"/>
  <c r="BI165" i="45"/>
  <c r="AD182" i="45"/>
  <c r="P185" i="45"/>
  <c r="AD187" i="45"/>
  <c r="AP188" i="45"/>
  <c r="AA197" i="45"/>
  <c r="AD198" i="45"/>
  <c r="BB200" i="45"/>
  <c r="H205" i="45"/>
  <c r="AQ134" i="45"/>
  <c r="BL180" i="45"/>
  <c r="C91" i="47"/>
  <c r="C91" i="45" s="1"/>
  <c r="C192" i="47"/>
  <c r="C192" i="45" s="1"/>
  <c r="U79" i="45"/>
  <c r="AP84" i="45"/>
  <c r="BB88" i="45"/>
  <c r="J93" i="45"/>
  <c r="K96" i="45"/>
  <c r="AU97" i="45"/>
  <c r="W102" i="45"/>
  <c r="AS108" i="45"/>
  <c r="O116" i="45"/>
  <c r="BE119" i="45"/>
  <c r="AQ149" i="45"/>
  <c r="BO151" i="45"/>
  <c r="O155" i="45"/>
  <c r="R178" i="45"/>
  <c r="AD191" i="45"/>
  <c r="Z199" i="45"/>
  <c r="BD203" i="45"/>
  <c r="K131" i="45"/>
  <c r="AP178" i="45"/>
  <c r="AP183" i="45"/>
  <c r="L184" i="45"/>
  <c r="BB187" i="45"/>
  <c r="V202" i="45"/>
  <c r="A103" i="45"/>
  <c r="R96" i="45"/>
  <c r="AC129" i="45"/>
  <c r="N135" i="45"/>
  <c r="K149" i="45"/>
  <c r="AU150" i="45"/>
  <c r="P194" i="45"/>
  <c r="P203" i="45"/>
  <c r="AF80" i="45"/>
  <c r="U85" i="45"/>
  <c r="J91" i="45"/>
  <c r="AW93" i="45"/>
  <c r="AI96" i="45"/>
  <c r="D101" i="45"/>
  <c r="H107" i="45"/>
  <c r="BH141" i="45"/>
  <c r="AQ159" i="45"/>
  <c r="BI160" i="45"/>
  <c r="Y164" i="45"/>
  <c r="AW164" i="45"/>
  <c r="V177" i="45"/>
  <c r="BB182" i="45"/>
  <c r="AJ184" i="45"/>
  <c r="V187" i="45"/>
  <c r="R190" i="45"/>
  <c r="BB193" i="45"/>
  <c r="AR195" i="45"/>
  <c r="AX199" i="45"/>
  <c r="BN199" i="45"/>
  <c r="K206" i="45"/>
  <c r="AM207" i="45"/>
  <c r="BC207" i="45"/>
  <c r="C188" i="47"/>
  <c r="C188" i="45" s="1"/>
  <c r="BG110" i="45"/>
  <c r="BM153" i="45"/>
  <c r="BF188" i="45"/>
  <c r="AL198" i="45"/>
  <c r="AI206" i="45"/>
  <c r="AZ59" i="45"/>
  <c r="G116" i="45"/>
  <c r="H180" i="45"/>
  <c r="A178" i="45"/>
  <c r="C201" i="47"/>
  <c r="C201" i="45" s="1"/>
  <c r="AP96" i="45"/>
  <c r="Y105" i="45"/>
  <c r="BN178" i="45"/>
  <c r="BK196" i="45"/>
  <c r="AV203" i="45"/>
  <c r="A91" i="45"/>
  <c r="A123" i="45"/>
  <c r="T82" i="45"/>
  <c r="AD86" i="45"/>
  <c r="BE89" i="45"/>
  <c r="AP91" i="45"/>
  <c r="BN93" i="45"/>
  <c r="BG96" i="45"/>
  <c r="AO98" i="45"/>
  <c r="S101" i="45"/>
  <c r="Z103" i="45"/>
  <c r="Z105" i="45"/>
  <c r="AO107" i="45"/>
  <c r="AY117" i="45"/>
  <c r="I121" i="45"/>
  <c r="AR156" i="45"/>
  <c r="AX178" i="45"/>
  <c r="S197" i="45"/>
  <c r="J177" i="45"/>
  <c r="BF193" i="45"/>
  <c r="A200" i="45"/>
  <c r="Z177" i="45"/>
  <c r="C202" i="47"/>
  <c r="C202" i="45" s="1"/>
  <c r="BM120" i="45"/>
  <c r="AM131" i="45"/>
  <c r="AT136" i="45"/>
  <c r="V190" i="45"/>
  <c r="AX198" i="45"/>
  <c r="AR205" i="45"/>
  <c r="AJ185" i="45"/>
  <c r="R191" i="45"/>
  <c r="AG152" i="45"/>
  <c r="BJ188" i="45"/>
  <c r="D81" i="45"/>
  <c r="S138" i="45"/>
  <c r="H184" i="45"/>
  <c r="AV184" i="45"/>
  <c r="F190" i="45"/>
  <c r="AH191" i="45"/>
  <c r="AF195" i="45"/>
  <c r="R198" i="45"/>
  <c r="BJ199" i="45"/>
  <c r="AF99" i="45"/>
  <c r="D185" i="45"/>
  <c r="T194" i="45"/>
  <c r="F199" i="45"/>
  <c r="C189" i="47"/>
  <c r="C189" i="45" s="1"/>
  <c r="AS119" i="45"/>
  <c r="X184" i="45"/>
  <c r="N183" i="45"/>
  <c r="AD183" i="45"/>
  <c r="BJ183" i="45"/>
  <c r="AD186" i="45"/>
  <c r="W115" i="45"/>
  <c r="BF187" i="45"/>
  <c r="V192" i="45"/>
  <c r="BB192" i="45"/>
  <c r="AZ194" i="45"/>
  <c r="S207" i="45"/>
  <c r="AJ180" i="45"/>
  <c r="AT183" i="45"/>
  <c r="N186" i="45"/>
  <c r="AA116" i="45"/>
  <c r="F188" i="45"/>
  <c r="AL192" i="45"/>
  <c r="AI207" i="45"/>
  <c r="A97" i="45"/>
  <c r="M79" i="45"/>
  <c r="AV83" i="45"/>
  <c r="F143" i="45"/>
  <c r="Z83" i="45"/>
  <c r="P86" i="45"/>
  <c r="BE97" i="45"/>
  <c r="AX177" i="47"/>
  <c r="AC121" i="45"/>
  <c r="AO95" i="45"/>
  <c r="BI96" i="45"/>
  <c r="AH100" i="45"/>
  <c r="BJ101" i="45"/>
  <c r="AK123" i="45"/>
  <c r="O146" i="45"/>
  <c r="M170" i="45"/>
  <c r="AZ180" i="45"/>
  <c r="AX182" i="45"/>
  <c r="C179" i="47"/>
  <c r="C179" i="45" s="1"/>
  <c r="BE95" i="45"/>
  <c r="AA98" i="45"/>
  <c r="AJ105" i="45"/>
  <c r="K107" i="45"/>
  <c r="BB139" i="45"/>
  <c r="BK149" i="45"/>
  <c r="BK156" i="45"/>
  <c r="Q169" i="45"/>
  <c r="BE174" i="45"/>
  <c r="BB188" i="45"/>
  <c r="BF189" i="45"/>
  <c r="H144" i="45"/>
  <c r="C144" i="47"/>
  <c r="C144" i="45" s="1"/>
  <c r="BP103" i="45"/>
  <c r="AP118" i="45"/>
  <c r="BQ123" i="45"/>
  <c r="AY130" i="45"/>
  <c r="J135" i="45"/>
  <c r="BA153" i="45"/>
  <c r="O159" i="45"/>
  <c r="AE159" i="45"/>
  <c r="AC164" i="45"/>
  <c r="AC168" i="45"/>
  <c r="AS168" i="45"/>
  <c r="BE169" i="45"/>
  <c r="AO174" i="45"/>
  <c r="BF177" i="45"/>
  <c r="Z142" i="45"/>
  <c r="N96" i="45"/>
  <c r="AR107" i="45"/>
  <c r="W134" i="45"/>
  <c r="AU134" i="45"/>
  <c r="AM70" i="45"/>
  <c r="L114" i="45"/>
  <c r="AG120" i="45"/>
  <c r="BH140" i="45"/>
  <c r="AF144" i="45"/>
  <c r="AE156" i="45"/>
  <c r="A95" i="45"/>
  <c r="BC70" i="45"/>
  <c r="BP82" i="45"/>
  <c r="N85" i="45"/>
  <c r="V88" i="45"/>
  <c r="P90" i="45"/>
  <c r="F92" i="45"/>
  <c r="F94" i="45"/>
  <c r="BM102" i="45"/>
  <c r="P104" i="45"/>
  <c r="AQ109" i="45"/>
  <c r="X111" i="45"/>
  <c r="S114" i="45"/>
  <c r="BL120" i="45"/>
  <c r="BL122" i="45"/>
  <c r="AF124" i="45"/>
  <c r="T128" i="45"/>
  <c r="BE129" i="45"/>
  <c r="V131" i="45"/>
  <c r="AD132" i="45"/>
  <c r="AP133" i="45"/>
  <c r="AD134" i="45"/>
  <c r="AO135" i="45"/>
  <c r="BO138" i="45"/>
  <c r="E153" i="45"/>
  <c r="M164" i="45"/>
  <c r="AE167" i="45"/>
  <c r="E173" i="45"/>
  <c r="AP177" i="45"/>
  <c r="AF181" i="45"/>
  <c r="BD195" i="45"/>
  <c r="AY207" i="45"/>
  <c r="A54" i="27"/>
  <c r="A56" i="45"/>
  <c r="AM71" i="47"/>
  <c r="AM71" i="45"/>
  <c r="AU80" i="47"/>
  <c r="AU80" i="45"/>
  <c r="AS85" i="47"/>
  <c r="AS85" i="45"/>
  <c r="AO87" i="47"/>
  <c r="AO87" i="45"/>
  <c r="I89" i="47"/>
  <c r="I89" i="45"/>
  <c r="AW89" i="47"/>
  <c r="AW89" i="45"/>
  <c r="BM89" i="47"/>
  <c r="BM89" i="45"/>
  <c r="AO91" i="47"/>
  <c r="AO91" i="45"/>
  <c r="A94" i="27"/>
  <c r="A96" i="45"/>
  <c r="Z96" i="47"/>
  <c r="Z96" i="45"/>
  <c r="BN96" i="47"/>
  <c r="BN96" i="45"/>
  <c r="AJ106" i="47"/>
  <c r="AJ106" i="45"/>
  <c r="T108" i="47"/>
  <c r="T108" i="45"/>
  <c r="E113" i="47"/>
  <c r="E113" i="45"/>
  <c r="AS113" i="47"/>
  <c r="AS113" i="45"/>
  <c r="BD114" i="47"/>
  <c r="BD114" i="45"/>
  <c r="AA115" i="47"/>
  <c r="AA115" i="45"/>
  <c r="AL118" i="47"/>
  <c r="AL118" i="45"/>
  <c r="I123" i="47"/>
  <c r="I123" i="45"/>
  <c r="AW125" i="47"/>
  <c r="AW125" i="45"/>
  <c r="BM125" i="47"/>
  <c r="BM125" i="45"/>
  <c r="S126" i="47"/>
  <c r="S126" i="45"/>
  <c r="AI126" i="47"/>
  <c r="AI126" i="45"/>
  <c r="AY126" i="47"/>
  <c r="AY126" i="45"/>
  <c r="G127" i="47"/>
  <c r="G127" i="45"/>
  <c r="W127" i="47"/>
  <c r="W127" i="45"/>
  <c r="AM127" i="47"/>
  <c r="AM127" i="45"/>
  <c r="BK127" i="47"/>
  <c r="BK127" i="45"/>
  <c r="Q128" i="47"/>
  <c r="Q128" i="45"/>
  <c r="BE128" i="47"/>
  <c r="BE128" i="45"/>
  <c r="AK129" i="47"/>
  <c r="AK129" i="45"/>
  <c r="AQ131" i="47"/>
  <c r="AQ131" i="45"/>
  <c r="BG131" i="47"/>
  <c r="BG131" i="45"/>
  <c r="BO131" i="47"/>
  <c r="BO131" i="45"/>
  <c r="AY146" i="47"/>
  <c r="AY146" i="45"/>
  <c r="BB97" i="45"/>
  <c r="BO101" i="45"/>
  <c r="BA104" i="45"/>
  <c r="AK120" i="45"/>
  <c r="BP70" i="45"/>
  <c r="K94" i="45"/>
  <c r="V102" i="45"/>
  <c r="E48" i="47"/>
  <c r="E48" i="45"/>
  <c r="S81" i="47"/>
  <c r="S81" i="45"/>
  <c r="AC92" i="47"/>
  <c r="AC92" i="45"/>
  <c r="AS92" i="47"/>
  <c r="AS92" i="45"/>
  <c r="N97" i="47"/>
  <c r="N97" i="45"/>
  <c r="BK100" i="47"/>
  <c r="BK100" i="45"/>
  <c r="I103" i="47"/>
  <c r="I103" i="45"/>
  <c r="AG103" i="47"/>
  <c r="AG103" i="45"/>
  <c r="AW103" i="47"/>
  <c r="AW103" i="45"/>
  <c r="E104" i="47"/>
  <c r="E104" i="45"/>
  <c r="U104" i="47"/>
  <c r="U104" i="45"/>
  <c r="BE105" i="47"/>
  <c r="BE105" i="45"/>
  <c r="T106" i="47"/>
  <c r="T106" i="45"/>
  <c r="AR106" i="47"/>
  <c r="AR106" i="45"/>
  <c r="AN107" i="47"/>
  <c r="AN107" i="45"/>
  <c r="AJ108" i="47"/>
  <c r="AJ108" i="45"/>
  <c r="AV109" i="47"/>
  <c r="AV109" i="45"/>
  <c r="BL109" i="47"/>
  <c r="BL109" i="45"/>
  <c r="BI113" i="47"/>
  <c r="BI113" i="45"/>
  <c r="X114" i="47"/>
  <c r="X114" i="45"/>
  <c r="S115" i="47"/>
  <c r="S115" i="45"/>
  <c r="AQ115" i="47"/>
  <c r="AQ115" i="45"/>
  <c r="BG115" i="47"/>
  <c r="BG115" i="45"/>
  <c r="W116" i="47"/>
  <c r="W116" i="45"/>
  <c r="AM116" i="47"/>
  <c r="AM116" i="45"/>
  <c r="A117" i="27"/>
  <c r="C119" i="47"/>
  <c r="C119" i="45" s="1"/>
  <c r="AC122" i="47"/>
  <c r="AC122" i="45"/>
  <c r="AS122" i="47"/>
  <c r="AS122" i="45"/>
  <c r="AQ126" i="47"/>
  <c r="AQ126" i="45"/>
  <c r="I128" i="47"/>
  <c r="I128" i="45"/>
  <c r="E129" i="47"/>
  <c r="E129" i="45"/>
  <c r="AS129" i="47"/>
  <c r="AS129" i="45"/>
  <c r="S132" i="47"/>
  <c r="S132" i="45"/>
  <c r="C103" i="47"/>
  <c r="C103" i="45" s="1"/>
  <c r="AG84" i="45"/>
  <c r="L106" i="45"/>
  <c r="AZ108" i="45"/>
  <c r="AU116" i="45"/>
  <c r="AG123" i="45"/>
  <c r="X140" i="45"/>
  <c r="BI92" i="45"/>
  <c r="AB99" i="45"/>
  <c r="I125" i="45"/>
  <c r="AI132" i="45"/>
  <c r="J136" i="45"/>
  <c r="BC138" i="45"/>
  <c r="AI149" i="45"/>
  <c r="AO153" i="45"/>
  <c r="AH74" i="45"/>
  <c r="AQ82" i="45"/>
  <c r="AY94" i="45"/>
  <c r="BJ97" i="45"/>
  <c r="D108" i="45"/>
  <c r="BI122" i="45"/>
  <c r="AO123" i="45"/>
  <c r="Y125" i="45"/>
  <c r="AU127" i="45"/>
  <c r="O138" i="45"/>
  <c r="T141" i="45"/>
  <c r="D144" i="45"/>
  <c r="AI146" i="45"/>
  <c r="A159" i="45"/>
  <c r="AU64" i="45"/>
  <c r="N95" i="45"/>
  <c r="AL97" i="45"/>
  <c r="P98" i="45"/>
  <c r="BP99" i="45"/>
  <c r="BH106" i="45"/>
  <c r="BO117" i="45"/>
  <c r="BQ122" i="45"/>
  <c r="K126" i="45"/>
  <c r="BC127" i="45"/>
  <c r="AD135" i="45"/>
  <c r="BN136" i="45"/>
  <c r="AD142" i="45"/>
  <c r="AQ146" i="45"/>
  <c r="AM147" i="45"/>
  <c r="I153" i="45"/>
  <c r="BC71" i="47"/>
  <c r="BC71" i="45"/>
  <c r="AW84" i="47"/>
  <c r="AW84" i="45"/>
  <c r="BM91" i="47"/>
  <c r="BM91" i="45"/>
  <c r="V95" i="47"/>
  <c r="V95" i="45"/>
  <c r="AH96" i="47"/>
  <c r="AH96" i="45"/>
  <c r="F97" i="47"/>
  <c r="F97" i="45"/>
  <c r="A96" i="27"/>
  <c r="C98" i="47"/>
  <c r="C98" i="45" s="1"/>
  <c r="AF98" i="47"/>
  <c r="AF98" i="45"/>
  <c r="D99" i="47"/>
  <c r="D99" i="45"/>
  <c r="T99" i="47"/>
  <c r="T99" i="45"/>
  <c r="AJ99" i="47"/>
  <c r="AJ99" i="45"/>
  <c r="BH99" i="47"/>
  <c r="BH99" i="45"/>
  <c r="AQ101" i="47"/>
  <c r="AQ101" i="45"/>
  <c r="AY101" i="47"/>
  <c r="AY101" i="45"/>
  <c r="AK104" i="47"/>
  <c r="AK104" i="45"/>
  <c r="BM105" i="47"/>
  <c r="BM105" i="45"/>
  <c r="AB106" i="47"/>
  <c r="AB106" i="45"/>
  <c r="AS111" i="47"/>
  <c r="AS111" i="45"/>
  <c r="BI111" i="47"/>
  <c r="BI111" i="45"/>
  <c r="AK113" i="47"/>
  <c r="AK113" i="45"/>
  <c r="H114" i="47"/>
  <c r="H114" i="45"/>
  <c r="AE116" i="47"/>
  <c r="AE116" i="45"/>
  <c r="Q119" i="47"/>
  <c r="Q119" i="45"/>
  <c r="BI120" i="47"/>
  <c r="BI120" i="45"/>
  <c r="BQ120" i="47"/>
  <c r="BQ120" i="45"/>
  <c r="Y121" i="47"/>
  <c r="Y121" i="45"/>
  <c r="AG121" i="47"/>
  <c r="AG121" i="45"/>
  <c r="BM121" i="47"/>
  <c r="BM121" i="45"/>
  <c r="BM123" i="47"/>
  <c r="BM123" i="45"/>
  <c r="E124" i="47"/>
  <c r="E124" i="45"/>
  <c r="U124" i="47"/>
  <c r="U124" i="45"/>
  <c r="AS124" i="47"/>
  <c r="AS124" i="45"/>
  <c r="BQ124" i="47"/>
  <c r="BQ124" i="45"/>
  <c r="AG125" i="47"/>
  <c r="AG125" i="45"/>
  <c r="AE127" i="47"/>
  <c r="AE127" i="45"/>
  <c r="AW128" i="47"/>
  <c r="AW128" i="45"/>
  <c r="M129" i="47"/>
  <c r="M129" i="45"/>
  <c r="AY131" i="47"/>
  <c r="AY131" i="45"/>
  <c r="AY132" i="47"/>
  <c r="AY132" i="45"/>
  <c r="AM133" i="47"/>
  <c r="AM133" i="45"/>
  <c r="BC133" i="47"/>
  <c r="BC133" i="45"/>
  <c r="R136" i="47"/>
  <c r="R136" i="45"/>
  <c r="Z136" i="47"/>
  <c r="Z136" i="45"/>
  <c r="J139" i="47"/>
  <c r="J139" i="45"/>
  <c r="BF139" i="47"/>
  <c r="BF139" i="45"/>
  <c r="AR141" i="47"/>
  <c r="AR141" i="45"/>
  <c r="AZ141" i="47"/>
  <c r="AZ141" i="45"/>
  <c r="BP141" i="47"/>
  <c r="BP141" i="45"/>
  <c r="N142" i="47"/>
  <c r="N142" i="45"/>
  <c r="AL142" i="47"/>
  <c r="AL142" i="45"/>
  <c r="BB142" i="47"/>
  <c r="BB142" i="45"/>
  <c r="Z143" i="47"/>
  <c r="Z143" i="45"/>
  <c r="AH143" i="47"/>
  <c r="AH143" i="45"/>
  <c r="AX143" i="47"/>
  <c r="AX143" i="45"/>
  <c r="BF143" i="47"/>
  <c r="BF143" i="45"/>
  <c r="BN143" i="47"/>
  <c r="BN143" i="45"/>
  <c r="O145" i="47"/>
  <c r="O145" i="45"/>
  <c r="AE145" i="47"/>
  <c r="AE145" i="45"/>
  <c r="AU145" i="47"/>
  <c r="AU145" i="45"/>
  <c r="W147" i="47"/>
  <c r="W147" i="45"/>
  <c r="AU147" i="47"/>
  <c r="AU147" i="45"/>
  <c r="S149" i="47"/>
  <c r="S149" i="45"/>
  <c r="AA149" i="47"/>
  <c r="AA149" i="45"/>
  <c r="AY149" i="47"/>
  <c r="AY149" i="45"/>
  <c r="BG149" i="47"/>
  <c r="BG149" i="45"/>
  <c r="G150" i="47"/>
  <c r="G150" i="45"/>
  <c r="O150" i="47"/>
  <c r="O150" i="45"/>
  <c r="W150" i="47"/>
  <c r="W150" i="45"/>
  <c r="AE150" i="47"/>
  <c r="AE150" i="45"/>
  <c r="BC150" i="47"/>
  <c r="BC150" i="45"/>
  <c r="BK150" i="47"/>
  <c r="BK150" i="45"/>
  <c r="K151" i="47"/>
  <c r="K151" i="45"/>
  <c r="S151" i="47"/>
  <c r="S151" i="45"/>
  <c r="AA151" i="47"/>
  <c r="AA151" i="45"/>
  <c r="AI151" i="47"/>
  <c r="AI151" i="45"/>
  <c r="BG151" i="47"/>
  <c r="BG151" i="45"/>
  <c r="Y153" i="47"/>
  <c r="Y153" i="45"/>
  <c r="AG153" i="47"/>
  <c r="AG153" i="45"/>
  <c r="S154" i="47"/>
  <c r="S154" i="45"/>
  <c r="AY154" i="47"/>
  <c r="AY154" i="45"/>
  <c r="W155" i="47"/>
  <c r="W155" i="45"/>
  <c r="AU155" i="47"/>
  <c r="AU155" i="45"/>
  <c r="A173" i="45"/>
  <c r="C173" i="47"/>
  <c r="C173" i="45" s="1"/>
  <c r="BK180" i="47"/>
  <c r="BK180" i="45"/>
  <c r="BM186" i="47"/>
  <c r="BM186" i="45"/>
  <c r="BE188" i="47"/>
  <c r="BE188" i="45"/>
  <c r="BQ189" i="47"/>
  <c r="BQ189" i="45"/>
  <c r="I192" i="47"/>
  <c r="I192" i="45"/>
  <c r="C197" i="47"/>
  <c r="C197" i="45" s="1"/>
  <c r="A197" i="45"/>
  <c r="AX197" i="47"/>
  <c r="AX197" i="45"/>
  <c r="AC200" i="47"/>
  <c r="AC200" i="45"/>
  <c r="BI200" i="47"/>
  <c r="BI200" i="45"/>
  <c r="BQ200" i="47"/>
  <c r="BQ200" i="45"/>
  <c r="AW201" i="47"/>
  <c r="AW201" i="45"/>
  <c r="E202" i="47"/>
  <c r="E202" i="45"/>
  <c r="BA202" i="47"/>
  <c r="BA202" i="45"/>
  <c r="AM203" i="47"/>
  <c r="AM203" i="45"/>
  <c r="D70" i="47"/>
  <c r="D70" i="45"/>
  <c r="T70" i="47"/>
  <c r="T70" i="45"/>
  <c r="AU71" i="47"/>
  <c r="AU71" i="45"/>
  <c r="I84" i="47"/>
  <c r="I84" i="45"/>
  <c r="AK86" i="47"/>
  <c r="AK86" i="45"/>
  <c r="AG89" i="47"/>
  <c r="AG89" i="45"/>
  <c r="S94" i="47"/>
  <c r="S94" i="45"/>
  <c r="AX96" i="47"/>
  <c r="AX96" i="45"/>
  <c r="AD97" i="47"/>
  <c r="AD97" i="45"/>
  <c r="AR99" i="47"/>
  <c r="AR99" i="45"/>
  <c r="AI101" i="47"/>
  <c r="AI101" i="45"/>
  <c r="AD102" i="47"/>
  <c r="AD102" i="45"/>
  <c r="Q105" i="47"/>
  <c r="Q105" i="45"/>
  <c r="AW105" i="47"/>
  <c r="AW105" i="45"/>
  <c r="BP106" i="47"/>
  <c r="BP106" i="45"/>
  <c r="U111" i="47"/>
  <c r="U111" i="45"/>
  <c r="U113" i="47"/>
  <c r="U113" i="45"/>
  <c r="AI115" i="47"/>
  <c r="AI115" i="45"/>
  <c r="BK116" i="47"/>
  <c r="BK116" i="45"/>
  <c r="K117" i="47"/>
  <c r="K117" i="45"/>
  <c r="AA117" i="47"/>
  <c r="AA117" i="45"/>
  <c r="AQ117" i="47"/>
  <c r="AQ117" i="45"/>
  <c r="F118" i="47"/>
  <c r="F118" i="45"/>
  <c r="AD118" i="47"/>
  <c r="AD118" i="45"/>
  <c r="BJ118" i="47"/>
  <c r="BJ118" i="45"/>
  <c r="I119" i="47"/>
  <c r="I119" i="45"/>
  <c r="AO119" i="47"/>
  <c r="AO119" i="45"/>
  <c r="BM119" i="47"/>
  <c r="BM119" i="45"/>
  <c r="M120" i="47"/>
  <c r="M120" i="45"/>
  <c r="BA120" i="47"/>
  <c r="BA120" i="45"/>
  <c r="AK122" i="47"/>
  <c r="AK122" i="45"/>
  <c r="BA122" i="47"/>
  <c r="BA122" i="45"/>
  <c r="BE123" i="47"/>
  <c r="BE123" i="45"/>
  <c r="Q125" i="47"/>
  <c r="Q125" i="45"/>
  <c r="AO125" i="47"/>
  <c r="AO125" i="45"/>
  <c r="AA126" i="47"/>
  <c r="AA126" i="45"/>
  <c r="BC130" i="47"/>
  <c r="BC130" i="45"/>
  <c r="W133" i="47"/>
  <c r="W133" i="45"/>
  <c r="AU133" i="47"/>
  <c r="AU133" i="45"/>
  <c r="BK133" i="47"/>
  <c r="BK133" i="45"/>
  <c r="BG134" i="47"/>
  <c r="BG134" i="45"/>
  <c r="F135" i="47"/>
  <c r="F135" i="45"/>
  <c r="BF136" i="47"/>
  <c r="BF136" i="45"/>
  <c r="D137" i="47"/>
  <c r="D137" i="45"/>
  <c r="T137" i="47"/>
  <c r="T137" i="45"/>
  <c r="AJ137" i="47"/>
  <c r="AJ137" i="45"/>
  <c r="AZ137" i="47"/>
  <c r="AZ137" i="45"/>
  <c r="BP137" i="47"/>
  <c r="BP137" i="45"/>
  <c r="BK138" i="47"/>
  <c r="BK138" i="45"/>
  <c r="R139" i="47"/>
  <c r="R139" i="45"/>
  <c r="AP139" i="47"/>
  <c r="AP139" i="45"/>
  <c r="BN139" i="47"/>
  <c r="BN139" i="45"/>
  <c r="AN140" i="47"/>
  <c r="AN140" i="45"/>
  <c r="BD140" i="47"/>
  <c r="BD140" i="45"/>
  <c r="D141" i="47"/>
  <c r="D141" i="45"/>
  <c r="F142" i="47"/>
  <c r="F142" i="45"/>
  <c r="AT142" i="47"/>
  <c r="AT142" i="45"/>
  <c r="A141" i="27"/>
  <c r="C143" i="47"/>
  <c r="C143" i="45" s="1"/>
  <c r="R143" i="47"/>
  <c r="R143" i="45"/>
  <c r="AP143" i="47"/>
  <c r="AP143" i="45"/>
  <c r="AR144" i="47"/>
  <c r="AR144" i="45"/>
  <c r="BP144" i="47"/>
  <c r="BP144" i="45"/>
  <c r="W145" i="47"/>
  <c r="W145" i="45"/>
  <c r="AM145" i="47"/>
  <c r="AM145" i="45"/>
  <c r="BC145" i="47"/>
  <c r="BC145" i="45"/>
  <c r="BG146" i="47"/>
  <c r="BG146" i="45"/>
  <c r="BO146" i="47"/>
  <c r="BO146" i="45"/>
  <c r="O147" i="47"/>
  <c r="O147" i="45"/>
  <c r="AE147" i="47"/>
  <c r="AE147" i="45"/>
  <c r="O148" i="47"/>
  <c r="O148" i="45"/>
  <c r="W148" i="47"/>
  <c r="W148" i="45"/>
  <c r="AM148" i="47"/>
  <c r="AM148" i="45"/>
  <c r="BC148" i="47"/>
  <c r="BC148" i="45"/>
  <c r="BK148" i="47"/>
  <c r="BK148" i="45"/>
  <c r="AY151" i="47"/>
  <c r="AY151" i="45"/>
  <c r="E152" i="47"/>
  <c r="E152" i="45"/>
  <c r="U152" i="47"/>
  <c r="U152" i="45"/>
  <c r="AK152" i="47"/>
  <c r="AK152" i="45"/>
  <c r="BA152" i="47"/>
  <c r="BA152" i="45"/>
  <c r="BQ152" i="47"/>
  <c r="BQ152" i="45"/>
  <c r="Q153" i="47"/>
  <c r="Q153" i="45"/>
  <c r="BK155" i="47"/>
  <c r="BK155" i="45"/>
  <c r="L70" i="45"/>
  <c r="BA85" i="45"/>
  <c r="BA88" i="45"/>
  <c r="AW91" i="45"/>
  <c r="BF96" i="45"/>
  <c r="AE100" i="45"/>
  <c r="Q103" i="45"/>
  <c r="BQ111" i="45"/>
  <c r="BB118" i="45"/>
  <c r="E122" i="45"/>
  <c r="AC124" i="45"/>
  <c r="BG132" i="45"/>
  <c r="P140" i="45"/>
  <c r="BH144" i="45"/>
  <c r="BK145" i="45"/>
  <c r="AR174" i="45"/>
  <c r="W64" i="47"/>
  <c r="W64" i="45"/>
  <c r="AF69" i="47"/>
  <c r="AF69" i="45"/>
  <c r="BI90" i="47"/>
  <c r="BI90" i="45"/>
  <c r="N102" i="47"/>
  <c r="N102" i="45"/>
  <c r="AL102" i="47"/>
  <c r="AL102" i="45"/>
  <c r="BE103" i="47"/>
  <c r="BE103" i="45"/>
  <c r="BQ104" i="47"/>
  <c r="BQ104" i="45"/>
  <c r="I105" i="47"/>
  <c r="I105" i="45"/>
  <c r="BP108" i="47"/>
  <c r="BP108" i="45"/>
  <c r="X109" i="47"/>
  <c r="X109" i="45"/>
  <c r="S110" i="47"/>
  <c r="S110" i="45"/>
  <c r="AI110" i="47"/>
  <c r="AI110" i="45"/>
  <c r="AY110" i="47"/>
  <c r="AY110" i="45"/>
  <c r="E111" i="47"/>
  <c r="E111" i="45"/>
  <c r="M113" i="47"/>
  <c r="M113" i="45"/>
  <c r="BA113" i="47"/>
  <c r="BA113" i="45"/>
  <c r="P114" i="47"/>
  <c r="P114" i="45"/>
  <c r="AN114" i="47"/>
  <c r="AN114" i="45"/>
  <c r="AI117" i="47"/>
  <c r="AI117" i="45"/>
  <c r="BG117" i="47"/>
  <c r="BG117" i="45"/>
  <c r="V118" i="47"/>
  <c r="V118" i="45"/>
  <c r="E120" i="47"/>
  <c r="E120" i="45"/>
  <c r="AO121" i="47"/>
  <c r="AO121" i="45"/>
  <c r="BE121" i="47"/>
  <c r="BE121" i="45"/>
  <c r="Y123" i="47"/>
  <c r="Y123" i="45"/>
  <c r="BA124" i="47"/>
  <c r="BA124" i="45"/>
  <c r="O127" i="47"/>
  <c r="O127" i="45"/>
  <c r="BM128" i="47"/>
  <c r="BM128" i="45"/>
  <c r="U129" i="47"/>
  <c r="U129" i="45"/>
  <c r="BI129" i="47"/>
  <c r="BI129" i="45"/>
  <c r="AI131" i="47"/>
  <c r="AI131" i="45"/>
  <c r="S134" i="47"/>
  <c r="S134" i="45"/>
  <c r="AA134" i="47"/>
  <c r="AA134" i="45"/>
  <c r="AI134" i="47"/>
  <c r="AI134" i="45"/>
  <c r="V135" i="47"/>
  <c r="V135" i="45"/>
  <c r="AL135" i="47"/>
  <c r="AL135" i="45"/>
  <c r="AT135" i="47"/>
  <c r="AT135" i="45"/>
  <c r="BB135" i="47"/>
  <c r="BB135" i="45"/>
  <c r="A134" i="27"/>
  <c r="A136" i="45"/>
  <c r="L137" i="47"/>
  <c r="L137" i="45"/>
  <c r="AB137" i="47"/>
  <c r="AB137" i="45"/>
  <c r="AR137" i="47"/>
  <c r="AR137" i="45"/>
  <c r="BH137" i="47"/>
  <c r="BH137" i="45"/>
  <c r="G138" i="47"/>
  <c r="G138" i="45"/>
  <c r="W138" i="47"/>
  <c r="W138" i="45"/>
  <c r="AE138" i="47"/>
  <c r="AE138" i="45"/>
  <c r="AM138" i="47"/>
  <c r="AM138" i="45"/>
  <c r="Z139" i="47"/>
  <c r="Z139" i="45"/>
  <c r="AX139" i="47"/>
  <c r="AX139" i="45"/>
  <c r="H140" i="47"/>
  <c r="H140" i="45"/>
  <c r="AF140" i="47"/>
  <c r="AF140" i="45"/>
  <c r="L141" i="47"/>
  <c r="L141" i="45"/>
  <c r="AB141" i="47"/>
  <c r="AB141" i="45"/>
  <c r="L144" i="47"/>
  <c r="L144" i="45"/>
  <c r="AJ144" i="47"/>
  <c r="AJ144" i="45"/>
  <c r="AZ144" i="47"/>
  <c r="AZ144" i="45"/>
  <c r="G145" i="47"/>
  <c r="G145" i="45"/>
  <c r="K146" i="47"/>
  <c r="K146" i="45"/>
  <c r="AA146" i="47"/>
  <c r="AA146" i="45"/>
  <c r="BC147" i="47"/>
  <c r="BC147" i="45"/>
  <c r="BK147" i="47"/>
  <c r="BK147" i="45"/>
  <c r="G148" i="47"/>
  <c r="G148" i="45"/>
  <c r="M152" i="47"/>
  <c r="M152" i="45"/>
  <c r="AC152" i="47"/>
  <c r="AC152" i="45"/>
  <c r="AS152" i="47"/>
  <c r="AS152" i="45"/>
  <c r="BI152" i="47"/>
  <c r="BI152" i="45"/>
  <c r="AW153" i="47"/>
  <c r="AW153" i="45"/>
  <c r="BE153" i="47"/>
  <c r="BE153" i="45"/>
  <c r="AA154" i="47"/>
  <c r="AA154" i="45"/>
  <c r="AQ154" i="47"/>
  <c r="AQ154" i="45"/>
  <c r="AE155" i="47"/>
  <c r="AE155" i="45"/>
  <c r="BC155" i="47"/>
  <c r="BC155" i="45"/>
  <c r="C96" i="47"/>
  <c r="C96" i="45" s="1"/>
  <c r="AC104" i="45"/>
  <c r="BO126" i="45"/>
  <c r="AG128" i="45"/>
  <c r="AA131" i="45"/>
  <c r="AA132" i="45"/>
  <c r="G133" i="45"/>
  <c r="AY134" i="45"/>
  <c r="BJ135" i="45"/>
  <c r="AP136" i="45"/>
  <c r="AU138" i="45"/>
  <c r="AB144" i="45"/>
  <c r="G147" i="45"/>
  <c r="AU148" i="45"/>
  <c r="AQ151" i="45"/>
  <c r="AH206" i="45"/>
  <c r="AU205" i="45"/>
  <c r="BG204" i="45"/>
  <c r="BC119" i="45"/>
  <c r="Z206" i="45"/>
  <c r="E97" i="45"/>
  <c r="I80" i="45"/>
  <c r="BJ10" i="47"/>
  <c r="AY147" i="45"/>
  <c r="AG104" i="45"/>
  <c r="AG129" i="45"/>
  <c r="AD139" i="45"/>
  <c r="BB143" i="45"/>
  <c r="AA148" i="45"/>
  <c r="G156" i="45"/>
  <c r="W61" i="45"/>
  <c r="AF73" i="45"/>
  <c r="AC91" i="45"/>
  <c r="Q92" i="45"/>
  <c r="O94" i="45"/>
  <c r="V96" i="45"/>
  <c r="AN99" i="45"/>
  <c r="K100" i="45"/>
  <c r="BI105" i="45"/>
  <c r="AZ114" i="45"/>
  <c r="AE115" i="45"/>
  <c r="AI116" i="45"/>
  <c r="J118" i="45"/>
  <c r="U119" i="45"/>
  <c r="BA119" i="45"/>
  <c r="I120" i="45"/>
  <c r="AO120" i="45"/>
  <c r="E121" i="45"/>
  <c r="AK121" i="45"/>
  <c r="BQ121" i="45"/>
  <c r="AS123" i="45"/>
  <c r="BG130" i="45"/>
  <c r="BC134" i="45"/>
  <c r="R135" i="45"/>
  <c r="F136" i="45"/>
  <c r="AA138" i="45"/>
  <c r="AY138" i="45"/>
  <c r="AN144" i="45"/>
  <c r="W146" i="45"/>
  <c r="AU146" i="45"/>
  <c r="K147" i="45"/>
  <c r="AI148" i="45"/>
  <c r="AU149" i="45"/>
  <c r="AI150" i="45"/>
  <c r="Q152" i="45"/>
  <c r="BE152" i="45"/>
  <c r="AM156" i="45"/>
  <c r="AR114" i="45"/>
  <c r="AX118" i="45"/>
  <c r="BN135" i="45"/>
  <c r="BO147" i="45"/>
  <c r="O154" i="45"/>
  <c r="AY155" i="45"/>
  <c r="C137" i="47"/>
  <c r="C137" i="45" s="1"/>
  <c r="BL73" i="45"/>
  <c r="AA100" i="45"/>
  <c r="W101" i="45"/>
  <c r="AX102" i="45"/>
  <c r="AW104" i="45"/>
  <c r="AF106" i="45"/>
  <c r="AE110" i="45"/>
  <c r="BE113" i="45"/>
  <c r="T114" i="45"/>
  <c r="AU117" i="45"/>
  <c r="R118" i="45"/>
  <c r="BF118" i="45"/>
  <c r="AW120" i="45"/>
  <c r="U123" i="45"/>
  <c r="BA123" i="45"/>
  <c r="G126" i="45"/>
  <c r="AO129" i="45"/>
  <c r="G134" i="45"/>
  <c r="AE134" i="45"/>
  <c r="AX135" i="45"/>
  <c r="AD136" i="45"/>
  <c r="AL139" i="45"/>
  <c r="T140" i="45"/>
  <c r="BP140" i="45"/>
  <c r="X141" i="45"/>
  <c r="AH142" i="45"/>
  <c r="V143" i="45"/>
  <c r="AL143" i="45"/>
  <c r="P144" i="45"/>
  <c r="AI147" i="45"/>
  <c r="BG148" i="45"/>
  <c r="O149" i="45"/>
  <c r="AE149" i="45"/>
  <c r="K150" i="45"/>
  <c r="M153" i="45"/>
  <c r="AK153" i="45"/>
  <c r="BI153" i="45"/>
  <c r="W154" i="45"/>
  <c r="S155" i="45"/>
  <c r="AI155" i="45"/>
  <c r="AW113" i="45"/>
  <c r="G117" i="45"/>
  <c r="BM124" i="45"/>
  <c r="F139" i="45"/>
  <c r="AJ140" i="45"/>
  <c r="AX142" i="45"/>
  <c r="BD144" i="45"/>
  <c r="G149" i="45"/>
  <c r="AY150" i="45"/>
  <c r="BN97" i="45"/>
  <c r="AC112" i="45"/>
  <c r="M121" i="45"/>
  <c r="BM129" i="45"/>
  <c r="N139" i="45"/>
  <c r="K148" i="45"/>
  <c r="AU156" i="45"/>
  <c r="E93" i="45"/>
  <c r="AM117" i="45"/>
  <c r="M123" i="45"/>
  <c r="AV141" i="45"/>
  <c r="N143" i="45"/>
  <c r="AA147" i="45"/>
  <c r="AM154" i="45"/>
  <c r="W94" i="45"/>
  <c r="AK103" i="45"/>
  <c r="L107" i="45"/>
  <c r="O117" i="45"/>
  <c r="AS121" i="45"/>
  <c r="BJ136" i="45"/>
  <c r="AR140" i="45"/>
  <c r="J142" i="45"/>
  <c r="BG150" i="45"/>
  <c r="BK154" i="45"/>
  <c r="BG155" i="45"/>
  <c r="A119" i="45"/>
  <c r="A144" i="45"/>
  <c r="BL67" i="45"/>
  <c r="BH70" i="45"/>
  <c r="AL74" i="45"/>
  <c r="BK80" i="45"/>
  <c r="E86" i="45"/>
  <c r="BE93" i="45"/>
  <c r="AA94" i="45"/>
  <c r="AT97" i="45"/>
  <c r="BD99" i="45"/>
  <c r="F102" i="45"/>
  <c r="M104" i="45"/>
  <c r="BE104" i="45"/>
  <c r="AG105" i="45"/>
  <c r="H106" i="45"/>
  <c r="X107" i="45"/>
  <c r="L108" i="45"/>
  <c r="BH108" i="45"/>
  <c r="AK111" i="45"/>
  <c r="AC113" i="45"/>
  <c r="BM113" i="45"/>
  <c r="S116" i="45"/>
  <c r="BC116" i="45"/>
  <c r="S117" i="45"/>
  <c r="BC117" i="45"/>
  <c r="Z118" i="45"/>
  <c r="AG119" i="45"/>
  <c r="BI119" i="45"/>
  <c r="BE120" i="45"/>
  <c r="Q121" i="45"/>
  <c r="BA121" i="45"/>
  <c r="BI123" i="45"/>
  <c r="O126" i="45"/>
  <c r="O134" i="45"/>
  <c r="BK134" i="45"/>
  <c r="AL136" i="45"/>
  <c r="K138" i="45"/>
  <c r="D140" i="45"/>
  <c r="AB140" i="45"/>
  <c r="AF141" i="45"/>
  <c r="AP142" i="45"/>
  <c r="X144" i="45"/>
  <c r="AV144" i="45"/>
  <c r="G146" i="45"/>
  <c r="BC146" i="45"/>
  <c r="BG147" i="45"/>
  <c r="S150" i="45"/>
  <c r="Y152" i="45"/>
  <c r="BM152" i="45"/>
  <c r="BQ153" i="45"/>
  <c r="AU154" i="45"/>
  <c r="AJ98" i="45"/>
  <c r="BP107" i="45"/>
  <c r="AP135" i="45"/>
  <c r="AY148" i="45"/>
  <c r="BC154" i="45"/>
  <c r="A137" i="45"/>
  <c r="AG92" i="45"/>
  <c r="BP114" i="45"/>
  <c r="AC119" i="45"/>
  <c r="Z135" i="45"/>
  <c r="BD141" i="45"/>
  <c r="BF142" i="45"/>
  <c r="BJ143" i="45"/>
  <c r="BL144" i="45"/>
  <c r="AE146" i="45"/>
  <c r="AO152" i="45"/>
  <c r="O156" i="45"/>
  <c r="AW77" i="45"/>
  <c r="S83" i="45"/>
  <c r="AW88" i="45"/>
  <c r="BF95" i="45"/>
  <c r="AL96" i="45"/>
  <c r="AM101" i="45"/>
  <c r="AU110" i="45"/>
  <c r="AO111" i="45"/>
  <c r="AG113" i="45"/>
  <c r="D114" i="45"/>
  <c r="AB114" i="45"/>
  <c r="O115" i="45"/>
  <c r="AM115" i="45"/>
  <c r="BG116" i="45"/>
  <c r="W117" i="45"/>
  <c r="BN118" i="45"/>
  <c r="AK119" i="45"/>
  <c r="Q120" i="45"/>
  <c r="U121" i="45"/>
  <c r="E123" i="45"/>
  <c r="AC123" i="45"/>
  <c r="AW129" i="45"/>
  <c r="AM134" i="45"/>
  <c r="AH135" i="45"/>
  <c r="BF135" i="45"/>
  <c r="AT139" i="45"/>
  <c r="AZ140" i="45"/>
  <c r="H141" i="45"/>
  <c r="AN141" i="45"/>
  <c r="R142" i="45"/>
  <c r="AT143" i="45"/>
  <c r="S147" i="45"/>
  <c r="AQ147" i="45"/>
  <c r="AQ148" i="45"/>
  <c r="BC149" i="45"/>
  <c r="AQ150" i="45"/>
  <c r="I152" i="45"/>
  <c r="AS153" i="45"/>
  <c r="AQ155" i="45"/>
  <c r="BC156" i="45"/>
  <c r="BA91" i="45"/>
  <c r="BL99" i="45"/>
  <c r="BA112" i="45"/>
  <c r="AJ114" i="45"/>
  <c r="BK117" i="45"/>
  <c r="E119" i="45"/>
  <c r="BQ119" i="45"/>
  <c r="Y120" i="45"/>
  <c r="BI121" i="45"/>
  <c r="Y129" i="45"/>
  <c r="V136" i="45"/>
  <c r="AQ138" i="45"/>
  <c r="V139" i="45"/>
  <c r="BL141" i="45"/>
  <c r="AD143" i="45"/>
  <c r="AM146" i="45"/>
  <c r="BK146" i="45"/>
  <c r="S148" i="45"/>
  <c r="W149" i="45"/>
  <c r="AM149" i="45"/>
  <c r="AA150" i="45"/>
  <c r="BO150" i="45"/>
  <c r="AW152" i="45"/>
  <c r="AC153" i="45"/>
  <c r="G154" i="45"/>
  <c r="AE154" i="45"/>
  <c r="K155" i="45"/>
  <c r="AA155" i="45"/>
  <c r="J65" i="45"/>
  <c r="BL72" i="45"/>
  <c r="AM83" i="45"/>
  <c r="E85" i="45"/>
  <c r="AC88" i="45"/>
  <c r="U90" i="45"/>
  <c r="E92" i="45"/>
  <c r="F95" i="45"/>
  <c r="J96" i="45"/>
  <c r="BK10" i="47"/>
  <c r="AP65" i="45"/>
  <c r="AR70" i="45"/>
  <c r="L73" i="45"/>
  <c r="AO89" i="45"/>
  <c r="AK90" i="45"/>
  <c r="AG91" i="45"/>
  <c r="S123" i="45"/>
  <c r="AQ158" i="45"/>
  <c r="U161" i="45"/>
  <c r="AY166" i="45"/>
  <c r="A184" i="45"/>
  <c r="AI152" i="45"/>
  <c r="P176" i="45"/>
  <c r="H181" i="45"/>
  <c r="AP182" i="45"/>
  <c r="AZ185" i="45"/>
  <c r="BP185" i="45"/>
  <c r="BN191" i="45"/>
  <c r="BP194" i="45"/>
  <c r="AY196" i="45"/>
  <c r="O197" i="45"/>
  <c r="AE197" i="45"/>
  <c r="AU197" i="45"/>
  <c r="V199" i="45"/>
  <c r="AL199" i="45"/>
  <c r="BO207" i="45"/>
  <c r="C193" i="47"/>
  <c r="C193" i="45" s="1"/>
  <c r="AL140" i="45"/>
  <c r="AG160" i="45"/>
  <c r="M173" i="45"/>
  <c r="BN179" i="45"/>
  <c r="BD184" i="45"/>
  <c r="AH187" i="45"/>
  <c r="AI196" i="45"/>
  <c r="K207" i="45"/>
  <c r="AA207" i="45"/>
  <c r="AE91" i="45"/>
  <c r="O125" i="45"/>
  <c r="BI130" i="45"/>
  <c r="BP142" i="45"/>
  <c r="BI140" i="45"/>
  <c r="AO149" i="45"/>
  <c r="BE165" i="45"/>
  <c r="E168" i="45"/>
  <c r="AL178" i="45"/>
  <c r="AH189" i="45"/>
  <c r="AH193" i="45"/>
  <c r="BB199" i="45"/>
  <c r="AB142" i="45"/>
  <c r="I149" i="45"/>
  <c r="AC150" i="45"/>
  <c r="AS150" i="45"/>
  <c r="G153" i="45"/>
  <c r="I154" i="45"/>
  <c r="W159" i="45"/>
  <c r="AO165" i="45"/>
  <c r="AI166" i="45"/>
  <c r="AM167" i="45"/>
  <c r="U168" i="45"/>
  <c r="BM169" i="45"/>
  <c r="AQ172" i="45"/>
  <c r="AW174" i="45"/>
  <c r="BM174" i="45"/>
  <c r="AX179" i="45"/>
  <c r="AR180" i="45"/>
  <c r="BD181" i="45"/>
  <c r="BF182" i="45"/>
  <c r="AB185" i="45"/>
  <c r="V186" i="45"/>
  <c r="BB186" i="45"/>
  <c r="AX189" i="45"/>
  <c r="AX193" i="45"/>
  <c r="AR194" i="45"/>
  <c r="BL195" i="45"/>
  <c r="S196" i="45"/>
  <c r="BL204" i="45"/>
  <c r="BQ147" i="45"/>
  <c r="BM162" i="45"/>
  <c r="BE134" i="45"/>
  <c r="S152" i="45"/>
  <c r="AW162" i="45"/>
  <c r="BB178" i="45"/>
  <c r="X181" i="45"/>
  <c r="AL183" i="45"/>
  <c r="AF184" i="45"/>
  <c r="C187" i="47"/>
  <c r="C187" i="45" s="1"/>
  <c r="AS147" i="45"/>
  <c r="BI147" i="45"/>
  <c r="BG152" i="45"/>
  <c r="AC161" i="45"/>
  <c r="AG162" i="45"/>
  <c r="Y165" i="45"/>
  <c r="BQ168" i="45"/>
  <c r="AO171" i="45"/>
  <c r="AH177" i="45"/>
  <c r="AW177" i="45"/>
  <c r="BN177" i="45"/>
  <c r="BB183" i="45"/>
  <c r="AL186" i="45"/>
  <c r="I189" i="45"/>
  <c r="BN189" i="45"/>
  <c r="BF191" i="45"/>
  <c r="AD192" i="45"/>
  <c r="BH194" i="45"/>
  <c r="X195" i="45"/>
  <c r="Z198" i="45"/>
  <c r="AT199" i="45"/>
  <c r="C141" i="47"/>
  <c r="C141" i="45" s="1"/>
  <c r="H143" i="45"/>
  <c r="M148" i="45"/>
  <c r="BQ150" i="45"/>
  <c r="AG151" i="45"/>
  <c r="AA158" i="45"/>
  <c r="O167" i="45"/>
  <c r="E170" i="45"/>
  <c r="U173" i="45"/>
  <c r="E175" i="45"/>
  <c r="AV176" i="45"/>
  <c r="AH179" i="45"/>
  <c r="AB180" i="45"/>
  <c r="BP180" i="45"/>
  <c r="P181" i="45"/>
  <c r="AH182" i="45"/>
  <c r="BL184" i="45"/>
  <c r="AR185" i="45"/>
  <c r="Z187" i="45"/>
  <c r="V188" i="45"/>
  <c r="BI188" i="45"/>
  <c r="J189" i="45"/>
  <c r="Z189" i="45"/>
  <c r="F192" i="45"/>
  <c r="BJ192" i="45"/>
  <c r="J193" i="45"/>
  <c r="Z193" i="45"/>
  <c r="AB194" i="45"/>
  <c r="H195" i="45"/>
  <c r="AN195" i="45"/>
  <c r="G197" i="45"/>
  <c r="W197" i="45"/>
  <c r="AM197" i="45"/>
  <c r="BC197" i="45"/>
  <c r="J198" i="45"/>
  <c r="AD199" i="45"/>
  <c r="BG207" i="45"/>
  <c r="I157" i="47"/>
  <c r="BQ190" i="45"/>
  <c r="C93" i="47"/>
  <c r="C93" i="45" s="1"/>
  <c r="O36" i="45"/>
  <c r="AK79" i="45"/>
  <c r="T81" i="45"/>
  <c r="BL83" i="45"/>
  <c r="AL86" i="45"/>
  <c r="F90" i="45"/>
  <c r="Z91" i="45"/>
  <c r="N92" i="45"/>
  <c r="Z93" i="45"/>
  <c r="AW98" i="45"/>
  <c r="AS99" i="45"/>
  <c r="AF100" i="45"/>
  <c r="L101" i="45"/>
  <c r="BK102" i="45"/>
  <c r="N104" i="45"/>
  <c r="AH105" i="45"/>
  <c r="AS106" i="45"/>
  <c r="BQ108" i="45"/>
  <c r="Q201" i="45"/>
  <c r="AC202" i="45"/>
  <c r="BO204" i="45"/>
  <c r="C153" i="47"/>
  <c r="C153" i="45" s="1"/>
  <c r="AN80" i="45"/>
  <c r="AB82" i="45"/>
  <c r="P83" i="45"/>
  <c r="BJ85" i="45"/>
  <c r="AP89" i="45"/>
  <c r="AT90" i="45"/>
  <c r="AT92" i="45"/>
  <c r="U99" i="45"/>
  <c r="BQ99" i="45"/>
  <c r="BF103" i="45"/>
  <c r="AL104" i="45"/>
  <c r="BP151" i="45"/>
  <c r="AZ156" i="45"/>
  <c r="BL170" i="45"/>
  <c r="A105" i="45"/>
  <c r="A167" i="45"/>
  <c r="AE36" i="45"/>
  <c r="AH65" i="45"/>
  <c r="AS79" i="45"/>
  <c r="AB81" i="45"/>
  <c r="AJ82" i="45"/>
  <c r="AX84" i="45"/>
  <c r="V85" i="45"/>
  <c r="AT86" i="45"/>
  <c r="AP87" i="45"/>
  <c r="AD88" i="45"/>
  <c r="J89" i="45"/>
  <c r="N90" i="45"/>
  <c r="BB90" i="45"/>
  <c r="AX91" i="45"/>
  <c r="BB92" i="45"/>
  <c r="AH93" i="45"/>
  <c r="G95" i="45"/>
  <c r="AU95" i="45"/>
  <c r="BO96" i="45"/>
  <c r="Q98" i="45"/>
  <c r="H100" i="45"/>
  <c r="BP101" i="45"/>
  <c r="AE102" i="45"/>
  <c r="AH103" i="45"/>
  <c r="AT104" i="45"/>
  <c r="J105" i="45"/>
  <c r="BN105" i="45"/>
  <c r="U106" i="45"/>
  <c r="BA106" i="45"/>
  <c r="AW107" i="45"/>
  <c r="M108" i="45"/>
  <c r="V196" i="45"/>
  <c r="S204" i="45"/>
  <c r="AV80" i="45"/>
  <c r="F86" i="45"/>
  <c r="AX89" i="45"/>
  <c r="BE98" i="45"/>
  <c r="AR101" i="45"/>
  <c r="BA108" i="45"/>
  <c r="I78" i="45"/>
  <c r="BF84" i="45"/>
  <c r="BB86" i="45"/>
  <c r="R89" i="45"/>
  <c r="S96" i="45"/>
  <c r="BC97" i="45"/>
  <c r="BE107" i="45"/>
  <c r="Y78" i="45"/>
  <c r="AR82" i="45"/>
  <c r="BJ86" i="45"/>
  <c r="AT88" i="45"/>
  <c r="BM98" i="45"/>
  <c r="AP103" i="45"/>
  <c r="V104" i="45"/>
  <c r="R105" i="45"/>
  <c r="AC106" i="45"/>
  <c r="U108" i="45"/>
  <c r="BH169" i="45"/>
  <c r="AQ184" i="45"/>
  <c r="AG190" i="45"/>
  <c r="AJ81" i="45"/>
  <c r="J84" i="45"/>
  <c r="AX87" i="45"/>
  <c r="AP93" i="45"/>
  <c r="BC95" i="45"/>
  <c r="AE97" i="45"/>
  <c r="AC99" i="45"/>
  <c r="E106" i="45"/>
  <c r="Q107" i="45"/>
  <c r="H80" i="45"/>
  <c r="AR81" i="45"/>
  <c r="R84" i="45"/>
  <c r="N86" i="45"/>
  <c r="BF91" i="45"/>
  <c r="BJ92" i="45"/>
  <c r="O95" i="45"/>
  <c r="AV100" i="45"/>
  <c r="G102" i="45"/>
  <c r="J103" i="45"/>
  <c r="BI106" i="45"/>
  <c r="BM107" i="45"/>
  <c r="AJ169" i="45"/>
  <c r="BM192" i="45"/>
  <c r="U200" i="45"/>
  <c r="BH82" i="45"/>
  <c r="V90" i="45"/>
  <c r="AH91" i="45"/>
  <c r="AD92" i="45"/>
  <c r="AY96" i="45"/>
  <c r="G97" i="45"/>
  <c r="AM97" i="45"/>
  <c r="P100" i="45"/>
  <c r="BD100" i="45"/>
  <c r="AU102" i="45"/>
  <c r="BB104" i="45"/>
  <c r="AX105" i="45"/>
  <c r="Y107" i="45"/>
  <c r="AC108" i="45"/>
  <c r="AK189" i="45"/>
  <c r="BE190" i="45"/>
  <c r="Y192" i="45"/>
  <c r="AC198" i="45"/>
  <c r="E200" i="45"/>
  <c r="Y201" i="45"/>
  <c r="AO201" i="45"/>
  <c r="BC203" i="45"/>
  <c r="K204" i="45"/>
  <c r="BA79" i="45"/>
  <c r="AD85" i="45"/>
  <c r="AL88" i="45"/>
  <c r="V92" i="45"/>
  <c r="AQ96" i="45"/>
  <c r="Y98" i="45"/>
  <c r="BA99" i="45"/>
  <c r="AN100" i="45"/>
  <c r="BN103" i="45"/>
  <c r="AP105" i="45"/>
  <c r="A86" i="45"/>
  <c r="C121" i="47"/>
  <c r="C121" i="45" s="1"/>
  <c r="BD80" i="45"/>
  <c r="AF83" i="45"/>
  <c r="AL85" i="45"/>
  <c r="BF87" i="45"/>
  <c r="T101" i="45"/>
  <c r="AM102" i="45"/>
  <c r="AK200" i="45"/>
  <c r="A87" i="45"/>
  <c r="C86" i="47"/>
  <c r="C86" i="45" s="1"/>
  <c r="D68" i="45"/>
  <c r="AO78" i="45"/>
  <c r="BH81" i="45"/>
  <c r="Z84" i="45"/>
  <c r="J87" i="45"/>
  <c r="BN87" i="45"/>
  <c r="Z89" i="45"/>
  <c r="BF89" i="45"/>
  <c r="BJ90" i="45"/>
  <c r="AX93" i="45"/>
  <c r="A89" i="45"/>
  <c r="C87" i="47"/>
  <c r="C87" i="45" s="1"/>
  <c r="C105" i="47"/>
  <c r="C105" i="45" s="1"/>
  <c r="BC62" i="45"/>
  <c r="P69" i="45"/>
  <c r="BM78" i="45"/>
  <c r="P80" i="45"/>
  <c r="BL80" i="45"/>
  <c r="D82" i="45"/>
  <c r="AN83" i="45"/>
  <c r="F85" i="45"/>
  <c r="AT85" i="45"/>
  <c r="V86" i="45"/>
  <c r="R87" i="45"/>
  <c r="F88" i="45"/>
  <c r="AD90" i="45"/>
  <c r="BN91" i="45"/>
  <c r="W95" i="45"/>
  <c r="BK95" i="45"/>
  <c r="AA96" i="45"/>
  <c r="BK97" i="45"/>
  <c r="AG98" i="45"/>
  <c r="E99" i="45"/>
  <c r="AK99" i="45"/>
  <c r="BI99" i="45"/>
  <c r="X100" i="45"/>
  <c r="AB101" i="45"/>
  <c r="AZ101" i="45"/>
  <c r="O102" i="45"/>
  <c r="R103" i="45"/>
  <c r="F104" i="45"/>
  <c r="AD104" i="45"/>
  <c r="BQ106" i="45"/>
  <c r="AG107" i="45"/>
  <c r="BI108" i="45"/>
  <c r="P170" i="45"/>
  <c r="H173" i="45"/>
  <c r="M189" i="45"/>
  <c r="BN197" i="45"/>
  <c r="AS198" i="45"/>
  <c r="O203" i="45"/>
  <c r="AS105" i="47"/>
  <c r="AS105" i="45"/>
  <c r="AV106" i="47"/>
  <c r="AV106" i="45"/>
  <c r="AM110" i="47"/>
  <c r="AM110" i="45"/>
  <c r="BC110" i="47"/>
  <c r="BC110" i="45"/>
  <c r="Y111" i="47"/>
  <c r="Y111" i="45"/>
  <c r="BM111" i="47"/>
  <c r="BM111" i="45"/>
  <c r="M112" i="47"/>
  <c r="M112" i="45"/>
  <c r="AK112" i="47"/>
  <c r="AK112" i="45"/>
  <c r="BI112" i="47"/>
  <c r="BI112" i="45"/>
  <c r="Q113" i="47"/>
  <c r="Q113" i="45"/>
  <c r="Y113" i="47"/>
  <c r="Y113" i="45"/>
  <c r="A110" i="45"/>
  <c r="A141" i="45"/>
  <c r="AM54" i="45"/>
  <c r="AQ62" i="45"/>
  <c r="BO64" i="45"/>
  <c r="L78" i="45"/>
  <c r="AC87" i="45"/>
  <c r="BQ87" i="45"/>
  <c r="M89" i="45"/>
  <c r="AF90" i="45"/>
  <c r="AZ91" i="45"/>
  <c r="H92" i="45"/>
  <c r="AO92" i="45"/>
  <c r="BM92" i="45"/>
  <c r="L98" i="45"/>
  <c r="AY100" i="45"/>
  <c r="AS103" i="45"/>
  <c r="Q104" i="45"/>
  <c r="U105" i="45"/>
  <c r="BG106" i="45"/>
  <c r="T111" i="45"/>
  <c r="AW111" i="45"/>
  <c r="AS112" i="45"/>
  <c r="D129" i="45"/>
  <c r="Q134" i="45"/>
  <c r="Z137" i="45"/>
  <c r="AP141" i="45"/>
  <c r="BF141" i="45"/>
  <c r="AC145" i="45"/>
  <c r="BB145" i="45"/>
  <c r="V147" i="45"/>
  <c r="BB148" i="45"/>
  <c r="Y149" i="45"/>
  <c r="M150" i="45"/>
  <c r="AW151" i="45"/>
  <c r="AQ152" i="45"/>
  <c r="Z154" i="45"/>
  <c r="BB155" i="45"/>
  <c r="AG156" i="45"/>
  <c r="J157" i="45"/>
  <c r="BN157" i="45"/>
  <c r="BG158" i="45"/>
  <c r="G159" i="45"/>
  <c r="BM160" i="45"/>
  <c r="BA161" i="45"/>
  <c r="N163" i="45"/>
  <c r="AK163" i="45"/>
  <c r="AL164" i="45"/>
  <c r="J165" i="45"/>
  <c r="K166" i="45"/>
  <c r="Y169" i="45"/>
  <c r="AL170" i="45"/>
  <c r="BJ170" i="45"/>
  <c r="I171" i="45"/>
  <c r="BG172" i="45"/>
  <c r="F173" i="45"/>
  <c r="AR56" i="45"/>
  <c r="Q126" i="47"/>
  <c r="Q126" i="45"/>
  <c r="AG126" i="47"/>
  <c r="AG126" i="45"/>
  <c r="Q131" i="47"/>
  <c r="Q131" i="45"/>
  <c r="AF139" i="47"/>
  <c r="AF139" i="45"/>
  <c r="J141" i="47"/>
  <c r="J141" i="45"/>
  <c r="BD143" i="47"/>
  <c r="BD143" i="45"/>
  <c r="AX144" i="47"/>
  <c r="AX144" i="45"/>
  <c r="BN144" i="47"/>
  <c r="BN144" i="45"/>
  <c r="M145" i="47"/>
  <c r="M145" i="45"/>
  <c r="E147" i="47"/>
  <c r="E147" i="45"/>
  <c r="U147" i="47"/>
  <c r="U147" i="45"/>
  <c r="AK148" i="47"/>
  <c r="AK148" i="45"/>
  <c r="BA148" i="47"/>
  <c r="BA148" i="45"/>
  <c r="BI148" i="47"/>
  <c r="BI148" i="45"/>
  <c r="I151" i="47"/>
  <c r="I151" i="45"/>
  <c r="W153" i="47"/>
  <c r="W153" i="45"/>
  <c r="AO154" i="47"/>
  <c r="AO154" i="45"/>
  <c r="M155" i="47"/>
  <c r="M155" i="45"/>
  <c r="BA155" i="47"/>
  <c r="BA155" i="45"/>
  <c r="BI155" i="47"/>
  <c r="BI155" i="45"/>
  <c r="BQ155" i="47"/>
  <c r="BQ155" i="45"/>
  <c r="AW156" i="47"/>
  <c r="AW156" i="45"/>
  <c r="BE156" i="47"/>
  <c r="BE156" i="45"/>
  <c r="R157" i="47"/>
  <c r="R157" i="45"/>
  <c r="Z157" i="47"/>
  <c r="Z157" i="45"/>
  <c r="AX157" i="47"/>
  <c r="AX157" i="45"/>
  <c r="BF157" i="47"/>
  <c r="BF157" i="45"/>
  <c r="K158" i="47"/>
  <c r="K158" i="45"/>
  <c r="AU159" i="47"/>
  <c r="AU159" i="45"/>
  <c r="I160" i="47"/>
  <c r="I160" i="45"/>
  <c r="Y160" i="47"/>
  <c r="Y160" i="45"/>
  <c r="AO160" i="47"/>
  <c r="AO160" i="45"/>
  <c r="AW160" i="47"/>
  <c r="AW160" i="45"/>
  <c r="BE160" i="47"/>
  <c r="BE160" i="45"/>
  <c r="E161" i="47"/>
  <c r="E161" i="45"/>
  <c r="M161" i="47"/>
  <c r="M161" i="45"/>
  <c r="BI161" i="47"/>
  <c r="BI161" i="45"/>
  <c r="I162" i="47"/>
  <c r="I162" i="45"/>
  <c r="Y162" i="47"/>
  <c r="Y162" i="45"/>
  <c r="BE162" i="47"/>
  <c r="BE162" i="45"/>
  <c r="M163" i="47"/>
  <c r="M163" i="45"/>
  <c r="AC163" i="47"/>
  <c r="AC163" i="45"/>
  <c r="BA163" i="47"/>
  <c r="BA163" i="45"/>
  <c r="BI163" i="47"/>
  <c r="BI163" i="45"/>
  <c r="BQ163" i="47"/>
  <c r="BQ163" i="45"/>
  <c r="E164" i="47"/>
  <c r="E164" i="45"/>
  <c r="U164" i="47"/>
  <c r="U164" i="45"/>
  <c r="AK164" i="47"/>
  <c r="AK164" i="45"/>
  <c r="BA164" i="47"/>
  <c r="BA164" i="45"/>
  <c r="BI164" i="47"/>
  <c r="BI164" i="45"/>
  <c r="BM165" i="47"/>
  <c r="BM165" i="45"/>
  <c r="AA166" i="47"/>
  <c r="AA166" i="45"/>
  <c r="AQ166" i="47"/>
  <c r="AQ166" i="45"/>
  <c r="BG166" i="47"/>
  <c r="BG166" i="45"/>
  <c r="G167" i="47"/>
  <c r="G167" i="45"/>
  <c r="AU167" i="47"/>
  <c r="AU167" i="45"/>
  <c r="BC167" i="47"/>
  <c r="BC167" i="45"/>
  <c r="BK167" i="47"/>
  <c r="BK167" i="45"/>
  <c r="AK168" i="47"/>
  <c r="AK168" i="45"/>
  <c r="BA168" i="47"/>
  <c r="BA168" i="45"/>
  <c r="AG169" i="47"/>
  <c r="AG169" i="45"/>
  <c r="AO169" i="47"/>
  <c r="AO169" i="45"/>
  <c r="AK170" i="47"/>
  <c r="AK170" i="45"/>
  <c r="BA170" i="47"/>
  <c r="BA170" i="45"/>
  <c r="Q171" i="47"/>
  <c r="Q171" i="45"/>
  <c r="AG171" i="47"/>
  <c r="AG171" i="45"/>
  <c r="BM171" i="47"/>
  <c r="BM171" i="45"/>
  <c r="K172" i="47"/>
  <c r="K172" i="45"/>
  <c r="AA172" i="47"/>
  <c r="AA172" i="45"/>
  <c r="AC173" i="47"/>
  <c r="AC173" i="45"/>
  <c r="AK173" i="47"/>
  <c r="AK173" i="45"/>
  <c r="BA173" i="47"/>
  <c r="BA173" i="45"/>
  <c r="BI173" i="47"/>
  <c r="BI173" i="45"/>
  <c r="BQ173" i="47"/>
  <c r="BQ173" i="45"/>
  <c r="I174" i="47"/>
  <c r="I174" i="45"/>
  <c r="Y174" i="47"/>
  <c r="Y174" i="45"/>
  <c r="M175" i="47"/>
  <c r="M175" i="45"/>
  <c r="U175" i="47"/>
  <c r="U175" i="45"/>
  <c r="AC175" i="47"/>
  <c r="AC175" i="45"/>
  <c r="AS175" i="47"/>
  <c r="AS175" i="45"/>
  <c r="BI175" i="47"/>
  <c r="BI175" i="45"/>
  <c r="BQ175" i="47"/>
  <c r="BQ175" i="45"/>
  <c r="H176" i="47"/>
  <c r="H176" i="45"/>
  <c r="X176" i="47"/>
  <c r="X176" i="45"/>
  <c r="AF176" i="47"/>
  <c r="AF176" i="45"/>
  <c r="AN176" i="47"/>
  <c r="AN176" i="45"/>
  <c r="BD176" i="47"/>
  <c r="BD176" i="45"/>
  <c r="BL176" i="47"/>
  <c r="BL176" i="45"/>
  <c r="F178" i="47"/>
  <c r="F178" i="45"/>
  <c r="N178" i="47"/>
  <c r="N178" i="45"/>
  <c r="V178" i="47"/>
  <c r="V178" i="45"/>
  <c r="AD178" i="47"/>
  <c r="AD178" i="45"/>
  <c r="AT178" i="47"/>
  <c r="AT178" i="45"/>
  <c r="BJ178" i="47"/>
  <c r="BJ178" i="45"/>
  <c r="J179" i="47"/>
  <c r="J179" i="45"/>
  <c r="R179" i="47"/>
  <c r="R179" i="45"/>
  <c r="Z179" i="47"/>
  <c r="Z179" i="45"/>
  <c r="AP179" i="47"/>
  <c r="AP179" i="45"/>
  <c r="BF179" i="47"/>
  <c r="BF179" i="45"/>
  <c r="D180" i="47"/>
  <c r="D180" i="45"/>
  <c r="W63" i="45"/>
  <c r="AD133" i="47"/>
  <c r="AD133" i="45"/>
  <c r="M135" i="47"/>
  <c r="M135" i="45"/>
  <c r="BB138" i="47"/>
  <c r="BB138" i="45"/>
  <c r="M142" i="47"/>
  <c r="M142" i="45"/>
  <c r="BA142" i="47"/>
  <c r="BA142" i="45"/>
  <c r="AW143" i="47"/>
  <c r="AW143" i="45"/>
  <c r="V145" i="47"/>
  <c r="V145" i="45"/>
  <c r="AX146" i="47"/>
  <c r="AX146" i="45"/>
  <c r="BF146" i="47"/>
  <c r="BF146" i="45"/>
  <c r="N148" i="47"/>
  <c r="N148" i="45"/>
  <c r="V148" i="47"/>
  <c r="V148" i="45"/>
  <c r="AX149" i="47"/>
  <c r="AX149" i="45"/>
  <c r="L152" i="47"/>
  <c r="L152" i="45"/>
  <c r="AR152" i="47"/>
  <c r="AR152" i="45"/>
  <c r="BH152" i="47"/>
  <c r="BH152" i="45"/>
  <c r="R154" i="47"/>
  <c r="R154" i="45"/>
  <c r="F155" i="47"/>
  <c r="F155" i="45"/>
  <c r="Z156" i="47"/>
  <c r="Z156" i="45"/>
  <c r="AH156" i="47"/>
  <c r="AH156" i="45"/>
  <c r="AX156" i="47"/>
  <c r="AX156" i="45"/>
  <c r="BN156" i="47"/>
  <c r="BN156" i="45"/>
  <c r="K157" i="47"/>
  <c r="K157" i="45"/>
  <c r="S157" i="47"/>
  <c r="S157" i="45"/>
  <c r="BO157" i="47"/>
  <c r="BO157" i="45"/>
  <c r="L158" i="47"/>
  <c r="L158" i="45"/>
  <c r="AF159" i="47"/>
  <c r="AF159" i="45"/>
  <c r="AN159" i="47"/>
  <c r="AN159" i="45"/>
  <c r="BD159" i="47"/>
  <c r="BD159" i="45"/>
  <c r="BL159" i="47"/>
  <c r="BL159" i="45"/>
  <c r="R160" i="47"/>
  <c r="R160" i="45"/>
  <c r="Z160" i="47"/>
  <c r="Z160" i="45"/>
  <c r="V161" i="47"/>
  <c r="V161" i="45"/>
  <c r="AD161" i="47"/>
  <c r="AD161" i="45"/>
  <c r="AL161" i="47"/>
  <c r="AL161" i="45"/>
  <c r="Z162" i="47"/>
  <c r="Z162" i="45"/>
  <c r="AH162" i="47"/>
  <c r="AH162" i="45"/>
  <c r="AP162" i="47"/>
  <c r="AP162" i="45"/>
  <c r="F163" i="47"/>
  <c r="F163" i="45"/>
  <c r="AD163" i="47"/>
  <c r="AD163" i="45"/>
  <c r="F164" i="47"/>
  <c r="F164" i="45"/>
  <c r="N164" i="47"/>
  <c r="N164" i="45"/>
  <c r="V164" i="47"/>
  <c r="V164" i="45"/>
  <c r="AX165" i="47"/>
  <c r="AX165" i="45"/>
  <c r="D166" i="47"/>
  <c r="D166" i="45"/>
  <c r="L166" i="47"/>
  <c r="L166" i="45"/>
  <c r="T166" i="47"/>
  <c r="T166" i="45"/>
  <c r="AJ166" i="47"/>
  <c r="AJ166" i="45"/>
  <c r="AR166" i="47"/>
  <c r="AR166" i="45"/>
  <c r="AZ166" i="47"/>
  <c r="AZ166" i="45"/>
  <c r="AN167" i="47"/>
  <c r="AN167" i="45"/>
  <c r="AV167" i="47"/>
  <c r="AV167" i="45"/>
  <c r="V168" i="47"/>
  <c r="V168" i="45"/>
  <c r="AL168" i="47"/>
  <c r="AL168" i="45"/>
  <c r="AT168" i="47"/>
  <c r="AT168" i="45"/>
  <c r="J169" i="47"/>
  <c r="J169" i="45"/>
  <c r="R169" i="47"/>
  <c r="R169" i="45"/>
  <c r="Z169" i="47"/>
  <c r="Z169" i="45"/>
  <c r="F170" i="47"/>
  <c r="F170" i="45"/>
  <c r="AT170" i="47"/>
  <c r="AT170" i="45"/>
  <c r="AJ172" i="47"/>
  <c r="AJ172" i="45"/>
  <c r="AR172" i="47"/>
  <c r="AR172" i="45"/>
  <c r="AZ172" i="47"/>
  <c r="AZ172" i="45"/>
  <c r="BP172" i="47"/>
  <c r="BP172" i="45"/>
  <c r="N173" i="47"/>
  <c r="N173" i="45"/>
  <c r="V173" i="47"/>
  <c r="V173" i="45"/>
  <c r="BB173" i="47"/>
  <c r="BB173" i="45"/>
  <c r="Z174" i="47"/>
  <c r="Z174" i="45"/>
  <c r="AP174" i="47"/>
  <c r="AP174" i="45"/>
  <c r="BF174" i="47"/>
  <c r="BF174" i="45"/>
  <c r="BN174" i="47"/>
  <c r="BN174" i="45"/>
  <c r="F175" i="47"/>
  <c r="F175" i="45"/>
  <c r="V175" i="47"/>
  <c r="V175" i="45"/>
  <c r="AD175" i="47"/>
  <c r="AD175" i="45"/>
  <c r="AL175" i="47"/>
  <c r="AL175" i="45"/>
  <c r="BB175" i="47"/>
  <c r="BB175" i="45"/>
  <c r="AO176" i="47"/>
  <c r="AO176" i="45"/>
  <c r="AW176" i="47"/>
  <c r="AW176" i="45"/>
  <c r="BE176" i="47"/>
  <c r="BE176" i="45"/>
  <c r="AY177" i="47"/>
  <c r="AY177" i="45"/>
  <c r="O178" i="47"/>
  <c r="O178" i="45"/>
  <c r="AE178" i="47"/>
  <c r="AE178" i="45"/>
  <c r="AU178" i="47"/>
  <c r="AU178" i="45"/>
  <c r="AG38" i="45"/>
  <c r="BM90" i="45"/>
  <c r="AX117" i="47"/>
  <c r="AX117" i="45"/>
  <c r="AB129" i="47"/>
  <c r="AB129" i="45"/>
  <c r="N133" i="47"/>
  <c r="N133" i="45"/>
  <c r="AP134" i="47"/>
  <c r="AP134" i="45"/>
  <c r="I136" i="47"/>
  <c r="I136" i="45"/>
  <c r="F138" i="47"/>
  <c r="F138" i="45"/>
  <c r="AI141" i="47"/>
  <c r="AI141" i="45"/>
  <c r="AQ144" i="47"/>
  <c r="AQ144" i="45"/>
  <c r="J146" i="47"/>
  <c r="J146" i="45"/>
  <c r="R146" i="47"/>
  <c r="R146" i="45"/>
  <c r="N150" i="47"/>
  <c r="N150" i="45"/>
  <c r="AH151" i="47"/>
  <c r="AH151" i="45"/>
  <c r="A102" i="45"/>
  <c r="C102" i="47"/>
  <c r="C102" i="45" s="1"/>
  <c r="AY41" i="45"/>
  <c r="G59" i="45"/>
  <c r="AE63" i="45"/>
  <c r="E76" i="45"/>
  <c r="I86" i="45"/>
  <c r="Q88" i="45"/>
  <c r="AZ89" i="45"/>
  <c r="AN90" i="45"/>
  <c r="L93" i="45"/>
  <c r="AE94" i="45"/>
  <c r="BF97" i="45"/>
  <c r="AZ98" i="45"/>
  <c r="BN102" i="45"/>
  <c r="AZ103" i="45"/>
  <c r="X104" i="45"/>
  <c r="AZ104" i="45"/>
  <c r="M105" i="45"/>
  <c r="AB105" i="45"/>
  <c r="BK106" i="45"/>
  <c r="T107" i="45"/>
  <c r="AZ107" i="45"/>
  <c r="AA111" i="45"/>
  <c r="BP124" i="45"/>
  <c r="BJ130" i="45"/>
  <c r="AJ135" i="45"/>
  <c r="BE143" i="45"/>
  <c r="AH144" i="45"/>
  <c r="AL145" i="45"/>
  <c r="N147" i="45"/>
  <c r="BN149" i="45"/>
  <c r="U150" i="45"/>
  <c r="AL150" i="45"/>
  <c r="BA150" i="45"/>
  <c r="T152" i="45"/>
  <c r="AJ152" i="45"/>
  <c r="BP152" i="45"/>
  <c r="O153" i="45"/>
  <c r="F161" i="45"/>
  <c r="AS161" i="45"/>
  <c r="AS163" i="45"/>
  <c r="AS164" i="45"/>
  <c r="Q165" i="45"/>
  <c r="AH165" i="45"/>
  <c r="AW165" i="45"/>
  <c r="BN165" i="45"/>
  <c r="S166" i="45"/>
  <c r="BC101" i="45"/>
  <c r="AP102" i="45"/>
  <c r="E103" i="45"/>
  <c r="BA103" i="45"/>
  <c r="P105" i="45"/>
  <c r="AC105" i="45"/>
  <c r="O110" i="45"/>
  <c r="BF110" i="45"/>
  <c r="E112" i="45"/>
  <c r="I113" i="45"/>
  <c r="AO113" i="45"/>
  <c r="AC118" i="45"/>
  <c r="AV121" i="45"/>
  <c r="BK125" i="45"/>
  <c r="AL130" i="45"/>
  <c r="AP137" i="45"/>
  <c r="AX141" i="45"/>
  <c r="BN141" i="45"/>
  <c r="AR142" i="45"/>
  <c r="I146" i="45"/>
  <c r="AH146" i="45"/>
  <c r="E150" i="45"/>
  <c r="BE151" i="45"/>
  <c r="BK153" i="45"/>
  <c r="Q154" i="45"/>
  <c r="N155" i="45"/>
  <c r="AT155" i="45"/>
  <c r="R156" i="45"/>
  <c r="AO156" i="45"/>
  <c r="BM156" i="45"/>
  <c r="AA157" i="45"/>
  <c r="BK159" i="45"/>
  <c r="A66" i="45"/>
  <c r="L58" i="45"/>
  <c r="AW75" i="45"/>
  <c r="AK91" i="45"/>
  <c r="AG45" i="45"/>
  <c r="AU63" i="45"/>
  <c r="BA76" i="45"/>
  <c r="S80" i="45"/>
  <c r="AS87" i="45"/>
  <c r="BE88" i="45"/>
  <c r="AC89" i="45"/>
  <c r="BD89" i="45"/>
  <c r="BE92" i="45"/>
  <c r="AD96" i="45"/>
  <c r="AV99" i="45"/>
  <c r="A75" i="45"/>
  <c r="AS46" i="45"/>
  <c r="BH60" i="45"/>
  <c r="S64" i="45"/>
  <c r="BQ76" i="45"/>
  <c r="BO80" i="45"/>
  <c r="BQ91" i="45"/>
  <c r="BK98" i="45"/>
  <c r="G101" i="45"/>
  <c r="R102" i="45"/>
  <c r="AR113" i="45"/>
  <c r="G128" i="45"/>
  <c r="BA46" i="45"/>
  <c r="BP60" i="45"/>
  <c r="AF104" i="47"/>
  <c r="AF104" i="45"/>
  <c r="W106" i="47"/>
  <c r="W106" i="45"/>
  <c r="AA107" i="47"/>
  <c r="AA107" i="45"/>
  <c r="AQ107" i="47"/>
  <c r="AQ107" i="45"/>
  <c r="O108" i="47"/>
  <c r="O108" i="45"/>
  <c r="BO109" i="47"/>
  <c r="BO109" i="45"/>
  <c r="V110" i="47"/>
  <c r="V110" i="45"/>
  <c r="AN113" i="47"/>
  <c r="AN113" i="45"/>
  <c r="BL113" i="47"/>
  <c r="BL113" i="45"/>
  <c r="AT115" i="47"/>
  <c r="AT115" i="45"/>
  <c r="J116" i="47"/>
  <c r="J116" i="45"/>
  <c r="BF116" i="47"/>
  <c r="BF116" i="45"/>
  <c r="AL117" i="47"/>
  <c r="AL117" i="45"/>
  <c r="BJ117" i="47"/>
  <c r="BJ117" i="45"/>
  <c r="I118" i="47"/>
  <c r="I118" i="45"/>
  <c r="L121" i="47"/>
  <c r="L121" i="45"/>
  <c r="D123" i="47"/>
  <c r="D123" i="45"/>
  <c r="D125" i="47"/>
  <c r="D125" i="45"/>
  <c r="BH125" i="47"/>
  <c r="BH125" i="45"/>
  <c r="F126" i="47"/>
  <c r="F126" i="45"/>
  <c r="AJ128" i="45"/>
  <c r="AA179" i="45"/>
  <c r="L180" i="45"/>
  <c r="AC180" i="45"/>
  <c r="BE181" i="45"/>
  <c r="AA182" i="45"/>
  <c r="O183" i="45"/>
  <c r="AG184" i="45"/>
  <c r="E185" i="45"/>
  <c r="AM186" i="45"/>
  <c r="BC186" i="45"/>
  <c r="S187" i="45"/>
  <c r="BK188" i="45"/>
  <c r="K189" i="45"/>
  <c r="AN181" i="47"/>
  <c r="AN181" i="45"/>
  <c r="AV181" i="47"/>
  <c r="AV181" i="45"/>
  <c r="J182" i="47"/>
  <c r="J182" i="45"/>
  <c r="Z182" i="47"/>
  <c r="Z182" i="45"/>
  <c r="F183" i="47"/>
  <c r="F183" i="45"/>
  <c r="P184" i="47"/>
  <c r="P184" i="45"/>
  <c r="T185" i="47"/>
  <c r="T185" i="45"/>
  <c r="BH185" i="47"/>
  <c r="BH185" i="45"/>
  <c r="F186" i="47"/>
  <c r="F186" i="45"/>
  <c r="AT186" i="47"/>
  <c r="AT186" i="45"/>
  <c r="J187" i="47"/>
  <c r="J187" i="45"/>
  <c r="R187" i="47"/>
  <c r="R187" i="45"/>
  <c r="AP187" i="47"/>
  <c r="AP187" i="45"/>
  <c r="AX187" i="47"/>
  <c r="AX187" i="45"/>
  <c r="BN187" i="47"/>
  <c r="BN187" i="45"/>
  <c r="N188" i="47"/>
  <c r="N188" i="45"/>
  <c r="AD188" i="47"/>
  <c r="AD188" i="45"/>
  <c r="AL188" i="47"/>
  <c r="AL188" i="45"/>
  <c r="AT188" i="47"/>
  <c r="AT188" i="45"/>
  <c r="R189" i="47"/>
  <c r="R189" i="45"/>
  <c r="AP189" i="47"/>
  <c r="AP189" i="45"/>
  <c r="U180" i="47"/>
  <c r="U180" i="45"/>
  <c r="AK180" i="47"/>
  <c r="AK180" i="45"/>
  <c r="AS180" i="47"/>
  <c r="AS180" i="45"/>
  <c r="BA180" i="47"/>
  <c r="BA180" i="45"/>
  <c r="BI180" i="47"/>
  <c r="BI180" i="45"/>
  <c r="I181" i="47"/>
  <c r="I181" i="45"/>
  <c r="AG181" i="47"/>
  <c r="AG181" i="45"/>
  <c r="K182" i="47"/>
  <c r="K182" i="45"/>
  <c r="S182" i="47"/>
  <c r="S182" i="45"/>
  <c r="AI182" i="47"/>
  <c r="AI182" i="45"/>
  <c r="AY182" i="47"/>
  <c r="AY182" i="45"/>
  <c r="BG182" i="47"/>
  <c r="BG182" i="45"/>
  <c r="AE183" i="47"/>
  <c r="AE183" i="45"/>
  <c r="AM183" i="47"/>
  <c r="AM183" i="45"/>
  <c r="BC183" i="47"/>
  <c r="BC183" i="45"/>
  <c r="AO184" i="47"/>
  <c r="AO184" i="45"/>
  <c r="AW184" i="47"/>
  <c r="AW184" i="45"/>
  <c r="BE184" i="47"/>
  <c r="BE184" i="45"/>
  <c r="BM184" i="47"/>
  <c r="BM184" i="45"/>
  <c r="M185" i="47"/>
  <c r="M185" i="45"/>
  <c r="AS185" i="47"/>
  <c r="AS185" i="45"/>
  <c r="BA185" i="47"/>
  <c r="BA185" i="45"/>
  <c r="AE186" i="47"/>
  <c r="AE186" i="45"/>
  <c r="BK186" i="47"/>
  <c r="BK186" i="45"/>
  <c r="AI187" i="47"/>
  <c r="AI187" i="45"/>
  <c r="AQ187" i="47"/>
  <c r="AQ187" i="45"/>
  <c r="AU188" i="47"/>
  <c r="AU188" i="45"/>
  <c r="BC188" i="47"/>
  <c r="BC188" i="45"/>
  <c r="BO189" i="47"/>
  <c r="BO189" i="45"/>
  <c r="AI191" i="47"/>
  <c r="AI191" i="45"/>
  <c r="AE192" i="47"/>
  <c r="AE192" i="45"/>
  <c r="AM192" i="47"/>
  <c r="AM192" i="45"/>
  <c r="K193" i="47"/>
  <c r="K193" i="45"/>
  <c r="AY193" i="47"/>
  <c r="AY193" i="45"/>
  <c r="AC194" i="47"/>
  <c r="AC194" i="45"/>
  <c r="AK194" i="47"/>
  <c r="AK194" i="45"/>
  <c r="AS194" i="47"/>
  <c r="AS194" i="45"/>
  <c r="AH127" i="45"/>
  <c r="AI179" i="45"/>
  <c r="E180" i="45"/>
  <c r="T180" i="45"/>
  <c r="BH180" i="45"/>
  <c r="BL181" i="45"/>
  <c r="R182" i="45"/>
  <c r="V183" i="45"/>
  <c r="BK183" i="45"/>
  <c r="Y184" i="45"/>
  <c r="AN184" i="45"/>
  <c r="L185" i="45"/>
  <c r="BQ185" i="45"/>
  <c r="BJ186" i="45"/>
  <c r="K187" i="45"/>
  <c r="AM188" i="45"/>
  <c r="AL190" i="45"/>
  <c r="BB190" i="45"/>
  <c r="AP191" i="45"/>
  <c r="N192" i="45"/>
  <c r="D196" i="45"/>
  <c r="Z191" i="47"/>
  <c r="Z191" i="45"/>
  <c r="AX191" i="47"/>
  <c r="AX191" i="45"/>
  <c r="AP193" i="47"/>
  <c r="AP193" i="45"/>
  <c r="BN193" i="47"/>
  <c r="BN193" i="45"/>
  <c r="L194" i="47"/>
  <c r="L194" i="45"/>
  <c r="AJ194" i="47"/>
  <c r="AJ194" i="45"/>
  <c r="AQ196" i="47"/>
  <c r="AQ196" i="45"/>
  <c r="BG196" i="47"/>
  <c r="BG196" i="45"/>
  <c r="AH198" i="47"/>
  <c r="AH198" i="45"/>
  <c r="BN198" i="47"/>
  <c r="BN198" i="45"/>
  <c r="N199" i="47"/>
  <c r="N199" i="45"/>
  <c r="AQ207" i="47"/>
  <c r="AQ207" i="45"/>
  <c r="I195" i="47"/>
  <c r="I195" i="45"/>
  <c r="Y195" i="47"/>
  <c r="Y195" i="45"/>
  <c r="AW195" i="47"/>
  <c r="AW195" i="45"/>
  <c r="L196" i="47"/>
  <c r="L196" i="45"/>
  <c r="AB196" i="47"/>
  <c r="AB196" i="45"/>
  <c r="AM199" i="47"/>
  <c r="AM199" i="45"/>
  <c r="AY200" i="47"/>
  <c r="AY200" i="45"/>
  <c r="O201" i="47"/>
  <c r="O201" i="45"/>
  <c r="AE201" i="47"/>
  <c r="AE201" i="45"/>
  <c r="I204" i="47"/>
  <c r="I204" i="45"/>
  <c r="AS205" i="47"/>
  <c r="AS205" i="45"/>
  <c r="AF206" i="47"/>
  <c r="AF206" i="45"/>
  <c r="AV206" i="47"/>
  <c r="AV206" i="45"/>
  <c r="N190" i="45"/>
  <c r="AD190" i="45"/>
  <c r="AT190" i="45"/>
  <c r="BJ190" i="45"/>
  <c r="J191" i="45"/>
  <c r="AT192" i="45"/>
  <c r="R193" i="45"/>
  <c r="D194" i="45"/>
  <c r="AV195" i="45"/>
  <c r="BK197" i="45"/>
  <c r="AP198" i="45"/>
  <c r="BF198" i="45"/>
  <c r="W199" i="45"/>
  <c r="BK201" i="45"/>
  <c r="U203" i="45"/>
  <c r="AL114" i="45"/>
  <c r="M116" i="45"/>
  <c r="O123" i="45"/>
  <c r="BK128" i="45"/>
  <c r="I134" i="45"/>
  <c r="P139" i="45"/>
  <c r="F140" i="45"/>
  <c r="BO122" i="45"/>
  <c r="AM123" i="45"/>
  <c r="BE126" i="45"/>
  <c r="Y131" i="45"/>
  <c r="I132" i="45"/>
  <c r="AZ135" i="45"/>
  <c r="X136" i="45"/>
  <c r="BD139" i="45"/>
  <c r="R144" i="45"/>
  <c r="BM146" i="45"/>
  <c r="AC148" i="45"/>
  <c r="Q149" i="45"/>
  <c r="AG154" i="45"/>
  <c r="BM154" i="45"/>
  <c r="AC155" i="45"/>
  <c r="AI158" i="45"/>
  <c r="AK161" i="45"/>
  <c r="N109" i="45"/>
  <c r="BO120" i="45"/>
  <c r="BM126" i="45"/>
  <c r="AC127" i="45"/>
  <c r="BQ127" i="45"/>
  <c r="AA129" i="45"/>
  <c r="AW131" i="45"/>
  <c r="Q132" i="45"/>
  <c r="AW132" i="45"/>
  <c r="M133" i="45"/>
  <c r="AK133" i="45"/>
  <c r="L135" i="45"/>
  <c r="J137" i="45"/>
  <c r="AN139" i="45"/>
  <c r="D142" i="45"/>
  <c r="AN143" i="45"/>
  <c r="AP144" i="45"/>
  <c r="AS145" i="45"/>
  <c r="BQ145" i="45"/>
  <c r="BA147" i="45"/>
  <c r="BM149" i="45"/>
  <c r="BM151" i="45"/>
  <c r="AY152" i="45"/>
  <c r="AE153" i="45"/>
  <c r="AU153" i="45"/>
  <c r="I156" i="45"/>
  <c r="AH157" i="45"/>
  <c r="BC159" i="45"/>
  <c r="Q160" i="45"/>
  <c r="BQ161" i="45"/>
  <c r="E163" i="45"/>
  <c r="BQ164" i="45"/>
  <c r="W167" i="45"/>
  <c r="I169" i="45"/>
  <c r="AW169" i="45"/>
  <c r="AC170" i="45"/>
  <c r="AS170" i="45"/>
  <c r="BI170" i="45"/>
  <c r="AW171" i="45"/>
  <c r="S172" i="45"/>
  <c r="AI172" i="45"/>
  <c r="AY172" i="45"/>
  <c r="Q174" i="45"/>
  <c r="AG174" i="45"/>
  <c r="R177" i="45"/>
  <c r="BM117" i="45"/>
  <c r="I126" i="45"/>
  <c r="AY129" i="45"/>
  <c r="H139" i="45"/>
  <c r="BL139" i="45"/>
  <c r="BC103" i="45"/>
  <c r="AQ113" i="45"/>
  <c r="AY120" i="45"/>
  <c r="AU125" i="45"/>
  <c r="AM128" i="45"/>
  <c r="M130" i="45"/>
  <c r="AG131" i="45"/>
  <c r="U133" i="45"/>
  <c r="R137" i="45"/>
  <c r="X139" i="45"/>
  <c r="N140" i="45"/>
  <c r="AD109" i="45"/>
  <c r="AO110" i="45"/>
  <c r="BM115" i="45"/>
  <c r="AW117" i="45"/>
  <c r="O128" i="45"/>
  <c r="K129" i="45"/>
  <c r="BQ130" i="45"/>
  <c r="AS133" i="45"/>
  <c r="BQ133" i="45"/>
  <c r="AO134" i="45"/>
  <c r="BH135" i="45"/>
  <c r="Z141" i="45"/>
  <c r="BH142" i="45"/>
  <c r="P143" i="45"/>
  <c r="AF143" i="45"/>
  <c r="J144" i="45"/>
  <c r="BA145" i="45"/>
  <c r="Y146" i="45"/>
  <c r="AO146" i="45"/>
  <c r="BE146" i="45"/>
  <c r="U148" i="45"/>
  <c r="BM101" i="45"/>
  <c r="A108" i="45"/>
  <c r="K111" i="45"/>
  <c r="BI116" i="45"/>
  <c r="AJ118" i="45"/>
  <c r="AO126" i="45"/>
  <c r="M127" i="45"/>
  <c r="AI129" i="45"/>
  <c r="AV139" i="45"/>
  <c r="L142" i="45"/>
  <c r="AV143" i="45"/>
  <c r="AK145" i="45"/>
  <c r="BH102" i="45"/>
  <c r="N114" i="45"/>
  <c r="AO115" i="45"/>
  <c r="AO132" i="45"/>
  <c r="BA133" i="45"/>
  <c r="BF137" i="45"/>
  <c r="AJ142" i="45"/>
  <c r="AG146" i="45"/>
  <c r="BP95" i="45"/>
  <c r="AB135" i="45"/>
  <c r="V140" i="45"/>
  <c r="AH141" i="45"/>
  <c r="AZ142" i="45"/>
  <c r="X143" i="45"/>
  <c r="BL143" i="45"/>
  <c r="BI145" i="45"/>
  <c r="AC147" i="45"/>
  <c r="AE128" i="45"/>
  <c r="BP135" i="45"/>
  <c r="E145" i="45"/>
  <c r="Q146" i="45"/>
  <c r="AW154" i="45"/>
  <c r="AS155" i="45"/>
  <c r="S158" i="45"/>
  <c r="AY158" i="45"/>
  <c r="AM159" i="45"/>
  <c r="U163" i="45"/>
  <c r="Y99" i="45"/>
  <c r="C50" i="47"/>
  <c r="C50" i="45" s="1"/>
  <c r="AT49" i="45"/>
  <c r="J92" i="45"/>
  <c r="N60" i="45"/>
  <c r="BP97" i="45"/>
  <c r="L71" i="45"/>
  <c r="L102" i="45"/>
  <c r="AA113" i="45"/>
  <c r="BO113" i="45"/>
  <c r="L118" i="45"/>
  <c r="AE125" i="45"/>
  <c r="AW126" i="45"/>
  <c r="AU176" i="45"/>
  <c r="I101" i="45"/>
  <c r="BE101" i="45"/>
  <c r="U201" i="45"/>
  <c r="AM43" i="45"/>
  <c r="BD54" i="45"/>
  <c r="AC67" i="45"/>
  <c r="AC71" i="45"/>
  <c r="BF73" i="45"/>
  <c r="BJ114" i="45"/>
  <c r="BE115" i="45"/>
  <c r="AO117" i="45"/>
  <c r="G119" i="45"/>
  <c r="AM119" i="45"/>
  <c r="Y126" i="45"/>
  <c r="W128" i="45"/>
  <c r="AS130" i="45"/>
  <c r="I131" i="45"/>
  <c r="BE131" i="45"/>
  <c r="Y132" i="45"/>
  <c r="BI133" i="45"/>
  <c r="AG134" i="45"/>
  <c r="AW134" i="45"/>
  <c r="D135" i="45"/>
  <c r="AR135" i="45"/>
  <c r="AX137" i="45"/>
  <c r="BB140" i="45"/>
  <c r="AV174" i="45"/>
  <c r="W195" i="45"/>
  <c r="BP71" i="45"/>
  <c r="AW179" i="45"/>
  <c r="D175" i="45"/>
  <c r="AR43" i="45"/>
  <c r="AW94" i="45"/>
  <c r="AQ104" i="45"/>
  <c r="AY113" i="45"/>
  <c r="AZ118" i="45"/>
  <c r="BG120" i="45"/>
  <c r="AY122" i="45"/>
  <c r="BC123" i="45"/>
  <c r="U178" i="45"/>
  <c r="AY180" i="45"/>
  <c r="BB206" i="45"/>
  <c r="Q59" i="45"/>
  <c r="U69" i="45"/>
  <c r="BH62" i="45"/>
  <c r="AI85" i="45"/>
  <c r="E62" i="45"/>
  <c r="BG90" i="45"/>
  <c r="Z172" i="45"/>
  <c r="AW200" i="45"/>
  <c r="BQ201" i="45"/>
  <c r="AL206" i="45"/>
  <c r="AR124" i="45"/>
  <c r="J126" i="45"/>
  <c r="AN128" i="45"/>
  <c r="AC132" i="45"/>
  <c r="AL138" i="45"/>
  <c r="I139" i="45"/>
  <c r="H142" i="45"/>
  <c r="Q145" i="45"/>
  <c r="AG148" i="45"/>
  <c r="M149" i="45"/>
  <c r="BI151" i="45"/>
  <c r="U154" i="45"/>
  <c r="BC158" i="45"/>
  <c r="M160" i="45"/>
  <c r="AO161" i="45"/>
  <c r="BE164" i="45"/>
  <c r="BC166" i="45"/>
  <c r="AY167" i="45"/>
  <c r="I170" i="45"/>
  <c r="AG170" i="45"/>
  <c r="BI174" i="45"/>
  <c r="L176" i="45"/>
  <c r="AD177" i="45"/>
  <c r="BD180" i="45"/>
  <c r="AZ181" i="45"/>
  <c r="AH190" i="45"/>
  <c r="AX190" i="45"/>
  <c r="L195" i="45"/>
  <c r="AJ195" i="45"/>
  <c r="G196" i="45"/>
  <c r="AQ197" i="45"/>
  <c r="BJ198" i="45"/>
  <c r="BF199" i="45"/>
  <c r="J201" i="45"/>
  <c r="AN203" i="45"/>
  <c r="AQ206" i="45"/>
  <c r="BB100" i="45"/>
  <c r="AJ111" i="45"/>
  <c r="A109" i="45"/>
  <c r="A128" i="45"/>
  <c r="A180" i="45"/>
  <c r="C203" i="47"/>
  <c r="C203" i="45" s="1"/>
  <c r="BN60" i="45"/>
  <c r="AN93" i="45"/>
  <c r="BO121" i="45"/>
  <c r="Y127" i="45"/>
  <c r="BJ133" i="45"/>
  <c r="BM136" i="45"/>
  <c r="Z140" i="45"/>
  <c r="AZ143" i="45"/>
  <c r="S153" i="45"/>
  <c r="AK154" i="45"/>
  <c r="E162" i="45"/>
  <c r="U165" i="45"/>
  <c r="BI169" i="45"/>
  <c r="BM175" i="45"/>
  <c r="BD185" i="45"/>
  <c r="F198" i="45"/>
  <c r="BJ200" i="45"/>
  <c r="AL202" i="45"/>
  <c r="AF205" i="45"/>
  <c r="BG206" i="45"/>
  <c r="A158" i="45"/>
  <c r="E63" i="45"/>
  <c r="AN87" i="45"/>
  <c r="AI106" i="45"/>
  <c r="AQ137" i="45"/>
  <c r="A145" i="45"/>
  <c r="A190" i="45"/>
  <c r="A194" i="45"/>
  <c r="A199" i="45"/>
  <c r="C131" i="47"/>
  <c r="C131" i="45" s="1"/>
  <c r="X103" i="45"/>
  <c r="X118" i="45"/>
  <c r="N130" i="45"/>
  <c r="AO136" i="45"/>
  <c r="V137" i="45"/>
  <c r="AO147" i="45"/>
  <c r="I150" i="45"/>
  <c r="BG153" i="45"/>
  <c r="BE161" i="45"/>
  <c r="U162" i="45"/>
  <c r="AE172" i="45"/>
  <c r="AH178" i="45"/>
  <c r="BJ187" i="45"/>
  <c r="N191" i="45"/>
  <c r="BJ193" i="45"/>
  <c r="BD194" i="45"/>
  <c r="BH195" i="45"/>
  <c r="J199" i="45"/>
  <c r="V200" i="45"/>
  <c r="C117" i="47"/>
  <c r="C117" i="45" s="1"/>
  <c r="C142" i="47"/>
  <c r="C142" i="45" s="1"/>
  <c r="AY43" i="45"/>
  <c r="AS102" i="45"/>
  <c r="AV123" i="45"/>
  <c r="S125" i="45"/>
  <c r="BJ127" i="45"/>
  <c r="V130" i="45"/>
  <c r="AT133" i="45"/>
  <c r="AH134" i="45"/>
  <c r="BQ134" i="45"/>
  <c r="BQ135" i="45"/>
  <c r="AT137" i="45"/>
  <c r="V138" i="45"/>
  <c r="N141" i="45"/>
  <c r="AS142" i="45"/>
  <c r="AB143" i="45"/>
  <c r="AC146" i="45"/>
  <c r="BE147" i="45"/>
  <c r="Y150" i="45"/>
  <c r="BK152" i="45"/>
  <c r="S159" i="45"/>
  <c r="BO159" i="45"/>
  <c r="BQ160" i="45"/>
  <c r="AK162" i="45"/>
  <c r="Q163" i="45"/>
  <c r="S167" i="45"/>
  <c r="AC169" i="45"/>
  <c r="M171" i="45"/>
  <c r="BA171" i="45"/>
  <c r="AU172" i="45"/>
  <c r="I175" i="45"/>
  <c r="F177" i="45"/>
  <c r="J178" i="45"/>
  <c r="AV180" i="45"/>
  <c r="J183" i="45"/>
  <c r="J188" i="45"/>
  <c r="Z190" i="45"/>
  <c r="AL191" i="45"/>
  <c r="BJ191" i="45"/>
  <c r="AB195" i="45"/>
  <c r="BC196" i="45"/>
  <c r="Z201" i="45"/>
  <c r="AX201" i="45"/>
  <c r="BN201" i="45"/>
  <c r="N202" i="45"/>
  <c r="H203" i="45"/>
  <c r="A183" i="45"/>
  <c r="C145" i="47"/>
  <c r="C145" i="45" s="1"/>
  <c r="X91" i="45"/>
  <c r="AH101" i="45"/>
  <c r="AY108" i="45"/>
  <c r="AB113" i="45"/>
  <c r="AT116" i="45"/>
  <c r="X121" i="45"/>
  <c r="N127" i="45"/>
  <c r="AL127" i="45"/>
  <c r="AC135" i="45"/>
  <c r="AS135" i="45"/>
  <c r="BI135" i="45"/>
  <c r="I138" i="45"/>
  <c r="Q139" i="45"/>
  <c r="AG139" i="45"/>
  <c r="AW139" i="45"/>
  <c r="AL141" i="45"/>
  <c r="BE148" i="45"/>
  <c r="AK151" i="45"/>
  <c r="AC154" i="45"/>
  <c r="I155" i="45"/>
  <c r="G158" i="45"/>
  <c r="AI159" i="45"/>
  <c r="I161" i="45"/>
  <c r="I163" i="45"/>
  <c r="BE163" i="45"/>
  <c r="M165" i="45"/>
  <c r="BK166" i="45"/>
  <c r="AI167" i="45"/>
  <c r="Q168" i="45"/>
  <c r="AO168" i="45"/>
  <c r="BE170" i="45"/>
  <c r="I173" i="45"/>
  <c r="AS174" i="45"/>
  <c r="BQ174" i="45"/>
  <c r="T176" i="45"/>
  <c r="AN180" i="45"/>
  <c r="V182" i="45"/>
  <c r="AX183" i="45"/>
  <c r="BP184" i="45"/>
  <c r="X194" i="45"/>
  <c r="AY197" i="45"/>
  <c r="BO197" i="45"/>
  <c r="N198" i="45"/>
  <c r="AP199" i="45"/>
  <c r="AT200" i="45"/>
  <c r="AT202" i="45"/>
  <c r="BJ202" i="45"/>
  <c r="X205" i="45"/>
  <c r="AN205" i="45"/>
  <c r="AK131" i="45"/>
  <c r="AG138" i="45"/>
  <c r="V141" i="45"/>
  <c r="P142" i="45"/>
  <c r="AT144" i="45"/>
  <c r="AK149" i="45"/>
  <c r="BQ149" i="45"/>
  <c r="AG150" i="45"/>
  <c r="AE152" i="45"/>
  <c r="BO153" i="45"/>
  <c r="BM155" i="45"/>
  <c r="W158" i="45"/>
  <c r="U160" i="45"/>
  <c r="A84" i="45"/>
  <c r="AG96" i="45"/>
  <c r="AR85" i="45"/>
  <c r="BC93" i="45"/>
  <c r="L95" i="45"/>
  <c r="BE96" i="45"/>
  <c r="AJ97" i="45"/>
  <c r="AF103" i="45"/>
  <c r="C99" i="47"/>
  <c r="C99" i="45" s="1"/>
  <c r="C115" i="47"/>
  <c r="C115" i="45" s="1"/>
  <c r="R68" i="45"/>
  <c r="M81" i="45"/>
  <c r="D92" i="45"/>
  <c r="M95" i="45"/>
  <c r="L97" i="45"/>
  <c r="AG101" i="45"/>
  <c r="D104" i="45"/>
  <c r="AI104" i="45"/>
  <c r="AE107" i="45"/>
  <c r="BN108" i="45"/>
  <c r="AT109" i="45"/>
  <c r="BM110" i="45"/>
  <c r="BG111" i="45"/>
  <c r="P112" i="45"/>
  <c r="BC112" i="45"/>
  <c r="AM114" i="45"/>
  <c r="BF115" i="45"/>
  <c r="AS116" i="45"/>
  <c r="BH118" i="45"/>
  <c r="P121" i="45"/>
  <c r="AR122" i="45"/>
  <c r="BN126" i="45"/>
  <c r="V127" i="45"/>
  <c r="AT127" i="45"/>
  <c r="F56" i="45"/>
  <c r="AD56" i="45"/>
  <c r="A115" i="45"/>
  <c r="C110" i="47"/>
  <c r="C110" i="45" s="1"/>
  <c r="BN78" i="45"/>
  <c r="BL87" i="45"/>
  <c r="BO88" i="45"/>
  <c r="P91" i="45"/>
  <c r="AE98" i="45"/>
  <c r="AD100" i="45"/>
  <c r="K104" i="45"/>
  <c r="X105" i="45"/>
  <c r="AQ106" i="45"/>
  <c r="AH108" i="45"/>
  <c r="BJ109" i="45"/>
  <c r="Y110" i="45"/>
  <c r="L111" i="45"/>
  <c r="BB114" i="45"/>
  <c r="Y115" i="45"/>
  <c r="AD116" i="45"/>
  <c r="AB148" i="45"/>
  <c r="P151" i="45"/>
  <c r="BM177" i="45"/>
  <c r="A52" i="45"/>
  <c r="AO59" i="45"/>
  <c r="AB64" i="45"/>
  <c r="R124" i="45"/>
  <c r="T175" i="45"/>
  <c r="AC183" i="45"/>
  <c r="AG187" i="45"/>
  <c r="BE189" i="45"/>
  <c r="Q191" i="45"/>
  <c r="K194" i="45"/>
  <c r="V197" i="45"/>
  <c r="Q198" i="45"/>
  <c r="AW198" i="45"/>
  <c r="Y200" i="45"/>
  <c r="BK204" i="45"/>
  <c r="N206" i="45"/>
  <c r="AD206" i="45"/>
  <c r="C52" i="47"/>
  <c r="C52" i="45" s="1"/>
  <c r="BB76" i="45"/>
  <c r="X171" i="45"/>
  <c r="BA188" i="45"/>
  <c r="AT197" i="45"/>
  <c r="A198" i="45"/>
  <c r="AL51" i="45"/>
  <c r="BQ60" i="45"/>
  <c r="AB71" i="45"/>
  <c r="BF75" i="45"/>
  <c r="BF124" i="45"/>
  <c r="D138" i="45"/>
  <c r="H169" i="45"/>
  <c r="Q182" i="45"/>
  <c r="BI183" i="45"/>
  <c r="G184" i="45"/>
  <c r="BM187" i="45"/>
  <c r="AT51" i="45"/>
  <c r="AJ64" i="45"/>
  <c r="AO70" i="45"/>
  <c r="R113" i="45"/>
  <c r="AN134" i="45"/>
  <c r="AZ168" i="45"/>
  <c r="BL174" i="45"/>
  <c r="AM176" i="45"/>
  <c r="BE187" i="45"/>
  <c r="I193" i="45"/>
  <c r="AL197" i="45"/>
  <c r="BJ197" i="45"/>
  <c r="AS199" i="45"/>
  <c r="AO200" i="45"/>
  <c r="BI201" i="45"/>
  <c r="AG202" i="45"/>
  <c r="AQ203" i="45"/>
  <c r="G204" i="45"/>
  <c r="K205" i="45"/>
  <c r="C154" i="47"/>
  <c r="C154" i="45" s="1"/>
  <c r="R50" i="45"/>
  <c r="BP62" i="45"/>
  <c r="AG70" i="45"/>
  <c r="AE184" i="45"/>
  <c r="AU204" i="45"/>
  <c r="H40" i="45"/>
  <c r="AM65" i="45"/>
  <c r="G74" i="45"/>
  <c r="Y177" i="45"/>
  <c r="I179" i="45"/>
  <c r="AF40" i="45"/>
  <c r="AD46" i="45"/>
  <c r="AS69" i="45"/>
  <c r="I73" i="45"/>
  <c r="BN75" i="45"/>
  <c r="R77" i="45"/>
  <c r="A207" i="45"/>
  <c r="M16" i="45"/>
  <c r="AU51" i="45"/>
  <c r="BE57" i="45"/>
  <c r="M60" i="45"/>
  <c r="S66" i="45"/>
  <c r="BA69" i="45"/>
  <c r="Z77" i="45"/>
  <c r="AD91" i="45"/>
  <c r="AR147" i="45"/>
  <c r="BP150" i="45"/>
  <c r="BL156" i="45"/>
  <c r="AF165" i="45"/>
  <c r="P174" i="45"/>
  <c r="AJ175" i="45"/>
  <c r="W181" i="45"/>
  <c r="BA183" i="45"/>
  <c r="AC188" i="45"/>
  <c r="BA192" i="45"/>
  <c r="AO198" i="45"/>
  <c r="Q200" i="45"/>
  <c r="I202" i="45"/>
  <c r="BG203" i="45"/>
  <c r="AM204" i="45"/>
  <c r="AQ205" i="45"/>
  <c r="AK67" i="45"/>
  <c r="AX75" i="45"/>
  <c r="AV160" i="45"/>
  <c r="BE202" i="45"/>
  <c r="A168" i="45"/>
  <c r="AT18" i="45"/>
  <c r="AB62" i="45"/>
  <c r="BM68" i="45"/>
  <c r="Q73" i="45"/>
  <c r="AD76" i="45"/>
  <c r="AR100" i="45"/>
  <c r="BE137" i="45"/>
  <c r="R158" i="45"/>
  <c r="AS186" i="45"/>
  <c r="AW189" i="45"/>
  <c r="AO191" i="45"/>
  <c r="U192" i="45"/>
  <c r="I198" i="45"/>
  <c r="M199" i="45"/>
  <c r="W204" i="45"/>
  <c r="F206" i="45"/>
  <c r="AG59" i="45"/>
  <c r="E72" i="45"/>
  <c r="K180" i="45"/>
  <c r="AZ41" i="45"/>
  <c r="AS53" i="45"/>
  <c r="AF63" i="45"/>
  <c r="AI66" i="45"/>
  <c r="BI69" i="45"/>
  <c r="AM74" i="45"/>
  <c r="AH77" i="45"/>
  <c r="AJ155" i="45"/>
  <c r="P171" i="45"/>
  <c r="AF174" i="45"/>
  <c r="BM182" i="45"/>
  <c r="AW193" i="45"/>
  <c r="BG194" i="45"/>
  <c r="AK199" i="45"/>
  <c r="BG205" i="45"/>
  <c r="BF207" i="45"/>
  <c r="A106" i="45"/>
  <c r="C92" i="47"/>
  <c r="C92" i="45" s="1"/>
  <c r="BQ35" i="45"/>
  <c r="BP41" i="45"/>
  <c r="BI53" i="45"/>
  <c r="M58" i="45"/>
  <c r="U60" i="45"/>
  <c r="BP64" i="45"/>
  <c r="AQ66" i="45"/>
  <c r="E69" i="45"/>
  <c r="AZ71" i="45"/>
  <c r="BC74" i="45"/>
  <c r="AL76" i="45"/>
  <c r="AP77" i="45"/>
  <c r="BJ84" i="45"/>
  <c r="AF132" i="45"/>
  <c r="BE157" i="45"/>
  <c r="AV165" i="45"/>
  <c r="H174" i="45"/>
  <c r="BQ178" i="45"/>
  <c r="BG180" i="45"/>
  <c r="O181" i="45"/>
  <c r="U186" i="45"/>
  <c r="Q187" i="45"/>
  <c r="AK190" i="45"/>
  <c r="AG191" i="45"/>
  <c r="AY194" i="45"/>
  <c r="AG198" i="45"/>
  <c r="BE198" i="45"/>
  <c r="E199" i="45"/>
  <c r="BE200" i="45"/>
  <c r="BA201" i="45"/>
  <c r="BM202" i="45"/>
  <c r="AI203" i="45"/>
  <c r="BJ206" i="45"/>
  <c r="T71" i="45"/>
  <c r="AN146" i="45"/>
  <c r="AK192" i="45"/>
  <c r="BC195" i="45"/>
  <c r="BO205" i="45"/>
  <c r="C45" i="47"/>
  <c r="C45" i="45" s="1"/>
  <c r="C120" i="47"/>
  <c r="C120" i="45" s="1"/>
  <c r="C160" i="47"/>
  <c r="C160" i="45" s="1"/>
  <c r="J48" i="45"/>
  <c r="AV63" i="45"/>
  <c r="G65" i="45"/>
  <c r="M67" i="45"/>
  <c r="BE73" i="45"/>
  <c r="R75" i="45"/>
  <c r="AT76" i="45"/>
  <c r="V119" i="45"/>
  <c r="AD128" i="45"/>
  <c r="AL153" i="45"/>
  <c r="V159" i="45"/>
  <c r="D161" i="45"/>
  <c r="AX172" i="45"/>
  <c r="T173" i="45"/>
  <c r="BH173" i="45"/>
  <c r="AS178" i="45"/>
  <c r="Q179" i="45"/>
  <c r="AM181" i="45"/>
  <c r="AG182" i="45"/>
  <c r="AM184" i="45"/>
  <c r="Q189" i="45"/>
  <c r="M190" i="45"/>
  <c r="AA194" i="45"/>
  <c r="AE195" i="45"/>
  <c r="BB197" i="45"/>
  <c r="Y198" i="45"/>
  <c r="BI199" i="45"/>
  <c r="S203" i="45"/>
  <c r="AY203" i="45"/>
  <c r="S205" i="45"/>
  <c r="Z207" i="45"/>
  <c r="AX207" i="45"/>
  <c r="BL91" i="45"/>
  <c r="BD105" i="45"/>
  <c r="AA106" i="45"/>
  <c r="O107" i="45"/>
  <c r="AK118" i="45"/>
  <c r="H128" i="45"/>
  <c r="BF132" i="45"/>
  <c r="BB133" i="45"/>
  <c r="AE140" i="45"/>
  <c r="R149" i="45"/>
  <c r="AD150" i="45"/>
  <c r="A117" i="45"/>
  <c r="J94" i="45"/>
  <c r="BL112" i="45"/>
  <c r="R115" i="45"/>
  <c r="P119" i="45"/>
  <c r="AZ122" i="45"/>
  <c r="L129" i="45"/>
  <c r="AL133" i="45"/>
  <c r="BN134" i="45"/>
  <c r="Z146" i="45"/>
  <c r="BN146" i="45"/>
  <c r="A21" i="45"/>
  <c r="A139" i="45"/>
  <c r="A148" i="45"/>
  <c r="AI29" i="45"/>
  <c r="BK40" i="45"/>
  <c r="AH45" i="45"/>
  <c r="BB49" i="45"/>
  <c r="AN54" i="45"/>
  <c r="BA71" i="45"/>
  <c r="H87" i="45"/>
  <c r="BF94" i="45"/>
  <c r="M97" i="45"/>
  <c r="AM98" i="45"/>
  <c r="BF101" i="45"/>
  <c r="BH104" i="45"/>
  <c r="K106" i="45"/>
  <c r="D113" i="45"/>
  <c r="G114" i="45"/>
  <c r="AL116" i="45"/>
  <c r="BI118" i="45"/>
  <c r="BP129" i="45"/>
  <c r="AT130" i="45"/>
  <c r="V133" i="45"/>
  <c r="AG136" i="45"/>
  <c r="BE136" i="45"/>
  <c r="AA137" i="45"/>
  <c r="AD138" i="45"/>
  <c r="AT138" i="45"/>
  <c r="BJ138" i="45"/>
  <c r="Y139" i="45"/>
  <c r="AO139" i="45"/>
  <c r="AA141" i="45"/>
  <c r="AQ141" i="45"/>
  <c r="BI142" i="45"/>
  <c r="AO143" i="45"/>
  <c r="BM143" i="45"/>
  <c r="BG144" i="45"/>
  <c r="AD147" i="45"/>
  <c r="AD148" i="45"/>
  <c r="AP149" i="45"/>
  <c r="F150" i="45"/>
  <c r="BF154" i="45"/>
  <c r="AP156" i="45"/>
  <c r="AQ157" i="45"/>
  <c r="AR158" i="45"/>
  <c r="P159" i="45"/>
  <c r="AV159" i="45"/>
  <c r="BF160" i="45"/>
  <c r="N161" i="45"/>
  <c r="BF162" i="45"/>
  <c r="V163" i="45"/>
  <c r="AD164" i="45"/>
  <c r="R165" i="45"/>
  <c r="A134" i="45"/>
  <c r="C134" i="47"/>
  <c r="C134" i="45" s="1"/>
  <c r="BF26" i="45"/>
  <c r="T85" i="45"/>
  <c r="Q96" i="45"/>
  <c r="R101" i="45"/>
  <c r="BP111" i="45"/>
  <c r="T113" i="45"/>
  <c r="AZ113" i="45"/>
  <c r="AU114" i="45"/>
  <c r="AP117" i="45"/>
  <c r="H121" i="45"/>
  <c r="AN125" i="45"/>
  <c r="AP126" i="45"/>
  <c r="BG137" i="45"/>
  <c r="AU140" i="45"/>
  <c r="K141" i="45"/>
  <c r="BB150" i="45"/>
  <c r="A101" i="45"/>
  <c r="BK30" i="45"/>
  <c r="AI45" i="45"/>
  <c r="AV91" i="45"/>
  <c r="M102" i="45"/>
  <c r="AP110" i="45"/>
  <c r="BN110" i="45"/>
  <c r="BN115" i="45"/>
  <c r="V116" i="45"/>
  <c r="Z117" i="45"/>
  <c r="AF121" i="45"/>
  <c r="T124" i="45"/>
  <c r="P125" i="45"/>
  <c r="BB127" i="45"/>
  <c r="BL128" i="45"/>
  <c r="AZ129" i="45"/>
  <c r="Z134" i="45"/>
  <c r="U135" i="45"/>
  <c r="AK135" i="45"/>
  <c r="K137" i="45"/>
  <c r="N138" i="45"/>
  <c r="BE139" i="45"/>
  <c r="G140" i="45"/>
  <c r="U142" i="45"/>
  <c r="AK142" i="45"/>
  <c r="Q143" i="45"/>
  <c r="AI144" i="45"/>
  <c r="N145" i="45"/>
  <c r="BJ145" i="45"/>
  <c r="AT147" i="45"/>
  <c r="F148" i="45"/>
  <c r="AT148" i="45"/>
  <c r="BF149" i="45"/>
  <c r="Z151" i="45"/>
  <c r="AP151" i="45"/>
  <c r="BF151" i="45"/>
  <c r="D152" i="45"/>
  <c r="AB152" i="45"/>
  <c r="AZ152" i="45"/>
  <c r="AH154" i="45"/>
  <c r="V155" i="45"/>
  <c r="BJ155" i="45"/>
  <c r="BF156" i="45"/>
  <c r="BG157" i="45"/>
  <c r="T158" i="45"/>
  <c r="BH158" i="45"/>
  <c r="J160" i="45"/>
  <c r="AH160" i="45"/>
  <c r="BB161" i="45"/>
  <c r="R162" i="45"/>
  <c r="AL163" i="45"/>
  <c r="BB163" i="45"/>
  <c r="AT164" i="45"/>
  <c r="A131" i="45"/>
  <c r="C128" i="47"/>
  <c r="C128" i="45" s="1"/>
  <c r="BN94" i="45"/>
  <c r="K99" i="45"/>
  <c r="G107" i="45"/>
  <c r="BG108" i="45"/>
  <c r="O109" i="45"/>
  <c r="BH111" i="45"/>
  <c r="H112" i="45"/>
  <c r="AV112" i="45"/>
  <c r="BH113" i="45"/>
  <c r="F116" i="45"/>
  <c r="BN117" i="45"/>
  <c r="AS118" i="45"/>
  <c r="BH124" i="45"/>
  <c r="AV125" i="45"/>
  <c r="AX126" i="45"/>
  <c r="P128" i="45"/>
  <c r="T129" i="45"/>
  <c r="AJ129" i="45"/>
  <c r="Z132" i="45"/>
  <c r="J134" i="45"/>
  <c r="E135" i="45"/>
  <c r="AY137" i="45"/>
  <c r="W140" i="45"/>
  <c r="S144" i="45"/>
  <c r="AD145" i="45"/>
  <c r="AT145" i="45"/>
  <c r="AP146" i="45"/>
  <c r="F147" i="45"/>
  <c r="BJ148" i="45"/>
  <c r="J149" i="45"/>
  <c r="AH149" i="45"/>
  <c r="V150" i="45"/>
  <c r="AT150" i="45"/>
  <c r="J151" i="45"/>
  <c r="J154" i="45"/>
  <c r="AR65" i="45"/>
  <c r="E81" i="45"/>
  <c r="BD30" i="45"/>
  <c r="A61" i="45"/>
  <c r="AF41" i="45"/>
  <c r="AV62" i="45"/>
  <c r="BE78" i="45"/>
  <c r="BI79" i="45"/>
  <c r="L81" i="45"/>
  <c r="BP81" i="45"/>
  <c r="AZ82" i="45"/>
  <c r="X83" i="45"/>
  <c r="G124" i="45"/>
  <c r="E132" i="45"/>
  <c r="I133" i="45"/>
  <c r="AD35" i="45"/>
  <c r="AZ19" i="47"/>
  <c r="AZ19" i="45"/>
  <c r="BQ27" i="47"/>
  <c r="BQ27" i="45"/>
  <c r="K38" i="47"/>
  <c r="K38" i="45"/>
  <c r="AM78" i="47"/>
  <c r="AM78" i="45"/>
  <c r="L85" i="47"/>
  <c r="L85" i="45"/>
  <c r="AB85" i="47"/>
  <c r="AB85" i="45"/>
  <c r="AJ85" i="47"/>
  <c r="AJ85" i="45"/>
  <c r="T86" i="47"/>
  <c r="T86" i="45"/>
  <c r="AV87" i="47"/>
  <c r="AV87" i="45"/>
  <c r="L88" i="47"/>
  <c r="L88" i="45"/>
  <c r="AB88" i="47"/>
  <c r="AB88" i="45"/>
  <c r="H89" i="47"/>
  <c r="H89" i="45"/>
  <c r="P89" i="47"/>
  <c r="P89" i="45"/>
  <c r="AV89" i="47"/>
  <c r="AV89" i="45"/>
  <c r="BL89" i="47"/>
  <c r="BL89" i="45"/>
  <c r="H91" i="47"/>
  <c r="H91" i="45"/>
  <c r="AN91" i="47"/>
  <c r="AN91" i="45"/>
  <c r="BD91" i="47"/>
  <c r="BD91" i="45"/>
  <c r="L92" i="47"/>
  <c r="L92" i="45"/>
  <c r="AB92" i="47"/>
  <c r="AB92" i="45"/>
  <c r="AJ92" i="47"/>
  <c r="AJ92" i="45"/>
  <c r="AR92" i="47"/>
  <c r="AR92" i="45"/>
  <c r="AZ92" i="47"/>
  <c r="AZ92" i="45"/>
  <c r="BP92" i="47"/>
  <c r="BP92" i="45"/>
  <c r="P93" i="47"/>
  <c r="P93" i="45"/>
  <c r="AF93" i="47"/>
  <c r="AF93" i="45"/>
  <c r="BD93" i="47"/>
  <c r="BD93" i="45"/>
  <c r="BL93" i="47"/>
  <c r="BL93" i="45"/>
  <c r="R94" i="47"/>
  <c r="R94" i="45"/>
  <c r="AX94" i="47"/>
  <c r="AX94" i="45"/>
  <c r="E95" i="47"/>
  <c r="E95" i="45"/>
  <c r="AK95" i="47"/>
  <c r="AK95" i="45"/>
  <c r="BA95" i="47"/>
  <c r="BA95" i="45"/>
  <c r="BI95" i="47"/>
  <c r="BI95" i="45"/>
  <c r="BQ95" i="47"/>
  <c r="BQ95" i="45"/>
  <c r="BC78" i="45"/>
  <c r="BB83" i="45"/>
  <c r="D85" i="45"/>
  <c r="BL86" i="45"/>
  <c r="D88" i="45"/>
  <c r="BH89" i="45"/>
  <c r="L91" i="45"/>
  <c r="BK78" i="47"/>
  <c r="BK78" i="45"/>
  <c r="J81" i="47"/>
  <c r="J81" i="45"/>
  <c r="BC73" i="45"/>
  <c r="D86" i="45"/>
  <c r="AE78" i="47"/>
  <c r="AE78" i="45"/>
  <c r="AX81" i="47"/>
  <c r="AX81" i="45"/>
  <c r="BF82" i="47"/>
  <c r="BF82" i="45"/>
  <c r="V83" i="47"/>
  <c r="V83" i="45"/>
  <c r="BJ83" i="47"/>
  <c r="BJ83" i="45"/>
  <c r="C64" i="47"/>
  <c r="C64" i="45" s="1"/>
  <c r="AX82" i="45"/>
  <c r="AJ86" i="45"/>
  <c r="X90" i="45"/>
  <c r="K53" i="45"/>
  <c r="BI74" i="45"/>
  <c r="BF83" i="45"/>
  <c r="AB93" i="45"/>
  <c r="F61" i="47"/>
  <c r="F61" i="45"/>
  <c r="BB61" i="47"/>
  <c r="BB61" i="45"/>
  <c r="M65" i="47"/>
  <c r="M65" i="45"/>
  <c r="W68" i="47"/>
  <c r="W68" i="45"/>
  <c r="AH83" i="47"/>
  <c r="AH83" i="45"/>
  <c r="AP83" i="47"/>
  <c r="AP83" i="45"/>
  <c r="AR84" i="47"/>
  <c r="AR84" i="45"/>
  <c r="X85" i="47"/>
  <c r="X85" i="45"/>
  <c r="AV85" i="47"/>
  <c r="AV85" i="45"/>
  <c r="L87" i="47"/>
  <c r="L87" i="45"/>
  <c r="AR87" i="47"/>
  <c r="AR87" i="45"/>
  <c r="BP87" i="47"/>
  <c r="BP87" i="45"/>
  <c r="D89" i="47"/>
  <c r="D89" i="45"/>
  <c r="AB89" i="47"/>
  <c r="AB89" i="45"/>
  <c r="AJ89" i="47"/>
  <c r="AJ89" i="45"/>
  <c r="H90" i="47"/>
  <c r="H90" i="45"/>
  <c r="AV90" i="47"/>
  <c r="AV90" i="45"/>
  <c r="T91" i="47"/>
  <c r="T91" i="45"/>
  <c r="AB91" i="47"/>
  <c r="AB91" i="45"/>
  <c r="P92" i="47"/>
  <c r="P92" i="45"/>
  <c r="AF92" i="47"/>
  <c r="AF92" i="45"/>
  <c r="BD92" i="47"/>
  <c r="BD92" i="45"/>
  <c r="AJ93" i="47"/>
  <c r="AJ93" i="45"/>
  <c r="AR93" i="47"/>
  <c r="AR93" i="45"/>
  <c r="V94" i="47"/>
  <c r="V94" i="45"/>
  <c r="AL94" i="47"/>
  <c r="AL94" i="45"/>
  <c r="AT94" i="47"/>
  <c r="AT94" i="45"/>
  <c r="I95" i="47"/>
  <c r="I95" i="45"/>
  <c r="AG95" i="47"/>
  <c r="AG95" i="45"/>
  <c r="M96" i="47"/>
  <c r="M96" i="45"/>
  <c r="AK96" i="47"/>
  <c r="AK96" i="45"/>
  <c r="AS96" i="47"/>
  <c r="AS96" i="45"/>
  <c r="BQ96" i="47"/>
  <c r="BQ96" i="45"/>
  <c r="AI98" i="47"/>
  <c r="AI98" i="45"/>
  <c r="O99" i="47"/>
  <c r="O99" i="45"/>
  <c r="AE99" i="47"/>
  <c r="AE99" i="45"/>
  <c r="AM99" i="47"/>
  <c r="AM99" i="45"/>
  <c r="BC99" i="47"/>
  <c r="BC99" i="45"/>
  <c r="R100" i="47"/>
  <c r="R100" i="45"/>
  <c r="AP100" i="47"/>
  <c r="AP100" i="45"/>
  <c r="AX100" i="47"/>
  <c r="AX100" i="45"/>
  <c r="BM96" i="45"/>
  <c r="A111" i="45"/>
  <c r="C118" i="47"/>
  <c r="C118" i="45" s="1"/>
  <c r="Q42" i="45"/>
  <c r="BM61" i="45"/>
  <c r="BI97" i="45"/>
  <c r="AA99" i="45"/>
  <c r="AD101" i="45"/>
  <c r="AW102" i="45"/>
  <c r="BQ102" i="45"/>
  <c r="BP104" i="45"/>
  <c r="AF105" i="45"/>
  <c r="AZ105" i="45"/>
  <c r="K108" i="45"/>
  <c r="AE108" i="45"/>
  <c r="AE109" i="45"/>
  <c r="P111" i="45"/>
  <c r="AN111" i="45"/>
  <c r="L112" i="45"/>
  <c r="BP112" i="45"/>
  <c r="AF113" i="45"/>
  <c r="AV113" i="45"/>
  <c r="N115" i="45"/>
  <c r="AX115" i="45"/>
  <c r="R117" i="45"/>
  <c r="AO118" i="45"/>
  <c r="H119" i="45"/>
  <c r="AN120" i="45"/>
  <c r="AB121" i="45"/>
  <c r="AZ121" i="45"/>
  <c r="AJ122" i="45"/>
  <c r="BD122" i="45"/>
  <c r="X123" i="45"/>
  <c r="AN123" i="45"/>
  <c r="BH123" i="45"/>
  <c r="L124" i="45"/>
  <c r="AJ124" i="45"/>
  <c r="AR125" i="45"/>
  <c r="BL125" i="45"/>
  <c r="AL132" i="45"/>
  <c r="U97" i="47"/>
  <c r="U97" i="45"/>
  <c r="AS97" i="47"/>
  <c r="AS97" i="45"/>
  <c r="O98" i="47"/>
  <c r="O98" i="45"/>
  <c r="BN101" i="47"/>
  <c r="BN101" i="45"/>
  <c r="BA102" i="47"/>
  <c r="BA102" i="45"/>
  <c r="BL103" i="47"/>
  <c r="BL103" i="45"/>
  <c r="AB104" i="47"/>
  <c r="AB104" i="45"/>
  <c r="AM107" i="47"/>
  <c r="AM107" i="45"/>
  <c r="BK107" i="47"/>
  <c r="BK107" i="45"/>
  <c r="AI108" i="47"/>
  <c r="AI108" i="45"/>
  <c r="R110" i="47"/>
  <c r="R110" i="45"/>
  <c r="AB111" i="47"/>
  <c r="AB111" i="45"/>
  <c r="X112" i="47"/>
  <c r="X112" i="45"/>
  <c r="O114" i="47"/>
  <c r="O114" i="45"/>
  <c r="AE114" i="47"/>
  <c r="AE114" i="45"/>
  <c r="Z115" i="47"/>
  <c r="Z115" i="45"/>
  <c r="AP115" i="47"/>
  <c r="AP115" i="45"/>
  <c r="E118" i="47"/>
  <c r="E118" i="45"/>
  <c r="L122" i="47"/>
  <c r="L122" i="45"/>
  <c r="BH122" i="47"/>
  <c r="BH122" i="45"/>
  <c r="H123" i="47"/>
  <c r="H123" i="45"/>
  <c r="BD123" i="47"/>
  <c r="BD123" i="45"/>
  <c r="AB124" i="47"/>
  <c r="AB124" i="45"/>
  <c r="AZ124" i="47"/>
  <c r="AZ124" i="45"/>
  <c r="H125" i="47"/>
  <c r="H125" i="45"/>
  <c r="R126" i="47"/>
  <c r="R126" i="45"/>
  <c r="BD128" i="47"/>
  <c r="BD128" i="45"/>
  <c r="BB130" i="47"/>
  <c r="BB130" i="45"/>
  <c r="AP132" i="47"/>
  <c r="AP132" i="45"/>
  <c r="R134" i="47"/>
  <c r="R134" i="45"/>
  <c r="BA135" i="47"/>
  <c r="BA135" i="45"/>
  <c r="Q136" i="47"/>
  <c r="Q136" i="45"/>
  <c r="AW136" i="47"/>
  <c r="AW136" i="45"/>
  <c r="S137" i="47"/>
  <c r="S137" i="45"/>
  <c r="AI137" i="47"/>
  <c r="AI137" i="45"/>
  <c r="AI48" i="45"/>
  <c r="AD53" i="45"/>
  <c r="BC98" i="45"/>
  <c r="V100" i="45"/>
  <c r="Q102" i="45"/>
  <c r="AO102" i="45"/>
  <c r="BD104" i="45"/>
  <c r="L105" i="45"/>
  <c r="S108" i="45"/>
  <c r="AQ108" i="45"/>
  <c r="S109" i="45"/>
  <c r="AY109" i="45"/>
  <c r="F110" i="45"/>
  <c r="D111" i="45"/>
  <c r="BP113" i="45"/>
  <c r="BK114" i="45"/>
  <c r="V115" i="45"/>
  <c r="BB116" i="45"/>
  <c r="J117" i="45"/>
  <c r="AT117" i="45"/>
  <c r="M118" i="45"/>
  <c r="AG118" i="45"/>
  <c r="AR119" i="45"/>
  <c r="BP119" i="45"/>
  <c r="BL121" i="45"/>
  <c r="T122" i="45"/>
  <c r="AV122" i="45"/>
  <c r="BP122" i="45"/>
  <c r="P123" i="45"/>
  <c r="AF123" i="45"/>
  <c r="AZ123" i="45"/>
  <c r="AV124" i="45"/>
  <c r="AF125" i="45"/>
  <c r="AZ125" i="45"/>
  <c r="D128" i="45"/>
  <c r="N131" i="45"/>
  <c r="I96" i="45"/>
  <c r="BB101" i="45"/>
  <c r="C101" i="47"/>
  <c r="C101" i="45" s="1"/>
  <c r="BJ25" i="45"/>
  <c r="Y96" i="45"/>
  <c r="AI99" i="45"/>
  <c r="AY99" i="45"/>
  <c r="BO99" i="45"/>
  <c r="V101" i="45"/>
  <c r="AL101" i="45"/>
  <c r="E102" i="45"/>
  <c r="BD103" i="45"/>
  <c r="BL105" i="45"/>
  <c r="AY106" i="45"/>
  <c r="S107" i="45"/>
  <c r="BC109" i="45"/>
  <c r="J110" i="45"/>
  <c r="AH110" i="45"/>
  <c r="BB110" i="45"/>
  <c r="D112" i="45"/>
  <c r="AF112" i="45"/>
  <c r="BH112" i="45"/>
  <c r="P113" i="45"/>
  <c r="BD113" i="45"/>
  <c r="W114" i="45"/>
  <c r="AQ114" i="45"/>
  <c r="R116" i="45"/>
  <c r="AH116" i="45"/>
  <c r="AH117" i="45"/>
  <c r="Q118" i="45"/>
  <c r="BA118" i="45"/>
  <c r="BQ118" i="45"/>
  <c r="BD120" i="45"/>
  <c r="D121" i="45"/>
  <c r="X122" i="45"/>
  <c r="D124" i="45"/>
  <c r="X124" i="45"/>
  <c r="L125" i="45"/>
  <c r="BD125" i="45"/>
  <c r="Z126" i="45"/>
  <c r="F127" i="45"/>
  <c r="X128" i="45"/>
  <c r="AH130" i="45"/>
  <c r="BF130" i="45"/>
  <c r="AL131" i="45"/>
  <c r="R132" i="45"/>
  <c r="AH132" i="45"/>
  <c r="E136" i="45"/>
  <c r="O137" i="45"/>
  <c r="AE137" i="45"/>
  <c r="AB103" i="47"/>
  <c r="AB103" i="45"/>
  <c r="AN104" i="47"/>
  <c r="AN104" i="45"/>
  <c r="AR105" i="47"/>
  <c r="AR105" i="45"/>
  <c r="AI109" i="47"/>
  <c r="AI109" i="45"/>
  <c r="AL110" i="47"/>
  <c r="AL110" i="45"/>
  <c r="BD111" i="47"/>
  <c r="BD111" i="45"/>
  <c r="H113" i="47"/>
  <c r="H113" i="45"/>
  <c r="AY114" i="47"/>
  <c r="AY114" i="45"/>
  <c r="BJ115" i="47"/>
  <c r="BJ115" i="45"/>
  <c r="AX116" i="47"/>
  <c r="AX116" i="45"/>
  <c r="F117" i="47"/>
  <c r="F117" i="45"/>
  <c r="V117" i="47"/>
  <c r="V117" i="45"/>
  <c r="BB117" i="47"/>
  <c r="BB117" i="45"/>
  <c r="BE118" i="47"/>
  <c r="BE118" i="45"/>
  <c r="D119" i="47"/>
  <c r="D119" i="45"/>
  <c r="X120" i="47"/>
  <c r="X120" i="45"/>
  <c r="AJ121" i="47"/>
  <c r="AJ121" i="45"/>
  <c r="AN122" i="47"/>
  <c r="AN122" i="45"/>
  <c r="BP125" i="47"/>
  <c r="BP125" i="45"/>
  <c r="BB126" i="47"/>
  <c r="BB126" i="45"/>
  <c r="L128" i="47"/>
  <c r="L128" i="45"/>
  <c r="H129" i="47"/>
  <c r="H129" i="45"/>
  <c r="Z130" i="47"/>
  <c r="Z130" i="45"/>
  <c r="F132" i="47"/>
  <c r="F132" i="45"/>
  <c r="BJ132" i="47"/>
  <c r="BJ132" i="45"/>
  <c r="R133" i="47"/>
  <c r="R133" i="45"/>
  <c r="BJ134" i="47"/>
  <c r="BJ134" i="45"/>
  <c r="I135" i="47"/>
  <c r="I135" i="45"/>
  <c r="Y135" i="47"/>
  <c r="Y135" i="45"/>
  <c r="BQ136" i="47"/>
  <c r="BQ136" i="45"/>
  <c r="BK137" i="47"/>
  <c r="BK137" i="45"/>
  <c r="J138" i="47"/>
  <c r="J138" i="45"/>
  <c r="BQ139" i="47"/>
  <c r="BQ139" i="45"/>
  <c r="AA140" i="47"/>
  <c r="AA140" i="45"/>
  <c r="AE141" i="47"/>
  <c r="AE141" i="45"/>
  <c r="BN145" i="47"/>
  <c r="BN145" i="45"/>
  <c r="AH147" i="47"/>
  <c r="AH147" i="45"/>
  <c r="O140" i="45"/>
  <c r="AM140" i="45"/>
  <c r="BC140" i="45"/>
  <c r="BG141" i="45"/>
  <c r="E142" i="45"/>
  <c r="I143" i="45"/>
  <c r="K144" i="45"/>
  <c r="AA144" i="45"/>
  <c r="T41" i="45"/>
  <c r="K52" i="45"/>
  <c r="U58" i="45"/>
  <c r="BD63" i="45"/>
  <c r="Y68" i="45"/>
  <c r="L36" i="45"/>
  <c r="Y28" i="45"/>
  <c r="AI38" i="45"/>
  <c r="AX45" i="45"/>
  <c r="AX48" i="45"/>
  <c r="BL54" i="45"/>
  <c r="AS60" i="45"/>
  <c r="H63" i="45"/>
  <c r="AK64" i="45"/>
  <c r="AY66" i="45"/>
  <c r="AJ71" i="45"/>
  <c r="H74" i="45"/>
  <c r="AA24" i="45"/>
  <c r="BL42" i="45"/>
  <c r="K47" i="45"/>
  <c r="BG52" i="45"/>
  <c r="R57" i="45"/>
  <c r="BB60" i="45"/>
  <c r="Q63" i="45"/>
  <c r="AS67" i="45"/>
  <c r="AK72" i="45"/>
  <c r="O74" i="45"/>
  <c r="BJ76" i="45"/>
  <c r="AH38" i="45"/>
  <c r="AI22" i="45"/>
  <c r="N44" i="45"/>
  <c r="BK46" i="45"/>
  <c r="BQ53" i="45"/>
  <c r="AP59" i="45"/>
  <c r="AL67" i="45"/>
  <c r="A77" i="45"/>
  <c r="C70" i="47"/>
  <c r="C70" i="45" s="1"/>
  <c r="X33" i="45"/>
  <c r="AB41" i="45"/>
  <c r="BN45" i="45"/>
  <c r="BF50" i="45"/>
  <c r="P54" i="45"/>
  <c r="AK58" i="45"/>
  <c r="AF61" i="45"/>
  <c r="E64" i="45"/>
  <c r="AU65" i="45"/>
  <c r="AG68" i="45"/>
  <c r="AG73" i="45"/>
  <c r="BF77" i="45"/>
  <c r="AI86" i="45"/>
  <c r="A47" i="45"/>
  <c r="A99" i="45"/>
  <c r="C73" i="47"/>
  <c r="C73" i="45" s="1"/>
  <c r="C108" i="47"/>
  <c r="C108" i="45" s="1"/>
  <c r="AR24" i="45"/>
  <c r="D29" i="45"/>
  <c r="AX33" i="45"/>
  <c r="AJ36" i="45"/>
  <c r="BB39" i="45"/>
  <c r="AC41" i="45"/>
  <c r="D43" i="45"/>
  <c r="AD44" i="45"/>
  <c r="E46" i="45"/>
  <c r="R47" i="45"/>
  <c r="F49" i="45"/>
  <c r="BO50" i="45"/>
  <c r="E53" i="45"/>
  <c r="X54" i="45"/>
  <c r="S55" i="45"/>
  <c r="AO57" i="45"/>
  <c r="BI58" i="45"/>
  <c r="AX59" i="45"/>
  <c r="AV61" i="45"/>
  <c r="AZ62" i="45"/>
  <c r="L64" i="45"/>
  <c r="AZ64" i="45"/>
  <c r="BC65" i="45"/>
  <c r="BH66" i="45"/>
  <c r="BA67" i="45"/>
  <c r="AW68" i="45"/>
  <c r="Q70" i="45"/>
  <c r="BM70" i="45"/>
  <c r="AR71" i="45"/>
  <c r="AL72" i="45"/>
  <c r="AO73" i="45"/>
  <c r="AE74" i="45"/>
  <c r="AA75" i="45"/>
  <c r="F76" i="45"/>
  <c r="BN77" i="45"/>
  <c r="AM87" i="45"/>
  <c r="BC87" i="45"/>
  <c r="F89" i="45"/>
  <c r="P94" i="45"/>
  <c r="R99" i="45"/>
  <c r="AZ102" i="45"/>
  <c r="N107" i="45"/>
  <c r="AX108" i="45"/>
  <c r="AM112" i="45"/>
  <c r="V114" i="45"/>
  <c r="E116" i="45"/>
  <c r="I117" i="45"/>
  <c r="AQ122" i="45"/>
  <c r="BG122" i="45"/>
  <c r="G32" i="45"/>
  <c r="Q33" i="45"/>
  <c r="AF42" i="45"/>
  <c r="AH50" i="45"/>
  <c r="X61" i="45"/>
  <c r="H65" i="45"/>
  <c r="BO75" i="45"/>
  <c r="BL28" i="45"/>
  <c r="AK39" i="45"/>
  <c r="V44" i="45"/>
  <c r="BM54" i="45"/>
  <c r="AW59" i="45"/>
  <c r="BG66" i="45"/>
  <c r="AC69" i="45"/>
  <c r="Z75" i="45"/>
  <c r="A50" i="45"/>
  <c r="C77" i="47"/>
  <c r="C77" i="45" s="1"/>
  <c r="G25" i="45"/>
  <c r="AB29" i="45"/>
  <c r="U34" i="45"/>
  <c r="P37" i="45"/>
  <c r="BI39" i="45"/>
  <c r="AJ43" i="45"/>
  <c r="BJ44" i="45"/>
  <c r="F46" i="45"/>
  <c r="Z47" i="45"/>
  <c r="AD49" i="45"/>
  <c r="F51" i="45"/>
  <c r="AF54" i="45"/>
  <c r="AQ55" i="45"/>
  <c r="AW57" i="45"/>
  <c r="BJ58" i="45"/>
  <c r="BA62" i="45"/>
  <c r="X63" i="45"/>
  <c r="BA64" i="45"/>
  <c r="X65" i="45"/>
  <c r="K66" i="45"/>
  <c r="BO66" i="45"/>
  <c r="BE68" i="45"/>
  <c r="AK69" i="45"/>
  <c r="BI72" i="45"/>
  <c r="AP75" i="45"/>
  <c r="N76" i="45"/>
  <c r="J77" i="45"/>
  <c r="BC91" i="45"/>
  <c r="BG92" i="45"/>
  <c r="Q94" i="45"/>
  <c r="BP43" i="45"/>
  <c r="C19" i="47"/>
  <c r="C19" i="45" s="1"/>
  <c r="F16" i="45"/>
  <c r="AE25" i="45"/>
  <c r="BB34" i="45"/>
  <c r="AN37" i="45"/>
  <c r="BQ39" i="45"/>
  <c r="R45" i="45"/>
  <c r="G46" i="45"/>
  <c r="AP47" i="45"/>
  <c r="AM49" i="45"/>
  <c r="G51" i="45"/>
  <c r="V53" i="45"/>
  <c r="AG54" i="45"/>
  <c r="AY55" i="45"/>
  <c r="AX57" i="45"/>
  <c r="BE59" i="45"/>
  <c r="BD61" i="45"/>
  <c r="T64" i="45"/>
  <c r="BH64" i="45"/>
  <c r="AE65" i="45"/>
  <c r="L66" i="45"/>
  <c r="BP66" i="45"/>
  <c r="BQ67" i="45"/>
  <c r="AL69" i="45"/>
  <c r="AL43" i="45"/>
  <c r="O60" i="45"/>
  <c r="T78" i="45"/>
  <c r="AX40" i="45"/>
  <c r="AG85" i="45"/>
  <c r="E87" i="45"/>
  <c r="AU81" i="45"/>
  <c r="R95" i="45"/>
  <c r="S100" i="45"/>
  <c r="O101" i="45"/>
  <c r="BA87" i="45"/>
  <c r="BN95" i="45"/>
  <c r="BJ43" i="45"/>
  <c r="BM58" i="45"/>
  <c r="BP78" i="45"/>
  <c r="BQ84" i="45"/>
  <c r="AO86" i="45"/>
  <c r="AO88" i="45"/>
  <c r="D98" i="45"/>
  <c r="AB98" i="45"/>
  <c r="X99" i="45"/>
  <c r="AU101" i="45"/>
  <c r="BF102" i="45"/>
  <c r="AC103" i="45"/>
  <c r="BI103" i="45"/>
  <c r="BA105" i="45"/>
  <c r="BQ105" i="45"/>
  <c r="P106" i="45"/>
  <c r="D107" i="45"/>
  <c r="AJ107" i="45"/>
  <c r="AV108" i="45"/>
  <c r="W110" i="45"/>
  <c r="BE111" i="45"/>
  <c r="U112" i="45"/>
  <c r="BQ112" i="45"/>
  <c r="BH114" i="45"/>
  <c r="AU115" i="45"/>
  <c r="AY116" i="45"/>
  <c r="BO116" i="45"/>
  <c r="AH118" i="45"/>
  <c r="M119" i="45"/>
  <c r="BL78" i="47"/>
  <c r="AJ78" i="45"/>
  <c r="Q85" i="45"/>
  <c r="I88" i="45"/>
  <c r="I92" i="45"/>
  <c r="AP95" i="45"/>
  <c r="C97" i="47"/>
  <c r="C97" i="45" s="1"/>
  <c r="AX46" i="45"/>
  <c r="G56" i="45"/>
  <c r="BE65" i="45"/>
  <c r="O81" i="45"/>
  <c r="BC81" i="45"/>
  <c r="Y86" i="45"/>
  <c r="AS89" i="45"/>
  <c r="U91" i="45"/>
  <c r="AW92" i="45"/>
  <c r="U93" i="45"/>
  <c r="BB96" i="45"/>
  <c r="AP97" i="45"/>
  <c r="AQ100" i="45"/>
  <c r="BK101" i="45"/>
  <c r="J102" i="45"/>
  <c r="M103" i="45"/>
  <c r="Y104" i="45"/>
  <c r="AK105" i="45"/>
  <c r="BH107" i="45"/>
  <c r="G110" i="45"/>
  <c r="BK110" i="45"/>
  <c r="N43" i="45"/>
  <c r="AR78" i="45"/>
  <c r="BL13" i="47"/>
  <c r="BL13" i="45"/>
  <c r="BL25" i="47"/>
  <c r="BL25" i="45"/>
  <c r="Z33" i="47"/>
  <c r="Z33" i="45"/>
  <c r="AK41" i="47"/>
  <c r="AK41" i="45"/>
  <c r="Y42" i="47"/>
  <c r="Y42" i="45"/>
  <c r="AY50" i="47"/>
  <c r="AY50" i="45"/>
  <c r="AB55" i="47"/>
  <c r="AB55" i="45"/>
  <c r="V56" i="47"/>
  <c r="V56" i="45"/>
  <c r="BE61" i="47"/>
  <c r="BE61" i="45"/>
  <c r="BM63" i="47"/>
  <c r="BM63" i="45"/>
  <c r="M64" i="47"/>
  <c r="M64" i="45"/>
  <c r="AC64" i="47"/>
  <c r="AC64" i="45"/>
  <c r="BI64" i="47"/>
  <c r="BI64" i="45"/>
  <c r="BQ64" i="47"/>
  <c r="BQ64" i="45"/>
  <c r="P65" i="47"/>
  <c r="P65" i="45"/>
  <c r="AF65" i="47"/>
  <c r="AF65" i="45"/>
  <c r="F67" i="47"/>
  <c r="F67" i="45"/>
  <c r="BJ67" i="47"/>
  <c r="BJ67" i="45"/>
  <c r="J68" i="47"/>
  <c r="J68" i="45"/>
  <c r="BN68" i="47"/>
  <c r="BN68" i="45"/>
  <c r="V69" i="47"/>
  <c r="V69" i="45"/>
  <c r="BF70" i="47"/>
  <c r="BF70" i="45"/>
  <c r="AT72" i="47"/>
  <c r="AT72" i="45"/>
  <c r="AF74" i="47"/>
  <c r="AF74" i="45"/>
  <c r="AV74" i="47"/>
  <c r="AV74" i="45"/>
  <c r="AI75" i="47"/>
  <c r="AI75" i="45"/>
  <c r="AU76" i="47"/>
  <c r="AU76" i="45"/>
  <c r="Q80" i="47"/>
  <c r="Q80" i="45"/>
  <c r="AO80" i="47"/>
  <c r="AO80" i="45"/>
  <c r="BE80" i="47"/>
  <c r="BE80" i="45"/>
  <c r="BA81" i="47"/>
  <c r="BA81" i="45"/>
  <c r="A68" i="45"/>
  <c r="C61" i="47"/>
  <c r="C61" i="45" s="1"/>
  <c r="N23" i="45"/>
  <c r="AP70" i="45"/>
  <c r="AX73" i="45"/>
  <c r="AT19" i="47"/>
  <c r="AT19" i="45"/>
  <c r="P39" i="47"/>
  <c r="P39" i="45"/>
  <c r="O62" i="47"/>
  <c r="O62" i="45"/>
  <c r="AM62" i="47"/>
  <c r="AM62" i="45"/>
  <c r="BK62" i="47"/>
  <c r="BK62" i="45"/>
  <c r="AA63" i="47"/>
  <c r="AA63" i="45"/>
  <c r="AM64" i="47"/>
  <c r="AM64" i="45"/>
  <c r="BC64" i="47"/>
  <c r="BC64" i="45"/>
  <c r="V34" i="47"/>
  <c r="V34" i="45"/>
  <c r="AA38" i="47"/>
  <c r="AA38" i="45"/>
  <c r="BQ41" i="47"/>
  <c r="BQ41" i="45"/>
  <c r="AA52" i="47"/>
  <c r="AA52" i="45"/>
  <c r="M62" i="47"/>
  <c r="M62" i="45"/>
  <c r="AK62" i="47"/>
  <c r="AK62" i="45"/>
  <c r="AS62" i="47"/>
  <c r="AS62" i="45"/>
  <c r="BL65" i="47"/>
  <c r="BL65" i="45"/>
  <c r="AT58" i="45"/>
  <c r="AW61" i="45"/>
  <c r="X74" i="45"/>
  <c r="A59" i="45"/>
  <c r="A107" i="45"/>
  <c r="AV9" i="45"/>
  <c r="BM17" i="45"/>
  <c r="AF23" i="45"/>
  <c r="K26" i="45"/>
  <c r="BB32" i="45"/>
  <c r="AG35" i="45"/>
  <c r="F39" i="45"/>
  <c r="BK44" i="45"/>
  <c r="AY45" i="45"/>
  <c r="AU46" i="45"/>
  <c r="AA50" i="45"/>
  <c r="AM51" i="45"/>
  <c r="BJ53" i="45"/>
  <c r="AU54" i="45"/>
  <c r="J57" i="45"/>
  <c r="BL57" i="45"/>
  <c r="BB58" i="45"/>
  <c r="Z59" i="45"/>
  <c r="D60" i="45"/>
  <c r="I61" i="45"/>
  <c r="D66" i="45"/>
  <c r="V67" i="45"/>
  <c r="M71" i="45"/>
  <c r="N72" i="45"/>
  <c r="AE76" i="45"/>
  <c r="AH78" i="45"/>
  <c r="BF78" i="45"/>
  <c r="V79" i="45"/>
  <c r="BJ79" i="45"/>
  <c r="AM80" i="45"/>
  <c r="AA82" i="45"/>
  <c r="W83" i="45"/>
  <c r="AU83" i="45"/>
  <c r="Q87" i="45"/>
  <c r="AK88" i="45"/>
  <c r="BI88" i="45"/>
  <c r="AC90" i="45"/>
  <c r="I91" i="45"/>
  <c r="M92" i="45"/>
  <c r="AE49" i="47"/>
  <c r="AE49" i="45"/>
  <c r="BE54" i="47"/>
  <c r="BE54" i="45"/>
  <c r="BN59" i="47"/>
  <c r="BN59" i="45"/>
  <c r="BJ60" i="47"/>
  <c r="BJ60" i="45"/>
  <c r="Y61" i="47"/>
  <c r="Y61" i="45"/>
  <c r="AO63" i="47"/>
  <c r="AO63" i="45"/>
  <c r="Z68" i="47"/>
  <c r="Z68" i="45"/>
  <c r="AT69" i="47"/>
  <c r="AT69" i="45"/>
  <c r="BJ69" i="47"/>
  <c r="BJ69" i="45"/>
  <c r="J70" i="47"/>
  <c r="J70" i="45"/>
  <c r="BN70" i="47"/>
  <c r="BN70" i="45"/>
  <c r="AD72" i="47"/>
  <c r="AD72" i="45"/>
  <c r="R73" i="47"/>
  <c r="R73" i="45"/>
  <c r="BN73" i="47"/>
  <c r="BN73" i="45"/>
  <c r="P74" i="47"/>
  <c r="P74" i="45"/>
  <c r="S75" i="47"/>
  <c r="S75" i="45"/>
  <c r="G76" i="47"/>
  <c r="G76" i="45"/>
  <c r="W76" i="47"/>
  <c r="W76" i="45"/>
  <c r="AX78" i="47"/>
  <c r="AX78" i="45"/>
  <c r="F79" i="47"/>
  <c r="F79" i="45"/>
  <c r="BM80" i="47"/>
  <c r="BM80" i="45"/>
  <c r="AS81" i="47"/>
  <c r="AS81" i="45"/>
  <c r="A57" i="45"/>
  <c r="C12" i="47"/>
  <c r="C12" i="45" s="1"/>
  <c r="AJ16" i="45"/>
  <c r="AK36" i="45"/>
  <c r="BE42" i="45"/>
  <c r="BF57" i="45"/>
  <c r="AL60" i="45"/>
  <c r="N67" i="45"/>
  <c r="AS71" i="45"/>
  <c r="K75" i="45"/>
  <c r="AI28" i="47"/>
  <c r="AI28" i="45"/>
  <c r="A70" i="45"/>
  <c r="A80" i="45"/>
  <c r="C68" i="47"/>
  <c r="C68" i="45" s="1"/>
  <c r="BB23" i="45"/>
  <c r="AA29" i="45"/>
  <c r="AD39" i="45"/>
  <c r="AY40" i="45"/>
  <c r="BI41" i="45"/>
  <c r="I45" i="45"/>
  <c r="BE45" i="45"/>
  <c r="BG47" i="45"/>
  <c r="N53" i="45"/>
  <c r="AZ55" i="45"/>
  <c r="P57" i="45"/>
  <c r="BN57" i="45"/>
  <c r="BH58" i="45"/>
  <c r="F60" i="45"/>
  <c r="AZ60" i="45"/>
  <c r="Q61" i="45"/>
  <c r="I63" i="45"/>
  <c r="AW63" i="45"/>
  <c r="AZ66" i="45"/>
  <c r="BF68" i="45"/>
  <c r="P70" i="45"/>
  <c r="AX70" i="45"/>
  <c r="V72" i="45"/>
  <c r="H78" i="45"/>
  <c r="AB79" i="45"/>
  <c r="U81" i="45"/>
  <c r="BG81" i="45"/>
  <c r="BI86" i="45"/>
  <c r="M88" i="45"/>
  <c r="BM93" i="45"/>
  <c r="AQ94" i="45"/>
  <c r="AL11" i="45"/>
  <c r="AB19" i="45"/>
  <c r="M27" i="45"/>
  <c r="BN24" i="47"/>
  <c r="BN24" i="45"/>
  <c r="AT30" i="47"/>
  <c r="AT30" i="45"/>
  <c r="S36" i="47"/>
  <c r="S36" i="45"/>
  <c r="BE38" i="47"/>
  <c r="BE38" i="45"/>
  <c r="AV59" i="47"/>
  <c r="AV59" i="45"/>
  <c r="J66" i="47"/>
  <c r="J66" i="45"/>
  <c r="Z66" i="47"/>
  <c r="Z66" i="45"/>
  <c r="AJ67" i="47"/>
  <c r="AJ67" i="45"/>
  <c r="H73" i="47"/>
  <c r="H73" i="45"/>
  <c r="AN73" i="47"/>
  <c r="AN73" i="45"/>
  <c r="F74" i="47"/>
  <c r="F74" i="45"/>
  <c r="V74" i="47"/>
  <c r="V74" i="45"/>
  <c r="BM75" i="47"/>
  <c r="BM75" i="45"/>
  <c r="I77" i="47"/>
  <c r="I77" i="45"/>
  <c r="BD78" i="47"/>
  <c r="BD78" i="45"/>
  <c r="G80" i="47"/>
  <c r="G80" i="45"/>
  <c r="K81" i="47"/>
  <c r="K81" i="45"/>
  <c r="AQ81" i="47"/>
  <c r="AQ81" i="45"/>
  <c r="K82" i="47"/>
  <c r="K82" i="45"/>
  <c r="AY82" i="47"/>
  <c r="AY82" i="45"/>
  <c r="G83" i="47"/>
  <c r="G83" i="45"/>
  <c r="AE83" i="47"/>
  <c r="AE83" i="45"/>
  <c r="Y84" i="47"/>
  <c r="Y84" i="45"/>
  <c r="BE84" i="47"/>
  <c r="BE84" i="45"/>
  <c r="BM84" i="47"/>
  <c r="BM84" i="45"/>
  <c r="AC85" i="47"/>
  <c r="AC85" i="45"/>
  <c r="BI85" i="47"/>
  <c r="BI85" i="45"/>
  <c r="AS86" i="47"/>
  <c r="AS86" i="45"/>
  <c r="BA86" i="47"/>
  <c r="BA86" i="45"/>
  <c r="BQ86" i="47"/>
  <c r="BQ86" i="45"/>
  <c r="Y87" i="47"/>
  <c r="Y87" i="45"/>
  <c r="BM87" i="47"/>
  <c r="BM87" i="45"/>
  <c r="E88" i="47"/>
  <c r="E88" i="45"/>
  <c r="U88" i="47"/>
  <c r="U88" i="45"/>
  <c r="AS88" i="47"/>
  <c r="AS88" i="45"/>
  <c r="BQ88" i="47"/>
  <c r="BQ88" i="45"/>
  <c r="Q89" i="47"/>
  <c r="Q89" i="45"/>
  <c r="Y89" i="47"/>
  <c r="Y89" i="45"/>
  <c r="E90" i="47"/>
  <c r="E90" i="45"/>
  <c r="M90" i="47"/>
  <c r="M90" i="45"/>
  <c r="AS90" i="47"/>
  <c r="AS90" i="45"/>
  <c r="BA90" i="47"/>
  <c r="BA90" i="45"/>
  <c r="BQ90" i="47"/>
  <c r="BQ90" i="45"/>
  <c r="Y91" i="47"/>
  <c r="Y91" i="45"/>
  <c r="BE91" i="47"/>
  <c r="BE91" i="45"/>
  <c r="U92" i="47"/>
  <c r="U92" i="45"/>
  <c r="AK92" i="47"/>
  <c r="AK92" i="45"/>
  <c r="BA92" i="47"/>
  <c r="BA92" i="45"/>
  <c r="BQ92" i="47"/>
  <c r="BQ92" i="45"/>
  <c r="Q93" i="47"/>
  <c r="Q93" i="45"/>
  <c r="Y93" i="47"/>
  <c r="Y93" i="45"/>
  <c r="AG93" i="47"/>
  <c r="AG93" i="45"/>
  <c r="AO93" i="47"/>
  <c r="AO93" i="45"/>
  <c r="AI94" i="47"/>
  <c r="AI94" i="45"/>
  <c r="BG94" i="47"/>
  <c r="BG94" i="45"/>
  <c r="AD95" i="47"/>
  <c r="AD95" i="45"/>
  <c r="AL95" i="47"/>
  <c r="AL95" i="45"/>
  <c r="AT95" i="47"/>
  <c r="AT95" i="45"/>
  <c r="BJ95" i="47"/>
  <c r="BJ95" i="45"/>
  <c r="V97" i="47"/>
  <c r="V97" i="45"/>
  <c r="H98" i="47"/>
  <c r="H98" i="45"/>
  <c r="X98" i="47"/>
  <c r="X98" i="45"/>
  <c r="AN98" i="47"/>
  <c r="AN98" i="45"/>
  <c r="AV98" i="47"/>
  <c r="AV98" i="45"/>
  <c r="BD98" i="47"/>
  <c r="BD98" i="45"/>
  <c r="BL98" i="47"/>
  <c r="BL98" i="45"/>
  <c r="L99" i="47"/>
  <c r="L99" i="45"/>
  <c r="AN13" i="45"/>
  <c r="P9" i="47"/>
  <c r="P9" i="45"/>
  <c r="Z24" i="47"/>
  <c r="Z24" i="45"/>
  <c r="R31" i="47"/>
  <c r="R31" i="45"/>
  <c r="AB53" i="47"/>
  <c r="AB53" i="45"/>
  <c r="AN59" i="47"/>
  <c r="AN59" i="45"/>
  <c r="AB60" i="47"/>
  <c r="AB60" i="45"/>
  <c r="AT65" i="47"/>
  <c r="AT65" i="45"/>
  <c r="AX66" i="47"/>
  <c r="AX66" i="45"/>
  <c r="AB67" i="47"/>
  <c r="AB67" i="45"/>
  <c r="H68" i="47"/>
  <c r="H68" i="45"/>
  <c r="AJ69" i="47"/>
  <c r="AJ69" i="45"/>
  <c r="D72" i="47"/>
  <c r="D72" i="45"/>
  <c r="Y75" i="47"/>
  <c r="Y75" i="45"/>
  <c r="D79" i="47"/>
  <c r="D79" i="45"/>
  <c r="AR79" i="47"/>
  <c r="AR79" i="45"/>
  <c r="AI82" i="47"/>
  <c r="AI82" i="45"/>
  <c r="BK83" i="47"/>
  <c r="BK83" i="45"/>
  <c r="M85" i="47"/>
  <c r="M85" i="45"/>
  <c r="AC86" i="47"/>
  <c r="AC86" i="45"/>
  <c r="A73" i="45"/>
  <c r="C75" i="47"/>
  <c r="C75" i="45" s="1"/>
  <c r="AG15" i="45"/>
  <c r="H21" i="45"/>
  <c r="W28" i="45"/>
  <c r="F30" i="45"/>
  <c r="AC36" i="45"/>
  <c r="W42" i="45"/>
  <c r="W44" i="45"/>
  <c r="BQ46" i="45"/>
  <c r="K48" i="45"/>
  <c r="AI52" i="45"/>
  <c r="AL53" i="45"/>
  <c r="D55" i="45"/>
  <c r="T56" i="45"/>
  <c r="N58" i="45"/>
  <c r="AE61" i="45"/>
  <c r="S62" i="45"/>
  <c r="BG62" i="45"/>
  <c r="AV65" i="45"/>
  <c r="AB66" i="45"/>
  <c r="N69" i="45"/>
  <c r="BL70" i="45"/>
  <c r="BI71" i="45"/>
  <c r="AZ72" i="45"/>
  <c r="AQ75" i="45"/>
  <c r="AO77" i="45"/>
  <c r="R78" i="45"/>
  <c r="AP78" i="45"/>
  <c r="AT79" i="45"/>
  <c r="AW80" i="45"/>
  <c r="AK81" i="45"/>
  <c r="BQ81" i="45"/>
  <c r="U86" i="45"/>
  <c r="AW87" i="45"/>
  <c r="Q91" i="45"/>
  <c r="I93" i="45"/>
  <c r="BB95" i="45"/>
  <c r="BJ39" i="47"/>
  <c r="BJ39" i="45"/>
  <c r="BM42" i="47"/>
  <c r="BM42" i="45"/>
  <c r="AM46" i="47"/>
  <c r="AM46" i="45"/>
  <c r="AA48" i="47"/>
  <c r="AA48" i="45"/>
  <c r="Y63" i="47"/>
  <c r="Y63" i="45"/>
  <c r="F72" i="47"/>
  <c r="F72" i="45"/>
  <c r="J73" i="47"/>
  <c r="J73" i="45"/>
  <c r="Z73" i="47"/>
  <c r="Z73" i="45"/>
  <c r="AH73" i="47"/>
  <c r="AH73" i="45"/>
  <c r="AM76" i="47"/>
  <c r="AM76" i="45"/>
  <c r="BC76" i="47"/>
  <c r="BC76" i="45"/>
  <c r="Z78" i="47"/>
  <c r="Z78" i="45"/>
  <c r="AD79" i="47"/>
  <c r="AD79" i="45"/>
  <c r="AL79" i="47"/>
  <c r="AL79" i="45"/>
  <c r="AG80" i="47"/>
  <c r="AG80" i="45"/>
  <c r="BA43" i="47"/>
  <c r="BA43" i="45"/>
  <c r="AY47" i="47"/>
  <c r="AY47" i="45"/>
  <c r="BJ56" i="47"/>
  <c r="BJ56" i="45"/>
  <c r="AD58" i="47"/>
  <c r="AD58" i="45"/>
  <c r="V60" i="47"/>
  <c r="V60" i="45"/>
  <c r="AO61" i="47"/>
  <c r="AO61" i="45"/>
  <c r="BE63" i="47"/>
  <c r="BE63" i="45"/>
  <c r="AT67" i="47"/>
  <c r="AT67" i="45"/>
  <c r="AX68" i="47"/>
  <c r="AX68" i="45"/>
  <c r="R70" i="47"/>
  <c r="R70" i="45"/>
  <c r="Z70" i="47"/>
  <c r="Z70" i="45"/>
  <c r="U71" i="47"/>
  <c r="U71" i="45"/>
  <c r="BB72" i="47"/>
  <c r="BB72" i="45"/>
  <c r="AN74" i="47"/>
  <c r="AN74" i="45"/>
  <c r="BD74" i="47"/>
  <c r="BD74" i="45"/>
  <c r="AY75" i="47"/>
  <c r="AY75" i="45"/>
  <c r="J78" i="47"/>
  <c r="J78" i="45"/>
  <c r="AC81" i="47"/>
  <c r="AC81" i="45"/>
  <c r="BI81" i="47"/>
  <c r="BI81" i="45"/>
  <c r="A40" i="45"/>
  <c r="C54" i="47"/>
  <c r="C54" i="45" s="1"/>
  <c r="C80" i="47"/>
  <c r="C80" i="45" s="1"/>
  <c r="H23" i="45"/>
  <c r="AF25" i="45"/>
  <c r="BC28" i="45"/>
  <c r="BJ34" i="45"/>
  <c r="AY38" i="45"/>
  <c r="AO42" i="45"/>
  <c r="BC44" i="45"/>
  <c r="AQ45" i="45"/>
  <c r="K50" i="45"/>
  <c r="AE51" i="45"/>
  <c r="BO52" i="45"/>
  <c r="AT53" i="45"/>
  <c r="AJ55" i="45"/>
  <c r="J59" i="45"/>
  <c r="AD60" i="45"/>
  <c r="AC62" i="45"/>
  <c r="BD65" i="45"/>
  <c r="AJ66" i="45"/>
  <c r="BB67" i="45"/>
  <c r="AH68" i="45"/>
  <c r="BQ71" i="45"/>
  <c r="BJ72" i="45"/>
  <c r="AP73" i="45"/>
  <c r="O76" i="45"/>
  <c r="BK76" i="45"/>
  <c r="N79" i="45"/>
  <c r="BB79" i="45"/>
  <c r="Y80" i="45"/>
  <c r="K101" i="45"/>
  <c r="W100" i="45"/>
  <c r="BC100" i="45"/>
  <c r="AA101" i="45"/>
  <c r="BJ102" i="45"/>
  <c r="P107" i="45"/>
  <c r="AF107" i="45"/>
  <c r="AV107" i="45"/>
  <c r="G100" i="47"/>
  <c r="G100" i="45"/>
  <c r="AM100" i="47"/>
  <c r="AM100" i="45"/>
  <c r="AT102" i="47"/>
  <c r="AT102" i="45"/>
  <c r="Y103" i="47"/>
  <c r="Y103" i="45"/>
  <c r="AO103" i="47"/>
  <c r="AO103" i="45"/>
  <c r="AS104" i="47"/>
  <c r="AS104" i="45"/>
  <c r="AO105" i="47"/>
  <c r="AO105" i="45"/>
  <c r="D106" i="47"/>
  <c r="D106" i="45"/>
  <c r="AZ106" i="47"/>
  <c r="AZ106" i="45"/>
  <c r="BL107" i="47"/>
  <c r="BL107" i="45"/>
  <c r="P109" i="47"/>
  <c r="P109" i="45"/>
  <c r="AN109" i="47"/>
  <c r="AN109" i="45"/>
  <c r="AQ110" i="47"/>
  <c r="AQ110" i="45"/>
  <c r="M111" i="47"/>
  <c r="M111" i="45"/>
  <c r="AC111" i="47"/>
  <c r="AC111" i="45"/>
  <c r="BA111" i="47"/>
  <c r="BA111" i="45"/>
  <c r="BQ113" i="47"/>
  <c r="BQ113" i="45"/>
  <c r="AF114" i="47"/>
  <c r="AF114" i="45"/>
  <c r="AV114" i="47"/>
  <c r="AV114" i="45"/>
  <c r="BL114" i="47"/>
  <c r="BL114" i="45"/>
  <c r="AY115" i="47"/>
  <c r="AY115" i="45"/>
  <c r="BO115" i="47"/>
  <c r="BO115" i="45"/>
  <c r="N118" i="47"/>
  <c r="N118" i="45"/>
  <c r="AT118" i="47"/>
  <c r="AT118" i="45"/>
  <c r="Y119" i="47"/>
  <c r="Y119" i="45"/>
  <c r="F27" i="45"/>
  <c r="O100" i="45"/>
  <c r="AU100" i="45"/>
  <c r="BG101" i="45"/>
  <c r="BB102" i="45"/>
  <c r="BI104" i="45"/>
  <c r="BD107" i="45"/>
  <c r="AB108" i="45"/>
  <c r="AR108" i="45"/>
  <c r="H109" i="45"/>
  <c r="AF109" i="45"/>
  <c r="K110" i="45"/>
  <c r="AA110" i="45"/>
  <c r="BO123" i="47"/>
  <c r="BO123" i="45"/>
  <c r="BE127" i="47"/>
  <c r="BE127" i="45"/>
  <c r="K128" i="47"/>
  <c r="K128" i="45"/>
  <c r="AO133" i="47"/>
  <c r="AO133" i="45"/>
  <c r="AV135" i="47"/>
  <c r="AV135" i="45"/>
  <c r="Y138" i="47"/>
  <c r="Y138" i="45"/>
  <c r="BE138" i="47"/>
  <c r="BE138" i="45"/>
  <c r="T143" i="47"/>
  <c r="T143" i="45"/>
  <c r="BP143" i="45"/>
  <c r="AW119" i="47"/>
  <c r="AW119" i="45"/>
  <c r="U120" i="47"/>
  <c r="U120" i="45"/>
  <c r="AS120" i="47"/>
  <c r="AS120" i="45"/>
  <c r="AW121" i="47"/>
  <c r="AW121" i="45"/>
  <c r="U122" i="47"/>
  <c r="U122" i="45"/>
  <c r="BI124" i="47"/>
  <c r="BI124" i="45"/>
  <c r="BE125" i="47"/>
  <c r="BE125" i="45"/>
  <c r="Y128" i="47"/>
  <c r="Y128" i="45"/>
  <c r="AO128" i="47"/>
  <c r="AO128" i="45"/>
  <c r="BA129" i="47"/>
  <c r="BA129" i="45"/>
  <c r="BQ129" i="47"/>
  <c r="BQ129" i="45"/>
  <c r="S131" i="47"/>
  <c r="S131" i="45"/>
  <c r="K132" i="47"/>
  <c r="K132" i="45"/>
  <c r="AQ132" i="47"/>
  <c r="AQ132" i="45"/>
  <c r="O133" i="47"/>
  <c r="O133" i="45"/>
  <c r="AE133" i="47"/>
  <c r="AE133" i="45"/>
  <c r="K134" i="47"/>
  <c r="K134" i="45"/>
  <c r="BO134" i="47"/>
  <c r="BO134" i="45"/>
  <c r="AH136" i="47"/>
  <c r="AH136" i="45"/>
  <c r="AX136" i="47"/>
  <c r="AX136" i="45"/>
  <c r="AH139" i="47"/>
  <c r="AH139" i="45"/>
  <c r="AV140" i="47"/>
  <c r="AV140" i="45"/>
  <c r="AJ141" i="47"/>
  <c r="AJ141" i="45"/>
  <c r="V142" i="47"/>
  <c r="V142" i="45"/>
  <c r="BJ142" i="47"/>
  <c r="BJ142" i="45"/>
  <c r="J143" i="47"/>
  <c r="J143" i="45"/>
  <c r="T144" i="47"/>
  <c r="T144" i="45"/>
  <c r="S146" i="47"/>
  <c r="S146" i="45"/>
  <c r="AE148" i="47"/>
  <c r="AE148" i="45"/>
  <c r="BO149" i="47"/>
  <c r="BO149" i="45"/>
  <c r="K154" i="47"/>
  <c r="K154" i="45"/>
  <c r="AI154" i="47"/>
  <c r="AI154" i="45"/>
  <c r="BG154" i="47"/>
  <c r="BG154" i="45"/>
  <c r="G155" i="47"/>
  <c r="G155" i="45"/>
  <c r="AM155" i="47"/>
  <c r="AM155" i="45"/>
  <c r="AS158" i="47"/>
  <c r="AS158" i="45"/>
  <c r="BQ158" i="47"/>
  <c r="BQ158" i="45"/>
  <c r="AA160" i="47"/>
  <c r="AA160" i="45"/>
  <c r="AY160" i="47"/>
  <c r="AY160" i="45"/>
  <c r="G161" i="47"/>
  <c r="G161" i="45"/>
  <c r="AE161" i="47"/>
  <c r="AE161" i="45"/>
  <c r="BC161" i="47"/>
  <c r="BC161" i="45"/>
  <c r="G163" i="47"/>
  <c r="G163" i="45"/>
  <c r="AC120" i="45"/>
  <c r="M122" i="45"/>
  <c r="Q123" i="45"/>
  <c r="AW123" i="45"/>
  <c r="AK124" i="45"/>
  <c r="AL144" i="45"/>
  <c r="BJ144" i="45"/>
  <c r="AO145" i="45"/>
  <c r="AK146" i="45"/>
  <c r="AC151" i="45"/>
  <c r="K153" i="45"/>
  <c r="BI154" i="45"/>
  <c r="AG155" i="45"/>
  <c r="E156" i="45"/>
  <c r="AL157" i="45"/>
  <c r="BB157" i="45"/>
  <c r="BA149" i="47"/>
  <c r="BA149" i="45"/>
  <c r="E160" i="47"/>
  <c r="E160" i="45"/>
  <c r="AS162" i="47"/>
  <c r="AS162" i="45"/>
  <c r="AE166" i="47"/>
  <c r="AE166" i="45"/>
  <c r="BO167" i="47"/>
  <c r="BO167" i="45"/>
  <c r="Y168" i="47"/>
  <c r="Y168" i="45"/>
  <c r="AK171" i="47"/>
  <c r="AK171" i="45"/>
  <c r="W172" i="47"/>
  <c r="W172" i="45"/>
  <c r="Q173" i="47"/>
  <c r="Q173" i="45"/>
  <c r="E174" i="47"/>
  <c r="E174" i="45"/>
  <c r="AC174" i="47"/>
  <c r="AC174" i="45"/>
  <c r="AG175" i="47"/>
  <c r="AG175" i="45"/>
  <c r="T181" i="47"/>
  <c r="T181" i="45"/>
  <c r="N182" i="47"/>
  <c r="N182" i="45"/>
  <c r="BF183" i="47"/>
  <c r="BF183" i="45"/>
  <c r="AB184" i="47"/>
  <c r="AB184" i="45"/>
  <c r="AZ184" i="47"/>
  <c r="AZ184" i="45"/>
  <c r="AV185" i="47"/>
  <c r="AV185" i="45"/>
  <c r="N187" i="47"/>
  <c r="N187" i="45"/>
  <c r="AT187" i="47"/>
  <c r="AT187" i="45"/>
  <c r="Z188" i="47"/>
  <c r="Z188" i="45"/>
  <c r="F193" i="47"/>
  <c r="F193" i="45"/>
  <c r="H194" i="47"/>
  <c r="H194" i="45"/>
  <c r="AN194" i="47"/>
  <c r="AN194" i="45"/>
  <c r="W196" i="47"/>
  <c r="W196" i="45"/>
  <c r="V198" i="47"/>
  <c r="V198" i="45"/>
  <c r="BB198" i="47"/>
  <c r="BB198" i="45"/>
  <c r="AH199" i="47"/>
  <c r="AH199" i="45"/>
  <c r="N200" i="47"/>
  <c r="N200" i="45"/>
  <c r="AL200" i="47"/>
  <c r="AL200" i="45"/>
  <c r="AH201" i="47"/>
  <c r="AH201" i="45"/>
  <c r="BL205" i="47"/>
  <c r="BL205" i="45"/>
  <c r="AY206" i="47"/>
  <c r="AY206" i="45"/>
  <c r="AU207" i="47"/>
  <c r="AU207" i="45"/>
  <c r="BH32" i="45"/>
  <c r="C47" i="47"/>
  <c r="C47" i="45" s="1"/>
  <c r="BQ16" i="45"/>
  <c r="AQ20" i="45"/>
  <c r="AI31" i="45"/>
  <c r="BQ34" i="45"/>
  <c r="T36" i="45"/>
  <c r="AS37" i="45"/>
  <c r="AS39" i="45"/>
  <c r="BH43" i="45"/>
  <c r="AL44" i="45"/>
  <c r="AX47" i="45"/>
  <c r="AH48" i="45"/>
  <c r="V49" i="45"/>
  <c r="Z50" i="45"/>
  <c r="N51" i="45"/>
  <c r="AC53" i="45"/>
  <c r="H54" i="45"/>
  <c r="AV54" i="45"/>
  <c r="AI55" i="45"/>
  <c r="AG57" i="45"/>
  <c r="E58" i="45"/>
  <c r="Y59" i="45"/>
  <c r="BA60" i="45"/>
  <c r="H61" i="45"/>
  <c r="L62" i="45"/>
  <c r="BM94" i="45"/>
  <c r="J17" i="45"/>
  <c r="AT20" i="45"/>
  <c r="BP29" i="45"/>
  <c r="AQ31" i="45"/>
  <c r="AW33" i="45"/>
  <c r="Y36" i="45"/>
  <c r="BD37" i="45"/>
  <c r="BF38" i="45"/>
  <c r="BD40" i="45"/>
  <c r="AB43" i="45"/>
  <c r="N46" i="45"/>
  <c r="AG82" i="45"/>
  <c r="M15" i="45"/>
  <c r="AL18" i="45"/>
  <c r="AJ21" i="45"/>
  <c r="Z26" i="45"/>
  <c r="G30" i="45"/>
  <c r="O32" i="45"/>
  <c r="M34" i="45"/>
  <c r="AN35" i="45"/>
  <c r="E39" i="45"/>
  <c r="D41" i="45"/>
  <c r="BH41" i="45"/>
  <c r="F44" i="45"/>
  <c r="AL46" i="45"/>
  <c r="J47" i="45"/>
  <c r="BK47" i="45"/>
  <c r="BF48" i="45"/>
  <c r="Z9" i="45"/>
  <c r="X13" i="45"/>
  <c r="BB16" i="45"/>
  <c r="AK84" i="45"/>
  <c r="A78" i="45"/>
  <c r="AD18" i="45"/>
  <c r="BK23" i="45"/>
  <c r="W32" i="45"/>
  <c r="BF39" i="45"/>
  <c r="AB61" i="45"/>
  <c r="M78" i="45"/>
  <c r="BM79" i="45"/>
  <c r="BI84" i="45"/>
  <c r="AO85" i="45"/>
  <c r="BE85" i="45"/>
  <c r="M87" i="45"/>
  <c r="AK87" i="45"/>
  <c r="BI89" i="45"/>
  <c r="E91" i="45"/>
  <c r="AK93" i="45"/>
  <c r="BA93" i="45"/>
  <c r="R97" i="45"/>
  <c r="AH97" i="45"/>
  <c r="AR98" i="45"/>
  <c r="BH98" i="45"/>
  <c r="H99" i="45"/>
  <c r="BG100" i="45"/>
  <c r="Z102" i="45"/>
  <c r="U103" i="45"/>
  <c r="I104" i="45"/>
  <c r="BM104" i="45"/>
  <c r="BL106" i="45"/>
  <c r="AB109" i="45"/>
  <c r="Q111" i="45"/>
  <c r="AG111" i="45"/>
  <c r="BK115" i="45"/>
  <c r="K116" i="45"/>
  <c r="AQ116" i="45"/>
  <c r="AC70" i="45"/>
  <c r="BN76" i="45"/>
  <c r="AU82" i="45"/>
  <c r="C76" i="47"/>
  <c r="C76" i="45" s="1"/>
  <c r="Y56" i="45"/>
  <c r="AW58" i="45"/>
  <c r="BH61" i="45"/>
  <c r="F77" i="45"/>
  <c r="AK78" i="45"/>
  <c r="D80" i="45"/>
  <c r="T80" i="45"/>
  <c r="M84" i="45"/>
  <c r="AG86" i="45"/>
  <c r="AG88" i="45"/>
  <c r="E89" i="45"/>
  <c r="I90" i="45"/>
  <c r="Y90" i="45"/>
  <c r="AO90" i="45"/>
  <c r="BE90" i="45"/>
  <c r="AS91" i="45"/>
  <c r="BQ93" i="45"/>
  <c r="AM94" i="45"/>
  <c r="BC94" i="45"/>
  <c r="AH95" i="45"/>
  <c r="AX95" i="45"/>
  <c r="AX97" i="45"/>
  <c r="Q86" i="45"/>
  <c r="AS84" i="45"/>
  <c r="BM86" i="45"/>
  <c r="C21" i="47"/>
  <c r="C21" i="45" s="1"/>
  <c r="C78" i="47"/>
  <c r="C78" i="45" s="1"/>
  <c r="AR12" i="45"/>
  <c r="AY22" i="45"/>
  <c r="AQ24" i="45"/>
  <c r="AF28" i="45"/>
  <c r="AJ29" i="45"/>
  <c r="AA31" i="45"/>
  <c r="BK32" i="45"/>
  <c r="U73" i="45"/>
  <c r="U78" i="45"/>
  <c r="BC82" i="45"/>
  <c r="BM85" i="45"/>
  <c r="U87" i="45"/>
  <c r="U89" i="45"/>
  <c r="AK89" i="45"/>
  <c r="BA89" i="45"/>
  <c r="BI91" i="45"/>
  <c r="M93" i="45"/>
  <c r="AC93" i="45"/>
  <c r="G94" i="45"/>
  <c r="AT96" i="45"/>
  <c r="BJ96" i="45"/>
  <c r="J97" i="45"/>
  <c r="T98" i="45"/>
  <c r="BO100" i="45"/>
  <c r="AE101" i="45"/>
  <c r="AH102" i="45"/>
  <c r="BQ103" i="45"/>
  <c r="AO104" i="45"/>
  <c r="E105" i="45"/>
  <c r="X106" i="45"/>
  <c r="AN106" i="45"/>
  <c r="BD106" i="45"/>
  <c r="AB107" i="45"/>
  <c r="I111" i="45"/>
  <c r="G115" i="45"/>
  <c r="BC115" i="45"/>
  <c r="AE117" i="45"/>
  <c r="A76" i="45"/>
  <c r="BF51" i="45"/>
  <c r="AE66" i="45"/>
  <c r="AH76" i="45"/>
  <c r="L80" i="45"/>
  <c r="BA84" i="45"/>
  <c r="AW85" i="45"/>
  <c r="BE86" i="45"/>
  <c r="BI87" i="45"/>
  <c r="Y88" i="45"/>
  <c r="BM88" i="45"/>
  <c r="BQ89" i="45"/>
  <c r="Q90" i="45"/>
  <c r="AG90" i="45"/>
  <c r="AW90" i="45"/>
  <c r="M91" i="45"/>
  <c r="Y92" i="45"/>
  <c r="AS93" i="45"/>
  <c r="BI93" i="45"/>
  <c r="AU94" i="45"/>
  <c r="BK94" i="45"/>
  <c r="J95" i="45"/>
  <c r="Z95" i="45"/>
  <c r="F96" i="45"/>
  <c r="Z97" i="45"/>
  <c r="BP98" i="45"/>
  <c r="P99" i="45"/>
  <c r="BK82" i="47"/>
  <c r="H7" i="45"/>
  <c r="AR31" i="47"/>
  <c r="AR31" i="45"/>
  <c r="Q10" i="45"/>
  <c r="AZ14" i="45"/>
  <c r="F20" i="45"/>
  <c r="O23" i="45"/>
  <c r="BH24" i="45"/>
  <c r="AQ26" i="45"/>
  <c r="AR29" i="45"/>
  <c r="AF32" i="45"/>
  <c r="BF33" i="45"/>
  <c r="I35" i="45"/>
  <c r="BI36" i="45"/>
  <c r="AG10" i="45"/>
  <c r="AY12" i="45"/>
  <c r="O18" i="45"/>
  <c r="T19" i="45"/>
  <c r="V20" i="45"/>
  <c r="BC21" i="45"/>
  <c r="P23" i="45"/>
  <c r="T24" i="45"/>
  <c r="AV25" i="45"/>
  <c r="AX26" i="45"/>
  <c r="BA27" i="45"/>
  <c r="AN28" i="45"/>
  <c r="AS29" i="45"/>
  <c r="AE30" i="45"/>
  <c r="S31" i="45"/>
  <c r="BO31" i="45"/>
  <c r="AM32" i="45"/>
  <c r="AS34" i="45"/>
  <c r="BL37" i="45"/>
  <c r="M39" i="45"/>
  <c r="AT39" i="45"/>
  <c r="P40" i="45"/>
  <c r="I42" i="45"/>
  <c r="AS43" i="45"/>
  <c r="AH47" i="45"/>
  <c r="AL61" i="45"/>
  <c r="C38" i="47"/>
  <c r="C38" i="45" s="1"/>
  <c r="C57" i="47"/>
  <c r="C57" i="45" s="1"/>
  <c r="BM7" i="45"/>
  <c r="T29" i="45"/>
  <c r="BM33" i="45"/>
  <c r="X35" i="45"/>
  <c r="BL35" i="45"/>
  <c r="U36" i="45"/>
  <c r="BP36" i="45"/>
  <c r="AQ38" i="45"/>
  <c r="E41" i="45"/>
  <c r="AR41" i="45"/>
  <c r="AW42" i="45"/>
  <c r="T43" i="45"/>
  <c r="G44" i="45"/>
  <c r="AM44" i="45"/>
  <c r="S45" i="45"/>
  <c r="V46" i="45"/>
  <c r="BN47" i="45"/>
  <c r="AP48" i="45"/>
  <c r="G49" i="45"/>
  <c r="BC49" i="45"/>
  <c r="AI50" i="45"/>
  <c r="V51" i="45"/>
  <c r="BK51" i="45"/>
  <c r="AI53" i="45"/>
  <c r="AO54" i="45"/>
  <c r="BH55" i="45"/>
  <c r="AL58" i="45"/>
  <c r="AH59" i="45"/>
  <c r="A19" i="45"/>
  <c r="A45" i="45"/>
  <c r="A54" i="45"/>
  <c r="A64" i="45"/>
  <c r="C40" i="47"/>
  <c r="C40" i="45" s="1"/>
  <c r="C59" i="47"/>
  <c r="C59" i="45" s="1"/>
  <c r="AV10" i="45"/>
  <c r="P13" i="45"/>
  <c r="Y15" i="45"/>
  <c r="AT16" i="45"/>
  <c r="W18" i="45"/>
  <c r="AA19" i="45"/>
  <c r="S22" i="45"/>
  <c r="W23" i="45"/>
  <c r="BP24" i="45"/>
  <c r="AY26" i="45"/>
  <c r="BI27" i="45"/>
  <c r="AO28" i="45"/>
  <c r="BA29" i="45"/>
  <c r="AN30" i="45"/>
  <c r="T31" i="45"/>
  <c r="BP31" i="45"/>
  <c r="AV32" i="45"/>
  <c r="Y33" i="45"/>
  <c r="BN33" i="45"/>
  <c r="BA34" i="45"/>
  <c r="Y35" i="45"/>
  <c r="BM35" i="45"/>
  <c r="BQ36" i="45"/>
  <c r="J38" i="45"/>
  <c r="AX38" i="45"/>
  <c r="N39" i="45"/>
  <c r="BA39" i="45"/>
  <c r="X40" i="45"/>
  <c r="L41" i="45"/>
  <c r="P42" i="45"/>
  <c r="BD42" i="45"/>
  <c r="U43" i="45"/>
  <c r="I44" i="45"/>
  <c r="AT44" i="45"/>
  <c r="AA45" i="45"/>
  <c r="BG45" i="45"/>
  <c r="W46" i="45"/>
  <c r="BB46" i="45"/>
  <c r="AI47" i="45"/>
  <c r="BO47" i="45"/>
  <c r="AQ48" i="45"/>
  <c r="O49" i="45"/>
  <c r="BJ49" i="45"/>
  <c r="AX50" i="45"/>
  <c r="AD51" i="45"/>
  <c r="J52" i="45"/>
  <c r="F53" i="45"/>
  <c r="AK53" i="45"/>
  <c r="I54" i="45"/>
  <c r="T55" i="45"/>
  <c r="BP55" i="45"/>
  <c r="AT56" i="45"/>
  <c r="AP57" i="45"/>
  <c r="F58" i="45"/>
  <c r="AS58" i="45"/>
  <c r="BQ58" i="45"/>
  <c r="BM59" i="45"/>
  <c r="D62" i="45"/>
  <c r="AJ62" i="45"/>
  <c r="N63" i="45"/>
  <c r="AN63" i="45"/>
  <c r="D64" i="45"/>
  <c r="BF64" i="45"/>
  <c r="BK65" i="45"/>
  <c r="AA66" i="45"/>
  <c r="U67" i="45"/>
  <c r="I68" i="45"/>
  <c r="AO68" i="45"/>
  <c r="M69" i="45"/>
  <c r="BQ69" i="45"/>
  <c r="Y70" i="45"/>
  <c r="AW70" i="45"/>
  <c r="AC72" i="45"/>
  <c r="AH75" i="45"/>
  <c r="K79" i="45"/>
  <c r="AW82" i="45"/>
  <c r="AE87" i="45"/>
  <c r="AA88" i="45"/>
  <c r="AQ88" i="45"/>
  <c r="AM89" i="45"/>
  <c r="W91" i="45"/>
  <c r="AZ97" i="45"/>
  <c r="AT98" i="45"/>
  <c r="AX99" i="45"/>
  <c r="BD50" i="47"/>
  <c r="BD50" i="45"/>
  <c r="BO60" i="47"/>
  <c r="BO60" i="45"/>
  <c r="BN64" i="47"/>
  <c r="BN64" i="45"/>
  <c r="AC74" i="47"/>
  <c r="AC74" i="45"/>
  <c r="BQ74" i="47"/>
  <c r="BQ74" i="45"/>
  <c r="S79" i="47"/>
  <c r="S79" i="45"/>
  <c r="M83" i="47"/>
  <c r="M83" i="45"/>
  <c r="AY85" i="47"/>
  <c r="AY85" i="45"/>
  <c r="BG85" i="47"/>
  <c r="BG85" i="45"/>
  <c r="AA86" i="47"/>
  <c r="AA86" i="45"/>
  <c r="S88" i="47"/>
  <c r="S88" i="45"/>
  <c r="AA92" i="47"/>
  <c r="AA92" i="45"/>
  <c r="BD96" i="47"/>
  <c r="BD96" i="45"/>
  <c r="Z99" i="47"/>
  <c r="Z99" i="45"/>
  <c r="AO101" i="47"/>
  <c r="AO101" i="45"/>
  <c r="AB102" i="47"/>
  <c r="AB102" i="45"/>
  <c r="AR102" i="47"/>
  <c r="AR102" i="45"/>
  <c r="W103" i="47"/>
  <c r="W103" i="45"/>
  <c r="AU103" i="47"/>
  <c r="AU103" i="45"/>
  <c r="AT107" i="47"/>
  <c r="AT107" i="45"/>
  <c r="BB107" i="47"/>
  <c r="BB107" i="45"/>
  <c r="BJ107" i="47"/>
  <c r="BJ107" i="45"/>
  <c r="J108" i="47"/>
  <c r="J108" i="45"/>
  <c r="F109" i="47"/>
  <c r="F109" i="45"/>
  <c r="C17" i="47"/>
  <c r="C17" i="45" s="1"/>
  <c r="Q9" i="45"/>
  <c r="M11" i="45"/>
  <c r="AE13" i="45"/>
  <c r="BE15" i="45"/>
  <c r="BJ16" i="45"/>
  <c r="AE18" i="45"/>
  <c r="AR19" i="45"/>
  <c r="BB20" i="45"/>
  <c r="AQ22" i="45"/>
  <c r="AV23" i="45"/>
  <c r="AB24" i="45"/>
  <c r="P25" i="45"/>
  <c r="J26" i="45"/>
  <c r="BG26" i="45"/>
  <c r="BD28" i="45"/>
  <c r="AC29" i="45"/>
  <c r="BQ29" i="45"/>
  <c r="AU30" i="45"/>
  <c r="AB31" i="45"/>
  <c r="H32" i="45"/>
  <c r="BC32" i="45"/>
  <c r="N34" i="45"/>
  <c r="BI34" i="45"/>
  <c r="AF35" i="45"/>
  <c r="E36" i="45"/>
  <c r="X37" i="45"/>
  <c r="S38" i="45"/>
  <c r="V39" i="45"/>
  <c r="U41" i="45"/>
  <c r="BA41" i="45"/>
  <c r="AC43" i="45"/>
  <c r="BO45" i="45"/>
  <c r="AQ47" i="45"/>
  <c r="P50" i="45"/>
  <c r="S52" i="45"/>
  <c r="AL25" i="47"/>
  <c r="AL25" i="45"/>
  <c r="R26" i="47"/>
  <c r="R26" i="45"/>
  <c r="H28" i="47"/>
  <c r="H28" i="45"/>
  <c r="AZ29" i="47"/>
  <c r="AZ29" i="45"/>
  <c r="AG33" i="47"/>
  <c r="AG33" i="45"/>
  <c r="E34" i="47"/>
  <c r="E34" i="45"/>
  <c r="P35" i="47"/>
  <c r="P35" i="45"/>
  <c r="BD35" i="47"/>
  <c r="BD35" i="45"/>
  <c r="AC39" i="47"/>
  <c r="AC39" i="45"/>
  <c r="AN40" i="47"/>
  <c r="AN40" i="45"/>
  <c r="H42" i="47"/>
  <c r="H42" i="45"/>
  <c r="AN42" i="47"/>
  <c r="AN42" i="45"/>
  <c r="Z45" i="47"/>
  <c r="Z45" i="45"/>
  <c r="BF47" i="47"/>
  <c r="BF47" i="45"/>
  <c r="Z48" i="47"/>
  <c r="Z48" i="45"/>
  <c r="N49" i="47"/>
  <c r="N49" i="45"/>
  <c r="J50" i="47"/>
  <c r="J50" i="45"/>
  <c r="BA53" i="47"/>
  <c r="BA53" i="45"/>
  <c r="AA55" i="47"/>
  <c r="AA55" i="45"/>
  <c r="BM57" i="47"/>
  <c r="BM57" i="45"/>
  <c r="AC58" i="47"/>
  <c r="AC58" i="45"/>
  <c r="BA58" i="47"/>
  <c r="BA58" i="45"/>
  <c r="I59" i="47"/>
  <c r="I59" i="45"/>
  <c r="E60" i="47"/>
  <c r="E60" i="45"/>
  <c r="AC60" i="47"/>
  <c r="AC60" i="45"/>
  <c r="BI60" i="47"/>
  <c r="BI60" i="45"/>
  <c r="P61" i="47"/>
  <c r="P61" i="45"/>
  <c r="AN61" i="47"/>
  <c r="AN61" i="45"/>
  <c r="BL61" i="47"/>
  <c r="BL61" i="45"/>
  <c r="T62" i="47"/>
  <c r="T62" i="45"/>
  <c r="AR62" i="47"/>
  <c r="AR62" i="45"/>
  <c r="P63" i="47"/>
  <c r="P63" i="45"/>
  <c r="BL63" i="47"/>
  <c r="BL63" i="45"/>
  <c r="AR64" i="47"/>
  <c r="AR64" i="45"/>
  <c r="O65" i="47"/>
  <c r="O65" i="45"/>
  <c r="W65" i="47"/>
  <c r="W65" i="45"/>
  <c r="E67" i="47"/>
  <c r="E67" i="45"/>
  <c r="BI67" i="47"/>
  <c r="BI67" i="45"/>
  <c r="Q68" i="47"/>
  <c r="Q68" i="45"/>
  <c r="I70" i="47"/>
  <c r="I70" i="45"/>
  <c r="BE70" i="47"/>
  <c r="BE70" i="45"/>
  <c r="D71" i="47"/>
  <c r="D71" i="45"/>
  <c r="BH71" i="47"/>
  <c r="BH71" i="45"/>
  <c r="M72" i="47"/>
  <c r="M72" i="45"/>
  <c r="U72" i="47"/>
  <c r="U72" i="45"/>
  <c r="AS72" i="47"/>
  <c r="AS72" i="45"/>
  <c r="BA72" i="47"/>
  <c r="BA72" i="45"/>
  <c r="BQ72" i="47"/>
  <c r="BQ72" i="45"/>
  <c r="Y73" i="47"/>
  <c r="Y73" i="45"/>
  <c r="AW73" i="47"/>
  <c r="AW73" i="45"/>
  <c r="BM73" i="47"/>
  <c r="BM73" i="45"/>
  <c r="W74" i="47"/>
  <c r="W74" i="45"/>
  <c r="AU74" i="47"/>
  <c r="AU74" i="45"/>
  <c r="J75" i="47"/>
  <c r="J75" i="45"/>
  <c r="V76" i="47"/>
  <c r="V76" i="45"/>
  <c r="AX77" i="47"/>
  <c r="AX77" i="45"/>
  <c r="Q78" i="47"/>
  <c r="Q78" i="45"/>
  <c r="AG78" i="47"/>
  <c r="AG78" i="45"/>
  <c r="AW78" i="47"/>
  <c r="AW78" i="45"/>
  <c r="E79" i="47"/>
  <c r="E79" i="45"/>
  <c r="AC79" i="47"/>
  <c r="AC79" i="45"/>
  <c r="BQ79" i="47"/>
  <c r="BQ79" i="45"/>
  <c r="AZ81" i="47"/>
  <c r="AZ81" i="45"/>
  <c r="S82" i="47"/>
  <c r="S82" i="45"/>
  <c r="BG82" i="47"/>
  <c r="BG82" i="45"/>
  <c r="O83" i="47"/>
  <c r="O83" i="45"/>
  <c r="BC83" i="47"/>
  <c r="BC83" i="45"/>
  <c r="Q84" i="47"/>
  <c r="Q84" i="45"/>
  <c r="AO84" i="47"/>
  <c r="AO84" i="45"/>
  <c r="AK85" i="47"/>
  <c r="AK85" i="45"/>
  <c r="X30" i="47"/>
  <c r="X30" i="45"/>
  <c r="P32" i="47"/>
  <c r="P32" i="45"/>
  <c r="BD32" i="47"/>
  <c r="BD32" i="45"/>
  <c r="M41" i="47"/>
  <c r="M41" i="45"/>
  <c r="AS41" i="47"/>
  <c r="AS41" i="45"/>
  <c r="AK43" i="47"/>
  <c r="AK43" i="45"/>
  <c r="BI43" i="47"/>
  <c r="BI43" i="45"/>
  <c r="O44" i="47"/>
  <c r="O44" i="45"/>
  <c r="AU44" i="47"/>
  <c r="AU44" i="45"/>
  <c r="O46" i="47"/>
  <c r="O46" i="45"/>
  <c r="AE46" i="47"/>
  <c r="AE46" i="45"/>
  <c r="BC46" i="47"/>
  <c r="BC46" i="45"/>
  <c r="S47" i="47"/>
  <c r="S47" i="45"/>
  <c r="AA47" i="47"/>
  <c r="AA47" i="45"/>
  <c r="S48" i="47"/>
  <c r="S48" i="45"/>
  <c r="AY48" i="47"/>
  <c r="AY48" i="45"/>
  <c r="BG48" i="47"/>
  <c r="BG48" i="45"/>
  <c r="W49" i="47"/>
  <c r="W49" i="45"/>
  <c r="AU49" i="47"/>
  <c r="AU49" i="45"/>
  <c r="S50" i="47"/>
  <c r="S50" i="45"/>
  <c r="AQ50" i="47"/>
  <c r="AQ50" i="45"/>
  <c r="O51" i="47"/>
  <c r="O51" i="45"/>
  <c r="W51" i="47"/>
  <c r="W51" i="45"/>
  <c r="BC51" i="47"/>
  <c r="BC51" i="45"/>
  <c r="AQ52" i="47"/>
  <c r="AQ52" i="45"/>
  <c r="AY52" i="47"/>
  <c r="AY52" i="45"/>
  <c r="BB53" i="47"/>
  <c r="BB53" i="45"/>
  <c r="Q54" i="47"/>
  <c r="Q54" i="45"/>
  <c r="Y54" i="47"/>
  <c r="Y54" i="45"/>
  <c r="AW54" i="47"/>
  <c r="AW54" i="45"/>
  <c r="L55" i="47"/>
  <c r="L55" i="45"/>
  <c r="AR55" i="47"/>
  <c r="AR55" i="45"/>
  <c r="N56" i="47"/>
  <c r="N56" i="45"/>
  <c r="AL56" i="47"/>
  <c r="AL56" i="45"/>
  <c r="BB56" i="47"/>
  <c r="BB56" i="45"/>
  <c r="Z57" i="47"/>
  <c r="Z57" i="45"/>
  <c r="AH57" i="47"/>
  <c r="AH57" i="45"/>
  <c r="V58" i="47"/>
  <c r="V58" i="45"/>
  <c r="R59" i="47"/>
  <c r="R59" i="45"/>
  <c r="BF59" i="47"/>
  <c r="BF59" i="45"/>
  <c r="AT60" i="47"/>
  <c r="AT60" i="45"/>
  <c r="AG61" i="47"/>
  <c r="AG61" i="45"/>
  <c r="Z12" i="45"/>
  <c r="AT34" i="47"/>
  <c r="AT34" i="45"/>
  <c r="AS36" i="47"/>
  <c r="AS36" i="45"/>
  <c r="BG38" i="47"/>
  <c r="BG38" i="45"/>
  <c r="E43" i="47"/>
  <c r="E43" i="45"/>
  <c r="A35" i="45"/>
  <c r="I7" i="45"/>
  <c r="BN9" i="45"/>
  <c r="AI12" i="45"/>
  <c r="L14" i="45"/>
  <c r="AC16" i="45"/>
  <c r="BF17" i="45"/>
  <c r="AU18" i="45"/>
  <c r="BP19" i="45"/>
  <c r="AM21" i="45"/>
  <c r="BL23" i="45"/>
  <c r="AY24" i="45"/>
  <c r="AM25" i="45"/>
  <c r="AI26" i="45"/>
  <c r="AC27" i="45"/>
  <c r="AG28" i="45"/>
  <c r="L29" i="45"/>
  <c r="AK29" i="45"/>
  <c r="H30" i="45"/>
  <c r="K31" i="45"/>
  <c r="AY31" i="45"/>
  <c r="AE32" i="45"/>
  <c r="J33" i="45"/>
  <c r="BE33" i="45"/>
  <c r="AK34" i="45"/>
  <c r="H35" i="45"/>
  <c r="AO35" i="45"/>
  <c r="BA36" i="45"/>
  <c r="AV37" i="45"/>
  <c r="AL39" i="45"/>
  <c r="AG42" i="45"/>
  <c r="M43" i="45"/>
  <c r="BQ43" i="45"/>
  <c r="AE44" i="45"/>
  <c r="K45" i="45"/>
  <c r="AW28" i="47"/>
  <c r="AW28" i="45"/>
  <c r="L31" i="47"/>
  <c r="L31" i="45"/>
  <c r="C35" i="47"/>
  <c r="C35" i="45" s="1"/>
  <c r="Q7" i="45"/>
  <c r="AD16" i="45"/>
  <c r="BJ18" i="45"/>
  <c r="AV21" i="45"/>
  <c r="K24" i="45"/>
  <c r="AU25" i="45"/>
  <c r="AK27" i="45"/>
  <c r="M29" i="45"/>
  <c r="O30" i="45"/>
  <c r="BH31" i="45"/>
  <c r="AL34" i="45"/>
  <c r="BE35" i="45"/>
  <c r="BA47" i="47"/>
  <c r="BA47" i="45"/>
  <c r="U62" i="45"/>
  <c r="BQ62" i="45"/>
  <c r="M86" i="45"/>
  <c r="I87" i="45"/>
  <c r="BE87" i="45"/>
  <c r="BQ85" i="47"/>
  <c r="BQ85" i="45"/>
  <c r="AG87" i="47"/>
  <c r="AG87" i="45"/>
  <c r="BI62" i="47"/>
  <c r="BI62" i="45"/>
  <c r="AG63" i="47"/>
  <c r="AG63" i="45"/>
  <c r="U64" i="47"/>
  <c r="U64" i="45"/>
  <c r="AS64" i="47"/>
  <c r="AS64" i="45"/>
  <c r="AN65" i="47"/>
  <c r="AN65" i="45"/>
  <c r="T66" i="47"/>
  <c r="T66" i="45"/>
  <c r="AR66" i="47"/>
  <c r="AR66" i="45"/>
  <c r="AD67" i="47"/>
  <c r="AD67" i="45"/>
  <c r="AP68" i="47"/>
  <c r="AP68" i="45"/>
  <c r="F69" i="47"/>
  <c r="F69" i="45"/>
  <c r="AD69" i="47"/>
  <c r="AD69" i="45"/>
  <c r="BB69" i="47"/>
  <c r="BB69" i="45"/>
  <c r="AH70" i="47"/>
  <c r="AH70" i="45"/>
  <c r="E71" i="47"/>
  <c r="E71" i="45"/>
  <c r="AK71" i="47"/>
  <c r="AK71" i="45"/>
  <c r="AW110" i="45"/>
  <c r="AE120" i="47"/>
  <c r="AE120" i="45"/>
  <c r="O129" i="47"/>
  <c r="O129" i="45"/>
  <c r="AU129" i="47"/>
  <c r="AU129" i="45"/>
  <c r="AD7" i="45"/>
  <c r="AD23" i="45"/>
  <c r="Y25" i="45"/>
  <c r="K27" i="45"/>
  <c r="BG29" i="45"/>
  <c r="AL32" i="45"/>
  <c r="AW38" i="45"/>
  <c r="S43" i="45"/>
  <c r="U44" i="45"/>
  <c r="AW45" i="45"/>
  <c r="AO52" i="45"/>
  <c r="J55" i="45"/>
  <c r="BA110" i="45"/>
  <c r="M132" i="45"/>
  <c r="AF135" i="45"/>
  <c r="O13" i="45"/>
  <c r="BF22" i="45"/>
  <c r="R24" i="45"/>
  <c r="O28" i="45"/>
  <c r="H33" i="45"/>
  <c r="AN57" i="45"/>
  <c r="AI64" i="45"/>
  <c r="AG65" i="45"/>
  <c r="T67" i="45"/>
  <c r="BP67" i="45"/>
  <c r="AZ69" i="45"/>
  <c r="AV70" i="45"/>
  <c r="S71" i="45"/>
  <c r="P78" i="45"/>
  <c r="G120" i="45"/>
  <c r="AA123" i="45"/>
  <c r="W124" i="45"/>
  <c r="BK124" i="45"/>
  <c r="AI125" i="45"/>
  <c r="I130" i="45"/>
  <c r="BI134" i="45"/>
  <c r="AD43" i="47"/>
  <c r="AD43" i="45"/>
  <c r="I65" i="47"/>
  <c r="I65" i="45"/>
  <c r="BQ110" i="47"/>
  <c r="BQ110" i="45"/>
  <c r="AA121" i="47"/>
  <c r="AA121" i="45"/>
  <c r="O124" i="47"/>
  <c r="O124" i="45"/>
  <c r="X135" i="47"/>
  <c r="X135" i="45"/>
  <c r="AL21" i="45"/>
  <c r="J31" i="45"/>
  <c r="Y45" i="45"/>
  <c r="AS49" i="45"/>
  <c r="AW50" i="45"/>
  <c r="BQ51" i="45"/>
  <c r="W129" i="45"/>
  <c r="BI131" i="45"/>
  <c r="BD135" i="45"/>
  <c r="C22" i="47"/>
  <c r="C22" i="45" s="1"/>
  <c r="C66" i="47"/>
  <c r="C66" i="45" s="1"/>
  <c r="AS11" i="45"/>
  <c r="AR34" i="45"/>
  <c r="Y38" i="45"/>
  <c r="L39" i="45"/>
  <c r="AE42" i="45"/>
  <c r="Y47" i="45"/>
  <c r="M51" i="45"/>
  <c r="I52" i="45"/>
  <c r="AF59" i="45"/>
  <c r="Q65" i="45"/>
  <c r="AV68" i="45"/>
  <c r="AQ71" i="45"/>
  <c r="BE77" i="45"/>
  <c r="L79" i="45"/>
  <c r="BH79" i="45"/>
  <c r="AE80" i="45"/>
  <c r="AI128" i="45"/>
  <c r="AM129" i="45"/>
  <c r="AS131" i="45"/>
  <c r="AS134" i="45"/>
  <c r="A22" i="45"/>
  <c r="C84" i="47"/>
  <c r="C84" i="45" s="1"/>
  <c r="L8" i="45"/>
  <c r="BI11" i="45"/>
  <c r="BN14" i="45"/>
  <c r="AP17" i="45"/>
  <c r="AS18" i="45"/>
  <c r="AH19" i="45"/>
  <c r="AU21" i="45"/>
  <c r="BG22" i="45"/>
  <c r="AM23" i="45"/>
  <c r="S27" i="45"/>
  <c r="P28" i="45"/>
  <c r="AV28" i="45"/>
  <c r="S29" i="45"/>
  <c r="AQ29" i="45"/>
  <c r="AM30" i="45"/>
  <c r="AT32" i="45"/>
  <c r="L34" i="45"/>
  <c r="AM35" i="45"/>
  <c r="BP39" i="45"/>
  <c r="M46" i="45"/>
  <c r="I48" i="45"/>
  <c r="AR53" i="45"/>
  <c r="BC54" i="45"/>
  <c r="R55" i="45"/>
  <c r="AP55" i="45"/>
  <c r="D56" i="45"/>
  <c r="AB56" i="45"/>
  <c r="H57" i="45"/>
  <c r="V65" i="45"/>
  <c r="X68" i="45"/>
  <c r="L69" i="45"/>
  <c r="AF70" i="45"/>
  <c r="X73" i="45"/>
  <c r="AT74" i="45"/>
  <c r="M76" i="45"/>
  <c r="AK76" i="45"/>
  <c r="Y77" i="45"/>
  <c r="AA81" i="45"/>
  <c r="BO81" i="45"/>
  <c r="BP85" i="45"/>
  <c r="AR86" i="45"/>
  <c r="BH86" i="45"/>
  <c r="X87" i="45"/>
  <c r="X89" i="45"/>
  <c r="AO96" i="45"/>
  <c r="G98" i="45"/>
  <c r="AT100" i="45"/>
  <c r="M110" i="45"/>
  <c r="AG127" i="45"/>
  <c r="AO130" i="45"/>
  <c r="M131" i="45"/>
  <c r="T12" i="45"/>
  <c r="BL52" i="47"/>
  <c r="BL52" i="45"/>
  <c r="AI58" i="47"/>
  <c r="AI58" i="45"/>
  <c r="AX62" i="47"/>
  <c r="AX62" i="45"/>
  <c r="S67" i="47"/>
  <c r="S67" i="45"/>
  <c r="BL75" i="47"/>
  <c r="BL75" i="45"/>
  <c r="BL77" i="47"/>
  <c r="BL77" i="45"/>
  <c r="W35" i="47"/>
  <c r="W35" i="45"/>
  <c r="BI44" i="47"/>
  <c r="BI44" i="45"/>
  <c r="BE48" i="47"/>
  <c r="BE48" i="45"/>
  <c r="AK49" i="47"/>
  <c r="AK49" i="45"/>
  <c r="BQ49" i="47"/>
  <c r="BQ49" i="45"/>
  <c r="Q50" i="47"/>
  <c r="Q50" i="45"/>
  <c r="AG50" i="47"/>
  <c r="AG50" i="45"/>
  <c r="BM52" i="47"/>
  <c r="BM52" i="45"/>
  <c r="L53" i="47"/>
  <c r="L53" i="45"/>
  <c r="AH55" i="47"/>
  <c r="AH55" i="45"/>
  <c r="D58" i="47"/>
  <c r="D58" i="45"/>
  <c r="O61" i="47"/>
  <c r="O61" i="45"/>
  <c r="BC61" i="47"/>
  <c r="BC61" i="45"/>
  <c r="AI62" i="47"/>
  <c r="AI62" i="45"/>
  <c r="AY62" i="47"/>
  <c r="AY62" i="45"/>
  <c r="BO62" i="47"/>
  <c r="BO62" i="45"/>
  <c r="O63" i="47"/>
  <c r="O63" i="45"/>
  <c r="AM63" i="47"/>
  <c r="AM63" i="45"/>
  <c r="BC63" i="47"/>
  <c r="BC63" i="45"/>
  <c r="BK63" i="47"/>
  <c r="BK63" i="45"/>
  <c r="K64" i="47"/>
  <c r="K64" i="45"/>
  <c r="AL65" i="47"/>
  <c r="AL65" i="45"/>
  <c r="BJ65" i="47"/>
  <c r="BJ65" i="45"/>
  <c r="AH66" i="47"/>
  <c r="AH66" i="45"/>
  <c r="AP66" i="47"/>
  <c r="AP66" i="45"/>
  <c r="BN66" i="47"/>
  <c r="BN66" i="45"/>
  <c r="D69" i="47"/>
  <c r="D69" i="45"/>
  <c r="H70" i="47"/>
  <c r="H70" i="45"/>
  <c r="AN70" i="47"/>
  <c r="AN70" i="45"/>
  <c r="BD70" i="47"/>
  <c r="BD70" i="45"/>
  <c r="AA71" i="47"/>
  <c r="AA71" i="45"/>
  <c r="BO71" i="47"/>
  <c r="BO71" i="45"/>
  <c r="T72" i="47"/>
  <c r="T72" i="45"/>
  <c r="AR72" i="47"/>
  <c r="AR72" i="45"/>
  <c r="P73" i="47"/>
  <c r="P73" i="45"/>
  <c r="BD73" i="47"/>
  <c r="BD73" i="45"/>
  <c r="N74" i="47"/>
  <c r="N74" i="45"/>
  <c r="BB74" i="47"/>
  <c r="BB74" i="45"/>
  <c r="I75" i="47"/>
  <c r="I75" i="45"/>
  <c r="AO75" i="47"/>
  <c r="AO75" i="45"/>
  <c r="BE75" i="47"/>
  <c r="BE75" i="45"/>
  <c r="AN78" i="47"/>
  <c r="AN78" i="45"/>
  <c r="BC80" i="47"/>
  <c r="BC80" i="45"/>
  <c r="AI81" i="47"/>
  <c r="AI81" i="45"/>
  <c r="R82" i="47"/>
  <c r="R82" i="45"/>
  <c r="Z82" i="47"/>
  <c r="Z82" i="45"/>
  <c r="AP82" i="47"/>
  <c r="AP82" i="45"/>
  <c r="N83" i="47"/>
  <c r="N83" i="45"/>
  <c r="AD83" i="47"/>
  <c r="AD83" i="45"/>
  <c r="BH85" i="47"/>
  <c r="BH85" i="45"/>
  <c r="AZ86" i="47"/>
  <c r="AZ86" i="45"/>
  <c r="BD87" i="47"/>
  <c r="BD87" i="45"/>
  <c r="AJ88" i="47"/>
  <c r="AJ88" i="45"/>
  <c r="AR88" i="47"/>
  <c r="AR88" i="45"/>
  <c r="AZ88" i="47"/>
  <c r="AZ88" i="45"/>
  <c r="BH88" i="47"/>
  <c r="BH88" i="45"/>
  <c r="BP88" i="47"/>
  <c r="BP88" i="45"/>
  <c r="AF89" i="47"/>
  <c r="AF89" i="45"/>
  <c r="AN89" i="47"/>
  <c r="AN89" i="45"/>
  <c r="AF91" i="47"/>
  <c r="AF91" i="45"/>
  <c r="T92" i="47"/>
  <c r="T92" i="45"/>
  <c r="BH92" i="47"/>
  <c r="BH92" i="45"/>
  <c r="H93" i="47"/>
  <c r="H93" i="45"/>
  <c r="X93" i="47"/>
  <c r="X93" i="45"/>
  <c r="AV93" i="47"/>
  <c r="AV93" i="45"/>
  <c r="Z94" i="47"/>
  <c r="Z94" i="45"/>
  <c r="AH94" i="47"/>
  <c r="AH94" i="45"/>
  <c r="U95" i="47"/>
  <c r="U95" i="45"/>
  <c r="AC95" i="47"/>
  <c r="AC95" i="45"/>
  <c r="AW96" i="47"/>
  <c r="AW96" i="45"/>
  <c r="AC97" i="47"/>
  <c r="AC97" i="45"/>
  <c r="AK97" i="47"/>
  <c r="AK97" i="45"/>
  <c r="AU98" i="47"/>
  <c r="AU98" i="45"/>
  <c r="AQ99" i="47"/>
  <c r="AQ99" i="45"/>
  <c r="F100" i="47"/>
  <c r="F100" i="45"/>
  <c r="AL100" i="47"/>
  <c r="AL100" i="45"/>
  <c r="BJ100" i="47"/>
  <c r="BJ100" i="45"/>
  <c r="Z101" i="47"/>
  <c r="Z101" i="45"/>
  <c r="AX101" i="47"/>
  <c r="AX101" i="45"/>
  <c r="U102" i="47"/>
  <c r="U102" i="45"/>
  <c r="AK102" i="47"/>
  <c r="AK102" i="45"/>
  <c r="H103" i="47"/>
  <c r="H103" i="45"/>
  <c r="AN103" i="47"/>
  <c r="AN103" i="45"/>
  <c r="T104" i="47"/>
  <c r="T104" i="45"/>
  <c r="AJ104" i="47"/>
  <c r="AJ104" i="45"/>
  <c r="H105" i="47"/>
  <c r="H105" i="45"/>
  <c r="AN105" i="47"/>
  <c r="AN105" i="45"/>
  <c r="AU107" i="47"/>
  <c r="AU107" i="45"/>
  <c r="AA108" i="47"/>
  <c r="AA108" i="45"/>
  <c r="BO108" i="47"/>
  <c r="BO108" i="45"/>
  <c r="AM109" i="47"/>
  <c r="AM109" i="45"/>
  <c r="AU109" i="47"/>
  <c r="AU109" i="45"/>
  <c r="AZ111" i="47"/>
  <c r="AZ111" i="45"/>
  <c r="AN112" i="47"/>
  <c r="AN112" i="45"/>
  <c r="BD112" i="47"/>
  <c r="BD112" i="45"/>
  <c r="A28" i="45"/>
  <c r="A30" i="45"/>
  <c r="BJ23" i="45"/>
  <c r="BM26" i="45"/>
  <c r="AY29" i="45"/>
  <c r="AD32" i="45"/>
  <c r="G37" i="45"/>
  <c r="AW48" i="45"/>
  <c r="D53" i="45"/>
  <c r="AZ53" i="45"/>
  <c r="Z55" i="45"/>
  <c r="L56" i="45"/>
  <c r="BQ132" i="45"/>
  <c r="AC134" i="45"/>
  <c r="AN135" i="45"/>
  <c r="AC34" i="47"/>
  <c r="AC34" i="45"/>
  <c r="D36" i="47"/>
  <c r="D36" i="45"/>
  <c r="AB36" i="47"/>
  <c r="AB36" i="45"/>
  <c r="BH36" i="47"/>
  <c r="BH36" i="45"/>
  <c r="AF37" i="47"/>
  <c r="AF37" i="45"/>
  <c r="R38" i="47"/>
  <c r="R38" i="45"/>
  <c r="AP38" i="47"/>
  <c r="AP38" i="45"/>
  <c r="U39" i="47"/>
  <c r="U39" i="45"/>
  <c r="AV40" i="47"/>
  <c r="AV40" i="45"/>
  <c r="AJ41" i="47"/>
  <c r="AJ41" i="45"/>
  <c r="X42" i="47"/>
  <c r="X42" i="45"/>
  <c r="AV42" i="47"/>
  <c r="AV42" i="45"/>
  <c r="AZ43" i="47"/>
  <c r="AZ43" i="45"/>
  <c r="BM38" i="47"/>
  <c r="BM38" i="45"/>
  <c r="G40" i="47"/>
  <c r="G40" i="45"/>
  <c r="K43" i="47"/>
  <c r="K43" i="45"/>
  <c r="AK46" i="47"/>
  <c r="AK46" i="45"/>
  <c r="F25" i="45"/>
  <c r="AG26" i="45"/>
  <c r="AP35" i="45"/>
  <c r="AI36" i="45"/>
  <c r="BC40" i="45"/>
  <c r="M44" i="45"/>
  <c r="BM50" i="45"/>
  <c r="Y52" i="45"/>
  <c r="O54" i="45"/>
  <c r="Y65" i="45"/>
  <c r="BC120" i="45"/>
  <c r="AY121" i="45"/>
  <c r="AY123" i="45"/>
  <c r="BA132" i="45"/>
  <c r="AP12" i="45"/>
  <c r="BI16" i="45"/>
  <c r="S19" i="45"/>
  <c r="BO19" i="45"/>
  <c r="W21" i="45"/>
  <c r="AP24" i="45"/>
  <c r="N30" i="45"/>
  <c r="Z31" i="45"/>
  <c r="BL33" i="45"/>
  <c r="BH34" i="45"/>
  <c r="O37" i="45"/>
  <c r="AO38" i="45"/>
  <c r="AB39" i="45"/>
  <c r="R40" i="45"/>
  <c r="AU42" i="45"/>
  <c r="AO45" i="45"/>
  <c r="AZ46" i="45"/>
  <c r="Q47" i="45"/>
  <c r="AO47" i="45"/>
  <c r="Y48" i="45"/>
  <c r="E49" i="45"/>
  <c r="AC51" i="45"/>
  <c r="AR58" i="45"/>
  <c r="X59" i="45"/>
  <c r="AA62" i="45"/>
  <c r="N65" i="45"/>
  <c r="AD65" i="45"/>
  <c r="L67" i="45"/>
  <c r="K71" i="45"/>
  <c r="AJ72" i="45"/>
  <c r="BH72" i="45"/>
  <c r="X78" i="45"/>
  <c r="J82" i="45"/>
  <c r="AT83" i="45"/>
  <c r="P87" i="45"/>
  <c r="T88" i="45"/>
  <c r="AD108" i="45"/>
  <c r="K112" i="45"/>
  <c r="AM120" i="45"/>
  <c r="S121" i="45"/>
  <c r="AI121" i="45"/>
  <c r="BM127" i="45"/>
  <c r="AQ128" i="45"/>
  <c r="Y130" i="45"/>
  <c r="BM130" i="45"/>
  <c r="AW65" i="47"/>
  <c r="AW65" i="45"/>
  <c r="AA125" i="47"/>
  <c r="AA125" i="45"/>
  <c r="BG125" i="47"/>
  <c r="BG125" i="45"/>
  <c r="AE129" i="47"/>
  <c r="AE129" i="45"/>
  <c r="Q133" i="47"/>
  <c r="Q133" i="45"/>
  <c r="BL9" i="45"/>
  <c r="AH14" i="45"/>
  <c r="AW26" i="45"/>
  <c r="AN33" i="45"/>
  <c r="BK35" i="45"/>
  <c r="AE40" i="45"/>
  <c r="G53" i="45"/>
  <c r="BE133" i="45"/>
  <c r="BD34" i="47"/>
  <c r="BD34" i="45"/>
  <c r="G41" i="47"/>
  <c r="G41" i="45"/>
  <c r="Y44" i="47"/>
  <c r="Y44" i="45"/>
  <c r="AJ113" i="45"/>
  <c r="BC114" i="45"/>
  <c r="AN119" i="45"/>
  <c r="BD119" i="45"/>
  <c r="AN121" i="45"/>
  <c r="BD121" i="45"/>
  <c r="D122" i="45"/>
  <c r="L113" i="47"/>
  <c r="L113" i="45"/>
  <c r="J115" i="47"/>
  <c r="J115" i="45"/>
  <c r="BJ116" i="47"/>
  <c r="BJ116" i="45"/>
  <c r="BF117" i="47"/>
  <c r="BF117" i="45"/>
  <c r="U118" i="47"/>
  <c r="U118" i="45"/>
  <c r="AF119" i="47"/>
  <c r="AF119" i="45"/>
  <c r="AV119" i="47"/>
  <c r="AV119" i="45"/>
  <c r="BL119" i="47"/>
  <c r="BL119" i="45"/>
  <c r="AB122" i="47"/>
  <c r="AB122" i="45"/>
  <c r="X125" i="47"/>
  <c r="X125" i="45"/>
  <c r="AP50" i="47"/>
  <c r="AP50" i="45"/>
  <c r="BN50" i="47"/>
  <c r="BN50" i="45"/>
  <c r="BB51" i="47"/>
  <c r="BB51" i="45"/>
  <c r="K55" i="47"/>
  <c r="K55" i="45"/>
  <c r="BG55" i="47"/>
  <c r="BG55" i="45"/>
  <c r="AZ57" i="47"/>
  <c r="AZ57" i="45"/>
  <c r="BF126" i="45"/>
  <c r="AD127" i="45"/>
  <c r="AF128" i="45"/>
  <c r="AV128" i="45"/>
  <c r="AR129" i="45"/>
  <c r="F130" i="45"/>
  <c r="AD130" i="45"/>
  <c r="J132" i="45"/>
  <c r="F133" i="45"/>
  <c r="AX134" i="45"/>
  <c r="K16" i="45"/>
  <c r="BG56" i="45"/>
  <c r="W57" i="45"/>
  <c r="K60" i="45"/>
  <c r="Z62" i="45"/>
  <c r="AQ69" i="45"/>
  <c r="BA10" i="47"/>
  <c r="BA10" i="45"/>
  <c r="I22" i="47"/>
  <c r="I22" i="45"/>
  <c r="P45" i="47"/>
  <c r="P45" i="45"/>
  <c r="BP46" i="47"/>
  <c r="BP46" i="45"/>
  <c r="L49" i="47"/>
  <c r="L49" i="45"/>
  <c r="F54" i="47"/>
  <c r="F54" i="45"/>
  <c r="J62" i="47"/>
  <c r="J62" i="45"/>
  <c r="AP64" i="47"/>
  <c r="AP64" i="45"/>
  <c r="AE68" i="47"/>
  <c r="AE68" i="45"/>
  <c r="BC68" i="47"/>
  <c r="BC68" i="45"/>
  <c r="W70" i="47"/>
  <c r="W70" i="45"/>
  <c r="AK83" i="47"/>
  <c r="AK83" i="45"/>
  <c r="BG86" i="47"/>
  <c r="BG86" i="45"/>
  <c r="AE89" i="47"/>
  <c r="AE89" i="45"/>
  <c r="K90" i="47"/>
  <c r="K90" i="45"/>
  <c r="AA90" i="47"/>
  <c r="AA90" i="45"/>
  <c r="K92" i="47"/>
  <c r="K92" i="45"/>
  <c r="AI92" i="47"/>
  <c r="AI92" i="45"/>
  <c r="AU93" i="47"/>
  <c r="AU93" i="45"/>
  <c r="AO94" i="47"/>
  <c r="AO94" i="45"/>
  <c r="H96" i="47"/>
  <c r="H96" i="45"/>
  <c r="F98" i="47"/>
  <c r="F98" i="45"/>
  <c r="V98" i="47"/>
  <c r="V98" i="45"/>
  <c r="AH99" i="47"/>
  <c r="AH99" i="45"/>
  <c r="J14" i="47"/>
  <c r="J14" i="45"/>
  <c r="AM15" i="47"/>
  <c r="AM15" i="45"/>
  <c r="AL23" i="47"/>
  <c r="AL23" i="45"/>
  <c r="J24" i="47"/>
  <c r="J24" i="45"/>
  <c r="A24" i="27"/>
  <c r="C26" i="47"/>
  <c r="C26" i="45" s="1"/>
  <c r="I26" i="47"/>
  <c r="I26" i="45"/>
  <c r="AU28" i="47"/>
  <c r="AU28" i="45"/>
  <c r="V32" i="47"/>
  <c r="V32" i="45"/>
  <c r="A31" i="27"/>
  <c r="A33" i="45"/>
  <c r="Q19" i="45"/>
  <c r="AK30" i="45"/>
  <c r="AP36" i="45"/>
  <c r="BB40" i="45"/>
  <c r="AJ49" i="45"/>
  <c r="AV7" i="47"/>
  <c r="AV7" i="45"/>
  <c r="BN12" i="47"/>
  <c r="BN12" i="45"/>
  <c r="AK16" i="47"/>
  <c r="AK16" i="45"/>
  <c r="R17" i="47"/>
  <c r="R17" i="45"/>
  <c r="V18" i="47"/>
  <c r="V18" i="45"/>
  <c r="AQ19" i="47"/>
  <c r="AQ19" i="45"/>
  <c r="AD20" i="47"/>
  <c r="AD20" i="45"/>
  <c r="AE21" i="47"/>
  <c r="AE21" i="45"/>
  <c r="G23" i="47"/>
  <c r="G23" i="45"/>
  <c r="AI24" i="47"/>
  <c r="AI24" i="45"/>
  <c r="BO24" i="47"/>
  <c r="BO24" i="45"/>
  <c r="AP26" i="47"/>
  <c r="AP26" i="45"/>
  <c r="BN26" i="47"/>
  <c r="BN26" i="45"/>
  <c r="X28" i="47"/>
  <c r="X28" i="45"/>
  <c r="BH29" i="47"/>
  <c r="BH29" i="45"/>
  <c r="W30" i="47"/>
  <c r="W30" i="45"/>
  <c r="BC30" i="47"/>
  <c r="BC30" i="45"/>
  <c r="BG31" i="47"/>
  <c r="BG31" i="45"/>
  <c r="AU84" i="45"/>
  <c r="BK84" i="45"/>
  <c r="AA85" i="45"/>
  <c r="X17" i="45"/>
  <c r="BB42" i="45"/>
  <c r="BH49" i="45"/>
  <c r="R12" i="47"/>
  <c r="R12" i="45"/>
  <c r="R8" i="45"/>
  <c r="AI11" i="45"/>
  <c r="AU13" i="45"/>
  <c r="AP16" i="45"/>
  <c r="Y17" i="45"/>
  <c r="N21" i="45"/>
  <c r="BM22" i="45"/>
  <c r="H34" i="45"/>
  <c r="Z36" i="45"/>
  <c r="BD45" i="45"/>
  <c r="BB54" i="45"/>
  <c r="BE55" i="45"/>
  <c r="O57" i="45"/>
  <c r="AS65" i="45"/>
  <c r="BI65" i="45"/>
  <c r="Q66" i="45"/>
  <c r="G73" i="45"/>
  <c r="BK73" i="45"/>
  <c r="AE84" i="45"/>
  <c r="A55" i="45"/>
  <c r="AJ8" i="45"/>
  <c r="F10" i="45"/>
  <c r="AW12" i="45"/>
  <c r="AH17" i="45"/>
  <c r="AK18" i="45"/>
  <c r="O21" i="45"/>
  <c r="BJ21" i="45"/>
  <c r="AU23" i="45"/>
  <c r="S24" i="45"/>
  <c r="AX24" i="45"/>
  <c r="W25" i="45"/>
  <c r="BC25" i="45"/>
  <c r="AH26" i="45"/>
  <c r="AD28" i="45"/>
  <c r="AQ34" i="45"/>
  <c r="AT35" i="45"/>
  <c r="AN38" i="45"/>
  <c r="L51" i="45"/>
  <c r="AL54" i="45"/>
  <c r="AA60" i="45"/>
  <c r="O68" i="45"/>
  <c r="O70" i="45"/>
  <c r="X77" i="45"/>
  <c r="W87" i="45"/>
  <c r="AY88" i="45"/>
  <c r="W89" i="45"/>
  <c r="AU89" i="45"/>
  <c r="AI90" i="45"/>
  <c r="T95" i="45"/>
  <c r="AN96" i="45"/>
  <c r="BL96" i="45"/>
  <c r="AM27" i="47"/>
  <c r="AM27" i="45"/>
  <c r="AY37" i="47"/>
  <c r="AY37" i="45"/>
  <c r="T59" i="47"/>
  <c r="T59" i="45"/>
  <c r="BH59" i="47"/>
  <c r="BH59" i="45"/>
  <c r="V66" i="47"/>
  <c r="V66" i="45"/>
  <c r="AL66" i="47"/>
  <c r="AL66" i="45"/>
  <c r="U100" i="45"/>
  <c r="AU32" i="45"/>
  <c r="I33" i="45"/>
  <c r="AO33" i="45"/>
  <c r="AB34" i="45"/>
  <c r="AZ34" i="45"/>
  <c r="G35" i="45"/>
  <c r="AE35" i="45"/>
  <c r="AV35" i="45"/>
  <c r="AA36" i="45"/>
  <c r="AR36" i="45"/>
  <c r="H37" i="45"/>
  <c r="Z38" i="45"/>
  <c r="AZ39" i="45"/>
  <c r="AF67" i="45"/>
  <c r="Z74" i="45"/>
  <c r="BP84" i="45"/>
  <c r="BD85" i="45"/>
  <c r="BH87" i="45"/>
  <c r="Y101" i="45"/>
  <c r="AL107" i="45"/>
  <c r="AP108" i="45"/>
  <c r="AG115" i="45"/>
  <c r="U116" i="45"/>
  <c r="BP118" i="45"/>
  <c r="O119" i="45"/>
  <c r="AE119" i="45"/>
  <c r="BK123" i="45"/>
  <c r="BO124" i="45"/>
  <c r="M61" i="47"/>
  <c r="M61" i="45"/>
  <c r="AL70" i="47"/>
  <c r="AL70" i="45"/>
  <c r="BP100" i="47"/>
  <c r="BP100" i="45"/>
  <c r="AT123" i="47"/>
  <c r="AT123" i="45"/>
  <c r="BH127" i="47"/>
  <c r="BH127" i="45"/>
  <c r="T130" i="47"/>
  <c r="T130" i="45"/>
  <c r="AF131" i="47"/>
  <c r="AF131" i="45"/>
  <c r="AG137" i="47"/>
  <c r="AG137" i="45"/>
  <c r="AJ138" i="47"/>
  <c r="AJ138" i="45"/>
  <c r="AM139" i="47"/>
  <c r="AM139" i="45"/>
  <c r="I141" i="47"/>
  <c r="I141" i="45"/>
  <c r="AO141" i="47"/>
  <c r="AO141" i="45"/>
  <c r="T145" i="47"/>
  <c r="T145" i="45"/>
  <c r="BP145" i="47"/>
  <c r="BP145" i="45"/>
  <c r="X149" i="47"/>
  <c r="X149" i="45"/>
  <c r="AB150" i="47"/>
  <c r="AB150" i="45"/>
  <c r="BH150" i="47"/>
  <c r="BH150" i="45"/>
  <c r="AN151" i="47"/>
  <c r="AN151" i="45"/>
  <c r="Z152" i="47"/>
  <c r="Z152" i="45"/>
  <c r="AT153" i="47"/>
  <c r="AT153" i="45"/>
  <c r="BJ153" i="47"/>
  <c r="BJ153" i="45"/>
  <c r="H154" i="47"/>
  <c r="H154" i="45"/>
  <c r="AV154" i="47"/>
  <c r="AV154" i="45"/>
  <c r="BD154" i="47"/>
  <c r="BD154" i="45"/>
  <c r="L155" i="47"/>
  <c r="L155" i="45"/>
  <c r="AV156" i="47"/>
  <c r="AV156" i="45"/>
  <c r="AO157" i="47"/>
  <c r="AO157" i="45"/>
  <c r="H160" i="47"/>
  <c r="H160" i="45"/>
  <c r="P162" i="47"/>
  <c r="P162" i="45"/>
  <c r="AR163" i="47"/>
  <c r="AR163" i="45"/>
  <c r="L164" i="47"/>
  <c r="L164" i="45"/>
  <c r="AJ164" i="47"/>
  <c r="AJ164" i="45"/>
  <c r="Z166" i="47"/>
  <c r="Z166" i="45"/>
  <c r="N167" i="47"/>
  <c r="N167" i="45"/>
  <c r="AB168" i="47"/>
  <c r="AB168" i="45"/>
  <c r="P169" i="47"/>
  <c r="P169" i="45"/>
  <c r="X169" i="47"/>
  <c r="X169" i="45"/>
  <c r="AV169" i="47"/>
  <c r="AV169" i="45"/>
  <c r="BK96" i="47"/>
  <c r="BK96" i="45"/>
  <c r="BN104" i="47"/>
  <c r="BN104" i="45"/>
  <c r="AF117" i="47"/>
  <c r="AF117" i="45"/>
  <c r="BF120" i="47"/>
  <c r="BF120" i="45"/>
  <c r="AF94" i="45"/>
  <c r="BQ65" i="47"/>
  <c r="BQ65" i="45"/>
  <c r="Q82" i="47"/>
  <c r="Q82" i="45"/>
  <c r="K86" i="47"/>
  <c r="K86" i="45"/>
  <c r="G87" i="47"/>
  <c r="G87" i="45"/>
  <c r="G89" i="47"/>
  <c r="G89" i="45"/>
  <c r="BK89" i="47"/>
  <c r="BK89" i="45"/>
  <c r="S90" i="47"/>
  <c r="S90" i="45"/>
  <c r="AQ90" i="47"/>
  <c r="AQ90" i="45"/>
  <c r="AM91" i="47"/>
  <c r="AM91" i="45"/>
  <c r="W93" i="47"/>
  <c r="W93" i="45"/>
  <c r="AR95" i="47"/>
  <c r="AR95" i="45"/>
  <c r="P96" i="47"/>
  <c r="P96" i="45"/>
  <c r="T97" i="47"/>
  <c r="T97" i="45"/>
  <c r="AR97" i="47"/>
  <c r="AR97" i="45"/>
  <c r="J99" i="47"/>
  <c r="J99" i="45"/>
  <c r="AP99" i="47"/>
  <c r="AP99" i="45"/>
  <c r="M100" i="47"/>
  <c r="M100" i="45"/>
  <c r="BI100" i="47"/>
  <c r="BI100" i="45"/>
  <c r="Q101" i="47"/>
  <c r="Q101" i="45"/>
  <c r="T102" i="47"/>
  <c r="T102" i="45"/>
  <c r="BP102" i="47"/>
  <c r="BP102" i="45"/>
  <c r="AM103" i="47"/>
  <c r="AM103" i="45"/>
  <c r="BK103" i="47"/>
  <c r="BK103" i="45"/>
  <c r="S104" i="47"/>
  <c r="S104" i="45"/>
  <c r="BO104" i="47"/>
  <c r="BO104" i="45"/>
  <c r="F107" i="47"/>
  <c r="F107" i="45"/>
  <c r="R108" i="47"/>
  <c r="R108" i="45"/>
  <c r="BF108" i="47"/>
  <c r="BF108" i="45"/>
  <c r="V109" i="47"/>
  <c r="V109" i="45"/>
  <c r="I110" i="47"/>
  <c r="I110" i="45"/>
  <c r="Q110" i="47"/>
  <c r="Q110" i="45"/>
  <c r="AG110" i="47"/>
  <c r="AG110" i="45"/>
  <c r="BE110" i="47"/>
  <c r="BE110" i="45"/>
  <c r="AI111" i="47"/>
  <c r="AI111" i="45"/>
  <c r="AQ111" i="47"/>
  <c r="AQ111" i="45"/>
  <c r="AY111" i="47"/>
  <c r="AY111" i="45"/>
  <c r="G112" i="47"/>
  <c r="G112" i="45"/>
  <c r="O112" i="47"/>
  <c r="O112" i="45"/>
  <c r="W112" i="47"/>
  <c r="W112" i="45"/>
  <c r="AE112" i="47"/>
  <c r="AE112" i="45"/>
  <c r="AU112" i="47"/>
  <c r="AU112" i="45"/>
  <c r="BK112" i="47"/>
  <c r="BK112" i="45"/>
  <c r="K113" i="47"/>
  <c r="K113" i="45"/>
  <c r="AI113" i="47"/>
  <c r="AI113" i="45"/>
  <c r="BG113" i="47"/>
  <c r="BG113" i="45"/>
  <c r="F114" i="47"/>
  <c r="F114" i="45"/>
  <c r="AD114" i="47"/>
  <c r="AD114" i="45"/>
  <c r="AT114" i="47"/>
  <c r="AT114" i="45"/>
  <c r="I115" i="47"/>
  <c r="I115" i="45"/>
  <c r="Q115" i="47"/>
  <c r="Q115" i="45"/>
  <c r="AW115" i="47"/>
  <c r="AW115" i="45"/>
  <c r="AK116" i="47"/>
  <c r="AK116" i="45"/>
  <c r="BQ116" i="47"/>
  <c r="BQ116" i="45"/>
  <c r="Q117" i="47"/>
  <c r="Q117" i="45"/>
  <c r="AG117" i="47"/>
  <c r="AG117" i="45"/>
  <c r="BE117" i="47"/>
  <c r="BE117" i="45"/>
  <c r="D118" i="47"/>
  <c r="D118" i="45"/>
  <c r="AB118" i="47"/>
  <c r="AB118" i="45"/>
  <c r="AR118" i="47"/>
  <c r="AR118" i="45"/>
  <c r="BK119" i="47"/>
  <c r="BK119" i="45"/>
  <c r="S120" i="47"/>
  <c r="S120" i="45"/>
  <c r="AA120" i="47"/>
  <c r="AA120" i="45"/>
  <c r="AQ120" i="47"/>
  <c r="AQ120" i="45"/>
  <c r="K122" i="47"/>
  <c r="K122" i="45"/>
  <c r="S122" i="47"/>
  <c r="S122" i="45"/>
  <c r="AA122" i="47"/>
  <c r="AA122" i="45"/>
  <c r="AI122" i="47"/>
  <c r="AI122" i="45"/>
  <c r="G123" i="47"/>
  <c r="G123" i="45"/>
  <c r="AE123" i="47"/>
  <c r="AE123" i="45"/>
  <c r="V112" i="47"/>
  <c r="V112" i="45"/>
  <c r="AD121" i="47"/>
  <c r="AD121" i="45"/>
  <c r="C129" i="47"/>
  <c r="C129" i="45" s="1"/>
  <c r="AW141" i="45"/>
  <c r="AU73" i="47"/>
  <c r="AU73" i="45"/>
  <c r="AU78" i="47"/>
  <c r="AU78" i="45"/>
  <c r="AH81" i="47"/>
  <c r="AH81" i="45"/>
  <c r="BN81" i="47"/>
  <c r="BN81" i="45"/>
  <c r="A120" i="45"/>
  <c r="A124" i="45"/>
  <c r="C43" i="47"/>
  <c r="C43" i="45" s="1"/>
  <c r="C55" i="47"/>
  <c r="C55" i="45" s="1"/>
  <c r="C85" i="47"/>
  <c r="C85" i="45" s="1"/>
  <c r="C122" i="47"/>
  <c r="C122" i="45" s="1"/>
  <c r="AO7" i="45"/>
  <c r="AH8" i="45"/>
  <c r="AH9" i="45"/>
  <c r="I10" i="45"/>
  <c r="F11" i="45"/>
  <c r="AY11" i="45"/>
  <c r="AA12" i="45"/>
  <c r="BG12" i="45"/>
  <c r="Z16" i="45"/>
  <c r="BG16" i="45"/>
  <c r="BC18" i="45"/>
  <c r="BH19" i="45"/>
  <c r="AN23" i="45"/>
  <c r="D24" i="45"/>
  <c r="H25" i="45"/>
  <c r="AN25" i="45"/>
  <c r="AM26" i="45"/>
  <c r="U27" i="45"/>
  <c r="BA35" i="45"/>
  <c r="R39" i="45"/>
  <c r="AP41" i="45"/>
  <c r="BJ42" i="45"/>
  <c r="R43" i="45"/>
  <c r="AN45" i="45"/>
  <c r="AV47" i="45"/>
  <c r="T49" i="45"/>
  <c r="AR49" i="45"/>
  <c r="H52" i="45"/>
  <c r="R53" i="45"/>
  <c r="AI56" i="45"/>
  <c r="J58" i="45"/>
  <c r="AY58" i="45"/>
  <c r="W59" i="45"/>
  <c r="BC59" i="45"/>
  <c r="AK61" i="45"/>
  <c r="AK65" i="45"/>
  <c r="AQ67" i="45"/>
  <c r="AY69" i="45"/>
  <c r="U74" i="45"/>
  <c r="P77" i="45"/>
  <c r="AV77" i="45"/>
  <c r="AI79" i="45"/>
  <c r="AP81" i="45"/>
  <c r="AC83" i="45"/>
  <c r="O84" i="45"/>
  <c r="Z85" i="45"/>
  <c r="AT87" i="45"/>
  <c r="BC89" i="45"/>
  <c r="AY90" i="45"/>
  <c r="AU91" i="45"/>
  <c r="G93" i="45"/>
  <c r="AG94" i="45"/>
  <c r="BH97" i="45"/>
  <c r="U98" i="45"/>
  <c r="AS98" i="45"/>
  <c r="BN99" i="45"/>
  <c r="AV117" i="45"/>
  <c r="AD125" i="45"/>
  <c r="H132" i="45"/>
  <c r="E140" i="45"/>
  <c r="S142" i="45"/>
  <c r="H146" i="45"/>
  <c r="BP147" i="45"/>
  <c r="AD153" i="45"/>
  <c r="X156" i="45"/>
  <c r="Q157" i="45"/>
  <c r="AZ161" i="45"/>
  <c r="AB163" i="45"/>
  <c r="AZ65" i="47"/>
  <c r="AZ65" i="45"/>
  <c r="AR116" i="47"/>
  <c r="AR116" i="45"/>
  <c r="A92" i="45"/>
  <c r="C106" i="47"/>
  <c r="C106" i="45" s="1"/>
  <c r="AT7" i="45"/>
  <c r="AM9" i="45"/>
  <c r="K11" i="45"/>
  <c r="AF12" i="45"/>
  <c r="BL12" i="45"/>
  <c r="AS15" i="45"/>
  <c r="BH18" i="45"/>
  <c r="BB28" i="45"/>
  <c r="Q29" i="45"/>
  <c r="V35" i="45"/>
  <c r="AL35" i="45"/>
  <c r="BM41" i="45"/>
  <c r="V42" i="45"/>
  <c r="O47" i="45"/>
  <c r="AE47" i="45"/>
  <c r="AE48" i="45"/>
  <c r="BN49" i="45"/>
  <c r="AV50" i="45"/>
  <c r="T51" i="45"/>
  <c r="S53" i="45"/>
  <c r="AO55" i="45"/>
  <c r="BJ57" i="45"/>
  <c r="BM64" i="45"/>
  <c r="J104" i="45"/>
  <c r="M107" i="45"/>
  <c r="AV110" i="45"/>
  <c r="AI142" i="45"/>
  <c r="G143" i="45"/>
  <c r="BC143" i="45"/>
  <c r="AO144" i="45"/>
  <c r="P149" i="45"/>
  <c r="AR150" i="45"/>
  <c r="AZ155" i="45"/>
  <c r="H156" i="45"/>
  <c r="AT159" i="45"/>
  <c r="AX86" i="47"/>
  <c r="AX86" i="45"/>
  <c r="AX122" i="47"/>
  <c r="AX122" i="45"/>
  <c r="AD123" i="47"/>
  <c r="AD123" i="45"/>
  <c r="AP129" i="47"/>
  <c r="AP129" i="45"/>
  <c r="AB13" i="45"/>
  <c r="F87" i="45"/>
  <c r="F93" i="45"/>
  <c r="BQ109" i="45"/>
  <c r="BG95" i="45"/>
  <c r="A51" i="45"/>
  <c r="E80" i="47"/>
  <c r="E80" i="45"/>
  <c r="J113" i="47"/>
  <c r="J113" i="45"/>
  <c r="H115" i="47"/>
  <c r="H115" i="45"/>
  <c r="C113" i="47"/>
  <c r="C113" i="45" s="1"/>
  <c r="AH72" i="45"/>
  <c r="A129" i="45"/>
  <c r="C124" i="47"/>
  <c r="C124" i="45" s="1"/>
  <c r="BO11" i="45"/>
  <c r="AR13" i="45"/>
  <c r="AL40" i="45"/>
  <c r="Z41" i="45"/>
  <c r="BG46" i="45"/>
  <c r="AF47" i="45"/>
  <c r="BD48" i="45"/>
  <c r="BP49" i="45"/>
  <c r="BL55" i="45"/>
  <c r="AI95" i="45"/>
  <c r="AT112" i="45"/>
  <c r="AF126" i="45"/>
  <c r="AR145" i="45"/>
  <c r="BL149" i="45"/>
  <c r="X151" i="45"/>
  <c r="BD156" i="45"/>
  <c r="AX158" i="45"/>
  <c r="A113" i="45"/>
  <c r="A126" i="45"/>
  <c r="C10" i="47"/>
  <c r="C10" i="45" s="1"/>
  <c r="C88" i="47"/>
  <c r="C88" i="45" s="1"/>
  <c r="F7" i="45"/>
  <c r="BE7" i="45"/>
  <c r="AZ8" i="45"/>
  <c r="AX9" i="45"/>
  <c r="AL10" i="45"/>
  <c r="N11" i="45"/>
  <c r="K12" i="45"/>
  <c r="H13" i="45"/>
  <c r="BJ15" i="45"/>
  <c r="BK18" i="45"/>
  <c r="AJ19" i="45"/>
  <c r="L24" i="45"/>
  <c r="S26" i="45"/>
  <c r="E27" i="45"/>
  <c r="Q28" i="45"/>
  <c r="AL28" i="45"/>
  <c r="BI29" i="45"/>
  <c r="P30" i="45"/>
  <c r="P31" i="45"/>
  <c r="AJ31" i="45"/>
  <c r="D32" i="45"/>
  <c r="R33" i="45"/>
  <c r="F34" i="45"/>
  <c r="G38" i="45"/>
  <c r="AX41" i="45"/>
  <c r="BN43" i="45"/>
  <c r="G45" i="45"/>
  <c r="AV45" i="45"/>
  <c r="AV52" i="45"/>
  <c r="AA53" i="45"/>
  <c r="BM55" i="45"/>
  <c r="BG58" i="45"/>
  <c r="AU59" i="45"/>
  <c r="I66" i="45"/>
  <c r="AN66" i="45"/>
  <c r="AU68" i="45"/>
  <c r="S69" i="45"/>
  <c r="BD77" i="45"/>
  <c r="U83" i="45"/>
  <c r="W84" i="45"/>
  <c r="S85" i="45"/>
  <c r="AQ85" i="45"/>
  <c r="BO85" i="45"/>
  <c r="AH88" i="45"/>
  <c r="BF88" i="45"/>
  <c r="O89" i="45"/>
  <c r="AP90" i="45"/>
  <c r="BJ91" i="45"/>
  <c r="BO92" i="45"/>
  <c r="Y94" i="45"/>
  <c r="AJ95" i="45"/>
  <c r="AL98" i="45"/>
  <c r="I99" i="45"/>
  <c r="AC100" i="45"/>
  <c r="AJ102" i="45"/>
  <c r="AE103" i="45"/>
  <c r="X110" i="45"/>
  <c r="AS114" i="45"/>
  <c r="BH116" i="45"/>
  <c r="BN120" i="45"/>
  <c r="AO137" i="45"/>
  <c r="U140" i="45"/>
  <c r="X146" i="45"/>
  <c r="AN149" i="45"/>
  <c r="F153" i="45"/>
  <c r="T155" i="45"/>
  <c r="R111" i="47"/>
  <c r="R111" i="45"/>
  <c r="BF113" i="47"/>
  <c r="BF113" i="45"/>
  <c r="BI114" i="47"/>
  <c r="BI114" i="45"/>
  <c r="BD115" i="47"/>
  <c r="BD115" i="45"/>
  <c r="AT119" i="47"/>
  <c r="AT119" i="45"/>
  <c r="R129" i="47"/>
  <c r="R129" i="45"/>
  <c r="AR133" i="45"/>
  <c r="Y141" i="45"/>
  <c r="A38" i="45"/>
  <c r="A94" i="45"/>
  <c r="BL14" i="45"/>
  <c r="BE22" i="45"/>
  <c r="AG24" i="45"/>
  <c r="AA34" i="45"/>
  <c r="BO34" i="45"/>
  <c r="AR46" i="45"/>
  <c r="P47" i="45"/>
  <c r="D51" i="45"/>
  <c r="AQ53" i="45"/>
  <c r="AA118" i="45"/>
  <c r="AJ130" i="45"/>
  <c r="O136" i="45"/>
  <c r="I137" i="45"/>
  <c r="BM137" i="45"/>
  <c r="AC140" i="45"/>
  <c r="AL159" i="45"/>
  <c r="A12" i="45"/>
  <c r="A43" i="45"/>
  <c r="A62" i="45"/>
  <c r="A122" i="45"/>
  <c r="C11" i="47"/>
  <c r="C11" i="45" s="1"/>
  <c r="C62" i="47"/>
  <c r="C62" i="45" s="1"/>
  <c r="C126" i="47"/>
  <c r="C126" i="45" s="1"/>
  <c r="BJ7" i="45"/>
  <c r="J9" i="45"/>
  <c r="BB9" i="45"/>
  <c r="V11" i="45"/>
  <c r="P12" i="45"/>
  <c r="AQ12" i="45"/>
  <c r="AV13" i="45"/>
  <c r="I15" i="45"/>
  <c r="BM15" i="45"/>
  <c r="G18" i="45"/>
  <c r="AM18" i="45"/>
  <c r="D19" i="45"/>
  <c r="BD23" i="45"/>
  <c r="AJ24" i="45"/>
  <c r="BD25" i="45"/>
  <c r="AS27" i="45"/>
  <c r="BE28" i="45"/>
  <c r="U29" i="45"/>
  <c r="AV30" i="45"/>
  <c r="F35" i="45"/>
  <c r="D42" i="45"/>
  <c r="AF45" i="45"/>
  <c r="D46" i="45"/>
  <c r="BN46" i="45"/>
  <c r="AN48" i="45"/>
  <c r="AZ49" i="45"/>
  <c r="P52" i="45"/>
  <c r="S58" i="45"/>
  <c r="O59" i="45"/>
  <c r="AD59" i="45"/>
  <c r="AQ60" i="45"/>
  <c r="N61" i="45"/>
  <c r="AD61" i="45"/>
  <c r="BM66" i="45"/>
  <c r="BG69" i="45"/>
  <c r="AA79" i="45"/>
  <c r="AO82" i="45"/>
  <c r="BA83" i="45"/>
  <c r="BQ83" i="45"/>
  <c r="AQ86" i="45"/>
  <c r="K88" i="45"/>
  <c r="AI88" i="45"/>
  <c r="BG88" i="45"/>
  <c r="R90" i="45"/>
  <c r="G91" i="45"/>
  <c r="BK91" i="45"/>
  <c r="AM93" i="45"/>
  <c r="AB95" i="45"/>
  <c r="AZ95" i="45"/>
  <c r="X96" i="45"/>
  <c r="AV96" i="45"/>
  <c r="D97" i="45"/>
  <c r="AQ97" i="45"/>
  <c r="AG99" i="45"/>
  <c r="E100" i="45"/>
  <c r="BA100" i="45"/>
  <c r="G103" i="45"/>
  <c r="AA104" i="45"/>
  <c r="AY104" i="45"/>
  <c r="AD107" i="45"/>
  <c r="AX129" i="45"/>
  <c r="AZ133" i="45"/>
  <c r="AI135" i="45"/>
  <c r="AE136" i="45"/>
  <c r="BK136" i="45"/>
  <c r="W139" i="45"/>
  <c r="BE141" i="45"/>
  <c r="BP168" i="45"/>
  <c r="BP173" i="47"/>
  <c r="BP173" i="45"/>
  <c r="AE176" i="47"/>
  <c r="AE176" i="45"/>
  <c r="BC176" i="47"/>
  <c r="BC176" i="45"/>
  <c r="Q177" i="47"/>
  <c r="Q177" i="45"/>
  <c r="AA180" i="47"/>
  <c r="AA180" i="45"/>
  <c r="BK181" i="47"/>
  <c r="BK181" i="45"/>
  <c r="BA190" i="47"/>
  <c r="BA190" i="45"/>
  <c r="BK195" i="47"/>
  <c r="BK195" i="45"/>
  <c r="U199" i="47"/>
  <c r="U199" i="45"/>
  <c r="BA199" i="47"/>
  <c r="BA199" i="45"/>
  <c r="I200" i="47"/>
  <c r="I200" i="45"/>
  <c r="AG200" i="47"/>
  <c r="AG200" i="45"/>
  <c r="BM200" i="47"/>
  <c r="BM200" i="45"/>
  <c r="M201" i="47"/>
  <c r="M201" i="45"/>
  <c r="AK201" i="47"/>
  <c r="AK201" i="45"/>
  <c r="AO202" i="47"/>
  <c r="AO202" i="45"/>
  <c r="AI205" i="47"/>
  <c r="AI205" i="45"/>
  <c r="V206" i="47"/>
  <c r="V206" i="45"/>
  <c r="AU123" i="47"/>
  <c r="AU123" i="45"/>
  <c r="AM125" i="47"/>
  <c r="AM125" i="45"/>
  <c r="E127" i="47"/>
  <c r="E127" i="45"/>
  <c r="U127" i="47"/>
  <c r="U127" i="45"/>
  <c r="AU128" i="47"/>
  <c r="AU128" i="45"/>
  <c r="AC130" i="47"/>
  <c r="AC130" i="45"/>
  <c r="AG132" i="47"/>
  <c r="AG132" i="45"/>
  <c r="Y134" i="47"/>
  <c r="Y134" i="45"/>
  <c r="T135" i="47"/>
  <c r="T135" i="45"/>
  <c r="AH137" i="47"/>
  <c r="AH137" i="45"/>
  <c r="AT140" i="47"/>
  <c r="AT140" i="45"/>
  <c r="R141" i="47"/>
  <c r="R141" i="45"/>
  <c r="T142" i="47"/>
  <c r="T142" i="45"/>
  <c r="Z144" i="47"/>
  <c r="Z144" i="45"/>
  <c r="AW146" i="47"/>
  <c r="AW146" i="45"/>
  <c r="M147" i="47"/>
  <c r="M147" i="45"/>
  <c r="AK147" i="47"/>
  <c r="AK147" i="45"/>
  <c r="E148" i="47"/>
  <c r="E148" i="45"/>
  <c r="BQ148" i="47"/>
  <c r="BQ148" i="45"/>
  <c r="G125" i="45"/>
  <c r="W125" i="45"/>
  <c r="BF172" i="45"/>
  <c r="L173" i="45"/>
  <c r="AJ173" i="45"/>
  <c r="M183" i="45"/>
  <c r="BK184" i="45"/>
  <c r="M186" i="45"/>
  <c r="I187" i="45"/>
  <c r="AS127" i="45"/>
  <c r="BI127" i="45"/>
  <c r="BC128" i="45"/>
  <c r="AQ129" i="45"/>
  <c r="BO129" i="45"/>
  <c r="BE132" i="45"/>
  <c r="E133" i="45"/>
  <c r="D173" i="45"/>
  <c r="O176" i="45"/>
  <c r="AC178" i="45"/>
  <c r="AO179" i="45"/>
  <c r="E188" i="45"/>
  <c r="Y189" i="45"/>
  <c r="E190" i="45"/>
  <c r="BM193" i="45"/>
  <c r="G195" i="45"/>
  <c r="AM195" i="45"/>
  <c r="BE149" i="45"/>
  <c r="BI150" i="45"/>
  <c r="Y151" i="45"/>
  <c r="K152" i="45"/>
  <c r="AM153" i="45"/>
  <c r="BC153" i="45"/>
  <c r="E155" i="45"/>
  <c r="Q156" i="45"/>
  <c r="AE16" i="45"/>
  <c r="L54" i="47"/>
  <c r="L54" i="45"/>
  <c r="BM56" i="47"/>
  <c r="BM56" i="45"/>
  <c r="U59" i="47"/>
  <c r="U59" i="45"/>
  <c r="AC59" i="47"/>
  <c r="AC59" i="45"/>
  <c r="Q60" i="47"/>
  <c r="Q60" i="45"/>
  <c r="AR61" i="47"/>
  <c r="AR61" i="45"/>
  <c r="AZ63" i="47"/>
  <c r="AZ63" i="45"/>
  <c r="BH63" i="47"/>
  <c r="BH63" i="45"/>
  <c r="U68" i="47"/>
  <c r="U68" i="45"/>
  <c r="AS68" i="47"/>
  <c r="AS68" i="45"/>
  <c r="BA68" i="47"/>
  <c r="BA68" i="45"/>
  <c r="AW69" i="47"/>
  <c r="AW69" i="45"/>
  <c r="M70" i="47"/>
  <c r="M70" i="45"/>
  <c r="U70" i="47"/>
  <c r="U70" i="45"/>
  <c r="BQ70" i="47"/>
  <c r="BQ70" i="45"/>
  <c r="AF71" i="47"/>
  <c r="AF71" i="45"/>
  <c r="AV71" i="47"/>
  <c r="AV71" i="45"/>
  <c r="BL71" i="47"/>
  <c r="BL71" i="45"/>
  <c r="AO72" i="47"/>
  <c r="AO72" i="45"/>
  <c r="AS73" i="47"/>
  <c r="AS73" i="45"/>
  <c r="BA73" i="47"/>
  <c r="BA73" i="45"/>
  <c r="S74" i="47"/>
  <c r="S74" i="45"/>
  <c r="AA74" i="47"/>
  <c r="AA74" i="45"/>
  <c r="AQ74" i="47"/>
  <c r="AQ74" i="45"/>
  <c r="AY74" i="47"/>
  <c r="AY74" i="45"/>
  <c r="V75" i="47"/>
  <c r="V75" i="45"/>
  <c r="BJ75" i="47"/>
  <c r="BJ75" i="45"/>
  <c r="AP76" i="47"/>
  <c r="AP76" i="45"/>
  <c r="BF76" i="47"/>
  <c r="BF76" i="45"/>
  <c r="N77" i="47"/>
  <c r="N77" i="45"/>
  <c r="BB77" i="47"/>
  <c r="BB77" i="45"/>
  <c r="AS78" i="47"/>
  <c r="AS78" i="45"/>
  <c r="AO79" i="47"/>
  <c r="AO79" i="45"/>
  <c r="AW79" i="47"/>
  <c r="AW79" i="45"/>
  <c r="AB80" i="47"/>
  <c r="AB80" i="45"/>
  <c r="AR80" i="47"/>
  <c r="AR80" i="45"/>
  <c r="AZ80" i="47"/>
  <c r="AZ80" i="45"/>
  <c r="BH80" i="47"/>
  <c r="BH80" i="45"/>
  <c r="BP80" i="47"/>
  <c r="BP80" i="45"/>
  <c r="G82" i="47"/>
  <c r="G82" i="45"/>
  <c r="O82" i="47"/>
  <c r="O82" i="45"/>
  <c r="W82" i="47"/>
  <c r="W82" i="45"/>
  <c r="AE82" i="47"/>
  <c r="AE82" i="45"/>
  <c r="AM82" i="47"/>
  <c r="AM82" i="45"/>
  <c r="K83" i="47"/>
  <c r="K83" i="45"/>
  <c r="AA83" i="47"/>
  <c r="AA83" i="45"/>
  <c r="AQ83" i="47"/>
  <c r="AQ83" i="45"/>
  <c r="BG83" i="47"/>
  <c r="BG83" i="45"/>
  <c r="BO83" i="47"/>
  <c r="BO83" i="45"/>
  <c r="E84" i="47"/>
  <c r="E84" i="45"/>
  <c r="U84" i="47"/>
  <c r="U84" i="45"/>
  <c r="I85" i="47"/>
  <c r="I85" i="45"/>
  <c r="Y85" i="47"/>
  <c r="Y85" i="45"/>
  <c r="AX30" i="47"/>
  <c r="AX30" i="45"/>
  <c r="AC26" i="45"/>
  <c r="X36" i="47"/>
  <c r="X36" i="45"/>
  <c r="BD41" i="47"/>
  <c r="BD41" i="45"/>
  <c r="BJ45" i="47"/>
  <c r="BJ45" i="45"/>
  <c r="R46" i="47"/>
  <c r="R46" i="45"/>
  <c r="V48" i="47"/>
  <c r="V48" i="45"/>
  <c r="A47" i="27"/>
  <c r="A49" i="45"/>
  <c r="BK55" i="47"/>
  <c r="BK55" i="45"/>
  <c r="AO56" i="47"/>
  <c r="AO56" i="45"/>
  <c r="AG58" i="47"/>
  <c r="AG58" i="45"/>
  <c r="AA13" i="45"/>
  <c r="AZ17" i="45"/>
  <c r="BI22" i="45"/>
  <c r="Q23" i="45"/>
  <c r="AA37" i="45"/>
  <c r="F38" i="45"/>
  <c r="AY42" i="45"/>
  <c r="V45" i="45"/>
  <c r="I46" i="45"/>
  <c r="AP51" i="45"/>
  <c r="AG53" i="45"/>
  <c r="AW53" i="45"/>
  <c r="D54" i="45"/>
  <c r="BC55" i="45"/>
  <c r="AS57" i="45"/>
  <c r="AS70" i="45"/>
  <c r="V31" i="45"/>
  <c r="BF49" i="47"/>
  <c r="BF49" i="45"/>
  <c r="N50" i="47"/>
  <c r="N50" i="45"/>
  <c r="J51" i="47"/>
  <c r="J51" i="45"/>
  <c r="I53" i="47"/>
  <c r="I53" i="45"/>
  <c r="A53" i="45"/>
  <c r="C37" i="47"/>
  <c r="C37" i="45" s="1"/>
  <c r="BC11" i="45"/>
  <c r="E14" i="45"/>
  <c r="BM23" i="45"/>
  <c r="A32" i="45"/>
  <c r="D9" i="45"/>
  <c r="AB12" i="45"/>
  <c r="D17" i="45"/>
  <c r="AM29" i="45"/>
  <c r="I32" i="45"/>
  <c r="AG32" i="45"/>
  <c r="J35" i="45"/>
  <c r="AT43" i="45"/>
  <c r="AK52" i="45"/>
  <c r="BH54" i="45"/>
  <c r="AM55" i="45"/>
  <c r="BL56" i="45"/>
  <c r="T63" i="45"/>
  <c r="AJ80" i="45"/>
  <c r="BD81" i="45"/>
  <c r="AI83" i="45"/>
  <c r="AY83" i="45"/>
  <c r="BN25" i="47"/>
  <c r="BN25" i="45"/>
  <c r="BQ14" i="45"/>
  <c r="AT31" i="45"/>
  <c r="L35" i="47"/>
  <c r="L35" i="45"/>
  <c r="C53" i="47"/>
  <c r="C53" i="45" s="1"/>
  <c r="Z23" i="45"/>
  <c r="BO28" i="45"/>
  <c r="M31" i="45"/>
  <c r="S33" i="45"/>
  <c r="AQ33" i="45"/>
  <c r="AX35" i="45"/>
  <c r="AM36" i="45"/>
  <c r="AB38" i="45"/>
  <c r="AV39" i="45"/>
  <c r="AU43" i="45"/>
  <c r="AT47" i="45"/>
  <c r="U48" i="45"/>
  <c r="AH49" i="45"/>
  <c r="F50" i="45"/>
  <c r="AA54" i="45"/>
  <c r="AM66" i="45"/>
  <c r="BD71" i="45"/>
  <c r="AL75" i="45"/>
  <c r="AR42" i="47"/>
  <c r="AR42" i="45"/>
  <c r="AS22" i="45"/>
  <c r="BK41" i="45"/>
  <c r="BQ57" i="45"/>
  <c r="Q58" i="45"/>
  <c r="D61" i="45"/>
  <c r="AB42" i="47"/>
  <c r="AB42" i="45"/>
  <c r="AD45" i="47"/>
  <c r="AD45" i="45"/>
  <c r="A44" i="29"/>
  <c r="C46" i="47"/>
  <c r="C46" i="45" s="1"/>
  <c r="AE11" i="45"/>
  <c r="R25" i="45"/>
  <c r="BJ31" i="45"/>
  <c r="C28" i="47"/>
  <c r="C28" i="45" s="1"/>
  <c r="V8" i="45"/>
  <c r="F19" i="45"/>
  <c r="Q20" i="45"/>
  <c r="AY21" i="45"/>
  <c r="I23" i="45"/>
  <c r="BE23" i="45"/>
  <c r="J28" i="45"/>
  <c r="F29" i="45"/>
  <c r="BN32" i="45"/>
  <c r="G34" i="45"/>
  <c r="L38" i="45"/>
  <c r="BN40" i="45"/>
  <c r="Q46" i="45"/>
  <c r="BQ47" i="45"/>
  <c r="K54" i="45"/>
  <c r="AK57" i="45"/>
  <c r="BA57" i="45"/>
  <c r="AB59" i="45"/>
  <c r="AS59" i="45"/>
  <c r="BQ68" i="45"/>
  <c r="I72" i="45"/>
  <c r="AG72" i="45"/>
  <c r="AW72" i="45"/>
  <c r="Q79" i="45"/>
  <c r="BE79" i="45"/>
  <c r="AC84" i="45"/>
  <c r="AU11" i="47"/>
  <c r="AU11" i="45"/>
  <c r="D12" i="47"/>
  <c r="D12" i="45"/>
  <c r="AF18" i="47"/>
  <c r="AF18" i="45"/>
  <c r="AN20" i="47"/>
  <c r="AN20" i="45"/>
  <c r="BI31" i="47"/>
  <c r="BI31" i="45"/>
  <c r="BM32" i="47"/>
  <c r="BM32" i="45"/>
  <c r="BK34" i="47"/>
  <c r="BK34" i="45"/>
  <c r="Z37" i="47"/>
  <c r="Z37" i="45"/>
  <c r="BF37" i="47"/>
  <c r="BF37" i="45"/>
  <c r="A40" i="27"/>
  <c r="A42" i="45"/>
  <c r="F43" i="47"/>
  <c r="F43" i="45"/>
  <c r="V43" i="47"/>
  <c r="V43" i="45"/>
  <c r="BB43" i="47"/>
  <c r="BB43" i="45"/>
  <c r="A42" i="27"/>
  <c r="A44" i="45"/>
  <c r="AF51" i="47"/>
  <c r="AF51" i="45"/>
  <c r="G29" i="47"/>
  <c r="G29" i="45"/>
  <c r="AH32" i="47"/>
  <c r="AH32" i="45"/>
  <c r="K37" i="47"/>
  <c r="K37" i="45"/>
  <c r="BL39" i="47"/>
  <c r="BL39" i="45"/>
  <c r="BC41" i="47"/>
  <c r="BC41" i="45"/>
  <c r="AI42" i="47"/>
  <c r="AI42" i="45"/>
  <c r="BO42" i="47"/>
  <c r="BO42" i="45"/>
  <c r="W43" i="47"/>
  <c r="W43" i="45"/>
  <c r="BI47" i="47"/>
  <c r="BI47" i="45"/>
  <c r="BQ48" i="47"/>
  <c r="BQ48" i="45"/>
  <c r="BE51" i="47"/>
  <c r="BE51" i="45"/>
  <c r="AC52" i="47"/>
  <c r="AC52" i="45"/>
  <c r="BI52" i="47"/>
  <c r="BI52" i="45"/>
  <c r="S54" i="47"/>
  <c r="S54" i="45"/>
  <c r="P56" i="47"/>
  <c r="P56" i="45"/>
  <c r="D59" i="47"/>
  <c r="D59" i="45"/>
  <c r="AR59" i="47"/>
  <c r="AR59" i="45"/>
  <c r="BP59" i="47"/>
  <c r="BP59" i="45"/>
  <c r="AV60" i="47"/>
  <c r="AV60" i="45"/>
  <c r="BL60" i="47"/>
  <c r="BL60" i="45"/>
  <c r="AQ63" i="47"/>
  <c r="AQ63" i="45"/>
  <c r="BG63" i="47"/>
  <c r="BG63" i="45"/>
  <c r="BO63" i="47"/>
  <c r="BO63" i="45"/>
  <c r="G64" i="47"/>
  <c r="G64" i="45"/>
  <c r="Z65" i="47"/>
  <c r="Z65" i="45"/>
  <c r="BN65" i="47"/>
  <c r="BN65" i="45"/>
  <c r="F66" i="47"/>
  <c r="F66" i="45"/>
  <c r="N66" i="47"/>
  <c r="N66" i="45"/>
  <c r="AD66" i="47"/>
  <c r="AD66" i="45"/>
  <c r="AT66" i="47"/>
  <c r="AT66" i="45"/>
  <c r="BB66" i="47"/>
  <c r="BB66" i="45"/>
  <c r="H67" i="47"/>
  <c r="H67" i="45"/>
  <c r="AN67" i="47"/>
  <c r="AN67" i="45"/>
  <c r="AB68" i="47"/>
  <c r="AB68" i="45"/>
  <c r="AJ68" i="47"/>
  <c r="AJ68" i="45"/>
  <c r="AR68" i="47"/>
  <c r="AR68" i="45"/>
  <c r="BD69" i="47"/>
  <c r="BD69" i="45"/>
  <c r="BL69" i="47"/>
  <c r="BL69" i="45"/>
  <c r="AB70" i="47"/>
  <c r="AB70" i="45"/>
  <c r="P72" i="45"/>
  <c r="BP73" i="45"/>
  <c r="R74" i="45"/>
  <c r="AB8" i="45"/>
  <c r="I17" i="45"/>
  <c r="Z19" i="45"/>
  <c r="D73" i="45"/>
  <c r="AA80" i="45"/>
  <c r="R83" i="45"/>
  <c r="AJ84" i="45"/>
  <c r="AF86" i="45"/>
  <c r="AJ87" i="45"/>
  <c r="AJ91" i="45"/>
  <c r="BP91" i="45"/>
  <c r="AD94" i="45"/>
  <c r="BB94" i="45"/>
  <c r="AW95" i="45"/>
  <c r="I97" i="45"/>
  <c r="AG97" i="45"/>
  <c r="BM97" i="45"/>
  <c r="K98" i="45"/>
  <c r="BG98" i="45"/>
  <c r="BK99" i="45"/>
  <c r="BL104" i="45"/>
  <c r="AM106" i="45"/>
  <c r="AI107" i="45"/>
  <c r="BG107" i="45"/>
  <c r="I38" i="47"/>
  <c r="I38" i="45"/>
  <c r="AR39" i="47"/>
  <c r="AR39" i="45"/>
  <c r="O40" i="47"/>
  <c r="O40" i="45"/>
  <c r="AU40" i="47"/>
  <c r="AU40" i="45"/>
  <c r="AQ41" i="47"/>
  <c r="AQ41" i="45"/>
  <c r="G42" i="47"/>
  <c r="G42" i="45"/>
  <c r="AQ43" i="47"/>
  <c r="AQ43" i="45"/>
  <c r="AW47" i="47"/>
  <c r="AW47" i="45"/>
  <c r="BM47" i="47"/>
  <c r="BM47" i="45"/>
  <c r="AG48" i="47"/>
  <c r="AG48" i="45"/>
  <c r="E51" i="47"/>
  <c r="E51" i="45"/>
  <c r="BI51" i="47"/>
  <c r="BI51" i="45"/>
  <c r="W54" i="47"/>
  <c r="W54" i="45"/>
  <c r="BN55" i="47"/>
  <c r="BN55" i="45"/>
  <c r="AF57" i="47"/>
  <c r="AF57" i="45"/>
  <c r="BP58" i="47"/>
  <c r="BP58" i="45"/>
  <c r="BD59" i="47"/>
  <c r="BD59" i="45"/>
  <c r="AM61" i="47"/>
  <c r="AM61" i="45"/>
  <c r="AA64" i="47"/>
  <c r="AA64" i="45"/>
  <c r="AQ64" i="47"/>
  <c r="AQ64" i="45"/>
  <c r="BG64" i="47"/>
  <c r="BG64" i="45"/>
  <c r="F65" i="47"/>
  <c r="F65" i="45"/>
  <c r="AI71" i="47"/>
  <c r="AI71" i="45"/>
  <c r="L72" i="47"/>
  <c r="L72" i="45"/>
  <c r="AB72" i="47"/>
  <c r="AB72" i="45"/>
  <c r="AG75" i="47"/>
  <c r="AG75" i="45"/>
  <c r="Q77" i="47"/>
  <c r="Q77" i="45"/>
  <c r="BM77" i="47"/>
  <c r="BM77" i="45"/>
  <c r="AF78" i="47"/>
  <c r="AF78" i="45"/>
  <c r="T79" i="47"/>
  <c r="T79" i="45"/>
  <c r="AJ79" i="47"/>
  <c r="AJ79" i="45"/>
  <c r="AZ79" i="47"/>
  <c r="AZ79" i="45"/>
  <c r="BP79" i="47"/>
  <c r="BP79" i="45"/>
  <c r="O80" i="47"/>
  <c r="O80" i="45"/>
  <c r="AZ36" i="47"/>
  <c r="AZ36" i="45"/>
  <c r="BL40" i="47"/>
  <c r="BL40" i="45"/>
  <c r="L43" i="47"/>
  <c r="L43" i="45"/>
  <c r="BB44" i="47"/>
  <c r="BB44" i="45"/>
  <c r="J45" i="47"/>
  <c r="J45" i="45"/>
  <c r="AP45" i="47"/>
  <c r="AP45" i="45"/>
  <c r="BF45" i="47"/>
  <c r="BF45" i="45"/>
  <c r="AT46" i="47"/>
  <c r="AT46" i="45"/>
  <c r="BJ46" i="47"/>
  <c r="BJ46" i="45"/>
  <c r="R48" i="47"/>
  <c r="R48" i="45"/>
  <c r="X72" i="45"/>
  <c r="J74" i="45"/>
  <c r="L84" i="45"/>
  <c r="AB84" i="45"/>
  <c r="AN85" i="45"/>
  <c r="AB87" i="45"/>
  <c r="L89" i="45"/>
  <c r="AR89" i="45"/>
  <c r="AO65" i="47"/>
  <c r="AO65" i="45"/>
  <c r="BM65" i="47"/>
  <c r="BM65" i="45"/>
  <c r="BG121" i="47"/>
  <c r="BG121" i="45"/>
  <c r="AI123" i="47"/>
  <c r="AI123" i="45"/>
  <c r="BG123" i="47"/>
  <c r="BG123" i="45"/>
  <c r="AE124" i="47"/>
  <c r="AE124" i="45"/>
  <c r="AM124" i="47"/>
  <c r="AM124" i="45"/>
  <c r="AU124" i="47"/>
  <c r="AU124" i="45"/>
  <c r="AY125" i="47"/>
  <c r="AY125" i="45"/>
  <c r="I127" i="47"/>
  <c r="I127" i="45"/>
  <c r="S128" i="47"/>
  <c r="S128" i="45"/>
  <c r="AA128" i="47"/>
  <c r="AA128" i="45"/>
  <c r="O71" i="47"/>
  <c r="O71" i="45"/>
  <c r="BD72" i="47"/>
  <c r="BD72" i="45"/>
  <c r="T73" i="47"/>
  <c r="T73" i="45"/>
  <c r="AJ73" i="47"/>
  <c r="AJ73" i="45"/>
  <c r="BF74" i="47"/>
  <c r="BF74" i="45"/>
  <c r="G81" i="47"/>
  <c r="G81" i="45"/>
  <c r="AM81" i="47"/>
  <c r="AM81" i="45"/>
  <c r="J83" i="47"/>
  <c r="J83" i="45"/>
  <c r="AF85" i="47"/>
  <c r="AF85" i="45"/>
  <c r="AV86" i="47"/>
  <c r="AV86" i="45"/>
  <c r="D87" i="47"/>
  <c r="D87" i="45"/>
  <c r="BH91" i="47"/>
  <c r="BH91" i="45"/>
  <c r="X92" i="47"/>
  <c r="X92" i="45"/>
  <c r="AV92" i="47"/>
  <c r="AV92" i="45"/>
  <c r="D93" i="47"/>
  <c r="D93" i="45"/>
  <c r="N94" i="47"/>
  <c r="N94" i="45"/>
  <c r="AQ98" i="47"/>
  <c r="AQ98" i="45"/>
  <c r="W99" i="47"/>
  <c r="W99" i="45"/>
  <c r="F101" i="47"/>
  <c r="F101" i="45"/>
  <c r="I102" i="47"/>
  <c r="I102" i="45"/>
  <c r="AG102" i="47"/>
  <c r="AG102" i="45"/>
  <c r="L103" i="47"/>
  <c r="L103" i="45"/>
  <c r="AJ103" i="47"/>
  <c r="AJ103" i="45"/>
  <c r="D105" i="47"/>
  <c r="D105" i="45"/>
  <c r="AU106" i="47"/>
  <c r="AU106" i="45"/>
  <c r="AY107" i="47"/>
  <c r="AY107" i="45"/>
  <c r="W108" i="47"/>
  <c r="W108" i="45"/>
  <c r="K109" i="47"/>
  <c r="K109" i="45"/>
  <c r="BL111" i="47"/>
  <c r="BL111" i="45"/>
  <c r="AI114" i="47"/>
  <c r="AI114" i="45"/>
  <c r="BG114" i="47"/>
  <c r="BG114" i="45"/>
  <c r="F115" i="47"/>
  <c r="F115" i="45"/>
  <c r="AD115" i="47"/>
  <c r="AD115" i="45"/>
  <c r="AD117" i="47"/>
  <c r="AD117" i="45"/>
  <c r="Y118" i="47"/>
  <c r="Y118" i="45"/>
  <c r="AW118" i="47"/>
  <c r="AW118" i="45"/>
  <c r="T119" i="47"/>
  <c r="T119" i="45"/>
  <c r="AB119" i="47"/>
  <c r="AB119" i="45"/>
  <c r="AF120" i="47"/>
  <c r="AF120" i="45"/>
  <c r="AV120" i="47"/>
  <c r="AV120" i="45"/>
  <c r="T121" i="47"/>
  <c r="T121" i="45"/>
  <c r="AR121" i="47"/>
  <c r="AR121" i="45"/>
  <c r="AJ123" i="47"/>
  <c r="AJ123" i="45"/>
  <c r="BP123" i="47"/>
  <c r="BP123" i="45"/>
  <c r="P124" i="47"/>
  <c r="P124" i="45"/>
  <c r="BL124" i="47"/>
  <c r="BL124" i="45"/>
  <c r="T125" i="47"/>
  <c r="T125" i="45"/>
  <c r="AJ125" i="47"/>
  <c r="AJ125" i="45"/>
  <c r="N126" i="47"/>
  <c r="N126" i="45"/>
  <c r="AT126" i="47"/>
  <c r="AT126" i="45"/>
  <c r="BJ126" i="47"/>
  <c r="BJ126" i="45"/>
  <c r="Z127" i="47"/>
  <c r="Z127" i="45"/>
  <c r="AP127" i="47"/>
  <c r="AP127" i="45"/>
  <c r="BF127" i="47"/>
  <c r="BF127" i="45"/>
  <c r="BN127" i="47"/>
  <c r="BN127" i="45"/>
  <c r="AR128" i="47"/>
  <c r="AR128" i="45"/>
  <c r="X129" i="47"/>
  <c r="X129" i="45"/>
  <c r="AF129" i="47"/>
  <c r="AF129" i="45"/>
  <c r="R130" i="47"/>
  <c r="R130" i="45"/>
  <c r="F131" i="47"/>
  <c r="F131" i="45"/>
  <c r="V132" i="47"/>
  <c r="V132" i="45"/>
  <c r="J133" i="47"/>
  <c r="J133" i="45"/>
  <c r="AL49" i="45"/>
  <c r="L86" i="45"/>
  <c r="BG128" i="45"/>
  <c r="G129" i="45"/>
  <c r="E131" i="45"/>
  <c r="M134" i="45"/>
  <c r="AT134" i="45"/>
  <c r="Q135" i="45"/>
  <c r="AW135" i="45"/>
  <c r="N137" i="45"/>
  <c r="AO138" i="45"/>
  <c r="E139" i="45"/>
  <c r="AC139" i="45"/>
  <c r="BA139" i="45"/>
  <c r="BF140" i="45"/>
  <c r="AM141" i="45"/>
  <c r="Q142" i="45"/>
  <c r="AO142" i="45"/>
  <c r="BL142" i="45"/>
  <c r="AD144" i="45"/>
  <c r="BK144" i="45"/>
  <c r="I145" i="45"/>
  <c r="AW145" i="45"/>
  <c r="BM145" i="45"/>
  <c r="AS146" i="45"/>
  <c r="Z148" i="45"/>
  <c r="AX148" i="45"/>
  <c r="BN150" i="45"/>
  <c r="N151" i="45"/>
  <c r="BA151" i="45"/>
  <c r="AA153" i="45"/>
  <c r="BE155" i="45"/>
  <c r="M156" i="45"/>
  <c r="AC156" i="45"/>
  <c r="BA156" i="45"/>
  <c r="N157" i="45"/>
  <c r="AY128" i="47"/>
  <c r="AY128" i="45"/>
  <c r="BC129" i="47"/>
  <c r="BC129" i="45"/>
  <c r="BI132" i="47"/>
  <c r="BI132" i="45"/>
  <c r="U134" i="47"/>
  <c r="U134" i="45"/>
  <c r="BL135" i="47"/>
  <c r="BL135" i="45"/>
  <c r="AD137" i="47"/>
  <c r="AD137" i="45"/>
  <c r="BB137" i="47"/>
  <c r="BB137" i="45"/>
  <c r="J140" i="47"/>
  <c r="J140" i="45"/>
  <c r="AP140" i="47"/>
  <c r="AP140" i="45"/>
  <c r="AT141" i="47"/>
  <c r="AT141" i="45"/>
  <c r="BB141" i="47"/>
  <c r="BB141" i="45"/>
  <c r="AF142" i="47"/>
  <c r="AF142" i="45"/>
  <c r="AJ143" i="47"/>
  <c r="AJ143" i="45"/>
  <c r="BB144" i="47"/>
  <c r="BB144" i="45"/>
  <c r="AG145" i="47"/>
  <c r="AG145" i="45"/>
  <c r="BI146" i="47"/>
  <c r="BI146" i="45"/>
  <c r="I147" i="47"/>
  <c r="I147" i="45"/>
  <c r="AG147" i="47"/>
  <c r="AG147" i="45"/>
  <c r="I148" i="47"/>
  <c r="I148" i="45"/>
  <c r="Y148" i="47"/>
  <c r="Y148" i="45"/>
  <c r="AO148" i="47"/>
  <c r="AO148" i="45"/>
  <c r="AW150" i="47"/>
  <c r="AW150" i="45"/>
  <c r="E151" i="47"/>
  <c r="E151" i="45"/>
  <c r="BQ151" i="47"/>
  <c r="BQ151" i="45"/>
  <c r="W152" i="47"/>
  <c r="W152" i="45"/>
  <c r="AU152" i="47"/>
  <c r="AU152" i="45"/>
  <c r="M154" i="47"/>
  <c r="M154" i="45"/>
  <c r="AS154" i="47"/>
  <c r="AS154" i="45"/>
  <c r="AO155" i="47"/>
  <c r="AO155" i="45"/>
  <c r="U156" i="47"/>
  <c r="U156" i="45"/>
  <c r="F157" i="47"/>
  <c r="F157" i="45"/>
  <c r="BJ157" i="47"/>
  <c r="BJ157" i="45"/>
  <c r="O158" i="47"/>
  <c r="O158" i="45"/>
  <c r="AE158" i="47"/>
  <c r="AE158" i="45"/>
  <c r="AU158" i="47"/>
  <c r="AU158" i="45"/>
  <c r="K159" i="47"/>
  <c r="K159" i="45"/>
  <c r="AY159" i="47"/>
  <c r="AY159" i="45"/>
  <c r="AC160" i="47"/>
  <c r="AC160" i="45"/>
  <c r="AK160" i="47"/>
  <c r="AK160" i="45"/>
  <c r="AW161" i="47"/>
  <c r="AW161" i="45"/>
  <c r="M162" i="47"/>
  <c r="M162" i="45"/>
  <c r="BQ162" i="47"/>
  <c r="BQ162" i="45"/>
  <c r="AO163" i="47"/>
  <c r="AO163" i="45"/>
  <c r="AC165" i="47"/>
  <c r="AC165" i="45"/>
  <c r="BA165" i="47"/>
  <c r="BA165" i="45"/>
  <c r="AM166" i="47"/>
  <c r="AM166" i="45"/>
  <c r="AA167" i="47"/>
  <c r="AA167" i="45"/>
  <c r="AQ167" i="47"/>
  <c r="AQ167" i="45"/>
  <c r="E169" i="47"/>
  <c r="E169" i="45"/>
  <c r="AK169" i="47"/>
  <c r="AK169" i="45"/>
  <c r="AO170" i="47"/>
  <c r="AO170" i="45"/>
  <c r="AC171" i="47"/>
  <c r="AC171" i="45"/>
  <c r="BQ171" i="47"/>
  <c r="BQ171" i="45"/>
  <c r="AB176" i="47"/>
  <c r="AB176" i="45"/>
  <c r="AR176" i="47"/>
  <c r="AR176" i="45"/>
  <c r="BB177" i="47"/>
  <c r="BB177" i="45"/>
  <c r="BJ177" i="47"/>
  <c r="BJ177" i="45"/>
  <c r="P180" i="47"/>
  <c r="P180" i="45"/>
  <c r="X180" i="47"/>
  <c r="X180" i="45"/>
  <c r="D181" i="47"/>
  <c r="D181" i="45"/>
  <c r="AB181" i="47"/>
  <c r="AB181" i="45"/>
  <c r="AJ181" i="47"/>
  <c r="AJ181" i="45"/>
  <c r="BH181" i="47"/>
  <c r="BH181" i="45"/>
  <c r="BP181" i="47"/>
  <c r="BP181" i="45"/>
  <c r="BB134" i="47"/>
  <c r="BB134" i="45"/>
  <c r="AG135" i="47"/>
  <c r="AG135" i="45"/>
  <c r="Z138" i="47"/>
  <c r="Z138" i="45"/>
  <c r="BG140" i="47"/>
  <c r="BG140" i="45"/>
  <c r="O141" i="47"/>
  <c r="O141" i="45"/>
  <c r="W141" i="47"/>
  <c r="W141" i="45"/>
  <c r="BC141" i="47"/>
  <c r="BC141" i="45"/>
  <c r="AG142" i="47"/>
  <c r="AG142" i="45"/>
  <c r="BM142" i="47"/>
  <c r="BM142" i="45"/>
  <c r="M143" i="47"/>
  <c r="M143" i="45"/>
  <c r="U143" i="47"/>
  <c r="U143" i="45"/>
  <c r="BQ143" i="47"/>
  <c r="BQ143" i="45"/>
  <c r="W144" i="47"/>
  <c r="W144" i="45"/>
  <c r="AM144" i="47"/>
  <c r="AM144" i="45"/>
  <c r="J145" i="47"/>
  <c r="J145" i="45"/>
  <c r="BF145" i="47"/>
  <c r="BF145" i="45"/>
  <c r="F146" i="47"/>
  <c r="F146" i="45"/>
  <c r="AD146" i="47"/>
  <c r="AD146" i="45"/>
  <c r="BJ146" i="47"/>
  <c r="BJ146" i="45"/>
  <c r="J147" i="47"/>
  <c r="J147" i="45"/>
  <c r="AP147" i="47"/>
  <c r="AP147" i="45"/>
  <c r="AH148" i="47"/>
  <c r="AH148" i="45"/>
  <c r="BF148" i="47"/>
  <c r="BF148" i="45"/>
  <c r="N149" i="47"/>
  <c r="N149" i="45"/>
  <c r="BJ149" i="47"/>
  <c r="BJ149" i="45"/>
  <c r="R150" i="47"/>
  <c r="R150" i="45"/>
  <c r="Z150" i="47"/>
  <c r="Z150" i="45"/>
  <c r="AD151" i="47"/>
  <c r="AD151" i="45"/>
  <c r="AF152" i="47"/>
  <c r="AF152" i="45"/>
  <c r="T153" i="47"/>
  <c r="T153" i="45"/>
  <c r="AB153" i="47"/>
  <c r="AB153" i="45"/>
  <c r="AR153" i="47"/>
  <c r="AR153" i="45"/>
  <c r="AZ153" i="47"/>
  <c r="AZ153" i="45"/>
  <c r="BP153" i="47"/>
  <c r="BP153" i="45"/>
  <c r="V154" i="47"/>
  <c r="V154" i="45"/>
  <c r="AP155" i="47"/>
  <c r="AP155" i="45"/>
  <c r="AT156" i="47"/>
  <c r="AT156" i="45"/>
  <c r="O157" i="47"/>
  <c r="O157" i="45"/>
  <c r="H158" i="47"/>
  <c r="H158" i="45"/>
  <c r="X158" i="47"/>
  <c r="X158" i="45"/>
  <c r="BD158" i="47"/>
  <c r="BD158" i="45"/>
  <c r="AZ159" i="47"/>
  <c r="AZ159" i="45"/>
  <c r="F160" i="47"/>
  <c r="F160" i="45"/>
  <c r="Z161" i="47"/>
  <c r="Z161" i="45"/>
  <c r="BF161" i="47"/>
  <c r="BF161" i="45"/>
  <c r="BN161" i="47"/>
  <c r="BN161" i="45"/>
  <c r="D167" i="47"/>
  <c r="D167" i="45"/>
  <c r="L167" i="47"/>
  <c r="L167" i="45"/>
  <c r="R168" i="47"/>
  <c r="R168" i="45"/>
  <c r="AP168" i="47"/>
  <c r="AP168" i="45"/>
  <c r="BN170" i="47"/>
  <c r="BN170" i="45"/>
  <c r="Z183" i="45"/>
  <c r="H185" i="45"/>
  <c r="AL187" i="45"/>
  <c r="BN190" i="45"/>
  <c r="V191" i="45"/>
  <c r="V193" i="45"/>
  <c r="AT193" i="45"/>
  <c r="AU196" i="45"/>
  <c r="AT198" i="45"/>
  <c r="AT182" i="47"/>
  <c r="AT182" i="45"/>
  <c r="BN188" i="47"/>
  <c r="BN188" i="45"/>
  <c r="F191" i="47"/>
  <c r="F191" i="45"/>
  <c r="AL193" i="47"/>
  <c r="AL193" i="45"/>
  <c r="BL194" i="47"/>
  <c r="BL194" i="45"/>
  <c r="T195" i="47"/>
  <c r="T195" i="45"/>
  <c r="AE196" i="47"/>
  <c r="AE196" i="45"/>
  <c r="F202" i="47"/>
  <c r="F202" i="45"/>
  <c r="AD202" i="47"/>
  <c r="AD202" i="45"/>
  <c r="BB202" i="47"/>
  <c r="BB202" i="45"/>
  <c r="BL203" i="47"/>
  <c r="BL203" i="45"/>
  <c r="P205" i="47"/>
  <c r="P205" i="45"/>
  <c r="BD205" i="47"/>
  <c r="BD205" i="45"/>
  <c r="AA206" i="47"/>
  <c r="AA206" i="45"/>
  <c r="BQ181" i="47"/>
  <c r="BQ181" i="45"/>
  <c r="O182" i="47"/>
  <c r="O182" i="45"/>
  <c r="AS184" i="47"/>
  <c r="AS184" i="45"/>
  <c r="S186" i="47"/>
  <c r="S186" i="45"/>
  <c r="AQ186" i="47"/>
  <c r="AQ186" i="45"/>
  <c r="AE187" i="47"/>
  <c r="AE187" i="45"/>
  <c r="AQ188" i="47"/>
  <c r="AQ188" i="45"/>
  <c r="BC189" i="47"/>
  <c r="BC189" i="45"/>
  <c r="K190" i="47"/>
  <c r="K190" i="45"/>
  <c r="AI190" i="47"/>
  <c r="AI190" i="45"/>
  <c r="BG190" i="47"/>
  <c r="BG190" i="45"/>
  <c r="A25" i="45"/>
  <c r="AL7" i="45"/>
  <c r="K8" i="45"/>
  <c r="AI8" i="45"/>
  <c r="O9" i="45"/>
  <c r="AN9" i="45"/>
  <c r="BQ9" i="45"/>
  <c r="AT10" i="45"/>
  <c r="AD15" i="45"/>
  <c r="BH16" i="45"/>
  <c r="BE17" i="45"/>
  <c r="R19" i="45"/>
  <c r="BA20" i="45"/>
  <c r="BI21" i="45"/>
  <c r="AT22" i="45"/>
  <c r="AD24" i="45"/>
  <c r="AX27" i="45"/>
  <c r="AX32" i="45"/>
  <c r="BC33" i="45"/>
  <c r="BL34" i="45"/>
  <c r="BC36" i="45"/>
  <c r="V7" i="47"/>
  <c r="V7" i="45"/>
  <c r="A6" i="27"/>
  <c r="C8" i="47"/>
  <c r="C8" i="45" s="1"/>
  <c r="J8" i="47"/>
  <c r="J8" i="45"/>
  <c r="AP8" i="47"/>
  <c r="AP8" i="45"/>
  <c r="AX8" i="47"/>
  <c r="AX8" i="45"/>
  <c r="BF8" i="47"/>
  <c r="BF8" i="45"/>
  <c r="G9" i="47"/>
  <c r="G9" i="45"/>
  <c r="AU9" i="47"/>
  <c r="AU9" i="45"/>
  <c r="BC9" i="47"/>
  <c r="BC9" i="45"/>
  <c r="N10" i="47"/>
  <c r="N10" i="45"/>
  <c r="BB10" i="47"/>
  <c r="BB10" i="45"/>
  <c r="S11" i="47"/>
  <c r="S11" i="45"/>
  <c r="AQ11" i="47"/>
  <c r="AQ11" i="45"/>
  <c r="H12" i="47"/>
  <c r="H12" i="45"/>
  <c r="AV12" i="47"/>
  <c r="AV12" i="45"/>
  <c r="BD12" i="47"/>
  <c r="BD12" i="45"/>
  <c r="E13" i="47"/>
  <c r="E13" i="45"/>
  <c r="AK13" i="47"/>
  <c r="AK13" i="45"/>
  <c r="AS13" i="47"/>
  <c r="AS13" i="45"/>
  <c r="BQ13" i="47"/>
  <c r="BQ13" i="45"/>
  <c r="AO14" i="47"/>
  <c r="AO14" i="45"/>
  <c r="BM14" i="47"/>
  <c r="BM14" i="45"/>
  <c r="AL15" i="47"/>
  <c r="AL15" i="45"/>
  <c r="AI16" i="47"/>
  <c r="AI16" i="45"/>
  <c r="AQ16" i="47"/>
  <c r="AQ16" i="45"/>
  <c r="AF17" i="47"/>
  <c r="AF17" i="45"/>
  <c r="BD17" i="47"/>
  <c r="BD17" i="45"/>
  <c r="BL17" i="47"/>
  <c r="BL17" i="45"/>
  <c r="L18" i="47"/>
  <c r="L18" i="45"/>
  <c r="BP18" i="47"/>
  <c r="BP18" i="45"/>
  <c r="I19" i="47"/>
  <c r="I19" i="45"/>
  <c r="Y19" i="47"/>
  <c r="Y19" i="45"/>
  <c r="AO19" i="47"/>
  <c r="AO19" i="45"/>
  <c r="D20" i="47"/>
  <c r="D20" i="45"/>
  <c r="T20" i="47"/>
  <c r="T20" i="45"/>
  <c r="AZ20" i="47"/>
  <c r="AZ20" i="45"/>
  <c r="BP20" i="47"/>
  <c r="BP20" i="45"/>
  <c r="BA21" i="47"/>
  <c r="BA21" i="45"/>
  <c r="AG22" i="47"/>
  <c r="AG22" i="45"/>
  <c r="AW22" i="47"/>
  <c r="AW22" i="45"/>
  <c r="Y24" i="47"/>
  <c r="Y24" i="45"/>
  <c r="M25" i="47"/>
  <c r="M25" i="45"/>
  <c r="AH27" i="47"/>
  <c r="AH27" i="45"/>
  <c r="AP27" i="47"/>
  <c r="AP27" i="45"/>
  <c r="BN27" i="47"/>
  <c r="BN27" i="45"/>
  <c r="AT28" i="47"/>
  <c r="AT28" i="45"/>
  <c r="BJ28" i="47"/>
  <c r="BJ28" i="45"/>
  <c r="A27" i="29"/>
  <c r="A29" i="45"/>
  <c r="C29" i="47"/>
  <c r="C29" i="45" s="1"/>
  <c r="BN29" i="47"/>
  <c r="BN29" i="45"/>
  <c r="BI30" i="47"/>
  <c r="BI30" i="45"/>
  <c r="BQ30" i="47"/>
  <c r="BQ30" i="45"/>
  <c r="AE33" i="47"/>
  <c r="AE33" i="45"/>
  <c r="AM33" i="47"/>
  <c r="AM33" i="45"/>
  <c r="AU33" i="47"/>
  <c r="AU33" i="45"/>
  <c r="AI34" i="47"/>
  <c r="AI34" i="45"/>
  <c r="AY34" i="47"/>
  <c r="AY34" i="45"/>
  <c r="BG34" i="47"/>
  <c r="BG34" i="45"/>
  <c r="N35" i="47"/>
  <c r="N35" i="45"/>
  <c r="BB35" i="47"/>
  <c r="BB35" i="45"/>
  <c r="BJ35" i="47"/>
  <c r="BJ35" i="45"/>
  <c r="A34" i="29"/>
  <c r="C36" i="47"/>
  <c r="C36" i="45" s="1"/>
  <c r="J36" i="47"/>
  <c r="J36" i="45"/>
  <c r="R36" i="47"/>
  <c r="R36" i="45"/>
  <c r="AH36" i="47"/>
  <c r="AH36" i="45"/>
  <c r="AX36" i="47"/>
  <c r="AX36" i="45"/>
  <c r="BF36" i="47"/>
  <c r="BF36" i="45"/>
  <c r="BN36" i="47"/>
  <c r="BN36" i="45"/>
  <c r="F37" i="47"/>
  <c r="F37" i="45"/>
  <c r="N37" i="47"/>
  <c r="N37" i="45"/>
  <c r="V37" i="47"/>
  <c r="V37" i="45"/>
  <c r="AD37" i="47"/>
  <c r="AD37" i="45"/>
  <c r="AL37" i="47"/>
  <c r="AL37" i="45"/>
  <c r="AT37" i="47"/>
  <c r="AT37" i="45"/>
  <c r="BB37" i="47"/>
  <c r="BB37" i="45"/>
  <c r="BJ37" i="47"/>
  <c r="BJ37" i="45"/>
  <c r="H38" i="47"/>
  <c r="H38" i="45"/>
  <c r="P38" i="47"/>
  <c r="P38" i="45"/>
  <c r="X38" i="47"/>
  <c r="X38" i="45"/>
  <c r="AF38" i="47"/>
  <c r="AF38" i="45"/>
  <c r="AV38" i="47"/>
  <c r="AV38" i="45"/>
  <c r="BD38" i="47"/>
  <c r="BD38" i="45"/>
  <c r="BL38" i="47"/>
  <c r="BL38" i="45"/>
  <c r="S39" i="47"/>
  <c r="S39" i="45"/>
  <c r="AA39" i="47"/>
  <c r="AA39" i="45"/>
  <c r="AI39" i="47"/>
  <c r="AI39" i="45"/>
  <c r="AQ39" i="47"/>
  <c r="AQ39" i="45"/>
  <c r="AY39" i="47"/>
  <c r="AY39" i="45"/>
  <c r="F40" i="47"/>
  <c r="F40" i="45"/>
  <c r="N40" i="47"/>
  <c r="N40" i="45"/>
  <c r="V40" i="47"/>
  <c r="V40" i="45"/>
  <c r="AD40" i="47"/>
  <c r="AD40" i="45"/>
  <c r="BJ40" i="47"/>
  <c r="BJ40" i="45"/>
  <c r="A39" i="29"/>
  <c r="A41" i="45"/>
  <c r="C41" i="47"/>
  <c r="C41" i="45" s="1"/>
  <c r="J41" i="47"/>
  <c r="J41" i="45"/>
  <c r="R41" i="47"/>
  <c r="R41" i="45"/>
  <c r="AH41" i="47"/>
  <c r="AH41" i="45"/>
  <c r="BF41" i="47"/>
  <c r="BF41" i="45"/>
  <c r="BN41" i="47"/>
  <c r="BN41" i="45"/>
  <c r="F42" i="47"/>
  <c r="F42" i="45"/>
  <c r="N42" i="47"/>
  <c r="N42" i="45"/>
  <c r="AD42" i="47"/>
  <c r="AD42" i="45"/>
  <c r="AL42" i="47"/>
  <c r="AL42" i="45"/>
  <c r="AT42" i="47"/>
  <c r="AT42" i="45"/>
  <c r="J43" i="47"/>
  <c r="J43" i="45"/>
  <c r="Z43" i="47"/>
  <c r="Z43" i="45"/>
  <c r="AH43" i="47"/>
  <c r="AH43" i="45"/>
  <c r="AP43" i="47"/>
  <c r="AP43" i="45"/>
  <c r="AX43" i="47"/>
  <c r="AX43" i="45"/>
  <c r="BF43" i="47"/>
  <c r="BF43" i="45"/>
  <c r="D44" i="47"/>
  <c r="D44" i="45"/>
  <c r="L44" i="47"/>
  <c r="L44" i="45"/>
  <c r="T44" i="47"/>
  <c r="T44" i="45"/>
  <c r="AJ44" i="47"/>
  <c r="AJ44" i="45"/>
  <c r="AR44" i="47"/>
  <c r="AR44" i="45"/>
  <c r="AZ44" i="47"/>
  <c r="AZ44" i="45"/>
  <c r="BH44" i="47"/>
  <c r="BH44" i="45"/>
  <c r="BP44" i="47"/>
  <c r="BP44" i="45"/>
  <c r="H45" i="47"/>
  <c r="H45" i="45"/>
  <c r="X45" i="47"/>
  <c r="X45" i="45"/>
  <c r="S8" i="47"/>
  <c r="S8" i="45"/>
  <c r="AF9" i="47"/>
  <c r="AF9" i="45"/>
  <c r="AX14" i="47"/>
  <c r="AX14" i="45"/>
  <c r="G15" i="47"/>
  <c r="G15" i="45"/>
  <c r="W15" i="47"/>
  <c r="W15" i="45"/>
  <c r="AU15" i="47"/>
  <c r="AU15" i="45"/>
  <c r="BK15" i="47"/>
  <c r="BK15" i="45"/>
  <c r="AB16" i="47"/>
  <c r="AB16" i="45"/>
  <c r="AR16" i="47"/>
  <c r="AR16" i="45"/>
  <c r="AZ16" i="47"/>
  <c r="AZ16" i="45"/>
  <c r="Q17" i="47"/>
  <c r="Q17" i="45"/>
  <c r="AW17" i="47"/>
  <c r="AW17" i="45"/>
  <c r="E20" i="47"/>
  <c r="E20" i="45"/>
  <c r="BI20" i="47"/>
  <c r="BI20" i="45"/>
  <c r="BQ20" i="47"/>
  <c r="BQ20" i="45"/>
  <c r="F21" i="47"/>
  <c r="F21" i="45"/>
  <c r="AD21" i="47"/>
  <c r="AD21" i="45"/>
  <c r="AH22" i="47"/>
  <c r="AH22" i="45"/>
  <c r="AX22" i="47"/>
  <c r="AX22" i="45"/>
  <c r="F23" i="47"/>
  <c r="F23" i="45"/>
  <c r="V23" i="47"/>
  <c r="V23" i="45"/>
  <c r="AT23" i="47"/>
  <c r="AT23" i="45"/>
  <c r="A22" i="27"/>
  <c r="C24" i="47"/>
  <c r="C24" i="45" s="1"/>
  <c r="A24" i="45"/>
  <c r="AH24" i="47"/>
  <c r="AH24" i="45"/>
  <c r="BF24" i="47"/>
  <c r="BF24" i="45"/>
  <c r="N25" i="47"/>
  <c r="N25" i="45"/>
  <c r="V25" i="47"/>
  <c r="V25" i="45"/>
  <c r="AD25" i="47"/>
  <c r="AD25" i="45"/>
  <c r="AT25" i="47"/>
  <c r="AT25" i="45"/>
  <c r="BB25" i="47"/>
  <c r="BB25" i="45"/>
  <c r="Q26" i="47"/>
  <c r="Q26" i="45"/>
  <c r="Y26" i="47"/>
  <c r="Y26" i="45"/>
  <c r="AO26" i="47"/>
  <c r="AO26" i="45"/>
  <c r="BE26" i="47"/>
  <c r="BE26" i="45"/>
  <c r="AA27" i="47"/>
  <c r="AA27" i="45"/>
  <c r="AI27" i="47"/>
  <c r="AI27" i="45"/>
  <c r="AQ27" i="47"/>
  <c r="AQ27" i="45"/>
  <c r="AY27" i="47"/>
  <c r="AY27" i="45"/>
  <c r="BO27" i="47"/>
  <c r="BO27" i="45"/>
  <c r="G28" i="47"/>
  <c r="G28" i="45"/>
  <c r="AE28" i="47"/>
  <c r="AE28" i="45"/>
  <c r="AM28" i="47"/>
  <c r="AM28" i="45"/>
  <c r="BK28" i="47"/>
  <c r="BK28" i="45"/>
  <c r="K29" i="47"/>
  <c r="K29" i="45"/>
  <c r="BO29" i="47"/>
  <c r="BO29" i="45"/>
  <c r="V30" i="47"/>
  <c r="V30" i="45"/>
  <c r="AD30" i="47"/>
  <c r="AD30" i="45"/>
  <c r="AL30" i="47"/>
  <c r="AL30" i="45"/>
  <c r="BB30" i="47"/>
  <c r="BB30" i="45"/>
  <c r="BJ30" i="47"/>
  <c r="BJ30" i="45"/>
  <c r="A29" i="27"/>
  <c r="A31" i="45"/>
  <c r="BO16" i="45"/>
  <c r="AS21" i="45"/>
  <c r="BK27" i="45"/>
  <c r="BM12" i="45"/>
  <c r="AB20" i="45"/>
  <c r="S28" i="45"/>
  <c r="BB7" i="45"/>
  <c r="Z14" i="45"/>
  <c r="A11" i="45"/>
  <c r="W9" i="45"/>
  <c r="BA9" i="45"/>
  <c r="AA11" i="45"/>
  <c r="AN12" i="45"/>
  <c r="F15" i="45"/>
  <c r="S16" i="45"/>
  <c r="BQ17" i="45"/>
  <c r="N7" i="45"/>
  <c r="Z8" i="45"/>
  <c r="BN8" i="45"/>
  <c r="V10" i="45"/>
  <c r="BG11" i="45"/>
  <c r="X12" i="45"/>
  <c r="BP16" i="45"/>
  <c r="O7" i="45"/>
  <c r="AA8" i="45"/>
  <c r="BO8" i="45"/>
  <c r="AE9" i="45"/>
  <c r="BK9" i="45"/>
  <c r="AD10" i="45"/>
  <c r="AF11" i="45"/>
  <c r="Y12" i="45"/>
  <c r="AG14" i="45"/>
  <c r="K15" i="45"/>
  <c r="BG15" i="45"/>
  <c r="AA16" i="45"/>
  <c r="AY16" i="45"/>
  <c r="AO17" i="45"/>
  <c r="BM19" i="45"/>
  <c r="R21" i="45"/>
  <c r="AP22" i="45"/>
  <c r="AS26" i="45"/>
  <c r="F28" i="45"/>
  <c r="BN30" i="45"/>
  <c r="BN13" i="47"/>
  <c r="BN13" i="45"/>
  <c r="AI15" i="47"/>
  <c r="AI15" i="45"/>
  <c r="M17" i="47"/>
  <c r="M17" i="45"/>
  <c r="AO20" i="47"/>
  <c r="AO20" i="45"/>
  <c r="AP21" i="47"/>
  <c r="AP21" i="45"/>
  <c r="V22" i="47"/>
  <c r="V22" i="45"/>
  <c r="BB22" i="47"/>
  <c r="BB22" i="45"/>
  <c r="BJ22" i="47"/>
  <c r="BJ22" i="45"/>
  <c r="R23" i="47"/>
  <c r="R23" i="45"/>
  <c r="AH23" i="47"/>
  <c r="AH23" i="45"/>
  <c r="F24" i="47"/>
  <c r="F24" i="45"/>
  <c r="V24" i="47"/>
  <c r="V24" i="45"/>
  <c r="BB24" i="47"/>
  <c r="BB24" i="45"/>
  <c r="J25" i="47"/>
  <c r="J25" i="45"/>
  <c r="AH25" i="47"/>
  <c r="AH25" i="45"/>
  <c r="AP25" i="47"/>
  <c r="AP25" i="45"/>
  <c r="AX25" i="47"/>
  <c r="AX25" i="45"/>
  <c r="AK26" i="47"/>
  <c r="AK26" i="45"/>
  <c r="BA26" i="47"/>
  <c r="BA26" i="45"/>
  <c r="BI26" i="47"/>
  <c r="BI26" i="45"/>
  <c r="G27" i="47"/>
  <c r="G27" i="45"/>
  <c r="O27" i="47"/>
  <c r="O27" i="45"/>
  <c r="AE27" i="47"/>
  <c r="AE27" i="45"/>
  <c r="AA28" i="47"/>
  <c r="AA28" i="45"/>
  <c r="AE29" i="47"/>
  <c r="AE29" i="45"/>
  <c r="AU29" i="47"/>
  <c r="AU29" i="45"/>
  <c r="BK29" i="47"/>
  <c r="BK29" i="45"/>
  <c r="J30" i="47"/>
  <c r="J30" i="45"/>
  <c r="Z30" i="47"/>
  <c r="Z30" i="45"/>
  <c r="AP30" i="47"/>
  <c r="AP30" i="45"/>
  <c r="F31" i="47"/>
  <c r="F31" i="45"/>
  <c r="N31" i="47"/>
  <c r="N31" i="45"/>
  <c r="BB31" i="47"/>
  <c r="BB31" i="45"/>
  <c r="Z32" i="47"/>
  <c r="Z32" i="45"/>
  <c r="AP32" i="47"/>
  <c r="AP32" i="45"/>
  <c r="BF32" i="47"/>
  <c r="BF32" i="45"/>
  <c r="P34" i="47"/>
  <c r="P34" i="45"/>
  <c r="X34" i="47"/>
  <c r="X34" i="45"/>
  <c r="AF34" i="47"/>
  <c r="AF34" i="45"/>
  <c r="AN34" i="47"/>
  <c r="AN34" i="45"/>
  <c r="AV34" i="47"/>
  <c r="AV34" i="45"/>
  <c r="G36" i="47"/>
  <c r="G36" i="45"/>
  <c r="W36" i="47"/>
  <c r="W36" i="45"/>
  <c r="AU36" i="47"/>
  <c r="AU36" i="45"/>
  <c r="BK36" i="47"/>
  <c r="BK36" i="45"/>
  <c r="S37" i="47"/>
  <c r="S37" i="45"/>
  <c r="BG37" i="47"/>
  <c r="BG37" i="45"/>
  <c r="BO37" i="47"/>
  <c r="BO37" i="45"/>
  <c r="H39" i="47"/>
  <c r="H39" i="45"/>
  <c r="X39" i="47"/>
  <c r="X39" i="45"/>
  <c r="BD39" i="47"/>
  <c r="BD39" i="45"/>
  <c r="S40" i="47"/>
  <c r="S40" i="45"/>
  <c r="AA40" i="47"/>
  <c r="AA40" i="45"/>
  <c r="AQ40" i="47"/>
  <c r="AQ40" i="45"/>
  <c r="O41" i="47"/>
  <c r="O41" i="45"/>
  <c r="W41" i="47"/>
  <c r="W41" i="45"/>
  <c r="AE41" i="47"/>
  <c r="AE41" i="45"/>
  <c r="AM41" i="47"/>
  <c r="AM41" i="45"/>
  <c r="AU41" i="47"/>
  <c r="AU41" i="45"/>
  <c r="K42" i="47"/>
  <c r="K42" i="45"/>
  <c r="S42" i="47"/>
  <c r="S42" i="45"/>
  <c r="AA42" i="47"/>
  <c r="AA42" i="45"/>
  <c r="AQ42" i="47"/>
  <c r="AQ42" i="45"/>
  <c r="BG42" i="47"/>
  <c r="BG42" i="45"/>
  <c r="G43" i="47"/>
  <c r="G43" i="45"/>
  <c r="O43" i="47"/>
  <c r="O43" i="45"/>
  <c r="AE43" i="47"/>
  <c r="AE43" i="45"/>
  <c r="BC43" i="47"/>
  <c r="BC43" i="45"/>
  <c r="BK43" i="47"/>
  <c r="BK43" i="45"/>
  <c r="Q44" i="47"/>
  <c r="Q44" i="45"/>
  <c r="AW44" i="47"/>
  <c r="AW44" i="45"/>
  <c r="BE44" i="47"/>
  <c r="BE44" i="45"/>
  <c r="BM44" i="47"/>
  <c r="BM44" i="45"/>
  <c r="BD33" i="45"/>
  <c r="BP34" i="45"/>
  <c r="AQ36" i="45"/>
  <c r="AE37" i="45"/>
  <c r="BC37" i="45"/>
  <c r="T46" i="45"/>
  <c r="BM46" i="45"/>
  <c r="M47" i="45"/>
  <c r="H48" i="45"/>
  <c r="AG49" i="45"/>
  <c r="AF50" i="45"/>
  <c r="AF52" i="45"/>
  <c r="BD52" i="45"/>
  <c r="I55" i="45"/>
  <c r="Y55" i="45"/>
  <c r="L46" i="47"/>
  <c r="L46" i="45"/>
  <c r="AJ46" i="47"/>
  <c r="AJ46" i="45"/>
  <c r="H47" i="47"/>
  <c r="H47" i="45"/>
  <c r="X47" i="47"/>
  <c r="X47" i="45"/>
  <c r="BD47" i="47"/>
  <c r="BD47" i="45"/>
  <c r="BL47" i="47"/>
  <c r="BL47" i="45"/>
  <c r="P48" i="47"/>
  <c r="P48" i="45"/>
  <c r="X48" i="47"/>
  <c r="X48" i="45"/>
  <c r="D49" i="47"/>
  <c r="D49" i="45"/>
  <c r="AB49" i="47"/>
  <c r="AB49" i="45"/>
  <c r="AJ51" i="47"/>
  <c r="AJ51" i="45"/>
  <c r="AZ51" i="47"/>
  <c r="AZ51" i="45"/>
  <c r="BH51" i="47"/>
  <c r="BH51" i="45"/>
  <c r="BP51" i="47"/>
  <c r="BP51" i="45"/>
  <c r="X52" i="47"/>
  <c r="X52" i="45"/>
  <c r="AN52" i="47"/>
  <c r="AN52" i="45"/>
  <c r="AY53" i="47"/>
  <c r="AY53" i="45"/>
  <c r="N54" i="47"/>
  <c r="N54" i="45"/>
  <c r="V54" i="47"/>
  <c r="V54" i="45"/>
  <c r="AT54" i="47"/>
  <c r="AT54" i="45"/>
  <c r="S56" i="47"/>
  <c r="S56" i="45"/>
  <c r="AQ56" i="47"/>
  <c r="AQ56" i="45"/>
  <c r="AQ58" i="47"/>
  <c r="AQ58" i="45"/>
  <c r="BO58" i="47"/>
  <c r="BO58" i="45"/>
  <c r="AE59" i="47"/>
  <c r="AE59" i="45"/>
  <c r="AM59" i="47"/>
  <c r="AM59" i="45"/>
  <c r="BK59" i="47"/>
  <c r="BK59" i="45"/>
  <c r="S60" i="47"/>
  <c r="S60" i="45"/>
  <c r="AI60" i="47"/>
  <c r="AI60" i="45"/>
  <c r="AY60" i="47"/>
  <c r="AY60" i="45"/>
  <c r="BG60" i="47"/>
  <c r="BG60" i="45"/>
  <c r="V61" i="47"/>
  <c r="V61" i="45"/>
  <c r="AT61" i="47"/>
  <c r="AT61" i="45"/>
  <c r="BJ61" i="47"/>
  <c r="BJ61" i="45"/>
  <c r="AP62" i="47"/>
  <c r="AP62" i="45"/>
  <c r="BN62" i="47"/>
  <c r="BN62" i="45"/>
  <c r="F63" i="47"/>
  <c r="F63" i="45"/>
  <c r="AD63" i="47"/>
  <c r="AD63" i="45"/>
  <c r="AL63" i="47"/>
  <c r="AL63" i="45"/>
  <c r="AT63" i="47"/>
  <c r="AT63" i="45"/>
  <c r="BB63" i="47"/>
  <c r="BB63" i="45"/>
  <c r="BJ63" i="47"/>
  <c r="BJ63" i="45"/>
  <c r="J64" i="47"/>
  <c r="J64" i="45"/>
  <c r="R64" i="47"/>
  <c r="R64" i="45"/>
  <c r="Z64" i="47"/>
  <c r="Z64" i="45"/>
  <c r="AX64" i="47"/>
  <c r="AX64" i="45"/>
  <c r="E65" i="47"/>
  <c r="E65" i="45"/>
  <c r="AC65" i="47"/>
  <c r="AC65" i="45"/>
  <c r="Y66" i="47"/>
  <c r="Y66" i="45"/>
  <c r="AG66" i="47"/>
  <c r="AG66" i="45"/>
  <c r="AO66" i="47"/>
  <c r="AO66" i="45"/>
  <c r="AW66" i="47"/>
  <c r="AW66" i="45"/>
  <c r="BE66" i="47"/>
  <c r="BE66" i="45"/>
  <c r="K67" i="47"/>
  <c r="K67" i="45"/>
  <c r="AA67" i="47"/>
  <c r="AA67" i="45"/>
  <c r="AI67" i="47"/>
  <c r="AI67" i="45"/>
  <c r="BO67" i="47"/>
  <c r="BO67" i="45"/>
  <c r="G68" i="47"/>
  <c r="G68" i="45"/>
  <c r="AM68" i="47"/>
  <c r="AM68" i="45"/>
  <c r="BK68" i="47"/>
  <c r="BK68" i="45"/>
  <c r="K69" i="47"/>
  <c r="K69" i="45"/>
  <c r="AI69" i="47"/>
  <c r="AI69" i="45"/>
  <c r="BO69" i="47"/>
  <c r="BO69" i="45"/>
  <c r="G70" i="47"/>
  <c r="G70" i="45"/>
  <c r="AE70" i="47"/>
  <c r="AE70" i="45"/>
  <c r="AU70" i="47"/>
  <c r="AU70" i="45"/>
  <c r="BK70" i="47"/>
  <c r="BK70" i="45"/>
  <c r="O73" i="47"/>
  <c r="O73" i="45"/>
  <c r="W73" i="47"/>
  <c r="W73" i="45"/>
  <c r="AE73" i="47"/>
  <c r="AE73" i="45"/>
  <c r="AM73" i="47"/>
  <c r="AM73" i="45"/>
  <c r="E74" i="47"/>
  <c r="E74" i="45"/>
  <c r="M74" i="47"/>
  <c r="M74" i="45"/>
  <c r="AP31" i="47"/>
  <c r="AP31" i="45"/>
  <c r="AX31" i="47"/>
  <c r="AX31" i="45"/>
  <c r="BN31" i="47"/>
  <c r="BN31" i="45"/>
  <c r="N32" i="47"/>
  <c r="N32" i="45"/>
  <c r="BJ32" i="47"/>
  <c r="BJ32" i="45"/>
  <c r="D34" i="47"/>
  <c r="D34" i="45"/>
  <c r="O35" i="47"/>
  <c r="O35" i="45"/>
  <c r="AU35" i="47"/>
  <c r="AU35" i="45"/>
  <c r="BG36" i="47"/>
  <c r="BG36" i="45"/>
  <c r="AM37" i="47"/>
  <c r="AM37" i="45"/>
  <c r="Q38" i="47"/>
  <c r="Q38" i="45"/>
  <c r="AJ39" i="47"/>
  <c r="AJ39" i="45"/>
  <c r="BH39" i="47"/>
  <c r="BH39" i="45"/>
  <c r="AM40" i="47"/>
  <c r="AM40" i="45"/>
  <c r="K41" i="47"/>
  <c r="K41" i="45"/>
  <c r="AA41" i="47"/>
  <c r="AA41" i="45"/>
  <c r="AI41" i="47"/>
  <c r="AI41" i="45"/>
  <c r="BG41" i="47"/>
  <c r="BG41" i="45"/>
  <c r="O42" i="47"/>
  <c r="O42" i="45"/>
  <c r="AM42" i="47"/>
  <c r="AM42" i="45"/>
  <c r="BC42" i="47"/>
  <c r="BC42" i="45"/>
  <c r="BK42" i="47"/>
  <c r="BK42" i="45"/>
  <c r="AA43" i="47"/>
  <c r="AA43" i="45"/>
  <c r="BO43" i="47"/>
  <c r="BO43" i="45"/>
  <c r="AC44" i="47"/>
  <c r="AC44" i="45"/>
  <c r="AS44" i="47"/>
  <c r="AS44" i="45"/>
  <c r="BA44" i="47"/>
  <c r="BA44" i="45"/>
  <c r="Q45" i="47"/>
  <c r="Q45" i="45"/>
  <c r="BM45" i="47"/>
  <c r="BM45" i="45"/>
  <c r="U46" i="47"/>
  <c r="U46" i="45"/>
  <c r="BI46" i="47"/>
  <c r="BI46" i="45"/>
  <c r="AG47" i="47"/>
  <c r="AG47" i="45"/>
  <c r="BE47" i="47"/>
  <c r="BE47" i="45"/>
  <c r="Q48" i="47"/>
  <c r="Q48" i="45"/>
  <c r="AO48" i="47"/>
  <c r="AO48" i="45"/>
  <c r="M49" i="47"/>
  <c r="M49" i="45"/>
  <c r="U49" i="47"/>
  <c r="U49" i="45"/>
  <c r="BA49" i="47"/>
  <c r="BA49" i="45"/>
  <c r="BI49" i="47"/>
  <c r="BI49" i="45"/>
  <c r="Y50" i="47"/>
  <c r="Y50" i="45"/>
  <c r="AO50" i="47"/>
  <c r="AO50" i="45"/>
  <c r="BE50" i="47"/>
  <c r="BE50" i="45"/>
  <c r="U51" i="47"/>
  <c r="U51" i="45"/>
  <c r="AK51" i="47"/>
  <c r="AK51" i="45"/>
  <c r="AS51" i="47"/>
  <c r="AS51" i="45"/>
  <c r="BA51" i="47"/>
  <c r="BA51" i="45"/>
  <c r="Q52" i="47"/>
  <c r="Q52" i="45"/>
  <c r="AG52" i="47"/>
  <c r="AG52" i="45"/>
  <c r="AW52" i="47"/>
  <c r="AW52" i="45"/>
  <c r="BE52" i="47"/>
  <c r="BE52" i="45"/>
  <c r="T53" i="47"/>
  <c r="T53" i="45"/>
  <c r="AJ53" i="47"/>
  <c r="AJ53" i="45"/>
  <c r="BH53" i="47"/>
  <c r="BH53" i="45"/>
  <c r="BP53" i="47"/>
  <c r="BP53" i="45"/>
  <c r="G54" i="47"/>
  <c r="G54" i="45"/>
  <c r="AE54" i="47"/>
  <c r="AE54" i="45"/>
  <c r="BK54" i="47"/>
  <c r="BK54" i="45"/>
  <c r="AX55" i="47"/>
  <c r="AX55" i="45"/>
  <c r="BF55" i="47"/>
  <c r="BF55" i="45"/>
  <c r="AJ56" i="47"/>
  <c r="AJ56" i="45"/>
  <c r="AZ56" i="47"/>
  <c r="AZ56" i="45"/>
  <c r="BH56" i="47"/>
  <c r="BH56" i="45"/>
  <c r="BP56" i="47"/>
  <c r="BP56" i="45"/>
  <c r="X57" i="47"/>
  <c r="X57" i="45"/>
  <c r="AV57" i="47"/>
  <c r="AV57" i="45"/>
  <c r="BD57" i="47"/>
  <c r="BD57" i="45"/>
  <c r="T58" i="47"/>
  <c r="T58" i="45"/>
  <c r="AB58" i="47"/>
  <c r="AB58" i="45"/>
  <c r="AJ58" i="47"/>
  <c r="AJ58" i="45"/>
  <c r="AZ58" i="47"/>
  <c r="AZ58" i="45"/>
  <c r="H59" i="47"/>
  <c r="H59" i="45"/>
  <c r="P59" i="47"/>
  <c r="P59" i="45"/>
  <c r="AB46" i="45"/>
  <c r="BE46" i="45"/>
  <c r="C56" i="47"/>
  <c r="C56" i="45" s="1"/>
  <c r="BD7" i="45"/>
  <c r="AV33" i="45"/>
  <c r="BC35" i="45"/>
  <c r="AY36" i="45"/>
  <c r="BO36" i="45"/>
  <c r="W37" i="45"/>
  <c r="D39" i="45"/>
  <c r="W40" i="45"/>
  <c r="S41" i="45"/>
  <c r="BO41" i="45"/>
  <c r="BG43" i="45"/>
  <c r="E44" i="45"/>
  <c r="BQ44" i="45"/>
  <c r="AC46" i="45"/>
  <c r="E47" i="45"/>
  <c r="M48" i="45"/>
  <c r="AS48" i="45"/>
  <c r="Y49" i="45"/>
  <c r="H50" i="45"/>
  <c r="AN50" i="45"/>
  <c r="BO53" i="45"/>
  <c r="AD54" i="45"/>
  <c r="BJ54" i="45"/>
  <c r="Q55" i="45"/>
  <c r="AG55" i="45"/>
  <c r="AA56" i="45"/>
  <c r="AV56" i="45"/>
  <c r="G57" i="45"/>
  <c r="AB57" i="45"/>
  <c r="AR57" i="45"/>
  <c r="R62" i="45"/>
  <c r="AE62" i="45"/>
  <c r="BF62" i="45"/>
  <c r="V63" i="45"/>
  <c r="AI63" i="45"/>
  <c r="AY63" i="45"/>
  <c r="BG67" i="45"/>
  <c r="BL45" i="45"/>
  <c r="AH31" i="45"/>
  <c r="BF31" i="45"/>
  <c r="F32" i="45"/>
  <c r="P33" i="45"/>
  <c r="AF33" i="45"/>
  <c r="T34" i="45"/>
  <c r="AJ34" i="45"/>
  <c r="K36" i="45"/>
  <c r="AU37" i="45"/>
  <c r="BK37" i="45"/>
  <c r="T39" i="45"/>
  <c r="AI43" i="45"/>
  <c r="AK44" i="45"/>
  <c r="BH46" i="45"/>
  <c r="I47" i="45"/>
  <c r="AN47" i="45"/>
  <c r="AF48" i="45"/>
  <c r="AV48" i="45"/>
  <c r="BI48" i="45"/>
  <c r="AC49" i="45"/>
  <c r="I50" i="45"/>
  <c r="X50" i="45"/>
  <c r="BL50" i="45"/>
  <c r="AB51" i="45"/>
  <c r="AR51" i="45"/>
  <c r="AS52" i="45"/>
  <c r="AW55" i="45"/>
  <c r="K56" i="45"/>
  <c r="AY56" i="45"/>
  <c r="K58" i="45"/>
  <c r="AA58" i="45"/>
  <c r="BD60" i="45"/>
  <c r="AH62" i="45"/>
  <c r="AU62" i="45"/>
  <c r="O64" i="45"/>
  <c r="AH64" i="45"/>
  <c r="U65" i="45"/>
  <c r="BA65" i="45"/>
  <c r="AA69" i="45"/>
  <c r="Y46" i="47"/>
  <c r="Y46" i="45"/>
  <c r="AG46" i="47"/>
  <c r="AG46" i="45"/>
  <c r="AK47" i="47"/>
  <c r="AK47" i="45"/>
  <c r="AS47" i="47"/>
  <c r="AS47" i="45"/>
  <c r="BA48" i="47"/>
  <c r="BA48" i="45"/>
  <c r="AO49" i="47"/>
  <c r="AO49" i="45"/>
  <c r="BE49" i="47"/>
  <c r="BE49" i="45"/>
  <c r="BM49" i="47"/>
  <c r="BM49" i="45"/>
  <c r="BQ52" i="47"/>
  <c r="BQ52" i="45"/>
  <c r="AI54" i="47"/>
  <c r="AI54" i="45"/>
  <c r="AY54" i="47"/>
  <c r="AY54" i="45"/>
  <c r="BO54" i="47"/>
  <c r="BO54" i="45"/>
  <c r="H56" i="47"/>
  <c r="H56" i="45"/>
  <c r="X56" i="47"/>
  <c r="X56" i="45"/>
  <c r="BD56" i="47"/>
  <c r="BD56" i="45"/>
  <c r="D57" i="47"/>
  <c r="D57" i="45"/>
  <c r="BH57" i="47"/>
  <c r="BH57" i="45"/>
  <c r="L59" i="47"/>
  <c r="L59" i="45"/>
  <c r="H60" i="47"/>
  <c r="H60" i="45"/>
  <c r="X60" i="47"/>
  <c r="X60" i="45"/>
  <c r="G62" i="47"/>
  <c r="G62" i="45"/>
  <c r="W62" i="47"/>
  <c r="W62" i="45"/>
  <c r="K63" i="47"/>
  <c r="K63" i="45"/>
  <c r="S63" i="47"/>
  <c r="S63" i="45"/>
  <c r="AE64" i="47"/>
  <c r="AE64" i="45"/>
  <c r="BK64" i="47"/>
  <c r="BK64" i="45"/>
  <c r="R65" i="47"/>
  <c r="R65" i="45"/>
  <c r="AX65" i="47"/>
  <c r="AX65" i="45"/>
  <c r="BF65" i="47"/>
  <c r="BF65" i="45"/>
  <c r="BJ66" i="47"/>
  <c r="BJ66" i="45"/>
  <c r="P67" i="47"/>
  <c r="P67" i="45"/>
  <c r="AV67" i="47"/>
  <c r="AV67" i="45"/>
  <c r="BD67" i="47"/>
  <c r="BD67" i="45"/>
  <c r="L68" i="47"/>
  <c r="L68" i="45"/>
  <c r="T68" i="47"/>
  <c r="T68" i="45"/>
  <c r="AZ68" i="47"/>
  <c r="AZ68" i="45"/>
  <c r="BH68" i="47"/>
  <c r="BH68" i="45"/>
  <c r="BP68" i="47"/>
  <c r="BP68" i="45"/>
  <c r="H69" i="47"/>
  <c r="H69" i="45"/>
  <c r="BL59" i="45"/>
  <c r="L60" i="45"/>
  <c r="AR60" i="45"/>
  <c r="BK61" i="45"/>
  <c r="AR73" i="45"/>
  <c r="AN77" i="45"/>
  <c r="AQ79" i="45"/>
  <c r="AS74" i="47"/>
  <c r="AS74" i="45"/>
  <c r="BA74" i="47"/>
  <c r="BA74" i="45"/>
  <c r="H75" i="47"/>
  <c r="H75" i="45"/>
  <c r="P75" i="47"/>
  <c r="P75" i="45"/>
  <c r="X75" i="47"/>
  <c r="X75" i="45"/>
  <c r="AF75" i="47"/>
  <c r="AF75" i="45"/>
  <c r="AN75" i="47"/>
  <c r="AN75" i="45"/>
  <c r="AV75" i="47"/>
  <c r="AV75" i="45"/>
  <c r="BD75" i="47"/>
  <c r="BD75" i="45"/>
  <c r="AF77" i="47"/>
  <c r="AF77" i="45"/>
  <c r="O78" i="47"/>
  <c r="O78" i="45"/>
  <c r="W78" i="47"/>
  <c r="W78" i="45"/>
  <c r="AY79" i="47"/>
  <c r="AY79" i="45"/>
  <c r="BG79" i="47"/>
  <c r="BG79" i="45"/>
  <c r="R81" i="47"/>
  <c r="R81" i="45"/>
  <c r="Z81" i="47"/>
  <c r="Z81" i="45"/>
  <c r="BF81" i="47"/>
  <c r="BF81" i="45"/>
  <c r="I82" i="47"/>
  <c r="I82" i="45"/>
  <c r="Y82" i="47"/>
  <c r="Y82" i="45"/>
  <c r="T60" i="47"/>
  <c r="T60" i="45"/>
  <c r="G61" i="47"/>
  <c r="G61" i="45"/>
  <c r="AU61" i="47"/>
  <c r="AU61" i="45"/>
  <c r="K62" i="47"/>
  <c r="K62" i="45"/>
  <c r="AY64" i="47"/>
  <c r="AY64" i="45"/>
  <c r="BB65" i="47"/>
  <c r="BB65" i="45"/>
  <c r="R66" i="47"/>
  <c r="R66" i="45"/>
  <c r="BF66" i="47"/>
  <c r="BF66" i="45"/>
  <c r="D67" i="47"/>
  <c r="D67" i="45"/>
  <c r="AR67" i="47"/>
  <c r="AR67" i="45"/>
  <c r="AZ67" i="47"/>
  <c r="AZ67" i="45"/>
  <c r="BH67" i="47"/>
  <c r="BH67" i="45"/>
  <c r="P68" i="47"/>
  <c r="P68" i="45"/>
  <c r="AF68" i="47"/>
  <c r="AF68" i="45"/>
  <c r="AN68" i="47"/>
  <c r="AN68" i="45"/>
  <c r="BD68" i="47"/>
  <c r="BD68" i="45"/>
  <c r="BL68" i="47"/>
  <c r="BL68" i="45"/>
  <c r="T69" i="47"/>
  <c r="T69" i="45"/>
  <c r="AB69" i="47"/>
  <c r="AB69" i="45"/>
  <c r="AS16" i="47"/>
  <c r="AS16" i="45"/>
  <c r="F18" i="47"/>
  <c r="F18" i="45"/>
  <c r="K19" i="47"/>
  <c r="K19" i="45"/>
  <c r="BG19" i="47"/>
  <c r="BG19" i="45"/>
  <c r="N20" i="47"/>
  <c r="N20" i="45"/>
  <c r="AA22" i="47"/>
  <c r="AA22" i="45"/>
  <c r="BC23" i="47"/>
  <c r="BC23" i="45"/>
  <c r="BG24" i="47"/>
  <c r="BG24" i="45"/>
  <c r="AJ60" i="45"/>
  <c r="G63" i="45"/>
  <c r="X69" i="45"/>
  <c r="AZ73" i="45"/>
  <c r="AK74" i="45"/>
  <c r="H77" i="45"/>
  <c r="G78" i="45"/>
  <c r="BO79" i="45"/>
  <c r="BE82" i="45"/>
  <c r="AN69" i="47"/>
  <c r="AN69" i="45"/>
  <c r="AV69" i="47"/>
  <c r="AV69" i="45"/>
  <c r="AJ70" i="47"/>
  <c r="AJ70" i="45"/>
  <c r="AZ70" i="47"/>
  <c r="AZ70" i="45"/>
  <c r="AE71" i="47"/>
  <c r="AE71" i="45"/>
  <c r="BK71" i="47"/>
  <c r="BK71" i="45"/>
  <c r="H72" i="47"/>
  <c r="H72" i="45"/>
  <c r="AB73" i="47"/>
  <c r="AB73" i="45"/>
  <c r="BH73" i="47"/>
  <c r="BH73" i="45"/>
  <c r="AP74" i="47"/>
  <c r="AP74" i="45"/>
  <c r="AX74" i="47"/>
  <c r="AX74" i="45"/>
  <c r="I76" i="47"/>
  <c r="I76" i="45"/>
  <c r="BI77" i="47"/>
  <c r="BI77" i="45"/>
  <c r="BQ77" i="47"/>
  <c r="BQ77" i="45"/>
  <c r="D78" i="47"/>
  <c r="D78" i="45"/>
  <c r="AB78" i="47"/>
  <c r="AB78" i="45"/>
  <c r="AZ78" i="47"/>
  <c r="AZ78" i="45"/>
  <c r="BH78" i="47"/>
  <c r="BH78" i="45"/>
  <c r="AI80" i="47"/>
  <c r="AI80" i="45"/>
  <c r="W81" i="47"/>
  <c r="W81" i="45"/>
  <c r="AE81" i="47"/>
  <c r="AE81" i="45"/>
  <c r="BK81" i="47"/>
  <c r="BK81" i="45"/>
  <c r="AX83" i="47"/>
  <c r="AX83" i="45"/>
  <c r="BN83" i="47"/>
  <c r="BN83" i="45"/>
  <c r="D84" i="47"/>
  <c r="D84" i="45"/>
  <c r="T84" i="47"/>
  <c r="T84" i="45"/>
  <c r="AZ84" i="47"/>
  <c r="AZ84" i="45"/>
  <c r="BH84" i="47"/>
  <c r="BH84" i="45"/>
  <c r="P85" i="47"/>
  <c r="P85" i="45"/>
  <c r="BF18" i="45"/>
  <c r="BK25" i="45"/>
  <c r="AV73" i="45"/>
  <c r="U76" i="45"/>
  <c r="BI76" i="45"/>
  <c r="AS83" i="45"/>
  <c r="AM84" i="45"/>
  <c r="BL85" i="45"/>
  <c r="H86" i="45"/>
  <c r="S86" i="45"/>
  <c r="AY86" i="45"/>
  <c r="O87" i="45"/>
  <c r="AU87" i="45"/>
  <c r="BO90" i="45"/>
  <c r="AQ92" i="45"/>
  <c r="T93" i="45"/>
  <c r="BP93" i="45"/>
  <c r="E96" i="45"/>
  <c r="BC84" i="47"/>
  <c r="BC84" i="45"/>
  <c r="K85" i="47"/>
  <c r="K85" i="45"/>
  <c r="BK87" i="47"/>
  <c r="BK87" i="45"/>
  <c r="O91" i="47"/>
  <c r="O91" i="45"/>
  <c r="S92" i="47"/>
  <c r="S92" i="45"/>
  <c r="AY92" i="47"/>
  <c r="AY92" i="45"/>
  <c r="O93" i="47"/>
  <c r="O93" i="45"/>
  <c r="AE93" i="47"/>
  <c r="AE93" i="45"/>
  <c r="BK93" i="47"/>
  <c r="BK93" i="45"/>
  <c r="I94" i="47"/>
  <c r="I94" i="45"/>
  <c r="BE94" i="47"/>
  <c r="BE94" i="45"/>
  <c r="D95" i="47"/>
  <c r="D95" i="45"/>
  <c r="BH95" i="47"/>
  <c r="BH95" i="45"/>
  <c r="AF96" i="47"/>
  <c r="AF96" i="45"/>
  <c r="AB97" i="47"/>
  <c r="AB97" i="45"/>
  <c r="N98" i="47"/>
  <c r="N98" i="45"/>
  <c r="AD98" i="47"/>
  <c r="AD98" i="45"/>
  <c r="BB98" i="47"/>
  <c r="BB98" i="45"/>
  <c r="BJ98" i="47"/>
  <c r="BJ98" i="45"/>
  <c r="AR69" i="47"/>
  <c r="AR69" i="45"/>
  <c r="BP69" i="47"/>
  <c r="BP69" i="45"/>
  <c r="X70" i="47"/>
  <c r="X70" i="45"/>
  <c r="AY71" i="47"/>
  <c r="AY71" i="45"/>
  <c r="BP72" i="47"/>
  <c r="BP72" i="45"/>
  <c r="AD74" i="47"/>
  <c r="AD74" i="45"/>
  <c r="Q75" i="47"/>
  <c r="Q75" i="45"/>
  <c r="AC76" i="47"/>
  <c r="AC76" i="45"/>
  <c r="AS76" i="47"/>
  <c r="AS76" i="45"/>
  <c r="AG77" i="47"/>
  <c r="AG77" i="45"/>
  <c r="AV78" i="47"/>
  <c r="AV78" i="45"/>
  <c r="W80" i="47"/>
  <c r="W80" i="45"/>
  <c r="AY81" i="47"/>
  <c r="AY81" i="45"/>
  <c r="AH82" i="47"/>
  <c r="AH82" i="45"/>
  <c r="F83" i="47"/>
  <c r="F83" i="45"/>
  <c r="AL83" i="47"/>
  <c r="AL83" i="45"/>
  <c r="BH69" i="45"/>
  <c r="E83" i="45"/>
  <c r="BI83" i="45"/>
  <c r="G84" i="45"/>
  <c r="X86" i="45"/>
  <c r="BD86" i="45"/>
  <c r="T87" i="45"/>
  <c r="AZ87" i="47"/>
  <c r="AZ87" i="45"/>
  <c r="D91" i="47"/>
  <c r="D91" i="45"/>
  <c r="AN92" i="47"/>
  <c r="AN92" i="45"/>
  <c r="AZ93" i="47"/>
  <c r="AZ93" i="45"/>
  <c r="BH93" i="47"/>
  <c r="BH93" i="45"/>
  <c r="Q95" i="47"/>
  <c r="Q95" i="45"/>
  <c r="Y95" i="47"/>
  <c r="Y95" i="45"/>
  <c r="BM95" i="47"/>
  <c r="BM95" i="45"/>
  <c r="U96" i="47"/>
  <c r="U96" i="45"/>
  <c r="AC96" i="47"/>
  <c r="AC96" i="45"/>
  <c r="BA96" i="47"/>
  <c r="BA96" i="45"/>
  <c r="Q97" i="47"/>
  <c r="Q97" i="45"/>
  <c r="AO97" i="47"/>
  <c r="AO97" i="45"/>
  <c r="S98" i="47"/>
  <c r="S98" i="45"/>
  <c r="G99" i="47"/>
  <c r="G99" i="45"/>
  <c r="AU99" i="47"/>
  <c r="AU99" i="45"/>
  <c r="Z100" i="47"/>
  <c r="Z100" i="45"/>
  <c r="BF100" i="47"/>
  <c r="BF100" i="45"/>
  <c r="BN100" i="47"/>
  <c r="BN100" i="45"/>
  <c r="AZ85" i="45"/>
  <c r="AB86" i="45"/>
  <c r="BP86" i="45"/>
  <c r="AF87" i="45"/>
  <c r="BF99" i="45"/>
  <c r="AK100" i="45"/>
  <c r="BQ100" i="45"/>
  <c r="AW101" i="45"/>
  <c r="D102" i="45"/>
  <c r="Y102" i="45"/>
  <c r="D103" i="45"/>
  <c r="O103" i="45"/>
  <c r="BH103" i="45"/>
  <c r="AV104" i="45"/>
  <c r="BG104" i="45"/>
  <c r="BP105" i="45"/>
  <c r="BC106" i="45"/>
  <c r="V107" i="45"/>
  <c r="BO107" i="45"/>
  <c r="AM108" i="45"/>
  <c r="AS100" i="47"/>
  <c r="AS100" i="45"/>
  <c r="Z108" i="47"/>
  <c r="Z108" i="45"/>
  <c r="AL109" i="47"/>
  <c r="AL109" i="45"/>
  <c r="BB109" i="47"/>
  <c r="BB109" i="45"/>
  <c r="S111" i="47"/>
  <c r="S111" i="45"/>
  <c r="AC116" i="47"/>
  <c r="AC116" i="45"/>
  <c r="BA116" i="47"/>
  <c r="BA116" i="45"/>
  <c r="Y117" i="47"/>
  <c r="Y117" i="45"/>
  <c r="T118" i="47"/>
  <c r="T118" i="45"/>
  <c r="W119" i="47"/>
  <c r="W119" i="45"/>
  <c r="AU119" i="47"/>
  <c r="AU119" i="45"/>
  <c r="AI120" i="47"/>
  <c r="AI120" i="45"/>
  <c r="W123" i="47"/>
  <c r="W123" i="45"/>
  <c r="AS95" i="47"/>
  <c r="AS95" i="45"/>
  <c r="BQ97" i="47"/>
  <c r="BQ97" i="45"/>
  <c r="W98" i="47"/>
  <c r="W98" i="45"/>
  <c r="S99" i="47"/>
  <c r="S99" i="45"/>
  <c r="BG99" i="47"/>
  <c r="BG99" i="45"/>
  <c r="N100" i="47"/>
  <c r="N100" i="45"/>
  <c r="J101" i="47"/>
  <c r="J101" i="45"/>
  <c r="AP101" i="47"/>
  <c r="AP101" i="45"/>
  <c r="AC102" i="47"/>
  <c r="AC102" i="45"/>
  <c r="BI102" i="47"/>
  <c r="BI102" i="45"/>
  <c r="P103" i="47"/>
  <c r="P103" i="45"/>
  <c r="AV103" i="47"/>
  <c r="AV103" i="45"/>
  <c r="L104" i="47"/>
  <c r="L104" i="45"/>
  <c r="AR104" i="47"/>
  <c r="AR104" i="45"/>
  <c r="AV105" i="47"/>
  <c r="AV105" i="45"/>
  <c r="S106" i="47"/>
  <c r="S106" i="45"/>
  <c r="W107" i="47"/>
  <c r="W107" i="45"/>
  <c r="BC107" i="47"/>
  <c r="BC107" i="45"/>
  <c r="G109" i="47"/>
  <c r="G109" i="45"/>
  <c r="W109" i="47"/>
  <c r="W109" i="45"/>
  <c r="Z110" i="47"/>
  <c r="Z110" i="45"/>
  <c r="AX110" i="47"/>
  <c r="AX110" i="45"/>
  <c r="AR111" i="47"/>
  <c r="AR111" i="45"/>
  <c r="BH105" i="47"/>
  <c r="BH105" i="45"/>
  <c r="AE106" i="47"/>
  <c r="AE106" i="45"/>
  <c r="BJ110" i="47"/>
  <c r="BJ110" i="45"/>
  <c r="H111" i="47"/>
  <c r="H111" i="45"/>
  <c r="AF111" i="47"/>
  <c r="AF111" i="45"/>
  <c r="AB112" i="47"/>
  <c r="AB112" i="45"/>
  <c r="AR112" i="47"/>
  <c r="AR112" i="45"/>
  <c r="K114" i="47"/>
  <c r="K114" i="45"/>
  <c r="AP116" i="47"/>
  <c r="AP116" i="45"/>
  <c r="L119" i="47"/>
  <c r="L119" i="45"/>
  <c r="AJ119" i="47"/>
  <c r="AJ119" i="45"/>
  <c r="BH119" i="47"/>
  <c r="BH119" i="45"/>
  <c r="BH121" i="47"/>
  <c r="BH121" i="45"/>
  <c r="L123" i="47"/>
  <c r="L123" i="45"/>
  <c r="AR123" i="47"/>
  <c r="AR123" i="45"/>
  <c r="H124" i="47"/>
  <c r="H124" i="45"/>
  <c r="BD124" i="47"/>
  <c r="BD124" i="45"/>
  <c r="AB125" i="47"/>
  <c r="AB125" i="45"/>
  <c r="AD126" i="47"/>
  <c r="AD126" i="45"/>
  <c r="BC125" i="45"/>
  <c r="AK127" i="45"/>
  <c r="BA127" i="45"/>
  <c r="BH128" i="45"/>
  <c r="S129" i="45"/>
  <c r="AN129" i="45"/>
  <c r="BG129" i="45"/>
  <c r="E130" i="45"/>
  <c r="U130" i="45"/>
  <c r="AK130" i="45"/>
  <c r="BA130" i="45"/>
  <c r="N132" i="45"/>
  <c r="P7" i="45"/>
  <c r="J20" i="47"/>
  <c r="J20" i="45"/>
  <c r="BJ26" i="47"/>
  <c r="BJ26" i="45"/>
  <c r="X29" i="47"/>
  <c r="X29" i="45"/>
  <c r="AV29" i="47"/>
  <c r="AV29" i="45"/>
  <c r="BL29" i="47"/>
  <c r="BL29" i="45"/>
  <c r="AU31" i="47"/>
  <c r="AU31" i="45"/>
  <c r="BK31" i="47"/>
  <c r="BK31" i="45"/>
  <c r="AI32" i="47"/>
  <c r="AI32" i="45"/>
  <c r="AF36" i="47"/>
  <c r="AF36" i="45"/>
  <c r="AB7" i="45"/>
  <c r="AB35" i="45"/>
  <c r="AB37" i="45"/>
  <c r="N9" i="47"/>
  <c r="N9" i="45"/>
  <c r="T13" i="47"/>
  <c r="T13" i="45"/>
  <c r="R34" i="47"/>
  <c r="R34" i="45"/>
  <c r="E35" i="47"/>
  <c r="E35" i="45"/>
  <c r="AK35" i="47"/>
  <c r="AK35" i="45"/>
  <c r="BE36" i="47"/>
  <c r="BE36" i="45"/>
  <c r="AE38" i="47"/>
  <c r="AE38" i="45"/>
  <c r="AU38" i="47"/>
  <c r="AU38" i="45"/>
  <c r="BK38" i="47"/>
  <c r="BK38" i="45"/>
  <c r="Z39" i="47"/>
  <c r="Z39" i="45"/>
  <c r="AX39" i="47"/>
  <c r="AX39" i="45"/>
  <c r="M40" i="47"/>
  <c r="M40" i="45"/>
  <c r="AK40" i="47"/>
  <c r="AK40" i="45"/>
  <c r="BI40" i="47"/>
  <c r="BI40" i="45"/>
  <c r="Q41" i="47"/>
  <c r="Q41" i="45"/>
  <c r="AG41" i="47"/>
  <c r="AG41" i="45"/>
  <c r="AW41" i="47"/>
  <c r="AW41" i="45"/>
  <c r="AW43" i="47"/>
  <c r="AW43" i="45"/>
  <c r="O45" i="47"/>
  <c r="O45" i="45"/>
  <c r="BC45" i="47"/>
  <c r="BC45" i="45"/>
  <c r="S46" i="47"/>
  <c r="S46" i="45"/>
  <c r="BG51" i="47"/>
  <c r="BG51" i="45"/>
  <c r="G52" i="47"/>
  <c r="G52" i="45"/>
  <c r="W52" i="47"/>
  <c r="W52" i="45"/>
  <c r="AU52" i="47"/>
  <c r="AU52" i="45"/>
  <c r="AH53" i="47"/>
  <c r="AH53" i="45"/>
  <c r="M54" i="47"/>
  <c r="M54" i="45"/>
  <c r="F57" i="47"/>
  <c r="F57" i="45"/>
  <c r="AS61" i="47"/>
  <c r="AS61" i="45"/>
  <c r="BQ61" i="47"/>
  <c r="BQ61" i="45"/>
  <c r="BE64" i="47"/>
  <c r="BE64" i="45"/>
  <c r="X66" i="47"/>
  <c r="X66" i="45"/>
  <c r="BL66" i="47"/>
  <c r="BL66" i="45"/>
  <c r="R67" i="47"/>
  <c r="R67" i="45"/>
  <c r="N68" i="47"/>
  <c r="N68" i="45"/>
  <c r="AD68" i="47"/>
  <c r="AD68" i="45"/>
  <c r="BF69" i="47"/>
  <c r="BF69" i="45"/>
  <c r="F70" i="47"/>
  <c r="F70" i="45"/>
  <c r="AT70" i="47"/>
  <c r="AT70" i="45"/>
  <c r="BJ70" i="47"/>
  <c r="BJ70" i="45"/>
  <c r="I71" i="47"/>
  <c r="I71" i="45"/>
  <c r="AT73" i="47"/>
  <c r="AT73" i="45"/>
  <c r="BH74" i="47"/>
  <c r="BH74" i="45"/>
  <c r="K76" i="47"/>
  <c r="K76" i="45"/>
  <c r="AA76" i="47"/>
  <c r="AA76" i="45"/>
  <c r="AM77" i="47"/>
  <c r="AM77" i="45"/>
  <c r="AD78" i="47"/>
  <c r="AD78" i="45"/>
  <c r="AL78" i="47"/>
  <c r="AL78" i="45"/>
  <c r="BB78" i="47"/>
  <c r="BB78" i="45"/>
  <c r="BN79" i="47"/>
  <c r="BN79" i="45"/>
  <c r="BI80" i="47"/>
  <c r="BI80" i="45"/>
  <c r="BQ80" i="47"/>
  <c r="BQ80" i="45"/>
  <c r="Q81" i="47"/>
  <c r="Q81" i="45"/>
  <c r="H82" i="47"/>
  <c r="H82" i="45"/>
  <c r="P82" i="47"/>
  <c r="P82" i="45"/>
  <c r="X82" i="47"/>
  <c r="X82" i="45"/>
  <c r="AF82" i="47"/>
  <c r="AF82" i="45"/>
  <c r="AV82" i="47"/>
  <c r="AV82" i="45"/>
  <c r="D83" i="47"/>
  <c r="D83" i="45"/>
  <c r="T83" i="47"/>
  <c r="T83" i="45"/>
  <c r="AB83" i="47"/>
  <c r="AB83" i="45"/>
  <c r="AJ83" i="47"/>
  <c r="AJ83" i="45"/>
  <c r="AR83" i="47"/>
  <c r="AR83" i="45"/>
  <c r="AZ83" i="47"/>
  <c r="AZ83" i="45"/>
  <c r="BH83" i="47"/>
  <c r="BH83" i="45"/>
  <c r="BP83" i="47"/>
  <c r="BP83" i="45"/>
  <c r="F84" i="47"/>
  <c r="F84" i="45"/>
  <c r="AL84" i="47"/>
  <c r="AL84" i="45"/>
  <c r="AT84" i="47"/>
  <c r="AT84" i="45"/>
  <c r="BB84" i="47"/>
  <c r="BB84" i="45"/>
  <c r="R85" i="47"/>
  <c r="R85" i="45"/>
  <c r="AP85" i="47"/>
  <c r="AP85" i="45"/>
  <c r="AX85" i="47"/>
  <c r="AX85" i="45"/>
  <c r="BF85" i="47"/>
  <c r="BF85" i="45"/>
  <c r="BN85" i="47"/>
  <c r="BN85" i="45"/>
  <c r="J86" i="47"/>
  <c r="J86" i="45"/>
  <c r="R86" i="47"/>
  <c r="R86" i="45"/>
  <c r="Z86" i="47"/>
  <c r="Z86" i="45"/>
  <c r="AH86" i="47"/>
  <c r="AH86" i="45"/>
  <c r="AR7" i="47"/>
  <c r="AR7" i="45"/>
  <c r="AM19" i="47"/>
  <c r="AM19" i="45"/>
  <c r="AE22" i="47"/>
  <c r="AE22" i="45"/>
  <c r="AA23" i="47"/>
  <c r="AA23" i="45"/>
  <c r="A25" i="27"/>
  <c r="C27" i="47"/>
  <c r="C27" i="45" s="1"/>
  <c r="H27" i="47"/>
  <c r="H27" i="45"/>
  <c r="X27" i="47"/>
  <c r="X27" i="45"/>
  <c r="AR28" i="47"/>
  <c r="AR28" i="45"/>
  <c r="BH28" i="47"/>
  <c r="BH28" i="45"/>
  <c r="P29" i="47"/>
  <c r="P29" i="45"/>
  <c r="BQ33" i="47"/>
  <c r="BQ33" i="45"/>
  <c r="BD36" i="47"/>
  <c r="BD36" i="45"/>
  <c r="T37" i="47"/>
  <c r="T37" i="45"/>
  <c r="BH37" i="47"/>
  <c r="BH37" i="45"/>
  <c r="AD38" i="47"/>
  <c r="AD38" i="45"/>
  <c r="AT38" i="47"/>
  <c r="AT38" i="45"/>
  <c r="BJ38" i="47"/>
  <c r="BJ38" i="45"/>
  <c r="AO39" i="47"/>
  <c r="AO39" i="45"/>
  <c r="D40" i="47"/>
  <c r="D40" i="45"/>
  <c r="P27" i="45"/>
  <c r="BE34" i="45"/>
  <c r="BI7" i="47"/>
  <c r="BI7" i="45"/>
  <c r="AC10" i="47"/>
  <c r="AC10" i="45"/>
  <c r="AS10" i="47"/>
  <c r="AS10" i="45"/>
  <c r="H14" i="47"/>
  <c r="H14" i="45"/>
  <c r="AI20" i="47"/>
  <c r="AI20" i="45"/>
  <c r="AN22" i="47"/>
  <c r="AN22" i="45"/>
  <c r="AV24" i="47"/>
  <c r="AV24" i="45"/>
  <c r="L25" i="47"/>
  <c r="L25" i="45"/>
  <c r="O26" i="47"/>
  <c r="O26" i="45"/>
  <c r="AF31" i="47"/>
  <c r="AF31" i="45"/>
  <c r="AN31" i="47"/>
  <c r="AN31" i="45"/>
  <c r="L32" i="47"/>
  <c r="L32" i="45"/>
  <c r="AJ32" i="47"/>
  <c r="AJ32" i="45"/>
  <c r="M35" i="47"/>
  <c r="M35" i="45"/>
  <c r="AG36" i="47"/>
  <c r="AG36" i="45"/>
  <c r="BQ37" i="47"/>
  <c r="BQ37" i="45"/>
  <c r="AM38" i="47"/>
  <c r="AM38" i="45"/>
  <c r="BQ40" i="47"/>
  <c r="BQ40" i="45"/>
  <c r="I41" i="47"/>
  <c r="I41" i="45"/>
  <c r="K44" i="47"/>
  <c r="K44" i="45"/>
  <c r="BK45" i="47"/>
  <c r="BK45" i="45"/>
  <c r="K46" i="47"/>
  <c r="K46" i="45"/>
  <c r="AQ46" i="47"/>
  <c r="AQ46" i="45"/>
  <c r="O48" i="47"/>
  <c r="O48" i="45"/>
  <c r="BC52" i="47"/>
  <c r="BC52" i="45"/>
  <c r="J53" i="47"/>
  <c r="J53" i="45"/>
  <c r="AV55" i="47"/>
  <c r="AV55" i="45"/>
  <c r="J56" i="47"/>
  <c r="J56" i="45"/>
  <c r="AH56" i="47"/>
  <c r="AH56" i="45"/>
  <c r="BF56" i="47"/>
  <c r="BF56" i="45"/>
  <c r="V57" i="47"/>
  <c r="V57" i="45"/>
  <c r="AP58" i="47"/>
  <c r="AP58" i="45"/>
  <c r="F59" i="47"/>
  <c r="F59" i="45"/>
  <c r="AC61" i="47"/>
  <c r="AC61" i="45"/>
  <c r="Q64" i="47"/>
  <c r="Q64" i="45"/>
  <c r="AO64" i="47"/>
  <c r="AO64" i="45"/>
  <c r="J67" i="47"/>
  <c r="J67" i="45"/>
  <c r="BN67" i="47"/>
  <c r="BN67" i="45"/>
  <c r="AL68" i="47"/>
  <c r="AL68" i="45"/>
  <c r="AT68" i="47"/>
  <c r="AT68" i="45"/>
  <c r="R69" i="47"/>
  <c r="R69" i="45"/>
  <c r="AP69" i="47"/>
  <c r="AP69" i="45"/>
  <c r="BN69" i="47"/>
  <c r="BN69" i="45"/>
  <c r="N70" i="47"/>
  <c r="N70" i="45"/>
  <c r="BE71" i="47"/>
  <c r="BE71" i="45"/>
  <c r="R72" i="47"/>
  <c r="R72" i="45"/>
  <c r="Z72" i="47"/>
  <c r="Z72" i="45"/>
  <c r="F73" i="47"/>
  <c r="F73" i="45"/>
  <c r="V73" i="47"/>
  <c r="V73" i="45"/>
  <c r="AL73" i="47"/>
  <c r="AL73" i="45"/>
  <c r="BB73" i="47"/>
  <c r="BB73" i="45"/>
  <c r="AR74" i="47"/>
  <c r="AR74" i="45"/>
  <c r="BP74" i="47"/>
  <c r="BP74" i="45"/>
  <c r="W75" i="47"/>
  <c r="W75" i="45"/>
  <c r="AE75" i="47"/>
  <c r="AE75" i="45"/>
  <c r="AU75" i="47"/>
  <c r="AU75" i="45"/>
  <c r="BC75" i="47"/>
  <c r="BC75" i="45"/>
  <c r="F78" i="47"/>
  <c r="F78" i="45"/>
  <c r="N78" i="47"/>
  <c r="N78" i="45"/>
  <c r="AC80" i="47"/>
  <c r="AC80" i="45"/>
  <c r="Y81" i="47"/>
  <c r="Y81" i="45"/>
  <c r="AG81" i="47"/>
  <c r="AG81" i="45"/>
  <c r="AW81" i="47"/>
  <c r="AW81" i="45"/>
  <c r="BM81" i="47"/>
  <c r="BM81" i="45"/>
  <c r="A27" i="45"/>
  <c r="A74" i="45"/>
  <c r="AC7" i="45"/>
  <c r="AJ10" i="45"/>
  <c r="D13" i="45"/>
  <c r="AN14" i="45"/>
  <c r="J16" i="45"/>
  <c r="BF16" i="45"/>
  <c r="AE17" i="45"/>
  <c r="Z18" i="45"/>
  <c r="D21" i="45"/>
  <c r="S21" i="45"/>
  <c r="P22" i="45"/>
  <c r="AI23" i="45"/>
  <c r="AZ23" i="45"/>
  <c r="AB25" i="45"/>
  <c r="BB26" i="45"/>
  <c r="BP28" i="45"/>
  <c r="AB30" i="45"/>
  <c r="G31" i="45"/>
  <c r="AE31" i="45"/>
  <c r="AV31" i="45"/>
  <c r="T32" i="45"/>
  <c r="AS33" i="45"/>
  <c r="P36" i="45"/>
  <c r="AV36" i="45"/>
  <c r="E37" i="45"/>
  <c r="AO43" i="45"/>
  <c r="AY44" i="45"/>
  <c r="BC47" i="45"/>
  <c r="AU48" i="45"/>
  <c r="AE52" i="45"/>
  <c r="AX53" i="45"/>
  <c r="U54" i="45"/>
  <c r="AS54" i="45"/>
  <c r="AP56" i="45"/>
  <c r="Z58" i="45"/>
  <c r="BN58" i="45"/>
  <c r="AW62" i="45"/>
  <c r="AJ65" i="45"/>
  <c r="H66" i="45"/>
  <c r="BF67" i="45"/>
  <c r="AD70" i="45"/>
  <c r="AO71" i="45"/>
  <c r="BM71" i="45"/>
  <c r="BK75" i="45"/>
  <c r="G77" i="45"/>
  <c r="J79" i="45"/>
  <c r="AX79" i="45"/>
  <c r="I81" i="45"/>
  <c r="AN82" i="45"/>
  <c r="E9" i="47"/>
  <c r="E9" i="45"/>
  <c r="BP10" i="47"/>
  <c r="BP10" i="45"/>
  <c r="BJ12" i="47"/>
  <c r="BJ12" i="45"/>
  <c r="A11" i="27"/>
  <c r="C13" i="47"/>
  <c r="C13" i="45" s="1"/>
  <c r="A13" i="45"/>
  <c r="K13" i="47"/>
  <c r="K13" i="45"/>
  <c r="AO16" i="47"/>
  <c r="AO16" i="45"/>
  <c r="Z20" i="47"/>
  <c r="Z20" i="45"/>
  <c r="AH20" i="47"/>
  <c r="AH20" i="45"/>
  <c r="BK24" i="47"/>
  <c r="BK24" i="45"/>
  <c r="AF27" i="47"/>
  <c r="AF27" i="45"/>
  <c r="I34" i="47"/>
  <c r="I34" i="45"/>
  <c r="Y34" i="47"/>
  <c r="Y34" i="45"/>
  <c r="AO34" i="47"/>
  <c r="AO34" i="45"/>
  <c r="BM34" i="47"/>
  <c r="BM34" i="45"/>
  <c r="T35" i="47"/>
  <c r="T35" i="45"/>
  <c r="BH35" i="47"/>
  <c r="BH35" i="45"/>
  <c r="V38" i="47"/>
  <c r="V38" i="45"/>
  <c r="O22" i="45"/>
  <c r="E10" i="47"/>
  <c r="E10" i="45"/>
  <c r="AI18" i="47"/>
  <c r="AI18" i="45"/>
  <c r="P19" i="47"/>
  <c r="P19" i="45"/>
  <c r="AF19" i="47"/>
  <c r="AF19" i="45"/>
  <c r="AZ21" i="47"/>
  <c r="AZ21" i="45"/>
  <c r="BH25" i="47"/>
  <c r="BH25" i="45"/>
  <c r="BP25" i="47"/>
  <c r="BP25" i="45"/>
  <c r="X31" i="47"/>
  <c r="X31" i="45"/>
  <c r="AU45" i="47"/>
  <c r="AU45" i="45"/>
  <c r="AI46" i="47"/>
  <c r="AI46" i="45"/>
  <c r="AU47" i="47"/>
  <c r="AU47" i="45"/>
  <c r="S51" i="47"/>
  <c r="S51" i="45"/>
  <c r="AQ51" i="47"/>
  <c r="AQ51" i="45"/>
  <c r="BO51" i="47"/>
  <c r="BO51" i="45"/>
  <c r="O52" i="47"/>
  <c r="O52" i="45"/>
  <c r="BN53" i="47"/>
  <c r="BN53" i="45"/>
  <c r="AC54" i="47"/>
  <c r="AC54" i="45"/>
  <c r="N57" i="47"/>
  <c r="N57" i="45"/>
  <c r="AL57" i="47"/>
  <c r="AL57" i="45"/>
  <c r="N59" i="47"/>
  <c r="N59" i="45"/>
  <c r="AL59" i="47"/>
  <c r="AL59" i="45"/>
  <c r="BA61" i="47"/>
  <c r="BA61" i="45"/>
  <c r="BI61" i="47"/>
  <c r="BI61" i="45"/>
  <c r="Q62" i="47"/>
  <c r="Q62" i="45"/>
  <c r="AO62" i="47"/>
  <c r="AO62" i="45"/>
  <c r="AK63" i="47"/>
  <c r="AK63" i="45"/>
  <c r="AS63" i="47"/>
  <c r="AS63" i="45"/>
  <c r="BQ63" i="47"/>
  <c r="BQ63" i="45"/>
  <c r="Y64" i="47"/>
  <c r="Y64" i="45"/>
  <c r="AF66" i="47"/>
  <c r="AF66" i="45"/>
  <c r="F68" i="47"/>
  <c r="F68" i="45"/>
  <c r="BJ68" i="47"/>
  <c r="BJ68" i="45"/>
  <c r="J69" i="47"/>
  <c r="J69" i="45"/>
  <c r="Z69" i="47"/>
  <c r="Z69" i="45"/>
  <c r="AX69" i="47"/>
  <c r="AX69" i="45"/>
  <c r="Q71" i="47"/>
  <c r="Q71" i="45"/>
  <c r="Y71" i="47"/>
  <c r="Y71" i="45"/>
  <c r="AG71" i="47"/>
  <c r="AG71" i="45"/>
  <c r="AW71" i="47"/>
  <c r="AW71" i="45"/>
  <c r="AX72" i="47"/>
  <c r="AX72" i="45"/>
  <c r="N73" i="47"/>
  <c r="N73" i="45"/>
  <c r="D74" i="47"/>
  <c r="D74" i="45"/>
  <c r="L74" i="47"/>
  <c r="L74" i="45"/>
  <c r="AJ74" i="47"/>
  <c r="AJ74" i="45"/>
  <c r="AZ74" i="47"/>
  <c r="AZ74" i="45"/>
  <c r="G75" i="47"/>
  <c r="G75" i="45"/>
  <c r="O75" i="47"/>
  <c r="O75" i="45"/>
  <c r="AM75" i="47"/>
  <c r="AM75" i="45"/>
  <c r="AY76" i="47"/>
  <c r="AY76" i="45"/>
  <c r="BO76" i="47"/>
  <c r="BO76" i="45"/>
  <c r="AE77" i="47"/>
  <c r="AE77" i="45"/>
  <c r="AU77" i="47"/>
  <c r="AU77" i="45"/>
  <c r="BK77" i="47"/>
  <c r="BK77" i="45"/>
  <c r="BJ78" i="47"/>
  <c r="BJ78" i="45"/>
  <c r="A77" i="27"/>
  <c r="C79" i="47"/>
  <c r="C79" i="45" s="1"/>
  <c r="A79" i="45"/>
  <c r="R79" i="47"/>
  <c r="R79" i="45"/>
  <c r="Z79" i="47"/>
  <c r="Z79" i="45"/>
  <c r="AH79" i="47"/>
  <c r="AH79" i="45"/>
  <c r="AP79" i="47"/>
  <c r="AP79" i="45"/>
  <c r="BF79" i="47"/>
  <c r="BF79" i="45"/>
  <c r="M80" i="47"/>
  <c r="M80" i="45"/>
  <c r="U80" i="47"/>
  <c r="U80" i="45"/>
  <c r="AK80" i="47"/>
  <c r="AK80" i="45"/>
  <c r="AS80" i="47"/>
  <c r="AS80" i="45"/>
  <c r="BE81" i="47"/>
  <c r="BE81" i="45"/>
  <c r="N84" i="47"/>
  <c r="N84" i="45"/>
  <c r="A58" i="45"/>
  <c r="A69" i="45"/>
  <c r="C58" i="47"/>
  <c r="C58" i="45" s="1"/>
  <c r="C69" i="47"/>
  <c r="C69" i="45" s="1"/>
  <c r="AN8" i="45"/>
  <c r="BM8" i="45"/>
  <c r="BI9" i="45"/>
  <c r="M10" i="45"/>
  <c r="AK10" i="45"/>
  <c r="R11" i="45"/>
  <c r="BF11" i="45"/>
  <c r="AI13" i="45"/>
  <c r="AC15" i="45"/>
  <c r="BA15" i="45"/>
  <c r="J18" i="45"/>
  <c r="AA18" i="45"/>
  <c r="AQ18" i="45"/>
  <c r="BH21" i="45"/>
  <c r="BD22" i="45"/>
  <c r="AD26" i="45"/>
  <c r="BC26" i="45"/>
  <c r="AR30" i="45"/>
  <c r="H31" i="45"/>
  <c r="BJ33" i="45"/>
  <c r="AW36" i="45"/>
  <c r="I39" i="45"/>
  <c r="AW39" i="45"/>
  <c r="Y41" i="45"/>
  <c r="BE41" i="45"/>
  <c r="AG43" i="45"/>
  <c r="AA44" i="45"/>
  <c r="W48" i="45"/>
  <c r="K51" i="45"/>
  <c r="AY51" i="45"/>
  <c r="BK52" i="45"/>
  <c r="P55" i="45"/>
  <c r="AT59" i="45"/>
  <c r="AC63" i="45"/>
  <c r="BI63" i="45"/>
  <c r="AG64" i="45"/>
  <c r="AB65" i="45"/>
  <c r="V70" i="45"/>
  <c r="J72" i="45"/>
  <c r="AQ76" i="45"/>
  <c r="BG76" i="45"/>
  <c r="AD84" i="45"/>
  <c r="J85" i="45"/>
  <c r="A85" i="45"/>
  <c r="AT9" i="45"/>
  <c r="BJ9" i="45"/>
  <c r="AL12" i="45"/>
  <c r="BB12" i="45"/>
  <c r="AJ13" i="45"/>
  <c r="AZ13" i="45"/>
  <c r="K18" i="45"/>
  <c r="AE19" i="45"/>
  <c r="AA21" i="45"/>
  <c r="AR21" i="45"/>
  <c r="AY32" i="45"/>
  <c r="AL33" i="45"/>
  <c r="J34" i="45"/>
  <c r="U35" i="45"/>
  <c r="AN36" i="45"/>
  <c r="AL38" i="45"/>
  <c r="BP40" i="45"/>
  <c r="AQ44" i="45"/>
  <c r="AA51" i="45"/>
  <c r="BQ54" i="45"/>
  <c r="AF55" i="45"/>
  <c r="BA63" i="45"/>
  <c r="T65" i="45"/>
  <c r="Z67" i="45"/>
  <c r="BB70" i="45"/>
  <c r="AD12" i="47"/>
  <c r="AD12" i="45"/>
  <c r="AE14" i="47"/>
  <c r="AE14" i="45"/>
  <c r="BK19" i="47"/>
  <c r="BK19" i="45"/>
  <c r="AW34" i="47"/>
  <c r="AW34" i="45"/>
  <c r="D35" i="47"/>
  <c r="D35" i="45"/>
  <c r="AR35" i="47"/>
  <c r="AR35" i="45"/>
  <c r="BL36" i="47"/>
  <c r="BL36" i="45"/>
  <c r="AJ37" i="47"/>
  <c r="AJ37" i="45"/>
  <c r="Y39" i="47"/>
  <c r="Y39" i="45"/>
  <c r="BE39" i="47"/>
  <c r="BE39" i="45"/>
  <c r="AY23" i="45"/>
  <c r="BP13" i="47"/>
  <c r="BP13" i="45"/>
  <c r="P14" i="47"/>
  <c r="P14" i="45"/>
  <c r="AH16" i="47"/>
  <c r="AH16" i="45"/>
  <c r="AY18" i="47"/>
  <c r="AY18" i="45"/>
  <c r="BL19" i="47"/>
  <c r="BL19" i="45"/>
  <c r="S20" i="47"/>
  <c r="S20" i="45"/>
  <c r="D23" i="47"/>
  <c r="D23" i="45"/>
  <c r="AJ23" i="47"/>
  <c r="AJ23" i="45"/>
  <c r="AC35" i="47"/>
  <c r="AC35" i="45"/>
  <c r="BI35" i="47"/>
  <c r="BI35" i="45"/>
  <c r="AO36" i="47"/>
  <c r="AO36" i="45"/>
  <c r="O38" i="47"/>
  <c r="O38" i="45"/>
  <c r="BQ42" i="47"/>
  <c r="BQ42" i="45"/>
  <c r="Y43" i="47"/>
  <c r="Y43" i="45"/>
  <c r="BE43" i="47"/>
  <c r="BE43" i="45"/>
  <c r="BO44" i="47"/>
  <c r="BO44" i="45"/>
  <c r="AM45" i="47"/>
  <c r="AM45" i="45"/>
  <c r="AM47" i="47"/>
  <c r="AM47" i="45"/>
  <c r="BC48" i="47"/>
  <c r="BC48" i="45"/>
  <c r="X55" i="47"/>
  <c r="X55" i="45"/>
  <c r="AN55" i="47"/>
  <c r="AN55" i="45"/>
  <c r="BD55" i="47"/>
  <c r="BD55" i="45"/>
  <c r="Z56" i="47"/>
  <c r="Z56" i="45"/>
  <c r="R58" i="47"/>
  <c r="R58" i="45"/>
  <c r="AX58" i="47"/>
  <c r="AX58" i="45"/>
  <c r="E61" i="47"/>
  <c r="E61" i="45"/>
  <c r="BM62" i="47"/>
  <c r="BM62" i="45"/>
  <c r="I64" i="47"/>
  <c r="I64" i="45"/>
  <c r="AV8" i="45"/>
  <c r="BQ10" i="45"/>
  <c r="AP11" i="45"/>
  <c r="BG13" i="45"/>
  <c r="O14" i="45"/>
  <c r="Q16" i="45"/>
  <c r="BK17" i="45"/>
  <c r="BD19" i="45"/>
  <c r="BF20" i="45"/>
  <c r="K21" i="45"/>
  <c r="AB21" i="45"/>
  <c r="X22" i="45"/>
  <c r="D25" i="45"/>
  <c r="AT26" i="45"/>
  <c r="AN29" i="45"/>
  <c r="AJ30" i="45"/>
  <c r="BL31" i="45"/>
  <c r="U33" i="45"/>
  <c r="H36" i="45"/>
  <c r="BA37" i="45"/>
  <c r="BB38" i="45"/>
  <c r="AB40" i="45"/>
  <c r="P41" i="45"/>
  <c r="BI42" i="45"/>
  <c r="BM43" i="45"/>
  <c r="S44" i="45"/>
  <c r="AA46" i="45"/>
  <c r="BK48" i="45"/>
  <c r="AK54" i="45"/>
  <c r="R56" i="45"/>
  <c r="AD57" i="45"/>
  <c r="U63" i="45"/>
  <c r="L65" i="45"/>
  <c r="BD66" i="45"/>
  <c r="BB68" i="45"/>
  <c r="AH69" i="45"/>
  <c r="AP72" i="45"/>
  <c r="V78" i="45"/>
  <c r="BA80" i="45"/>
  <c r="BD82" i="45"/>
  <c r="L83" i="45"/>
  <c r="V84" i="45"/>
  <c r="BP15" i="47"/>
  <c r="BP15" i="45"/>
  <c r="AX18" i="47"/>
  <c r="AX18" i="45"/>
  <c r="BN18" i="47"/>
  <c r="BN18" i="45"/>
  <c r="AI21" i="47"/>
  <c r="AI21" i="45"/>
  <c r="S32" i="47"/>
  <c r="S32" i="45"/>
  <c r="BG32" i="47"/>
  <c r="BG32" i="45"/>
  <c r="BO32" i="47"/>
  <c r="BO32" i="45"/>
  <c r="M33" i="47"/>
  <c r="M33" i="45"/>
  <c r="Q39" i="47"/>
  <c r="Q39" i="45"/>
  <c r="AJ40" i="47"/>
  <c r="AJ40" i="45"/>
  <c r="H41" i="47"/>
  <c r="H41" i="45"/>
  <c r="BD8" i="45"/>
  <c r="AJ28" i="45"/>
  <c r="G12" i="47"/>
  <c r="G12" i="45"/>
  <c r="AU12" i="47"/>
  <c r="AU12" i="45"/>
  <c r="AV14" i="47"/>
  <c r="AV14" i="45"/>
  <c r="BI15" i="47"/>
  <c r="BI15" i="45"/>
  <c r="BN16" i="47"/>
  <c r="BN16" i="45"/>
  <c r="O17" i="47"/>
  <c r="O17" i="45"/>
  <c r="AJ25" i="47"/>
  <c r="AJ25" i="45"/>
  <c r="AZ25" i="47"/>
  <c r="AZ25" i="45"/>
  <c r="BK26" i="47"/>
  <c r="BK26" i="45"/>
  <c r="Y29" i="47"/>
  <c r="Y29" i="45"/>
  <c r="AW29" i="47"/>
  <c r="AW29" i="45"/>
  <c r="BM29" i="47"/>
  <c r="BM29" i="45"/>
  <c r="L30" i="47"/>
  <c r="L30" i="45"/>
  <c r="T30" i="47"/>
  <c r="T30" i="45"/>
  <c r="N33" i="47"/>
  <c r="N33" i="45"/>
  <c r="AD33" i="47"/>
  <c r="AD33" i="45"/>
  <c r="BB33" i="47"/>
  <c r="BB33" i="45"/>
  <c r="BM36" i="47"/>
  <c r="BM36" i="45"/>
  <c r="AC37" i="47"/>
  <c r="AC37" i="45"/>
  <c r="J39" i="47"/>
  <c r="J39" i="45"/>
  <c r="AP39" i="47"/>
  <c r="AP39" i="45"/>
  <c r="U40" i="47"/>
  <c r="U40" i="45"/>
  <c r="AY46" i="47"/>
  <c r="AY46" i="45"/>
  <c r="G47" i="47"/>
  <c r="G47" i="45"/>
  <c r="AP53" i="47"/>
  <c r="AP53" i="45"/>
  <c r="E54" i="47"/>
  <c r="E54" i="45"/>
  <c r="AX56" i="47"/>
  <c r="AX56" i="45"/>
  <c r="BB59" i="47"/>
  <c r="BB59" i="45"/>
  <c r="BJ59" i="47"/>
  <c r="BJ59" i="45"/>
  <c r="BE62" i="47"/>
  <c r="BE62" i="45"/>
  <c r="W77" i="47"/>
  <c r="W77" i="45"/>
  <c r="A34" i="45"/>
  <c r="C60" i="47"/>
  <c r="C60" i="45" s="1"/>
  <c r="AS7" i="45"/>
  <c r="AD9" i="45"/>
  <c r="U10" i="45"/>
  <c r="BH13" i="45"/>
  <c r="BD14" i="45"/>
  <c r="L21" i="45"/>
  <c r="L23" i="45"/>
  <c r="X24" i="45"/>
  <c r="V26" i="45"/>
  <c r="BC31" i="45"/>
  <c r="K32" i="45"/>
  <c r="BC38" i="45"/>
  <c r="AR40" i="45"/>
  <c r="BI54" i="45"/>
  <c r="U61" i="45"/>
  <c r="BP65" i="45"/>
  <c r="S76" i="45"/>
  <c r="F8" i="47"/>
  <c r="F8" i="45"/>
  <c r="AH10" i="47"/>
  <c r="AH10" i="45"/>
  <c r="G19" i="47"/>
  <c r="G19" i="45"/>
  <c r="BC22" i="47"/>
  <c r="BC22" i="45"/>
  <c r="AE24" i="47"/>
  <c r="AE24" i="45"/>
  <c r="BL27" i="47"/>
  <c r="BL27" i="45"/>
  <c r="L28" i="47"/>
  <c r="L28" i="45"/>
  <c r="T28" i="47"/>
  <c r="T28" i="45"/>
  <c r="O31" i="47"/>
  <c r="O31" i="45"/>
  <c r="BA33" i="47"/>
  <c r="BA33" i="45"/>
  <c r="BP35" i="47"/>
  <c r="BP35" i="45"/>
  <c r="AR37" i="47"/>
  <c r="AR37" i="45"/>
  <c r="BM39" i="47"/>
  <c r="BM39" i="45"/>
  <c r="L40" i="47"/>
  <c r="L40" i="45"/>
  <c r="T40" i="47"/>
  <c r="T40" i="45"/>
  <c r="AZ40" i="47"/>
  <c r="AZ40" i="45"/>
  <c r="R20" i="45"/>
  <c r="AG34" i="45"/>
  <c r="AK7" i="47"/>
  <c r="AK7" i="45"/>
  <c r="BG18" i="47"/>
  <c r="BG18" i="45"/>
  <c r="BO20" i="47"/>
  <c r="BO20" i="45"/>
  <c r="T21" i="47"/>
  <c r="T21" i="45"/>
  <c r="BL22" i="47"/>
  <c r="BL22" i="45"/>
  <c r="T23" i="47"/>
  <c r="T23" i="45"/>
  <c r="AB23" i="47"/>
  <c r="AB23" i="45"/>
  <c r="AR23" i="47"/>
  <c r="AR23" i="45"/>
  <c r="BP23" i="47"/>
  <c r="BP23" i="45"/>
  <c r="AE26" i="47"/>
  <c r="AE26" i="45"/>
  <c r="AU26" i="47"/>
  <c r="AU26" i="45"/>
  <c r="I27" i="47"/>
  <c r="I27" i="45"/>
  <c r="BE29" i="47"/>
  <c r="BE29" i="45"/>
  <c r="AZ30" i="47"/>
  <c r="AZ30" i="45"/>
  <c r="BH30" i="47"/>
  <c r="BH30" i="45"/>
  <c r="BP32" i="47"/>
  <c r="BP32" i="45"/>
  <c r="V33" i="47"/>
  <c r="V33" i="45"/>
  <c r="I36" i="47"/>
  <c r="I36" i="45"/>
  <c r="Q36" i="47"/>
  <c r="Q36" i="45"/>
  <c r="U37" i="47"/>
  <c r="U37" i="45"/>
  <c r="AK37" i="47"/>
  <c r="AK37" i="45"/>
  <c r="AH39" i="47"/>
  <c r="AH39" i="45"/>
  <c r="BN39" i="47"/>
  <c r="BN39" i="45"/>
  <c r="AC40" i="47"/>
  <c r="AC40" i="45"/>
  <c r="W45" i="47"/>
  <c r="W45" i="45"/>
  <c r="BO46" i="47"/>
  <c r="BO46" i="45"/>
  <c r="W47" i="47"/>
  <c r="W47" i="45"/>
  <c r="AM48" i="47"/>
  <c r="AM48" i="45"/>
  <c r="AI51" i="47"/>
  <c r="AI51" i="45"/>
  <c r="Z53" i="47"/>
  <c r="Z53" i="45"/>
  <c r="BF53" i="47"/>
  <c r="BF53" i="45"/>
  <c r="BA54" i="47"/>
  <c r="BA54" i="45"/>
  <c r="AT57" i="47"/>
  <c r="AT57" i="45"/>
  <c r="BB57" i="47"/>
  <c r="BB57" i="45"/>
  <c r="AH58" i="47"/>
  <c r="AH58" i="45"/>
  <c r="BF58" i="47"/>
  <c r="BF58" i="45"/>
  <c r="V59" i="47"/>
  <c r="V59" i="45"/>
  <c r="O77" i="47"/>
  <c r="O77" i="45"/>
  <c r="C71" i="47"/>
  <c r="C71" i="45" s="1"/>
  <c r="A60" i="45"/>
  <c r="A71" i="45"/>
  <c r="BQ7" i="45"/>
  <c r="Y11" i="45"/>
  <c r="X14" i="45"/>
  <c r="AW16" i="45"/>
  <c r="W19" i="45"/>
  <c r="K20" i="45"/>
  <c r="BG20" i="45"/>
  <c r="G24" i="45"/>
  <c r="BC24" i="45"/>
  <c r="T25" i="45"/>
  <c r="F26" i="45"/>
  <c r="AV27" i="45"/>
  <c r="AO29" i="45"/>
  <c r="D30" i="45"/>
  <c r="W31" i="45"/>
  <c r="AB32" i="45"/>
  <c r="Q43" i="45"/>
  <c r="AM50" i="45"/>
  <c r="H55" i="45"/>
  <c r="I62" i="45"/>
  <c r="AG62" i="45"/>
  <c r="AW64" i="45"/>
  <c r="D65" i="45"/>
  <c r="BF72" i="45"/>
  <c r="BJ73" i="45"/>
  <c r="AB74" i="45"/>
  <c r="AI76" i="45"/>
  <c r="C34" i="47"/>
  <c r="C34" i="45" s="1"/>
  <c r="C74" i="47"/>
  <c r="C74" i="45" s="1"/>
  <c r="AZ10" i="45"/>
  <c r="I11" i="45"/>
  <c r="Z11" i="45"/>
  <c r="AQ13" i="45"/>
  <c r="BK14" i="45"/>
  <c r="Y16" i="45"/>
  <c r="AU17" i="45"/>
  <c r="S18" i="45"/>
  <c r="AH18" i="45"/>
  <c r="H19" i="45"/>
  <c r="X19" i="45"/>
  <c r="AN19" i="45"/>
  <c r="H22" i="45"/>
  <c r="AF22" i="45"/>
  <c r="BG23" i="45"/>
  <c r="G26" i="45"/>
  <c r="W26" i="45"/>
  <c r="BP30" i="45"/>
  <c r="BD31" i="45"/>
  <c r="AR32" i="45"/>
  <c r="AZ35" i="45"/>
  <c r="L37" i="45"/>
  <c r="BP37" i="45"/>
  <c r="AS40" i="45"/>
  <c r="BH40" i="45"/>
  <c r="AO41" i="45"/>
  <c r="BA42" i="45"/>
  <c r="I43" i="45"/>
  <c r="AI44" i="45"/>
  <c r="AE45" i="45"/>
  <c r="G48" i="45"/>
  <c r="AM52" i="45"/>
  <c r="BH65" i="45"/>
  <c r="AV66" i="45"/>
  <c r="AP67" i="45"/>
  <c r="AD73" i="45"/>
  <c r="T74" i="45"/>
  <c r="BC77" i="45"/>
  <c r="AT78" i="45"/>
  <c r="AO81" i="45"/>
  <c r="AH85" i="45"/>
  <c r="AN41" i="47"/>
  <c r="AN41" i="45"/>
  <c r="BL41" i="47"/>
  <c r="BL41" i="45"/>
  <c r="T42" i="47"/>
  <c r="T42" i="45"/>
  <c r="AJ42" i="47"/>
  <c r="AJ42" i="45"/>
  <c r="BH42" i="47"/>
  <c r="BH42" i="45"/>
  <c r="H43" i="47"/>
  <c r="H43" i="45"/>
  <c r="P43" i="47"/>
  <c r="P43" i="45"/>
  <c r="X43" i="47"/>
  <c r="X43" i="45"/>
  <c r="AF43" i="47"/>
  <c r="AF43" i="45"/>
  <c r="AN43" i="47"/>
  <c r="AN43" i="45"/>
  <c r="AV43" i="47"/>
  <c r="AV43" i="45"/>
  <c r="BD43" i="47"/>
  <c r="BD43" i="45"/>
  <c r="BL43" i="47"/>
  <c r="BL43" i="45"/>
  <c r="Z44" i="47"/>
  <c r="Z44" i="45"/>
  <c r="AP44" i="47"/>
  <c r="AP44" i="45"/>
  <c r="BF44" i="47"/>
  <c r="BF44" i="45"/>
  <c r="BN44" i="47"/>
  <c r="BN44" i="45"/>
  <c r="F45" i="47"/>
  <c r="F45" i="45"/>
  <c r="Z46" i="47"/>
  <c r="Z46" i="45"/>
  <c r="AP46" i="47"/>
  <c r="AP46" i="45"/>
  <c r="N47" i="47"/>
  <c r="N47" i="45"/>
  <c r="AL47" i="47"/>
  <c r="AL47" i="45"/>
  <c r="BJ47" i="47"/>
  <c r="BJ47" i="45"/>
  <c r="F48" i="47"/>
  <c r="F48" i="45"/>
  <c r="AD48" i="47"/>
  <c r="AD48" i="45"/>
  <c r="AT48" i="47"/>
  <c r="AT48" i="45"/>
  <c r="BB48" i="47"/>
  <c r="BB48" i="45"/>
  <c r="J49" i="47"/>
  <c r="J49" i="45"/>
  <c r="Z49" i="47"/>
  <c r="Z49" i="45"/>
  <c r="AP49" i="47"/>
  <c r="AP49" i="45"/>
  <c r="AD50" i="47"/>
  <c r="AD50" i="45"/>
  <c r="AT50" i="47"/>
  <c r="AT50" i="45"/>
  <c r="BB50" i="47"/>
  <c r="BB50" i="45"/>
  <c r="R51" i="47"/>
  <c r="R51" i="45"/>
  <c r="AH51" i="47"/>
  <c r="AH51" i="45"/>
  <c r="AX51" i="47"/>
  <c r="AX51" i="45"/>
  <c r="BN51" i="47"/>
  <c r="BN51" i="45"/>
  <c r="Q53" i="47"/>
  <c r="Q53" i="45"/>
  <c r="AO53" i="47"/>
  <c r="AO53" i="45"/>
  <c r="BE53" i="47"/>
  <c r="BE53" i="45"/>
  <c r="T54" i="47"/>
  <c r="T54" i="45"/>
  <c r="AB54" i="47"/>
  <c r="AB54" i="45"/>
  <c r="AR54" i="47"/>
  <c r="AR54" i="45"/>
  <c r="BP54" i="47"/>
  <c r="BP54" i="45"/>
  <c r="G55" i="47"/>
  <c r="G55" i="45"/>
  <c r="W55" i="47"/>
  <c r="W55" i="45"/>
  <c r="AU55" i="47"/>
  <c r="AU55" i="45"/>
  <c r="AG56" i="47"/>
  <c r="AG56" i="45"/>
  <c r="BE56" i="47"/>
  <c r="BE56" i="45"/>
  <c r="M57" i="47"/>
  <c r="M57" i="45"/>
  <c r="BI57" i="47"/>
  <c r="BI57" i="45"/>
  <c r="BE58" i="47"/>
  <c r="BE58" i="45"/>
  <c r="E59" i="47"/>
  <c r="E59" i="45"/>
  <c r="BA59" i="47"/>
  <c r="BA59" i="45"/>
  <c r="BI59" i="47"/>
  <c r="BI59" i="45"/>
  <c r="I60" i="47"/>
  <c r="I60" i="45"/>
  <c r="Y60" i="47"/>
  <c r="Y60" i="45"/>
  <c r="AO60" i="47"/>
  <c r="AO60" i="45"/>
  <c r="BM60" i="47"/>
  <c r="BM60" i="45"/>
  <c r="L61" i="47"/>
  <c r="L61" i="45"/>
  <c r="BP61" i="47"/>
  <c r="BP61" i="45"/>
  <c r="H62" i="47"/>
  <c r="H62" i="45"/>
  <c r="AF62" i="47"/>
  <c r="AF62" i="45"/>
  <c r="BD62" i="47"/>
  <c r="BD62" i="45"/>
  <c r="BL62" i="47"/>
  <c r="BL62" i="45"/>
  <c r="L63" i="47"/>
  <c r="L63" i="45"/>
  <c r="AB63" i="47"/>
  <c r="AB63" i="45"/>
  <c r="AJ63" i="47"/>
  <c r="AJ63" i="45"/>
  <c r="O66" i="47"/>
  <c r="O66" i="45"/>
  <c r="AU66" i="47"/>
  <c r="AU66" i="45"/>
  <c r="BC66" i="47"/>
  <c r="BC66" i="45"/>
  <c r="BK66" i="47"/>
  <c r="BK66" i="45"/>
  <c r="I67" i="47"/>
  <c r="I67" i="45"/>
  <c r="Q67" i="47"/>
  <c r="Q67" i="45"/>
  <c r="AO67" i="47"/>
  <c r="AO67" i="45"/>
  <c r="AW67" i="47"/>
  <c r="AW67" i="45"/>
  <c r="BE67" i="47"/>
  <c r="BE67" i="45"/>
  <c r="BM67" i="47"/>
  <c r="BM67" i="45"/>
  <c r="E68" i="47"/>
  <c r="E68" i="45"/>
  <c r="AC68" i="47"/>
  <c r="AC68" i="45"/>
  <c r="AK68" i="47"/>
  <c r="AK68" i="45"/>
  <c r="BI68" i="47"/>
  <c r="BI68" i="45"/>
  <c r="I69" i="47"/>
  <c r="I69" i="45"/>
  <c r="Q69" i="47"/>
  <c r="Q69" i="45"/>
  <c r="AG69" i="47"/>
  <c r="AG69" i="45"/>
  <c r="AO69" i="47"/>
  <c r="AO69" i="45"/>
  <c r="BM69" i="47"/>
  <c r="BM69" i="45"/>
  <c r="E70" i="47"/>
  <c r="E70" i="45"/>
  <c r="AK70" i="47"/>
  <c r="AK70" i="45"/>
  <c r="BA70" i="47"/>
  <c r="BA70" i="45"/>
  <c r="BI70" i="47"/>
  <c r="BI70" i="45"/>
  <c r="H71" i="47"/>
  <c r="H71" i="45"/>
  <c r="P71" i="47"/>
  <c r="P71" i="45"/>
  <c r="X71" i="47"/>
  <c r="X71" i="45"/>
  <c r="AN71" i="47"/>
  <c r="AN71" i="45"/>
  <c r="Q72" i="47"/>
  <c r="Q72" i="45"/>
  <c r="Y72" i="47"/>
  <c r="Y72" i="45"/>
  <c r="BE72" i="47"/>
  <c r="BE72" i="45"/>
  <c r="E73" i="47"/>
  <c r="E73" i="45"/>
  <c r="M73" i="47"/>
  <c r="M73" i="45"/>
  <c r="AC73" i="47"/>
  <c r="AC73" i="45"/>
  <c r="AK73" i="47"/>
  <c r="AK73" i="45"/>
  <c r="BI73" i="47"/>
  <c r="BI73" i="45"/>
  <c r="BQ73" i="47"/>
  <c r="BQ73" i="45"/>
  <c r="K74" i="47"/>
  <c r="K74" i="45"/>
  <c r="AI74" i="47"/>
  <c r="AI74" i="45"/>
  <c r="BG74" i="47"/>
  <c r="BG74" i="45"/>
  <c r="F75" i="47"/>
  <c r="F75" i="45"/>
  <c r="N75" i="47"/>
  <c r="N75" i="45"/>
  <c r="AD75" i="47"/>
  <c r="AD75" i="45"/>
  <c r="AT75" i="47"/>
  <c r="AT75" i="45"/>
  <c r="BB75" i="47"/>
  <c r="BB75" i="45"/>
  <c r="J76" i="47"/>
  <c r="J76" i="45"/>
  <c r="R76" i="47"/>
  <c r="R76" i="45"/>
  <c r="Z76" i="47"/>
  <c r="Z76" i="45"/>
  <c r="AX76" i="47"/>
  <c r="AX76" i="45"/>
  <c r="V77" i="47"/>
  <c r="V77" i="45"/>
  <c r="AD77" i="47"/>
  <c r="AD77" i="45"/>
  <c r="AL77" i="47"/>
  <c r="AL77" i="45"/>
  <c r="AT77" i="47"/>
  <c r="AT77" i="45"/>
  <c r="BJ77" i="47"/>
  <c r="BJ77" i="45"/>
  <c r="E78" i="47"/>
  <c r="E78" i="45"/>
  <c r="AC78" i="47"/>
  <c r="AC78" i="45"/>
  <c r="BA78" i="47"/>
  <c r="BA78" i="45"/>
  <c r="BI78" i="47"/>
  <c r="BI78" i="45"/>
  <c r="BQ78" i="47"/>
  <c r="BQ78" i="45"/>
  <c r="I79" i="47"/>
  <c r="I79" i="45"/>
  <c r="Y79" i="47"/>
  <c r="Y79" i="45"/>
  <c r="AG79" i="47"/>
  <c r="AG79" i="45"/>
  <c r="AP86" i="47"/>
  <c r="AP86" i="45"/>
  <c r="BN86" i="47"/>
  <c r="BN86" i="45"/>
  <c r="N87" i="47"/>
  <c r="N87" i="45"/>
  <c r="V87" i="47"/>
  <c r="V87" i="45"/>
  <c r="BB87" i="47"/>
  <c r="BB87" i="45"/>
  <c r="BJ87" i="47"/>
  <c r="BJ87" i="45"/>
  <c r="J88" i="47"/>
  <c r="J88" i="45"/>
  <c r="R88" i="47"/>
  <c r="R88" i="45"/>
  <c r="AX88" i="47"/>
  <c r="AX88" i="45"/>
  <c r="BN88" i="47"/>
  <c r="BN88" i="45"/>
  <c r="N89" i="47"/>
  <c r="N89" i="45"/>
  <c r="V89" i="47"/>
  <c r="V89" i="45"/>
  <c r="AD89" i="47"/>
  <c r="AD89" i="45"/>
  <c r="AL89" i="47"/>
  <c r="AL89" i="45"/>
  <c r="BJ89" i="47"/>
  <c r="BJ89" i="45"/>
  <c r="J90" i="47"/>
  <c r="J90" i="45"/>
  <c r="Z90" i="47"/>
  <c r="Z90" i="45"/>
  <c r="AH90" i="47"/>
  <c r="AH90" i="45"/>
  <c r="AX90" i="47"/>
  <c r="AX90" i="45"/>
  <c r="BN90" i="47"/>
  <c r="BN90" i="45"/>
  <c r="F91" i="47"/>
  <c r="F91" i="45"/>
  <c r="N91" i="47"/>
  <c r="N91" i="45"/>
  <c r="V91" i="47"/>
  <c r="V91" i="45"/>
  <c r="AL91" i="47"/>
  <c r="AL91" i="45"/>
  <c r="AT91" i="47"/>
  <c r="AT91" i="45"/>
  <c r="BB91" i="47"/>
  <c r="BB91" i="45"/>
  <c r="Z92" i="47"/>
  <c r="Z92" i="45"/>
  <c r="AH92" i="47"/>
  <c r="AH92" i="45"/>
  <c r="AX92" i="47"/>
  <c r="AX92" i="45"/>
  <c r="BN92" i="47"/>
  <c r="BN92" i="45"/>
  <c r="N93" i="47"/>
  <c r="N93" i="45"/>
  <c r="V93" i="47"/>
  <c r="V93" i="45"/>
  <c r="AL93" i="47"/>
  <c r="AL93" i="45"/>
  <c r="AT93" i="47"/>
  <c r="AT93" i="45"/>
  <c r="BB93" i="47"/>
  <c r="BB93" i="45"/>
  <c r="H94" i="47"/>
  <c r="H94" i="45"/>
  <c r="X94" i="47"/>
  <c r="X94" i="45"/>
  <c r="AN94" i="47"/>
  <c r="AN94" i="45"/>
  <c r="AV94" i="47"/>
  <c r="AV94" i="45"/>
  <c r="BD94" i="47"/>
  <c r="BD94" i="45"/>
  <c r="BL94" i="47"/>
  <c r="BL94" i="45"/>
  <c r="K95" i="47"/>
  <c r="K95" i="45"/>
  <c r="S95" i="47"/>
  <c r="S95" i="45"/>
  <c r="AQ95" i="47"/>
  <c r="AQ95" i="45"/>
  <c r="G96" i="47"/>
  <c r="G96" i="45"/>
  <c r="O96" i="47"/>
  <c r="O96" i="45"/>
  <c r="W96" i="47"/>
  <c r="W96" i="45"/>
  <c r="AM96" i="47"/>
  <c r="AM96" i="45"/>
  <c r="AU96" i="47"/>
  <c r="AU96" i="45"/>
  <c r="BC96" i="47"/>
  <c r="BC96" i="45"/>
  <c r="AA97" i="47"/>
  <c r="AA97" i="45"/>
  <c r="AI97" i="47"/>
  <c r="AI97" i="45"/>
  <c r="AY97" i="47"/>
  <c r="AY97" i="45"/>
  <c r="BO97" i="47"/>
  <c r="BO97" i="45"/>
  <c r="E98" i="47"/>
  <c r="E98" i="45"/>
  <c r="AC98" i="47"/>
  <c r="AC98" i="45"/>
  <c r="AK98" i="47"/>
  <c r="AK98" i="45"/>
  <c r="BI98" i="47"/>
  <c r="BI98" i="45"/>
  <c r="BQ98" i="47"/>
  <c r="BQ98" i="45"/>
  <c r="Q99" i="47"/>
  <c r="Q99" i="45"/>
  <c r="AO99" i="47"/>
  <c r="AO99" i="45"/>
  <c r="AW99" i="47"/>
  <c r="AW99" i="45"/>
  <c r="BM99" i="47"/>
  <c r="BM99" i="45"/>
  <c r="D100" i="47"/>
  <c r="D100" i="45"/>
  <c r="L100" i="47"/>
  <c r="L100" i="45"/>
  <c r="T100" i="47"/>
  <c r="T100" i="45"/>
  <c r="AB100" i="47"/>
  <c r="AB100" i="45"/>
  <c r="AZ100" i="47"/>
  <c r="AZ100" i="45"/>
  <c r="BH100" i="47"/>
  <c r="BH100" i="45"/>
  <c r="H101" i="47"/>
  <c r="H101" i="45"/>
  <c r="P101" i="47"/>
  <c r="P101" i="45"/>
  <c r="X101" i="47"/>
  <c r="X101" i="45"/>
  <c r="AF101" i="47"/>
  <c r="AF101" i="45"/>
  <c r="AN101" i="47"/>
  <c r="AN101" i="45"/>
  <c r="BD101" i="47"/>
  <c r="BD101" i="45"/>
  <c r="BL101" i="47"/>
  <c r="BL101" i="45"/>
  <c r="R104" i="47"/>
  <c r="R104" i="45"/>
  <c r="AH104" i="47"/>
  <c r="AH104" i="45"/>
  <c r="AP104" i="47"/>
  <c r="AP104" i="45"/>
  <c r="AX104" i="47"/>
  <c r="AX104" i="45"/>
  <c r="BF104" i="47"/>
  <c r="BF104" i="45"/>
  <c r="AO106" i="47"/>
  <c r="AO106" i="45"/>
  <c r="AW106" i="47"/>
  <c r="AW106" i="45"/>
  <c r="E107" i="47"/>
  <c r="E107" i="45"/>
  <c r="U107" i="47"/>
  <c r="U107" i="45"/>
  <c r="AC107" i="47"/>
  <c r="AC107" i="45"/>
  <c r="AK107" i="47"/>
  <c r="AK107" i="45"/>
  <c r="AS107" i="47"/>
  <c r="AS107" i="45"/>
  <c r="BA107" i="47"/>
  <c r="BA107" i="45"/>
  <c r="BI107" i="47"/>
  <c r="BI107" i="45"/>
  <c r="U109" i="47"/>
  <c r="U109" i="45"/>
  <c r="H110" i="47"/>
  <c r="H110" i="45"/>
  <c r="P110" i="47"/>
  <c r="P110" i="45"/>
  <c r="AF110" i="47"/>
  <c r="AF110" i="45"/>
  <c r="AN110" i="47"/>
  <c r="AN110" i="45"/>
  <c r="BL110" i="47"/>
  <c r="BL110" i="45"/>
  <c r="J111" i="47"/>
  <c r="J111" i="45"/>
  <c r="Z111" i="47"/>
  <c r="Z111" i="45"/>
  <c r="AH111" i="47"/>
  <c r="AH111" i="45"/>
  <c r="AP111" i="47"/>
  <c r="AP111" i="45"/>
  <c r="AX111" i="47"/>
  <c r="AX111" i="45"/>
  <c r="BF111" i="47"/>
  <c r="BF111" i="45"/>
  <c r="N112" i="47"/>
  <c r="N112" i="45"/>
  <c r="AD112" i="47"/>
  <c r="AD112" i="45"/>
  <c r="AL112" i="47"/>
  <c r="AL112" i="45"/>
  <c r="BJ112" i="47"/>
  <c r="BJ112" i="45"/>
  <c r="AH113" i="47"/>
  <c r="AH113" i="45"/>
  <c r="AX113" i="47"/>
  <c r="AX113" i="45"/>
  <c r="BN113" i="47"/>
  <c r="BN113" i="45"/>
  <c r="E114" i="47"/>
  <c r="E114" i="45"/>
  <c r="M114" i="47"/>
  <c r="M114" i="45"/>
  <c r="U114" i="47"/>
  <c r="U114" i="45"/>
  <c r="AC114" i="47"/>
  <c r="AC114" i="45"/>
  <c r="AK114" i="47"/>
  <c r="AK114" i="45"/>
  <c r="BA114" i="47"/>
  <c r="BA114" i="45"/>
  <c r="BQ114" i="47"/>
  <c r="BQ114" i="45"/>
  <c r="P115" i="47"/>
  <c r="P115" i="45"/>
  <c r="AF115" i="47"/>
  <c r="AF115" i="45"/>
  <c r="AN115" i="47"/>
  <c r="AN115" i="45"/>
  <c r="AV115" i="47"/>
  <c r="AV115" i="45"/>
  <c r="BL115" i="47"/>
  <c r="BL115" i="45"/>
  <c r="D116" i="47"/>
  <c r="D116" i="45"/>
  <c r="L116" i="47"/>
  <c r="L116" i="45"/>
  <c r="T116" i="47"/>
  <c r="T116" i="45"/>
  <c r="AB116" i="47"/>
  <c r="AB116" i="45"/>
  <c r="AJ116" i="47"/>
  <c r="AJ116" i="45"/>
  <c r="AZ116" i="47"/>
  <c r="AZ116" i="45"/>
  <c r="BP116" i="47"/>
  <c r="BP116" i="45"/>
  <c r="H117" i="47"/>
  <c r="H117" i="45"/>
  <c r="P117" i="47"/>
  <c r="P117" i="45"/>
  <c r="X117" i="47"/>
  <c r="X117" i="45"/>
  <c r="AN117" i="47"/>
  <c r="AN117" i="45"/>
  <c r="BD117" i="47"/>
  <c r="BD117" i="45"/>
  <c r="BL117" i="47"/>
  <c r="BL117" i="45"/>
  <c r="K118" i="47"/>
  <c r="K118" i="45"/>
  <c r="S118" i="47"/>
  <c r="S118" i="45"/>
  <c r="AQ118" i="47"/>
  <c r="AQ118" i="45"/>
  <c r="AY118" i="47"/>
  <c r="AY118" i="45"/>
  <c r="BG118" i="47"/>
  <c r="BG118" i="45"/>
  <c r="F119" i="47"/>
  <c r="F119" i="45"/>
  <c r="N119" i="47"/>
  <c r="N119" i="45"/>
  <c r="AD119" i="47"/>
  <c r="AD119" i="45"/>
  <c r="AL119" i="47"/>
  <c r="AL119" i="45"/>
  <c r="BB119" i="47"/>
  <c r="BB119" i="45"/>
  <c r="J120" i="47"/>
  <c r="J120" i="45"/>
  <c r="R120" i="47"/>
  <c r="R120" i="45"/>
  <c r="Z120" i="47"/>
  <c r="Z120" i="45"/>
  <c r="AH120" i="47"/>
  <c r="AH120" i="45"/>
  <c r="AX120" i="47"/>
  <c r="AX120" i="45"/>
  <c r="F121" i="47"/>
  <c r="F121" i="45"/>
  <c r="N121" i="47"/>
  <c r="N121" i="45"/>
  <c r="V121" i="47"/>
  <c r="V121" i="45"/>
  <c r="BB121" i="47"/>
  <c r="BB121" i="45"/>
  <c r="BJ121" i="47"/>
  <c r="BJ121" i="45"/>
  <c r="Z122" i="47"/>
  <c r="Z122" i="45"/>
  <c r="AH122" i="47"/>
  <c r="AH122" i="45"/>
  <c r="AP122" i="47"/>
  <c r="AP122" i="45"/>
  <c r="BF122" i="47"/>
  <c r="BF122" i="45"/>
  <c r="BN122" i="47"/>
  <c r="BN122" i="45"/>
  <c r="N123" i="47"/>
  <c r="N123" i="45"/>
  <c r="V123" i="47"/>
  <c r="V123" i="45"/>
  <c r="AL123" i="47"/>
  <c r="AL123" i="45"/>
  <c r="BB123" i="47"/>
  <c r="BB123" i="45"/>
  <c r="BJ123" i="47"/>
  <c r="BJ123" i="45"/>
  <c r="J124" i="47"/>
  <c r="J124" i="45"/>
  <c r="Z124" i="47"/>
  <c r="Z124" i="45"/>
  <c r="AH124" i="47"/>
  <c r="AH124" i="45"/>
  <c r="AP124" i="47"/>
  <c r="AP124" i="45"/>
  <c r="AX124" i="47"/>
  <c r="AX124" i="45"/>
  <c r="BN124" i="47"/>
  <c r="BN124" i="45"/>
  <c r="N125" i="47"/>
  <c r="N125" i="45"/>
  <c r="V125" i="47"/>
  <c r="V125" i="45"/>
  <c r="AL125" i="47"/>
  <c r="AL125" i="45"/>
  <c r="AT125" i="47"/>
  <c r="AT125" i="45"/>
  <c r="BB125" i="47"/>
  <c r="BB125" i="45"/>
  <c r="BJ125" i="47"/>
  <c r="BJ125" i="45"/>
  <c r="H126" i="47"/>
  <c r="H126" i="45"/>
  <c r="P126" i="47"/>
  <c r="P126" i="45"/>
  <c r="X126" i="47"/>
  <c r="X126" i="45"/>
  <c r="AV126" i="47"/>
  <c r="AV126" i="45"/>
  <c r="BD126" i="47"/>
  <c r="BD126" i="45"/>
  <c r="BL126" i="47"/>
  <c r="BL126" i="45"/>
  <c r="D127" i="47"/>
  <c r="D127" i="45"/>
  <c r="T127" i="47"/>
  <c r="T127" i="45"/>
  <c r="AB127" i="47"/>
  <c r="AB127" i="45"/>
  <c r="AR127" i="47"/>
  <c r="AR127" i="45"/>
  <c r="BP127" i="47"/>
  <c r="BP127" i="45"/>
  <c r="F128" i="47"/>
  <c r="F128" i="45"/>
  <c r="V128" i="47"/>
  <c r="V128" i="45"/>
  <c r="AL128" i="47"/>
  <c r="AL128" i="45"/>
  <c r="AT128" i="47"/>
  <c r="AT128" i="45"/>
  <c r="BB128" i="47"/>
  <c r="BB128" i="45"/>
  <c r="J129" i="47"/>
  <c r="J129" i="45"/>
  <c r="Z129" i="47"/>
  <c r="Z129" i="45"/>
  <c r="AH129" i="47"/>
  <c r="AH129" i="45"/>
  <c r="BF129" i="47"/>
  <c r="BF129" i="45"/>
  <c r="BN129" i="47"/>
  <c r="BN129" i="45"/>
  <c r="D130" i="47"/>
  <c r="D130" i="45"/>
  <c r="L130" i="47"/>
  <c r="L130" i="45"/>
  <c r="AR130" i="47"/>
  <c r="AR130" i="45"/>
  <c r="BH130" i="47"/>
  <c r="BH130" i="45"/>
  <c r="BP130" i="47"/>
  <c r="BP130" i="45"/>
  <c r="H131" i="47"/>
  <c r="H131" i="45"/>
  <c r="AN131" i="47"/>
  <c r="AN131" i="45"/>
  <c r="BD131" i="47"/>
  <c r="BD131" i="45"/>
  <c r="BL131" i="47"/>
  <c r="BL131" i="45"/>
  <c r="P132" i="47"/>
  <c r="P132" i="45"/>
  <c r="X132" i="47"/>
  <c r="X132" i="45"/>
  <c r="AV132" i="47"/>
  <c r="AV132" i="45"/>
  <c r="BL132" i="47"/>
  <c r="BL132" i="45"/>
  <c r="D133" i="47"/>
  <c r="D133" i="45"/>
  <c r="L133" i="47"/>
  <c r="L133" i="45"/>
  <c r="T133" i="47"/>
  <c r="T133" i="45"/>
  <c r="AJ133" i="47"/>
  <c r="AJ133" i="45"/>
  <c r="BH133" i="47"/>
  <c r="BH133" i="45"/>
  <c r="BP133" i="47"/>
  <c r="BP133" i="45"/>
  <c r="H134" i="47"/>
  <c r="H134" i="45"/>
  <c r="P134" i="47"/>
  <c r="P134" i="45"/>
  <c r="X134" i="47"/>
  <c r="X134" i="45"/>
  <c r="AF134" i="47"/>
  <c r="AF134" i="45"/>
  <c r="AV134" i="47"/>
  <c r="AV134" i="45"/>
  <c r="BD134" i="47"/>
  <c r="BD134" i="45"/>
  <c r="BL134" i="47"/>
  <c r="BL134" i="45"/>
  <c r="K135" i="47"/>
  <c r="K135" i="45"/>
  <c r="S135" i="47"/>
  <c r="S135" i="45"/>
  <c r="AA135" i="47"/>
  <c r="AA135" i="45"/>
  <c r="AQ135" i="47"/>
  <c r="AQ135" i="45"/>
  <c r="BG135" i="47"/>
  <c r="BG135" i="45"/>
  <c r="BO135" i="47"/>
  <c r="BO135" i="45"/>
  <c r="G136" i="47"/>
  <c r="G136" i="45"/>
  <c r="W136" i="47"/>
  <c r="W136" i="45"/>
  <c r="AM136" i="47"/>
  <c r="AM136" i="45"/>
  <c r="AU136" i="47"/>
  <c r="AU136" i="45"/>
  <c r="BC136" i="47"/>
  <c r="BC136" i="45"/>
  <c r="Q137" i="47"/>
  <c r="Q137" i="45"/>
  <c r="Y137" i="47"/>
  <c r="Y137" i="45"/>
  <c r="AW137" i="47"/>
  <c r="AW137" i="45"/>
  <c r="L138" i="47"/>
  <c r="L138" i="45"/>
  <c r="T138" i="47"/>
  <c r="T138" i="45"/>
  <c r="AB138" i="47"/>
  <c r="AB138" i="45"/>
  <c r="AR138" i="47"/>
  <c r="AR138" i="45"/>
  <c r="AZ138" i="47"/>
  <c r="AZ138" i="45"/>
  <c r="BH138" i="47"/>
  <c r="BH138" i="45"/>
  <c r="BP138" i="47"/>
  <c r="BP138" i="45"/>
  <c r="G139" i="47"/>
  <c r="G139" i="45"/>
  <c r="O139" i="47"/>
  <c r="O139" i="45"/>
  <c r="AE139" i="47"/>
  <c r="AE139" i="45"/>
  <c r="AU139" i="47"/>
  <c r="AU139" i="45"/>
  <c r="BC139" i="47"/>
  <c r="BC139" i="45"/>
  <c r="BK139" i="47"/>
  <c r="BK139" i="45"/>
  <c r="M140" i="47"/>
  <c r="M140" i="45"/>
  <c r="AK140" i="47"/>
  <c r="AK140" i="45"/>
  <c r="AS140" i="47"/>
  <c r="AS140" i="45"/>
  <c r="BA140" i="47"/>
  <c r="BA140" i="45"/>
  <c r="C94" i="47"/>
  <c r="C94" i="45" s="1"/>
  <c r="AG7" i="45"/>
  <c r="AW7" i="45"/>
  <c r="R9" i="45"/>
  <c r="Y10" i="45"/>
  <c r="AO10" i="45"/>
  <c r="BE10" i="45"/>
  <c r="I13" i="45"/>
  <c r="Q15" i="45"/>
  <c r="AL16" i="45"/>
  <c r="BK16" i="45"/>
  <c r="H20" i="45"/>
  <c r="X20" i="45"/>
  <c r="U22" i="45"/>
  <c r="AZ26" i="45"/>
  <c r="AL27" i="45"/>
  <c r="AK31" i="45"/>
  <c r="AV41" i="45"/>
  <c r="L42" i="45"/>
  <c r="AL45" i="45"/>
  <c r="J46" i="45"/>
  <c r="F47" i="45"/>
  <c r="AL48" i="45"/>
  <c r="R49" i="45"/>
  <c r="BM53" i="45"/>
  <c r="AZ54" i="45"/>
  <c r="U57" i="45"/>
  <c r="AW60" i="45"/>
  <c r="X62" i="45"/>
  <c r="AR63" i="45"/>
  <c r="AL87" i="45"/>
  <c r="Z88" i="45"/>
  <c r="BB89" i="45"/>
  <c r="AD93" i="45"/>
  <c r="AY95" i="45"/>
  <c r="S97" i="45"/>
  <c r="BG97" i="45"/>
  <c r="M98" i="45"/>
  <c r="Z104" i="45"/>
  <c r="BB112" i="45"/>
  <c r="X115" i="45"/>
  <c r="BJ119" i="45"/>
  <c r="F123" i="45"/>
  <c r="F125" i="45"/>
  <c r="AJ127" i="45"/>
  <c r="X131" i="45"/>
  <c r="A48" i="45"/>
  <c r="A88" i="45"/>
  <c r="C48" i="47"/>
  <c r="C48" i="45" s="1"/>
  <c r="AP9" i="45"/>
  <c r="BF9" i="45"/>
  <c r="AD11" i="45"/>
  <c r="AT11" i="45"/>
  <c r="BJ11" i="45"/>
  <c r="S12" i="45"/>
  <c r="AF13" i="45"/>
  <c r="U14" i="45"/>
  <c r="AO15" i="45"/>
  <c r="N16" i="45"/>
  <c r="AJ17" i="45"/>
  <c r="H18" i="45"/>
  <c r="X18" i="45"/>
  <c r="I25" i="45"/>
  <c r="BP42" i="45"/>
  <c r="AH44" i="45"/>
  <c r="AD47" i="45"/>
  <c r="BJ50" i="45"/>
  <c r="Q56" i="45"/>
  <c r="M59" i="45"/>
  <c r="K65" i="45"/>
  <c r="S65" i="45"/>
  <c r="AA65" i="45"/>
  <c r="AI65" i="45"/>
  <c r="AQ65" i="45"/>
  <c r="AY65" i="45"/>
  <c r="BO65" i="45"/>
  <c r="W66" i="45"/>
  <c r="AG67" i="45"/>
  <c r="AD87" i="45"/>
  <c r="AT89" i="45"/>
  <c r="BF90" i="45"/>
  <c r="R92" i="45"/>
  <c r="BF92" i="45"/>
  <c r="BJ93" i="45"/>
  <c r="K97" i="45"/>
  <c r="BA98" i="45"/>
  <c r="BE99" i="45"/>
  <c r="AV101" i="45"/>
  <c r="BQ107" i="45"/>
  <c r="Z113" i="45"/>
  <c r="AI118" i="45"/>
  <c r="AT121" i="45"/>
  <c r="R122" i="45"/>
  <c r="L127" i="45"/>
  <c r="AZ127" i="45"/>
  <c r="L19" i="47"/>
  <c r="L19" i="45"/>
  <c r="X23" i="47"/>
  <c r="X23" i="45"/>
  <c r="AZ24" i="47"/>
  <c r="AZ24" i="45"/>
  <c r="X25" i="47"/>
  <c r="X25" i="45"/>
  <c r="AA26" i="47"/>
  <c r="AA26" i="45"/>
  <c r="I28" i="47"/>
  <c r="I28" i="45"/>
  <c r="BM28" i="47"/>
  <c r="BM28" i="45"/>
  <c r="E29" i="47"/>
  <c r="E29" i="45"/>
  <c r="AF30" i="47"/>
  <c r="AF30" i="45"/>
  <c r="BL30" i="47"/>
  <c r="BL30" i="45"/>
  <c r="D31" i="47"/>
  <c r="D31" i="45"/>
  <c r="AZ31" i="47"/>
  <c r="AZ31" i="45"/>
  <c r="X32" i="47"/>
  <c r="X32" i="45"/>
  <c r="AN32" i="47"/>
  <c r="AN32" i="45"/>
  <c r="BL32" i="47"/>
  <c r="BL32" i="45"/>
  <c r="AH33" i="47"/>
  <c r="AH33" i="45"/>
  <c r="E22" i="47"/>
  <c r="E22" i="45"/>
  <c r="AW23" i="47"/>
  <c r="AW23" i="45"/>
  <c r="BM25" i="47"/>
  <c r="BM25" i="45"/>
  <c r="BP26" i="47"/>
  <c r="BP26" i="45"/>
  <c r="N27" i="47"/>
  <c r="N27" i="45"/>
  <c r="AH28" i="47"/>
  <c r="AH28" i="45"/>
  <c r="AC31" i="47"/>
  <c r="AC31" i="45"/>
  <c r="K33" i="47"/>
  <c r="K33" i="45"/>
  <c r="AE34" i="47"/>
  <c r="AE34" i="45"/>
  <c r="AH35" i="47"/>
  <c r="AH35" i="45"/>
  <c r="BN37" i="47"/>
  <c r="BN37" i="45"/>
  <c r="T38" i="47"/>
  <c r="T38" i="45"/>
  <c r="BH38" i="47"/>
  <c r="BH38" i="45"/>
  <c r="J40" i="47"/>
  <c r="J40" i="45"/>
  <c r="BF40" i="47"/>
  <c r="BF40" i="45"/>
  <c r="J42" i="47"/>
  <c r="J42" i="45"/>
  <c r="Z42" i="47"/>
  <c r="Z42" i="45"/>
  <c r="A90" i="45"/>
  <c r="C51" i="47"/>
  <c r="C51" i="45" s="1"/>
  <c r="C90" i="47"/>
  <c r="C90" i="45" s="1"/>
  <c r="Y7" i="45"/>
  <c r="AW10" i="45"/>
  <c r="BB11" i="45"/>
  <c r="AZ12" i="45"/>
  <c r="BO12" i="45"/>
  <c r="BD13" i="45"/>
  <c r="BA14" i="45"/>
  <c r="AW15" i="45"/>
  <c r="V16" i="45"/>
  <c r="AR17" i="45"/>
  <c r="AN18" i="45"/>
  <c r="M22" i="45"/>
  <c r="AJ26" i="45"/>
  <c r="X41" i="45"/>
  <c r="AZ42" i="45"/>
  <c r="AH46" i="45"/>
  <c r="BF46" i="45"/>
  <c r="V47" i="45"/>
  <c r="BB47" i="45"/>
  <c r="AL50" i="45"/>
  <c r="O55" i="45"/>
  <c r="I56" i="45"/>
  <c r="AW56" i="45"/>
  <c r="Y58" i="45"/>
  <c r="AK59" i="45"/>
  <c r="BQ59" i="45"/>
  <c r="AJ61" i="45"/>
  <c r="AN62" i="45"/>
  <c r="AP88" i="45"/>
  <c r="AP92" i="45"/>
  <c r="AA95" i="45"/>
  <c r="AE96" i="45"/>
  <c r="AJ100" i="45"/>
  <c r="BD110" i="45"/>
  <c r="F112" i="45"/>
  <c r="AP113" i="45"/>
  <c r="AP120" i="45"/>
  <c r="AL121" i="45"/>
  <c r="J122" i="45"/>
  <c r="AN126" i="45"/>
  <c r="N128" i="45"/>
  <c r="BJ128" i="45"/>
  <c r="P131" i="45"/>
  <c r="BQ140" i="47"/>
  <c r="BQ140" i="45"/>
  <c r="Q141" i="47"/>
  <c r="Q141" i="45"/>
  <c r="AG141" i="47"/>
  <c r="AG141" i="45"/>
  <c r="BM141" i="47"/>
  <c r="BM141" i="45"/>
  <c r="K142" i="47"/>
  <c r="K142" i="45"/>
  <c r="AA142" i="47"/>
  <c r="AA142" i="45"/>
  <c r="AY142" i="47"/>
  <c r="AY142" i="45"/>
  <c r="O143" i="47"/>
  <c r="O143" i="45"/>
  <c r="W143" i="47"/>
  <c r="W143" i="45"/>
  <c r="AE143" i="47"/>
  <c r="AE143" i="45"/>
  <c r="AM143" i="47"/>
  <c r="AM143" i="45"/>
  <c r="AU143" i="47"/>
  <c r="AU143" i="45"/>
  <c r="BK143" i="47"/>
  <c r="BK143" i="45"/>
  <c r="I144" i="47"/>
  <c r="I144" i="45"/>
  <c r="AG144" i="47"/>
  <c r="AG144" i="45"/>
  <c r="BE144" i="47"/>
  <c r="BE144" i="45"/>
  <c r="D145" i="47"/>
  <c r="D145" i="45"/>
  <c r="L145" i="47"/>
  <c r="L145" i="45"/>
  <c r="AJ145" i="47"/>
  <c r="AJ145" i="45"/>
  <c r="AZ145" i="47"/>
  <c r="AZ145" i="45"/>
  <c r="BH145" i="47"/>
  <c r="BH145" i="45"/>
  <c r="P146" i="47"/>
  <c r="P146" i="45"/>
  <c r="AF146" i="47"/>
  <c r="AF146" i="45"/>
  <c r="BD146" i="47"/>
  <c r="BD146" i="45"/>
  <c r="BL146" i="47"/>
  <c r="BL146" i="45"/>
  <c r="L147" i="47"/>
  <c r="L147" i="45"/>
  <c r="T147" i="47"/>
  <c r="T147" i="45"/>
  <c r="AB147" i="47"/>
  <c r="AB147" i="45"/>
  <c r="AJ147" i="47"/>
  <c r="AJ147" i="45"/>
  <c r="AZ147" i="47"/>
  <c r="AZ147" i="45"/>
  <c r="BH147" i="47"/>
  <c r="BH147" i="45"/>
  <c r="D148" i="47"/>
  <c r="D148" i="45"/>
  <c r="L148" i="47"/>
  <c r="L148" i="45"/>
  <c r="T148" i="47"/>
  <c r="T148" i="45"/>
  <c r="AJ148" i="47"/>
  <c r="AJ148" i="45"/>
  <c r="AR148" i="47"/>
  <c r="AR148" i="45"/>
  <c r="AZ148" i="47"/>
  <c r="AZ148" i="45"/>
  <c r="BH148" i="47"/>
  <c r="BH148" i="45"/>
  <c r="H149" i="47"/>
  <c r="H149" i="45"/>
  <c r="AF149" i="47"/>
  <c r="AF149" i="45"/>
  <c r="AV149" i="47"/>
  <c r="AV149" i="45"/>
  <c r="BD149" i="47"/>
  <c r="BD149" i="45"/>
  <c r="L150" i="47"/>
  <c r="L150" i="45"/>
  <c r="AJ150" i="47"/>
  <c r="AJ150" i="45"/>
  <c r="AZ150" i="47"/>
  <c r="AZ150" i="45"/>
  <c r="H151" i="47"/>
  <c r="H151" i="45"/>
  <c r="AF151" i="47"/>
  <c r="AF151" i="45"/>
  <c r="AV151" i="47"/>
  <c r="AV151" i="45"/>
  <c r="BD151" i="47"/>
  <c r="BD151" i="45"/>
  <c r="BL151" i="47"/>
  <c r="BL151" i="45"/>
  <c r="J152" i="47"/>
  <c r="J152" i="45"/>
  <c r="R152" i="47"/>
  <c r="R152" i="45"/>
  <c r="AH152" i="47"/>
  <c r="AH152" i="45"/>
  <c r="AP152" i="47"/>
  <c r="AP152" i="45"/>
  <c r="AX152" i="47"/>
  <c r="AX152" i="45"/>
  <c r="BF152" i="47"/>
  <c r="BF152" i="45"/>
  <c r="V153" i="47"/>
  <c r="V153" i="45"/>
  <c r="BB153" i="47"/>
  <c r="BB153" i="45"/>
  <c r="X154" i="47"/>
  <c r="X154" i="45"/>
  <c r="AF154" i="47"/>
  <c r="AF154" i="45"/>
  <c r="AN154" i="47"/>
  <c r="AN154" i="45"/>
  <c r="BL154" i="47"/>
  <c r="BL154" i="45"/>
  <c r="D155" i="47"/>
  <c r="D155" i="45"/>
  <c r="AB155" i="47"/>
  <c r="AB155" i="45"/>
  <c r="AR155" i="47"/>
  <c r="AR155" i="45"/>
  <c r="P156" i="47"/>
  <c r="P156" i="45"/>
  <c r="AN156" i="47"/>
  <c r="AN156" i="45"/>
  <c r="AW157" i="47"/>
  <c r="AW157" i="45"/>
  <c r="BM157" i="47"/>
  <c r="BM157" i="45"/>
  <c r="J158" i="47"/>
  <c r="J158" i="45"/>
  <c r="AH158" i="47"/>
  <c r="AH158" i="45"/>
  <c r="AP158" i="47"/>
  <c r="AP158" i="45"/>
  <c r="BF158" i="47"/>
  <c r="BF158" i="45"/>
  <c r="F159" i="47"/>
  <c r="F159" i="45"/>
  <c r="N159" i="47"/>
  <c r="N159" i="45"/>
  <c r="AD159" i="47"/>
  <c r="AD159" i="45"/>
  <c r="BB159" i="47"/>
  <c r="BB159" i="45"/>
  <c r="BJ159" i="47"/>
  <c r="BJ159" i="45"/>
  <c r="P160" i="47"/>
  <c r="P160" i="45"/>
  <c r="X160" i="47"/>
  <c r="X160" i="45"/>
  <c r="AF160" i="47"/>
  <c r="AF160" i="45"/>
  <c r="BD160" i="47"/>
  <c r="BD160" i="45"/>
  <c r="BL160" i="47"/>
  <c r="BL160" i="45"/>
  <c r="L161" i="47"/>
  <c r="L161" i="45"/>
  <c r="T161" i="47"/>
  <c r="T161" i="45"/>
  <c r="AB161" i="47"/>
  <c r="AB161" i="45"/>
  <c r="AJ161" i="47"/>
  <c r="AJ161" i="45"/>
  <c r="AR161" i="47"/>
  <c r="AR161" i="45"/>
  <c r="BH161" i="47"/>
  <c r="BH161" i="45"/>
  <c r="BP161" i="47"/>
  <c r="BP161" i="45"/>
  <c r="H162" i="47"/>
  <c r="H162" i="45"/>
  <c r="X162" i="47"/>
  <c r="X162" i="45"/>
  <c r="AF162" i="47"/>
  <c r="AF162" i="45"/>
  <c r="AV162" i="47"/>
  <c r="AV162" i="45"/>
  <c r="D163" i="47"/>
  <c r="D163" i="45"/>
  <c r="L163" i="47"/>
  <c r="L163" i="45"/>
  <c r="T163" i="47"/>
  <c r="T163" i="45"/>
  <c r="AJ163" i="47"/>
  <c r="AJ163" i="45"/>
  <c r="BH163" i="47"/>
  <c r="BH163" i="45"/>
  <c r="BP163" i="47"/>
  <c r="BP163" i="45"/>
  <c r="D164" i="47"/>
  <c r="D164" i="45"/>
  <c r="T164" i="47"/>
  <c r="T164" i="45"/>
  <c r="AB164" i="47"/>
  <c r="AB164" i="45"/>
  <c r="AR164" i="47"/>
  <c r="AR164" i="45"/>
  <c r="AZ164" i="47"/>
  <c r="AZ164" i="45"/>
  <c r="H165" i="47"/>
  <c r="H165" i="45"/>
  <c r="X165" i="47"/>
  <c r="X165" i="45"/>
  <c r="BL165" i="47"/>
  <c r="BL165" i="45"/>
  <c r="J166" i="47"/>
  <c r="J166" i="45"/>
  <c r="R166" i="47"/>
  <c r="R166" i="45"/>
  <c r="AH166" i="47"/>
  <c r="AH166" i="45"/>
  <c r="AP166" i="47"/>
  <c r="AP166" i="45"/>
  <c r="F167" i="47"/>
  <c r="F167" i="45"/>
  <c r="V167" i="47"/>
  <c r="V167" i="45"/>
  <c r="AD167" i="47"/>
  <c r="AD167" i="45"/>
  <c r="AL167" i="47"/>
  <c r="AL167" i="45"/>
  <c r="BB167" i="47"/>
  <c r="BB167" i="45"/>
  <c r="BJ167" i="47"/>
  <c r="BJ167" i="45"/>
  <c r="D168" i="47"/>
  <c r="D168" i="45"/>
  <c r="L168" i="47"/>
  <c r="L168" i="45"/>
  <c r="T168" i="47"/>
  <c r="T168" i="45"/>
  <c r="AJ168" i="47"/>
  <c r="AJ168" i="45"/>
  <c r="AR168" i="47"/>
  <c r="AR168" i="45"/>
  <c r="BH168" i="47"/>
  <c r="BH168" i="45"/>
  <c r="AF169" i="47"/>
  <c r="AF169" i="45"/>
  <c r="AN169" i="47"/>
  <c r="AN169" i="45"/>
  <c r="BD169" i="47"/>
  <c r="BD169" i="45"/>
  <c r="BL169" i="47"/>
  <c r="BL169" i="45"/>
  <c r="H171" i="47"/>
  <c r="H171" i="45"/>
  <c r="AF171" i="47"/>
  <c r="AF171" i="45"/>
  <c r="AN171" i="47"/>
  <c r="AN171" i="45"/>
  <c r="AV171" i="47"/>
  <c r="AV171" i="45"/>
  <c r="BD171" i="47"/>
  <c r="BD171" i="45"/>
  <c r="BL171" i="47"/>
  <c r="BL171" i="45"/>
  <c r="J172" i="47"/>
  <c r="J172" i="45"/>
  <c r="AH172" i="47"/>
  <c r="AH172" i="45"/>
  <c r="AP172" i="47"/>
  <c r="AP172" i="45"/>
  <c r="BN172" i="47"/>
  <c r="BN172" i="45"/>
  <c r="AB173" i="47"/>
  <c r="AB173" i="45"/>
  <c r="AR173" i="47"/>
  <c r="AR173" i="45"/>
  <c r="AZ173" i="47"/>
  <c r="AZ173" i="45"/>
  <c r="X174" i="47"/>
  <c r="X174" i="45"/>
  <c r="AN174" i="47"/>
  <c r="AN174" i="45"/>
  <c r="BD174" i="47"/>
  <c r="BD174" i="45"/>
  <c r="L175" i="47"/>
  <c r="L175" i="45"/>
  <c r="AB175" i="47"/>
  <c r="AB175" i="45"/>
  <c r="AR175" i="47"/>
  <c r="AR175" i="45"/>
  <c r="AZ175" i="47"/>
  <c r="AZ175" i="45"/>
  <c r="BH175" i="47"/>
  <c r="BH175" i="45"/>
  <c r="BP175" i="47"/>
  <c r="BP175" i="45"/>
  <c r="G176" i="47"/>
  <c r="G176" i="45"/>
  <c r="W176" i="47"/>
  <c r="W176" i="45"/>
  <c r="BK176" i="47"/>
  <c r="BK176" i="45"/>
  <c r="I177" i="47"/>
  <c r="I177" i="45"/>
  <c r="AG177" i="47"/>
  <c r="AG177" i="45"/>
  <c r="AO177" i="47"/>
  <c r="AO177" i="45"/>
  <c r="BE177" i="47"/>
  <c r="BE177" i="45"/>
  <c r="E178" i="47"/>
  <c r="E178" i="45"/>
  <c r="M178" i="47"/>
  <c r="M178" i="45"/>
  <c r="AK178" i="47"/>
  <c r="AK178" i="45"/>
  <c r="BA178" i="47"/>
  <c r="BA178" i="45"/>
  <c r="BI178" i="47"/>
  <c r="BI178" i="45"/>
  <c r="AD34" i="45"/>
  <c r="AB50" i="45"/>
  <c r="AZ52" i="45"/>
  <c r="BG142" i="45"/>
  <c r="Y144" i="45"/>
  <c r="D147" i="45"/>
  <c r="BP148" i="45"/>
  <c r="T150" i="45"/>
  <c r="BP155" i="45"/>
  <c r="AG157" i="45"/>
  <c r="BP164" i="45"/>
  <c r="P165" i="45"/>
  <c r="AN165" i="45"/>
  <c r="AT167" i="45"/>
  <c r="Q144" i="45"/>
  <c r="BM144" i="45"/>
  <c r="AV146" i="45"/>
  <c r="BH155" i="45"/>
  <c r="Z158" i="45"/>
  <c r="AN162" i="45"/>
  <c r="BL162" i="45"/>
  <c r="BH164" i="45"/>
  <c r="AX166" i="45"/>
  <c r="Q35" i="45"/>
  <c r="AW35" i="45"/>
  <c r="M36" i="45"/>
  <c r="AQ142" i="45"/>
  <c r="AW144" i="45"/>
  <c r="AB145" i="45"/>
  <c r="D150" i="45"/>
  <c r="N153" i="45"/>
  <c r="P154" i="45"/>
  <c r="AF156" i="45"/>
  <c r="Y157" i="45"/>
  <c r="AN160" i="45"/>
  <c r="BD162" i="45"/>
  <c r="AZ163" i="45"/>
  <c r="BD165" i="45"/>
  <c r="BN166" i="45"/>
  <c r="Y179" i="47"/>
  <c r="Y179" i="45"/>
  <c r="BE179" i="47"/>
  <c r="BE179" i="45"/>
  <c r="BM179" i="47"/>
  <c r="BM179" i="45"/>
  <c r="AQ180" i="47"/>
  <c r="AQ180" i="45"/>
  <c r="G181" i="47"/>
  <c r="G181" i="45"/>
  <c r="BC181" i="47"/>
  <c r="BC181" i="45"/>
  <c r="I182" i="47"/>
  <c r="I182" i="45"/>
  <c r="AW182" i="47"/>
  <c r="AW182" i="45"/>
  <c r="BE182" i="47"/>
  <c r="BE182" i="45"/>
  <c r="U183" i="47"/>
  <c r="U183" i="45"/>
  <c r="BQ183" i="47"/>
  <c r="BQ183" i="45"/>
  <c r="O184" i="47"/>
  <c r="O184" i="45"/>
  <c r="AU184" i="47"/>
  <c r="AU184" i="45"/>
  <c r="AC186" i="47"/>
  <c r="AC186" i="45"/>
  <c r="BI186" i="47"/>
  <c r="BI186" i="45"/>
  <c r="BQ186" i="47"/>
  <c r="BQ186" i="45"/>
  <c r="Y187" i="47"/>
  <c r="Y187" i="45"/>
  <c r="AO187" i="47"/>
  <c r="AO187" i="45"/>
  <c r="M188" i="47"/>
  <c r="M188" i="45"/>
  <c r="AK188" i="47"/>
  <c r="AK188" i="45"/>
  <c r="BQ188" i="47"/>
  <c r="BQ188" i="45"/>
  <c r="AO189" i="47"/>
  <c r="AO189" i="45"/>
  <c r="BM189" i="47"/>
  <c r="BM189" i="45"/>
  <c r="U190" i="47"/>
  <c r="U190" i="45"/>
  <c r="I191" i="47"/>
  <c r="I191" i="45"/>
  <c r="BE191" i="47"/>
  <c r="BE191" i="45"/>
  <c r="AC192" i="47"/>
  <c r="AC192" i="45"/>
  <c r="BI192" i="47"/>
  <c r="BI192" i="45"/>
  <c r="Y193" i="47"/>
  <c r="Y193" i="45"/>
  <c r="AO193" i="47"/>
  <c r="AO193" i="45"/>
  <c r="AI194" i="47"/>
  <c r="AI194" i="45"/>
  <c r="AQ194" i="47"/>
  <c r="AQ194" i="45"/>
  <c r="AG179" i="45"/>
  <c r="E183" i="45"/>
  <c r="AS183" i="45"/>
  <c r="BC184" i="45"/>
  <c r="AK186" i="45"/>
  <c r="AS190" i="45"/>
  <c r="AW191" i="45"/>
  <c r="M192" i="45"/>
  <c r="AS192" i="45"/>
  <c r="AG193" i="45"/>
  <c r="S180" i="45"/>
  <c r="AU181" i="45"/>
  <c r="AO182" i="45"/>
  <c r="AK183" i="45"/>
  <c r="W184" i="45"/>
  <c r="E186" i="45"/>
  <c r="U188" i="45"/>
  <c r="AS188" i="45"/>
  <c r="AG189" i="45"/>
  <c r="E192" i="45"/>
  <c r="AI180" i="45"/>
  <c r="AE181" i="45"/>
  <c r="Y182" i="45"/>
  <c r="BA186" i="45"/>
  <c r="AW187" i="45"/>
  <c r="AC190" i="45"/>
  <c r="BI190" i="45"/>
  <c r="Y191" i="45"/>
  <c r="BM191" i="45"/>
  <c r="Q193" i="45"/>
  <c r="BE193" i="45"/>
  <c r="S194" i="45"/>
  <c r="AU195" i="47"/>
  <c r="AU195" i="45"/>
  <c r="AD197" i="47"/>
  <c r="AD197" i="45"/>
  <c r="BM198" i="47"/>
  <c r="BM198" i="45"/>
  <c r="AC199" i="47"/>
  <c r="AC199" i="45"/>
  <c r="BQ199" i="47"/>
  <c r="BQ199" i="45"/>
  <c r="E201" i="47"/>
  <c r="E201" i="45"/>
  <c r="AC201" i="47"/>
  <c r="AC201" i="45"/>
  <c r="Q202" i="47"/>
  <c r="Q202" i="45"/>
  <c r="AW202" i="47"/>
  <c r="AW202" i="45"/>
  <c r="K203" i="47"/>
  <c r="K203" i="45"/>
  <c r="AA203" i="47"/>
  <c r="AA203" i="45"/>
  <c r="O204" i="47"/>
  <c r="O204" i="45"/>
  <c r="BC204" i="47"/>
  <c r="BC204" i="45"/>
  <c r="AA205" i="47"/>
  <c r="AA205" i="45"/>
  <c r="AY205" i="47"/>
  <c r="AY205" i="45"/>
  <c r="AT206" i="47"/>
  <c r="AT206" i="45"/>
  <c r="R207" i="47"/>
  <c r="R207" i="45"/>
  <c r="AP207" i="47"/>
  <c r="AP207" i="45"/>
  <c r="BK120" i="45"/>
  <c r="O195" i="45"/>
  <c r="AS201" i="45"/>
  <c r="Y202" i="45"/>
  <c r="AE204" i="45"/>
  <c r="AW130" i="47"/>
  <c r="AW130" i="45"/>
  <c r="E7" i="45"/>
  <c r="U7" i="45"/>
  <c r="BA7" i="45"/>
  <c r="D8" i="45"/>
  <c r="X8" i="45"/>
  <c r="BH8" i="45"/>
  <c r="AB9" i="45"/>
  <c r="AS9" i="45"/>
  <c r="BD9" i="45"/>
  <c r="E11" i="45"/>
  <c r="U11" i="45"/>
  <c r="AG11" i="45"/>
  <c r="AT12" i="45"/>
  <c r="BE12" i="45"/>
  <c r="W13" i="45"/>
  <c r="BC13" i="45"/>
  <c r="V14" i="45"/>
  <c r="AP14" i="45"/>
  <c r="BC15" i="45"/>
  <c r="D16" i="45"/>
  <c r="BA16" i="45"/>
  <c r="BM16" i="45"/>
  <c r="AG17" i="45"/>
  <c r="AX17" i="45"/>
  <c r="BN17" i="45"/>
  <c r="AC18" i="45"/>
  <c r="BB18" i="45"/>
  <c r="AI19" i="45"/>
  <c r="AU19" i="45"/>
  <c r="AX20" i="45"/>
  <c r="BN20" i="45"/>
  <c r="AQ21" i="45"/>
  <c r="G22" i="45"/>
  <c r="AM22" i="45"/>
  <c r="S23" i="45"/>
  <c r="AQ23" i="45"/>
  <c r="N26" i="45"/>
  <c r="AN27" i="45"/>
  <c r="BD27" i="45"/>
  <c r="D28" i="45"/>
  <c r="AB28" i="45"/>
  <c r="AF29" i="45"/>
  <c r="BD29" i="45"/>
  <c r="AM31" i="45"/>
  <c r="AA32" i="45"/>
  <c r="E33" i="45"/>
  <c r="AC33" i="45"/>
  <c r="BI33" i="45"/>
  <c r="AN7" i="45"/>
  <c r="AR8" i="45"/>
  <c r="BL8" i="45"/>
  <c r="AB10" i="45"/>
  <c r="BD10" i="45"/>
  <c r="F12" i="45"/>
  <c r="V12" i="45"/>
  <c r="AH12" i="45"/>
  <c r="G13" i="45"/>
  <c r="G14" i="45"/>
  <c r="AU14" i="45"/>
  <c r="O15" i="45"/>
  <c r="E16" i="45"/>
  <c r="T16" i="45"/>
  <c r="R18" i="45"/>
  <c r="O19" i="45"/>
  <c r="BG21" i="45"/>
  <c r="BK22" i="45"/>
  <c r="K23" i="45"/>
  <c r="BO23" i="45"/>
  <c r="O24" i="45"/>
  <c r="AM24" i="45"/>
  <c r="AZ28" i="45"/>
  <c r="H29" i="45"/>
  <c r="I8" i="45"/>
  <c r="AQ8" i="45"/>
  <c r="BG8" i="45"/>
  <c r="F9" i="45"/>
  <c r="V9" i="45"/>
  <c r="AL9" i="45"/>
  <c r="AU10" i="45"/>
  <c r="BI10" i="45"/>
  <c r="AH11" i="45"/>
  <c r="AX11" i="45"/>
  <c r="BN11" i="45"/>
  <c r="Q12" i="45"/>
  <c r="L13" i="45"/>
  <c r="AF14" i="45"/>
  <c r="AK15" i="45"/>
  <c r="BQ15" i="45"/>
  <c r="AX16" i="45"/>
  <c r="W17" i="45"/>
  <c r="AM17" i="45"/>
  <c r="BC17" i="45"/>
  <c r="AV19" i="45"/>
  <c r="AA20" i="45"/>
  <c r="BP21" i="45"/>
  <c r="AV22" i="45"/>
  <c r="BH23" i="45"/>
  <c r="AR25" i="45"/>
  <c r="AG27" i="45"/>
  <c r="I29" i="45"/>
  <c r="AG29" i="45"/>
  <c r="J11" i="45"/>
  <c r="E15" i="45"/>
  <c r="U15" i="45"/>
  <c r="R16" i="45"/>
  <c r="G17" i="45"/>
  <c r="AQ32" i="47"/>
  <c r="AQ32" i="45"/>
  <c r="AK33" i="47"/>
  <c r="AK33" i="45"/>
  <c r="Q34" i="47"/>
  <c r="Q34" i="45"/>
  <c r="AJ35" i="47"/>
  <c r="AJ35" i="45"/>
  <c r="D37" i="47"/>
  <c r="D37" i="45"/>
  <c r="AZ37" i="47"/>
  <c r="AZ37" i="45"/>
  <c r="N38" i="47"/>
  <c r="N38" i="45"/>
  <c r="AG39" i="47"/>
  <c r="AG39" i="45"/>
  <c r="J44" i="47"/>
  <c r="J44" i="45"/>
  <c r="AX44" i="47"/>
  <c r="AX44" i="45"/>
  <c r="N45" i="47"/>
  <c r="N45" i="45"/>
  <c r="AT45" i="47"/>
  <c r="AT45" i="45"/>
  <c r="N48" i="47"/>
  <c r="N48" i="45"/>
  <c r="BJ48" i="47"/>
  <c r="BJ48" i="45"/>
  <c r="AX49" i="47"/>
  <c r="AX49" i="45"/>
  <c r="V50" i="47"/>
  <c r="V50" i="45"/>
  <c r="Z51" i="47"/>
  <c r="Z51" i="45"/>
  <c r="Y53" i="47"/>
  <c r="Y53" i="45"/>
  <c r="R10" i="45"/>
  <c r="W11" i="45"/>
  <c r="AS14" i="45"/>
  <c r="BI14" i="45"/>
  <c r="R15" i="45"/>
  <c r="AH15" i="45"/>
  <c r="O16" i="45"/>
  <c r="T17" i="45"/>
  <c r="BD18" i="45"/>
  <c r="BL20" i="45"/>
  <c r="BA22" i="45"/>
  <c r="BE25" i="45"/>
  <c r="D26" i="45"/>
  <c r="AR26" i="45"/>
  <c r="BB27" i="45"/>
  <c r="AP28" i="45"/>
  <c r="U31" i="45"/>
  <c r="BQ31" i="45"/>
  <c r="O34" i="45"/>
  <c r="AH37" i="45"/>
  <c r="AZ32" i="47"/>
  <c r="AZ32" i="45"/>
  <c r="F33" i="47"/>
  <c r="F33" i="45"/>
  <c r="AT33" i="47"/>
  <c r="AT33" i="45"/>
  <c r="Z34" i="47"/>
  <c r="Z34" i="45"/>
  <c r="AH34" i="47"/>
  <c r="AH34" i="45"/>
  <c r="AP34" i="47"/>
  <c r="AP34" i="45"/>
  <c r="AX34" i="47"/>
  <c r="AX34" i="45"/>
  <c r="BF34" i="47"/>
  <c r="BF34" i="45"/>
  <c r="BN34" i="47"/>
  <c r="BN34" i="45"/>
  <c r="AS35" i="47"/>
  <c r="AS35" i="45"/>
  <c r="M37" i="47"/>
  <c r="M37" i="45"/>
  <c r="BI37" i="47"/>
  <c r="BI37" i="45"/>
  <c r="W38" i="47"/>
  <c r="W38" i="45"/>
  <c r="E40" i="47"/>
  <c r="E40" i="45"/>
  <c r="BA40" i="47"/>
  <c r="BA40" i="45"/>
  <c r="A7" i="45"/>
  <c r="BF10" i="45"/>
  <c r="AX15" i="45"/>
  <c r="AW25" i="45"/>
  <c r="AB26" i="45"/>
  <c r="E31" i="45"/>
  <c r="BC34" i="45"/>
  <c r="V41" i="45"/>
  <c r="AT41" i="45"/>
  <c r="BF42" i="45"/>
  <c r="O11" i="45"/>
  <c r="G16" i="45"/>
  <c r="BC16" i="45"/>
  <c r="BA31" i="45"/>
  <c r="BE32" i="45"/>
  <c r="AZ38" i="45"/>
  <c r="N41" i="45"/>
  <c r="AL41" i="45"/>
  <c r="BJ41" i="45"/>
  <c r="BN42" i="45"/>
  <c r="C42" i="47"/>
  <c r="C42" i="45" s="1"/>
  <c r="U9" i="45"/>
  <c r="J10" i="45"/>
  <c r="BH10" i="45"/>
  <c r="Q11" i="45"/>
  <c r="AM11" i="45"/>
  <c r="BK11" i="45"/>
  <c r="W14" i="45"/>
  <c r="AK14" i="45"/>
  <c r="J15" i="45"/>
  <c r="I16" i="45"/>
  <c r="AU16" i="45"/>
  <c r="BE16" i="45"/>
  <c r="L17" i="45"/>
  <c r="BP17" i="45"/>
  <c r="AV18" i="45"/>
  <c r="BC19" i="45"/>
  <c r="P20" i="45"/>
  <c r="AP20" i="45"/>
  <c r="W22" i="45"/>
  <c r="AU22" i="45"/>
  <c r="AO23" i="45"/>
  <c r="W24" i="45"/>
  <c r="AU24" i="45"/>
  <c r="Q25" i="45"/>
  <c r="AL26" i="45"/>
  <c r="AT27" i="45"/>
  <c r="I30" i="45"/>
  <c r="AS31" i="45"/>
  <c r="Q32" i="45"/>
  <c r="AI33" i="45"/>
  <c r="AU34" i="45"/>
  <c r="BN35" i="45"/>
  <c r="AX37" i="45"/>
  <c r="AR38" i="45"/>
  <c r="AP40" i="45"/>
  <c r="AP42" i="45"/>
  <c r="BP12" i="45"/>
  <c r="V27" i="45"/>
  <c r="Z28" i="45"/>
  <c r="BN28" i="45"/>
  <c r="R37" i="45"/>
  <c r="F41" i="45"/>
  <c r="AD41" i="45"/>
  <c r="BB41" i="45"/>
  <c r="AX42" i="45"/>
  <c r="T7" i="45"/>
  <c r="AJ7" i="45"/>
  <c r="L10" i="45"/>
  <c r="Z10" i="45"/>
  <c r="AX10" i="45"/>
  <c r="G11" i="45"/>
  <c r="AO11" i="45"/>
  <c r="BM11" i="45"/>
  <c r="L12" i="45"/>
  <c r="AJ12" i="45"/>
  <c r="BH12" i="45"/>
  <c r="S13" i="45"/>
  <c r="AG13" i="45"/>
  <c r="AM14" i="45"/>
  <c r="Z15" i="45"/>
  <c r="BN15" i="45"/>
  <c r="AM16" i="45"/>
  <c r="AB17" i="45"/>
  <c r="P18" i="45"/>
  <c r="BD20" i="45"/>
  <c r="AK22" i="45"/>
  <c r="BQ22" i="45"/>
  <c r="AG23" i="45"/>
  <c r="AO25" i="45"/>
  <c r="T26" i="45"/>
  <c r="BJ27" i="45"/>
  <c r="R28" i="45"/>
  <c r="BF28" i="45"/>
  <c r="AW32" i="45"/>
  <c r="BO33" i="45"/>
  <c r="AM34" i="45"/>
  <c r="R35" i="45"/>
  <c r="BF35" i="45"/>
  <c r="J37" i="45"/>
  <c r="AJ38" i="45"/>
  <c r="AH42" i="45"/>
  <c r="AU53" i="45"/>
  <c r="AS55" i="45"/>
  <c r="N36" i="47"/>
  <c r="N36" i="45"/>
  <c r="AD36" i="47"/>
  <c r="AD36" i="45"/>
  <c r="AT36" i="47"/>
  <c r="AT36" i="45"/>
  <c r="BJ36" i="47"/>
  <c r="BJ36" i="45"/>
  <c r="D38" i="47"/>
  <c r="D38" i="45"/>
  <c r="AH40" i="47"/>
  <c r="AH40" i="45"/>
  <c r="F71" i="47"/>
  <c r="F71" i="45"/>
  <c r="AM79" i="47"/>
  <c r="AM79" i="45"/>
  <c r="BI110" i="47"/>
  <c r="BI110" i="45"/>
  <c r="S112" i="47"/>
  <c r="S112" i="45"/>
  <c r="O120" i="47"/>
  <c r="O120" i="45"/>
  <c r="W120" i="47"/>
  <c r="W120" i="45"/>
  <c r="AU120" i="47"/>
  <c r="AU120" i="45"/>
  <c r="K121" i="47"/>
  <c r="K121" i="45"/>
  <c r="AQ121" i="47"/>
  <c r="AQ121" i="45"/>
  <c r="AQ123" i="47"/>
  <c r="AQ123" i="45"/>
  <c r="BC124" i="47"/>
  <c r="BC124" i="45"/>
  <c r="K125" i="47"/>
  <c r="K125" i="45"/>
  <c r="AQ125" i="47"/>
  <c r="AQ125" i="45"/>
  <c r="Q127" i="47"/>
  <c r="Q127" i="45"/>
  <c r="AO127" i="47"/>
  <c r="AO127" i="45"/>
  <c r="AW127" i="47"/>
  <c r="AW127" i="45"/>
  <c r="Y32" i="47"/>
  <c r="Y32" i="45"/>
  <c r="AA33" i="47"/>
  <c r="AA33" i="45"/>
  <c r="Z35" i="47"/>
  <c r="Z35" i="45"/>
  <c r="F36" i="47"/>
  <c r="F36" i="45"/>
  <c r="V36" i="47"/>
  <c r="V36" i="45"/>
  <c r="AL36" i="47"/>
  <c r="AL36" i="45"/>
  <c r="BB36" i="47"/>
  <c r="BB36" i="45"/>
  <c r="AP37" i="47"/>
  <c r="AP37" i="45"/>
  <c r="BP38" i="47"/>
  <c r="BP38" i="45"/>
  <c r="P49" i="47"/>
  <c r="P49" i="45"/>
  <c r="A37" i="45"/>
  <c r="AZ7" i="45"/>
  <c r="BP7" i="45"/>
  <c r="P8" i="45"/>
  <c r="AP10" i="45"/>
  <c r="BE11" i="45"/>
  <c r="AY13" i="45"/>
  <c r="BO13" i="45"/>
  <c r="M14" i="45"/>
  <c r="AC14" i="45"/>
  <c r="BC14" i="45"/>
  <c r="D15" i="45"/>
  <c r="AP15" i="45"/>
  <c r="BF15" i="45"/>
  <c r="W16" i="45"/>
  <c r="AG16" i="45"/>
  <c r="BH17" i="45"/>
  <c r="AP18" i="45"/>
  <c r="BL18" i="45"/>
  <c r="AF20" i="45"/>
  <c r="AV20" i="45"/>
  <c r="AC22" i="45"/>
  <c r="Y23" i="45"/>
  <c r="AG25" i="45"/>
  <c r="L26" i="45"/>
  <c r="BH26" i="45"/>
  <c r="AD27" i="45"/>
  <c r="AX28" i="45"/>
  <c r="AL29" i="45"/>
  <c r="AO32" i="45"/>
  <c r="BG33" i="45"/>
  <c r="W34" i="45"/>
  <c r="Z40" i="45"/>
  <c r="R42" i="45"/>
  <c r="BH50" i="45"/>
  <c r="R61" i="45"/>
  <c r="T77" i="45"/>
  <c r="AG60" i="47"/>
  <c r="AG60" i="45"/>
  <c r="BE60" i="47"/>
  <c r="BE60" i="45"/>
  <c r="T61" i="47"/>
  <c r="T61" i="45"/>
  <c r="AZ61" i="47"/>
  <c r="AZ61" i="45"/>
  <c r="P62" i="47"/>
  <c r="P62" i="45"/>
  <c r="D63" i="47"/>
  <c r="D63" i="45"/>
  <c r="BP63" i="47"/>
  <c r="BP63" i="45"/>
  <c r="G66" i="47"/>
  <c r="G66" i="45"/>
  <c r="Y67" i="47"/>
  <c r="Y67" i="45"/>
  <c r="M68" i="47"/>
  <c r="M68" i="45"/>
  <c r="BE69" i="47"/>
  <c r="BE69" i="45"/>
  <c r="Y62" i="47"/>
  <c r="Y62" i="45"/>
  <c r="M63" i="47"/>
  <c r="M63" i="45"/>
  <c r="P66" i="47"/>
  <c r="P66" i="45"/>
  <c r="AH67" i="47"/>
  <c r="AH67" i="45"/>
  <c r="V68" i="47"/>
  <c r="V68" i="45"/>
  <c r="E42" i="45"/>
  <c r="M42" i="45"/>
  <c r="U42" i="45"/>
  <c r="AC42" i="45"/>
  <c r="AK42" i="45"/>
  <c r="AS42" i="45"/>
  <c r="AJ54" i="45"/>
  <c r="AE55" i="45"/>
  <c r="E57" i="45"/>
  <c r="AC57" i="45"/>
  <c r="I58" i="45"/>
  <c r="AO58" i="45"/>
  <c r="U131" i="45"/>
  <c r="U132" i="45"/>
  <c r="E134" i="45"/>
  <c r="BJ137" i="45"/>
  <c r="BM138" i="45"/>
  <c r="R140" i="45"/>
  <c r="AN142" i="45"/>
  <c r="L143" i="45"/>
  <c r="E146" i="45"/>
  <c r="BA146" i="45"/>
  <c r="Y147" i="45"/>
  <c r="AS149" i="45"/>
  <c r="Q150" i="45"/>
  <c r="BM150" i="45"/>
  <c r="U151" i="45"/>
  <c r="BK129" i="47"/>
  <c r="BK129" i="45"/>
  <c r="Q130" i="47"/>
  <c r="Q130" i="45"/>
  <c r="AG130" i="47"/>
  <c r="AG130" i="45"/>
  <c r="BE130" i="47"/>
  <c r="BE130" i="45"/>
  <c r="AC131" i="47"/>
  <c r="AC131" i="45"/>
  <c r="BA131" i="47"/>
  <c r="BA131" i="45"/>
  <c r="BQ131" i="47"/>
  <c r="BQ131" i="45"/>
  <c r="AS132" i="47"/>
  <c r="AS132" i="45"/>
  <c r="Y133" i="47"/>
  <c r="Y133" i="45"/>
  <c r="AG133" i="47"/>
  <c r="AG133" i="45"/>
  <c r="AW133" i="47"/>
  <c r="AW133" i="45"/>
  <c r="BM133" i="47"/>
  <c r="BM133" i="45"/>
  <c r="AK134" i="47"/>
  <c r="AK134" i="45"/>
  <c r="BA134" i="47"/>
  <c r="BA134" i="45"/>
  <c r="H135" i="47"/>
  <c r="H135" i="45"/>
  <c r="P135" i="47"/>
  <c r="P135" i="45"/>
  <c r="F137" i="47"/>
  <c r="F137" i="45"/>
  <c r="AL137" i="47"/>
  <c r="AL137" i="45"/>
  <c r="Q138" i="47"/>
  <c r="Q138" i="45"/>
  <c r="AW138" i="47"/>
  <c r="AW138" i="45"/>
  <c r="AH140" i="47"/>
  <c r="AH140" i="45"/>
  <c r="AX140" i="47"/>
  <c r="AX140" i="45"/>
  <c r="F141" i="47"/>
  <c r="F141" i="45"/>
  <c r="AD141" i="47"/>
  <c r="AD141" i="45"/>
  <c r="BJ141" i="47"/>
  <c r="BJ141" i="45"/>
  <c r="X142" i="47"/>
  <c r="X142" i="45"/>
  <c r="BD142" i="47"/>
  <c r="BD142" i="45"/>
  <c r="D143" i="47"/>
  <c r="D143" i="45"/>
  <c r="AR143" i="47"/>
  <c r="AR143" i="45"/>
  <c r="BH143" i="47"/>
  <c r="BH143" i="45"/>
  <c r="F144" i="47"/>
  <c r="F144" i="45"/>
  <c r="N144" i="47"/>
  <c r="N144" i="45"/>
  <c r="Y145" i="47"/>
  <c r="Y145" i="45"/>
  <c r="BE145" i="47"/>
  <c r="BE145" i="45"/>
  <c r="M146" i="47"/>
  <c r="M146" i="45"/>
  <c r="U146" i="47"/>
  <c r="U146" i="45"/>
  <c r="BQ146" i="47"/>
  <c r="BQ146" i="45"/>
  <c r="AW147" i="47"/>
  <c r="AW147" i="45"/>
  <c r="BM147" i="47"/>
  <c r="BM147" i="45"/>
  <c r="Q148" i="47"/>
  <c r="Q148" i="45"/>
  <c r="AW148" i="47"/>
  <c r="AW148" i="45"/>
  <c r="AC149" i="47"/>
  <c r="AC149" i="45"/>
  <c r="BI149" i="47"/>
  <c r="BI149" i="45"/>
  <c r="AO150" i="47"/>
  <c r="AO150" i="45"/>
  <c r="BE150" i="47"/>
  <c r="BE150" i="45"/>
  <c r="M151" i="47"/>
  <c r="M151" i="45"/>
  <c r="AS151" i="47"/>
  <c r="AS151" i="45"/>
  <c r="BC152" i="47"/>
  <c r="BC152" i="45"/>
  <c r="AY153" i="47"/>
  <c r="AY153" i="45"/>
  <c r="E154" i="47"/>
  <c r="E154" i="45"/>
  <c r="BA154" i="47"/>
  <c r="BA154" i="45"/>
  <c r="BQ154" i="47"/>
  <c r="BQ154" i="45"/>
  <c r="Y155" i="47"/>
  <c r="Y155" i="45"/>
  <c r="AW155" i="47"/>
  <c r="AW155" i="45"/>
  <c r="AS156" i="47"/>
  <c r="AS156" i="45"/>
  <c r="BI156" i="47"/>
  <c r="BI156" i="45"/>
  <c r="V157" i="47"/>
  <c r="V157" i="45"/>
  <c r="AD157" i="47"/>
  <c r="AD157" i="45"/>
  <c r="AT157" i="47"/>
  <c r="AT157" i="45"/>
  <c r="AM158" i="47"/>
  <c r="AM158" i="45"/>
  <c r="AA159" i="47"/>
  <c r="AA159" i="45"/>
  <c r="AS160" i="47"/>
  <c r="AS160" i="45"/>
  <c r="BA160" i="47"/>
  <c r="BA160" i="45"/>
  <c r="Q161" i="47"/>
  <c r="Q161" i="45"/>
  <c r="AG161" i="47"/>
  <c r="AG161" i="45"/>
  <c r="AC162" i="47"/>
  <c r="AC162" i="45"/>
  <c r="BI162" i="47"/>
  <c r="BI162" i="45"/>
  <c r="AG163" i="47"/>
  <c r="AG163" i="45"/>
  <c r="AW163" i="47"/>
  <c r="AW163" i="45"/>
  <c r="BM163" i="47"/>
  <c r="BM163" i="45"/>
  <c r="I164" i="47"/>
  <c r="I164" i="45"/>
  <c r="Q164" i="47"/>
  <c r="Q164" i="45"/>
  <c r="AO164" i="47"/>
  <c r="AO164" i="45"/>
  <c r="E165" i="47"/>
  <c r="E165" i="45"/>
  <c r="AK165" i="47"/>
  <c r="AK165" i="45"/>
  <c r="BQ165" i="47"/>
  <c r="BQ165" i="45"/>
  <c r="O166" i="47"/>
  <c r="O166" i="45"/>
  <c r="J207" i="47"/>
  <c r="J207" i="45"/>
  <c r="AH207" i="45"/>
  <c r="AH207" i="47"/>
  <c r="BN207" i="45"/>
  <c r="BN207" i="47"/>
  <c r="BG167" i="45"/>
  <c r="AW168" i="45"/>
  <c r="M169" i="45"/>
  <c r="BA169" i="45"/>
  <c r="AW170" i="45"/>
  <c r="BI171" i="45"/>
  <c r="G172" i="45"/>
  <c r="AM172" i="45"/>
  <c r="BE173" i="45"/>
  <c r="AK174" i="45"/>
  <c r="BE175" i="45"/>
  <c r="AL177" i="45"/>
  <c r="Z178" i="45"/>
  <c r="BF178" i="45"/>
  <c r="AF180" i="45"/>
  <c r="AR181" i="45"/>
  <c r="F182" i="45"/>
  <c r="BJ182" i="45"/>
  <c r="BL185" i="45"/>
  <c r="J190" i="45"/>
  <c r="AT191" i="45"/>
  <c r="N193" i="45"/>
  <c r="AF194" i="45"/>
  <c r="D195" i="45"/>
  <c r="AZ195" i="45"/>
  <c r="AI197" i="45"/>
  <c r="AD200" i="45"/>
  <c r="AU166" i="47"/>
  <c r="AU166" i="45"/>
  <c r="K167" i="47"/>
  <c r="K167" i="45"/>
  <c r="I168" i="47"/>
  <c r="I168" i="45"/>
  <c r="U169" i="47"/>
  <c r="U169" i="45"/>
  <c r="AS169" i="47"/>
  <c r="AS169" i="45"/>
  <c r="BQ169" i="47"/>
  <c r="BQ169" i="45"/>
  <c r="Y170" i="47"/>
  <c r="Y170" i="45"/>
  <c r="U171" i="47"/>
  <c r="U171" i="45"/>
  <c r="AS171" i="47"/>
  <c r="AS171" i="45"/>
  <c r="AG173" i="47"/>
  <c r="AG173" i="45"/>
  <c r="BM173" i="47"/>
  <c r="BM173" i="45"/>
  <c r="U174" i="47"/>
  <c r="U174" i="45"/>
  <c r="Q175" i="47"/>
  <c r="Q175" i="45"/>
  <c r="AW175" i="47"/>
  <c r="AW175" i="45"/>
  <c r="D176" i="47"/>
  <c r="D176" i="45"/>
  <c r="AJ176" i="47"/>
  <c r="AJ176" i="45"/>
  <c r="BP176" i="47"/>
  <c r="BP176" i="45"/>
  <c r="N177" i="47"/>
  <c r="N177" i="45"/>
  <c r="AT177" i="47"/>
  <c r="AT177" i="45"/>
  <c r="L181" i="47"/>
  <c r="L181" i="45"/>
  <c r="AL182" i="47"/>
  <c r="AL182" i="45"/>
  <c r="BN183" i="47"/>
  <c r="BN183" i="45"/>
  <c r="AF185" i="47"/>
  <c r="AF185" i="45"/>
  <c r="F187" i="47"/>
  <c r="F187" i="45"/>
  <c r="AX188" i="47"/>
  <c r="AX188" i="45"/>
  <c r="BB191" i="47"/>
  <c r="BB191" i="45"/>
  <c r="AD193" i="47"/>
  <c r="AD193" i="45"/>
  <c r="BP195" i="47"/>
  <c r="BP195" i="45"/>
  <c r="O196" i="47"/>
  <c r="O196" i="45"/>
  <c r="AM196" i="47"/>
  <c r="AM196" i="45"/>
  <c r="K197" i="47"/>
  <c r="K197" i="45"/>
  <c r="BG197" i="47"/>
  <c r="BG197" i="45"/>
  <c r="F200" i="47"/>
  <c r="F200" i="45"/>
  <c r="R201" i="47"/>
  <c r="R201" i="45"/>
  <c r="X203" i="47"/>
  <c r="X203" i="45"/>
  <c r="AV205" i="47"/>
  <c r="AV205" i="45"/>
  <c r="S206" i="47"/>
  <c r="S206" i="45"/>
  <c r="M7" i="45"/>
  <c r="X7" i="45"/>
  <c r="AG8" i="45"/>
  <c r="H9" i="45"/>
  <c r="BA11" i="45"/>
  <c r="J12" i="45"/>
  <c r="AG12" i="45"/>
  <c r="R14" i="45"/>
  <c r="BF14" i="45"/>
  <c r="AE15" i="45"/>
  <c r="L16" i="45"/>
  <c r="U16" i="45"/>
  <c r="Z17" i="45"/>
  <c r="N18" i="45"/>
  <c r="AY19" i="45"/>
  <c r="AL20" i="45"/>
  <c r="BJ20" i="45"/>
  <c r="G21" i="45"/>
  <c r="BK21" i="45"/>
  <c r="K22" i="45"/>
  <c r="BO22" i="45"/>
  <c r="AE23" i="45"/>
  <c r="O25" i="45"/>
  <c r="AA15" i="45"/>
  <c r="AT14" i="45"/>
  <c r="BI17" i="45"/>
  <c r="N22" i="45"/>
  <c r="J23" i="45"/>
  <c r="AP13" i="45"/>
  <c r="AK17" i="45"/>
  <c r="AL19" i="45"/>
  <c r="AH21" i="45"/>
  <c r="AH13" i="45"/>
  <c r="BJ14" i="45"/>
  <c r="E17" i="45"/>
  <c r="AT24" i="45"/>
  <c r="A15" i="45"/>
  <c r="X11" i="45"/>
  <c r="BJ19" i="45"/>
  <c r="AY15" i="45"/>
  <c r="A20" i="45"/>
  <c r="BF13" i="45"/>
  <c r="BN23" i="45"/>
  <c r="AV11" i="45"/>
  <c r="F14" i="45"/>
  <c r="S15" i="45"/>
  <c r="H16" i="45"/>
  <c r="AF16" i="45"/>
  <c r="AD22" i="45"/>
  <c r="N24" i="45"/>
  <c r="K28" i="45"/>
  <c r="R13" i="45"/>
  <c r="AR9" i="45"/>
  <c r="AL14" i="45"/>
  <c r="BF21" i="45"/>
  <c r="BP9" i="45"/>
  <c r="BD11" i="45"/>
  <c r="J13" i="45"/>
  <c r="BM20" i="45"/>
  <c r="AJ9" i="45"/>
  <c r="AD14" i="45"/>
  <c r="P16" i="45"/>
  <c r="AN16" i="45"/>
  <c r="BD16" i="45"/>
  <c r="AG20" i="45"/>
  <c r="W27" i="45"/>
  <c r="BC27" i="45"/>
  <c r="W29" i="45"/>
  <c r="L7" i="45"/>
  <c r="BH7" i="45"/>
  <c r="H8" i="45"/>
  <c r="T8" i="45"/>
  <c r="M9" i="45"/>
  <c r="AK9" i="45"/>
  <c r="BH9" i="45"/>
  <c r="D10" i="45"/>
  <c r="AR10" i="45"/>
  <c r="AN11" i="45"/>
  <c r="AW11" i="45"/>
  <c r="BQ11" i="45"/>
  <c r="N12" i="45"/>
  <c r="BF12" i="45"/>
  <c r="Z13" i="45"/>
  <c r="AQ15" i="45"/>
  <c r="BO15" i="45"/>
  <c r="U17" i="45"/>
  <c r="N19" i="45"/>
  <c r="BE20" i="45"/>
  <c r="Z21" i="45"/>
  <c r="AX21" i="45"/>
  <c r="AX23" i="45"/>
  <c r="Z25" i="45"/>
  <c r="BF25" i="45"/>
  <c r="M26" i="45"/>
  <c r="AY28" i="45"/>
  <c r="BC29" i="45"/>
  <c r="AL31" i="45"/>
  <c r="R32" i="45"/>
  <c r="AQ37" i="45"/>
  <c r="AN39" i="45"/>
  <c r="K40" i="45"/>
  <c r="BO40" i="45"/>
  <c r="AO44" i="45"/>
  <c r="AW46" i="45"/>
  <c r="AC47" i="45"/>
  <c r="AK48" i="45"/>
  <c r="Q49" i="45"/>
  <c r="AW49" i="45"/>
  <c r="BM51" i="45"/>
  <c r="AQ54" i="45"/>
  <c r="AJ57" i="45"/>
  <c r="BP57" i="45"/>
  <c r="AJ59" i="45"/>
  <c r="P60" i="45"/>
  <c r="AN60" i="45"/>
  <c r="P11" i="45"/>
  <c r="N14" i="45"/>
  <c r="AC17" i="45"/>
  <c r="BA17" i="45"/>
  <c r="AD19" i="45"/>
  <c r="I20" i="45"/>
  <c r="AL22" i="45"/>
  <c r="K7" i="45"/>
  <c r="X16" i="45"/>
  <c r="AV16" i="45"/>
  <c r="BL16" i="45"/>
  <c r="V19" i="45"/>
  <c r="BB19" i="45"/>
  <c r="J21" i="45"/>
  <c r="F22" i="45"/>
  <c r="BF23" i="45"/>
  <c r="U26" i="45"/>
  <c r="BG28" i="45"/>
  <c r="R30" i="45"/>
  <c r="A23" i="45"/>
  <c r="AY7" i="45"/>
  <c r="AX13" i="45"/>
  <c r="BB14" i="45"/>
  <c r="AS17" i="45"/>
  <c r="Y20" i="45"/>
  <c r="AW20" i="45"/>
  <c r="AP23" i="45"/>
  <c r="AL24" i="45"/>
  <c r="BJ24" i="45"/>
  <c r="E26" i="45"/>
  <c r="BQ26" i="45"/>
  <c r="AU27" i="45"/>
  <c r="AQ28" i="45"/>
  <c r="O29" i="45"/>
  <c r="AH30" i="45"/>
  <c r="BF30" i="45"/>
  <c r="AD31" i="45"/>
  <c r="J32" i="45"/>
  <c r="K35" i="45"/>
  <c r="S35" i="45"/>
  <c r="AA35" i="45"/>
  <c r="AI35" i="45"/>
  <c r="AQ35" i="45"/>
  <c r="AY35" i="45"/>
  <c r="BG35" i="45"/>
  <c r="AI37" i="45"/>
  <c r="E38" i="45"/>
  <c r="M38" i="45"/>
  <c r="U38" i="45"/>
  <c r="AC38" i="45"/>
  <c r="AK38" i="45"/>
  <c r="AS38" i="45"/>
  <c r="BA38" i="45"/>
  <c r="BI38" i="45"/>
  <c r="BQ38" i="45"/>
  <c r="AF39" i="45"/>
  <c r="BG40" i="45"/>
  <c r="AG44" i="45"/>
  <c r="AO46" i="45"/>
  <c r="U47" i="45"/>
  <c r="AC48" i="45"/>
  <c r="I49" i="45"/>
  <c r="AF7" i="45"/>
  <c r="AC11" i="45"/>
  <c r="S7" i="45"/>
  <c r="AQ7" i="45"/>
  <c r="BL7" i="45"/>
  <c r="BP8" i="45"/>
  <c r="X9" i="45"/>
  <c r="AK11" i="45"/>
  <c r="I12" i="45"/>
  <c r="AO12" i="45"/>
  <c r="AX12" i="45"/>
  <c r="AM13" i="45"/>
  <c r="BK13" i="45"/>
  <c r="A92" i="29"/>
  <c r="A36" i="29"/>
  <c r="A108" i="29"/>
  <c r="A52" i="29"/>
  <c r="A116" i="29"/>
  <c r="A60" i="29"/>
  <c r="A124" i="29"/>
  <c r="A68" i="29"/>
  <c r="A132" i="29"/>
  <c r="D7" i="45"/>
  <c r="AF8" i="45"/>
  <c r="AC9" i="45"/>
  <c r="T10" i="45"/>
  <c r="A12" i="29"/>
  <c r="A76" i="29"/>
  <c r="A140" i="29"/>
  <c r="A20" i="29"/>
  <c r="A84" i="29"/>
  <c r="AY57" i="47"/>
  <c r="AY57" i="45"/>
  <c r="AM58" i="47"/>
  <c r="AM58" i="45"/>
  <c r="AI59" i="47"/>
  <c r="AI59" i="45"/>
  <c r="F62" i="47"/>
  <c r="F62" i="45"/>
  <c r="BB62" i="47"/>
  <c r="BB62" i="45"/>
  <c r="BG68" i="47"/>
  <c r="BG68" i="45"/>
  <c r="AM69" i="47"/>
  <c r="AM69" i="45"/>
  <c r="AG74" i="47"/>
  <c r="AG74" i="45"/>
  <c r="BE74" i="47"/>
  <c r="BE74" i="45"/>
  <c r="T75" i="47"/>
  <c r="T75" i="45"/>
  <c r="AZ75" i="47"/>
  <c r="AZ75" i="45"/>
  <c r="H76" i="47"/>
  <c r="H76" i="45"/>
  <c r="AN76" i="47"/>
  <c r="AN76" i="45"/>
  <c r="L77" i="47"/>
  <c r="L77" i="45"/>
  <c r="AH80" i="47"/>
  <c r="AH80" i="45"/>
  <c r="BF80" i="47"/>
  <c r="BF80" i="45"/>
  <c r="AU85" i="47"/>
  <c r="AU85" i="45"/>
  <c r="K87" i="47"/>
  <c r="K87" i="45"/>
  <c r="BG87" i="47"/>
  <c r="BG87" i="45"/>
  <c r="W88" i="47"/>
  <c r="W88" i="45"/>
  <c r="AY89" i="47"/>
  <c r="AY89" i="45"/>
  <c r="AE90" i="47"/>
  <c r="AE90" i="45"/>
  <c r="K91" i="47"/>
  <c r="K91" i="45"/>
  <c r="BG91" i="47"/>
  <c r="BG91" i="45"/>
  <c r="AE92" i="47"/>
  <c r="AE92" i="45"/>
  <c r="BK92" i="47"/>
  <c r="BK92" i="45"/>
  <c r="BD97" i="47"/>
  <c r="BD97" i="45"/>
  <c r="T47" i="45"/>
  <c r="AZ47" i="45"/>
  <c r="H49" i="45"/>
  <c r="X51" i="45"/>
  <c r="K57" i="45"/>
  <c r="AQ57" i="45"/>
  <c r="O58" i="45"/>
  <c r="J61" i="45"/>
  <c r="BP75" i="45"/>
  <c r="AE79" i="45"/>
  <c r="BK90" i="45"/>
  <c r="F106" i="45"/>
  <c r="BF109" i="45"/>
  <c r="A13" i="27"/>
  <c r="A13" i="29"/>
  <c r="BK58" i="47"/>
  <c r="BK58" i="45"/>
  <c r="AQ59" i="47"/>
  <c r="AQ59" i="45"/>
  <c r="BG59" i="47"/>
  <c r="BG59" i="45"/>
  <c r="G60" i="47"/>
  <c r="G60" i="45"/>
  <c r="W60" i="47"/>
  <c r="W60" i="45"/>
  <c r="AM60" i="47"/>
  <c r="AM60" i="45"/>
  <c r="Z61" i="47"/>
  <c r="Z61" i="45"/>
  <c r="BN61" i="47"/>
  <c r="BN61" i="45"/>
  <c r="AT62" i="47"/>
  <c r="AT62" i="45"/>
  <c r="R63" i="47"/>
  <c r="R63" i="45"/>
  <c r="AP63" i="47"/>
  <c r="AP63" i="45"/>
  <c r="BN63" i="47"/>
  <c r="BN63" i="45"/>
  <c r="AL64" i="47"/>
  <c r="AL64" i="45"/>
  <c r="AA68" i="47"/>
  <c r="AA68" i="45"/>
  <c r="W69" i="47"/>
  <c r="W69" i="45"/>
  <c r="BK69" i="47"/>
  <c r="BK69" i="45"/>
  <c r="AA70" i="47"/>
  <c r="AA70" i="45"/>
  <c r="AY70" i="47"/>
  <c r="AY70" i="45"/>
  <c r="BO70" i="47"/>
  <c r="BO70" i="45"/>
  <c r="V71" i="47"/>
  <c r="V71" i="45"/>
  <c r="BJ71" i="47"/>
  <c r="BJ71" i="45"/>
  <c r="AE72" i="47"/>
  <c r="AE72" i="45"/>
  <c r="K73" i="47"/>
  <c r="K73" i="45"/>
  <c r="AI73" i="47"/>
  <c r="AI73" i="45"/>
  <c r="I74" i="47"/>
  <c r="I74" i="45"/>
  <c r="AO74" i="47"/>
  <c r="AO74" i="45"/>
  <c r="AB75" i="47"/>
  <c r="AB75" i="45"/>
  <c r="AI78" i="47"/>
  <c r="AI78" i="45"/>
  <c r="G79" i="47"/>
  <c r="G79" i="45"/>
  <c r="G85" i="47"/>
  <c r="G85" i="45"/>
  <c r="AQ87" i="47"/>
  <c r="AQ87" i="45"/>
  <c r="BO87" i="47"/>
  <c r="BO87" i="45"/>
  <c r="AU88" i="47"/>
  <c r="AU88" i="45"/>
  <c r="S89" i="47"/>
  <c r="S89" i="45"/>
  <c r="G90" i="47"/>
  <c r="G90" i="45"/>
  <c r="BP96" i="47"/>
  <c r="BP96" i="45"/>
  <c r="AZ45" i="45"/>
  <c r="D47" i="45"/>
  <c r="AR47" i="45"/>
  <c r="BL49" i="45"/>
  <c r="AR45" i="45"/>
  <c r="T50" i="45"/>
  <c r="P51" i="45"/>
  <c r="T52" i="45"/>
  <c r="AR52" i="45"/>
  <c r="AE53" i="45"/>
  <c r="J54" i="45"/>
  <c r="R54" i="45"/>
  <c r="Z54" i="45"/>
  <c r="AH54" i="45"/>
  <c r="AP54" i="45"/>
  <c r="AX54" i="45"/>
  <c r="BF54" i="45"/>
  <c r="BN54" i="45"/>
  <c r="AM56" i="45"/>
  <c r="G58" i="45"/>
  <c r="AX61" i="45"/>
  <c r="AD64" i="45"/>
  <c r="BL76" i="45"/>
  <c r="AX80" i="45"/>
  <c r="AM88" i="45"/>
  <c r="BC90" i="45"/>
  <c r="K93" i="45"/>
  <c r="S93" i="45"/>
  <c r="AA93" i="45"/>
  <c r="AI93" i="45"/>
  <c r="AQ93" i="45"/>
  <c r="AY93" i="45"/>
  <c r="BG93" i="45"/>
  <c r="BO93" i="45"/>
  <c r="J98" i="45"/>
  <c r="R98" i="45"/>
  <c r="Z98" i="45"/>
  <c r="AH98" i="45"/>
  <c r="AP98" i="45"/>
  <c r="AX98" i="45"/>
  <c r="BF98" i="45"/>
  <c r="AA103" i="45"/>
  <c r="N129" i="45"/>
  <c r="S57" i="47"/>
  <c r="S57" i="45"/>
  <c r="AI57" i="47"/>
  <c r="AI57" i="45"/>
  <c r="BO57" i="47"/>
  <c r="BO57" i="45"/>
  <c r="AE60" i="47"/>
  <c r="AE60" i="45"/>
  <c r="BC60" i="47"/>
  <c r="BC60" i="45"/>
  <c r="AP61" i="47"/>
  <c r="AP61" i="45"/>
  <c r="AL62" i="47"/>
  <c r="AL62" i="45"/>
  <c r="A61" i="27"/>
  <c r="A61" i="29"/>
  <c r="AH63" i="47"/>
  <c r="AH63" i="45"/>
  <c r="AX63" i="47"/>
  <c r="AX63" i="45"/>
  <c r="F64" i="47"/>
  <c r="F64" i="45"/>
  <c r="BB64" i="47"/>
  <c r="BB64" i="45"/>
  <c r="AI68" i="47"/>
  <c r="AI68" i="45"/>
  <c r="AE69" i="47"/>
  <c r="AE69" i="45"/>
  <c r="S70" i="47"/>
  <c r="S70" i="45"/>
  <c r="AI70" i="47"/>
  <c r="AI70" i="45"/>
  <c r="BG70" i="47"/>
  <c r="BG70" i="45"/>
  <c r="N71" i="47"/>
  <c r="N71" i="45"/>
  <c r="AL71" i="47"/>
  <c r="AL71" i="45"/>
  <c r="A70" i="27"/>
  <c r="A70" i="29"/>
  <c r="AU72" i="47"/>
  <c r="AU72" i="45"/>
  <c r="AA73" i="47"/>
  <c r="AA73" i="45"/>
  <c r="BO73" i="47"/>
  <c r="BO73" i="45"/>
  <c r="Q74" i="47"/>
  <c r="Q74" i="45"/>
  <c r="AW74" i="47"/>
  <c r="AW74" i="45"/>
  <c r="AB77" i="47"/>
  <c r="AB77" i="45"/>
  <c r="BP77" i="47"/>
  <c r="BP77" i="45"/>
  <c r="S78" i="47"/>
  <c r="S78" i="45"/>
  <c r="AY78" i="47"/>
  <c r="AY78" i="45"/>
  <c r="W79" i="47"/>
  <c r="W79" i="45"/>
  <c r="AQ84" i="47"/>
  <c r="AQ84" i="45"/>
  <c r="BC85" i="47"/>
  <c r="BC85" i="45"/>
  <c r="AA89" i="47"/>
  <c r="AA89" i="45"/>
  <c r="BO89" i="47"/>
  <c r="BO89" i="45"/>
  <c r="AU90" i="47"/>
  <c r="AU90" i="45"/>
  <c r="AI91" i="47"/>
  <c r="AI91" i="45"/>
  <c r="BO91" i="47"/>
  <c r="BO91" i="45"/>
  <c r="AM92" i="47"/>
  <c r="AM92" i="45"/>
  <c r="AU92" i="47"/>
  <c r="AU92" i="45"/>
  <c r="BL97" i="47"/>
  <c r="BL97" i="45"/>
  <c r="L47" i="45"/>
  <c r="BH47" i="45"/>
  <c r="A100" i="45"/>
  <c r="AJ45" i="45"/>
  <c r="H46" i="45"/>
  <c r="P46" i="45"/>
  <c r="X46" i="45"/>
  <c r="AF46" i="45"/>
  <c r="AN46" i="45"/>
  <c r="AV46" i="45"/>
  <c r="BD46" i="45"/>
  <c r="BL46" i="45"/>
  <c r="D48" i="45"/>
  <c r="L48" i="45"/>
  <c r="T48" i="45"/>
  <c r="AB48" i="45"/>
  <c r="AJ48" i="45"/>
  <c r="AR48" i="45"/>
  <c r="AZ48" i="45"/>
  <c r="BH48" i="45"/>
  <c r="BP48" i="45"/>
  <c r="BD49" i="45"/>
  <c r="AZ50" i="45"/>
  <c r="H51" i="45"/>
  <c r="BP52" i="45"/>
  <c r="AU58" i="45"/>
  <c r="V64" i="45"/>
  <c r="O72" i="45"/>
  <c r="AE88" i="45"/>
  <c r="H95" i="45"/>
  <c r="P95" i="45"/>
  <c r="X95" i="45"/>
  <c r="AF95" i="45"/>
  <c r="AN95" i="45"/>
  <c r="AV95" i="45"/>
  <c r="BD95" i="45"/>
  <c r="BL95" i="45"/>
  <c r="S103" i="45"/>
  <c r="J107" i="45"/>
  <c r="R107" i="45"/>
  <c r="Z107" i="45"/>
  <c r="AH107" i="45"/>
  <c r="AP107" i="45"/>
  <c r="AX107" i="45"/>
  <c r="BF107" i="45"/>
  <c r="BN107" i="45"/>
  <c r="T115" i="45"/>
  <c r="BH115" i="45"/>
  <c r="L131" i="45"/>
  <c r="AJ131" i="45"/>
  <c r="AU56" i="47"/>
  <c r="AU56" i="45"/>
  <c r="BC58" i="47"/>
  <c r="BC58" i="45"/>
  <c r="N62" i="47"/>
  <c r="N62" i="45"/>
  <c r="A63" i="27"/>
  <c r="A63" i="29"/>
  <c r="G69" i="47"/>
  <c r="G69" i="45"/>
  <c r="BG73" i="47"/>
  <c r="BG73" i="45"/>
  <c r="AJ75" i="47"/>
  <c r="AJ75" i="45"/>
  <c r="BH75" i="47"/>
  <c r="BH75" i="45"/>
  <c r="X76" i="47"/>
  <c r="X76" i="45"/>
  <c r="D77" i="47"/>
  <c r="D77" i="45"/>
  <c r="BK79" i="47"/>
  <c r="BK79" i="45"/>
  <c r="W85" i="47"/>
  <c r="W85" i="45"/>
  <c r="AI87" i="47"/>
  <c r="AI87" i="45"/>
  <c r="AY91" i="47"/>
  <c r="AY91" i="45"/>
  <c r="O92" i="47"/>
  <c r="O92" i="45"/>
  <c r="BC92" i="47"/>
  <c r="BC92" i="45"/>
  <c r="AN97" i="47"/>
  <c r="AN97" i="45"/>
  <c r="AB47" i="45"/>
  <c r="BP47" i="45"/>
  <c r="C63" i="47"/>
  <c r="C63" i="45" s="1"/>
  <c r="C72" i="47"/>
  <c r="C72" i="45" s="1"/>
  <c r="AB45" i="45"/>
  <c r="AV49" i="45"/>
  <c r="L50" i="45"/>
  <c r="AE56" i="45"/>
  <c r="AA57" i="45"/>
  <c r="BK60" i="45"/>
  <c r="BJ64" i="45"/>
  <c r="BB71" i="45"/>
  <c r="G72" i="45"/>
  <c r="BD102" i="45"/>
  <c r="L115" i="45"/>
  <c r="AZ115" i="45"/>
  <c r="AJ52" i="47"/>
  <c r="AJ52" i="45"/>
  <c r="K59" i="47"/>
  <c r="K59" i="45"/>
  <c r="V62" i="47"/>
  <c r="V62" i="45"/>
  <c r="J63" i="47"/>
  <c r="J63" i="45"/>
  <c r="AY68" i="47"/>
  <c r="AY68" i="45"/>
  <c r="AU69" i="47"/>
  <c r="AU69" i="45"/>
  <c r="AM72" i="47"/>
  <c r="AM72" i="45"/>
  <c r="S73" i="47"/>
  <c r="S73" i="45"/>
  <c r="AY73" i="47"/>
  <c r="AY73" i="45"/>
  <c r="Y74" i="47"/>
  <c r="Y74" i="45"/>
  <c r="BD76" i="47"/>
  <c r="BD76" i="45"/>
  <c r="AR77" i="47"/>
  <c r="AR77" i="45"/>
  <c r="Z80" i="47"/>
  <c r="Z80" i="45"/>
  <c r="BN80" i="47"/>
  <c r="BN80" i="45"/>
  <c r="O85" i="47"/>
  <c r="O85" i="45"/>
  <c r="K89" i="47"/>
  <c r="K89" i="45"/>
  <c r="BG89" i="47"/>
  <c r="BG89" i="45"/>
  <c r="AM90" i="47"/>
  <c r="AM90" i="45"/>
  <c r="S91" i="47"/>
  <c r="S91" i="45"/>
  <c r="G92" i="47"/>
  <c r="G92" i="45"/>
  <c r="AV97" i="47"/>
  <c r="AV97" i="45"/>
  <c r="AJ47" i="45"/>
  <c r="AM53" i="45"/>
  <c r="C100" i="47"/>
  <c r="C100" i="45" s="1"/>
  <c r="T45" i="45"/>
  <c r="AN49" i="45"/>
  <c r="AR50" i="45"/>
  <c r="L52" i="45"/>
  <c r="BH52" i="45"/>
  <c r="U55" i="45"/>
  <c r="BQ55" i="45"/>
  <c r="BK56" i="45"/>
  <c r="AH61" i="45"/>
  <c r="AT71" i="45"/>
  <c r="AF76" i="45"/>
  <c r="AZ77" i="45"/>
  <c r="J80" i="45"/>
  <c r="AV102" i="45"/>
  <c r="W53" i="47"/>
  <c r="W53" i="45"/>
  <c r="AK55" i="47"/>
  <c r="AK55" i="45"/>
  <c r="AA59" i="47"/>
  <c r="AA59" i="45"/>
  <c r="BO59" i="47"/>
  <c r="BO59" i="45"/>
  <c r="S68" i="47"/>
  <c r="S68" i="45"/>
  <c r="O69" i="47"/>
  <c r="O69" i="45"/>
  <c r="BC69" i="47"/>
  <c r="BC69" i="45"/>
  <c r="AQ70" i="47"/>
  <c r="AQ70" i="45"/>
  <c r="AR75" i="47"/>
  <c r="AR75" i="45"/>
  <c r="P76" i="47"/>
  <c r="P76" i="45"/>
  <c r="AV76" i="47"/>
  <c r="AV76" i="45"/>
  <c r="AJ77" i="47"/>
  <c r="AJ77" i="45"/>
  <c r="K78" i="47"/>
  <c r="K78" i="45"/>
  <c r="AQ78" i="47"/>
  <c r="AQ78" i="45"/>
  <c r="BK85" i="47"/>
  <c r="BK85" i="45"/>
  <c r="AY87" i="47"/>
  <c r="AY87" i="45"/>
  <c r="O88" i="47"/>
  <c r="O88" i="45"/>
  <c r="BK88" i="47"/>
  <c r="BK88" i="45"/>
  <c r="AI89" i="47"/>
  <c r="AI89" i="45"/>
  <c r="O90" i="47"/>
  <c r="O90" i="45"/>
  <c r="AA91" i="47"/>
  <c r="AA91" i="45"/>
  <c r="C65" i="47"/>
  <c r="C65" i="45" s="1"/>
  <c r="L45" i="45"/>
  <c r="BP45" i="45"/>
  <c r="AF49" i="45"/>
  <c r="D50" i="45"/>
  <c r="AJ50" i="45"/>
  <c r="BP50" i="45"/>
  <c r="O53" i="45"/>
  <c r="BK53" i="45"/>
  <c r="M55" i="45"/>
  <c r="BI55" i="45"/>
  <c r="BC56" i="45"/>
  <c r="BG57" i="45"/>
  <c r="AE58" i="45"/>
  <c r="E66" i="45"/>
  <c r="M66" i="45"/>
  <c r="U66" i="45"/>
  <c r="AC66" i="45"/>
  <c r="AK66" i="45"/>
  <c r="AS66" i="45"/>
  <c r="BA66" i="45"/>
  <c r="BI66" i="45"/>
  <c r="BQ66" i="45"/>
  <c r="L75" i="45"/>
  <c r="AK94" i="45"/>
  <c r="G104" i="45"/>
  <c r="O104" i="45"/>
  <c r="W104" i="45"/>
  <c r="AE104" i="45"/>
  <c r="AM104" i="45"/>
  <c r="AU104" i="45"/>
  <c r="BC104" i="45"/>
  <c r="BK104" i="45"/>
  <c r="AL106" i="45"/>
  <c r="BJ108" i="45"/>
  <c r="AQ136" i="45"/>
  <c r="AC55" i="47"/>
  <c r="AC55" i="45"/>
  <c r="AY59" i="47"/>
  <c r="AY59" i="45"/>
  <c r="AD62" i="47"/>
  <c r="AD62" i="45"/>
  <c r="BJ62" i="47"/>
  <c r="BJ62" i="45"/>
  <c r="Z63" i="47"/>
  <c r="Z63" i="45"/>
  <c r="BF63" i="47"/>
  <c r="BF63" i="45"/>
  <c r="N64" i="47"/>
  <c r="N64" i="45"/>
  <c r="AQ68" i="47"/>
  <c r="AQ68" i="45"/>
  <c r="AD71" i="47"/>
  <c r="AD71" i="45"/>
  <c r="W72" i="47"/>
  <c r="W72" i="45"/>
  <c r="BH77" i="47"/>
  <c r="BH77" i="45"/>
  <c r="AA78" i="47"/>
  <c r="AA78" i="45"/>
  <c r="BG78" i="47"/>
  <c r="BG78" i="45"/>
  <c r="O79" i="47"/>
  <c r="O79" i="45"/>
  <c r="BC79" i="47"/>
  <c r="BC79" i="45"/>
  <c r="R80" i="47"/>
  <c r="R80" i="45"/>
  <c r="AP80" i="47"/>
  <c r="AP80" i="45"/>
  <c r="E82" i="47"/>
  <c r="E82" i="45"/>
  <c r="AE85" i="47"/>
  <c r="AE85" i="45"/>
  <c r="S87" i="47"/>
  <c r="S87" i="45"/>
  <c r="A63" i="45"/>
  <c r="A72" i="45"/>
  <c r="D45" i="45"/>
  <c r="BH45" i="45"/>
  <c r="X49" i="45"/>
  <c r="AN51" i="45"/>
  <c r="D52" i="45"/>
  <c r="AB52" i="45"/>
  <c r="BC53" i="45"/>
  <c r="E55" i="45"/>
  <c r="BA55" i="45"/>
  <c r="O56" i="45"/>
  <c r="AU60" i="45"/>
  <c r="AT64" i="45"/>
  <c r="BC72" i="45"/>
  <c r="D75" i="45"/>
  <c r="AC94" i="45"/>
  <c r="W56" i="47"/>
  <c r="W56" i="45"/>
  <c r="W58" i="47"/>
  <c r="W58" i="45"/>
  <c r="S59" i="47"/>
  <c r="S59" i="45"/>
  <c r="BF61" i="47"/>
  <c r="BF61" i="45"/>
  <c r="K68" i="47"/>
  <c r="K68" i="45"/>
  <c r="BO68" i="47"/>
  <c r="BO68" i="45"/>
  <c r="K70" i="47"/>
  <c r="K70" i="45"/>
  <c r="BK72" i="47"/>
  <c r="BK72" i="45"/>
  <c r="AQ73" i="47"/>
  <c r="AQ73" i="45"/>
  <c r="AU79" i="47"/>
  <c r="AU79" i="45"/>
  <c r="AM85" i="47"/>
  <c r="AM85" i="45"/>
  <c r="AA87" i="47"/>
  <c r="AA87" i="45"/>
  <c r="G88" i="47"/>
  <c r="G88" i="45"/>
  <c r="BC88" i="47"/>
  <c r="BC88" i="45"/>
  <c r="AQ89" i="47"/>
  <c r="AQ89" i="45"/>
  <c r="W90" i="47"/>
  <c r="W90" i="45"/>
  <c r="AQ91" i="47"/>
  <c r="AQ91" i="45"/>
  <c r="W92" i="47"/>
  <c r="W92" i="45"/>
  <c r="E94" i="47"/>
  <c r="E94" i="45"/>
  <c r="M94" i="47"/>
  <c r="M94" i="45"/>
  <c r="U94" i="47"/>
  <c r="U94" i="45"/>
  <c r="AS94" i="47"/>
  <c r="AS94" i="45"/>
  <c r="BA94" i="47"/>
  <c r="BA94" i="45"/>
  <c r="BI94" i="47"/>
  <c r="BI94" i="45"/>
  <c r="BQ94" i="47"/>
  <c r="BQ94" i="45"/>
  <c r="D96" i="47"/>
  <c r="D96" i="45"/>
  <c r="L96" i="47"/>
  <c r="L96" i="45"/>
  <c r="T96" i="47"/>
  <c r="T96" i="45"/>
  <c r="AB96" i="47"/>
  <c r="AB96" i="45"/>
  <c r="AJ96" i="47"/>
  <c r="AJ96" i="45"/>
  <c r="AR96" i="47"/>
  <c r="AR96" i="45"/>
  <c r="AZ96" i="47"/>
  <c r="AZ96" i="45"/>
  <c r="BH96" i="47"/>
  <c r="BH96" i="45"/>
  <c r="H97" i="47"/>
  <c r="H97" i="45"/>
  <c r="P97" i="47"/>
  <c r="P97" i="45"/>
  <c r="X97" i="47"/>
  <c r="X97" i="45"/>
  <c r="AF97" i="47"/>
  <c r="AF97" i="45"/>
  <c r="F99" i="47"/>
  <c r="F99" i="45"/>
  <c r="N99" i="47"/>
  <c r="N99" i="45"/>
  <c r="V99" i="47"/>
  <c r="V99" i="45"/>
  <c r="AD99" i="47"/>
  <c r="AD99" i="45"/>
  <c r="AL99" i="47"/>
  <c r="AL99" i="45"/>
  <c r="AT99" i="47"/>
  <c r="AT99" i="45"/>
  <c r="BB99" i="47"/>
  <c r="BB99" i="45"/>
  <c r="BJ99" i="47"/>
  <c r="BJ99" i="45"/>
  <c r="I100" i="47"/>
  <c r="I100" i="45"/>
  <c r="Q100" i="47"/>
  <c r="Q100" i="45"/>
  <c r="Y100" i="47"/>
  <c r="Y100" i="45"/>
  <c r="AG100" i="47"/>
  <c r="AG100" i="45"/>
  <c r="AO100" i="47"/>
  <c r="AO100" i="45"/>
  <c r="AW100" i="47"/>
  <c r="AW100" i="45"/>
  <c r="BE100" i="47"/>
  <c r="BE100" i="45"/>
  <c r="BM100" i="47"/>
  <c r="BM100" i="45"/>
  <c r="E101" i="47"/>
  <c r="E101" i="45"/>
  <c r="M101" i="47"/>
  <c r="M101" i="45"/>
  <c r="U101" i="47"/>
  <c r="U101" i="45"/>
  <c r="AC101" i="47"/>
  <c r="AC101" i="45"/>
  <c r="AK101" i="47"/>
  <c r="AK101" i="45"/>
  <c r="AS101" i="47"/>
  <c r="AS101" i="45"/>
  <c r="BA101" i="47"/>
  <c r="BA101" i="45"/>
  <c r="BI101" i="47"/>
  <c r="BI101" i="45"/>
  <c r="BQ101" i="47"/>
  <c r="BQ101" i="45"/>
  <c r="H102" i="47"/>
  <c r="H102" i="45"/>
  <c r="P102" i="47"/>
  <c r="P102" i="45"/>
  <c r="X102" i="47"/>
  <c r="X102" i="45"/>
  <c r="AF102" i="47"/>
  <c r="AF102" i="45"/>
  <c r="AN102" i="47"/>
  <c r="AN102" i="45"/>
  <c r="BL102" i="47"/>
  <c r="BL102" i="45"/>
  <c r="K103" i="47"/>
  <c r="K103" i="45"/>
  <c r="AI103" i="47"/>
  <c r="AI103" i="45"/>
  <c r="AQ103" i="47"/>
  <c r="AQ103" i="45"/>
  <c r="AY103" i="47"/>
  <c r="AY103" i="45"/>
  <c r="BG103" i="47"/>
  <c r="BG103" i="45"/>
  <c r="K105" i="47"/>
  <c r="K105" i="45"/>
  <c r="S105" i="47"/>
  <c r="S105" i="45"/>
  <c r="AA105" i="47"/>
  <c r="AA105" i="45"/>
  <c r="AI105" i="47"/>
  <c r="AI105" i="45"/>
  <c r="AQ105" i="47"/>
  <c r="AQ105" i="45"/>
  <c r="AY105" i="47"/>
  <c r="AY105" i="45"/>
  <c r="BG105" i="47"/>
  <c r="BG105" i="45"/>
  <c r="BO105" i="47"/>
  <c r="BO105" i="45"/>
  <c r="N106" i="47"/>
  <c r="N106" i="45"/>
  <c r="V106" i="47"/>
  <c r="V106" i="45"/>
  <c r="AD106" i="47"/>
  <c r="AD106" i="45"/>
  <c r="AT106" i="47"/>
  <c r="AT106" i="45"/>
  <c r="BB106" i="47"/>
  <c r="BB106" i="45"/>
  <c r="BJ106" i="47"/>
  <c r="BJ106" i="45"/>
  <c r="A105" i="27"/>
  <c r="A105" i="29"/>
  <c r="F108" i="47"/>
  <c r="F108" i="45"/>
  <c r="N108" i="47"/>
  <c r="N108" i="45"/>
  <c r="V108" i="47"/>
  <c r="V108" i="45"/>
  <c r="AL108" i="47"/>
  <c r="AL108" i="45"/>
  <c r="AT108" i="47"/>
  <c r="AT108" i="45"/>
  <c r="BB108" i="47"/>
  <c r="BB108" i="45"/>
  <c r="A107" i="27"/>
  <c r="A107" i="29"/>
  <c r="J109" i="47"/>
  <c r="J109" i="45"/>
  <c r="R109" i="47"/>
  <c r="R109" i="45"/>
  <c r="Z109" i="47"/>
  <c r="Z109" i="45"/>
  <c r="AH109" i="47"/>
  <c r="AH109" i="45"/>
  <c r="AP109" i="47"/>
  <c r="AP109" i="45"/>
  <c r="AX109" i="47"/>
  <c r="AX109" i="45"/>
  <c r="BN109" i="47"/>
  <c r="BN109" i="45"/>
  <c r="F111" i="47"/>
  <c r="F111" i="45"/>
  <c r="A110" i="27"/>
  <c r="A110" i="29"/>
  <c r="AH112" i="47"/>
  <c r="AH112" i="45"/>
  <c r="AP112" i="47"/>
  <c r="AP112" i="45"/>
  <c r="BN112" i="47"/>
  <c r="BN112" i="45"/>
  <c r="A112" i="27"/>
  <c r="A112" i="29"/>
  <c r="AO114" i="47"/>
  <c r="AO114" i="45"/>
  <c r="AW114" i="47"/>
  <c r="AW114" i="45"/>
  <c r="D115" i="47"/>
  <c r="D115" i="45"/>
  <c r="BD116" i="47"/>
  <c r="BD116" i="45"/>
  <c r="BL116" i="47"/>
  <c r="BL116" i="45"/>
  <c r="AB117" i="47"/>
  <c r="AB117" i="45"/>
  <c r="AJ117" i="47"/>
  <c r="AJ117" i="45"/>
  <c r="AR117" i="47"/>
  <c r="AR117" i="45"/>
  <c r="AD120" i="47"/>
  <c r="AD120" i="45"/>
  <c r="A119" i="27"/>
  <c r="A119" i="29"/>
  <c r="AD122" i="47"/>
  <c r="AD122" i="45"/>
  <c r="BB122" i="47"/>
  <c r="BB122" i="45"/>
  <c r="BJ122" i="47"/>
  <c r="BJ122" i="45"/>
  <c r="A121" i="27"/>
  <c r="A121" i="29"/>
  <c r="A125" i="45"/>
  <c r="A123" i="29"/>
  <c r="J125" i="47"/>
  <c r="J125" i="45"/>
  <c r="R125" i="47"/>
  <c r="R125" i="45"/>
  <c r="AB126" i="47"/>
  <c r="AB126" i="45"/>
  <c r="AJ126" i="47"/>
  <c r="AJ126" i="45"/>
  <c r="AZ126" i="47"/>
  <c r="AZ126" i="45"/>
  <c r="BH126" i="47"/>
  <c r="BH126" i="45"/>
  <c r="P127" i="47"/>
  <c r="P127" i="45"/>
  <c r="X127" i="47"/>
  <c r="X127" i="45"/>
  <c r="AP128" i="47"/>
  <c r="AP128" i="45"/>
  <c r="AX128" i="47"/>
  <c r="AX128" i="45"/>
  <c r="V129" i="47"/>
  <c r="V129" i="45"/>
  <c r="AD129" i="47"/>
  <c r="AD129" i="45"/>
  <c r="AL129" i="47"/>
  <c r="AL129" i="45"/>
  <c r="AT129" i="47"/>
  <c r="AT129" i="45"/>
  <c r="BB129" i="47"/>
  <c r="BB129" i="45"/>
  <c r="BJ129" i="47"/>
  <c r="BJ129" i="45"/>
  <c r="A128" i="27"/>
  <c r="A128" i="29"/>
  <c r="D131" i="47"/>
  <c r="D131" i="45"/>
  <c r="BH132" i="47"/>
  <c r="BH132" i="45"/>
  <c r="BP132" i="47"/>
  <c r="BP132" i="45"/>
  <c r="AF133" i="47"/>
  <c r="AF133" i="45"/>
  <c r="AN133" i="47"/>
  <c r="AN133" i="45"/>
  <c r="D134" i="47"/>
  <c r="D134" i="45"/>
  <c r="L134" i="47"/>
  <c r="L134" i="45"/>
  <c r="T134" i="47"/>
  <c r="T134" i="45"/>
  <c r="AB134" i="47"/>
  <c r="AB134" i="45"/>
  <c r="AJ134" i="47"/>
  <c r="AJ134" i="45"/>
  <c r="AR134" i="47"/>
  <c r="AR134" i="45"/>
  <c r="AZ134" i="47"/>
  <c r="AZ134" i="45"/>
  <c r="BH134" i="47"/>
  <c r="BH134" i="45"/>
  <c r="BP134" i="47"/>
  <c r="BP134" i="45"/>
  <c r="AK137" i="47"/>
  <c r="AK137" i="45"/>
  <c r="AS137" i="47"/>
  <c r="AS137" i="45"/>
  <c r="BA137" i="47"/>
  <c r="BA137" i="45"/>
  <c r="H138" i="47"/>
  <c r="H138" i="45"/>
  <c r="P138" i="47"/>
  <c r="P138" i="45"/>
  <c r="X138" i="47"/>
  <c r="X138" i="45"/>
  <c r="BD138" i="47"/>
  <c r="BD138" i="45"/>
  <c r="BL138" i="47"/>
  <c r="BL138" i="45"/>
  <c r="AA139" i="47"/>
  <c r="AA139" i="45"/>
  <c r="E141" i="47"/>
  <c r="E141" i="45"/>
  <c r="M141" i="47"/>
  <c r="M141" i="45"/>
  <c r="U141" i="47"/>
  <c r="U141" i="45"/>
  <c r="AC141" i="47"/>
  <c r="AC141" i="45"/>
  <c r="AK141" i="47"/>
  <c r="AK141" i="45"/>
  <c r="AS141" i="47"/>
  <c r="AS141" i="45"/>
  <c r="BA141" i="47"/>
  <c r="BA141" i="45"/>
  <c r="BI141" i="47"/>
  <c r="BI141" i="45"/>
  <c r="BQ141" i="47"/>
  <c r="BQ141" i="45"/>
  <c r="H145" i="47"/>
  <c r="H145" i="45"/>
  <c r="X145" i="47"/>
  <c r="X145" i="45"/>
  <c r="BL145" i="47"/>
  <c r="BL145" i="45"/>
  <c r="D146" i="47"/>
  <c r="D146" i="45"/>
  <c r="L146" i="47"/>
  <c r="L146" i="45"/>
  <c r="T146" i="47"/>
  <c r="T146" i="45"/>
  <c r="AB146" i="47"/>
  <c r="AB146" i="45"/>
  <c r="AJ146" i="47"/>
  <c r="AJ146" i="45"/>
  <c r="AR146" i="47"/>
  <c r="AR146" i="45"/>
  <c r="AZ146" i="47"/>
  <c r="AZ146" i="45"/>
  <c r="BH146" i="47"/>
  <c r="BH146" i="45"/>
  <c r="BP146" i="47"/>
  <c r="BP146" i="45"/>
  <c r="H148" i="47"/>
  <c r="H148" i="45"/>
  <c r="P148" i="47"/>
  <c r="P148" i="45"/>
  <c r="X148" i="47"/>
  <c r="X148" i="45"/>
  <c r="AF148" i="47"/>
  <c r="AF148" i="45"/>
  <c r="AN148" i="47"/>
  <c r="AN148" i="45"/>
  <c r="AV148" i="47"/>
  <c r="AV148" i="45"/>
  <c r="BD148" i="47"/>
  <c r="BD148" i="45"/>
  <c r="D151" i="47"/>
  <c r="D151" i="45"/>
  <c r="AZ151" i="47"/>
  <c r="AZ151" i="45"/>
  <c r="BH151" i="47"/>
  <c r="BH151" i="45"/>
  <c r="J153" i="47"/>
  <c r="J153" i="45"/>
  <c r="BF153" i="47"/>
  <c r="BF153" i="45"/>
  <c r="BN153" i="47"/>
  <c r="BN153" i="45"/>
  <c r="D156" i="47"/>
  <c r="D156" i="45"/>
  <c r="L156" i="47"/>
  <c r="L156" i="45"/>
  <c r="AJ156" i="47"/>
  <c r="AJ156" i="45"/>
  <c r="BH156" i="47"/>
  <c r="BH156" i="45"/>
  <c r="E157" i="47"/>
  <c r="E157" i="45"/>
  <c r="AK157" i="47"/>
  <c r="AK157" i="45"/>
  <c r="AS157" i="47"/>
  <c r="AS157" i="45"/>
  <c r="A18" i="27"/>
  <c r="A18" i="29"/>
  <c r="A21" i="27"/>
  <c r="A21" i="29"/>
  <c r="A23" i="27"/>
  <c r="A23" i="29"/>
  <c r="A30" i="27"/>
  <c r="A30" i="29"/>
  <c r="BP165" i="45"/>
  <c r="V166" i="45"/>
  <c r="BA177" i="45"/>
  <c r="BC180" i="45"/>
  <c r="E182" i="45"/>
  <c r="M182" i="45"/>
  <c r="U182" i="45"/>
  <c r="AC182" i="45"/>
  <c r="AK182" i="45"/>
  <c r="AS182" i="45"/>
  <c r="BA182" i="45"/>
  <c r="BI182" i="45"/>
  <c r="BQ182" i="45"/>
  <c r="AI184" i="45"/>
  <c r="I188" i="45"/>
  <c r="Q190" i="45"/>
  <c r="AW190" i="45"/>
  <c r="D169" i="45"/>
  <c r="AB169" i="45"/>
  <c r="AL172" i="45"/>
  <c r="AN175" i="45"/>
  <c r="M177" i="45"/>
  <c r="G180" i="45"/>
  <c r="AU180" i="45"/>
  <c r="Q186" i="45"/>
  <c r="AS189" i="45"/>
  <c r="I190" i="45"/>
  <c r="D160" i="45"/>
  <c r="L160" i="45"/>
  <c r="T160" i="45"/>
  <c r="AB160" i="45"/>
  <c r="AJ160" i="45"/>
  <c r="AR160" i="45"/>
  <c r="AZ160" i="45"/>
  <c r="BH160" i="45"/>
  <c r="BP160" i="45"/>
  <c r="P163" i="45"/>
  <c r="AD172" i="45"/>
  <c r="AF173" i="45"/>
  <c r="AF175" i="45"/>
  <c r="BG176" i="45"/>
  <c r="AW178" i="45"/>
  <c r="M179" i="45"/>
  <c r="AM180" i="45"/>
  <c r="I186" i="45"/>
  <c r="H163" i="45"/>
  <c r="T165" i="45"/>
  <c r="J167" i="45"/>
  <c r="R167" i="45"/>
  <c r="Z167" i="45"/>
  <c r="AH167" i="45"/>
  <c r="AP167" i="45"/>
  <c r="AX167" i="45"/>
  <c r="BF167" i="45"/>
  <c r="BN167" i="45"/>
  <c r="H168" i="45"/>
  <c r="P168" i="45"/>
  <c r="X168" i="45"/>
  <c r="AF168" i="45"/>
  <c r="AN168" i="45"/>
  <c r="AV168" i="45"/>
  <c r="BD168" i="45"/>
  <c r="BH174" i="45"/>
  <c r="AO178" i="45"/>
  <c r="E179" i="45"/>
  <c r="AU185" i="45"/>
  <c r="AC189" i="45"/>
  <c r="L165" i="45"/>
  <c r="BP171" i="45"/>
  <c r="BJ172" i="45"/>
  <c r="AG178" i="45"/>
  <c r="AO186" i="45"/>
  <c r="X170" i="45"/>
  <c r="BD173" i="45"/>
  <c r="P175" i="45"/>
  <c r="G185" i="45"/>
  <c r="AM185" i="45"/>
  <c r="AW188" i="45"/>
  <c r="Q192" i="45"/>
  <c r="BE192" i="45"/>
  <c r="X163" i="47"/>
  <c r="X163" i="45"/>
  <c r="BL163" i="47"/>
  <c r="BL163" i="45"/>
  <c r="D165" i="47"/>
  <c r="D165" i="45"/>
  <c r="AL166" i="47"/>
  <c r="AL166" i="45"/>
  <c r="BP169" i="47"/>
  <c r="BP169" i="45"/>
  <c r="AF170" i="47"/>
  <c r="AF170" i="45"/>
  <c r="BD170" i="47"/>
  <c r="BD170" i="45"/>
  <c r="L171" i="47"/>
  <c r="L171" i="45"/>
  <c r="AR171" i="47"/>
  <c r="AR171" i="45"/>
  <c r="AT172" i="47"/>
  <c r="AT172" i="45"/>
  <c r="BB172" i="47"/>
  <c r="BB172" i="45"/>
  <c r="P173" i="47"/>
  <c r="P173" i="45"/>
  <c r="X173" i="47"/>
  <c r="X173" i="45"/>
  <c r="BL173" i="47"/>
  <c r="BL173" i="45"/>
  <c r="D174" i="47"/>
  <c r="D174" i="45"/>
  <c r="AB174" i="47"/>
  <c r="AB174" i="45"/>
  <c r="AJ174" i="47"/>
  <c r="AJ174" i="45"/>
  <c r="AZ174" i="47"/>
  <c r="AZ174" i="45"/>
  <c r="X175" i="47"/>
  <c r="X175" i="45"/>
  <c r="K176" i="47"/>
  <c r="K176" i="45"/>
  <c r="AY176" i="47"/>
  <c r="AY176" i="45"/>
  <c r="U177" i="47"/>
  <c r="U177" i="45"/>
  <c r="BI177" i="47"/>
  <c r="BI177" i="45"/>
  <c r="U179" i="47"/>
  <c r="U179" i="45"/>
  <c r="AS179" i="47"/>
  <c r="AS179" i="45"/>
  <c r="BA179" i="47"/>
  <c r="BA179" i="45"/>
  <c r="K184" i="47"/>
  <c r="K184" i="45"/>
  <c r="AY184" i="47"/>
  <c r="AY184" i="45"/>
  <c r="BG184" i="47"/>
  <c r="BG184" i="45"/>
  <c r="W185" i="47"/>
  <c r="W185" i="45"/>
  <c r="BC185" i="47"/>
  <c r="BC185" i="45"/>
  <c r="BK185" i="47"/>
  <c r="BK185" i="45"/>
  <c r="Y186" i="47"/>
  <c r="Y186" i="45"/>
  <c r="AG186" i="47"/>
  <c r="AG186" i="45"/>
  <c r="AW186" i="47"/>
  <c r="AW186" i="45"/>
  <c r="E187" i="47"/>
  <c r="E187" i="45"/>
  <c r="M187" i="47"/>
  <c r="M187" i="45"/>
  <c r="U187" i="47"/>
  <c r="U187" i="45"/>
  <c r="AC187" i="47"/>
  <c r="AC187" i="45"/>
  <c r="AK187" i="47"/>
  <c r="AK187" i="45"/>
  <c r="AS187" i="47"/>
  <c r="AS187" i="45"/>
  <c r="BA187" i="47"/>
  <c r="BA187" i="45"/>
  <c r="BI187" i="47"/>
  <c r="BI187" i="45"/>
  <c r="BQ187" i="47"/>
  <c r="BQ187" i="45"/>
  <c r="Y188" i="47"/>
  <c r="Y188" i="45"/>
  <c r="AG188" i="47"/>
  <c r="AG188" i="45"/>
  <c r="AO188" i="47"/>
  <c r="AO188" i="45"/>
  <c r="E189" i="47"/>
  <c r="E189" i="45"/>
  <c r="U189" i="47"/>
  <c r="U189" i="45"/>
  <c r="BI189" i="47"/>
  <c r="BI189" i="45"/>
  <c r="AO190" i="47"/>
  <c r="AO190" i="45"/>
  <c r="BM190" i="47"/>
  <c r="BM190" i="45"/>
  <c r="E191" i="47"/>
  <c r="E191" i="45"/>
  <c r="M191" i="47"/>
  <c r="M191" i="45"/>
  <c r="U191" i="47"/>
  <c r="U191" i="45"/>
  <c r="AC191" i="47"/>
  <c r="AC191" i="45"/>
  <c r="AK191" i="47"/>
  <c r="AK191" i="45"/>
  <c r="AS191" i="47"/>
  <c r="AS191" i="45"/>
  <c r="BA191" i="47"/>
  <c r="BA191" i="45"/>
  <c r="BI191" i="47"/>
  <c r="BI191" i="45"/>
  <c r="BQ191" i="47"/>
  <c r="BQ191" i="45"/>
  <c r="AG192" i="47"/>
  <c r="AG192" i="45"/>
  <c r="AW192" i="47"/>
  <c r="AW192" i="45"/>
  <c r="E193" i="47"/>
  <c r="E193" i="45"/>
  <c r="M193" i="47"/>
  <c r="M193" i="45"/>
  <c r="U193" i="47"/>
  <c r="U193" i="45"/>
  <c r="AC193" i="47"/>
  <c r="AC193" i="45"/>
  <c r="AK193" i="47"/>
  <c r="AK193" i="45"/>
  <c r="AS193" i="47"/>
  <c r="AS193" i="45"/>
  <c r="BA193" i="47"/>
  <c r="BA193" i="45"/>
  <c r="BI193" i="47"/>
  <c r="BI193" i="45"/>
  <c r="BQ193" i="47"/>
  <c r="BQ193" i="45"/>
  <c r="AD196" i="47"/>
  <c r="AD196" i="45"/>
  <c r="BB196" i="47"/>
  <c r="BB196" i="45"/>
  <c r="J197" i="47"/>
  <c r="J197" i="45"/>
  <c r="BF197" i="47"/>
  <c r="BF197" i="45"/>
  <c r="AK198" i="47"/>
  <c r="AK198" i="45"/>
  <c r="BA198" i="47"/>
  <c r="BA198" i="45"/>
  <c r="M200" i="47"/>
  <c r="M200" i="45"/>
  <c r="AS200" i="47"/>
  <c r="AS200" i="45"/>
  <c r="BA200" i="47"/>
  <c r="BA200" i="45"/>
  <c r="I201" i="47"/>
  <c r="I201" i="45"/>
  <c r="AG201" i="47"/>
  <c r="AG201" i="45"/>
  <c r="BE201" i="47"/>
  <c r="BE201" i="45"/>
  <c r="BM201" i="47"/>
  <c r="BM201" i="45"/>
  <c r="M202" i="47"/>
  <c r="M202" i="45"/>
  <c r="U202" i="47"/>
  <c r="U202" i="45"/>
  <c r="AK202" i="47"/>
  <c r="AK202" i="45"/>
  <c r="AS202" i="47"/>
  <c r="AS202" i="45"/>
  <c r="BI202" i="47"/>
  <c r="BI202" i="45"/>
  <c r="BQ202" i="47"/>
  <c r="BQ202" i="45"/>
  <c r="G203" i="47"/>
  <c r="G203" i="45"/>
  <c r="W203" i="47"/>
  <c r="W203" i="45"/>
  <c r="AE203" i="47"/>
  <c r="AE203" i="45"/>
  <c r="AU203" i="47"/>
  <c r="AU203" i="45"/>
  <c r="BK203" i="47"/>
  <c r="BK203" i="45"/>
  <c r="AA204" i="47"/>
  <c r="AA204" i="45"/>
  <c r="AQ204" i="47"/>
  <c r="AQ204" i="45"/>
  <c r="AY204" i="47"/>
  <c r="AY204" i="45"/>
  <c r="G205" i="47"/>
  <c r="G205" i="45"/>
  <c r="O205" i="47"/>
  <c r="O205" i="45"/>
  <c r="W205" i="47"/>
  <c r="W205" i="45"/>
  <c r="AE205" i="47"/>
  <c r="AE205" i="45"/>
  <c r="AM205" i="47"/>
  <c r="AM205" i="45"/>
  <c r="BC205" i="47"/>
  <c r="BC205" i="45"/>
  <c r="BK205" i="47"/>
  <c r="BK205" i="45"/>
  <c r="J206" i="47"/>
  <c r="J206" i="45"/>
  <c r="R206" i="47"/>
  <c r="R206" i="45"/>
  <c r="AP206" i="47"/>
  <c r="AP206" i="45"/>
  <c r="AX206" i="47"/>
  <c r="AX206" i="45"/>
  <c r="BF206" i="47"/>
  <c r="BF206" i="45"/>
  <c r="BN206" i="47"/>
  <c r="BN206" i="45"/>
  <c r="Q207" i="47"/>
  <c r="Q207" i="45"/>
  <c r="Y207" i="47"/>
  <c r="Y207" i="45"/>
  <c r="AO207" i="47"/>
  <c r="AO207" i="45"/>
  <c r="BE207" i="47"/>
  <c r="BE207" i="45"/>
  <c r="BM207" i="47"/>
  <c r="BM207" i="45"/>
  <c r="A5" i="29"/>
  <c r="A29" i="29"/>
  <c r="A37" i="29"/>
  <c r="A45" i="29"/>
  <c r="A53" i="29"/>
  <c r="A69" i="29"/>
  <c r="A77" i="29"/>
  <c r="A85" i="29"/>
  <c r="A93" i="29"/>
  <c r="A101" i="29"/>
  <c r="A109" i="29"/>
  <c r="A117" i="29"/>
  <c r="A125" i="29"/>
  <c r="A133" i="29"/>
  <c r="A141" i="29"/>
  <c r="A6" i="29"/>
  <c r="A14" i="29"/>
  <c r="A22" i="29"/>
  <c r="A38" i="29"/>
  <c r="A46" i="29"/>
  <c r="A54" i="29"/>
  <c r="A62" i="29"/>
  <c r="A78" i="29"/>
  <c r="A86" i="29"/>
  <c r="A94" i="29"/>
  <c r="A102" i="29"/>
  <c r="A118" i="29"/>
  <c r="A126" i="29"/>
  <c r="A134" i="29"/>
  <c r="A7" i="29"/>
  <c r="A15" i="29"/>
  <c r="A31" i="29"/>
  <c r="A47" i="29"/>
  <c r="A55" i="29"/>
  <c r="A71" i="29"/>
  <c r="A79" i="29"/>
  <c r="A87" i="29"/>
  <c r="A95" i="29"/>
  <c r="A111" i="29"/>
  <c r="A143" i="29"/>
  <c r="A8" i="29"/>
  <c r="A16" i="29"/>
  <c r="A24" i="29"/>
  <c r="A32" i="29"/>
  <c r="A40" i="29"/>
  <c r="A48" i="29"/>
  <c r="A56" i="29"/>
  <c r="A64" i="29"/>
  <c r="A72" i="29"/>
  <c r="A88" i="29"/>
  <c r="A96" i="29"/>
  <c r="A104" i="29"/>
  <c r="A120" i="29"/>
  <c r="A136" i="29"/>
  <c r="A144" i="29"/>
  <c r="A9" i="29"/>
  <c r="A17" i="29"/>
  <c r="A25" i="29"/>
  <c r="A33" i="29"/>
  <c r="A49" i="29"/>
  <c r="A57" i="29"/>
  <c r="A65" i="29"/>
  <c r="A73" i="29"/>
  <c r="A81" i="29"/>
  <c r="A89" i="29"/>
  <c r="A97" i="29"/>
  <c r="A113" i="29"/>
  <c r="A129" i="29"/>
  <c r="A137" i="29"/>
  <c r="A145" i="29"/>
  <c r="A10" i="29"/>
  <c r="A26" i="29"/>
  <c r="A42" i="29"/>
  <c r="A50" i="29"/>
  <c r="A58" i="29"/>
  <c r="A66" i="29"/>
  <c r="A74" i="29"/>
  <c r="A82" i="29"/>
  <c r="A90" i="29"/>
  <c r="A106" i="29"/>
  <c r="A114" i="29"/>
  <c r="A130" i="29"/>
  <c r="A146" i="29"/>
  <c r="A76" i="28"/>
  <c r="A11" i="29"/>
  <c r="A19" i="29"/>
  <c r="A35" i="29"/>
  <c r="A43" i="29"/>
  <c r="A59" i="29"/>
  <c r="A67" i="29"/>
  <c r="A75" i="29"/>
  <c r="A83" i="29"/>
  <c r="A91" i="29"/>
  <c r="A99" i="29"/>
  <c r="A131" i="29"/>
  <c r="A139" i="29"/>
  <c r="A147" i="29"/>
  <c r="X67" i="47"/>
  <c r="X67" i="45"/>
  <c r="G71" i="47"/>
  <c r="G71" i="45"/>
  <c r="W71" i="47"/>
  <c r="W71" i="45"/>
  <c r="AF72" i="47"/>
  <c r="AF72" i="45"/>
  <c r="AN72" i="47"/>
  <c r="AN72" i="45"/>
  <c r="AV72" i="47"/>
  <c r="AV72" i="45"/>
  <c r="E75" i="47"/>
  <c r="E75" i="45"/>
  <c r="M75" i="47"/>
  <c r="M75" i="45"/>
  <c r="U75" i="47"/>
  <c r="U75" i="45"/>
  <c r="AC75" i="47"/>
  <c r="AC75" i="45"/>
  <c r="AK75" i="47"/>
  <c r="AK75" i="45"/>
  <c r="AS75" i="47"/>
  <c r="AS75" i="45"/>
  <c r="BA75" i="47"/>
  <c r="BA75" i="45"/>
  <c r="BI75" i="47"/>
  <c r="BI75" i="45"/>
  <c r="BQ75" i="47"/>
  <c r="BQ75" i="45"/>
  <c r="BA77" i="47"/>
  <c r="BA77" i="45"/>
  <c r="W8" i="45"/>
  <c r="T9" i="45"/>
  <c r="AZ9" i="45"/>
  <c r="S10" i="45"/>
  <c r="H11" i="45"/>
  <c r="AW51" i="45"/>
  <c r="U52" i="45"/>
  <c r="BA52" i="45"/>
  <c r="AN56" i="45"/>
  <c r="T57" i="45"/>
  <c r="H58" i="45"/>
  <c r="P58" i="45"/>
  <c r="X58" i="45"/>
  <c r="AF58" i="45"/>
  <c r="AN58" i="45"/>
  <c r="AV58" i="45"/>
  <c r="BD58" i="45"/>
  <c r="BL58" i="45"/>
  <c r="BJ113" i="45"/>
  <c r="AG114" i="45"/>
  <c r="AV116" i="45"/>
  <c r="T117" i="45"/>
  <c r="BF119" i="45"/>
  <c r="V120" i="45"/>
  <c r="BN121" i="45"/>
  <c r="V122" i="45"/>
  <c r="AH128" i="45"/>
  <c r="AC137" i="45"/>
  <c r="AI139" i="45"/>
  <c r="AI7" i="45"/>
  <c r="BO7" i="45"/>
  <c r="L9" i="45"/>
  <c r="BL11" i="45"/>
  <c r="I51" i="45"/>
  <c r="Q51" i="45"/>
  <c r="Y51" i="45"/>
  <c r="AG51" i="45"/>
  <c r="AO51" i="45"/>
  <c r="F55" i="45"/>
  <c r="N55" i="45"/>
  <c r="V55" i="45"/>
  <c r="AD55" i="45"/>
  <c r="AL55" i="45"/>
  <c r="AT55" i="45"/>
  <c r="BB55" i="45"/>
  <c r="BJ55" i="45"/>
  <c r="AF56" i="45"/>
  <c r="L57" i="45"/>
  <c r="AF60" i="45"/>
  <c r="K61" i="45"/>
  <c r="S61" i="45"/>
  <c r="AA61" i="45"/>
  <c r="AI61" i="45"/>
  <c r="AQ61" i="45"/>
  <c r="AY61" i="45"/>
  <c r="BG61" i="45"/>
  <c r="BB113" i="45"/>
  <c r="Y114" i="45"/>
  <c r="AN116" i="45"/>
  <c r="L117" i="45"/>
  <c r="AX119" i="45"/>
  <c r="N120" i="45"/>
  <c r="BF121" i="45"/>
  <c r="T132" i="45"/>
  <c r="AA136" i="45"/>
  <c r="M52" i="45"/>
  <c r="V111" i="45"/>
  <c r="BJ111" i="45"/>
  <c r="F113" i="45"/>
  <c r="AT113" i="45"/>
  <c r="Q114" i="45"/>
  <c r="AF116" i="45"/>
  <c r="AP119" i="45"/>
  <c r="F120" i="45"/>
  <c r="AX121" i="45"/>
  <c r="BN125" i="45"/>
  <c r="AN127" i="45"/>
  <c r="BP131" i="45"/>
  <c r="L132" i="45"/>
  <c r="BD133" i="45"/>
  <c r="G135" i="45"/>
  <c r="O135" i="45"/>
  <c r="W135" i="45"/>
  <c r="AE135" i="45"/>
  <c r="AM135" i="45"/>
  <c r="AU135" i="45"/>
  <c r="BC135" i="45"/>
  <c r="BK135" i="45"/>
  <c r="S136" i="45"/>
  <c r="AY136" i="45"/>
  <c r="AA7" i="45"/>
  <c r="E52" i="45"/>
  <c r="N111" i="45"/>
  <c r="BB111" i="45"/>
  <c r="AL113" i="45"/>
  <c r="BP115" i="45"/>
  <c r="AH119" i="45"/>
  <c r="J121" i="45"/>
  <c r="Z125" i="45"/>
  <c r="AF127" i="45"/>
  <c r="AV133" i="45"/>
  <c r="C30" i="47"/>
  <c r="C30" i="45" s="1"/>
  <c r="A28" i="28"/>
  <c r="AD111" i="47"/>
  <c r="AD111" i="45"/>
  <c r="AL111" i="47"/>
  <c r="AL111" i="45"/>
  <c r="AT111" i="47"/>
  <c r="AT111" i="45"/>
  <c r="J112" i="47"/>
  <c r="J112" i="45"/>
  <c r="R112" i="47"/>
  <c r="R112" i="45"/>
  <c r="Z112" i="47"/>
  <c r="Z112" i="45"/>
  <c r="AX112" i="47"/>
  <c r="AX112" i="45"/>
  <c r="BF112" i="47"/>
  <c r="BF112" i="45"/>
  <c r="N113" i="47"/>
  <c r="N113" i="45"/>
  <c r="V113" i="47"/>
  <c r="V113" i="45"/>
  <c r="AD113" i="47"/>
  <c r="AD113" i="45"/>
  <c r="I114" i="47"/>
  <c r="I114" i="45"/>
  <c r="BE114" i="47"/>
  <c r="BE114" i="45"/>
  <c r="BM114" i="47"/>
  <c r="BM114" i="45"/>
  <c r="AB115" i="47"/>
  <c r="AB115" i="45"/>
  <c r="AJ115" i="47"/>
  <c r="AJ115" i="45"/>
  <c r="AR115" i="47"/>
  <c r="AR115" i="45"/>
  <c r="H116" i="47"/>
  <c r="H116" i="45"/>
  <c r="P116" i="47"/>
  <c r="P116" i="45"/>
  <c r="X116" i="47"/>
  <c r="X116" i="45"/>
  <c r="D117" i="47"/>
  <c r="D117" i="45"/>
  <c r="AZ117" i="47"/>
  <c r="AZ117" i="45"/>
  <c r="BH117" i="47"/>
  <c r="BH117" i="45"/>
  <c r="BP117" i="47"/>
  <c r="BP117" i="45"/>
  <c r="J119" i="47"/>
  <c r="J119" i="45"/>
  <c r="R119" i="47"/>
  <c r="R119" i="45"/>
  <c r="Z119" i="47"/>
  <c r="Z119" i="45"/>
  <c r="BN119" i="47"/>
  <c r="BN119" i="45"/>
  <c r="AL120" i="47"/>
  <c r="AL120" i="45"/>
  <c r="AT120" i="47"/>
  <c r="AT120" i="45"/>
  <c r="BB120" i="47"/>
  <c r="BB120" i="45"/>
  <c r="BJ120" i="47"/>
  <c r="BJ120" i="45"/>
  <c r="R121" i="47"/>
  <c r="R121" i="45"/>
  <c r="Z121" i="47"/>
  <c r="Z121" i="45"/>
  <c r="AH121" i="47"/>
  <c r="AH121" i="45"/>
  <c r="AP121" i="47"/>
  <c r="AP121" i="45"/>
  <c r="F122" i="47"/>
  <c r="F122" i="45"/>
  <c r="N122" i="47"/>
  <c r="N122" i="45"/>
  <c r="AL122" i="47"/>
  <c r="AL122" i="45"/>
  <c r="AT122" i="47"/>
  <c r="AT122" i="45"/>
  <c r="J123" i="47"/>
  <c r="J123" i="45"/>
  <c r="R123" i="47"/>
  <c r="R123" i="45"/>
  <c r="Z123" i="47"/>
  <c r="Z123" i="45"/>
  <c r="AH123" i="47"/>
  <c r="AH123" i="45"/>
  <c r="AP123" i="47"/>
  <c r="AP123" i="45"/>
  <c r="AX123" i="47"/>
  <c r="AX123" i="45"/>
  <c r="BF123" i="47"/>
  <c r="BF123" i="45"/>
  <c r="BN123" i="47"/>
  <c r="BN123" i="45"/>
  <c r="AH125" i="47"/>
  <c r="AH125" i="45"/>
  <c r="AP125" i="47"/>
  <c r="AP125" i="45"/>
  <c r="AX125" i="47"/>
  <c r="AX125" i="45"/>
  <c r="BF125" i="47"/>
  <c r="BF125" i="45"/>
  <c r="D126" i="47"/>
  <c r="D126" i="45"/>
  <c r="L126" i="47"/>
  <c r="L126" i="45"/>
  <c r="T126" i="47"/>
  <c r="T126" i="45"/>
  <c r="AR126" i="47"/>
  <c r="AR126" i="45"/>
  <c r="BP126" i="47"/>
  <c r="BP126" i="45"/>
  <c r="H127" i="47"/>
  <c r="H127" i="45"/>
  <c r="AV127" i="47"/>
  <c r="AV127" i="45"/>
  <c r="BD127" i="47"/>
  <c r="BD127" i="45"/>
  <c r="BL127" i="47"/>
  <c r="BL127" i="45"/>
  <c r="J128" i="47"/>
  <c r="J128" i="45"/>
  <c r="R128" i="47"/>
  <c r="R128" i="45"/>
  <c r="Z128" i="47"/>
  <c r="Z128" i="45"/>
  <c r="BF128" i="47"/>
  <c r="BF128" i="45"/>
  <c r="F129" i="47"/>
  <c r="F129" i="45"/>
  <c r="T131" i="47"/>
  <c r="T131" i="45"/>
  <c r="AB131" i="47"/>
  <c r="AB131" i="45"/>
  <c r="AR131" i="47"/>
  <c r="AR131" i="45"/>
  <c r="AZ131" i="47"/>
  <c r="AZ131" i="45"/>
  <c r="BH131" i="47"/>
  <c r="BH131" i="45"/>
  <c r="D132" i="47"/>
  <c r="D132" i="45"/>
  <c r="AB132" i="47"/>
  <c r="AB132" i="45"/>
  <c r="AJ132" i="47"/>
  <c r="AJ132" i="45"/>
  <c r="AR132" i="47"/>
  <c r="AR132" i="45"/>
  <c r="AZ132" i="47"/>
  <c r="AZ132" i="45"/>
  <c r="H133" i="47"/>
  <c r="H133" i="45"/>
  <c r="P133" i="47"/>
  <c r="P133" i="45"/>
  <c r="X133" i="47"/>
  <c r="X133" i="45"/>
  <c r="BL133" i="47"/>
  <c r="BL133" i="45"/>
  <c r="K136" i="47"/>
  <c r="K136" i="45"/>
  <c r="AI136" i="47"/>
  <c r="AI136" i="45"/>
  <c r="BG136" i="47"/>
  <c r="BG136" i="45"/>
  <c r="BO136" i="47"/>
  <c r="BO136" i="45"/>
  <c r="E137" i="47"/>
  <c r="E137" i="45"/>
  <c r="M137" i="47"/>
  <c r="M137" i="45"/>
  <c r="U137" i="47"/>
  <c r="U137" i="45"/>
  <c r="BI137" i="47"/>
  <c r="BI137" i="45"/>
  <c r="BQ137" i="47"/>
  <c r="BQ137" i="45"/>
  <c r="AF138" i="47"/>
  <c r="AF138" i="45"/>
  <c r="AN138" i="47"/>
  <c r="AN138" i="45"/>
  <c r="AV138" i="47"/>
  <c r="AV138" i="45"/>
  <c r="K139" i="47"/>
  <c r="K139" i="45"/>
  <c r="S139" i="47"/>
  <c r="S139" i="45"/>
  <c r="AQ139" i="47"/>
  <c r="AQ139" i="45"/>
  <c r="AY139" i="47"/>
  <c r="AY139" i="45"/>
  <c r="BG139" i="47"/>
  <c r="BG139" i="45"/>
  <c r="I140" i="47"/>
  <c r="I140" i="45"/>
  <c r="Q140" i="47"/>
  <c r="Q140" i="45"/>
  <c r="Y140" i="47"/>
  <c r="Y140" i="45"/>
  <c r="AG140" i="47"/>
  <c r="AG140" i="45"/>
  <c r="AO140" i="47"/>
  <c r="AO140" i="45"/>
  <c r="AW140" i="47"/>
  <c r="AW140" i="45"/>
  <c r="BE140" i="47"/>
  <c r="BE140" i="45"/>
  <c r="G142" i="47"/>
  <c r="G142" i="45"/>
  <c r="O142" i="47"/>
  <c r="O142" i="45"/>
  <c r="W142" i="47"/>
  <c r="W142" i="45"/>
  <c r="AE142" i="47"/>
  <c r="AE142" i="45"/>
  <c r="AM142" i="47"/>
  <c r="AM142" i="45"/>
  <c r="AU142" i="47"/>
  <c r="AU142" i="45"/>
  <c r="BC142" i="47"/>
  <c r="BC142" i="45"/>
  <c r="BK142" i="47"/>
  <c r="BK142" i="45"/>
  <c r="K143" i="47"/>
  <c r="K143" i="45"/>
  <c r="S143" i="47"/>
  <c r="S143" i="45"/>
  <c r="AA143" i="47"/>
  <c r="AA143" i="45"/>
  <c r="AI143" i="47"/>
  <c r="AI143" i="45"/>
  <c r="AQ143" i="47"/>
  <c r="AQ143" i="45"/>
  <c r="AY143" i="47"/>
  <c r="AY143" i="45"/>
  <c r="BG143" i="47"/>
  <c r="BG143" i="45"/>
  <c r="BO143" i="47"/>
  <c r="BO143" i="45"/>
  <c r="E144" i="47"/>
  <c r="E144" i="45"/>
  <c r="M144" i="47"/>
  <c r="M144" i="45"/>
  <c r="U144" i="47"/>
  <c r="U144" i="45"/>
  <c r="AC144" i="47"/>
  <c r="AC144" i="45"/>
  <c r="AK144" i="47"/>
  <c r="AK144" i="45"/>
  <c r="AS144" i="47"/>
  <c r="AS144" i="45"/>
  <c r="BA144" i="47"/>
  <c r="BA144" i="45"/>
  <c r="BI144" i="47"/>
  <c r="BI144" i="45"/>
  <c r="BQ144" i="47"/>
  <c r="BQ144" i="45"/>
  <c r="P145" i="47"/>
  <c r="P145" i="45"/>
  <c r="AF145" i="47"/>
  <c r="AF145" i="45"/>
  <c r="AN145" i="47"/>
  <c r="AN145" i="45"/>
  <c r="AV145" i="47"/>
  <c r="AV145" i="45"/>
  <c r="BD145" i="47"/>
  <c r="BD145" i="45"/>
  <c r="H147" i="47"/>
  <c r="H147" i="45"/>
  <c r="P147" i="47"/>
  <c r="P147" i="45"/>
  <c r="X147" i="47"/>
  <c r="X147" i="45"/>
  <c r="AF147" i="47"/>
  <c r="AF147" i="45"/>
  <c r="AN147" i="47"/>
  <c r="AN147" i="45"/>
  <c r="AV147" i="47"/>
  <c r="AV147" i="45"/>
  <c r="BD147" i="47"/>
  <c r="BD147" i="45"/>
  <c r="BL147" i="47"/>
  <c r="BL147" i="45"/>
  <c r="D149" i="47"/>
  <c r="D149" i="45"/>
  <c r="L149" i="47"/>
  <c r="L149" i="45"/>
  <c r="T149" i="47"/>
  <c r="T149" i="45"/>
  <c r="AB149" i="47"/>
  <c r="AB149" i="45"/>
  <c r="AJ149" i="47"/>
  <c r="AJ149" i="45"/>
  <c r="AR149" i="47"/>
  <c r="AR149" i="45"/>
  <c r="AZ149" i="47"/>
  <c r="AZ149" i="45"/>
  <c r="BH149" i="47"/>
  <c r="BH149" i="45"/>
  <c r="BP149" i="47"/>
  <c r="BP149" i="45"/>
  <c r="H150" i="47"/>
  <c r="H150" i="45"/>
  <c r="P150" i="47"/>
  <c r="P150" i="45"/>
  <c r="X150" i="47"/>
  <c r="X150" i="45"/>
  <c r="AF150" i="47"/>
  <c r="AF150" i="45"/>
  <c r="AN150" i="47"/>
  <c r="AN150" i="45"/>
  <c r="AV150" i="47"/>
  <c r="AV150" i="45"/>
  <c r="BD150" i="47"/>
  <c r="BD150" i="45"/>
  <c r="BL150" i="47"/>
  <c r="BL150" i="45"/>
  <c r="L151" i="47"/>
  <c r="L151" i="45"/>
  <c r="T151" i="47"/>
  <c r="T151" i="45"/>
  <c r="AB151" i="47"/>
  <c r="AB151" i="45"/>
  <c r="AJ151" i="47"/>
  <c r="AJ151" i="45"/>
  <c r="AR151" i="47"/>
  <c r="AR151" i="45"/>
  <c r="F152" i="47"/>
  <c r="F152" i="45"/>
  <c r="N152" i="47"/>
  <c r="N152" i="45"/>
  <c r="V152" i="47"/>
  <c r="V152" i="45"/>
  <c r="AD152" i="47"/>
  <c r="AD152" i="45"/>
  <c r="AL152" i="47"/>
  <c r="AL152" i="45"/>
  <c r="AT152" i="47"/>
  <c r="AT152" i="45"/>
  <c r="BB152" i="47"/>
  <c r="BB152" i="45"/>
  <c r="BJ152" i="47"/>
  <c r="BJ152" i="45"/>
  <c r="Z153" i="47"/>
  <c r="Z153" i="45"/>
  <c r="AH153" i="47"/>
  <c r="AH153" i="45"/>
  <c r="AP153" i="47"/>
  <c r="AP153" i="45"/>
  <c r="AX153" i="47"/>
  <c r="AX153" i="45"/>
  <c r="D154" i="47"/>
  <c r="D154" i="45"/>
  <c r="L154" i="47"/>
  <c r="L154" i="45"/>
  <c r="T154" i="47"/>
  <c r="T154" i="45"/>
  <c r="AB154" i="47"/>
  <c r="AB154" i="45"/>
  <c r="AJ154" i="47"/>
  <c r="AJ154" i="45"/>
  <c r="AR154" i="47"/>
  <c r="AR154" i="45"/>
  <c r="AZ154" i="47"/>
  <c r="AZ154" i="45"/>
  <c r="BH154" i="47"/>
  <c r="BH154" i="45"/>
  <c r="BP154" i="47"/>
  <c r="BP154" i="45"/>
  <c r="H155" i="47"/>
  <c r="H155" i="45"/>
  <c r="P155" i="47"/>
  <c r="P155" i="45"/>
  <c r="X155" i="47"/>
  <c r="X155" i="45"/>
  <c r="AF155" i="47"/>
  <c r="AF155" i="45"/>
  <c r="AN155" i="47"/>
  <c r="AN155" i="45"/>
  <c r="AV155" i="47"/>
  <c r="AV155" i="45"/>
  <c r="BD155" i="47"/>
  <c r="BD155" i="45"/>
  <c r="BL155" i="47"/>
  <c r="BL155" i="45"/>
  <c r="T156" i="47"/>
  <c r="T156" i="45"/>
  <c r="AB156" i="47"/>
  <c r="AB156" i="45"/>
  <c r="BP156" i="47"/>
  <c r="BP156" i="45"/>
  <c r="M157" i="47"/>
  <c r="M157" i="45"/>
  <c r="U157" i="47"/>
  <c r="U157" i="45"/>
  <c r="AC157" i="47"/>
  <c r="AC157" i="45"/>
  <c r="BA157" i="47"/>
  <c r="BA157" i="45"/>
  <c r="BI157" i="47"/>
  <c r="BI157" i="45"/>
  <c r="BQ157" i="47"/>
  <c r="BQ157" i="45"/>
  <c r="F158" i="47"/>
  <c r="F158" i="45"/>
  <c r="N158" i="47"/>
  <c r="N158" i="45"/>
  <c r="V158" i="47"/>
  <c r="V158" i="45"/>
  <c r="AD158" i="47"/>
  <c r="AD158" i="45"/>
  <c r="AL158" i="47"/>
  <c r="AL158" i="45"/>
  <c r="AT158" i="47"/>
  <c r="AT158" i="45"/>
  <c r="A44" i="27"/>
  <c r="A44" i="28"/>
  <c r="AZ165" i="45"/>
  <c r="N166" i="45"/>
  <c r="T169" i="45"/>
  <c r="AZ169" i="45"/>
  <c r="AV170" i="45"/>
  <c r="V172" i="45"/>
  <c r="AV173" i="45"/>
  <c r="BL175" i="45"/>
  <c r="AI176" i="45"/>
  <c r="AS177" i="45"/>
  <c r="Y178" i="45"/>
  <c r="AK179" i="45"/>
  <c r="BQ179" i="45"/>
  <c r="AE180" i="45"/>
  <c r="AT194" i="45"/>
  <c r="BE197" i="45"/>
  <c r="AN199" i="45"/>
  <c r="L200" i="45"/>
  <c r="J159" i="45"/>
  <c r="R159" i="45"/>
  <c r="Z159" i="45"/>
  <c r="AH159" i="45"/>
  <c r="AP159" i="45"/>
  <c r="AX159" i="45"/>
  <c r="BF159" i="45"/>
  <c r="BN159" i="45"/>
  <c r="AV163" i="45"/>
  <c r="AR165" i="45"/>
  <c r="F166" i="45"/>
  <c r="BJ166" i="45"/>
  <c r="H170" i="45"/>
  <c r="D171" i="45"/>
  <c r="AJ171" i="45"/>
  <c r="BH171" i="45"/>
  <c r="N172" i="45"/>
  <c r="BD175" i="45"/>
  <c r="AA176" i="45"/>
  <c r="AK177" i="45"/>
  <c r="Q178" i="45"/>
  <c r="W180" i="45"/>
  <c r="K181" i="45"/>
  <c r="S181" i="45"/>
  <c r="AA181" i="45"/>
  <c r="AI181" i="45"/>
  <c r="AQ181" i="45"/>
  <c r="AY181" i="45"/>
  <c r="BG181" i="45"/>
  <c r="BO181" i="45"/>
  <c r="AW197" i="45"/>
  <c r="L198" i="45"/>
  <c r="BH198" i="45"/>
  <c r="AF199" i="45"/>
  <c r="D200" i="45"/>
  <c r="AN163" i="45"/>
  <c r="AJ165" i="45"/>
  <c r="BB166" i="45"/>
  <c r="L169" i="45"/>
  <c r="AR169" i="45"/>
  <c r="AN170" i="45"/>
  <c r="AB171" i="45"/>
  <c r="L174" i="45"/>
  <c r="BP174" i="45"/>
  <c r="AV175" i="45"/>
  <c r="S176" i="45"/>
  <c r="AC177" i="45"/>
  <c r="I178" i="45"/>
  <c r="BM178" i="45"/>
  <c r="AC179" i="45"/>
  <c r="BI179" i="45"/>
  <c r="BN195" i="45"/>
  <c r="Q197" i="45"/>
  <c r="AZ198" i="45"/>
  <c r="X199" i="45"/>
  <c r="BB158" i="45"/>
  <c r="BJ158" i="45"/>
  <c r="H161" i="45"/>
  <c r="P161" i="45"/>
  <c r="X161" i="45"/>
  <c r="AF161" i="45"/>
  <c r="AN161" i="45"/>
  <c r="AV161" i="45"/>
  <c r="BD161" i="45"/>
  <c r="BL161" i="45"/>
  <c r="AF163" i="45"/>
  <c r="AB165" i="45"/>
  <c r="AT166" i="45"/>
  <c r="AL194" i="47"/>
  <c r="AL194" i="45"/>
  <c r="R195" i="47"/>
  <c r="R195" i="45"/>
  <c r="Y197" i="47"/>
  <c r="Y197" i="45"/>
  <c r="BM197" i="47"/>
  <c r="BM197" i="45"/>
  <c r="BD199" i="47"/>
  <c r="BD199" i="45"/>
  <c r="BP200" i="47"/>
  <c r="BP200" i="45"/>
  <c r="BJ203" i="47"/>
  <c r="BJ203" i="45"/>
  <c r="AO206" i="47"/>
  <c r="AO206" i="45"/>
  <c r="AW206" i="47"/>
  <c r="AW206" i="45"/>
  <c r="BD163" i="47"/>
  <c r="BD163" i="45"/>
  <c r="BH165" i="47"/>
  <c r="BH165" i="45"/>
  <c r="AD166" i="47"/>
  <c r="AD166" i="45"/>
  <c r="T171" i="47"/>
  <c r="T171" i="45"/>
  <c r="AZ171" i="47"/>
  <c r="AZ171" i="45"/>
  <c r="F172" i="47"/>
  <c r="F172" i="45"/>
  <c r="AN173" i="47"/>
  <c r="AN173" i="45"/>
  <c r="T174" i="47"/>
  <c r="T174" i="45"/>
  <c r="H175" i="47"/>
  <c r="H175" i="45"/>
  <c r="AQ176" i="47"/>
  <c r="AQ176" i="45"/>
  <c r="E177" i="47"/>
  <c r="E177" i="45"/>
  <c r="BQ177" i="47"/>
  <c r="BQ177" i="45"/>
  <c r="BE178" i="47"/>
  <c r="BE178" i="45"/>
  <c r="O180" i="47"/>
  <c r="O180" i="45"/>
  <c r="S184" i="47"/>
  <c r="S184" i="45"/>
  <c r="AE185" i="47"/>
  <c r="AE185" i="45"/>
  <c r="BE186" i="47"/>
  <c r="BE186" i="45"/>
  <c r="Q188" i="47"/>
  <c r="Q188" i="45"/>
  <c r="BM188" i="47"/>
  <c r="BM188" i="45"/>
  <c r="BA189" i="47"/>
  <c r="BA189" i="45"/>
  <c r="Y190" i="47"/>
  <c r="Y190" i="45"/>
  <c r="AO192" i="47"/>
  <c r="AO192" i="45"/>
  <c r="A100" i="27"/>
  <c r="A100" i="28"/>
  <c r="A12" i="28"/>
  <c r="A84" i="28"/>
  <c r="A20" i="28"/>
  <c r="A92" i="28"/>
  <c r="A108" i="28"/>
  <c r="A52" i="28"/>
  <c r="A116" i="28"/>
  <c r="A60" i="28"/>
  <c r="A132" i="28"/>
  <c r="A68" i="28"/>
  <c r="A140" i="28"/>
  <c r="Z170" i="47"/>
  <c r="Z170" i="45"/>
  <c r="V171" i="47"/>
  <c r="V171" i="45"/>
  <c r="O179" i="47"/>
  <c r="O179" i="45"/>
  <c r="BF164" i="45"/>
  <c r="J170" i="45"/>
  <c r="BF170" i="45"/>
  <c r="J173" i="45"/>
  <c r="R173" i="45"/>
  <c r="Z173" i="45"/>
  <c r="AH173" i="45"/>
  <c r="AP173" i="45"/>
  <c r="AX173" i="45"/>
  <c r="BF173" i="45"/>
  <c r="AU179" i="45"/>
  <c r="N136" i="47"/>
  <c r="N136" i="45"/>
  <c r="A135" i="27"/>
  <c r="A135" i="28"/>
  <c r="AI138" i="47"/>
  <c r="AI138" i="45"/>
  <c r="BJ139" i="47"/>
  <c r="BJ139" i="45"/>
  <c r="A138" i="27"/>
  <c r="A138" i="28"/>
  <c r="A142" i="27"/>
  <c r="A142" i="28"/>
  <c r="K145" i="47"/>
  <c r="K145" i="45"/>
  <c r="S145" i="47"/>
  <c r="S145" i="45"/>
  <c r="AA145" i="47"/>
  <c r="AA145" i="45"/>
  <c r="AI145" i="47"/>
  <c r="AI145" i="45"/>
  <c r="AQ145" i="47"/>
  <c r="AQ145" i="45"/>
  <c r="AY145" i="47"/>
  <c r="AY145" i="45"/>
  <c r="BG145" i="47"/>
  <c r="BG145" i="45"/>
  <c r="G151" i="47"/>
  <c r="G151" i="45"/>
  <c r="O151" i="47"/>
  <c r="O151" i="45"/>
  <c r="W151" i="47"/>
  <c r="W151" i="45"/>
  <c r="AE151" i="47"/>
  <c r="AE151" i="45"/>
  <c r="AM151" i="47"/>
  <c r="AM151" i="45"/>
  <c r="AU151" i="47"/>
  <c r="AU151" i="45"/>
  <c r="BC151" i="47"/>
  <c r="BC151" i="45"/>
  <c r="BK151" i="47"/>
  <c r="BK151" i="45"/>
  <c r="U153" i="47"/>
  <c r="U153" i="45"/>
  <c r="W156" i="47"/>
  <c r="W156" i="45"/>
  <c r="AF157" i="47"/>
  <c r="AF157" i="45"/>
  <c r="N162" i="47"/>
  <c r="N162" i="45"/>
  <c r="U176" i="47"/>
  <c r="U176" i="45"/>
  <c r="BA176" i="47"/>
  <c r="BA176" i="45"/>
  <c r="BC179" i="47"/>
  <c r="BC179" i="45"/>
  <c r="AC13" i="45"/>
  <c r="C166" i="47"/>
  <c r="C166" i="45" s="1"/>
  <c r="BI13" i="45"/>
  <c r="Y14" i="45"/>
  <c r="V15" i="45"/>
  <c r="BB15" i="45"/>
  <c r="P17" i="45"/>
  <c r="AV17" i="45"/>
  <c r="AZ18" i="45"/>
  <c r="BE19" i="45"/>
  <c r="L20" i="45"/>
  <c r="AR20" i="45"/>
  <c r="AO22" i="45"/>
  <c r="F162" i="45"/>
  <c r="BJ162" i="45"/>
  <c r="AX164" i="45"/>
  <c r="H166" i="45"/>
  <c r="P166" i="45"/>
  <c r="X166" i="45"/>
  <c r="AF166" i="45"/>
  <c r="AN166" i="45"/>
  <c r="AV166" i="45"/>
  <c r="BD166" i="45"/>
  <c r="BL166" i="45"/>
  <c r="AL169" i="45"/>
  <c r="AX170" i="45"/>
  <c r="I180" i="45"/>
  <c r="Q180" i="45"/>
  <c r="Y180" i="45"/>
  <c r="AG180" i="45"/>
  <c r="AO180" i="45"/>
  <c r="AW180" i="45"/>
  <c r="BE180" i="45"/>
  <c r="BM180" i="45"/>
  <c r="A122" i="27"/>
  <c r="A122" i="28"/>
  <c r="A127" i="27"/>
  <c r="A127" i="28"/>
  <c r="AB130" i="47"/>
  <c r="AB130" i="45"/>
  <c r="AZ130" i="47"/>
  <c r="AZ130" i="45"/>
  <c r="AV131" i="47"/>
  <c r="AV131" i="45"/>
  <c r="AN132" i="47"/>
  <c r="AN132" i="45"/>
  <c r="AB133" i="47"/>
  <c r="AB133" i="45"/>
  <c r="A36" i="28"/>
  <c r="BJ171" i="47"/>
  <c r="BJ171" i="45"/>
  <c r="BB162" i="45"/>
  <c r="AP164" i="45"/>
  <c r="AD169" i="45"/>
  <c r="N171" i="45"/>
  <c r="K178" i="45"/>
  <c r="S178" i="45"/>
  <c r="AA178" i="45"/>
  <c r="AI178" i="45"/>
  <c r="AQ178" i="45"/>
  <c r="AY178" i="45"/>
  <c r="BG178" i="45"/>
  <c r="BO178" i="45"/>
  <c r="A103" i="27"/>
  <c r="A103" i="28"/>
  <c r="A115" i="27"/>
  <c r="A115" i="28"/>
  <c r="J164" i="47"/>
  <c r="J164" i="45"/>
  <c r="BJ169" i="47"/>
  <c r="BJ169" i="45"/>
  <c r="E176" i="47"/>
  <c r="E176" i="45"/>
  <c r="AC176" i="47"/>
  <c r="AC176" i="45"/>
  <c r="AS176" i="47"/>
  <c r="AS176" i="45"/>
  <c r="BQ176" i="47"/>
  <c r="BQ176" i="45"/>
  <c r="U13" i="45"/>
  <c r="AR18" i="45"/>
  <c r="C175" i="47"/>
  <c r="C175" i="45" s="1"/>
  <c r="BA13" i="45"/>
  <c r="Q14" i="45"/>
  <c r="AW14" i="45"/>
  <c r="N15" i="45"/>
  <c r="AT15" i="45"/>
  <c r="H17" i="45"/>
  <c r="AN17" i="45"/>
  <c r="AJ18" i="45"/>
  <c r="AW19" i="45"/>
  <c r="AJ20" i="45"/>
  <c r="BQ21" i="45"/>
  <c r="V28" i="45"/>
  <c r="J29" i="45"/>
  <c r="AT162" i="45"/>
  <c r="AH164" i="45"/>
  <c r="V169" i="45"/>
  <c r="BB171" i="45"/>
  <c r="AE179" i="45"/>
  <c r="C82" i="47"/>
  <c r="C82" i="45" s="1"/>
  <c r="A80" i="28"/>
  <c r="A98" i="27"/>
  <c r="A98" i="28"/>
  <c r="AT169" i="47"/>
  <c r="AT169" i="45"/>
  <c r="AP170" i="47"/>
  <c r="AP170" i="45"/>
  <c r="F171" i="47"/>
  <c r="F171" i="45"/>
  <c r="M176" i="47"/>
  <c r="M176" i="45"/>
  <c r="AK176" i="47"/>
  <c r="AK176" i="45"/>
  <c r="BI176" i="47"/>
  <c r="BI176" i="45"/>
  <c r="BE14" i="45"/>
  <c r="D18" i="45"/>
  <c r="A163" i="45"/>
  <c r="M13" i="45"/>
  <c r="I14" i="45"/>
  <c r="AB18" i="45"/>
  <c r="AK21" i="45"/>
  <c r="Y22" i="45"/>
  <c r="BM24" i="45"/>
  <c r="N28" i="45"/>
  <c r="AC30" i="45"/>
  <c r="BB136" i="45"/>
  <c r="H137" i="45"/>
  <c r="P137" i="45"/>
  <c r="X137" i="45"/>
  <c r="AF137" i="45"/>
  <c r="AN137" i="45"/>
  <c r="AV137" i="45"/>
  <c r="BD137" i="45"/>
  <c r="BL137" i="45"/>
  <c r="AL162" i="45"/>
  <c r="Z164" i="45"/>
  <c r="N169" i="45"/>
  <c r="AH170" i="45"/>
  <c r="H172" i="45"/>
  <c r="P172" i="45"/>
  <c r="X172" i="45"/>
  <c r="AF172" i="45"/>
  <c r="AN172" i="45"/>
  <c r="AV172" i="45"/>
  <c r="BD172" i="45"/>
  <c r="BL172" i="45"/>
  <c r="J175" i="45"/>
  <c r="R175" i="45"/>
  <c r="Z175" i="45"/>
  <c r="AH175" i="45"/>
  <c r="AP175" i="45"/>
  <c r="AX175" i="45"/>
  <c r="BF175" i="45"/>
  <c r="BN175" i="45"/>
  <c r="G177" i="45"/>
  <c r="O177" i="45"/>
  <c r="W177" i="45"/>
  <c r="AE177" i="45"/>
  <c r="AM177" i="45"/>
  <c r="AU177" i="45"/>
  <c r="BC177" i="45"/>
  <c r="BK177" i="45"/>
  <c r="W179" i="45"/>
  <c r="A124" i="28"/>
  <c r="AD162" i="45"/>
  <c r="R164" i="45"/>
  <c r="N165" i="45"/>
  <c r="AD165" i="45"/>
  <c r="AT165" i="45"/>
  <c r="BB165" i="45"/>
  <c r="F169" i="45"/>
  <c r="AT171" i="45"/>
  <c r="BK179" i="45"/>
  <c r="A14" i="27"/>
  <c r="A14" i="28"/>
  <c r="A27" i="27"/>
  <c r="A27" i="28"/>
  <c r="A34" i="27"/>
  <c r="A34" i="28"/>
  <c r="A39" i="27"/>
  <c r="A39" i="28"/>
  <c r="A41" i="27"/>
  <c r="A41" i="28"/>
  <c r="A51" i="27"/>
  <c r="A51" i="28"/>
  <c r="T200" i="47"/>
  <c r="T200" i="45"/>
  <c r="AB200" i="47"/>
  <c r="AB200" i="45"/>
  <c r="AJ200" i="47"/>
  <c r="AJ200" i="45"/>
  <c r="AR200" i="47"/>
  <c r="AR200" i="45"/>
  <c r="H201" i="47"/>
  <c r="H201" i="45"/>
  <c r="P201" i="47"/>
  <c r="P201" i="45"/>
  <c r="X201" i="47"/>
  <c r="X201" i="45"/>
  <c r="BD201" i="47"/>
  <c r="BD201" i="45"/>
  <c r="BL201" i="47"/>
  <c r="BL201" i="45"/>
  <c r="D202" i="47"/>
  <c r="D202" i="45"/>
  <c r="L202" i="47"/>
  <c r="L202" i="45"/>
  <c r="AR202" i="47"/>
  <c r="AR202" i="45"/>
  <c r="AZ202" i="47"/>
  <c r="AZ202" i="45"/>
  <c r="BH202" i="47"/>
  <c r="BH202" i="45"/>
  <c r="BP202" i="47"/>
  <c r="BP202" i="45"/>
  <c r="F203" i="47"/>
  <c r="F203" i="45"/>
  <c r="N203" i="47"/>
  <c r="N203" i="45"/>
  <c r="V203" i="47"/>
  <c r="V203" i="45"/>
  <c r="AL203" i="47"/>
  <c r="AL203" i="45"/>
  <c r="AT203" i="47"/>
  <c r="AT203" i="45"/>
  <c r="BB203" i="47"/>
  <c r="BB203" i="45"/>
  <c r="J204" i="47"/>
  <c r="J204" i="45"/>
  <c r="Z204" i="47"/>
  <c r="Z204" i="45"/>
  <c r="AH204" i="47"/>
  <c r="AH204" i="45"/>
  <c r="BF204" i="47"/>
  <c r="BF204" i="45"/>
  <c r="BN204" i="47"/>
  <c r="BN204" i="45"/>
  <c r="I206" i="47"/>
  <c r="I206" i="45"/>
  <c r="Q206" i="47"/>
  <c r="Q206" i="45"/>
  <c r="Y206" i="47"/>
  <c r="Y206" i="45"/>
  <c r="AG206" i="47"/>
  <c r="AG206" i="45"/>
  <c r="BM206" i="47"/>
  <c r="BM206" i="45"/>
  <c r="G207" i="47"/>
  <c r="G207" i="45"/>
  <c r="O207" i="47"/>
  <c r="O207" i="45"/>
  <c r="W207" i="47"/>
  <c r="W207" i="45"/>
  <c r="AE207" i="47"/>
  <c r="AE207" i="45"/>
  <c r="BK207" i="47"/>
  <c r="BK207" i="45"/>
  <c r="F165" i="45"/>
  <c r="V165" i="45"/>
  <c r="AL165" i="45"/>
  <c r="BJ165" i="45"/>
  <c r="T18" i="45"/>
  <c r="AG19" i="45"/>
  <c r="BH20" i="45"/>
  <c r="Q22" i="45"/>
  <c r="V162" i="45"/>
  <c r="J163" i="45"/>
  <c r="R163" i="45"/>
  <c r="Z163" i="45"/>
  <c r="AH163" i="45"/>
  <c r="AP163" i="45"/>
  <c r="AX163" i="45"/>
  <c r="BF163" i="45"/>
  <c r="BN163" i="45"/>
  <c r="BB169" i="45"/>
  <c r="AL171" i="45"/>
  <c r="F174" i="45"/>
  <c r="N174" i="45"/>
  <c r="V174" i="45"/>
  <c r="AD174" i="45"/>
  <c r="AL174" i="45"/>
  <c r="AT174" i="45"/>
  <c r="BB174" i="45"/>
  <c r="BJ174" i="45"/>
  <c r="R183" i="47"/>
  <c r="R183" i="45"/>
  <c r="AH183" i="47"/>
  <c r="AH183" i="45"/>
  <c r="D184" i="47"/>
  <c r="D184" i="45"/>
  <c r="AR184" i="47"/>
  <c r="AR184" i="45"/>
  <c r="BH184" i="47"/>
  <c r="BH184" i="45"/>
  <c r="X185" i="47"/>
  <c r="X185" i="45"/>
  <c r="AN185" i="47"/>
  <c r="AN185" i="45"/>
  <c r="J186" i="47"/>
  <c r="J186" i="45"/>
  <c r="R186" i="47"/>
  <c r="R186" i="45"/>
  <c r="Z186" i="47"/>
  <c r="Z186" i="45"/>
  <c r="AH186" i="47"/>
  <c r="AH186" i="45"/>
  <c r="AP186" i="47"/>
  <c r="AP186" i="45"/>
  <c r="AX186" i="47"/>
  <c r="AX186" i="45"/>
  <c r="BF186" i="47"/>
  <c r="BF186" i="45"/>
  <c r="R188" i="47"/>
  <c r="R188" i="45"/>
  <c r="AH188" i="47"/>
  <c r="AH188" i="45"/>
  <c r="F189" i="47"/>
  <c r="F189" i="45"/>
  <c r="N189" i="47"/>
  <c r="N189" i="45"/>
  <c r="V189" i="47"/>
  <c r="V189" i="45"/>
  <c r="AD189" i="47"/>
  <c r="AD189" i="45"/>
  <c r="AL189" i="47"/>
  <c r="AL189" i="45"/>
  <c r="AT189" i="47"/>
  <c r="AT189" i="45"/>
  <c r="BB189" i="47"/>
  <c r="BB189" i="45"/>
  <c r="BJ189" i="47"/>
  <c r="BJ189" i="45"/>
  <c r="AP190" i="47"/>
  <c r="AP190" i="45"/>
  <c r="BF190" i="47"/>
  <c r="BF190" i="45"/>
  <c r="J192" i="47"/>
  <c r="J192" i="45"/>
  <c r="R192" i="47"/>
  <c r="R192" i="45"/>
  <c r="Z192" i="47"/>
  <c r="Z192" i="45"/>
  <c r="AH192" i="47"/>
  <c r="AH192" i="45"/>
  <c r="AP192" i="47"/>
  <c r="AP192" i="45"/>
  <c r="AX192" i="47"/>
  <c r="AX192" i="45"/>
  <c r="BF192" i="47"/>
  <c r="BF192" i="45"/>
  <c r="BN192" i="47"/>
  <c r="BN192" i="45"/>
  <c r="G194" i="47"/>
  <c r="G194" i="45"/>
  <c r="O194" i="47"/>
  <c r="O194" i="45"/>
  <c r="W194" i="47"/>
  <c r="W194" i="45"/>
  <c r="AE194" i="47"/>
  <c r="AE194" i="45"/>
  <c r="AM194" i="47"/>
  <c r="AM194" i="45"/>
  <c r="AU194" i="47"/>
  <c r="AU194" i="45"/>
  <c r="BC194" i="47"/>
  <c r="BC194" i="45"/>
  <c r="BK194" i="47"/>
  <c r="BK194" i="45"/>
  <c r="F196" i="47"/>
  <c r="F196" i="45"/>
  <c r="AL196" i="47"/>
  <c r="AL196" i="45"/>
  <c r="BJ196" i="47"/>
  <c r="BJ196" i="45"/>
  <c r="R197" i="47"/>
  <c r="R197" i="45"/>
  <c r="Z197" i="47"/>
  <c r="Z197" i="45"/>
  <c r="AH197" i="47"/>
  <c r="AH197" i="45"/>
  <c r="AP197" i="47"/>
  <c r="AP197" i="45"/>
  <c r="E198" i="47"/>
  <c r="E198" i="45"/>
  <c r="M198" i="47"/>
  <c r="M198" i="45"/>
  <c r="U198" i="47"/>
  <c r="U198" i="45"/>
  <c r="BI198" i="47"/>
  <c r="BI198" i="45"/>
  <c r="BQ198" i="47"/>
  <c r="BQ198" i="45"/>
  <c r="I199" i="47"/>
  <c r="I199" i="45"/>
  <c r="Q199" i="47"/>
  <c r="Q199" i="45"/>
  <c r="Y199" i="47"/>
  <c r="Y199" i="45"/>
  <c r="AG199" i="47"/>
  <c r="AG199" i="45"/>
  <c r="AO199" i="47"/>
  <c r="AO199" i="45"/>
  <c r="AW199" i="47"/>
  <c r="AW199" i="45"/>
  <c r="BE199" i="47"/>
  <c r="BE199" i="45"/>
  <c r="BM199" i="47"/>
  <c r="BM199" i="45"/>
  <c r="A5" i="28"/>
  <c r="A13" i="28"/>
  <c r="A21" i="28"/>
  <c r="A29" i="28"/>
  <c r="A37" i="28"/>
  <c r="A45" i="28"/>
  <c r="A53" i="28"/>
  <c r="A61" i="28"/>
  <c r="A69" i="28"/>
  <c r="A77" i="28"/>
  <c r="A85" i="28"/>
  <c r="A93" i="28"/>
  <c r="A101" i="28"/>
  <c r="A109" i="28"/>
  <c r="A117" i="28"/>
  <c r="A125" i="28"/>
  <c r="A133" i="28"/>
  <c r="A141" i="28"/>
  <c r="A6" i="28"/>
  <c r="A22" i="28"/>
  <c r="A30" i="28"/>
  <c r="A38" i="28"/>
  <c r="A46" i="28"/>
  <c r="A54" i="28"/>
  <c r="A62" i="28"/>
  <c r="A70" i="28"/>
  <c r="A78" i="28"/>
  <c r="A86" i="28"/>
  <c r="A94" i="28"/>
  <c r="A102" i="28"/>
  <c r="A110" i="28"/>
  <c r="A118" i="28"/>
  <c r="A126" i="28"/>
  <c r="A134" i="28"/>
  <c r="A7" i="28"/>
  <c r="A15" i="28"/>
  <c r="A23" i="28"/>
  <c r="A31" i="28"/>
  <c r="A47" i="28"/>
  <c r="A55" i="28"/>
  <c r="A63" i="28"/>
  <c r="A71" i="28"/>
  <c r="A79" i="28"/>
  <c r="A87" i="28"/>
  <c r="A95" i="28"/>
  <c r="A111" i="28"/>
  <c r="A119" i="28"/>
  <c r="A143" i="28"/>
  <c r="A8" i="28"/>
  <c r="A16" i="28"/>
  <c r="A24" i="28"/>
  <c r="A32" i="28"/>
  <c r="A40" i="28"/>
  <c r="A48" i="28"/>
  <c r="A56" i="28"/>
  <c r="A64" i="28"/>
  <c r="A72" i="28"/>
  <c r="A88" i="28"/>
  <c r="A96" i="28"/>
  <c r="A104" i="28"/>
  <c r="A112" i="28"/>
  <c r="A120" i="28"/>
  <c r="A128" i="28"/>
  <c r="A136" i="28"/>
  <c r="A144" i="28"/>
  <c r="A9" i="28"/>
  <c r="A17" i="28"/>
  <c r="A25" i="28"/>
  <c r="A33" i="28"/>
  <c r="A49" i="28"/>
  <c r="A57" i="28"/>
  <c r="A65" i="28"/>
  <c r="A73" i="28"/>
  <c r="A81" i="28"/>
  <c r="A89" i="28"/>
  <c r="A97" i="28"/>
  <c r="A105" i="28"/>
  <c r="A113" i="28"/>
  <c r="A121" i="28"/>
  <c r="A129" i="28"/>
  <c r="A137" i="28"/>
  <c r="A145" i="28"/>
  <c r="A10" i="28"/>
  <c r="A18" i="28"/>
  <c r="A26" i="28"/>
  <c r="A42" i="28"/>
  <c r="A50" i="28"/>
  <c r="A58" i="28"/>
  <c r="A66" i="28"/>
  <c r="A74" i="28"/>
  <c r="A82" i="28"/>
  <c r="A90" i="28"/>
  <c r="A106" i="28"/>
  <c r="A114" i="28"/>
  <c r="A130" i="28"/>
  <c r="A146" i="28"/>
  <c r="A11" i="28"/>
  <c r="A19" i="28"/>
  <c r="A35" i="28"/>
  <c r="A43" i="28"/>
  <c r="A59" i="28"/>
  <c r="A67" i="28"/>
  <c r="A75" i="28"/>
  <c r="A83" i="28"/>
  <c r="A91" i="28"/>
  <c r="A99" i="28"/>
  <c r="A107" i="28"/>
  <c r="A123" i="28"/>
  <c r="A131" i="28"/>
  <c r="A139" i="28"/>
  <c r="A147" i="28"/>
  <c r="A12" i="27"/>
  <c r="A28" i="27"/>
  <c r="A5" i="27"/>
  <c r="A102" i="27"/>
  <c r="A80" i="27"/>
  <c r="A123" i="27"/>
  <c r="Q24" i="47"/>
  <c r="Q24" i="45"/>
  <c r="BE24" i="47"/>
  <c r="BE24" i="45"/>
  <c r="Z27" i="47"/>
  <c r="Z27" i="45"/>
  <c r="R29" i="47"/>
  <c r="R29" i="45"/>
  <c r="E30" i="47"/>
  <c r="E30" i="45"/>
  <c r="G33" i="47"/>
  <c r="G33" i="45"/>
  <c r="BO39" i="47"/>
  <c r="BO39" i="45"/>
  <c r="AT40" i="47"/>
  <c r="AT40" i="45"/>
  <c r="AB44" i="47"/>
  <c r="AB44" i="45"/>
  <c r="BB45" i="47"/>
  <c r="BB45" i="45"/>
  <c r="BK49" i="47"/>
  <c r="BK49" i="45"/>
  <c r="BG50" i="47"/>
  <c r="BG50" i="45"/>
  <c r="BJ51" i="47"/>
  <c r="BJ51" i="45"/>
  <c r="U53" i="47"/>
  <c r="U53" i="45"/>
  <c r="E56" i="47"/>
  <c r="E56" i="45"/>
  <c r="M56" i="47"/>
  <c r="M56" i="45"/>
  <c r="U56" i="47"/>
  <c r="U56" i="45"/>
  <c r="AC56" i="47"/>
  <c r="AC56" i="45"/>
  <c r="AK56" i="47"/>
  <c r="AK56" i="45"/>
  <c r="AS56" i="47"/>
  <c r="AS56" i="45"/>
  <c r="BA56" i="47"/>
  <c r="BA56" i="45"/>
  <c r="BI56" i="47"/>
  <c r="BI56" i="45"/>
  <c r="BQ56" i="47"/>
  <c r="BQ56" i="45"/>
  <c r="AS77" i="45"/>
  <c r="K80" i="45"/>
  <c r="I83" i="45"/>
  <c r="Q83" i="45"/>
  <c r="Y83" i="45"/>
  <c r="AG83" i="45"/>
  <c r="AO83" i="45"/>
  <c r="AW83" i="45"/>
  <c r="BE83" i="45"/>
  <c r="BM83" i="45"/>
  <c r="AI84" i="45"/>
  <c r="AG106" i="45"/>
  <c r="M18" i="45"/>
  <c r="BN19" i="45"/>
  <c r="AK20" i="45"/>
  <c r="Z22" i="45"/>
  <c r="R27" i="45"/>
  <c r="BF29" i="45"/>
  <c r="U30" i="45"/>
  <c r="BA30" i="45"/>
  <c r="E32" i="45"/>
  <c r="M32" i="45"/>
  <c r="U32" i="45"/>
  <c r="AC32" i="45"/>
  <c r="AK32" i="45"/>
  <c r="AS32" i="45"/>
  <c r="BA32" i="45"/>
  <c r="BI32" i="45"/>
  <c r="BQ32" i="45"/>
  <c r="W33" i="45"/>
  <c r="K34" i="45"/>
  <c r="S34" i="45"/>
  <c r="AK77" i="45"/>
  <c r="AA84" i="45"/>
  <c r="BJ105" i="45"/>
  <c r="Y106" i="45"/>
  <c r="E110" i="45"/>
  <c r="G113" i="45"/>
  <c r="O113" i="45"/>
  <c r="W113" i="45"/>
  <c r="AE113" i="45"/>
  <c r="AM113" i="45"/>
  <c r="AU113" i="45"/>
  <c r="BC113" i="45"/>
  <c r="BK113" i="45"/>
  <c r="I116" i="45"/>
  <c r="Q116" i="45"/>
  <c r="Y116" i="45"/>
  <c r="AG116" i="45"/>
  <c r="AO116" i="45"/>
  <c r="AW116" i="45"/>
  <c r="BE116" i="45"/>
  <c r="BM116" i="45"/>
  <c r="P118" i="45"/>
  <c r="AG122" i="45"/>
  <c r="S130" i="45"/>
  <c r="E77" i="45"/>
  <c r="A104" i="45"/>
  <c r="E18" i="45"/>
  <c r="BQ18" i="45"/>
  <c r="BF19" i="45"/>
  <c r="AC20" i="45"/>
  <c r="V21" i="45"/>
  <c r="BB21" i="45"/>
  <c r="R22" i="45"/>
  <c r="AW24" i="45"/>
  <c r="AX29" i="45"/>
  <c r="O33" i="45"/>
  <c r="K39" i="45"/>
  <c r="AC82" i="45"/>
  <c r="BQ82" i="45"/>
  <c r="S84" i="45"/>
  <c r="BB105" i="45"/>
  <c r="AK109" i="45"/>
  <c r="BI109" i="45"/>
  <c r="H118" i="45"/>
  <c r="G121" i="45"/>
  <c r="O121" i="45"/>
  <c r="W121" i="45"/>
  <c r="AE121" i="45"/>
  <c r="AM121" i="45"/>
  <c r="AU121" i="45"/>
  <c r="BC121" i="45"/>
  <c r="BK121" i="45"/>
  <c r="Y122" i="45"/>
  <c r="I129" i="45"/>
  <c r="Q129" i="45"/>
  <c r="U18" i="45"/>
  <c r="BI18" i="45"/>
  <c r="AX19" i="45"/>
  <c r="U20" i="45"/>
  <c r="AT21" i="45"/>
  <c r="J22" i="45"/>
  <c r="I24" i="45"/>
  <c r="AO24" i="45"/>
  <c r="AK25" i="45"/>
  <c r="J27" i="45"/>
  <c r="AH29" i="45"/>
  <c r="AP29" i="45"/>
  <c r="M30" i="45"/>
  <c r="AS30" i="45"/>
  <c r="I31" i="45"/>
  <c r="Q31" i="45"/>
  <c r="Y31" i="45"/>
  <c r="AG31" i="45"/>
  <c r="AO31" i="45"/>
  <c r="AW31" i="45"/>
  <c r="BE31" i="45"/>
  <c r="BM31" i="45"/>
  <c r="Y76" i="45"/>
  <c r="BM76" i="45"/>
  <c r="U82" i="45"/>
  <c r="BI82" i="45"/>
  <c r="K84" i="45"/>
  <c r="AT105" i="45"/>
  <c r="BO112" i="45"/>
  <c r="E115" i="45"/>
  <c r="M115" i="45"/>
  <c r="U115" i="45"/>
  <c r="AC115" i="45"/>
  <c r="AK115" i="45"/>
  <c r="AS115" i="45"/>
  <c r="BA115" i="45"/>
  <c r="BI115" i="45"/>
  <c r="BQ115" i="45"/>
  <c r="K119" i="45"/>
  <c r="S119" i="45"/>
  <c r="AA119" i="45"/>
  <c r="AI119" i="45"/>
  <c r="AQ119" i="45"/>
  <c r="AY119" i="45"/>
  <c r="BG119" i="45"/>
  <c r="Q122" i="45"/>
  <c r="AG124" i="45"/>
  <c r="AE131" i="45"/>
  <c r="J19" i="45"/>
  <c r="AS20" i="45"/>
  <c r="BA18" i="45"/>
  <c r="AP19" i="45"/>
  <c r="M20" i="45"/>
  <c r="BN22" i="45"/>
  <c r="Z29" i="45"/>
  <c r="BK33" i="45"/>
  <c r="Q76" i="45"/>
  <c r="BE76" i="45"/>
  <c r="M82" i="45"/>
  <c r="F105" i="45"/>
  <c r="AC109" i="45"/>
  <c r="AA112" i="45"/>
  <c r="BK126" i="45"/>
  <c r="W131" i="45"/>
  <c r="AG76" i="47"/>
  <c r="AG76" i="45"/>
  <c r="AO76" i="47"/>
  <c r="AO76" i="45"/>
  <c r="AW76" i="47"/>
  <c r="AW76" i="45"/>
  <c r="M77" i="47"/>
  <c r="M77" i="45"/>
  <c r="U77" i="47"/>
  <c r="U77" i="45"/>
  <c r="AC77" i="47"/>
  <c r="AC77" i="45"/>
  <c r="H79" i="47"/>
  <c r="H79" i="45"/>
  <c r="P79" i="47"/>
  <c r="P79" i="45"/>
  <c r="X79" i="47"/>
  <c r="X79" i="45"/>
  <c r="AF79" i="47"/>
  <c r="AF79" i="45"/>
  <c r="AN79" i="47"/>
  <c r="AN79" i="45"/>
  <c r="AV79" i="47"/>
  <c r="AV79" i="45"/>
  <c r="BD79" i="47"/>
  <c r="BD79" i="45"/>
  <c r="BL79" i="47"/>
  <c r="BL79" i="45"/>
  <c r="AY80" i="47"/>
  <c r="AY80" i="45"/>
  <c r="BG80" i="47"/>
  <c r="BG80" i="45"/>
  <c r="AK82" i="47"/>
  <c r="AK82" i="45"/>
  <c r="AS82" i="47"/>
  <c r="AS82" i="45"/>
  <c r="BA82" i="47"/>
  <c r="BA82" i="45"/>
  <c r="AY84" i="47"/>
  <c r="AY84" i="45"/>
  <c r="BG84" i="47"/>
  <c r="BG84" i="45"/>
  <c r="G86" i="47"/>
  <c r="G86" i="45"/>
  <c r="O86" i="47"/>
  <c r="O86" i="45"/>
  <c r="W86" i="47"/>
  <c r="W86" i="45"/>
  <c r="AE86" i="47"/>
  <c r="AE86" i="45"/>
  <c r="AM86" i="47"/>
  <c r="AM86" i="45"/>
  <c r="AU86" i="47"/>
  <c r="AU86" i="45"/>
  <c r="BC86" i="47"/>
  <c r="BC86" i="45"/>
  <c r="BK86" i="47"/>
  <c r="BK86" i="45"/>
  <c r="K102" i="47"/>
  <c r="K102" i="45"/>
  <c r="S102" i="47"/>
  <c r="S102" i="45"/>
  <c r="AA102" i="47"/>
  <c r="AA102" i="45"/>
  <c r="AI102" i="47"/>
  <c r="AI102" i="45"/>
  <c r="AQ102" i="47"/>
  <c r="AQ102" i="45"/>
  <c r="AY102" i="47"/>
  <c r="AY102" i="45"/>
  <c r="BG102" i="47"/>
  <c r="BG102" i="45"/>
  <c r="F103" i="47"/>
  <c r="F103" i="45"/>
  <c r="N103" i="47"/>
  <c r="N103" i="45"/>
  <c r="V103" i="47"/>
  <c r="V103" i="45"/>
  <c r="AD103" i="47"/>
  <c r="AD103" i="45"/>
  <c r="AL103" i="47"/>
  <c r="AL103" i="45"/>
  <c r="AT103" i="47"/>
  <c r="AT103" i="45"/>
  <c r="BB103" i="47"/>
  <c r="BB103" i="45"/>
  <c r="BJ103" i="47"/>
  <c r="BJ103" i="45"/>
  <c r="N105" i="47"/>
  <c r="N105" i="45"/>
  <c r="V105" i="47"/>
  <c r="V105" i="45"/>
  <c r="AD105" i="47"/>
  <c r="AD105" i="45"/>
  <c r="AL105" i="47"/>
  <c r="AL105" i="45"/>
  <c r="I106" i="47"/>
  <c r="I106" i="45"/>
  <c r="Q106" i="47"/>
  <c r="Q106" i="45"/>
  <c r="BE106" i="47"/>
  <c r="BE106" i="45"/>
  <c r="BM106" i="47"/>
  <c r="BM106" i="45"/>
  <c r="E109" i="47"/>
  <c r="E109" i="45"/>
  <c r="M109" i="47"/>
  <c r="M109" i="45"/>
  <c r="AS109" i="47"/>
  <c r="AS109" i="45"/>
  <c r="BA109" i="47"/>
  <c r="BA109" i="45"/>
  <c r="U110" i="47"/>
  <c r="U110" i="45"/>
  <c r="AC110" i="47"/>
  <c r="AC110" i="45"/>
  <c r="AK110" i="47"/>
  <c r="AK110" i="45"/>
  <c r="AS110" i="47"/>
  <c r="AS110" i="45"/>
  <c r="G111" i="47"/>
  <c r="G111" i="45"/>
  <c r="O111" i="47"/>
  <c r="O111" i="45"/>
  <c r="W111" i="47"/>
  <c r="W111" i="45"/>
  <c r="AE111" i="47"/>
  <c r="AE111" i="45"/>
  <c r="AM111" i="47"/>
  <c r="AM111" i="45"/>
  <c r="AU111" i="47"/>
  <c r="AU111" i="45"/>
  <c r="BC111" i="47"/>
  <c r="BC111" i="45"/>
  <c r="BK111" i="47"/>
  <c r="BK111" i="45"/>
  <c r="AI112" i="47"/>
  <c r="AI112" i="45"/>
  <c r="AQ112" i="47"/>
  <c r="AQ112" i="45"/>
  <c r="AY112" i="47"/>
  <c r="AY112" i="45"/>
  <c r="BG112" i="47"/>
  <c r="BG112" i="45"/>
  <c r="J114" i="47"/>
  <c r="J114" i="45"/>
  <c r="R114" i="47"/>
  <c r="R114" i="45"/>
  <c r="Z114" i="47"/>
  <c r="Z114" i="45"/>
  <c r="AH114" i="47"/>
  <c r="AH114" i="45"/>
  <c r="AP114" i="47"/>
  <c r="AP114" i="45"/>
  <c r="AX114" i="47"/>
  <c r="AX114" i="45"/>
  <c r="BF114" i="47"/>
  <c r="BF114" i="45"/>
  <c r="BN114" i="47"/>
  <c r="BN114" i="45"/>
  <c r="E117" i="47"/>
  <c r="E117" i="45"/>
  <c r="M117" i="47"/>
  <c r="M117" i="45"/>
  <c r="U117" i="47"/>
  <c r="U117" i="45"/>
  <c r="AC117" i="47"/>
  <c r="AC117" i="45"/>
  <c r="AK117" i="47"/>
  <c r="AK117" i="45"/>
  <c r="AS117" i="47"/>
  <c r="AS117" i="45"/>
  <c r="BA117" i="47"/>
  <c r="BA117" i="45"/>
  <c r="BI117" i="47"/>
  <c r="BI117" i="45"/>
  <c r="BQ117" i="47"/>
  <c r="BQ117" i="45"/>
  <c r="AF118" i="47"/>
  <c r="AF118" i="45"/>
  <c r="AN118" i="47"/>
  <c r="AN118" i="45"/>
  <c r="AV118" i="47"/>
  <c r="AV118" i="45"/>
  <c r="BD118" i="47"/>
  <c r="BD118" i="45"/>
  <c r="BL118" i="47"/>
  <c r="BL118" i="45"/>
  <c r="D120" i="47"/>
  <c r="D120" i="45"/>
  <c r="L120" i="47"/>
  <c r="L120" i="45"/>
  <c r="T120" i="47"/>
  <c r="T120" i="45"/>
  <c r="AB120" i="47"/>
  <c r="AB120" i="45"/>
  <c r="AJ120" i="47"/>
  <c r="AJ120" i="45"/>
  <c r="AR120" i="47"/>
  <c r="AR120" i="45"/>
  <c r="AZ120" i="47"/>
  <c r="AZ120" i="45"/>
  <c r="BH120" i="47"/>
  <c r="BH120" i="45"/>
  <c r="BP120" i="47"/>
  <c r="BP120" i="45"/>
  <c r="I122" i="47"/>
  <c r="I122" i="45"/>
  <c r="AO122" i="47"/>
  <c r="AO122" i="45"/>
  <c r="AW122" i="47"/>
  <c r="AW122" i="45"/>
  <c r="BE122" i="47"/>
  <c r="BE122" i="45"/>
  <c r="BM122" i="47"/>
  <c r="BM122" i="45"/>
  <c r="I124" i="47"/>
  <c r="I124" i="45"/>
  <c r="Q124" i="47"/>
  <c r="Q124" i="45"/>
  <c r="Y124" i="47"/>
  <c r="Y124" i="45"/>
  <c r="AO124" i="47"/>
  <c r="AO124" i="45"/>
  <c r="AW124" i="47"/>
  <c r="AW124" i="45"/>
  <c r="BE124" i="47"/>
  <c r="BE124" i="45"/>
  <c r="W126" i="47"/>
  <c r="W126" i="45"/>
  <c r="AE126" i="47"/>
  <c r="AE126" i="45"/>
  <c r="AM126" i="47"/>
  <c r="AM126" i="45"/>
  <c r="AU126" i="47"/>
  <c r="AU126" i="45"/>
  <c r="BC126" i="47"/>
  <c r="BC126" i="45"/>
  <c r="K127" i="47"/>
  <c r="K127" i="45"/>
  <c r="S127" i="47"/>
  <c r="S127" i="45"/>
  <c r="AA127" i="47"/>
  <c r="AA127" i="45"/>
  <c r="AI127" i="47"/>
  <c r="AI127" i="45"/>
  <c r="AQ127" i="47"/>
  <c r="AQ127" i="45"/>
  <c r="AY127" i="47"/>
  <c r="AY127" i="45"/>
  <c r="BG127" i="47"/>
  <c r="BG127" i="45"/>
  <c r="BO127" i="47"/>
  <c r="BO127" i="45"/>
  <c r="E128" i="47"/>
  <c r="E128" i="45"/>
  <c r="M128" i="47"/>
  <c r="M128" i="45"/>
  <c r="U128" i="47"/>
  <c r="U128" i="45"/>
  <c r="AC128" i="47"/>
  <c r="AC128" i="45"/>
  <c r="AK128" i="47"/>
  <c r="AK128" i="45"/>
  <c r="AS128" i="47"/>
  <c r="AS128" i="45"/>
  <c r="BA128" i="47"/>
  <c r="BA128" i="45"/>
  <c r="BI128" i="47"/>
  <c r="BI128" i="45"/>
  <c r="BQ128" i="47"/>
  <c r="BQ128" i="45"/>
  <c r="K130" i="47"/>
  <c r="K130" i="45"/>
  <c r="AA130" i="47"/>
  <c r="AA130" i="45"/>
  <c r="AI130" i="47"/>
  <c r="AI130" i="45"/>
  <c r="AQ130" i="47"/>
  <c r="AQ130" i="45"/>
  <c r="G131" i="47"/>
  <c r="G131" i="45"/>
  <c r="O131" i="47"/>
  <c r="O131" i="45"/>
  <c r="AU131" i="47"/>
  <c r="AU131" i="45"/>
  <c r="BC131" i="47"/>
  <c r="BC131" i="45"/>
  <c r="BK131" i="47"/>
  <c r="BK131" i="45"/>
  <c r="G132" i="47"/>
  <c r="G132" i="45"/>
  <c r="O132" i="47"/>
  <c r="O132" i="45"/>
  <c r="W132" i="47"/>
  <c r="W132" i="45"/>
  <c r="AE132" i="47"/>
  <c r="AE132" i="45"/>
  <c r="AM132" i="47"/>
  <c r="AM132" i="45"/>
  <c r="AU132" i="47"/>
  <c r="AU132" i="45"/>
  <c r="BC132" i="47"/>
  <c r="BC132" i="45"/>
  <c r="BK132" i="47"/>
  <c r="BK132" i="45"/>
  <c r="K169" i="47"/>
  <c r="K169" i="45"/>
  <c r="S169" i="47"/>
  <c r="S169" i="45"/>
  <c r="AA169" i="47"/>
  <c r="AA169" i="45"/>
  <c r="AI169" i="47"/>
  <c r="AI169" i="45"/>
  <c r="AQ169" i="47"/>
  <c r="AQ169" i="45"/>
  <c r="AY169" i="47"/>
  <c r="AY169" i="45"/>
  <c r="BG169" i="47"/>
  <c r="BG169" i="45"/>
  <c r="BO169" i="47"/>
  <c r="BO169" i="45"/>
  <c r="H197" i="47"/>
  <c r="H197" i="45"/>
  <c r="P197" i="47"/>
  <c r="P197" i="45"/>
  <c r="X197" i="47"/>
  <c r="X197" i="45"/>
  <c r="AF197" i="47"/>
  <c r="AF197" i="45"/>
  <c r="AN197" i="47"/>
  <c r="AN197" i="45"/>
  <c r="AV197" i="47"/>
  <c r="AV197" i="45"/>
  <c r="BD197" i="47"/>
  <c r="BD197" i="45"/>
  <c r="BL197" i="47"/>
  <c r="BL197" i="45"/>
  <c r="J200" i="47"/>
  <c r="J200" i="45"/>
  <c r="R200" i="47"/>
  <c r="R200" i="45"/>
  <c r="Z200" i="47"/>
  <c r="Z200" i="45"/>
  <c r="AH200" i="47"/>
  <c r="AH200" i="45"/>
  <c r="AP200" i="47"/>
  <c r="AP200" i="45"/>
  <c r="AX200" i="47"/>
  <c r="AX200" i="45"/>
  <c r="BF200" i="47"/>
  <c r="BF200" i="45"/>
  <c r="BN200" i="47"/>
  <c r="BN200" i="45"/>
  <c r="F201" i="47"/>
  <c r="F201" i="45"/>
  <c r="N201" i="47"/>
  <c r="N201" i="45"/>
  <c r="V201" i="47"/>
  <c r="V201" i="45"/>
  <c r="AD201" i="47"/>
  <c r="AD201" i="45"/>
  <c r="AL201" i="47"/>
  <c r="AL201" i="45"/>
  <c r="AT201" i="47"/>
  <c r="AT201" i="45"/>
  <c r="BB201" i="47"/>
  <c r="BB201" i="45"/>
  <c r="BJ201" i="47"/>
  <c r="BJ201" i="45"/>
  <c r="J202" i="47"/>
  <c r="J202" i="45"/>
  <c r="R202" i="47"/>
  <c r="R202" i="45"/>
  <c r="Z202" i="47"/>
  <c r="Z202" i="45"/>
  <c r="AH202" i="47"/>
  <c r="AH202" i="45"/>
  <c r="AP202" i="47"/>
  <c r="AP202" i="45"/>
  <c r="AX202" i="47"/>
  <c r="AX202" i="45"/>
  <c r="BF202" i="47"/>
  <c r="BF202" i="45"/>
  <c r="BN202" i="47"/>
  <c r="BN202" i="45"/>
  <c r="D203" i="47"/>
  <c r="D203" i="45"/>
  <c r="L203" i="47"/>
  <c r="L203" i="45"/>
  <c r="T203" i="47"/>
  <c r="T203" i="45"/>
  <c r="AB203" i="47"/>
  <c r="AB203" i="45"/>
  <c r="AJ203" i="47"/>
  <c r="AJ203" i="45"/>
  <c r="AR203" i="47"/>
  <c r="AR203" i="45"/>
  <c r="AZ203" i="47"/>
  <c r="AZ203" i="45"/>
  <c r="BH203" i="47"/>
  <c r="BH203" i="45"/>
  <c r="BP203" i="47"/>
  <c r="BP203" i="45"/>
  <c r="H204" i="47"/>
  <c r="H204" i="45"/>
  <c r="P204" i="47"/>
  <c r="P204" i="45"/>
  <c r="X204" i="47"/>
  <c r="X204" i="45"/>
  <c r="AF204" i="47"/>
  <c r="AF204" i="45"/>
  <c r="AN204" i="47"/>
  <c r="AN204" i="45"/>
  <c r="AV204" i="47"/>
  <c r="AV204" i="45"/>
  <c r="BD204" i="47"/>
  <c r="BD204" i="45"/>
  <c r="D205" i="47"/>
  <c r="D205" i="45"/>
  <c r="L205" i="47"/>
  <c r="L205" i="45"/>
  <c r="T205" i="47"/>
  <c r="T205" i="45"/>
  <c r="AB205" i="47"/>
  <c r="AB205" i="45"/>
  <c r="AJ205" i="47"/>
  <c r="AJ205" i="45"/>
  <c r="AZ205" i="47"/>
  <c r="AZ205" i="45"/>
  <c r="BH205" i="47"/>
  <c r="BH205" i="45"/>
  <c r="BP205" i="47"/>
  <c r="BP205" i="45"/>
  <c r="G206" i="47"/>
  <c r="G206" i="45"/>
  <c r="O206" i="47"/>
  <c r="O206" i="45"/>
  <c r="W206" i="47"/>
  <c r="W206" i="45"/>
  <c r="AE206" i="47"/>
  <c r="AE206" i="45"/>
  <c r="AM206" i="47"/>
  <c r="AM206" i="45"/>
  <c r="AU206" i="47"/>
  <c r="AU206" i="45"/>
  <c r="BC206" i="47"/>
  <c r="BC206" i="45"/>
  <c r="BK206" i="47"/>
  <c r="BK206" i="45"/>
  <c r="D162" i="47"/>
  <c r="D162" i="45"/>
  <c r="L162" i="47"/>
  <c r="L162" i="45"/>
  <c r="T162" i="47"/>
  <c r="T162" i="45"/>
  <c r="AB162" i="47"/>
  <c r="AB162" i="45"/>
  <c r="AJ162" i="47"/>
  <c r="AJ162" i="45"/>
  <c r="AR162" i="47"/>
  <c r="AR162" i="45"/>
  <c r="AZ162" i="47"/>
  <c r="AZ162" i="45"/>
  <c r="BH162" i="47"/>
  <c r="BH162" i="45"/>
  <c r="BP162" i="47"/>
  <c r="BP162" i="45"/>
  <c r="H164" i="47"/>
  <c r="H164" i="45"/>
  <c r="P164" i="47"/>
  <c r="P164" i="45"/>
  <c r="X164" i="47"/>
  <c r="X164" i="45"/>
  <c r="AF164" i="47"/>
  <c r="AF164" i="45"/>
  <c r="AN164" i="47"/>
  <c r="AN164" i="45"/>
  <c r="AV164" i="47"/>
  <c r="AV164" i="45"/>
  <c r="BD164" i="47"/>
  <c r="BD164" i="45"/>
  <c r="N196" i="47"/>
  <c r="N196" i="45"/>
  <c r="AT196" i="47"/>
  <c r="AT196" i="45"/>
  <c r="Y156" i="47"/>
  <c r="Y156" i="45"/>
  <c r="H188" i="47"/>
  <c r="H188" i="45"/>
  <c r="P188" i="47"/>
  <c r="P188" i="45"/>
  <c r="X188" i="47"/>
  <c r="X188" i="45"/>
  <c r="AF188" i="47"/>
  <c r="AF188" i="45"/>
  <c r="AN188" i="47"/>
  <c r="AN188" i="45"/>
  <c r="AV188" i="47"/>
  <c r="AV188" i="45"/>
  <c r="BD188" i="47"/>
  <c r="BD188" i="45"/>
  <c r="BL188" i="47"/>
  <c r="BL188" i="45"/>
  <c r="W190" i="47"/>
  <c r="W190" i="45"/>
  <c r="AA184" i="47"/>
  <c r="AA184" i="45"/>
  <c r="O185" i="47"/>
  <c r="O185" i="45"/>
  <c r="AE57" i="45"/>
  <c r="AE57" i="47"/>
  <c r="AM179" i="47"/>
  <c r="AM179" i="45"/>
  <c r="D170" i="47"/>
  <c r="D170" i="45"/>
  <c r="L170" i="47"/>
  <c r="L170" i="45"/>
  <c r="T170" i="47"/>
  <c r="T170" i="45"/>
  <c r="AB170" i="47"/>
  <c r="AB170" i="45"/>
  <c r="AJ170" i="47"/>
  <c r="AJ170" i="45"/>
  <c r="AR170" i="47"/>
  <c r="AR170" i="45"/>
  <c r="AZ170" i="47"/>
  <c r="AZ170" i="45"/>
  <c r="BH170" i="47"/>
  <c r="BH170" i="45"/>
  <c r="BP170" i="47"/>
  <c r="BP170" i="45"/>
  <c r="AU171" i="47"/>
  <c r="AU171" i="45"/>
  <c r="BE9" i="45"/>
  <c r="O12" i="47"/>
  <c r="O12" i="45"/>
  <c r="W12" i="47"/>
  <c r="W12" i="45"/>
  <c r="AE12" i="47"/>
  <c r="AE12" i="45"/>
  <c r="AM12" i="47"/>
  <c r="AM12" i="45"/>
  <c r="BC12" i="47"/>
  <c r="BC12" i="45"/>
  <c r="BK12" i="47"/>
  <c r="BK12" i="45"/>
  <c r="G10" i="47"/>
  <c r="G10" i="45"/>
  <c r="O10" i="47"/>
  <c r="O10" i="45"/>
  <c r="W10" i="47"/>
  <c r="W10" i="45"/>
  <c r="AE10" i="47"/>
  <c r="AE10" i="45"/>
  <c r="AM10" i="47"/>
  <c r="AM10" i="45"/>
  <c r="BC10" i="45"/>
  <c r="BC10" i="47"/>
  <c r="D11" i="47"/>
  <c r="D11" i="45"/>
  <c r="L11" i="47"/>
  <c r="L11" i="45"/>
  <c r="T11" i="47"/>
  <c r="T11" i="45"/>
  <c r="AB11" i="47"/>
  <c r="AB11" i="45"/>
  <c r="AJ11" i="47"/>
  <c r="AJ11" i="45"/>
  <c r="AR11" i="47"/>
  <c r="AR11" i="45"/>
  <c r="AZ11" i="47"/>
  <c r="AZ11" i="45"/>
  <c r="BH11" i="47"/>
  <c r="BH11" i="45"/>
  <c r="BP11" i="47"/>
  <c r="BP11" i="45"/>
  <c r="E19" i="47"/>
  <c r="E19" i="45"/>
  <c r="M19" i="47"/>
  <c r="M19" i="45"/>
  <c r="U19" i="47"/>
  <c r="U19" i="45"/>
  <c r="AC19" i="47"/>
  <c r="AC19" i="45"/>
  <c r="AK19" i="47"/>
  <c r="AK19" i="45"/>
  <c r="AS19" i="47"/>
  <c r="AS19" i="45"/>
  <c r="BA19" i="47"/>
  <c r="BA19" i="45"/>
  <c r="BI19" i="47"/>
  <c r="BI19" i="45"/>
  <c r="BQ19" i="47"/>
  <c r="BQ19" i="45"/>
  <c r="G20" i="47"/>
  <c r="G20" i="45"/>
  <c r="O20" i="47"/>
  <c r="O20" i="45"/>
  <c r="W20" i="47"/>
  <c r="W20" i="45"/>
  <c r="AE20" i="47"/>
  <c r="AE20" i="45"/>
  <c r="AM20" i="47"/>
  <c r="AM20" i="45"/>
  <c r="AU20" i="47"/>
  <c r="AU20" i="45"/>
  <c r="BC20" i="47"/>
  <c r="BC20" i="45"/>
  <c r="BK20" i="47"/>
  <c r="BK20" i="45"/>
  <c r="P21" i="47"/>
  <c r="P21" i="45"/>
  <c r="X21" i="47"/>
  <c r="X21" i="45"/>
  <c r="AF21" i="47"/>
  <c r="AF21" i="45"/>
  <c r="AN21" i="47"/>
  <c r="AN21" i="45"/>
  <c r="BD21" i="47"/>
  <c r="BD21" i="45"/>
  <c r="BL21" i="47"/>
  <c r="BL21" i="45"/>
  <c r="D22" i="47"/>
  <c r="D22" i="45"/>
  <c r="L22" i="47"/>
  <c r="L22" i="45"/>
  <c r="T22" i="47"/>
  <c r="T22" i="45"/>
  <c r="AB22" i="47"/>
  <c r="AB22" i="45"/>
  <c r="AJ22" i="47"/>
  <c r="AJ22" i="45"/>
  <c r="AR22" i="47"/>
  <c r="AR22" i="45"/>
  <c r="AZ22" i="47"/>
  <c r="AZ22" i="45"/>
  <c r="BH22" i="47"/>
  <c r="BH22" i="45"/>
  <c r="BP22" i="47"/>
  <c r="BP22" i="45"/>
  <c r="E23" i="47"/>
  <c r="E23" i="45"/>
  <c r="M23" i="47"/>
  <c r="M23" i="45"/>
  <c r="U23" i="47"/>
  <c r="U23" i="45"/>
  <c r="AC23" i="47"/>
  <c r="AC23" i="45"/>
  <c r="AK23" i="47"/>
  <c r="AK23" i="45"/>
  <c r="AS23" i="47"/>
  <c r="AS23" i="45"/>
  <c r="BA23" i="47"/>
  <c r="BA23" i="45"/>
  <c r="BI23" i="47"/>
  <c r="BI23" i="45"/>
  <c r="BQ23" i="47"/>
  <c r="BQ23" i="45"/>
  <c r="H24" i="47"/>
  <c r="H24" i="45"/>
  <c r="P24" i="47"/>
  <c r="P24" i="45"/>
  <c r="AF24" i="47"/>
  <c r="AF24" i="45"/>
  <c r="AN24" i="47"/>
  <c r="AN24" i="45"/>
  <c r="BD24" i="47"/>
  <c r="BD24" i="45"/>
  <c r="BL24" i="47"/>
  <c r="BL24" i="45"/>
  <c r="H136" i="47"/>
  <c r="H136" i="45"/>
  <c r="P136" i="47"/>
  <c r="P136" i="45"/>
  <c r="AF136" i="45"/>
  <c r="AF136" i="47"/>
  <c r="AN136" i="47"/>
  <c r="AN136" i="45"/>
  <c r="AV136" i="47"/>
  <c r="AV136" i="45"/>
  <c r="BD136" i="47"/>
  <c r="BD136" i="45"/>
  <c r="BL136" i="47"/>
  <c r="BL136" i="45"/>
  <c r="I183" i="47"/>
  <c r="I183" i="45"/>
  <c r="Q183" i="47"/>
  <c r="Q183" i="45"/>
  <c r="Y183" i="47"/>
  <c r="Y183" i="45"/>
  <c r="AG183" i="47"/>
  <c r="AG183" i="45"/>
  <c r="AO183" i="47"/>
  <c r="AO183" i="45"/>
  <c r="AW183" i="47"/>
  <c r="AW183" i="45"/>
  <c r="BE183" i="47"/>
  <c r="BE183" i="45"/>
  <c r="BM183" i="47"/>
  <c r="BM183" i="45"/>
  <c r="J184" i="47"/>
  <c r="J184" i="45"/>
  <c r="R184" i="47"/>
  <c r="R184" i="45"/>
  <c r="Z184" i="47"/>
  <c r="Z184" i="45"/>
  <c r="AH184" i="47"/>
  <c r="AH184" i="45"/>
  <c r="AP184" i="47"/>
  <c r="AP184" i="45"/>
  <c r="AX184" i="47"/>
  <c r="AX184" i="45"/>
  <c r="BF184" i="47"/>
  <c r="BF184" i="45"/>
  <c r="I9" i="47"/>
  <c r="I9" i="45"/>
  <c r="Y9" i="47"/>
  <c r="Y9" i="45"/>
  <c r="AG9" i="47"/>
  <c r="AG9" i="45"/>
  <c r="AO9" i="45"/>
  <c r="AO9" i="47"/>
  <c r="AW9" i="47"/>
  <c r="AW9" i="45"/>
  <c r="BM9" i="47"/>
  <c r="BM9" i="45"/>
  <c r="N17" i="47"/>
  <c r="N17" i="45"/>
  <c r="AD17" i="47"/>
  <c r="AD17" i="45"/>
  <c r="AL17" i="47"/>
  <c r="AL17" i="45"/>
  <c r="AT17" i="47"/>
  <c r="AT17" i="45"/>
  <c r="BB17" i="47"/>
  <c r="BB17" i="45"/>
  <c r="C18" i="47"/>
  <c r="C18" i="45" s="1"/>
  <c r="A18" i="45"/>
  <c r="I18" i="47"/>
  <c r="I18" i="45"/>
  <c r="Q18" i="47"/>
  <c r="Q18" i="45"/>
  <c r="Y18" i="47"/>
  <c r="Y18" i="45"/>
  <c r="AG18" i="47"/>
  <c r="AG18" i="45"/>
  <c r="AO18" i="47"/>
  <c r="AO18" i="45"/>
  <c r="AW18" i="47"/>
  <c r="AW18" i="45"/>
  <c r="BE18" i="47"/>
  <c r="BE18" i="45"/>
  <c r="BM18" i="47"/>
  <c r="BM18" i="45"/>
  <c r="R52" i="47"/>
  <c r="R52" i="45"/>
  <c r="Z52" i="47"/>
  <c r="Z52" i="45"/>
  <c r="AH52" i="45"/>
  <c r="AH52" i="47"/>
  <c r="AP52" i="47"/>
  <c r="AP52" i="45"/>
  <c r="AX52" i="47"/>
  <c r="AX52" i="45"/>
  <c r="BF52" i="47"/>
  <c r="BF52" i="45"/>
  <c r="BN52" i="47"/>
  <c r="BN52" i="45"/>
  <c r="C67" i="47"/>
  <c r="C67" i="45" s="1"/>
  <c r="A67" i="45"/>
  <c r="G67" i="47"/>
  <c r="G67" i="45"/>
  <c r="O67" i="47"/>
  <c r="O67" i="45"/>
  <c r="W67" i="47"/>
  <c r="W67" i="45"/>
  <c r="AE67" i="47"/>
  <c r="AE67" i="45"/>
  <c r="AM67" i="47"/>
  <c r="AM67" i="45"/>
  <c r="AU67" i="47"/>
  <c r="AU67" i="45"/>
  <c r="BC67" i="47"/>
  <c r="BC67" i="45"/>
  <c r="BK67" i="47"/>
  <c r="BK67" i="45"/>
  <c r="K72" i="47"/>
  <c r="K72" i="45"/>
  <c r="S72" i="47"/>
  <c r="S72" i="45"/>
  <c r="AA72" i="47"/>
  <c r="AA72" i="45"/>
  <c r="AI72" i="47"/>
  <c r="AI72" i="45"/>
  <c r="AQ72" i="47"/>
  <c r="AQ72" i="45"/>
  <c r="AY72" i="47"/>
  <c r="AY72" i="45"/>
  <c r="BG72" i="47"/>
  <c r="BG72" i="45"/>
  <c r="F80" i="47"/>
  <c r="F80" i="45"/>
  <c r="N80" i="47"/>
  <c r="N80" i="45"/>
  <c r="V80" i="47"/>
  <c r="V80" i="45"/>
  <c r="AD80" i="47"/>
  <c r="AD80" i="45"/>
  <c r="AL80" i="47"/>
  <c r="AL80" i="45"/>
  <c r="AT80" i="47"/>
  <c r="AT80" i="45"/>
  <c r="BB80" i="47"/>
  <c r="BB80" i="45"/>
  <c r="BJ80" i="47"/>
  <c r="BJ80" i="45"/>
  <c r="C81" i="47"/>
  <c r="C81" i="45" s="1"/>
  <c r="A81" i="45"/>
  <c r="H81" i="47"/>
  <c r="H81" i="45"/>
  <c r="P81" i="47"/>
  <c r="P81" i="45"/>
  <c r="X81" i="47"/>
  <c r="X81" i="45"/>
  <c r="AF81" i="47"/>
  <c r="AF81" i="45"/>
  <c r="AN81" i="47"/>
  <c r="AN81" i="45"/>
  <c r="AV81" i="47"/>
  <c r="AV81" i="45"/>
  <c r="BL81" i="47"/>
  <c r="BL81" i="45"/>
  <c r="F82" i="47"/>
  <c r="F82" i="45"/>
  <c r="N82" i="47"/>
  <c r="N82" i="45"/>
  <c r="V82" i="47"/>
  <c r="V82" i="45"/>
  <c r="AD82" i="47"/>
  <c r="AD82" i="45"/>
  <c r="AL82" i="47"/>
  <c r="AL82" i="45"/>
  <c r="AT82" i="47"/>
  <c r="AT82" i="45"/>
  <c r="BB82" i="47"/>
  <c r="BB82" i="45"/>
  <c r="BJ82" i="47"/>
  <c r="BJ82" i="45"/>
  <c r="C83" i="47"/>
  <c r="C83" i="45" s="1"/>
  <c r="A83" i="45"/>
  <c r="H88" i="47"/>
  <c r="H88" i="45"/>
  <c r="P88" i="47"/>
  <c r="P88" i="45"/>
  <c r="X88" i="47"/>
  <c r="X88" i="45"/>
  <c r="AF88" i="47"/>
  <c r="AF88" i="45"/>
  <c r="AN88" i="47"/>
  <c r="AN88" i="45"/>
  <c r="AV88" i="47"/>
  <c r="AV88" i="45"/>
  <c r="BD88" i="47"/>
  <c r="BD88" i="45"/>
  <c r="BL88" i="47"/>
  <c r="BL88" i="45"/>
  <c r="D90" i="47"/>
  <c r="D90" i="45"/>
  <c r="L90" i="47"/>
  <c r="L90" i="45"/>
  <c r="T90" i="47"/>
  <c r="T90" i="45"/>
  <c r="AB90" i="47"/>
  <c r="AB90" i="45"/>
  <c r="AJ90" i="47"/>
  <c r="AJ90" i="45"/>
  <c r="AR90" i="47"/>
  <c r="AR90" i="45"/>
  <c r="AZ90" i="47"/>
  <c r="AZ90" i="45"/>
  <c r="BH90" i="47"/>
  <c r="BH90" i="45"/>
  <c r="BP90" i="47"/>
  <c r="BP90" i="45"/>
  <c r="D94" i="47"/>
  <c r="D94" i="45"/>
  <c r="L94" i="47"/>
  <c r="L94" i="45"/>
  <c r="T94" i="47"/>
  <c r="T94" i="45"/>
  <c r="AB94" i="47"/>
  <c r="AB94" i="45"/>
  <c r="AJ94" i="47"/>
  <c r="AJ94" i="45"/>
  <c r="AR94" i="47"/>
  <c r="AR94" i="45"/>
  <c r="AZ94" i="47"/>
  <c r="AZ94" i="45"/>
  <c r="BH94" i="47"/>
  <c r="BH94" i="45"/>
  <c r="BP94" i="47"/>
  <c r="BP94" i="45"/>
  <c r="G105" i="47"/>
  <c r="G105" i="45"/>
  <c r="O105" i="47"/>
  <c r="O105" i="45"/>
  <c r="W105" i="47"/>
  <c r="W105" i="45"/>
  <c r="AE105" i="47"/>
  <c r="AE105" i="45"/>
  <c r="AM105" i="47"/>
  <c r="AM105" i="45"/>
  <c r="AU105" i="47"/>
  <c r="AU105" i="45"/>
  <c r="BC105" i="47"/>
  <c r="BC105" i="45"/>
  <c r="BK105" i="47"/>
  <c r="BK105" i="45"/>
  <c r="J106" i="47"/>
  <c r="J106" i="45"/>
  <c r="R106" i="47"/>
  <c r="R106" i="45"/>
  <c r="Z106" i="47"/>
  <c r="Z106" i="45"/>
  <c r="AH106" i="47"/>
  <c r="AH106" i="45"/>
  <c r="AP106" i="47"/>
  <c r="AP106" i="45"/>
  <c r="AX106" i="47"/>
  <c r="AX106" i="45"/>
  <c r="BF106" i="47"/>
  <c r="BF106" i="45"/>
  <c r="BN106" i="47"/>
  <c r="BN106" i="45"/>
  <c r="H108" i="47"/>
  <c r="H108" i="45"/>
  <c r="P108" i="47"/>
  <c r="P108" i="45"/>
  <c r="X108" i="47"/>
  <c r="X108" i="45"/>
  <c r="AF108" i="47"/>
  <c r="AF108" i="45"/>
  <c r="AN108" i="47"/>
  <c r="AN108" i="45"/>
  <c r="BD108" i="47"/>
  <c r="BD108" i="45"/>
  <c r="BL108" i="47"/>
  <c r="BL108" i="45"/>
  <c r="D109" i="47"/>
  <c r="D109" i="45"/>
  <c r="L109" i="47"/>
  <c r="L109" i="45"/>
  <c r="T109" i="47"/>
  <c r="T109" i="45"/>
  <c r="AJ109" i="47"/>
  <c r="AJ109" i="45"/>
  <c r="AR109" i="47"/>
  <c r="AR109" i="45"/>
  <c r="AZ109" i="47"/>
  <c r="AZ109" i="45"/>
  <c r="BH109" i="47"/>
  <c r="BH109" i="45"/>
  <c r="BP109" i="47"/>
  <c r="BP109" i="45"/>
  <c r="D110" i="47"/>
  <c r="D110" i="45"/>
  <c r="L110" i="47"/>
  <c r="L110" i="45"/>
  <c r="T110" i="47"/>
  <c r="T110" i="45"/>
  <c r="AB110" i="47"/>
  <c r="AB110" i="45"/>
  <c r="AJ110" i="47"/>
  <c r="AJ110" i="45"/>
  <c r="AR110" i="47"/>
  <c r="AR110" i="45"/>
  <c r="AZ110" i="47"/>
  <c r="AZ110" i="45"/>
  <c r="BH110" i="47"/>
  <c r="BH110" i="45"/>
  <c r="BP110" i="47"/>
  <c r="BP110" i="45"/>
  <c r="K124" i="47"/>
  <c r="K124" i="45"/>
  <c r="S124" i="47"/>
  <c r="S124" i="45"/>
  <c r="AA124" i="47"/>
  <c r="AA124" i="45"/>
  <c r="AI124" i="47"/>
  <c r="AI124" i="45"/>
  <c r="AQ124" i="47"/>
  <c r="AQ124" i="45"/>
  <c r="AY124" i="47"/>
  <c r="AY124" i="45"/>
  <c r="BG124" i="47"/>
  <c r="BG124" i="45"/>
  <c r="G130" i="47"/>
  <c r="G130" i="45"/>
  <c r="O130" i="47"/>
  <c r="O130" i="45"/>
  <c r="W130" i="47"/>
  <c r="W130" i="45"/>
  <c r="AE130" i="47"/>
  <c r="AE130" i="45"/>
  <c r="AM130" i="47"/>
  <c r="AM130" i="45"/>
  <c r="AU130" i="47"/>
  <c r="AU130" i="45"/>
  <c r="BK130" i="47"/>
  <c r="BK130" i="45"/>
  <c r="F17" i="47"/>
  <c r="F17" i="45"/>
  <c r="E45" i="47"/>
  <c r="E45" i="45"/>
  <c r="M45" i="47"/>
  <c r="M45" i="45"/>
  <c r="U45" i="47"/>
  <c r="U45" i="45"/>
  <c r="AC45" i="47"/>
  <c r="AC45" i="45"/>
  <c r="AK45" i="47"/>
  <c r="AK45" i="45"/>
  <c r="AS45" i="47"/>
  <c r="AS45" i="45"/>
  <c r="BA45" i="47"/>
  <c r="BA45" i="45"/>
  <c r="BI45" i="47"/>
  <c r="BI45" i="45"/>
  <c r="BQ45" i="47"/>
  <c r="BQ45" i="45"/>
  <c r="N8" i="47"/>
  <c r="N8" i="45"/>
  <c r="AD8" i="47"/>
  <c r="AD8" i="45"/>
  <c r="AL8" i="47"/>
  <c r="AL8" i="45"/>
  <c r="AT8" i="47"/>
  <c r="AT8" i="45"/>
  <c r="BB8" i="47"/>
  <c r="BB8" i="45"/>
  <c r="BJ8" i="47"/>
  <c r="BJ8" i="45"/>
  <c r="C9" i="47"/>
  <c r="C9" i="45" s="1"/>
  <c r="A9" i="45"/>
  <c r="D14" i="47"/>
  <c r="D14" i="45"/>
  <c r="T14" i="47"/>
  <c r="T14" i="45"/>
  <c r="AB14" i="47"/>
  <c r="AB14" i="45"/>
  <c r="AJ14" i="47"/>
  <c r="AJ14" i="45"/>
  <c r="AR14" i="47"/>
  <c r="AR14" i="45"/>
  <c r="BH14" i="47"/>
  <c r="BH14" i="45"/>
  <c r="BP14" i="47"/>
  <c r="BP14" i="45"/>
  <c r="N29" i="47"/>
  <c r="N29" i="45"/>
  <c r="V29" i="47"/>
  <c r="V29" i="45"/>
  <c r="AD29" i="47"/>
  <c r="AD29" i="45"/>
  <c r="AT29" i="47"/>
  <c r="AT29" i="45"/>
  <c r="BB29" i="47"/>
  <c r="BB29" i="45"/>
  <c r="BJ29" i="47"/>
  <c r="BJ29" i="45"/>
  <c r="Q30" i="47"/>
  <c r="Q30" i="45"/>
  <c r="Y30" i="47"/>
  <c r="Y30" i="45"/>
  <c r="AG30" i="47"/>
  <c r="AG30" i="45"/>
  <c r="AO30" i="47"/>
  <c r="AO30" i="45"/>
  <c r="AW30" i="47"/>
  <c r="AW30" i="45"/>
  <c r="BE30" i="47"/>
  <c r="BE30" i="45"/>
  <c r="BM30" i="47"/>
  <c r="BM30" i="45"/>
  <c r="BJ17" i="45"/>
  <c r="Q13" i="47"/>
  <c r="Q13" i="45"/>
  <c r="Y13" i="47"/>
  <c r="Y13" i="45"/>
  <c r="AO13" i="45"/>
  <c r="AO13" i="47"/>
  <c r="AW13" i="47"/>
  <c r="AW13" i="45"/>
  <c r="BE13" i="47"/>
  <c r="BE13" i="45"/>
  <c r="BM13" i="47"/>
  <c r="BM13" i="45"/>
  <c r="E25" i="47"/>
  <c r="E25" i="45"/>
  <c r="U25" i="47"/>
  <c r="U25" i="45"/>
  <c r="AC25" i="47"/>
  <c r="AC25" i="45"/>
  <c r="AS25" i="47"/>
  <c r="AS25" i="45"/>
  <c r="BA25" i="45"/>
  <c r="BA25" i="47"/>
  <c r="BI25" i="47"/>
  <c r="BI25" i="45"/>
  <c r="BQ25" i="47"/>
  <c r="BQ25" i="45"/>
  <c r="H26" i="47"/>
  <c r="H26" i="45"/>
  <c r="P26" i="47"/>
  <c r="P26" i="45"/>
  <c r="X26" i="47"/>
  <c r="X26" i="45"/>
  <c r="AF26" i="47"/>
  <c r="AF26" i="45"/>
  <c r="AN26" i="47"/>
  <c r="AN26" i="45"/>
  <c r="AV26" i="47"/>
  <c r="AV26" i="45"/>
  <c r="BD26" i="47"/>
  <c r="BD26" i="45"/>
  <c r="BL26" i="47"/>
  <c r="BL26" i="45"/>
  <c r="Q27" i="47"/>
  <c r="Q27" i="45"/>
  <c r="Y27" i="47"/>
  <c r="Y27" i="45"/>
  <c r="AO27" i="47"/>
  <c r="AO27" i="45"/>
  <c r="AW27" i="47"/>
  <c r="AW27" i="45"/>
  <c r="BE27" i="47"/>
  <c r="BE27" i="45"/>
  <c r="BM27" i="47"/>
  <c r="BM27" i="45"/>
  <c r="V17" i="45"/>
  <c r="F205" i="47"/>
  <c r="F205" i="45"/>
  <c r="N205" i="47"/>
  <c r="N205" i="45"/>
  <c r="V205" i="47"/>
  <c r="V205" i="45"/>
  <c r="AD205" i="47"/>
  <c r="AD205" i="45"/>
  <c r="AL205" i="47"/>
  <c r="AL205" i="45"/>
  <c r="AT205" i="47"/>
  <c r="AT205" i="45"/>
  <c r="BB205" i="47"/>
  <c r="BB205" i="45"/>
  <c r="BJ205" i="47"/>
  <c r="BJ205" i="45"/>
  <c r="AI204" i="47"/>
  <c r="AI204" i="45"/>
  <c r="AC12" i="47"/>
  <c r="K198" i="47"/>
  <c r="K198" i="45"/>
  <c r="S198" i="47"/>
  <c r="S198" i="45"/>
  <c r="AA198" i="47"/>
  <c r="AA198" i="45"/>
  <c r="AI198" i="47"/>
  <c r="AI198" i="45"/>
  <c r="AQ198" i="47"/>
  <c r="AQ198" i="45"/>
  <c r="AY198" i="47"/>
  <c r="AY198" i="45"/>
  <c r="BG198" i="47"/>
  <c r="BG198" i="45"/>
  <c r="I203" i="47"/>
  <c r="I203" i="45"/>
  <c r="Q203" i="47"/>
  <c r="Q203" i="45"/>
  <c r="Y203" i="47"/>
  <c r="Y203" i="45"/>
  <c r="AG203" i="47"/>
  <c r="AG203" i="45"/>
  <c r="AO203" i="47"/>
  <c r="AO203" i="45"/>
  <c r="AW203" i="47"/>
  <c r="AW203" i="45"/>
  <c r="BE203" i="47"/>
  <c r="BE203" i="45"/>
  <c r="BM203" i="47"/>
  <c r="BM203" i="45"/>
  <c r="P195" i="47"/>
  <c r="P195" i="45"/>
  <c r="AA196" i="47"/>
  <c r="AA196" i="45"/>
  <c r="BQ192" i="47"/>
  <c r="BQ192" i="45"/>
  <c r="AU8" i="47"/>
  <c r="AV51" i="47"/>
  <c r="AV51" i="45"/>
  <c r="BD51" i="47"/>
  <c r="BD51" i="45"/>
  <c r="BL51" i="47"/>
  <c r="BL51" i="45"/>
  <c r="AO8" i="45"/>
  <c r="AK60" i="47"/>
  <c r="AK60" i="45"/>
  <c r="H64" i="47"/>
  <c r="H64" i="45"/>
  <c r="P64" i="47"/>
  <c r="P64" i="45"/>
  <c r="X64" i="47"/>
  <c r="X64" i="45"/>
  <c r="AF64" i="47"/>
  <c r="AF64" i="45"/>
  <c r="AN64" i="47"/>
  <c r="AN64" i="45"/>
  <c r="AV64" i="47"/>
  <c r="AV64" i="45"/>
  <c r="BD64" i="47"/>
  <c r="BD64" i="45"/>
  <c r="BL64" i="47"/>
  <c r="BL64" i="45"/>
  <c r="J171" i="47"/>
  <c r="J171" i="45"/>
  <c r="R171" i="47"/>
  <c r="R171" i="45"/>
  <c r="Z171" i="47"/>
  <c r="Z171" i="45"/>
  <c r="AH171" i="47"/>
  <c r="AH171" i="45"/>
  <c r="AP171" i="47"/>
  <c r="AP171" i="45"/>
  <c r="AX171" i="47"/>
  <c r="AX171" i="45"/>
  <c r="BF171" i="45"/>
  <c r="BF171" i="47"/>
  <c r="BN171" i="47"/>
  <c r="BN171" i="45"/>
  <c r="F179" i="47"/>
  <c r="F179" i="45"/>
  <c r="N179" i="47"/>
  <c r="N179" i="45"/>
  <c r="V179" i="47"/>
  <c r="V179" i="45"/>
  <c r="AD179" i="47"/>
  <c r="AD179" i="45"/>
  <c r="AL179" i="47"/>
  <c r="AL179" i="45"/>
  <c r="AT179" i="47"/>
  <c r="AT179" i="45"/>
  <c r="BB179" i="47"/>
  <c r="BB179" i="45"/>
  <c r="BJ179" i="47"/>
  <c r="BJ179" i="45"/>
  <c r="K185" i="47"/>
  <c r="K185" i="45"/>
  <c r="S185" i="47"/>
  <c r="S185" i="45"/>
  <c r="AA185" i="47"/>
  <c r="AA185" i="45"/>
  <c r="AI185" i="47"/>
  <c r="AI185" i="45"/>
  <c r="AQ185" i="47"/>
  <c r="AQ185" i="45"/>
  <c r="AY185" i="47"/>
  <c r="AY185" i="45"/>
  <c r="BG185" i="47"/>
  <c r="BG185" i="45"/>
  <c r="BO185" i="47"/>
  <c r="BO185" i="45"/>
  <c r="H153" i="47"/>
  <c r="H153" i="45"/>
  <c r="P153" i="47"/>
  <c r="P153" i="45"/>
  <c r="X153" i="47"/>
  <c r="X153" i="45"/>
  <c r="AF153" i="47"/>
  <c r="AF153" i="45"/>
  <c r="AN153" i="47"/>
  <c r="AN153" i="45"/>
  <c r="AV153" i="47"/>
  <c r="AV153" i="45"/>
  <c r="BD153" i="47"/>
  <c r="BD153" i="45"/>
  <c r="BL153" i="47"/>
  <c r="BL153" i="45"/>
  <c r="K156" i="47"/>
  <c r="K156" i="45"/>
  <c r="S156" i="47"/>
  <c r="S156" i="45"/>
  <c r="AA156" i="47"/>
  <c r="AA156" i="45"/>
  <c r="AI156" i="47"/>
  <c r="AI156" i="45"/>
  <c r="AQ156" i="47"/>
  <c r="AQ156" i="45"/>
  <c r="AY156" i="47"/>
  <c r="AY156" i="45"/>
  <c r="BG156" i="47"/>
  <c r="BG156" i="45"/>
  <c r="BO156" i="47"/>
  <c r="BO156" i="45"/>
  <c r="D157" i="47"/>
  <c r="D157" i="45"/>
  <c r="L157" i="47"/>
  <c r="L157" i="45"/>
  <c r="T157" i="47"/>
  <c r="T157" i="45"/>
  <c r="AB157" i="47"/>
  <c r="AB157" i="45"/>
  <c r="AJ157" i="47"/>
  <c r="AJ157" i="45"/>
  <c r="AR157" i="47"/>
  <c r="AR157" i="45"/>
  <c r="AZ157" i="47"/>
  <c r="AZ157" i="45"/>
  <c r="BH157" i="47"/>
  <c r="BH157" i="45"/>
  <c r="BP157" i="47"/>
  <c r="BP157" i="45"/>
  <c r="J71" i="47"/>
  <c r="J71" i="45"/>
  <c r="R71" i="47"/>
  <c r="R71" i="45"/>
  <c r="Z71" i="47"/>
  <c r="Z71" i="45"/>
  <c r="AH71" i="47"/>
  <c r="AH71" i="45"/>
  <c r="AP71" i="47"/>
  <c r="AP71" i="45"/>
  <c r="AX71" i="47"/>
  <c r="AX71" i="45"/>
  <c r="BF71" i="47"/>
  <c r="BF71" i="45"/>
  <c r="BN71" i="47"/>
  <c r="BN71" i="45"/>
  <c r="I108" i="47"/>
  <c r="I108" i="45"/>
  <c r="Q108" i="47"/>
  <c r="Q108" i="45"/>
  <c r="Y108" i="47"/>
  <c r="Y108" i="45"/>
  <c r="AG108" i="47"/>
  <c r="AG108" i="45"/>
  <c r="AO108" i="47"/>
  <c r="AO108" i="45"/>
  <c r="AW108" i="47"/>
  <c r="AW108" i="45"/>
  <c r="BE108" i="47"/>
  <c r="BE108" i="45"/>
  <c r="BM108" i="47"/>
  <c r="BM108" i="45"/>
  <c r="G122" i="47"/>
  <c r="G122" i="45"/>
  <c r="O122" i="47"/>
  <c r="O122" i="45"/>
  <c r="W122" i="47"/>
  <c r="W122" i="45"/>
  <c r="AE122" i="47"/>
  <c r="AE122" i="45"/>
  <c r="AM122" i="47"/>
  <c r="AM122" i="45"/>
  <c r="AU122" i="47"/>
  <c r="AU122" i="45"/>
  <c r="BC122" i="47"/>
  <c r="BC122" i="45"/>
  <c r="BK122" i="47"/>
  <c r="BK122" i="45"/>
  <c r="H130" i="47"/>
  <c r="H130" i="45"/>
  <c r="P130" i="47"/>
  <c r="P130" i="45"/>
  <c r="X130" i="47"/>
  <c r="X130" i="45"/>
  <c r="AF130" i="47"/>
  <c r="AF130" i="45"/>
  <c r="AN130" i="47"/>
  <c r="AN130" i="45"/>
  <c r="AV130" i="47"/>
  <c r="AV130" i="45"/>
  <c r="BD130" i="47"/>
  <c r="BD130" i="45"/>
  <c r="BL130" i="47"/>
  <c r="BL130" i="45"/>
  <c r="K133" i="47"/>
  <c r="K133" i="45"/>
  <c r="S133" i="47"/>
  <c r="S133" i="45"/>
  <c r="AA133" i="47"/>
  <c r="AA133" i="45"/>
  <c r="AI133" i="47"/>
  <c r="AI133" i="45"/>
  <c r="AQ133" i="47"/>
  <c r="AQ133" i="45"/>
  <c r="AY133" i="47"/>
  <c r="AY133" i="45"/>
  <c r="BG133" i="47"/>
  <c r="BG133" i="45"/>
  <c r="BO133" i="47"/>
  <c r="BO133" i="45"/>
  <c r="D136" i="47"/>
  <c r="D136" i="45"/>
  <c r="L136" i="47"/>
  <c r="L136" i="45"/>
  <c r="T136" i="47"/>
  <c r="T136" i="45"/>
  <c r="AB136" i="47"/>
  <c r="AB136" i="45"/>
  <c r="AJ136" i="47"/>
  <c r="AJ136" i="45"/>
  <c r="AR136" i="47"/>
  <c r="AR136" i="45"/>
  <c r="AZ136" i="47"/>
  <c r="AZ136" i="45"/>
  <c r="BH136" i="47"/>
  <c r="BH136" i="45"/>
  <c r="BP136" i="47"/>
  <c r="BP136" i="45"/>
  <c r="Y8" i="45"/>
  <c r="BE8" i="45"/>
  <c r="K30" i="45"/>
  <c r="S30" i="45"/>
  <c r="AA30" i="45"/>
  <c r="AI30" i="45"/>
  <c r="AQ30" i="45"/>
  <c r="AY30" i="45"/>
  <c r="BG30" i="45"/>
  <c r="AM57" i="47"/>
  <c r="AM57" i="45"/>
  <c r="AU57" i="47"/>
  <c r="AU57" i="45"/>
  <c r="BC57" i="47"/>
  <c r="BC57" i="45"/>
  <c r="BK57" i="47"/>
  <c r="BK57" i="45"/>
  <c r="AA9" i="45"/>
  <c r="AQ9" i="45"/>
  <c r="BG9" i="45"/>
  <c r="Q8" i="45"/>
  <c r="K9" i="45"/>
  <c r="S9" i="45"/>
  <c r="AI9" i="45"/>
  <c r="AY9" i="45"/>
  <c r="BO9" i="45"/>
  <c r="AW8" i="45"/>
  <c r="F52" i="47"/>
  <c r="F52" i="45"/>
  <c r="N52" i="47"/>
  <c r="N52" i="45"/>
  <c r="V52" i="47"/>
  <c r="V52" i="45"/>
  <c r="AD52" i="47"/>
  <c r="AD52" i="45"/>
  <c r="AL52" i="47"/>
  <c r="AL52" i="45"/>
  <c r="AT52" i="47"/>
  <c r="AT52" i="45"/>
  <c r="BB52" i="47"/>
  <c r="BB52" i="45"/>
  <c r="BJ52" i="47"/>
  <c r="BJ52" i="45"/>
  <c r="M53" i="47"/>
  <c r="M53" i="45"/>
  <c r="U138" i="47"/>
  <c r="U138" i="45"/>
  <c r="AK138" i="47"/>
  <c r="AK138" i="45"/>
  <c r="AS138" i="47"/>
  <c r="AS138" i="45"/>
  <c r="BA138" i="47"/>
  <c r="BA138" i="45"/>
  <c r="BI138" i="47"/>
  <c r="BI138" i="45"/>
  <c r="BQ138" i="47"/>
  <c r="BQ138" i="45"/>
  <c r="D204" i="47"/>
  <c r="D204" i="45"/>
  <c r="L204" i="47"/>
  <c r="L204" i="45"/>
  <c r="T204" i="47"/>
  <c r="T204" i="45"/>
  <c r="AB204" i="47"/>
  <c r="AB204" i="45"/>
  <c r="AJ204" i="47"/>
  <c r="AJ204" i="45"/>
  <c r="AR204" i="47"/>
  <c r="AR204" i="45"/>
  <c r="AZ204" i="47"/>
  <c r="AZ204" i="45"/>
  <c r="BH204" i="47"/>
  <c r="BH204" i="45"/>
  <c r="BP204" i="47"/>
  <c r="BP204" i="45"/>
  <c r="F207" i="47"/>
  <c r="F207" i="45"/>
  <c r="BJ207" i="47"/>
  <c r="BJ207" i="45"/>
  <c r="K25" i="45"/>
  <c r="S25" i="45"/>
  <c r="AA25" i="45"/>
  <c r="AI25" i="45"/>
  <c r="AQ25" i="45"/>
  <c r="AY25" i="45"/>
  <c r="BG25" i="45"/>
  <c r="BO25" i="45"/>
  <c r="AE50" i="45"/>
  <c r="I109" i="45"/>
  <c r="Q109" i="45"/>
  <c r="Y109" i="45"/>
  <c r="AG109" i="45"/>
  <c r="AO109" i="45"/>
  <c r="AW109" i="45"/>
  <c r="BE109" i="45"/>
  <c r="BM109" i="45"/>
  <c r="AT207" i="47"/>
  <c r="AT207" i="45"/>
  <c r="W50" i="45"/>
  <c r="AL207" i="47"/>
  <c r="AL207" i="45"/>
  <c r="O50" i="45"/>
  <c r="AC138" i="47"/>
  <c r="AC138" i="45"/>
  <c r="V207" i="47"/>
  <c r="V207" i="45"/>
  <c r="G50" i="45"/>
  <c r="J131" i="45"/>
  <c r="R131" i="45"/>
  <c r="Z131" i="45"/>
  <c r="AH131" i="45"/>
  <c r="AP131" i="45"/>
  <c r="AX131" i="45"/>
  <c r="BF131" i="45"/>
  <c r="BN131" i="45"/>
  <c r="M138" i="47"/>
  <c r="M138" i="45"/>
  <c r="BB207" i="47"/>
  <c r="BB207" i="45"/>
  <c r="I37" i="45"/>
  <c r="Q37" i="45"/>
  <c r="Y37" i="45"/>
  <c r="AG37" i="45"/>
  <c r="AO37" i="45"/>
  <c r="AW37" i="45"/>
  <c r="BE37" i="45"/>
  <c r="BM37" i="45"/>
  <c r="BK50" i="45"/>
  <c r="E138" i="45"/>
  <c r="AD207" i="47"/>
  <c r="AD207" i="45"/>
  <c r="K17" i="45"/>
  <c r="S17" i="45"/>
  <c r="AA17" i="45"/>
  <c r="AI17" i="45"/>
  <c r="AQ17" i="45"/>
  <c r="AY17" i="45"/>
  <c r="BG17" i="45"/>
  <c r="BO17" i="45"/>
  <c r="D27" i="45"/>
  <c r="L27" i="45"/>
  <c r="T27" i="45"/>
  <c r="AB27" i="45"/>
  <c r="AJ27" i="45"/>
  <c r="AR27" i="45"/>
  <c r="AZ27" i="45"/>
  <c r="BH27" i="45"/>
  <c r="BP27" i="45"/>
  <c r="BC50" i="45"/>
  <c r="D139" i="45"/>
  <c r="L139" i="45"/>
  <c r="T139" i="45"/>
  <c r="AB139" i="45"/>
  <c r="AJ139" i="45"/>
  <c r="AR139" i="45"/>
  <c r="AZ139" i="45"/>
  <c r="BH139" i="45"/>
  <c r="BP139" i="45"/>
  <c r="N207" i="47"/>
  <c r="N207" i="45"/>
  <c r="K49" i="45"/>
  <c r="S49" i="45"/>
  <c r="AA49" i="45"/>
  <c r="AI49" i="45"/>
  <c r="AQ49" i="45"/>
  <c r="AY49" i="45"/>
  <c r="BG49" i="45"/>
  <c r="BO49" i="45"/>
  <c r="AU50" i="45"/>
  <c r="I112" i="45"/>
  <c r="Q112" i="45"/>
  <c r="Y112" i="45"/>
  <c r="AG112" i="45"/>
  <c r="AO112" i="45"/>
  <c r="AW112" i="45"/>
  <c r="BE112" i="45"/>
  <c r="BM112" i="45"/>
  <c r="O8" i="45"/>
  <c r="U21" i="47"/>
  <c r="G7" i="45"/>
  <c r="K10" i="45"/>
  <c r="BH15" i="45"/>
  <c r="BK7" i="45"/>
  <c r="G8" i="45"/>
  <c r="AZ15" i="45"/>
  <c r="AC21" i="45"/>
  <c r="P44" i="47"/>
  <c r="BC7" i="45"/>
  <c r="BQ12" i="45"/>
  <c r="H44" i="45"/>
  <c r="X44" i="45"/>
  <c r="AF44" i="45"/>
  <c r="AN44" i="45"/>
  <c r="AV44" i="45"/>
  <c r="BD44" i="45"/>
  <c r="BL44" i="45"/>
  <c r="F81" i="45"/>
  <c r="N81" i="45"/>
  <c r="V81" i="45"/>
  <c r="AD81" i="45"/>
  <c r="AL81" i="45"/>
  <c r="AT81" i="45"/>
  <c r="BB81" i="45"/>
  <c r="BJ81" i="45"/>
  <c r="H84" i="45"/>
  <c r="P84" i="45"/>
  <c r="X84" i="45"/>
  <c r="AF84" i="45"/>
  <c r="AN84" i="45"/>
  <c r="AV84" i="45"/>
  <c r="BD84" i="45"/>
  <c r="BL84" i="45"/>
  <c r="BK8" i="45"/>
  <c r="U12" i="45"/>
  <c r="BA12" i="45"/>
  <c r="A82" i="45"/>
  <c r="AU7" i="45"/>
  <c r="BC8" i="45"/>
  <c r="AJ15" i="45"/>
  <c r="M21" i="45"/>
  <c r="E50" i="45"/>
  <c r="M50" i="45"/>
  <c r="U50" i="45"/>
  <c r="AC50" i="45"/>
  <c r="AK50" i="45"/>
  <c r="AS50" i="45"/>
  <c r="BA50" i="45"/>
  <c r="BI50" i="45"/>
  <c r="BQ50" i="45"/>
  <c r="M12" i="47"/>
  <c r="AY14" i="47"/>
  <c r="AS12" i="45"/>
  <c r="AR15" i="45"/>
  <c r="AY10" i="45"/>
  <c r="K14" i="45"/>
  <c r="AA14" i="45"/>
  <c r="AQ14" i="45"/>
  <c r="BG14" i="45"/>
  <c r="AB15" i="45"/>
  <c r="E21" i="45"/>
  <c r="H53" i="45"/>
  <c r="P53" i="45"/>
  <c r="X53" i="45"/>
  <c r="AF53" i="45"/>
  <c r="AN53" i="45"/>
  <c r="AV53" i="45"/>
  <c r="BD53" i="45"/>
  <c r="BL53" i="45"/>
  <c r="S14" i="47"/>
  <c r="E12" i="45"/>
  <c r="AK12" i="45"/>
  <c r="BI12" i="45"/>
  <c r="AM7" i="45"/>
  <c r="AQ10" i="45"/>
  <c r="BG10" i="45"/>
  <c r="AI14" i="45"/>
  <c r="AE7" i="45"/>
  <c r="AM8" i="45"/>
  <c r="AI10" i="45"/>
  <c r="T15" i="45"/>
  <c r="I57" i="45"/>
  <c r="Q57" i="45"/>
  <c r="Y57" i="45"/>
  <c r="W7" i="45"/>
  <c r="AE8" i="45"/>
  <c r="AA10" i="45"/>
  <c r="L15" i="45"/>
  <c r="AR190" i="47"/>
  <c r="AR190" i="45"/>
  <c r="D76" i="45"/>
  <c r="L76" i="45"/>
  <c r="T76" i="45"/>
  <c r="AB76" i="45"/>
  <c r="AJ76" i="45"/>
  <c r="AR76" i="45"/>
  <c r="AZ76" i="45"/>
  <c r="BH76" i="45"/>
  <c r="BP76" i="45"/>
  <c r="U196" i="45"/>
  <c r="BQ196" i="45"/>
  <c r="AS196" i="47"/>
  <c r="AS196" i="45"/>
  <c r="BA196" i="47"/>
  <c r="BA196" i="45"/>
  <c r="H10" i="45"/>
  <c r="P10" i="45"/>
  <c r="X10" i="45"/>
  <c r="AF10" i="45"/>
  <c r="AN10" i="45"/>
  <c r="E28" i="45"/>
  <c r="M28" i="45"/>
  <c r="U28" i="45"/>
  <c r="AC28" i="45"/>
  <c r="AK28" i="45"/>
  <c r="AS28" i="45"/>
  <c r="BA28" i="45"/>
  <c r="BI28" i="45"/>
  <c r="BQ28" i="45"/>
  <c r="G39" i="45"/>
  <c r="O39" i="45"/>
  <c r="W39" i="45"/>
  <c r="AE39" i="45"/>
  <c r="AM39" i="45"/>
  <c r="AU39" i="45"/>
  <c r="BC39" i="45"/>
  <c r="BK39" i="45"/>
  <c r="K77" i="45"/>
  <c r="S77" i="45"/>
  <c r="AA77" i="45"/>
  <c r="AI77" i="45"/>
  <c r="AQ77" i="45"/>
  <c r="AY77" i="45"/>
  <c r="BG77" i="45"/>
  <c r="BO77" i="45"/>
  <c r="M196" i="45"/>
  <c r="BI196" i="45"/>
  <c r="T33" i="47"/>
  <c r="AJ190" i="47"/>
  <c r="AJ190" i="45"/>
  <c r="AZ190" i="47"/>
  <c r="AZ190" i="45"/>
  <c r="BH190" i="47"/>
  <c r="BH190" i="45"/>
  <c r="BP190" i="47"/>
  <c r="BP190" i="45"/>
  <c r="F197" i="47"/>
  <c r="F197" i="45"/>
  <c r="N197" i="47"/>
  <c r="N197" i="45"/>
  <c r="E8" i="45"/>
  <c r="M8" i="45"/>
  <c r="U8" i="45"/>
  <c r="AC8" i="45"/>
  <c r="AK8" i="45"/>
  <c r="AS8" i="45"/>
  <c r="BA8" i="45"/>
  <c r="BI8" i="45"/>
  <c r="BQ8" i="45"/>
  <c r="D33" i="45"/>
  <c r="L33" i="45"/>
  <c r="AB33" i="45"/>
  <c r="AJ33" i="45"/>
  <c r="AR33" i="45"/>
  <c r="AZ33" i="45"/>
  <c r="BH33" i="45"/>
  <c r="BP33" i="45"/>
  <c r="D190" i="45"/>
  <c r="L190" i="45"/>
  <c r="T190" i="45"/>
  <c r="AB190" i="45"/>
  <c r="E196" i="45"/>
  <c r="Z7" i="47"/>
  <c r="AD13" i="47"/>
  <c r="H15" i="45"/>
  <c r="P15" i="45"/>
  <c r="X15" i="45"/>
  <c r="AF15" i="45"/>
  <c r="AN15" i="45"/>
  <c r="AV15" i="45"/>
  <c r="BD15" i="45"/>
  <c r="BL15" i="45"/>
  <c r="BF7" i="47"/>
  <c r="J7" i="45"/>
  <c r="R7" i="45"/>
  <c r="AH7" i="45"/>
  <c r="AP7" i="45"/>
  <c r="AX7" i="45"/>
  <c r="BN7" i="45"/>
  <c r="F13" i="45"/>
  <c r="N13" i="45"/>
  <c r="V13" i="45"/>
  <c r="AL13" i="45"/>
  <c r="AT13" i="45"/>
  <c r="BB13" i="45"/>
  <c r="BJ13" i="45"/>
  <c r="I40" i="45"/>
  <c r="Q40" i="45"/>
  <c r="Y40" i="45"/>
  <c r="AG40" i="45"/>
  <c r="AO40" i="45"/>
  <c r="AW40" i="45"/>
  <c r="BE40" i="45"/>
  <c r="BM40" i="45"/>
  <c r="J60" i="45"/>
  <c r="R60" i="45"/>
  <c r="Z60" i="45"/>
  <c r="AH60" i="45"/>
  <c r="AP60" i="45"/>
  <c r="AX60" i="45"/>
  <c r="BF60" i="45"/>
  <c r="K195" i="45"/>
  <c r="S195" i="45"/>
  <c r="AA195" i="45"/>
  <c r="AI195" i="45"/>
  <c r="AQ195" i="45"/>
  <c r="AY195" i="45"/>
  <c r="BG195" i="45"/>
  <c r="BO195" i="45"/>
  <c r="AK196" i="45"/>
  <c r="E126" i="45"/>
  <c r="M126" i="45"/>
  <c r="U126" i="45"/>
  <c r="AC126" i="45"/>
  <c r="AK126" i="45"/>
  <c r="AS126" i="45"/>
  <c r="BA126" i="45"/>
  <c r="BI126" i="45"/>
  <c r="BQ126" i="45"/>
  <c r="J196" i="45"/>
  <c r="R196" i="45"/>
  <c r="Z196" i="45"/>
  <c r="AH196" i="45"/>
  <c r="AP196" i="45"/>
  <c r="AX196" i="45"/>
  <c r="BF196" i="45"/>
  <c r="BN196" i="45"/>
  <c r="I21" i="45"/>
  <c r="Q21" i="45"/>
  <c r="Y21" i="45"/>
  <c r="AG21" i="45"/>
  <c r="AO21" i="45"/>
  <c r="AW21" i="45"/>
  <c r="BE21" i="45"/>
  <c r="G118" i="45"/>
  <c r="O118" i="45"/>
  <c r="W118" i="45"/>
  <c r="AE118" i="45"/>
  <c r="AM118" i="45"/>
  <c r="AU118" i="45"/>
  <c r="BC118" i="45"/>
  <c r="BK118" i="45"/>
  <c r="AK24" i="47"/>
  <c r="E24" i="45"/>
  <c r="M24" i="45"/>
  <c r="U24" i="45"/>
  <c r="AC24" i="45"/>
  <c r="AS24" i="45"/>
  <c r="BA24" i="45"/>
  <c r="BI24" i="45"/>
  <c r="BQ24" i="45"/>
  <c r="F124" i="45"/>
  <c r="N124" i="45"/>
  <c r="V124" i="45"/>
  <c r="AD124" i="45"/>
  <c r="AL124" i="45"/>
  <c r="AT124" i="45"/>
  <c r="BB124" i="45"/>
  <c r="BJ124" i="45"/>
  <c r="O29" i="43"/>
  <c r="E125" i="45"/>
  <c r="M125" i="45"/>
  <c r="U125" i="45"/>
  <c r="AC125" i="45"/>
  <c r="AK125" i="45"/>
  <c r="AS125" i="45"/>
  <c r="BA125" i="45"/>
  <c r="BI125" i="45"/>
  <c r="BQ125" i="45"/>
  <c r="A14" i="45"/>
  <c r="A10" i="45"/>
  <c r="A8" i="45"/>
  <c r="A17" i="45"/>
  <c r="C39" i="47"/>
  <c r="C39" i="45" s="1"/>
  <c r="A39" i="45"/>
  <c r="C140" i="47"/>
  <c r="C140" i="45" s="1"/>
  <c r="A140" i="45"/>
  <c r="G29" i="43"/>
  <c r="H29" i="43"/>
  <c r="V29" i="43"/>
  <c r="U29" i="43"/>
  <c r="A16" i="45"/>
  <c r="A150" i="29"/>
  <c r="A150" i="28"/>
  <c r="A150" i="27"/>
  <c r="A148" i="27"/>
  <c r="A148" i="29"/>
  <c r="A148" i="28"/>
  <c r="A151" i="29"/>
  <c r="A151" i="28"/>
  <c r="A151" i="27"/>
  <c r="A149" i="29"/>
  <c r="A149" i="28"/>
  <c r="A149" i="27"/>
  <c r="DY5" i="27"/>
  <c r="DY4" i="27"/>
  <c r="AV6" i="27"/>
  <c r="AV5" i="27"/>
  <c r="AH22" i="27"/>
  <c r="AR5" i="27"/>
  <c r="DJ9" i="27"/>
  <c r="AR22" i="27"/>
  <c r="DN9" i="27"/>
  <c r="AK5" i="27"/>
  <c r="DU4" i="27"/>
  <c r="DU9" i="27" l="1"/>
  <c r="AV9" i="27"/>
  <c r="DY9" i="27"/>
  <c r="AR6" i="27"/>
  <c r="AH5" i="27"/>
  <c r="AH6" i="27"/>
  <c r="AR9" i="27" l="1"/>
  <c r="AH9" i="27"/>
  <c r="G4" i="42"/>
  <c r="B39" i="30" l="1"/>
  <c r="C4" i="30"/>
  <c r="B38" i="30"/>
  <c r="B4" i="30"/>
  <c r="B37" i="30"/>
  <c r="B3" i="30"/>
  <c r="B36" i="30"/>
  <c r="G4" i="30"/>
  <c r="F4" i="30"/>
  <c r="E4" i="30"/>
  <c r="D4" i="30"/>
  <c r="EC15" i="29"/>
  <c r="BA15" i="29"/>
  <c r="DI14" i="29"/>
  <c r="AG14" i="29"/>
  <c r="CO13" i="29"/>
  <c r="M13" i="29"/>
  <c r="BU12" i="29"/>
  <c r="EC11" i="29"/>
  <c r="BA11" i="29"/>
  <c r="DH10" i="29"/>
  <c r="AF10" i="29"/>
  <c r="CO9" i="29"/>
  <c r="M9" i="29"/>
  <c r="BU8" i="29"/>
  <c r="EC7" i="29"/>
  <c r="BA7" i="29"/>
  <c r="DI6" i="29"/>
  <c r="AG6" i="29"/>
  <c r="CO5" i="29"/>
  <c r="M5" i="29"/>
  <c r="BU4" i="29"/>
  <c r="EI3" i="29"/>
  <c r="DY3" i="29"/>
  <c r="DO3" i="29"/>
  <c r="DE3" i="29"/>
  <c r="CU3" i="29"/>
  <c r="CK3" i="29"/>
  <c r="CA3" i="29"/>
  <c r="BQ3" i="29"/>
  <c r="BG3" i="29"/>
  <c r="AW3" i="29"/>
  <c r="AM3" i="29"/>
  <c r="AC3" i="29"/>
  <c r="S3" i="29"/>
  <c r="I3" i="29"/>
  <c r="EB1" i="29"/>
  <c r="AZ1" i="29"/>
  <c r="DS15" i="29"/>
  <c r="AQ15" i="29"/>
  <c r="CY14" i="29"/>
  <c r="W14" i="29"/>
  <c r="CE13" i="29"/>
  <c r="C13" i="29"/>
  <c r="BK12" i="29"/>
  <c r="DS11" i="29"/>
  <c r="AQ11" i="29"/>
  <c r="CX10" i="29"/>
  <c r="V10" i="29"/>
  <c r="CE9" i="29"/>
  <c r="C9" i="29"/>
  <c r="BK8" i="29"/>
  <c r="DS7" i="29"/>
  <c r="AQ7" i="29"/>
  <c r="CY6" i="29"/>
  <c r="W6" i="29"/>
  <c r="CE5" i="29"/>
  <c r="C5" i="29"/>
  <c r="BK4" i="29"/>
  <c r="EH3" i="29"/>
  <c r="DX3" i="29"/>
  <c r="DN3" i="29"/>
  <c r="DD3" i="29"/>
  <c r="CT3" i="29"/>
  <c r="CJ3" i="29"/>
  <c r="BZ3" i="29"/>
  <c r="BP3" i="29"/>
  <c r="BF3" i="29"/>
  <c r="AV3" i="29"/>
  <c r="AL3" i="29"/>
  <c r="AB3" i="29"/>
  <c r="R3" i="29"/>
  <c r="H3" i="29"/>
  <c r="DR1" i="29"/>
  <c r="AP1" i="29"/>
  <c r="DI15" i="29"/>
  <c r="AG15" i="29"/>
  <c r="CO14" i="29"/>
  <c r="M14" i="29"/>
  <c r="BU13" i="29"/>
  <c r="EC12" i="29"/>
  <c r="BA12" i="29"/>
  <c r="DI11" i="29"/>
  <c r="AG11" i="29"/>
  <c r="CN10" i="29"/>
  <c r="L10" i="29"/>
  <c r="BU9" i="29"/>
  <c r="EC8" i="29"/>
  <c r="BA8" i="29"/>
  <c r="DI7" i="29"/>
  <c r="AG7" i="29"/>
  <c r="CO6" i="29"/>
  <c r="M6" i="29"/>
  <c r="BU5" i="29"/>
  <c r="EC4" i="29"/>
  <c r="BA4" i="29"/>
  <c r="EG3" i="29"/>
  <c r="DW3" i="29"/>
  <c r="DM3" i="29"/>
  <c r="DC3" i="29"/>
  <c r="CS3" i="29"/>
  <c r="CI3" i="29"/>
  <c r="BY3" i="29"/>
  <c r="BO3" i="29"/>
  <c r="BE3" i="29"/>
  <c r="AU3" i="29"/>
  <c r="AK3" i="29"/>
  <c r="AA3" i="29"/>
  <c r="Q3" i="29"/>
  <c r="G3" i="29"/>
  <c r="DH1" i="29"/>
  <c r="AF1" i="29"/>
  <c r="CY15" i="29"/>
  <c r="W15" i="29"/>
  <c r="CE14" i="29"/>
  <c r="C14" i="29"/>
  <c r="BK13" i="29"/>
  <c r="DS12" i="29"/>
  <c r="AQ12" i="29"/>
  <c r="CY11" i="29"/>
  <c r="W11" i="29"/>
  <c r="CD10" i="29"/>
  <c r="B10" i="29"/>
  <c r="BK9" i="29"/>
  <c r="DS8" i="29"/>
  <c r="AQ8" i="29"/>
  <c r="CY7" i="29"/>
  <c r="W7" i="29"/>
  <c r="CE6" i="29"/>
  <c r="C6" i="29"/>
  <c r="BK5" i="29"/>
  <c r="DS4" i="29"/>
  <c r="AQ4" i="29"/>
  <c r="EF3" i="29"/>
  <c r="DV3" i="29"/>
  <c r="DL3" i="29"/>
  <c r="DB3" i="29"/>
  <c r="CR3" i="29"/>
  <c r="CH3" i="29"/>
  <c r="BX3" i="29"/>
  <c r="BN3" i="29"/>
  <c r="BD3" i="29"/>
  <c r="AT3" i="29"/>
  <c r="AJ3" i="29"/>
  <c r="Z3" i="29"/>
  <c r="P3" i="29"/>
  <c r="F3" i="29"/>
  <c r="CX1" i="29"/>
  <c r="V1" i="29"/>
  <c r="CO15" i="29"/>
  <c r="M15" i="29"/>
  <c r="BU14" i="29"/>
  <c r="EC13" i="29"/>
  <c r="BA13" i="29"/>
  <c r="DI12" i="29"/>
  <c r="AG12" i="29"/>
  <c r="CO11" i="29"/>
  <c r="M11" i="29"/>
  <c r="BT10" i="29"/>
  <c r="EC9" i="29"/>
  <c r="BA9" i="29"/>
  <c r="DI8" i="29"/>
  <c r="AG8" i="29"/>
  <c r="CO7" i="29"/>
  <c r="M7" i="29"/>
  <c r="BU6" i="29"/>
  <c r="EC5" i="29"/>
  <c r="BA5" i="29"/>
  <c r="DI4" i="29"/>
  <c r="AG4" i="29"/>
  <c r="EE3" i="29"/>
  <c r="DU3" i="29"/>
  <c r="DK3" i="29"/>
  <c r="DA3" i="29"/>
  <c r="CQ3" i="29"/>
  <c r="CG3" i="29"/>
  <c r="BW3" i="29"/>
  <c r="BM3" i="29"/>
  <c r="BC3" i="29"/>
  <c r="AS3" i="29"/>
  <c r="AI3" i="29"/>
  <c r="Y3" i="29"/>
  <c r="O3" i="29"/>
  <c r="E3" i="29"/>
  <c r="CN1" i="29"/>
  <c r="L1" i="29"/>
  <c r="CE15" i="29"/>
  <c r="C15" i="29"/>
  <c r="BK14" i="29"/>
  <c r="DS13" i="29"/>
  <c r="AQ13" i="29"/>
  <c r="CY12" i="29"/>
  <c r="W12" i="29"/>
  <c r="CE11" i="29"/>
  <c r="C11" i="29"/>
  <c r="BJ10" i="29"/>
  <c r="DS9" i="29"/>
  <c r="AQ9" i="29"/>
  <c r="CY8" i="29"/>
  <c r="W8" i="29"/>
  <c r="CE7" i="29"/>
  <c r="C7" i="29"/>
  <c r="BK6" i="29"/>
  <c r="DS5" i="29"/>
  <c r="AQ5" i="29"/>
  <c r="CY4" i="29"/>
  <c r="W4" i="29"/>
  <c r="ED3" i="29"/>
  <c r="DT3" i="29"/>
  <c r="DJ3" i="29"/>
  <c r="CZ3" i="29"/>
  <c r="CP3" i="29"/>
  <c r="CF3" i="29"/>
  <c r="BV3" i="29"/>
  <c r="BL3" i="29"/>
  <c r="BB3" i="29"/>
  <c r="AR3" i="29"/>
  <c r="AH3" i="29"/>
  <c r="X3" i="29"/>
  <c r="N3" i="29"/>
  <c r="D3" i="29"/>
  <c r="CD1" i="29"/>
  <c r="B1" i="29"/>
  <c r="BU15" i="29"/>
  <c r="EC14" i="29"/>
  <c r="BA14" i="29"/>
  <c r="DI13" i="29"/>
  <c r="AG13" i="29"/>
  <c r="CO12" i="29"/>
  <c r="M12" i="29"/>
  <c r="BU11" i="29"/>
  <c r="EB10" i="29"/>
  <c r="AZ10" i="29"/>
  <c r="DI9" i="29"/>
  <c r="AG9" i="29"/>
  <c r="CO8" i="29"/>
  <c r="M8" i="29"/>
  <c r="BU7" i="29"/>
  <c r="EC6" i="29"/>
  <c r="BA6" i="29"/>
  <c r="DI5" i="29"/>
  <c r="AG5" i="29"/>
  <c r="CO4" i="29"/>
  <c r="M4" i="29"/>
  <c r="EC3" i="29"/>
  <c r="DS3" i="29"/>
  <c r="DI3" i="29"/>
  <c r="CY3" i="29"/>
  <c r="CO3" i="29"/>
  <c r="CE3" i="29"/>
  <c r="BU3" i="29"/>
  <c r="BK3" i="29"/>
  <c r="BA3" i="29"/>
  <c r="AQ3" i="29"/>
  <c r="AG3" i="29"/>
  <c r="W3" i="29"/>
  <c r="M3" i="29"/>
  <c r="C3" i="29"/>
  <c r="BT1" i="29"/>
  <c r="BK15" i="29"/>
  <c r="DS14" i="29"/>
  <c r="AQ14" i="29"/>
  <c r="CY13" i="29"/>
  <c r="W13" i="29"/>
  <c r="CE12" i="29"/>
  <c r="C12" i="29"/>
  <c r="BK11" i="29"/>
  <c r="DR10" i="29"/>
  <c r="AP10" i="29"/>
  <c r="CY9" i="29"/>
  <c r="W9" i="29"/>
  <c r="CE8" i="29"/>
  <c r="C8" i="29"/>
  <c r="BK7" i="29"/>
  <c r="DS6" i="29"/>
  <c r="AQ6" i="29"/>
  <c r="CY5" i="29"/>
  <c r="W5" i="29"/>
  <c r="CE4" i="29"/>
  <c r="C4" i="29"/>
  <c r="EB3" i="29"/>
  <c r="DR3" i="29"/>
  <c r="DH3" i="29"/>
  <c r="CX3" i="29"/>
  <c r="CN3" i="29"/>
  <c r="CD3" i="29"/>
  <c r="BT3" i="29"/>
  <c r="BJ3" i="29"/>
  <c r="AZ3" i="29"/>
  <c r="AP3" i="29"/>
  <c r="AF3" i="29"/>
  <c r="V3" i="29"/>
  <c r="L3" i="29"/>
  <c r="B3" i="29"/>
  <c r="BJ1" i="29"/>
  <c r="EC34" i="28"/>
  <c r="BA34" i="28"/>
  <c r="DI33" i="28"/>
  <c r="AG33" i="28"/>
  <c r="CO32" i="28"/>
  <c r="M32" i="28"/>
  <c r="BU31" i="28"/>
  <c r="EC30" i="28"/>
  <c r="BA30" i="28"/>
  <c r="DI29" i="28"/>
  <c r="AG29" i="28"/>
  <c r="CO28" i="28"/>
  <c r="M28" i="28"/>
  <c r="BT27" i="28"/>
  <c r="EC13" i="28"/>
  <c r="CO13" i="28"/>
  <c r="BA13" i="28"/>
  <c r="M13" i="28"/>
  <c r="CO12" i="28"/>
  <c r="M12" i="28"/>
  <c r="BU11" i="28"/>
  <c r="EC10" i="28"/>
  <c r="BA10" i="28"/>
  <c r="DI9" i="28"/>
  <c r="AG9" i="28"/>
  <c r="CO8" i="28"/>
  <c r="M8" i="28"/>
  <c r="BU7" i="28"/>
  <c r="EC6" i="28"/>
  <c r="BA6" i="28"/>
  <c r="DI5" i="28"/>
  <c r="AG5" i="28"/>
  <c r="CO4" i="28"/>
  <c r="M4" i="28"/>
  <c r="EC3" i="28"/>
  <c r="DS3" i="28"/>
  <c r="DI3" i="28"/>
  <c r="CY3" i="28"/>
  <c r="CO3" i="28"/>
  <c r="CE3" i="28"/>
  <c r="BU3" i="28"/>
  <c r="BK3" i="28"/>
  <c r="BA3" i="28"/>
  <c r="AQ3" i="28"/>
  <c r="AG3" i="28"/>
  <c r="W3" i="28"/>
  <c r="M3" i="28"/>
  <c r="C3" i="28"/>
  <c r="BT1" i="28"/>
  <c r="DS34" i="28"/>
  <c r="AQ34" i="28"/>
  <c r="CY33" i="28"/>
  <c r="W33" i="28"/>
  <c r="CE32" i="28"/>
  <c r="C32" i="28"/>
  <c r="BK31" i="28"/>
  <c r="DS30" i="28"/>
  <c r="AQ30" i="28"/>
  <c r="CY29" i="28"/>
  <c r="W29" i="28"/>
  <c r="CE28" i="28"/>
  <c r="C28" i="28"/>
  <c r="BJ27" i="28"/>
  <c r="EB13" i="28"/>
  <c r="CN13" i="28"/>
  <c r="AZ13" i="28"/>
  <c r="L13" i="28"/>
  <c r="CE12" i="28"/>
  <c r="C12" i="28"/>
  <c r="BK11" i="28"/>
  <c r="DS10" i="28"/>
  <c r="AQ10" i="28"/>
  <c r="CY9" i="28"/>
  <c r="W9" i="28"/>
  <c r="CE8" i="28"/>
  <c r="C8" i="28"/>
  <c r="BK7" i="28"/>
  <c r="DS6" i="28"/>
  <c r="AQ6" i="28"/>
  <c r="CY5" i="28"/>
  <c r="W5" i="28"/>
  <c r="CE4" i="28"/>
  <c r="C4" i="28"/>
  <c r="EB3" i="28"/>
  <c r="DR3" i="28"/>
  <c r="DH3" i="28"/>
  <c r="CX3" i="28"/>
  <c r="CN3" i="28"/>
  <c r="CD3" i="28"/>
  <c r="BT3" i="28"/>
  <c r="BJ3" i="28"/>
  <c r="AZ3" i="28"/>
  <c r="AP3" i="28"/>
  <c r="AF3" i="28"/>
  <c r="V3" i="28"/>
  <c r="L3" i="28"/>
  <c r="B3" i="28"/>
  <c r="BJ1" i="28"/>
  <c r="DI34" i="28"/>
  <c r="AG34" i="28"/>
  <c r="CO33" i="28"/>
  <c r="M33" i="28"/>
  <c r="BU32" i="28"/>
  <c r="EC31" i="28"/>
  <c r="BA31" i="28"/>
  <c r="DI30" i="28"/>
  <c r="AG30" i="28"/>
  <c r="CO29" i="28"/>
  <c r="M29" i="28"/>
  <c r="BU28" i="28"/>
  <c r="EB27" i="28"/>
  <c r="AZ27" i="28"/>
  <c r="DS13" i="28"/>
  <c r="CE13" i="28"/>
  <c r="AQ13" i="28"/>
  <c r="C13" i="28"/>
  <c r="BU12" i="28"/>
  <c r="EC11" i="28"/>
  <c r="BA11" i="28"/>
  <c r="DI10" i="28"/>
  <c r="AG10" i="28"/>
  <c r="CO9" i="28"/>
  <c r="M9" i="28"/>
  <c r="BU8" i="28"/>
  <c r="EC7" i="28"/>
  <c r="BA7" i="28"/>
  <c r="DI6" i="28"/>
  <c r="AG6" i="28"/>
  <c r="CO5" i="28"/>
  <c r="M5" i="28"/>
  <c r="BU4" i="28"/>
  <c r="EI3" i="28"/>
  <c r="DY3" i="28"/>
  <c r="DO3" i="28"/>
  <c r="DE3" i="28"/>
  <c r="CU3" i="28"/>
  <c r="CK3" i="28"/>
  <c r="CA3" i="28"/>
  <c r="BQ3" i="28"/>
  <c r="BG3" i="28"/>
  <c r="AW3" i="28"/>
  <c r="AM3" i="28"/>
  <c r="AC3" i="28"/>
  <c r="S3" i="28"/>
  <c r="I3" i="28"/>
  <c r="EB1" i="28"/>
  <c r="AZ1" i="28"/>
  <c r="W32" i="28"/>
  <c r="BK30" i="28"/>
  <c r="CY28" i="28"/>
  <c r="CX13" i="28"/>
  <c r="CY12" i="28"/>
  <c r="BK10" i="28"/>
  <c r="CY8" i="28"/>
  <c r="DS5" i="28"/>
  <c r="DT3" i="28"/>
  <c r="CP3" i="28"/>
  <c r="BB3" i="28"/>
  <c r="X3" i="28"/>
  <c r="CD1" i="28"/>
  <c r="CY34" i="28"/>
  <c r="W34" i="28"/>
  <c r="CE33" i="28"/>
  <c r="C33" i="28"/>
  <c r="BK32" i="28"/>
  <c r="DS31" i="28"/>
  <c r="AQ31" i="28"/>
  <c r="CY30" i="28"/>
  <c r="W30" i="28"/>
  <c r="CE29" i="28"/>
  <c r="C29" i="28"/>
  <c r="BK28" i="28"/>
  <c r="DR27" i="28"/>
  <c r="AP27" i="28"/>
  <c r="DR13" i="28"/>
  <c r="CD13" i="28"/>
  <c r="AP13" i="28"/>
  <c r="B13" i="28"/>
  <c r="BK12" i="28"/>
  <c r="DS11" i="28"/>
  <c r="AQ11" i="28"/>
  <c r="CY10" i="28"/>
  <c r="W10" i="28"/>
  <c r="CE9" i="28"/>
  <c r="C9" i="28"/>
  <c r="BK8" i="28"/>
  <c r="DS7" i="28"/>
  <c r="AQ7" i="28"/>
  <c r="CY6" i="28"/>
  <c r="W6" i="28"/>
  <c r="CE5" i="28"/>
  <c r="C5" i="28"/>
  <c r="BK4" i="28"/>
  <c r="EH3" i="28"/>
  <c r="DX3" i="28"/>
  <c r="DN3" i="28"/>
  <c r="DD3" i="28"/>
  <c r="CT3" i="28"/>
  <c r="CJ3" i="28"/>
  <c r="BZ3" i="28"/>
  <c r="BP3" i="28"/>
  <c r="BF3" i="28"/>
  <c r="AV3" i="28"/>
  <c r="AL3" i="28"/>
  <c r="AB3" i="28"/>
  <c r="R3" i="28"/>
  <c r="H3" i="28"/>
  <c r="DR1" i="28"/>
  <c r="AP1" i="28"/>
  <c r="BK34" i="28"/>
  <c r="CE31" i="28"/>
  <c r="AQ29" i="28"/>
  <c r="B27" i="28"/>
  <c r="W12" i="28"/>
  <c r="AQ9" i="28"/>
  <c r="C7" i="28"/>
  <c r="ED3" i="28"/>
  <c r="BL3" i="28"/>
  <c r="D3" i="28"/>
  <c r="CO34" i="28"/>
  <c r="M34" i="28"/>
  <c r="BU33" i="28"/>
  <c r="EC32" i="28"/>
  <c r="BA32" i="28"/>
  <c r="DI31" i="28"/>
  <c r="AG31" i="28"/>
  <c r="CO30" i="28"/>
  <c r="M30" i="28"/>
  <c r="BU29" i="28"/>
  <c r="EC28" i="28"/>
  <c r="BA28" i="28"/>
  <c r="DH27" i="28"/>
  <c r="AF27" i="28"/>
  <c r="DI13" i="28"/>
  <c r="BU13" i="28"/>
  <c r="AG13" i="28"/>
  <c r="EC12" i="28"/>
  <c r="BA12" i="28"/>
  <c r="DI11" i="28"/>
  <c r="AG11" i="28"/>
  <c r="CO10" i="28"/>
  <c r="M10" i="28"/>
  <c r="BU9" i="28"/>
  <c r="EC8" i="28"/>
  <c r="BA8" i="28"/>
  <c r="DI7" i="28"/>
  <c r="AG7" i="28"/>
  <c r="CO6" i="28"/>
  <c r="M6" i="28"/>
  <c r="BU5" i="28"/>
  <c r="EC4" i="28"/>
  <c r="BA4" i="28"/>
  <c r="EG3" i="28"/>
  <c r="DW3" i="28"/>
  <c r="DM3" i="28"/>
  <c r="DC3" i="28"/>
  <c r="CS3" i="28"/>
  <c r="CI3" i="28"/>
  <c r="BY3" i="28"/>
  <c r="BO3" i="28"/>
  <c r="BE3" i="28"/>
  <c r="AU3" i="28"/>
  <c r="AK3" i="28"/>
  <c r="AA3" i="28"/>
  <c r="Q3" i="28"/>
  <c r="G3" i="28"/>
  <c r="DH1" i="28"/>
  <c r="AF1" i="28"/>
  <c r="CY32" i="28"/>
  <c r="CE11" i="28"/>
  <c r="AQ5" i="28"/>
  <c r="CF3" i="28"/>
  <c r="N3" i="28"/>
  <c r="CE34" i="28"/>
  <c r="C34" i="28"/>
  <c r="BK33" i="28"/>
  <c r="DS32" i="28"/>
  <c r="AQ32" i="28"/>
  <c r="CY31" i="28"/>
  <c r="W31" i="28"/>
  <c r="CE30" i="28"/>
  <c r="C30" i="28"/>
  <c r="BK29" i="28"/>
  <c r="DS28" i="28"/>
  <c r="AQ28" i="28"/>
  <c r="CX27" i="28"/>
  <c r="V27" i="28"/>
  <c r="DH13" i="28"/>
  <c r="BT13" i="28"/>
  <c r="AF13" i="28"/>
  <c r="DS12" i="28"/>
  <c r="AQ12" i="28"/>
  <c r="CY11" i="28"/>
  <c r="W11" i="28"/>
  <c r="CE10" i="28"/>
  <c r="C10" i="28"/>
  <c r="BK9" i="28"/>
  <c r="DS8" i="28"/>
  <c r="AQ8" i="28"/>
  <c r="CY7" i="28"/>
  <c r="W7" i="28"/>
  <c r="CE6" i="28"/>
  <c r="C6" i="28"/>
  <c r="BK5" i="28"/>
  <c r="DS4" i="28"/>
  <c r="AQ4" i="28"/>
  <c r="EF3" i="28"/>
  <c r="DV3" i="28"/>
  <c r="DL3" i="28"/>
  <c r="DB3" i="28"/>
  <c r="CR3" i="28"/>
  <c r="CH3" i="28"/>
  <c r="BX3" i="28"/>
  <c r="BN3" i="28"/>
  <c r="BD3" i="28"/>
  <c r="AT3" i="28"/>
  <c r="AJ3" i="28"/>
  <c r="Z3" i="28"/>
  <c r="P3" i="28"/>
  <c r="F3" i="28"/>
  <c r="CX1" i="28"/>
  <c r="V1" i="28"/>
  <c r="DS33" i="28"/>
  <c r="C31" i="28"/>
  <c r="W28" i="28"/>
  <c r="BJ13" i="28"/>
  <c r="C11" i="28"/>
  <c r="CE7" i="28"/>
  <c r="CY4" i="28"/>
  <c r="CZ3" i="28"/>
  <c r="AR3" i="28"/>
  <c r="BU34" i="28"/>
  <c r="EC33" i="28"/>
  <c r="BA33" i="28"/>
  <c r="DI32" i="28"/>
  <c r="AG32" i="28"/>
  <c r="CO31" i="28"/>
  <c r="M31" i="28"/>
  <c r="BU30" i="28"/>
  <c r="EC29" i="28"/>
  <c r="BA29" i="28"/>
  <c r="DI28" i="28"/>
  <c r="AG28" i="28"/>
  <c r="CN27" i="28"/>
  <c r="L27" i="28"/>
  <c r="CY13" i="28"/>
  <c r="BK13" i="28"/>
  <c r="W13" i="28"/>
  <c r="DI12" i="28"/>
  <c r="AG12" i="28"/>
  <c r="CO11" i="28"/>
  <c r="M11" i="28"/>
  <c r="BU10" i="28"/>
  <c r="EC9" i="28"/>
  <c r="BA9" i="28"/>
  <c r="DI8" i="28"/>
  <c r="AG8" i="28"/>
  <c r="CO7" i="28"/>
  <c r="M7" i="28"/>
  <c r="BU6" i="28"/>
  <c r="EC5" i="28"/>
  <c r="BA5" i="28"/>
  <c r="DI4" i="28"/>
  <c r="AG4" i="28"/>
  <c r="EE3" i="28"/>
  <c r="DU3" i="28"/>
  <c r="DK3" i="28"/>
  <c r="DA3" i="28"/>
  <c r="CQ3" i="28"/>
  <c r="CG3" i="28"/>
  <c r="BW3" i="28"/>
  <c r="BM3" i="28"/>
  <c r="BC3" i="28"/>
  <c r="AS3" i="28"/>
  <c r="AI3" i="28"/>
  <c r="Y3" i="28"/>
  <c r="O3" i="28"/>
  <c r="E3" i="28"/>
  <c r="CN1" i="28"/>
  <c r="L1" i="28"/>
  <c r="AQ33" i="28"/>
  <c r="DS29" i="28"/>
  <c r="CD27" i="28"/>
  <c r="V13" i="28"/>
  <c r="DS9" i="28"/>
  <c r="W8" i="28"/>
  <c r="BK6" i="28"/>
  <c r="W4" i="28"/>
  <c r="DJ3" i="28"/>
  <c r="BV3" i="28"/>
  <c r="AH3" i="28"/>
  <c r="B1" i="28"/>
  <c r="EC31" i="27"/>
  <c r="BA31" i="27"/>
  <c r="DI30" i="27"/>
  <c r="AG30" i="27"/>
  <c r="CO29" i="27"/>
  <c r="M29" i="27"/>
  <c r="BU28" i="27"/>
  <c r="EC27" i="27"/>
  <c r="BA27" i="27"/>
  <c r="DH26" i="27"/>
  <c r="AF26" i="27"/>
  <c r="DI12" i="27"/>
  <c r="BU12" i="27"/>
  <c r="AG12" i="27"/>
  <c r="EC11" i="27"/>
  <c r="BA11" i="27"/>
  <c r="DI10" i="27"/>
  <c r="AG10" i="27"/>
  <c r="CO9" i="27"/>
  <c r="M9" i="27"/>
  <c r="BU8" i="27"/>
  <c r="EC7" i="27"/>
  <c r="BA7" i="27"/>
  <c r="DI6" i="27"/>
  <c r="AG6" i="27"/>
  <c r="CO5" i="27"/>
  <c r="M5" i="27"/>
  <c r="BU4" i="27"/>
  <c r="EI3" i="27"/>
  <c r="DY3" i="27"/>
  <c r="DO3" i="27"/>
  <c r="DE3" i="27"/>
  <c r="CU3" i="27"/>
  <c r="CK3" i="27"/>
  <c r="CA3" i="27"/>
  <c r="BQ3" i="27"/>
  <c r="BG3" i="27"/>
  <c r="AW3" i="27"/>
  <c r="AM3" i="27"/>
  <c r="AC3" i="27"/>
  <c r="S3" i="27"/>
  <c r="I3" i="27"/>
  <c r="EB1" i="27"/>
  <c r="AZ1" i="27"/>
  <c r="DS31" i="27"/>
  <c r="AQ31" i="27"/>
  <c r="CY30" i="27"/>
  <c r="W30" i="27"/>
  <c r="CE29" i="27"/>
  <c r="C29" i="27"/>
  <c r="BK28" i="27"/>
  <c r="DS27" i="27"/>
  <c r="AQ27" i="27"/>
  <c r="CX26" i="27"/>
  <c r="V26" i="27"/>
  <c r="DH12" i="27"/>
  <c r="BT12" i="27"/>
  <c r="AF12" i="27"/>
  <c r="DS11" i="27"/>
  <c r="AQ11" i="27"/>
  <c r="CY10" i="27"/>
  <c r="W10" i="27"/>
  <c r="CE9" i="27"/>
  <c r="C9" i="27"/>
  <c r="BK8" i="27"/>
  <c r="DS7" i="27"/>
  <c r="AQ7" i="27"/>
  <c r="CY6" i="27"/>
  <c r="W6" i="27"/>
  <c r="CE5" i="27"/>
  <c r="C5" i="27"/>
  <c r="BK4" i="27"/>
  <c r="EH3" i="27"/>
  <c r="DX3" i="27"/>
  <c r="DN3" i="27"/>
  <c r="DD3" i="27"/>
  <c r="CT3" i="27"/>
  <c r="CJ3" i="27"/>
  <c r="BZ3" i="27"/>
  <c r="BP3" i="27"/>
  <c r="BF3" i="27"/>
  <c r="AV3" i="27"/>
  <c r="AL3" i="27"/>
  <c r="AB3" i="27"/>
  <c r="R3" i="27"/>
  <c r="H3" i="27"/>
  <c r="DR1" i="27"/>
  <c r="AP1" i="27"/>
  <c r="DI31" i="27"/>
  <c r="AG31" i="27"/>
  <c r="CO30" i="27"/>
  <c r="M30" i="27"/>
  <c r="BU29" i="27"/>
  <c r="EC28" i="27"/>
  <c r="BA28" i="27"/>
  <c r="DI27" i="27"/>
  <c r="AG27" i="27"/>
  <c r="CN26" i="27"/>
  <c r="L26" i="27"/>
  <c r="CY12" i="27"/>
  <c r="BK12" i="27"/>
  <c r="W12" i="27"/>
  <c r="DI11" i="27"/>
  <c r="AG11" i="27"/>
  <c r="CO10" i="27"/>
  <c r="M10" i="27"/>
  <c r="BU9" i="27"/>
  <c r="EC8" i="27"/>
  <c r="BA8" i="27"/>
  <c r="DI7" i="27"/>
  <c r="AG7" i="27"/>
  <c r="CO6" i="27"/>
  <c r="M6" i="27"/>
  <c r="BU5" i="27"/>
  <c r="EC4" i="27"/>
  <c r="BA4" i="27"/>
  <c r="EG3" i="27"/>
  <c r="DW3" i="27"/>
  <c r="DM3" i="27"/>
  <c r="DC3" i="27"/>
  <c r="CS3" i="27"/>
  <c r="CI3" i="27"/>
  <c r="BY3" i="27"/>
  <c r="BO3" i="27"/>
  <c r="BE3" i="27"/>
  <c r="AU3" i="27"/>
  <c r="AK3" i="27"/>
  <c r="AA3" i="27"/>
  <c r="Q3" i="27"/>
  <c r="G3" i="27"/>
  <c r="DH1" i="27"/>
  <c r="AF1" i="27"/>
  <c r="CY31" i="27"/>
  <c r="W31" i="27"/>
  <c r="CE30" i="27"/>
  <c r="C30" i="27"/>
  <c r="BK29" i="27"/>
  <c r="DS28" i="27"/>
  <c r="AQ28" i="27"/>
  <c r="CY27" i="27"/>
  <c r="W27" i="27"/>
  <c r="CD26" i="27"/>
  <c r="B26" i="27"/>
  <c r="CX12" i="27"/>
  <c r="BJ12" i="27"/>
  <c r="V12" i="27"/>
  <c r="CY11" i="27"/>
  <c r="W11" i="27"/>
  <c r="CE10" i="27"/>
  <c r="C10" i="27"/>
  <c r="BK9" i="27"/>
  <c r="DS8" i="27"/>
  <c r="AQ8" i="27"/>
  <c r="CY7" i="27"/>
  <c r="W7" i="27"/>
  <c r="CE6" i="27"/>
  <c r="C6" i="27"/>
  <c r="BK5" i="27"/>
  <c r="DS4" i="27"/>
  <c r="AQ4" i="27"/>
  <c r="EF3" i="27"/>
  <c r="DV3" i="27"/>
  <c r="DL3" i="27"/>
  <c r="DB3" i="27"/>
  <c r="CR3" i="27"/>
  <c r="CH3" i="27"/>
  <c r="BX3" i="27"/>
  <c r="BN3" i="27"/>
  <c r="BD3" i="27"/>
  <c r="AT3" i="27"/>
  <c r="AJ3" i="27"/>
  <c r="Z3" i="27"/>
  <c r="P3" i="27"/>
  <c r="F3" i="27"/>
  <c r="CX1" i="27"/>
  <c r="V1" i="27"/>
  <c r="CO31" i="27"/>
  <c r="M31" i="27"/>
  <c r="BU30" i="27"/>
  <c r="EC29" i="27"/>
  <c r="BA29" i="27"/>
  <c r="DI28" i="27"/>
  <c r="AG28" i="27"/>
  <c r="CO27" i="27"/>
  <c r="M27" i="27"/>
  <c r="BT26" i="27"/>
  <c r="EC12" i="27"/>
  <c r="CO12" i="27"/>
  <c r="BA12" i="27"/>
  <c r="M12" i="27"/>
  <c r="CO11" i="27"/>
  <c r="M11" i="27"/>
  <c r="BU10" i="27"/>
  <c r="EC9" i="27"/>
  <c r="BA9" i="27"/>
  <c r="DI8" i="27"/>
  <c r="AG8" i="27"/>
  <c r="CO7" i="27"/>
  <c r="M7" i="27"/>
  <c r="BU6" i="27"/>
  <c r="EC5" i="27"/>
  <c r="BA5" i="27"/>
  <c r="DI4" i="27"/>
  <c r="AG4" i="27"/>
  <c r="EE3" i="27"/>
  <c r="DU3" i="27"/>
  <c r="DK3" i="27"/>
  <c r="DA3" i="27"/>
  <c r="CQ3" i="27"/>
  <c r="CG3" i="27"/>
  <c r="BW3" i="27"/>
  <c r="BM3" i="27"/>
  <c r="BC3" i="27"/>
  <c r="AS3" i="27"/>
  <c r="AI3" i="27"/>
  <c r="Y3" i="27"/>
  <c r="O3" i="27"/>
  <c r="E3" i="27"/>
  <c r="CN1" i="27"/>
  <c r="L1" i="27"/>
  <c r="CE31" i="27"/>
  <c r="C31" i="27"/>
  <c r="BK30" i="27"/>
  <c r="DS29" i="27"/>
  <c r="AQ29" i="27"/>
  <c r="CY28" i="27"/>
  <c r="W28" i="27"/>
  <c r="CE27" i="27"/>
  <c r="C27" i="27"/>
  <c r="BJ26" i="27"/>
  <c r="EB12" i="27"/>
  <c r="CN12" i="27"/>
  <c r="AZ12" i="27"/>
  <c r="L12" i="27"/>
  <c r="CE11" i="27"/>
  <c r="C11" i="27"/>
  <c r="BK10" i="27"/>
  <c r="DS9" i="27"/>
  <c r="AQ9" i="27"/>
  <c r="CY8" i="27"/>
  <c r="W8" i="27"/>
  <c r="CE7" i="27"/>
  <c r="C7" i="27"/>
  <c r="BK6" i="27"/>
  <c r="DS5" i="27"/>
  <c r="AQ5" i="27"/>
  <c r="CY4" i="27"/>
  <c r="W4" i="27"/>
  <c r="ED3" i="27"/>
  <c r="DT3" i="27"/>
  <c r="DJ3" i="27"/>
  <c r="CZ3" i="27"/>
  <c r="CP3" i="27"/>
  <c r="CF3" i="27"/>
  <c r="BV3" i="27"/>
  <c r="BL3" i="27"/>
  <c r="BB3" i="27"/>
  <c r="AR3" i="27"/>
  <c r="AH3" i="27"/>
  <c r="X3" i="27"/>
  <c r="N3" i="27"/>
  <c r="D3" i="27"/>
  <c r="CD1" i="27"/>
  <c r="B1" i="27"/>
  <c r="BU31" i="27"/>
  <c r="EC30" i="27"/>
  <c r="BA30" i="27"/>
  <c r="DI29" i="27"/>
  <c r="AG29" i="27"/>
  <c r="CO28" i="27"/>
  <c r="M28" i="27"/>
  <c r="BU27" i="27"/>
  <c r="EB26" i="27"/>
  <c r="AZ26" i="27"/>
  <c r="DS12" i="27"/>
  <c r="CE12" i="27"/>
  <c r="AQ12" i="27"/>
  <c r="C12" i="27"/>
  <c r="BU11" i="27"/>
  <c r="EC10" i="27"/>
  <c r="BA10" i="27"/>
  <c r="DI9" i="27"/>
  <c r="AG9" i="27"/>
  <c r="CO8" i="27"/>
  <c r="M8" i="27"/>
  <c r="BU7" i="27"/>
  <c r="EC6" i="27"/>
  <c r="BA6" i="27"/>
  <c r="DI5" i="27"/>
  <c r="AG5" i="27"/>
  <c r="CO4" i="27"/>
  <c r="M4" i="27"/>
  <c r="EC3" i="27"/>
  <c r="DS3" i="27"/>
  <c r="DI3" i="27"/>
  <c r="CY3" i="27"/>
  <c r="CO3" i="27"/>
  <c r="CE3" i="27"/>
  <c r="BU3" i="27"/>
  <c r="BK3" i="27"/>
  <c r="BA3" i="27"/>
  <c r="AQ3" i="27"/>
  <c r="AG3" i="27"/>
  <c r="W3" i="27"/>
  <c r="M3" i="27"/>
  <c r="C3" i="27"/>
  <c r="BT1" i="27"/>
  <c r="BK31" i="27"/>
  <c r="DS30" i="27"/>
  <c r="AQ30" i="27"/>
  <c r="CY29" i="27"/>
  <c r="W29" i="27"/>
  <c r="CE28" i="27"/>
  <c r="C28" i="27"/>
  <c r="BK27" i="27"/>
  <c r="DR26" i="27"/>
  <c r="AP26" i="27"/>
  <c r="DR12" i="27"/>
  <c r="CD12" i="27"/>
  <c r="AP12" i="27"/>
  <c r="B12" i="27"/>
  <c r="BK11" i="27"/>
  <c r="DS10" i="27"/>
  <c r="AQ10" i="27"/>
  <c r="CY9" i="27"/>
  <c r="W9" i="27"/>
  <c r="CE8" i="27"/>
  <c r="C8" i="27"/>
  <c r="BK7" i="27"/>
  <c r="DS6" i="27"/>
  <c r="AQ6" i="27"/>
  <c r="CY5" i="27"/>
  <c r="W5" i="27"/>
  <c r="CE4" i="27"/>
  <c r="C4" i="27"/>
  <c r="EB3" i="27"/>
  <c r="DR3" i="27"/>
  <c r="DH3" i="27"/>
  <c r="CX3" i="27"/>
  <c r="CN3" i="27"/>
  <c r="CD3" i="27"/>
  <c r="BT3" i="27"/>
  <c r="BJ3" i="27"/>
  <c r="AZ3" i="27"/>
  <c r="AP3" i="27"/>
  <c r="AF3" i="27"/>
  <c r="V3" i="27"/>
  <c r="L3" i="27"/>
  <c r="B3" i="27"/>
  <c r="BJ1" i="27"/>
  <c r="C7" i="42"/>
  <c r="ED1" i="29" s="1"/>
  <c r="B15" i="48"/>
  <c r="C6" i="48"/>
  <c r="B14" i="48"/>
  <c r="C5" i="48"/>
  <c r="B13" i="48"/>
  <c r="C4" i="48"/>
  <c r="B12" i="48"/>
  <c r="B2" i="48"/>
  <c r="C10" i="48"/>
  <c r="C9" i="48"/>
  <c r="C8" i="48"/>
  <c r="C7" i="48"/>
  <c r="EA4" i="47"/>
  <c r="DS4" i="47"/>
  <c r="DK4" i="47"/>
  <c r="DC4" i="47"/>
  <c r="CU4" i="47"/>
  <c r="CM4" i="47"/>
  <c r="CE4" i="47"/>
  <c r="BW4" i="47"/>
  <c r="BN4" i="47"/>
  <c r="BF4" i="47"/>
  <c r="AX4" i="47"/>
  <c r="AP4" i="47"/>
  <c r="AH4" i="47"/>
  <c r="Z4" i="47"/>
  <c r="R4" i="47"/>
  <c r="J4" i="47"/>
  <c r="B4" i="47"/>
  <c r="AZ2" i="47"/>
  <c r="C188" i="46"/>
  <c r="C180" i="46"/>
  <c r="C172" i="46"/>
  <c r="C164" i="46"/>
  <c r="C156" i="46"/>
  <c r="C148" i="46"/>
  <c r="C140" i="46"/>
  <c r="C132" i="46"/>
  <c r="C124" i="46"/>
  <c r="C116" i="46"/>
  <c r="C108" i="46"/>
  <c r="C100" i="46"/>
  <c r="C92" i="46"/>
  <c r="EC4" i="47"/>
  <c r="DT4" i="47"/>
  <c r="DJ4" i="47"/>
  <c r="DA4" i="47"/>
  <c r="CR4" i="47"/>
  <c r="CI4" i="47"/>
  <c r="BZ4" i="47"/>
  <c r="BP4" i="47"/>
  <c r="BG4" i="47"/>
  <c r="AW4" i="47"/>
  <c r="AN4" i="47"/>
  <c r="AE4" i="47"/>
  <c r="V4" i="47"/>
  <c r="M4" i="47"/>
  <c r="D4" i="47"/>
  <c r="A2" i="47"/>
  <c r="C181" i="46"/>
  <c r="C178" i="46"/>
  <c r="EB4" i="47"/>
  <c r="DR4" i="47"/>
  <c r="DI4" i="47"/>
  <c r="CZ4" i="47"/>
  <c r="CQ4" i="47"/>
  <c r="CH4" i="47"/>
  <c r="BY4" i="47"/>
  <c r="BO4" i="47"/>
  <c r="BE4" i="47"/>
  <c r="AV4" i="47"/>
  <c r="AM4" i="47"/>
  <c r="AD4" i="47"/>
  <c r="U4" i="47"/>
  <c r="L4" i="47"/>
  <c r="C4" i="47"/>
  <c r="A1" i="47"/>
  <c r="C166" i="46"/>
  <c r="C163" i="46"/>
  <c r="C160" i="46"/>
  <c r="C134" i="46"/>
  <c r="C131" i="46"/>
  <c r="C128" i="46"/>
  <c r="C102" i="46"/>
  <c r="C99" i="46"/>
  <c r="C96" i="46"/>
  <c r="C85" i="46"/>
  <c r="C77" i="46"/>
  <c r="C69" i="46"/>
  <c r="C61" i="46"/>
  <c r="C53" i="46"/>
  <c r="C45" i="46"/>
  <c r="C37" i="46"/>
  <c r="DZ4" i="47"/>
  <c r="DQ4" i="47"/>
  <c r="DH4" i="47"/>
  <c r="CY4" i="47"/>
  <c r="CP4" i="47"/>
  <c r="CG4" i="47"/>
  <c r="BX4" i="47"/>
  <c r="BM4" i="47"/>
  <c r="BD4" i="47"/>
  <c r="AU4" i="47"/>
  <c r="AL4" i="47"/>
  <c r="AC4" i="47"/>
  <c r="T4" i="47"/>
  <c r="K4" i="47"/>
  <c r="A4" i="47"/>
  <c r="C189" i="46"/>
  <c r="C186" i="46"/>
  <c r="C183" i="46"/>
  <c r="C177" i="46"/>
  <c r="C157" i="46"/>
  <c r="C154" i="46"/>
  <c r="C151" i="46"/>
  <c r="C145" i="46"/>
  <c r="C125" i="46"/>
  <c r="C122" i="46"/>
  <c r="C119" i="46"/>
  <c r="C113" i="46"/>
  <c r="C93" i="46"/>
  <c r="C90" i="46"/>
  <c r="C82" i="46"/>
  <c r="C74" i="46"/>
  <c r="C66" i="46"/>
  <c r="C58" i="46"/>
  <c r="DY4" i="47"/>
  <c r="DP4" i="47"/>
  <c r="DG4" i="47"/>
  <c r="CX4" i="47"/>
  <c r="CO4" i="47"/>
  <c r="CF4" i="47"/>
  <c r="BV4" i="47"/>
  <c r="BL4" i="47"/>
  <c r="BC4" i="47"/>
  <c r="AT4" i="47"/>
  <c r="AK4" i="47"/>
  <c r="AB4" i="47"/>
  <c r="S4" i="47"/>
  <c r="I4" i="47"/>
  <c r="DO2" i="47"/>
  <c r="C174" i="46"/>
  <c r="C171" i="46"/>
  <c r="C168" i="46"/>
  <c r="C142" i="46"/>
  <c r="C139" i="46"/>
  <c r="C136" i="46"/>
  <c r="C110" i="46"/>
  <c r="C107" i="46"/>
  <c r="C104" i="46"/>
  <c r="DX4" i="47"/>
  <c r="DO4" i="47"/>
  <c r="DF4" i="47"/>
  <c r="CW4" i="47"/>
  <c r="CN4" i="47"/>
  <c r="CD4" i="47"/>
  <c r="BU4" i="47"/>
  <c r="EF4" i="47"/>
  <c r="DW4" i="47"/>
  <c r="DN4" i="47"/>
  <c r="DE4" i="47"/>
  <c r="CV4" i="47"/>
  <c r="CL4" i="47"/>
  <c r="CC4" i="47"/>
  <c r="BT4" i="47"/>
  <c r="BJ4" i="47"/>
  <c r="BA4" i="47"/>
  <c r="AR4" i="47"/>
  <c r="AI4" i="47"/>
  <c r="Y4" i="47"/>
  <c r="P4" i="47"/>
  <c r="G4" i="47"/>
  <c r="BS2" i="47"/>
  <c r="C182" i="46"/>
  <c r="C179" i="46"/>
  <c r="C176" i="46"/>
  <c r="C150" i="46"/>
  <c r="C147" i="46"/>
  <c r="C144" i="46"/>
  <c r="C118" i="46"/>
  <c r="C115" i="46"/>
  <c r="C112" i="46"/>
  <c r="C89" i="46"/>
  <c r="C81" i="46"/>
  <c r="C73" i="46"/>
  <c r="C65" i="46"/>
  <c r="C57" i="46"/>
  <c r="C49" i="46"/>
  <c r="C41" i="46"/>
  <c r="C33" i="46"/>
  <c r="C25" i="46"/>
  <c r="C17" i="46"/>
  <c r="C9" i="46"/>
  <c r="M3" i="46"/>
  <c r="E3" i="46"/>
  <c r="A1" i="46"/>
  <c r="DD4" i="47"/>
  <c r="BS4" i="47"/>
  <c r="AS4" i="47"/>
  <c r="W4" i="47"/>
  <c r="V2" i="47"/>
  <c r="C152" i="46"/>
  <c r="C123" i="46"/>
  <c r="C111" i="46"/>
  <c r="C106" i="46"/>
  <c r="C94" i="46"/>
  <c r="C86" i="46"/>
  <c r="C83" i="46"/>
  <c r="C79" i="46"/>
  <c r="C72" i="46"/>
  <c r="C54" i="46"/>
  <c r="C51" i="46"/>
  <c r="C38" i="46"/>
  <c r="C35" i="46"/>
  <c r="C32" i="46"/>
  <c r="C29" i="46"/>
  <c r="S3" i="46"/>
  <c r="J3" i="46"/>
  <c r="A3" i="46"/>
  <c r="B4" i="45"/>
  <c r="A44" i="44"/>
  <c r="I4" i="43"/>
  <c r="A1" i="43"/>
  <c r="C98" i="46"/>
  <c r="DB4" i="47"/>
  <c r="BQ4" i="47"/>
  <c r="AQ4" i="47"/>
  <c r="Q4" i="47"/>
  <c r="D2" i="47"/>
  <c r="C185" i="46"/>
  <c r="C167" i="46"/>
  <c r="C159" i="46"/>
  <c r="C130" i="46"/>
  <c r="C101" i="46"/>
  <c r="C97" i="46"/>
  <c r="C68" i="46"/>
  <c r="C44" i="46"/>
  <c r="C26" i="46"/>
  <c r="C23" i="46"/>
  <c r="C20" i="46"/>
  <c r="C14" i="46"/>
  <c r="R3" i="46"/>
  <c r="I3" i="46"/>
  <c r="O1" i="46"/>
  <c r="A23" i="44"/>
  <c r="Q38" i="43"/>
  <c r="J37" i="43"/>
  <c r="C36" i="43"/>
  <c r="B4" i="43"/>
  <c r="A2" i="44"/>
  <c r="C15" i="46"/>
  <c r="Q37" i="43"/>
  <c r="EE4" i="47"/>
  <c r="CT4" i="47"/>
  <c r="BK4" i="47"/>
  <c r="AO4" i="47"/>
  <c r="O4" i="47"/>
  <c r="C155" i="46"/>
  <c r="C143" i="46"/>
  <c r="C138" i="46"/>
  <c r="C126" i="46"/>
  <c r="C114" i="46"/>
  <c r="C105" i="46"/>
  <c r="C78" i="46"/>
  <c r="C75" i="46"/>
  <c r="C71" i="46"/>
  <c r="C64" i="46"/>
  <c r="C50" i="46"/>
  <c r="C47" i="46"/>
  <c r="C11" i="46"/>
  <c r="C8" i="46"/>
  <c r="C5" i="46"/>
  <c r="Q3" i="46"/>
  <c r="H3" i="46"/>
  <c r="J1" i="46"/>
  <c r="DL4" i="47"/>
  <c r="C173" i="46"/>
  <c r="A65" i="44"/>
  <c r="ED4" i="47"/>
  <c r="CS4" i="47"/>
  <c r="BI4" i="47"/>
  <c r="AJ4" i="47"/>
  <c r="N4" i="47"/>
  <c r="C162" i="46"/>
  <c r="C133" i="46"/>
  <c r="C129" i="46"/>
  <c r="C121" i="46"/>
  <c r="C109" i="46"/>
  <c r="C60" i="46"/>
  <c r="C40" i="46"/>
  <c r="C34" i="46"/>
  <c r="C31" i="46"/>
  <c r="C28" i="46"/>
  <c r="C22" i="46"/>
  <c r="P3" i="46"/>
  <c r="G3" i="46"/>
  <c r="E1" i="46"/>
  <c r="AZ2" i="45"/>
  <c r="Q39" i="43"/>
  <c r="J38" i="43"/>
  <c r="C37" i="43"/>
  <c r="B34" i="43"/>
  <c r="AY4" i="47"/>
  <c r="B3" i="46"/>
  <c r="DV4" i="47"/>
  <c r="CK4" i="47"/>
  <c r="BH4" i="47"/>
  <c r="AG4" i="47"/>
  <c r="H4" i="47"/>
  <c r="C184" i="46"/>
  <c r="C175" i="46"/>
  <c r="C170" i="46"/>
  <c r="C158" i="46"/>
  <c r="C146" i="46"/>
  <c r="C137" i="46"/>
  <c r="C117" i="46"/>
  <c r="C88" i="46"/>
  <c r="C70" i="46"/>
  <c r="C67" i="46"/>
  <c r="C63" i="46"/>
  <c r="C56" i="46"/>
  <c r="C46" i="46"/>
  <c r="C43" i="46"/>
  <c r="C19" i="46"/>
  <c r="C16" i="46"/>
  <c r="C13" i="46"/>
  <c r="O3" i="46"/>
  <c r="F3" i="46"/>
  <c r="V2" i="45"/>
  <c r="J39" i="43"/>
  <c r="Q36" i="43"/>
  <c r="Q27" i="43"/>
  <c r="C135" i="46"/>
  <c r="C12" i="46"/>
  <c r="C27" i="43"/>
  <c r="DU4" i="47"/>
  <c r="CJ4" i="47"/>
  <c r="BB4" i="47"/>
  <c r="AF4" i="47"/>
  <c r="F4" i="47"/>
  <c r="C165" i="46"/>
  <c r="C161" i="46"/>
  <c r="C153" i="46"/>
  <c r="C141" i="46"/>
  <c r="C103" i="46"/>
  <c r="C95" i="46"/>
  <c r="C84" i="46"/>
  <c r="C52" i="46"/>
  <c r="C36" i="46"/>
  <c r="C30" i="46"/>
  <c r="C10" i="46"/>
  <c r="C7" i="46"/>
  <c r="C4" i="46"/>
  <c r="N3" i="46"/>
  <c r="D3" i="46"/>
  <c r="D2" i="45"/>
  <c r="C38" i="43"/>
  <c r="J27" i="43"/>
  <c r="X4" i="47"/>
  <c r="CK2" i="47"/>
  <c r="C48" i="46"/>
  <c r="C6" i="46"/>
  <c r="C39" i="43"/>
  <c r="DM4" i="47"/>
  <c r="CB4" i="47"/>
  <c r="AZ4" i="47"/>
  <c r="AA4" i="47"/>
  <c r="E4" i="47"/>
  <c r="C187" i="46"/>
  <c r="C169" i="46"/>
  <c r="C149" i="46"/>
  <c r="C120" i="46"/>
  <c r="C91" i="46"/>
  <c r="C87" i="46"/>
  <c r="C80" i="46"/>
  <c r="C62" i="46"/>
  <c r="C59" i="46"/>
  <c r="C55" i="46"/>
  <c r="C42" i="46"/>
  <c r="C39" i="46"/>
  <c r="C27" i="46"/>
  <c r="C24" i="46"/>
  <c r="C21" i="46"/>
  <c r="L3" i="46"/>
  <c r="C3" i="46"/>
  <c r="A1" i="45"/>
  <c r="CA4" i="47"/>
  <c r="C127" i="46"/>
  <c r="C76" i="46"/>
  <c r="C18" i="46"/>
  <c r="K3" i="46"/>
  <c r="J36" i="43"/>
  <c r="P4" i="43"/>
  <c r="C23" i="42"/>
  <c r="C14" i="42"/>
  <c r="I114" i="41"/>
  <c r="I87" i="41"/>
  <c r="I79" i="41"/>
  <c r="I61" i="41"/>
  <c r="I53" i="41"/>
  <c r="I31" i="41"/>
  <c r="I15" i="41"/>
  <c r="C22" i="42"/>
  <c r="C13" i="42"/>
  <c r="I113" i="41"/>
  <c r="I86" i="41"/>
  <c r="I78" i="41"/>
  <c r="I60" i="41"/>
  <c r="I52" i="41"/>
  <c r="I30" i="41"/>
  <c r="I14" i="41"/>
  <c r="C21" i="42"/>
  <c r="C11" i="42"/>
  <c r="I112" i="41"/>
  <c r="I85" i="41"/>
  <c r="I77" i="41"/>
  <c r="I59" i="41"/>
  <c r="I51" i="41"/>
  <c r="I29" i="41"/>
  <c r="I13" i="41"/>
  <c r="C20" i="42"/>
  <c r="C9" i="42"/>
  <c r="I111" i="41"/>
  <c r="I84" i="41"/>
  <c r="I76" i="41"/>
  <c r="I58" i="41"/>
  <c r="I50" i="41"/>
  <c r="I28" i="41"/>
  <c r="I12" i="41"/>
  <c r="C19" i="42"/>
  <c r="I110" i="41"/>
  <c r="I83" i="41"/>
  <c r="I75" i="41"/>
  <c r="I57" i="41"/>
  <c r="I49" i="41"/>
  <c r="I27" i="41"/>
  <c r="I11" i="41"/>
  <c r="C18" i="42"/>
  <c r="I109" i="41"/>
  <c r="I82" i="41"/>
  <c r="I74" i="41"/>
  <c r="I56" i="41"/>
  <c r="I48" i="41"/>
  <c r="I25" i="41"/>
  <c r="C16" i="42"/>
  <c r="C6" i="42"/>
  <c r="I89" i="41"/>
  <c r="I81" i="41"/>
  <c r="I73" i="41"/>
  <c r="I55" i="41"/>
  <c r="I47" i="41"/>
  <c r="I17" i="41"/>
  <c r="C15" i="42"/>
  <c r="C4" i="42"/>
  <c r="I88" i="41"/>
  <c r="I80" i="41"/>
  <c r="I72" i="41"/>
  <c r="I54" i="41"/>
  <c r="I46" i="41"/>
  <c r="I16" i="41"/>
  <c r="DJ1" i="29" l="1"/>
  <c r="DT1" i="29"/>
  <c r="CP1" i="29"/>
  <c r="CZ1" i="29"/>
  <c r="BV1" i="29"/>
  <c r="CF1" i="29"/>
  <c r="BB1" i="29"/>
  <c r="BL1" i="29"/>
  <c r="AH1" i="29"/>
  <c r="AR1" i="29"/>
  <c r="N1" i="29"/>
  <c r="X1" i="29"/>
  <c r="ED1" i="28"/>
  <c r="D1" i="29"/>
  <c r="DJ1" i="28"/>
  <c r="DT1" i="28"/>
  <c r="CP1" i="28"/>
  <c r="CZ1" i="28"/>
  <c r="BV1" i="28"/>
  <c r="CF1" i="28"/>
  <c r="BB1" i="28"/>
  <c r="BL1" i="28"/>
  <c r="A5" i="41"/>
  <c r="E5" i="41" s="1"/>
  <c r="AR1" i="28"/>
  <c r="X1" i="28"/>
  <c r="AH1" i="28"/>
  <c r="D1" i="28"/>
  <c r="N1" i="28"/>
  <c r="DT1" i="27"/>
  <c r="ED1" i="27"/>
  <c r="CZ1" i="27"/>
  <c r="DJ1" i="27"/>
  <c r="CF1" i="27"/>
  <c r="CP1" i="27"/>
  <c r="BL1" i="27"/>
  <c r="BV1" i="27"/>
  <c r="AR1" i="27"/>
  <c r="BB1" i="27"/>
  <c r="X1" i="27"/>
  <c r="AH1" i="27"/>
  <c r="D1" i="27"/>
  <c r="N1" i="27"/>
  <c r="I36" i="43"/>
  <c r="B36" i="43"/>
  <c r="P36" i="43"/>
  <c r="A30" i="43"/>
  <c r="P37" i="43"/>
  <c r="I37" i="43"/>
  <c r="B37" i="43"/>
  <c r="A31" i="43"/>
  <c r="P38" i="43"/>
  <c r="A32" i="43"/>
  <c r="I38" i="43"/>
  <c r="B38" i="43"/>
  <c r="BY3" i="47"/>
  <c r="J3" i="47"/>
  <c r="CU3" i="47"/>
  <c r="AF3" i="47"/>
  <c r="BF3" i="47"/>
  <c r="DU3" i="47"/>
  <c r="E28" i="43"/>
  <c r="L28" i="43"/>
  <c r="S28" i="43"/>
  <c r="BV3" i="47"/>
  <c r="G3" i="47"/>
  <c r="CP3" i="47"/>
  <c r="BC3" i="47"/>
  <c r="DR3" i="47"/>
  <c r="R28" i="43"/>
  <c r="AA3" i="47"/>
  <c r="D28" i="43"/>
  <c r="K28" i="43"/>
  <c r="B39" i="43"/>
  <c r="P39" i="43"/>
  <c r="I39" i="43"/>
  <c r="A33" i="43"/>
  <c r="CZ3" i="47"/>
  <c r="AK3" i="47"/>
  <c r="DX3" i="47"/>
  <c r="BI3" i="47"/>
  <c r="F28" i="43"/>
  <c r="CB3" i="47"/>
  <c r="M3" i="47"/>
  <c r="M28" i="43"/>
  <c r="T28" i="43"/>
  <c r="DE3" i="47"/>
  <c r="P3" i="47"/>
  <c r="AP3" i="47"/>
  <c r="BL3" i="47"/>
  <c r="N28" i="43"/>
  <c r="CE3" i="47"/>
  <c r="EA3" i="47"/>
  <c r="U28" i="43"/>
  <c r="G28" i="43"/>
  <c r="AU3" i="47"/>
  <c r="BO3" i="47"/>
  <c r="ED3" i="47"/>
  <c r="CH3" i="47"/>
  <c r="O28" i="43"/>
  <c r="H28" i="43"/>
  <c r="S3" i="47"/>
  <c r="V28" i="43"/>
  <c r="B9" i="47"/>
  <c r="B17" i="47"/>
  <c r="B18" i="47"/>
  <c r="B10" i="47"/>
  <c r="B14" i="47"/>
  <c r="B16" i="47"/>
  <c r="B13" i="47"/>
  <c r="B11" i="47"/>
  <c r="B12" i="47"/>
  <c r="B6" i="47"/>
  <c r="B19" i="47"/>
  <c r="B15" i="47"/>
  <c r="B7" i="47"/>
  <c r="B8" i="47"/>
  <c r="B2" i="30"/>
  <c r="A186" i="46"/>
  <c r="A178" i="46"/>
  <c r="A170" i="46"/>
  <c r="A162" i="46"/>
  <c r="A154" i="46"/>
  <c r="A146" i="46"/>
  <c r="A138" i="46"/>
  <c r="A130" i="46"/>
  <c r="A122" i="46"/>
  <c r="A114" i="46"/>
  <c r="A106" i="46"/>
  <c r="A98" i="46"/>
  <c r="A187" i="46"/>
  <c r="A184" i="46"/>
  <c r="A158" i="46"/>
  <c r="A155" i="46"/>
  <c r="A152" i="46"/>
  <c r="A126" i="46"/>
  <c r="A123" i="46"/>
  <c r="A120" i="46"/>
  <c r="A94" i="46"/>
  <c r="A91" i="46"/>
  <c r="A83" i="46"/>
  <c r="A75" i="46"/>
  <c r="A67" i="46"/>
  <c r="A59" i="46"/>
  <c r="A51" i="46"/>
  <c r="A43" i="46"/>
  <c r="A181" i="46"/>
  <c r="A175" i="46"/>
  <c r="A172" i="46"/>
  <c r="A169" i="46"/>
  <c r="A149" i="46"/>
  <c r="A143" i="46"/>
  <c r="A140" i="46"/>
  <c r="A137" i="46"/>
  <c r="A117" i="46"/>
  <c r="A111" i="46"/>
  <c r="A108" i="46"/>
  <c r="A105" i="46"/>
  <c r="A88" i="46"/>
  <c r="A80" i="46"/>
  <c r="A72" i="46"/>
  <c r="A64" i="46"/>
  <c r="A56" i="46"/>
  <c r="A166" i="46"/>
  <c r="A163" i="46"/>
  <c r="A160" i="46"/>
  <c r="A134" i="46"/>
  <c r="A131" i="46"/>
  <c r="A128" i="46"/>
  <c r="A102" i="46"/>
  <c r="A99" i="46"/>
  <c r="A96" i="46"/>
  <c r="A174" i="46"/>
  <c r="A171" i="46"/>
  <c r="A168" i="46"/>
  <c r="A142" i="46"/>
  <c r="A139" i="46"/>
  <c r="A136" i="46"/>
  <c r="A110" i="46"/>
  <c r="A107" i="46"/>
  <c r="A104" i="46"/>
  <c r="A87" i="46"/>
  <c r="A79" i="46"/>
  <c r="A71" i="46"/>
  <c r="A63" i="46"/>
  <c r="A55" i="46"/>
  <c r="A47" i="46"/>
  <c r="A39" i="46"/>
  <c r="A31" i="46"/>
  <c r="A23" i="46"/>
  <c r="A15" i="46"/>
  <c r="A7" i="46"/>
  <c r="A69" i="46"/>
  <c r="A62" i="46"/>
  <c r="A45" i="46"/>
  <c r="A42" i="46"/>
  <c r="A27" i="46"/>
  <c r="A24" i="46"/>
  <c r="A21" i="46"/>
  <c r="B27" i="43"/>
  <c r="A165" i="46"/>
  <c r="A182" i="46"/>
  <c r="A177" i="46"/>
  <c r="A173" i="46"/>
  <c r="A164" i="46"/>
  <c r="A156" i="46"/>
  <c r="A148" i="46"/>
  <c r="A144" i="46"/>
  <c r="A135" i="46"/>
  <c r="A127" i="46"/>
  <c r="A119" i="46"/>
  <c r="A115" i="46"/>
  <c r="A90" i="46"/>
  <c r="A76" i="46"/>
  <c r="A65" i="46"/>
  <c r="A58" i="46"/>
  <c r="A48" i="46"/>
  <c r="A18" i="46"/>
  <c r="A12" i="46"/>
  <c r="A9" i="46"/>
  <c r="A6" i="46"/>
  <c r="A52" i="46"/>
  <c r="A86" i="46"/>
  <c r="A61" i="46"/>
  <c r="A54" i="46"/>
  <c r="A41" i="46"/>
  <c r="A38" i="46"/>
  <c r="A35" i="46"/>
  <c r="A32" i="46"/>
  <c r="A29" i="46"/>
  <c r="A161" i="46"/>
  <c r="A157" i="46"/>
  <c r="A145" i="46"/>
  <c r="A84" i="46"/>
  <c r="A73" i="46"/>
  <c r="A189" i="46"/>
  <c r="A185" i="46"/>
  <c r="A176" i="46"/>
  <c r="A167" i="46"/>
  <c r="A159" i="46"/>
  <c r="A151" i="46"/>
  <c r="A147" i="46"/>
  <c r="A118" i="46"/>
  <c r="A101" i="46"/>
  <c r="A97" i="46"/>
  <c r="A93" i="46"/>
  <c r="A89" i="46"/>
  <c r="A82" i="46"/>
  <c r="A68" i="46"/>
  <c r="A57" i="46"/>
  <c r="A44" i="46"/>
  <c r="A26" i="46"/>
  <c r="A20" i="46"/>
  <c r="A17" i="46"/>
  <c r="A14" i="46"/>
  <c r="A33" i="46"/>
  <c r="A30" i="46"/>
  <c r="A180" i="46"/>
  <c r="A85" i="46"/>
  <c r="A78" i="46"/>
  <c r="A53" i="46"/>
  <c r="A50" i="46"/>
  <c r="A37" i="46"/>
  <c r="A11" i="46"/>
  <c r="A8" i="46"/>
  <c r="A5" i="46"/>
  <c r="A153" i="46"/>
  <c r="A141" i="46"/>
  <c r="A103" i="46"/>
  <c r="A188" i="46"/>
  <c r="A150" i="46"/>
  <c r="A133" i="46"/>
  <c r="A129" i="46"/>
  <c r="A125" i="46"/>
  <c r="A121" i="46"/>
  <c r="A113" i="46"/>
  <c r="A109" i="46"/>
  <c r="A100" i="46"/>
  <c r="A92" i="46"/>
  <c r="A81" i="46"/>
  <c r="A74" i="46"/>
  <c r="A60" i="46"/>
  <c r="A40" i="46"/>
  <c r="A34" i="46"/>
  <c r="A28" i="46"/>
  <c r="A25" i="46"/>
  <c r="A22" i="46"/>
  <c r="A183" i="46"/>
  <c r="A132" i="46"/>
  <c r="A116" i="46"/>
  <c r="A95" i="46"/>
  <c r="A66" i="46"/>
  <c r="A36" i="46"/>
  <c r="A10" i="46"/>
  <c r="A4" i="46"/>
  <c r="A179" i="46"/>
  <c r="A77" i="46"/>
  <c r="A70" i="46"/>
  <c r="A49" i="46"/>
  <c r="A46" i="46"/>
  <c r="A19" i="46"/>
  <c r="A16" i="46"/>
  <c r="A13" i="46"/>
  <c r="A124" i="46"/>
  <c r="A112" i="46"/>
  <c r="G3" i="30" l="1"/>
  <c r="F3" i="30"/>
  <c r="E3" i="30"/>
  <c r="D3" i="30"/>
  <c r="C3" i="30"/>
  <c r="F5" i="41"/>
  <c r="B5" i="41"/>
  <c r="C5" i="41"/>
  <c r="G1" i="43" s="1"/>
  <c r="D5" i="41"/>
  <c r="J26" i="43"/>
  <c r="J25" i="43"/>
  <c r="C25" i="43"/>
  <c r="C26" i="43"/>
  <c r="Q26" i="43"/>
  <c r="Q25" i="43"/>
  <c r="C15" i="48"/>
  <c r="C2" i="48"/>
  <c r="S27" i="43"/>
  <c r="K27" i="43"/>
  <c r="R27" i="43"/>
  <c r="D1" i="46"/>
  <c r="H27" i="43"/>
  <c r="O27" i="43"/>
  <c r="G27" i="43"/>
  <c r="E27" i="43"/>
  <c r="D2" i="46"/>
  <c r="C1" i="46"/>
  <c r="M27" i="43"/>
  <c r="C2" i="46"/>
  <c r="B1" i="46"/>
  <c r="V27" i="43"/>
  <c r="N27" i="43"/>
  <c r="F27" i="43"/>
  <c r="U27" i="43"/>
  <c r="B2" i="46"/>
  <c r="T27" i="43"/>
  <c r="A2" i="46"/>
  <c r="L27" i="43"/>
  <c r="D27" i="43"/>
  <c r="K1" i="43" l="1"/>
  <c r="O2" i="43"/>
  <c r="M2" i="43"/>
  <c r="O1" i="43"/>
  <c r="T2" i="43"/>
  <c r="N2" i="43"/>
  <c r="J2" i="43"/>
  <c r="I1" i="43"/>
  <c r="E2" i="43"/>
  <c r="U2" i="43"/>
  <c r="V2" i="43"/>
  <c r="N1" i="43"/>
  <c r="A2" i="43"/>
  <c r="H1" i="43"/>
  <c r="B1" i="43"/>
  <c r="F1" i="43"/>
  <c r="Q2" i="43"/>
  <c r="I2" i="43"/>
  <c r="P1" i="43"/>
  <c r="J1" i="43"/>
  <c r="K2" i="43"/>
  <c r="D1" i="43"/>
  <c r="E1" i="43"/>
  <c r="V1" i="43"/>
  <c r="H2" i="43"/>
  <c r="B2" i="43"/>
  <c r="R1" i="43"/>
  <c r="L1" i="43"/>
  <c r="M1" i="43"/>
  <c r="P2" i="43"/>
  <c r="R2" i="43"/>
  <c r="Q1" i="43"/>
  <c r="D2" i="43"/>
  <c r="C2" i="43"/>
  <c r="C1" i="43"/>
  <c r="T1" i="43"/>
  <c r="U1" i="43"/>
  <c r="S2" i="43"/>
  <c r="L2" i="43"/>
  <c r="S1" i="43"/>
  <c r="F2" i="43"/>
  <c r="G2" i="43"/>
  <c r="B21" i="45"/>
  <c r="B23" i="45"/>
  <c r="B27" i="45"/>
  <c r="B19" i="45"/>
  <c r="B26" i="45"/>
  <c r="B13" i="45"/>
  <c r="B7" i="45"/>
  <c r="B17" i="45"/>
  <c r="B9" i="45"/>
  <c r="B6" i="45"/>
  <c r="B10" i="45"/>
  <c r="B8" i="45"/>
  <c r="B20" i="45"/>
  <c r="B11" i="45"/>
  <c r="B12" i="45"/>
  <c r="B22" i="45"/>
  <c r="B25" i="45"/>
  <c r="B28" i="45"/>
  <c r="B18" i="45"/>
  <c r="B16" i="45"/>
  <c r="B15" i="45"/>
  <c r="B14" i="45"/>
  <c r="B24" i="45"/>
  <c r="I27" i="43" l="1"/>
  <c r="P27" i="4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<sst xmlns="http://schemas.openxmlformats.org/spreadsheetml/2006/main" count="3937" uniqueCount="2274">
  <si>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</si>
  <si>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</si>
  <si>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</si>
  <si>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</si>
  <si>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</si>
  <si>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</si>
  <si>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</si>
  <si>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</si>
  <si>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</si>
  <si>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</si>
  <si>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</si>
  <si>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</si>
  <si>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</si>
  <si>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</si>
  <si>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</si>
  <si>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</si>
  <si>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</si>
  <si>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</si>
  <si>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</si>
  <si>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</si>
  <si>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</si>
  <si>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</si>
  <si>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</si>
  <si>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</si>
  <si>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</si>
  <si>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</si>
  <si>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</si>
  <si>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</si>
  <si>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</si>
  <si>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</si>
  <si>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</si>
  <si>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</si>
  <si>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</si>
  <si>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</si>
  <si>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</si>
  <si>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</si>
  <si>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</si>
  <si>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</si>
  <si>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</si>
  <si>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</si>
  <si>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</si>
  <si>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</si>
  <si>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</si>
  <si>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</si>
  <si>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</si>
  <si>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</si>
  <si>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</si>
  <si>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</si>
  <si>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</si>
  <si>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</si>
  <si>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</si>
  <si>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</si>
  <si>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</si>
  <si>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</si>
  <si>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</si>
  <si>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</si>
  <si>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</si>
  <si>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</si>
  <si>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</si>
  <si>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</si>
  <si>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</si>
  <si>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</si>
  <si>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</si>
  <si>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</si>
  <si>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</si>
  <si>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</si>
  <si>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</si>
  <si>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</si>
  <si>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</si>
  <si>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</si>
  <si>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</si>
  <si>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</si>
  <si>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</si>
  <si>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</si>
  <si>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</si>
  <si>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</si>
  <si>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</si>
  <si>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</si>
  <si>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</si>
  <si>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</si>
  <si>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</si>
  <si>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</si>
  <si>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</si>
  <si>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</si>
  <si>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</si>
  <si>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</si>
  <si>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</si>
  <si>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</si>
  <si>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</si>
  <si>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</si>
  <si>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</si>
  <si>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</si>
  <si>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</si>
  <si>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</si>
  <si>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</si>
  <si>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</si>
  <si>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</si>
  <si>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</si>
  <si>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</si>
  <si>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</si>
  <si>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</si>
  <si>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</si>
  <si>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</si>
  <si>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</si>
  <si>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</si>
  <si>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</si>
  <si>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</si>
  <si>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</si>
  <si>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</si>
  <si>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</si>
  <si>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</si>
  <si>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</si>
  <si>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</si>
  <si>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</si>
  <si>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</si>
  <si>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</si>
  <si>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</si>
  <si>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</si>
  <si>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</si>
  <si>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</si>
  <si>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</si>
  <si>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</si>
  <si>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</si>
  <si>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</si>
  <si>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</si>
  <si>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</si>
  <si>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</si>
  <si>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</si>
  <si>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</si>
  <si>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</si>
  <si>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</si>
  <si>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</si>
  <si>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</si>
  <si>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</si>
  <si>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</si>
  <si>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</si>
  <si>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</si>
  <si>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</si>
  <si>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</si>
  <si>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</si>
  <si>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</si>
  <si>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</si>
  <si>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</si>
  <si>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Chad</t>
  </si>
  <si>
    <t>UNESCO UIS (http://data.uis.unesco.org/)</t>
  </si>
  <si>
    <t>Potable water</t>
  </si>
  <si>
    <t>No water data</t>
  </si>
  <si>
    <t>Yes</t>
  </si>
  <si>
    <t>No handwashing data</t>
  </si>
  <si>
    <t>In the absence of the number of primary and secondary schools, a national estimate is calculated based on the proportion of primary and secondary school-aged children.</t>
  </si>
  <si>
    <t>Annuaire Statistique Scolaire 2014-15</t>
  </si>
  <si>
    <t>Bon Etat (BE), good condition</t>
  </si>
  <si>
    <t xml:space="preserve">Toilets are reported by total number, not by school. Data are therefore unable to be used to determine the proportion of schools with toilets or with single-sex toilets, or with usable toilets. In primary schools, there are 3,426 boys' toilets, 3,309 girls' toilets, and 2,260 mixed toilets (8,995 toilets in total). </t>
  </si>
  <si>
    <t>Pompe/Robinet</t>
  </si>
  <si>
    <t>Puits Modernes</t>
  </si>
  <si>
    <t>Puits Traditionnels</t>
  </si>
  <si>
    <t>Pompe</t>
  </si>
  <si>
    <t>Robinet</t>
  </si>
  <si>
    <t>Puits traditionnels amenages</t>
  </si>
  <si>
    <t>Puits traditionnels non amenages</t>
  </si>
  <si>
    <t>Improved (estimated)</t>
  </si>
  <si>
    <t>Estimated from good condition and improved</t>
  </si>
  <si>
    <t xml:space="preserve">150 pre-primary schools have access to an improved water source. 2,736 primary schools had a water source: 2,087 in good condition and 649 in bad condition. It is unclear if they are of an improved type or not. There are 1,109 middle schools, and 648 secondary schools. There are no water data reported for secondary schools - estimates above include middle schools only in the secondary school estimates. 50% of "puits traditionnels" are assumed to be of an improved type. The proportion of primary schools with improved water source is estimated based on the proportion of improved sources at the pre-primary and secondary levels (~86%). National estimates are based on the coverage and number of each school level. The proportion of water points at primary schools that are in good condition (76%) is applied to the proportion with improved facilities to estimate the proportion of schools with basic service. </t>
  </si>
  <si>
    <t>wat_fac_</t>
  </si>
  <si>
    <t>san_fac_</t>
  </si>
  <si>
    <t>Definition</t>
  </si>
  <si>
    <t>Basic (improved &amp; available)</t>
  </si>
  <si>
    <t>Limited</t>
  </si>
  <si>
    <t>Other</t>
  </si>
  <si>
    <t>EMIS</t>
  </si>
  <si>
    <t>POPULATION OF SCHOOL AGE CHILDREN</t>
  </si>
  <si>
    <t>Annuaire Statistique Scolaire 2015-16 dataset</t>
  </si>
  <si>
    <t>Point d'eau, BE (bon etat)</t>
  </si>
  <si>
    <t>Estimated from BE &amp; improved</t>
  </si>
  <si>
    <t xml:space="preserve">Secondary schools includes moyen and secondaire. The national estimate is based on data from pre-primary, primary and secondary schools. The proportion of primary schools with an improved water source is estimated based on the proportion of water sources that are improved at the pre-primary and secondary levels (96.8%) and the proportion of primary schools with any water source. 2,745 primary schools have a water point, 2,000 of which are in good condition. This ratio is applied to the proportion with improved facilities, in the absence of additional information. National estimates are based on data from pre-primary, primary and secondary. </t>
  </si>
  <si>
    <t xml:space="preserve">Toilets are reported by total number, not by school. Data are therefore unable to be used to determine the proportion of schools with toilets or with single-sex toilets, or with usable toilets. </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</si>
  <si>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</si>
  <si>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</si>
  <si>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</si>
  <si>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</si>
  <si>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</si>
  <si>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</si>
  <si>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</si>
  <si>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</si>
  <si>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</si>
  <si>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</si>
  <si>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</si>
  <si>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</si>
  <si>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</si>
  <si>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</si>
  <si>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</si>
  <si>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</si>
  <si>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</si>
  <si>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</si>
  <si>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</si>
  <si>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</si>
  <si>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</si>
  <si>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</si>
  <si>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</si>
  <si>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</si>
  <si>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</si>
  <si>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xml:space="preserve">In the absence of the number of primary and secondary schools, a national estimate is calculated based on the proportion of primary and secondary school-aged children. The secondary school estimate is not used since it includes only lower secondary schools and is inconsistent with EMIS data which includes lower and upper secondary. </t>
  </si>
  <si>
    <t>No</t>
  </si>
  <si>
    <t>TCD_2010_UIS</t>
  </si>
  <si>
    <t>TCD_2011_UIS</t>
  </si>
  <si>
    <t>TCD_2013_UIS</t>
  </si>
  <si>
    <t>TCD_2015_EMIS</t>
  </si>
  <si>
    <t>TCD_2016_EMIS</t>
  </si>
  <si>
    <t>2010</t>
  </si>
  <si>
    <t>2011</t>
  </si>
  <si>
    <t>2013</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</si>
  <si>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</si>
  <si>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</si>
  <si>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</si>
  <si>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</si>
  <si>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</si>
  <si>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</si>
  <si>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</si>
  <si>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</si>
  <si>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</si>
  <si>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</si>
  <si>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</si>
  <si>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</si>
  <si>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</si>
  <si>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</si>
  <si>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</si>
  <si>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</si>
  <si>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TCD_2018_UIS</t>
  </si>
  <si>
    <t>The national estimate is based on coverage in primary schools. Estimates for the proportion with improved facilities and any facility are based on the estimate for basic.</t>
  </si>
  <si>
    <t>TCD_2019_UIS</t>
  </si>
  <si>
    <t>No data available</t>
  </si>
  <si>
    <t>Estimated based on basic</t>
  </si>
  <si>
    <t>Basic handwashing facilities</t>
  </si>
  <si>
    <t>The national estimate is based on coverage in primary schools. Estimates for the proportion of schools with any facility and facility with water are based on the estimate for basic.</t>
  </si>
  <si>
    <t>The JMP releases updated estimates every 2 years following consultations with national authorities: https://washdata.org/how-we-work/jmp-country-consultation</t>
  </si>
  <si>
    <t>Links to sources within this tab</t>
  </si>
  <si>
    <t>TCD_2022_EMIS</t>
  </si>
  <si>
    <t>ANNUAIRE STATISTIQUE SCOLAIRE 2021/2022</t>
  </si>
  <si>
    <t>BE : Bon Etat</t>
  </si>
  <si>
    <t>[Definition]</t>
  </si>
  <si>
    <t>POMPE</t>
  </si>
  <si>
    <t>ROBINET/FONTAINE PUBLIC</t>
  </si>
  <si>
    <t>PUITS TRADITIONNEL</t>
  </si>
  <si>
    <t>CAMION-CITERNE</t>
  </si>
  <si>
    <t>PUITS MODERNE</t>
  </si>
  <si>
    <t>We consider in "Bon Etat" to have water available.
Data on Moyen, Secondary and thecnical schools not extracted, since it is multiple answers.
National estimates are the weighted average between pre-primary and primary</t>
  </si>
  <si>
    <t xml:space="preserve">Data on latrines is the numbre of latrines by type, and not the numbre of schools with latrines.
</t>
  </si>
  <si>
    <t>FONCTIONNEL</t>
  </si>
  <si>
    <t>Data on pre-primary schools with handwashing facilities is multiple answers totalizing more than 100%, therefore not used.
Seconday schools includes Moyen and secondaire. No handwashing data on secondary schools.
National estimates is only based on Primary schools due to the lack of data on secondary schools.</t>
  </si>
  <si>
    <t>TCD_2021_UIS</t>
  </si>
  <si>
    <t/>
  </si>
  <si>
    <t>The national estimate is based on coverage in primary schools.</t>
  </si>
  <si>
    <t>The national estimate is based on coverage in primary schools. Estimates for the proportion with improved facilities and any facility are based on the estimate for basic. Set to not be used since there is primary data EMIS.</t>
  </si>
  <si>
    <t>No data</t>
  </si>
  <si>
    <t>TCD_2022_UIS</t>
  </si>
  <si>
    <t>The national estimate is based on coverage in primary schools. Estimates for the proportion with improved facilities and any facility are based on the estimate for basic. Not used based on comparison with other data sources</t>
  </si>
  <si>
    <t>Comparing with primary data, it seems to refer to facilities with water</t>
  </si>
  <si>
    <t>The national estimate is based on coverage in primary and secondary schools. Estimates for the proportion with improved facilities and any facility are based on the estimate for basic.</t>
  </si>
  <si>
    <t>TCD_2023_EMIS</t>
  </si>
  <si>
    <t>ANNUAIRE STATISTIQUE SCOLAIRE 2022/2023</t>
  </si>
  <si>
    <t>We consider in "Bon Etat" to have water available.
Data on Moyen, Secondary schools not extracted, since it is multiple answers. Only information for facilities available.
National estimates are the weighted average between pre-primary and primary</t>
  </si>
  <si>
    <t>latrines fonctionnelles</t>
  </si>
  <si>
    <t>Data on latrines is the numbre of latrines by type, and not the number of schools with latrines.
Secondary school data is only for Moyen ecoles.</t>
  </si>
  <si>
    <t>Data is only for the number of facilities therefore not possible to extract without microdata.</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</si>
  <si>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</si>
  <si>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</si>
  <si>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</si>
  <si>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</si>
  <si>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</si>
  <si>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</si>
  <si>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</si>
  <si>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</si>
  <si>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</si>
  <si>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</si>
  <si>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</si>
  <si>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</si>
  <si>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TCD_2024_EMIS</t>
  </si>
  <si>
    <t>ANNUAIRE STATISTIQUE SCOLAIRE 2023/2024</t>
  </si>
  <si>
    <t>[Facility type]</t>
  </si>
  <si>
    <t>TCD_2023_UIS</t>
  </si>
  <si>
    <t>The national estimate is based on coverage in primary and secondary schools. Estimates for the proportion with improved facilities and any facility are based on the estimate for basic. Comparing with other primary sources, it looks to be facilities.</t>
  </si>
  <si>
    <t>TCD_2024_UIS</t>
  </si>
  <si>
    <t>Set to not be used, since there is primary data.</t>
  </si>
  <si>
    <t>Sanitation data are about numbers of latrines, not numbers of schools with latrines, and can't be used (except for schools with no latrines at all).</t>
  </si>
  <si>
    <t>National, urban and rural are the weighted average between pre-primary and primary. No data on secondary schools.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</si>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</sst>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1"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1" fillId="0" borderId="248" applyNumberFormat="0" applyFill="0" applyBorder="0" applyAlignment="0" applyProtection="0"/>
  </cellStyleXfs>
  <cellXfs count="67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3" fillId="3" borderId="55" xfId="0" applyFont="1" applyFill="1" applyBorder="1"/>
    <xf numFmtId="0" fontId="3" fillId="3" borderId="55" xfId="0" applyFont="1" applyFill="1" applyBorder="1" applyAlignment="1">
      <alignmen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0" borderId="54" xfId="0" applyNumberFormat="1" applyFont="1" applyBorder="1" applyAlignment="1">
      <alignment horizontal="center" vertical="center"/>
    </xf>
    <xf numFmtId="164" fontId="3" fillId="2" borderId="54" xfId="0" applyNumberFormat="1" applyFont="1" applyFill="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164" fontId="57" fillId="2" borderId="54" xfId="0" applyNumberFormat="1" applyFont="1" applyFill="1" applyBorder="1" applyAlignment="1">
      <alignment horizontal="center" vertical="center"/>
    </xf>
    <xf numFmtId="1" fontId="3" fillId="0" borderId="54" xfId="0" applyNumberFormat="1" applyFont="1" applyBorder="1" applyAlignment="1">
      <alignment horizontal="center" vertical="center"/>
    </xf>
    <xf numFmtId="0" fontId="1" fillId="0" borderId="54" xfId="0" applyFont="1" applyBorder="1" applyAlignment="1">
      <alignment horizontal="center"/>
    </xf>
    <xf numFmtId="1" fontId="1" fillId="0" borderId="54" xfId="0" applyNumberFormat="1" applyFont="1" applyBorder="1" applyAlignment="1">
      <alignment horizontal="center"/>
    </xf>
    <xf numFmtId="0" fontId="4" fillId="2" borderId="54" xfId="0" applyFont="1" applyFill="1" applyBorder="1" applyAlignment="1">
      <alignment vertical="center"/>
    </xf>
    <xf numFmtId="0" fontId="4" fillId="0" borderId="54" xfId="0" applyFont="1" applyBorder="1" applyAlignment="1">
      <alignment vertical="center"/>
    </xf>
    <xf numFmtId="164" fontId="1" fillId="0" borderId="54" xfId="0" applyNumberFormat="1" applyFont="1" applyBorder="1" applyAlignment="1">
      <alignment horizontal="center" vertical="center"/>
    </xf>
    <xf numFmtId="0" fontId="1" fillId="0" borderId="54" xfId="0" applyFont="1" applyBorder="1" applyAlignment="1">
      <alignment horizontal="center" vertical="center"/>
    </xf>
    <xf numFmtId="1" fontId="1" fillId="0" borderId="54" xfId="0" applyNumberFormat="1" applyFont="1" applyBorder="1" applyAlignment="1">
      <alignment horizontal="center" vertical="center"/>
    </xf>
    <xf numFmtId="1" fontId="1" fillId="0" borderId="23" xfId="0" applyNumberFormat="1" applyFont="1" applyBorder="1" applyAlignment="1">
      <alignment horizontal="center" vertical="center"/>
    </xf>
    <xf numFmtId="0" fontId="3" fillId="0" borderId="54" xfId="0" applyFont="1" applyBorder="1" applyAlignment="1">
      <alignment horizontal="center" vertical="center" wrapText="1"/>
    </xf>
    <xf numFmtId="1" fontId="3" fillId="2" borderId="54" xfId="0" applyNumberFormat="1" applyFont="1" applyFill="1" applyBorder="1" applyAlignment="1">
      <alignment horizontal="center" vertical="center"/>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1" fillId="15" borderId="63" xfId="0" applyNumberFormat="1" applyFont="1" applyFill="1" applyBorder="1" applyAlignment="1">
      <alignment horizontal="center" vertical="center"/>
    </xf>
    <xf numFmtId="1" fontId="62" fillId="16" borderId="64" xfId="0" applyNumberFormat="1" applyFont="1" applyFill="1" applyBorder="1" applyAlignment="1">
      <alignment horizontal="center" vertical="center"/>
    </xf>
    <xf numFmtId="164" fontId="68" fillId="22" borderId="65" xfId="0" applyNumberFormat="1" applyFont="1" applyFill="1" applyBorder="1" applyAlignment="1">
      <alignment horizontal="center" vertical="center"/>
    </xf>
    <xf numFmtId="0" fontId="69" fillId="23" borderId="66" xfId="0" applyFont="1" applyFill="1" applyBorder="1" applyAlignment="1">
      <alignment horizontal="center" vertical="center"/>
    </xf>
    <xf numFmtId="0" fontId="70" fillId="24" borderId="67" xfId="0" applyFont="1" applyFill="1" applyBorder="1" applyAlignment="1">
      <alignment horizontal="center" vertical="center"/>
    </xf>
    <xf numFmtId="0" fontId="71" fillId="25" borderId="68" xfId="0" applyFont="1" applyFill="1" applyBorder="1" applyAlignment="1">
      <alignment horizontal="center" vertical="center"/>
    </xf>
    <xf numFmtId="0" fontId="72"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8" fillId="3" borderId="55" xfId="0" applyFont="1" applyFill="1" applyBorder="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11" borderId="54"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28" borderId="54"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3" borderId="55"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9" xfId="0" applyFont="1" applyFill="1" applyBorder="1" applyAlignment="1">
      <alignment horizontal="center" vertical="center"/>
    </xf>
    <xf numFmtId="164" fontId="64" fillId="18" borderId="69" xfId="0" applyNumberFormat="1" applyFont="1" applyFill="1" applyBorder="1" applyAlignment="1">
      <alignment horizontal="center" vertical="center"/>
    </xf>
    <xf numFmtId="0" fontId="65" fillId="19" borderId="69" xfId="0" applyFont="1" applyFill="1" applyBorder="1" applyAlignment="1">
      <alignment horizontal="center" vertical="center"/>
    </xf>
    <xf numFmtId="0" fontId="66" fillId="20" borderId="69" xfId="0" applyFont="1" applyFill="1" applyBorder="1" applyAlignment="1">
      <alignment horizontal="center" vertical="center"/>
    </xf>
    <xf numFmtId="0" fontId="67"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1" fontId="3" fillId="0" borderId="89"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3" fillId="0" borderId="4" xfId="0" applyFont="1" applyBorder="1" applyAlignment="1">
      <alignment horizontal="center" vertical="center" wrapText="1"/>
    </xf>
    <xf numFmtId="0" fontId="3" fillId="0" borderId="33" xfId="0" applyFont="1" applyBorder="1" applyAlignment="1">
      <alignment horizontal="center" vertical="center" wrapText="1"/>
    </xf>
    <xf numFmtId="1" fontId="94" fillId="36" borderId="92" xfId="0" applyNumberFormat="1" applyFont="1" applyFill="1" applyBorder="1" applyAlignment="1">
      <alignment horizontal="center" vertical="center"/>
    </xf>
    <xf numFmtId="1" fontId="95" fillId="37" borderId="93" xfId="0" applyNumberFormat="1" applyFont="1" applyFill="1" applyBorder="1" applyAlignment="1">
      <alignment horizontal="center" vertical="center"/>
    </xf>
    <xf numFmtId="1" fontId="96" fillId="38" borderId="94" xfId="0" applyNumberFormat="1" applyFont="1" applyFill="1" applyBorder="1" applyAlignment="1">
      <alignment horizontal="center" vertical="center"/>
    </xf>
    <xf numFmtId="1" fontId="97" fillId="39" borderId="95" xfId="0" applyNumberFormat="1" applyFont="1" applyFill="1" applyBorder="1" applyAlignment="1">
      <alignment horizontal="center" vertical="center"/>
    </xf>
    <xf numFmtId="1" fontId="98" fillId="40" borderId="96" xfId="0" applyNumberFormat="1" applyFont="1" applyFill="1" applyBorder="1" applyAlignment="1">
      <alignment horizontal="center" vertical="center"/>
    </xf>
    <xf numFmtId="1" fontId="99" fillId="41" borderId="97" xfId="0" applyNumberFormat="1" applyFont="1" applyFill="1" applyBorder="1" applyAlignment="1">
      <alignment horizontal="center" vertical="center"/>
    </xf>
    <xf numFmtId="1" fontId="100" fillId="42" borderId="98" xfId="0" applyNumberFormat="1" applyFont="1" applyFill="1" applyBorder="1" applyAlignment="1">
      <alignment horizontal="center" vertical="center"/>
    </xf>
    <xf numFmtId="1" fontId="101" fillId="43" borderId="99" xfId="0" applyNumberFormat="1" applyFont="1" applyFill="1" applyBorder="1" applyAlignment="1">
      <alignment horizontal="center" vertical="center"/>
    </xf>
    <xf numFmtId="1" fontId="102" fillId="44" borderId="100" xfId="0" applyNumberFormat="1" applyFont="1" applyFill="1" applyBorder="1" applyAlignment="1">
      <alignment horizontal="center" vertical="center"/>
    </xf>
    <xf numFmtId="1" fontId="103" fillId="45" borderId="101" xfId="0" applyNumberFormat="1" applyFont="1" applyFill="1" applyBorder="1" applyAlignment="1">
      <alignment horizontal="center" vertical="center"/>
    </xf>
    <xf numFmtId="1" fontId="104" fillId="46" borderId="102" xfId="0" applyNumberFormat="1" applyFont="1" applyFill="1" applyBorder="1" applyAlignment="1">
      <alignment horizontal="center" vertical="center"/>
    </xf>
    <xf numFmtId="1" fontId="105" fillId="47" borderId="103" xfId="0" applyNumberFormat="1" applyFont="1" applyFill="1" applyBorder="1" applyAlignment="1">
      <alignment horizontal="center" vertical="center"/>
    </xf>
    <xf numFmtId="1" fontId="106" fillId="48" borderId="104" xfId="0" applyNumberFormat="1" applyFont="1" applyFill="1" applyBorder="1" applyAlignment="1">
      <alignment horizontal="center" vertical="center"/>
    </xf>
    <xf numFmtId="1" fontId="107" fillId="49" borderId="105" xfId="0" applyNumberFormat="1" applyFont="1" applyFill="1" applyBorder="1" applyAlignment="1">
      <alignment horizontal="center" vertical="center"/>
    </xf>
    <xf numFmtId="1" fontId="108" fillId="50" borderId="106" xfId="0" applyNumberFormat="1" applyFont="1" applyFill="1" applyBorder="1" applyAlignment="1">
      <alignment horizontal="center" vertical="center"/>
    </xf>
    <xf numFmtId="1" fontId="109" fillId="51" borderId="107" xfId="0" applyNumberFormat="1" applyFont="1" applyFill="1" applyBorder="1" applyAlignment="1">
      <alignment horizontal="center" vertical="center"/>
    </xf>
    <xf numFmtId="1" fontId="110" fillId="52" borderId="108" xfId="0" applyNumberFormat="1" applyFont="1" applyFill="1" applyBorder="1" applyAlignment="1">
      <alignment horizontal="center" vertical="center"/>
    </xf>
    <xf numFmtId="1" fontId="111" fillId="53" borderId="109" xfId="0" applyNumberFormat="1" applyFont="1" applyFill="1" applyBorder="1" applyAlignment="1">
      <alignment horizontal="center" vertical="center"/>
    </xf>
    <xf numFmtId="1" fontId="112" fillId="54" borderId="110" xfId="0" applyNumberFormat="1" applyFont="1" applyFill="1" applyBorder="1" applyAlignment="1">
      <alignment horizontal="center" vertical="center"/>
    </xf>
    <xf numFmtId="1" fontId="113" fillId="55" borderId="111" xfId="0" applyNumberFormat="1" applyFont="1" applyFill="1" applyBorder="1" applyAlignment="1">
      <alignment horizontal="center" vertical="center"/>
    </xf>
    <xf numFmtId="1" fontId="114" fillId="56" borderId="112" xfId="0" applyNumberFormat="1" applyFont="1" applyFill="1" applyBorder="1" applyAlignment="1">
      <alignment horizontal="center" vertical="center"/>
    </xf>
    <xf numFmtId="1" fontId="115" fillId="57" borderId="113" xfId="0" applyNumberFormat="1" applyFont="1" applyFill="1" applyBorder="1" applyAlignment="1">
      <alignment horizontal="center" vertical="center"/>
    </xf>
    <xf numFmtId="1" fontId="116" fillId="58" borderId="114" xfId="0" applyNumberFormat="1" applyFont="1" applyFill="1" applyBorder="1" applyAlignment="1">
      <alignment horizontal="center" vertical="center"/>
    </xf>
    <xf numFmtId="1" fontId="117" fillId="59" borderId="115" xfId="0" applyNumberFormat="1" applyFont="1" applyFill="1" applyBorder="1" applyAlignment="1">
      <alignment horizontal="center" vertical="center"/>
    </xf>
    <xf numFmtId="1" fontId="118" fillId="60" borderId="116" xfId="0" applyNumberFormat="1" applyFont="1" applyFill="1" applyBorder="1" applyAlignment="1">
      <alignment horizontal="center" vertical="center"/>
    </xf>
    <xf numFmtId="1" fontId="119" fillId="61" borderId="117" xfId="0" applyNumberFormat="1" applyFont="1" applyFill="1" applyBorder="1" applyAlignment="1">
      <alignment horizontal="center" vertical="center"/>
    </xf>
    <xf numFmtId="0" fontId="120" fillId="62" borderId="118" xfId="0" applyFont="1" applyFill="1" applyBorder="1" applyAlignment="1">
      <alignment horizontal="center" vertical="center"/>
    </xf>
    <xf numFmtId="164" fontId="121" fillId="63" borderId="119" xfId="0" applyNumberFormat="1" applyFont="1" applyFill="1" applyBorder="1" applyAlignment="1">
      <alignment horizontal="center" vertical="center"/>
    </xf>
    <xf numFmtId="0" fontId="122" fillId="64" borderId="120" xfId="0" applyFont="1" applyFill="1" applyBorder="1" applyAlignment="1">
      <alignment horizontal="center" vertical="center"/>
    </xf>
    <xf numFmtId="0" fontId="123" fillId="65" borderId="121" xfId="0" applyFont="1" applyFill="1" applyBorder="1" applyAlignment="1">
      <alignment horizontal="center" vertical="center"/>
    </xf>
    <xf numFmtId="0" fontId="124" fillId="66" borderId="122" xfId="0" applyFont="1" applyFill="1" applyBorder="1" applyAlignment="1">
      <alignment horizontal="center" vertical="center"/>
    </xf>
    <xf numFmtId="0" fontId="125" fillId="67" borderId="123" xfId="0" applyFont="1" applyFill="1" applyBorder="1" applyAlignment="1">
      <alignment horizontal="center" vertical="center"/>
    </xf>
    <xf numFmtId="164" fontId="126" fillId="68" borderId="124" xfId="0" applyNumberFormat="1" applyFont="1" applyFill="1" applyBorder="1" applyAlignment="1">
      <alignment horizontal="center" vertical="center"/>
    </xf>
    <xf numFmtId="0" fontId="127" fillId="69" borderId="125" xfId="0" applyFont="1" applyFill="1" applyBorder="1" applyAlignment="1">
      <alignment horizontal="center" vertical="center"/>
    </xf>
    <xf numFmtId="0" fontId="128" fillId="70" borderId="126" xfId="0" applyFont="1" applyFill="1" applyBorder="1" applyAlignment="1">
      <alignment horizontal="center" vertical="center"/>
    </xf>
    <xf numFmtId="0" fontId="129" fillId="71" borderId="127" xfId="0" applyFont="1" applyFill="1" applyBorder="1" applyAlignment="1">
      <alignment horizontal="center" vertical="center"/>
    </xf>
    <xf numFmtId="0" fontId="130" fillId="72" borderId="128" xfId="0" applyFont="1" applyFill="1" applyBorder="1" applyAlignment="1">
      <alignment horizontal="center" vertical="center"/>
    </xf>
    <xf numFmtId="164" fontId="131" fillId="73" borderId="129" xfId="0" applyNumberFormat="1" applyFont="1" applyFill="1" applyBorder="1" applyAlignment="1">
      <alignment horizontal="center" vertical="center"/>
    </xf>
    <xf numFmtId="0" fontId="132" fillId="74" borderId="130" xfId="0" applyFont="1" applyFill="1" applyBorder="1" applyAlignment="1">
      <alignment horizontal="center" vertical="center"/>
    </xf>
    <xf numFmtId="0" fontId="133" fillId="75" borderId="131" xfId="0" applyFont="1" applyFill="1" applyBorder="1" applyAlignment="1">
      <alignment horizontal="center" vertical="center"/>
    </xf>
    <xf numFmtId="0" fontId="134" fillId="76" borderId="132" xfId="0" applyFont="1" applyFill="1" applyBorder="1" applyAlignment="1">
      <alignment horizontal="center" vertical="center"/>
    </xf>
    <xf numFmtId="0" fontId="135" fillId="77" borderId="133" xfId="0" applyFont="1" applyFill="1" applyBorder="1" applyAlignment="1">
      <alignment horizontal="center" vertical="center"/>
    </xf>
    <xf numFmtId="164" fontId="136" fillId="78" borderId="134" xfId="0" applyNumberFormat="1" applyFont="1" applyFill="1" applyBorder="1" applyAlignment="1">
      <alignment horizontal="center" vertical="center"/>
    </xf>
    <xf numFmtId="0" fontId="137" fillId="79" borderId="135" xfId="0" applyFont="1" applyFill="1" applyBorder="1" applyAlignment="1">
      <alignment horizontal="center" vertical="center"/>
    </xf>
    <xf numFmtId="0" fontId="138" fillId="80" borderId="136" xfId="0" applyFont="1" applyFill="1" applyBorder="1" applyAlignment="1">
      <alignment horizontal="center" vertical="center"/>
    </xf>
    <xf numFmtId="0" fontId="139" fillId="81" borderId="137" xfId="0" applyFont="1" applyFill="1" applyBorder="1" applyAlignment="1">
      <alignment horizontal="center" vertical="center"/>
    </xf>
    <xf numFmtId="0" fontId="140" fillId="82" borderId="138" xfId="0" applyFont="1" applyFill="1" applyBorder="1" applyAlignment="1">
      <alignment horizontal="center" vertical="center"/>
    </xf>
    <xf numFmtId="164" fontId="141" fillId="83" borderId="139" xfId="0" applyNumberFormat="1" applyFont="1" applyFill="1" applyBorder="1" applyAlignment="1">
      <alignment horizontal="center" vertical="center"/>
    </xf>
    <xf numFmtId="0" fontId="142" fillId="84" borderId="140" xfId="0" applyFont="1" applyFill="1" applyBorder="1" applyAlignment="1">
      <alignment horizontal="center" vertical="center"/>
    </xf>
    <xf numFmtId="0" fontId="143" fillId="85" borderId="141" xfId="0" applyFont="1" applyFill="1" applyBorder="1" applyAlignment="1">
      <alignment horizontal="center" vertical="center"/>
    </xf>
    <xf numFmtId="0" fontId="144" fillId="86" borderId="142" xfId="0" applyFont="1" applyFill="1" applyBorder="1" applyAlignment="1">
      <alignment horizontal="center" vertical="center"/>
    </xf>
    <xf numFmtId="0" fontId="145" fillId="87" borderId="143" xfId="0" applyFont="1" applyFill="1" applyBorder="1" applyAlignment="1">
      <alignment horizontal="center" vertical="center"/>
    </xf>
    <xf numFmtId="164" fontId="146" fillId="88" borderId="144" xfId="0" applyNumberFormat="1" applyFont="1" applyFill="1" applyBorder="1" applyAlignment="1">
      <alignment horizontal="center" vertical="center"/>
    </xf>
    <xf numFmtId="0" fontId="147" fillId="89" borderId="145" xfId="0" applyFont="1" applyFill="1" applyBorder="1" applyAlignment="1">
      <alignment horizontal="center" vertical="center"/>
    </xf>
    <xf numFmtId="0" fontId="148" fillId="90" borderId="146" xfId="0" applyFont="1" applyFill="1" applyBorder="1" applyAlignment="1">
      <alignment horizontal="center" vertical="center"/>
    </xf>
    <xf numFmtId="0" fontId="149" fillId="91" borderId="147" xfId="0" applyFont="1" applyFill="1" applyBorder="1" applyAlignment="1">
      <alignment horizontal="center" vertical="center"/>
    </xf>
    <xf numFmtId="0" fontId="150" fillId="92" borderId="148" xfId="0" applyFont="1" applyFill="1" applyBorder="1" applyAlignment="1">
      <alignment horizontal="center" vertical="center"/>
    </xf>
    <xf numFmtId="164" fontId="151" fillId="93" borderId="149" xfId="0" applyNumberFormat="1" applyFont="1" applyFill="1" applyBorder="1" applyAlignment="1">
      <alignment horizontal="center" vertical="center"/>
    </xf>
    <xf numFmtId="0" fontId="152" fillId="94" borderId="150" xfId="0" applyFont="1" applyFill="1" applyBorder="1" applyAlignment="1">
      <alignment horizontal="center" vertical="center"/>
    </xf>
    <xf numFmtId="0" fontId="153" fillId="95" borderId="151" xfId="0" applyFont="1" applyFill="1" applyBorder="1" applyAlignment="1">
      <alignment horizontal="center" vertical="center"/>
    </xf>
    <xf numFmtId="0" fontId="154" fillId="96" borderId="152" xfId="0" applyFont="1" applyFill="1" applyBorder="1" applyAlignment="1">
      <alignment horizontal="center" vertical="center"/>
    </xf>
    <xf numFmtId="0" fontId="155" fillId="97" borderId="153" xfId="0" applyFont="1" applyFill="1" applyBorder="1" applyAlignment="1">
      <alignment horizontal="center" vertical="center"/>
    </xf>
    <xf numFmtId="164" fontId="156" fillId="98" borderId="154" xfId="0" applyNumberFormat="1" applyFont="1" applyFill="1" applyBorder="1" applyAlignment="1">
      <alignment horizontal="center" vertical="center"/>
    </xf>
    <xf numFmtId="0" fontId="157" fillId="99" borderId="155" xfId="0" applyFont="1" applyFill="1" applyBorder="1" applyAlignment="1">
      <alignment horizontal="center" vertical="center"/>
    </xf>
    <xf numFmtId="0" fontId="158" fillId="100" borderId="156" xfId="0" applyFont="1" applyFill="1" applyBorder="1" applyAlignment="1">
      <alignment horizontal="center" vertical="center"/>
    </xf>
    <xf numFmtId="0" fontId="159" fillId="101" borderId="157" xfId="0" applyFont="1" applyFill="1" applyBorder="1" applyAlignment="1">
      <alignment horizontal="center" vertical="center"/>
    </xf>
    <xf numFmtId="0" fontId="160" fillId="102" borderId="158" xfId="0" applyFont="1" applyFill="1" applyBorder="1" applyAlignment="1">
      <alignment horizontal="center" vertical="center"/>
    </xf>
    <xf numFmtId="164" fontId="161" fillId="103" borderId="159" xfId="0" applyNumberFormat="1" applyFont="1" applyFill="1" applyBorder="1" applyAlignment="1">
      <alignment horizontal="center" vertical="center"/>
    </xf>
    <xf numFmtId="0" fontId="162" fillId="104" borderId="160" xfId="0" applyFont="1" applyFill="1" applyBorder="1" applyAlignment="1">
      <alignment horizontal="center" vertical="center"/>
    </xf>
    <xf numFmtId="0" fontId="163" fillId="105" borderId="161" xfId="0" applyFont="1" applyFill="1" applyBorder="1" applyAlignment="1">
      <alignment horizontal="center" vertical="center"/>
    </xf>
    <xf numFmtId="0" fontId="164" fillId="106" borderId="162" xfId="0" applyFont="1" applyFill="1" applyBorder="1" applyAlignment="1">
      <alignment horizontal="center" vertical="center"/>
    </xf>
    <xf numFmtId="0" fontId="165" fillId="107" borderId="163" xfId="0" applyFont="1" applyFill="1" applyBorder="1" applyAlignment="1">
      <alignment horizontal="center" vertical="center"/>
    </xf>
    <xf numFmtId="164" fontId="166" fillId="108" borderId="164" xfId="0" applyNumberFormat="1" applyFont="1" applyFill="1" applyBorder="1" applyAlignment="1">
      <alignment horizontal="center" vertical="center"/>
    </xf>
    <xf numFmtId="0" fontId="167" fillId="109" borderId="165" xfId="0" applyFont="1" applyFill="1" applyBorder="1" applyAlignment="1">
      <alignment horizontal="center" vertical="center"/>
    </xf>
    <xf numFmtId="0" fontId="168" fillId="110" borderId="166" xfId="0" applyFont="1" applyFill="1" applyBorder="1" applyAlignment="1">
      <alignment horizontal="center" vertical="center"/>
    </xf>
    <xf numFmtId="0" fontId="169" fillId="111" borderId="167" xfId="0" applyFont="1" applyFill="1" applyBorder="1" applyAlignment="1">
      <alignment horizontal="center" vertical="center"/>
    </xf>
    <xf numFmtId="0" fontId="170" fillId="112" borderId="168" xfId="0" applyFont="1" applyFill="1" applyBorder="1" applyAlignment="1">
      <alignment horizontal="center" vertical="center"/>
    </xf>
    <xf numFmtId="164" fontId="171" fillId="113" borderId="169" xfId="0" applyNumberFormat="1" applyFont="1" applyFill="1" applyBorder="1" applyAlignment="1">
      <alignment horizontal="center" vertical="center"/>
    </xf>
    <xf numFmtId="0" fontId="172" fillId="114" borderId="170" xfId="0" applyFont="1" applyFill="1" applyBorder="1" applyAlignment="1">
      <alignment horizontal="center" vertical="center"/>
    </xf>
    <xf numFmtId="0" fontId="173" fillId="115" borderId="171" xfId="0" applyFont="1" applyFill="1" applyBorder="1" applyAlignment="1">
      <alignment horizontal="center" vertical="center"/>
    </xf>
    <xf numFmtId="0" fontId="174" fillId="116" borderId="172" xfId="0" applyFont="1" applyFill="1" applyBorder="1" applyAlignment="1">
      <alignment horizontal="center" vertical="center"/>
    </xf>
    <xf numFmtId="0" fontId="175" fillId="117" borderId="173" xfId="0" applyFont="1" applyFill="1" applyBorder="1" applyAlignment="1">
      <alignment horizontal="center" vertical="center"/>
    </xf>
    <xf numFmtId="164" fontId="176" fillId="118" borderId="174" xfId="0" applyNumberFormat="1" applyFont="1" applyFill="1" applyBorder="1" applyAlignment="1">
      <alignment horizontal="center" vertical="center"/>
    </xf>
    <xf numFmtId="0" fontId="177" fillId="119" borderId="175" xfId="0" applyFont="1" applyFill="1" applyBorder="1" applyAlignment="1">
      <alignment horizontal="center" vertical="center"/>
    </xf>
    <xf numFmtId="0" fontId="178" fillId="120" borderId="176" xfId="0" applyFont="1" applyFill="1" applyBorder="1" applyAlignment="1">
      <alignment horizontal="center" vertical="center"/>
    </xf>
    <xf numFmtId="0" fontId="179" fillId="121" borderId="177" xfId="0" applyFont="1" applyFill="1" applyBorder="1" applyAlignment="1">
      <alignment horizontal="center" vertical="center"/>
    </xf>
    <xf numFmtId="0" fontId="180" fillId="122" borderId="178" xfId="0" applyFont="1" applyFill="1" applyBorder="1" applyAlignment="1">
      <alignment horizontal="center" vertical="center"/>
    </xf>
    <xf numFmtId="164" fontId="181" fillId="123" borderId="179" xfId="0" applyNumberFormat="1" applyFont="1" applyFill="1" applyBorder="1" applyAlignment="1">
      <alignment horizontal="center" vertical="center"/>
    </xf>
    <xf numFmtId="0" fontId="182" fillId="124" borderId="180" xfId="0" applyFont="1" applyFill="1" applyBorder="1" applyAlignment="1">
      <alignment horizontal="center" vertical="center"/>
    </xf>
    <xf numFmtId="0" fontId="183" fillId="125" borderId="181" xfId="0" applyFont="1" applyFill="1" applyBorder="1" applyAlignment="1">
      <alignment horizontal="center" vertical="center"/>
    </xf>
    <xf numFmtId="0" fontId="184" fillId="126" borderId="182" xfId="0" applyFont="1" applyFill="1" applyBorder="1" applyAlignment="1">
      <alignment horizontal="center" vertical="center"/>
    </xf>
    <xf numFmtId="0" fontId="185" fillId="127" borderId="183" xfId="0" applyFont="1" applyFill="1" applyBorder="1" applyAlignment="1">
      <alignment horizontal="center" vertical="center"/>
    </xf>
    <xf numFmtId="164" fontId="186" fillId="128" borderId="184" xfId="0" applyNumberFormat="1" applyFont="1" applyFill="1" applyBorder="1" applyAlignment="1">
      <alignment horizontal="center" vertical="center"/>
    </xf>
    <xf numFmtId="0" fontId="187" fillId="129" borderId="185" xfId="0" applyFont="1" applyFill="1" applyBorder="1" applyAlignment="1">
      <alignment horizontal="center" vertical="center"/>
    </xf>
    <xf numFmtId="0" fontId="188" fillId="130" borderId="186" xfId="0" applyFont="1" applyFill="1" applyBorder="1" applyAlignment="1">
      <alignment horizontal="center" vertical="center"/>
    </xf>
    <xf numFmtId="0" fontId="189" fillId="131" borderId="187" xfId="0" applyFont="1" applyFill="1" applyBorder="1" applyAlignment="1">
      <alignment horizontal="center" vertical="center"/>
    </xf>
    <xf numFmtId="0" fontId="190" fillId="132" borderId="188" xfId="0" applyFont="1" applyFill="1" applyBorder="1" applyAlignment="1">
      <alignment horizontal="center" vertical="center"/>
    </xf>
    <xf numFmtId="164" fontId="191" fillId="133" borderId="189" xfId="0" applyNumberFormat="1" applyFont="1" applyFill="1" applyBorder="1" applyAlignment="1">
      <alignment horizontal="center" vertical="center"/>
    </xf>
    <xf numFmtId="0" fontId="192" fillId="134" borderId="190" xfId="0" applyFont="1" applyFill="1" applyBorder="1" applyAlignment="1">
      <alignment horizontal="center" vertical="center"/>
    </xf>
    <xf numFmtId="0" fontId="193" fillId="135" borderId="191" xfId="0" applyFont="1" applyFill="1" applyBorder="1" applyAlignment="1">
      <alignment horizontal="center" vertical="center"/>
    </xf>
    <xf numFmtId="0" fontId="194" fillId="136" borderId="192" xfId="0" applyFont="1" applyFill="1" applyBorder="1" applyAlignment="1">
      <alignment horizontal="center" vertical="center"/>
    </xf>
    <xf numFmtId="0" fontId="195" fillId="137" borderId="193" xfId="0" applyFont="1" applyFill="1" applyBorder="1" applyAlignment="1">
      <alignment horizontal="center" vertical="center"/>
    </xf>
    <xf numFmtId="164" fontId="196" fillId="138" borderId="194" xfId="0" applyNumberFormat="1" applyFont="1" applyFill="1" applyBorder="1" applyAlignment="1">
      <alignment horizontal="center" vertical="center"/>
    </xf>
    <xf numFmtId="0" fontId="197" fillId="139" borderId="195" xfId="0" applyFont="1" applyFill="1" applyBorder="1" applyAlignment="1">
      <alignment horizontal="center" vertical="center"/>
    </xf>
    <xf numFmtId="0" fontId="198" fillId="140" borderId="196" xfId="0" applyFont="1" applyFill="1" applyBorder="1" applyAlignment="1">
      <alignment horizontal="center" vertical="center"/>
    </xf>
    <xf numFmtId="0" fontId="199" fillId="141" borderId="197" xfId="0" applyFont="1" applyFill="1" applyBorder="1" applyAlignment="1">
      <alignment horizontal="center" vertical="center"/>
    </xf>
    <xf numFmtId="0" fontId="200" fillId="142" borderId="198" xfId="0" applyFont="1" applyFill="1" applyBorder="1" applyAlignment="1">
      <alignment horizontal="center" vertical="center"/>
    </xf>
    <xf numFmtId="164" fontId="201" fillId="143" borderId="199" xfId="0" applyNumberFormat="1" applyFont="1" applyFill="1" applyBorder="1" applyAlignment="1">
      <alignment horizontal="center" vertical="center"/>
    </xf>
    <xf numFmtId="0" fontId="202" fillId="144" borderId="200" xfId="0" applyFont="1" applyFill="1" applyBorder="1" applyAlignment="1">
      <alignment horizontal="center" vertical="center"/>
    </xf>
    <xf numFmtId="0" fontId="203" fillId="145" borderId="201" xfId="0" applyFont="1" applyFill="1" applyBorder="1" applyAlignment="1">
      <alignment horizontal="center" vertical="center"/>
    </xf>
    <xf numFmtId="0" fontId="204" fillId="146" borderId="202" xfId="0" applyFont="1" applyFill="1" applyBorder="1" applyAlignment="1">
      <alignment horizontal="center" vertical="center"/>
    </xf>
    <xf numFmtId="0" fontId="205" fillId="147" borderId="203" xfId="0" applyFont="1" applyFill="1" applyBorder="1" applyAlignment="1">
      <alignment horizontal="center" vertical="center"/>
    </xf>
    <xf numFmtId="164" fontId="206" fillId="148" borderId="204" xfId="0" applyNumberFormat="1" applyFont="1" applyFill="1" applyBorder="1" applyAlignment="1">
      <alignment horizontal="center" vertical="center"/>
    </xf>
    <xf numFmtId="0" fontId="207" fillId="149" borderId="205" xfId="0" applyFont="1" applyFill="1" applyBorder="1" applyAlignment="1">
      <alignment horizontal="center" vertical="center"/>
    </xf>
    <xf numFmtId="0" fontId="208" fillId="150" borderId="206" xfId="0" applyFont="1" applyFill="1" applyBorder="1" applyAlignment="1">
      <alignment horizontal="center" vertical="center"/>
    </xf>
    <xf numFmtId="0" fontId="209" fillId="151" borderId="207" xfId="0" applyFont="1" applyFill="1" applyBorder="1" applyAlignment="1">
      <alignment horizontal="center" vertical="center"/>
    </xf>
    <xf numFmtId="0" fontId="210" fillId="152" borderId="208" xfId="0" applyFont="1" applyFill="1" applyBorder="1" applyAlignment="1">
      <alignment horizontal="center" vertical="center"/>
    </xf>
    <xf numFmtId="164" fontId="211" fillId="153" borderId="209" xfId="0" applyNumberFormat="1" applyFont="1" applyFill="1" applyBorder="1" applyAlignment="1">
      <alignment horizontal="center" vertical="center"/>
    </xf>
    <xf numFmtId="0" fontId="212" fillId="154" borderId="210" xfId="0" applyFont="1" applyFill="1" applyBorder="1" applyAlignment="1">
      <alignment horizontal="center" vertical="center"/>
    </xf>
    <xf numFmtId="0" fontId="213" fillId="155" borderId="211" xfId="0" applyFont="1" applyFill="1" applyBorder="1" applyAlignment="1">
      <alignment horizontal="center" vertical="center"/>
    </xf>
    <xf numFmtId="0" fontId="214" fillId="156" borderId="212" xfId="0" applyFont="1" applyFill="1" applyBorder="1" applyAlignment="1">
      <alignment horizontal="center" vertical="center"/>
    </xf>
    <xf numFmtId="0" fontId="215" fillId="157" borderId="213" xfId="0" applyFont="1" applyFill="1" applyBorder="1" applyAlignment="1">
      <alignment horizontal="center" vertical="center"/>
    </xf>
    <xf numFmtId="164" fontId="216" fillId="158" borderId="214" xfId="0" applyNumberFormat="1" applyFont="1" applyFill="1" applyBorder="1" applyAlignment="1">
      <alignment horizontal="center" vertical="center"/>
    </xf>
    <xf numFmtId="0" fontId="217" fillId="159" borderId="215" xfId="0" applyFont="1" applyFill="1" applyBorder="1" applyAlignment="1">
      <alignment horizontal="center" vertical="center"/>
    </xf>
    <xf numFmtId="0" fontId="218" fillId="160" borderId="216" xfId="0" applyFont="1" applyFill="1" applyBorder="1" applyAlignment="1">
      <alignment horizontal="center" vertical="center"/>
    </xf>
    <xf numFmtId="0" fontId="219" fillId="161" borderId="217" xfId="0" applyFont="1" applyFill="1" applyBorder="1" applyAlignment="1">
      <alignment horizontal="center" vertical="center"/>
    </xf>
    <xf numFmtId="0" fontId="220" fillId="162" borderId="218" xfId="0" applyFont="1" applyFill="1" applyBorder="1" applyAlignment="1">
      <alignment horizontal="center" vertical="center"/>
    </xf>
    <xf numFmtId="164" fontId="221" fillId="163" borderId="219" xfId="0" applyNumberFormat="1" applyFont="1" applyFill="1" applyBorder="1" applyAlignment="1">
      <alignment horizontal="center" vertical="center"/>
    </xf>
    <xf numFmtId="0" fontId="222" fillId="164" borderId="220" xfId="0" applyFont="1" applyFill="1" applyBorder="1" applyAlignment="1">
      <alignment horizontal="center" vertical="center"/>
    </xf>
    <xf numFmtId="0" fontId="223" fillId="165" borderId="221" xfId="0" applyFont="1" applyFill="1" applyBorder="1" applyAlignment="1">
      <alignment horizontal="center" vertical="center"/>
    </xf>
    <xf numFmtId="0" fontId="224" fillId="166" borderId="222" xfId="0" applyFont="1" applyFill="1" applyBorder="1" applyAlignment="1">
      <alignment horizontal="center" vertical="center"/>
    </xf>
    <xf numFmtId="0" fontId="225" fillId="167" borderId="223" xfId="0" applyFont="1" applyFill="1" applyBorder="1" applyAlignment="1">
      <alignment horizontal="center" vertical="center"/>
    </xf>
    <xf numFmtId="164" fontId="226" fillId="168" borderId="224" xfId="0" applyNumberFormat="1" applyFont="1" applyFill="1" applyBorder="1" applyAlignment="1">
      <alignment horizontal="center" vertical="center"/>
    </xf>
    <xf numFmtId="0" fontId="227" fillId="169" borderId="225" xfId="0" applyFont="1" applyFill="1" applyBorder="1" applyAlignment="1">
      <alignment horizontal="center" vertical="center"/>
    </xf>
    <xf numFmtId="0" fontId="228" fillId="170" borderId="226" xfId="0" applyFont="1" applyFill="1" applyBorder="1" applyAlignment="1">
      <alignment horizontal="center" vertical="center"/>
    </xf>
    <xf numFmtId="0" fontId="229" fillId="171" borderId="227" xfId="0" applyFont="1" applyFill="1" applyBorder="1" applyAlignment="1">
      <alignment horizontal="center" vertical="center"/>
    </xf>
    <xf numFmtId="0" fontId="230" fillId="172" borderId="228" xfId="0" applyFont="1" applyFill="1" applyBorder="1" applyAlignment="1">
      <alignment horizontal="center" vertical="center"/>
    </xf>
    <xf numFmtId="164" fontId="231" fillId="173" borderId="229" xfId="0" applyNumberFormat="1" applyFont="1" applyFill="1" applyBorder="1" applyAlignment="1">
      <alignment horizontal="center" vertical="center"/>
    </xf>
    <xf numFmtId="0" fontId="232" fillId="174" borderId="230" xfId="0" applyFont="1" applyFill="1" applyBorder="1" applyAlignment="1">
      <alignment horizontal="center" vertical="center"/>
    </xf>
    <xf numFmtId="0" fontId="233" fillId="175" borderId="231" xfId="0" applyFont="1" applyFill="1" applyBorder="1" applyAlignment="1">
      <alignment horizontal="center" vertical="center"/>
    </xf>
    <xf numFmtId="0" fontId="234" fillId="176" borderId="232" xfId="0" applyFont="1" applyFill="1" applyBorder="1" applyAlignment="1">
      <alignment horizontal="center" vertical="center"/>
    </xf>
    <xf numFmtId="0" fontId="235" fillId="177" borderId="233" xfId="0" applyFont="1" applyFill="1" applyBorder="1" applyAlignment="1">
      <alignment horizontal="center" vertical="center"/>
    </xf>
    <xf numFmtId="164" fontId="236" fillId="178" borderId="234" xfId="0" applyNumberFormat="1" applyFont="1" applyFill="1" applyBorder="1" applyAlignment="1">
      <alignment horizontal="center" vertical="center"/>
    </xf>
    <xf numFmtId="0" fontId="237" fillId="179" borderId="235" xfId="0" applyFont="1" applyFill="1" applyBorder="1" applyAlignment="1">
      <alignment horizontal="center" vertical="center"/>
    </xf>
    <xf numFmtId="0" fontId="238" fillId="180" borderId="236" xfId="0" applyFont="1" applyFill="1" applyBorder="1" applyAlignment="1">
      <alignment horizontal="center" vertical="center"/>
    </xf>
    <xf numFmtId="0" fontId="239" fillId="181" borderId="237" xfId="0" applyFont="1" applyFill="1" applyBorder="1" applyAlignment="1">
      <alignment horizontal="center" vertical="center"/>
    </xf>
    <xf numFmtId="0" fontId="240" fillId="182" borderId="238" xfId="0" applyFont="1" applyFill="1" applyBorder="1" applyAlignment="1">
      <alignment horizontal="center" vertical="center"/>
    </xf>
    <xf numFmtId="164" fontId="241" fillId="183" borderId="239" xfId="0" applyNumberFormat="1" applyFont="1" applyFill="1" applyBorder="1" applyAlignment="1">
      <alignment horizontal="center" vertical="center"/>
    </xf>
    <xf numFmtId="0" fontId="242" fillId="184" borderId="240" xfId="0" applyFont="1" applyFill="1" applyBorder="1" applyAlignment="1">
      <alignment horizontal="center" vertical="center"/>
    </xf>
    <xf numFmtId="0" fontId="243" fillId="185" borderId="241" xfId="0" applyFont="1" applyFill="1" applyBorder="1" applyAlignment="1">
      <alignment horizontal="center" vertical="center"/>
    </xf>
    <xf numFmtId="0" fontId="244" fillId="186" borderId="242" xfId="0" applyFont="1" applyFill="1" applyBorder="1" applyAlignment="1">
      <alignment horizontal="center" vertical="center"/>
    </xf>
    <xf numFmtId="164" fontId="245" fillId="187" borderId="243" xfId="0" applyNumberFormat="1" applyFont="1" applyFill="1" applyBorder="1" applyAlignment="1">
      <alignment horizontal="center" vertical="center"/>
    </xf>
    <xf numFmtId="0" fontId="246" fillId="188" borderId="244" xfId="0" applyFont="1" applyFill="1" applyBorder="1" applyAlignment="1">
      <alignment horizontal="center" vertical="center"/>
    </xf>
    <xf numFmtId="0" fontId="247" fillId="189" borderId="245" xfId="0" applyFont="1" applyFill="1" applyBorder="1" applyAlignment="1">
      <alignment horizontal="center" vertical="center"/>
    </xf>
    <xf numFmtId="0" fontId="248" fillId="190" borderId="246" xfId="0" applyFont="1" applyFill="1" applyBorder="1" applyAlignment="1">
      <alignment horizontal="center" vertical="center"/>
    </xf>
    <xf numFmtId="0" fontId="249" fillId="191" borderId="247" xfId="0" applyFont="1" applyFill="1" applyBorder="1" applyAlignment="1">
      <alignment horizontal="center" vertical="center"/>
    </xf>
    <xf numFmtId="164" fontId="3" fillId="2" borderId="247" xfId="0" applyNumberFormat="1" applyFont="1" applyFill="1" applyBorder="1" applyAlignment="1">
      <alignment horizontal="center" vertical="center"/>
    </xf>
    <xf numFmtId="0" fontId="3" fillId="2" borderId="247" xfId="0" applyFont="1" applyFill="1" applyBorder="1" applyAlignment="1">
      <alignment horizontal="center"/>
    </xf>
    <xf numFmtId="0" fontId="3" fillId="2" borderId="247" xfId="0" applyFont="1" applyFill="1" applyBorder="1" applyAlignment="1">
      <alignment horizontal="center" vertical="center"/>
    </xf>
    <xf numFmtId="0" fontId="7" fillId="5" borderId="55" xfId="11" applyFont="1" applyFill="1" applyAlignment="1">
      <alignment horizontal="center"/>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1"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252"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3" fillId="2" borderId="248" xfId="23" applyFont="1" applyFill="1" applyAlignment="1">
      <alignment horizontal="center"/>
    </xf>
    <xf numFmtId="0" fontId="24" fillId="2" borderId="248" xfId="26" applyFont="1" applyFill="1" applyAlignment="1">
      <alignment horizontal="center"/>
    </xf>
    <xf numFmtId="0" fontId="60" fillId="191" borderId="248" xfId="28" applyFont="1" applyFill="1" applyAlignment="1">
      <alignment horizontal="center"/>
    </xf>
    <xf numFmtId="0" fontId="21" fillId="2" borderId="248" xfId="25" applyFont="1" applyFill="1" applyAlignment="1">
      <alignment horizontal="center"/>
    </xf>
    <xf numFmtId="0" fontId="77"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8" fillId="2" borderId="248" xfId="29" applyFont="1" applyFill="1" applyBorder="1" applyAlignment="1">
      <alignment horizontal="center"/>
    </xf>
    <xf numFmtId="0" fontId="50" fillId="2" borderId="248" xfId="25" applyFont="1" applyFill="1"/>
    <xf numFmtId="0" fontId="79" fillId="2" borderId="248" xfId="29" applyFont="1" applyFill="1" applyBorder="1" applyAlignment="1">
      <alignment horizontal="center"/>
    </xf>
    <xf numFmtId="0" fontId="51" fillId="2" borderId="248" xfId="25" applyFont="1" applyFill="1"/>
    <xf numFmtId="0" fontId="80"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3" fillId="2" borderId="248" xfId="32" applyFont="1" applyFill="1"/>
    <xf numFmtId="0" fontId="26" fillId="2" borderId="248" xfId="32" applyFont="1" applyFill="1"/>
    <xf numFmtId="0" fontId="74" fillId="2" borderId="248" xfId="32" applyFont="1" applyFill="1"/>
    <xf numFmtId="0" fontId="59"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7"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3" fillId="27" borderId="248" xfId="33" applyFont="1" applyFill="1" applyAlignment="1">
      <alignment horizontal="left" vertical="center" wrapText="1"/>
    </xf>
    <xf numFmtId="0" fontId="93" fillId="28" borderId="91" xfId="33" applyFont="1" applyFill="1" applyBorder="1" applyAlignment="1">
      <alignment horizontal="left" vertical="center" wrapText="1"/>
    </xf>
    <xf numFmtId="0" fontId="93" fillId="28" borderId="248" xfId="33" applyFont="1" applyFill="1" applyAlignment="1">
      <alignment horizontal="left" vertical="center" wrapText="1"/>
    </xf>
    <xf numFmtId="0" fontId="93"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3" fillId="2" borderId="248" xfId="34" applyFont="1" applyFill="1"/>
    <xf numFmtId="0" fontId="36" fillId="2" borderId="248" xfId="34" applyFont="1" applyFill="1"/>
    <xf numFmtId="0" fontId="18" fillId="2" borderId="248" xfId="34" applyFont="1" applyFill="1"/>
    <xf numFmtId="0" fontId="74" fillId="2" borderId="248" xfId="34" applyFont="1" applyFill="1"/>
    <xf numFmtId="0" fontId="35" fillId="2" borderId="248" xfId="34" applyFont="1" applyFill="1"/>
    <xf numFmtId="0" fontId="59"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4"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6"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2" fillId="0" borderId="248" xfId="34" applyFont="1"/>
    <xf numFmtId="0" fontId="83" fillId="0" borderId="248" xfId="34" applyFont="1" applyAlignment="1">
      <alignment vertical="top" wrapText="1"/>
    </xf>
    <xf numFmtId="0" fontId="84" fillId="0" borderId="248" xfId="34" applyFont="1"/>
    <xf numFmtId="0" fontId="85"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7" fillId="0" borderId="248" xfId="35" applyFont="1" applyAlignment="1">
      <alignment vertical="center"/>
    </xf>
    <xf numFmtId="0" fontId="89" fillId="0" borderId="248" xfId="35" applyFont="1" applyAlignment="1">
      <alignment vertical="center"/>
    </xf>
    <xf numFmtId="0" fontId="91" fillId="0" borderId="248"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4" fillId="2" borderId="54" xfId="0" applyFont="1" applyFill="1" applyBorder="1" applyAlignment="1">
      <alignment horizontal="left" vertical="center" wrapText="1"/>
    </xf>
    <xf numFmtId="164" fontId="3" fillId="0" borderId="54"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0" fontId="3" fillId="3" borderId="55" xfId="0" applyFont="1" applyFill="1" applyBorder="1" applyAlignment="1">
      <alignment vertical="center" wrapText="1"/>
    </xf>
    <xf numFmtId="164" fontId="3" fillId="2" borderId="89" xfId="0" applyNumberFormat="1" applyFont="1" applyFill="1" applyBorder="1" applyAlignment="1">
      <alignment horizontal="center" vertical="center" wrapText="1"/>
    </xf>
    <xf numFmtId="164" fontId="3" fillId="2" borderId="247"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57" fillId="0" borderId="54"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54" xfId="0" applyFont="1" applyBorder="1" applyAlignment="1">
      <alignment vertical="center" wrapText="1"/>
    </xf>
    <xf numFmtId="164" fontId="1" fillId="0" borderId="2" xfId="0" applyNumberFormat="1" applyFont="1" applyBorder="1" applyAlignment="1">
      <alignment horizontal="center" vertical="center" wrapText="1"/>
    </xf>
    <xf numFmtId="164" fontId="3" fillId="2" borderId="10"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8" xfId="19" applyFont="1" applyBorder="1" applyAlignment="1">
      <alignment vertical="center"/>
    </xf>
    <xf numFmtId="0" fontId="87" fillId="0" borderId="248" xfId="19" applyFont="1" applyBorder="1" applyAlignment="1">
      <alignment vertical="center" wrapText="1"/>
    </xf>
    <xf numFmtId="0" fontId="89" fillId="0" borderId="248" xfId="19" applyFont="1" applyBorder="1" applyAlignment="1">
      <alignment vertical="center"/>
    </xf>
    <xf numFmtId="0" fontId="89" fillId="0" borderId="248" xfId="19" applyFont="1" applyBorder="1" applyAlignment="1">
      <alignment vertical="center" wrapText="1"/>
    </xf>
    <xf numFmtId="0" fontId="91" fillId="0" borderId="248" xfId="19" applyFont="1" applyBorder="1" applyAlignment="1">
      <alignment vertical="center"/>
    </xf>
    <xf numFmtId="0" fontId="91" fillId="0" borderId="248" xfId="19" applyFont="1" applyBorder="1" applyAlignment="1">
      <alignment vertical="center" wrapText="1"/>
    </xf>
    <xf numFmtId="0" fontId="39" fillId="0" borderId="0" xfId="8" applyFont="1" applyAlignment="1">
      <alignment horizontal="left"/>
    </xf>
    <xf numFmtId="0" fontId="250"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C9E14BE-9A5C-4771-B1DB-BAFA0B9C6D20}"/>
    <cellStyle name="Hyperlink" xfId="19" builtinId="8"/>
    <cellStyle name="Hyperlink 2" xfId="6" xr:uid="{00000000-0005-0000-0000-000003000000}"/>
    <cellStyle name="Hyperlink 2 2" xfId="16" xr:uid="{00000000-0005-0000-0000-000004000000}"/>
    <cellStyle name="Hyperlink 2 2 2" xfId="29" xr:uid="{2F1DA553-3119-4185-8A17-F4A6018CC36C}"/>
    <cellStyle name="Hyperlink 3" xfId="17" xr:uid="{00000000-0005-0000-0000-000005000000}"/>
    <cellStyle name="Hyperlink 3 2" xfId="30" xr:uid="{3341B30B-0202-4E48-9A82-A4E12CC11F10}"/>
    <cellStyle name="Hyperlink 4" xfId="35" xr:uid="{D9C8171D-035C-472E-A9C9-992485429CE3}"/>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862C7FE-AD2F-41EE-80D0-132E93599CB8}"/>
    <cellStyle name="Normal 2 2 3" xfId="34" xr:uid="{3F304B2A-84F7-4A93-A514-50C36499FE06}"/>
    <cellStyle name="Normal 2 3" xfId="9" xr:uid="{00000000-0005-0000-0000-00000B000000}"/>
    <cellStyle name="Normal 2 3 2" xfId="12" xr:uid="{00000000-0005-0000-0000-00000C000000}"/>
    <cellStyle name="Normal 2 3 2 2" xfId="22" xr:uid="{00000000-0005-0000-0000-00000D000000}"/>
    <cellStyle name="Normal 2 3 2 2 2" xfId="33" xr:uid="{CF5C001D-C4A5-40E4-B186-823CED11878F}"/>
    <cellStyle name="Normal 2 3 3" xfId="20" xr:uid="{00000000-0005-0000-0000-00000E000000}"/>
    <cellStyle name="Normal 2 3 4" xfId="32" xr:uid="{3B95BF3A-01EE-49A2-B2E5-C89CDD40926E}"/>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4F233342-ACCE-4BD3-85BF-F03B814A6E2F}"/>
    <cellStyle name="Normal 4 3" xfId="21" xr:uid="{00000000-0005-0000-0000-000013000000}"/>
    <cellStyle name="Normal 5" xfId="23" xr:uid="{57167030-958B-42B5-B85B-9CAE8907C726}"/>
    <cellStyle name="Normal 6" xfId="1" xr:uid="{00000000-0005-0000-0000-000014000000}"/>
    <cellStyle name="Normal 6 2" xfId="11" xr:uid="{00000000-0005-0000-0000-000015000000}"/>
    <cellStyle name="Normal 6 2 2" xfId="14" xr:uid="{00000000-0005-0000-0000-000016000000}"/>
    <cellStyle name="Normal 6 2 2 2" xfId="25" xr:uid="{3D29F4C3-2279-4448-B7CC-0BD072BA1E39}"/>
    <cellStyle name="Normal 6 2 3" xfId="24" xr:uid="{7675668D-3BDE-4FD7-989D-8D7E6EA75F23}"/>
    <cellStyle name="Normal 6 3" xfId="27" xr:uid="{CB3A370E-A4AC-41E9-A833-AA2794684B0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7.6638991699999996</c:v>
                </c:pt>
                <c:pt idx="1">
                  <c:v>1E-10</c:v>
                </c:pt>
                <c:pt idx="2">
                  <c:v>1E-10</c:v>
                </c:pt>
                <c:pt idx="3">
                  <c:v>1E-10</c:v>
                </c:pt>
                <c:pt idx="4">
                  <c:v>9.2237749999999998</c:v>
                </c:pt>
                <c:pt idx="5">
                  <c:v>10.56</c:v>
                </c:pt>
              </c:numCache>
            </c:numRef>
          </c:val>
          <c:extLst>
            <c:ext xmlns:c16="http://schemas.microsoft.com/office/drawing/2014/chart" uri="{C3380CC4-5D6E-409C-BE32-E72D297353CC}">
              <c16:uniqueId val="{00000000-A76F-47C5-89D9-2137DA026F7A}"/>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76F-47C5-89D9-2137DA026F7A}"/>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76F-47C5-89D9-2137DA026F7A}"/>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76F-47C5-89D9-2137DA026F7A}"/>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76F-47C5-89D9-2137DA026F7A}"/>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76F-47C5-89D9-2137DA026F7A}"/>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76F-47C5-89D9-2137DA026F7A}"/>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44.050219460000001</c:v>
                </c:pt>
                <c:pt idx="1">
                  <c:v>1E-10</c:v>
                </c:pt>
                <c:pt idx="2">
                  <c:v>1E-10</c:v>
                </c:pt>
                <c:pt idx="3">
                  <c:v>1E-10</c:v>
                </c:pt>
                <c:pt idx="4">
                  <c:v>34.11108273</c:v>
                </c:pt>
                <c:pt idx="5">
                  <c:v>45.419670400000001</c:v>
                </c:pt>
              </c:numCache>
            </c:numRef>
          </c:val>
          <c:extLst>
            <c:ext xmlns:c16="http://schemas.microsoft.com/office/drawing/2014/chart" uri="{C3380CC4-5D6E-409C-BE32-E72D297353CC}">
              <c16:uniqueId val="{00000007-A76F-47C5-89D9-2137DA026F7A}"/>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71.096426820000005</c:v>
                </c:pt>
                <c:pt idx="2">
                  <c:v>40.397422130000002</c:v>
                </c:pt>
                <c:pt idx="3">
                  <c:v>60.427135679999999</c:v>
                </c:pt>
                <c:pt idx="4">
                  <c:v>0</c:v>
                </c:pt>
                <c:pt idx="5">
                  <c:v>0</c:v>
                </c:pt>
              </c:numCache>
            </c:numRef>
          </c:val>
          <c:extLst>
            <c:ext xmlns:c16="http://schemas.microsoft.com/office/drawing/2014/chart" uri="{C3380CC4-5D6E-409C-BE32-E72D297353CC}">
              <c16:uniqueId val="{00000008-A76F-47C5-89D9-2137DA026F7A}"/>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48.285881369999998</c:v>
                </c:pt>
                <c:pt idx="1">
                  <c:v>28.903573179999999</c:v>
                </c:pt>
                <c:pt idx="2">
                  <c:v>59.602577869999998</c:v>
                </c:pt>
                <c:pt idx="3">
                  <c:v>39.572864320000001</c:v>
                </c:pt>
                <c:pt idx="4">
                  <c:v>56.665142269999997</c:v>
                </c:pt>
                <c:pt idx="5">
                  <c:v>44.020329599999997</c:v>
                </c:pt>
              </c:numCache>
            </c:numRef>
          </c:val>
          <c:extLst>
            <c:ext xmlns:c16="http://schemas.microsoft.com/office/drawing/2014/chart" uri="{C3380CC4-5D6E-409C-BE32-E72D297353CC}">
              <c16:uniqueId val="{00000009-A76F-47C5-89D9-2137DA026F7A}"/>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E58-4BE7-8365-82B04E13A51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33.295595800000001</c:v>
                </c:pt>
                <c:pt idx="1">
                  <c:v>64.897955890000006</c:v>
                </c:pt>
                <c:pt idx="2">
                  <c:v>17.637635589999999</c:v>
                </c:pt>
                <c:pt idx="3">
                  <c:v>78.54276634</c:v>
                </c:pt>
                <c:pt idx="4">
                  <c:v>27.200915559999999</c:v>
                </c:pt>
                <c:pt idx="5">
                  <c:v>49.40006108</c:v>
                </c:pt>
              </c:numCache>
            </c:numRef>
          </c:val>
          <c:extLst>
            <c:ext xmlns:c16="http://schemas.microsoft.com/office/drawing/2014/chart" uri="{C3380CC4-5D6E-409C-BE32-E72D297353CC}">
              <c16:uniqueId val="{00000002-6E58-4BE7-8365-82B04E13A51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19.441296850000001</c:v>
                </c:pt>
                <c:pt idx="1">
                  <c:v>0</c:v>
                </c:pt>
                <c:pt idx="2">
                  <c:v>12.232021339999999</c:v>
                </c:pt>
                <c:pt idx="3">
                  <c:v>11.07298288</c:v>
                </c:pt>
                <c:pt idx="4">
                  <c:v>19.9430105</c:v>
                </c:pt>
                <c:pt idx="5">
                  <c:v>28.77595775</c:v>
                </c:pt>
              </c:numCache>
            </c:numRef>
          </c:val>
          <c:extLst>
            <c:ext xmlns:c16="http://schemas.microsoft.com/office/drawing/2014/chart" uri="{C3380CC4-5D6E-409C-BE32-E72D297353CC}">
              <c16:uniqueId val="{00000003-6E58-4BE7-8365-82B04E13A51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6E58-4BE7-8365-82B04E13A51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47.263107349999999</c:v>
                </c:pt>
                <c:pt idx="1">
                  <c:v>35.102044110000001</c:v>
                </c:pt>
                <c:pt idx="2">
                  <c:v>70.130343080000003</c:v>
                </c:pt>
                <c:pt idx="3">
                  <c:v>10.38425078</c:v>
                </c:pt>
                <c:pt idx="4">
                  <c:v>52.856073940000002</c:v>
                </c:pt>
                <c:pt idx="5">
                  <c:v>21.82398117</c:v>
                </c:pt>
              </c:numCache>
            </c:numRef>
          </c:val>
          <c:extLst>
            <c:ext xmlns:c16="http://schemas.microsoft.com/office/drawing/2014/chart" uri="{C3380CC4-5D6E-409C-BE32-E72D297353CC}">
              <c16:uniqueId val="{00000005-6E58-4BE7-8365-82B04E13A51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27.452937219999999</c:v>
                </c:pt>
                <c:pt idx="1">
                  <c:v>1E-10</c:v>
                </c:pt>
                <c:pt idx="2">
                  <c:v>1E-10</c:v>
                </c:pt>
                <c:pt idx="3">
                  <c:v>1E-10</c:v>
                </c:pt>
                <c:pt idx="4">
                  <c:v>17.370742880000002</c:v>
                </c:pt>
                <c:pt idx="5">
                  <c:v>41.37001609</c:v>
                </c:pt>
              </c:numCache>
            </c:numRef>
          </c:val>
          <c:extLst>
            <c:ext xmlns:c16="http://schemas.microsoft.com/office/drawing/2014/chart" uri="{C3380CC4-5D6E-409C-BE32-E72D297353CC}">
              <c16:uniqueId val="{00000000-5FEC-4717-9B97-7F5F90EBE5C0}"/>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1E-10</c:v>
                </c:pt>
                <c:pt idx="1">
                  <c:v>1E-10</c:v>
                </c:pt>
                <c:pt idx="2">
                  <c:v>1E-10</c:v>
                </c:pt>
                <c:pt idx="3">
                  <c:v>1E-10</c:v>
                </c:pt>
                <c:pt idx="4">
                  <c:v>1E-10</c:v>
                </c:pt>
                <c:pt idx="5">
                  <c:v>0</c:v>
                </c:pt>
              </c:numCache>
            </c:numRef>
          </c:val>
          <c:extLst>
            <c:ext xmlns:c16="http://schemas.microsoft.com/office/drawing/2014/chart" uri="{C3380CC4-5D6E-409C-BE32-E72D297353CC}">
              <c16:uniqueId val="{00000001-5FEC-4717-9B97-7F5F90EBE5C0}"/>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72.547062780000005</c:v>
                </c:pt>
                <c:pt idx="1">
                  <c:v>100</c:v>
                </c:pt>
                <c:pt idx="2">
                  <c:v>100</c:v>
                </c:pt>
                <c:pt idx="3">
                  <c:v>65.954773869999997</c:v>
                </c:pt>
                <c:pt idx="4">
                  <c:v>82.629257120000005</c:v>
                </c:pt>
                <c:pt idx="5">
                  <c:v>0</c:v>
                </c:pt>
              </c:numCache>
            </c:numRef>
          </c:val>
          <c:extLst>
            <c:ext xmlns:c16="http://schemas.microsoft.com/office/drawing/2014/chart" uri="{C3380CC4-5D6E-409C-BE32-E72D297353CC}">
              <c16:uniqueId val="{00000002-5FEC-4717-9B97-7F5F90EBE5C0}"/>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1E-10</c:v>
                </c:pt>
                <c:pt idx="1">
                  <c:v>1E-10</c:v>
                </c:pt>
                <c:pt idx="2">
                  <c:v>1E-10</c:v>
                </c:pt>
                <c:pt idx="3">
                  <c:v>34.045226130000003</c:v>
                </c:pt>
                <c:pt idx="4">
                  <c:v>1E-10</c:v>
                </c:pt>
                <c:pt idx="5">
                  <c:v>58.62998391</c:v>
                </c:pt>
              </c:numCache>
            </c:numRef>
          </c:val>
          <c:extLst>
            <c:ext xmlns:c16="http://schemas.microsoft.com/office/drawing/2014/chart" uri="{C3380CC4-5D6E-409C-BE32-E72D297353CC}">
              <c16:uniqueId val="{00000003-5FEC-4717-9B97-7F5F90EBE5C0}"/>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24.1</c:v>
                </c:pt>
                <c:pt idx="11">
                  <c:v>24.1</c:v>
                </c:pt>
                <c:pt idx="12">
                  <c:v>24.1</c:v>
                </c:pt>
                <c:pt idx="13">
                  <c:v>24.1</c:v>
                </c:pt>
                <c:pt idx="14">
                  <c:v>24.1</c:v>
                </c:pt>
                <c:pt idx="15">
                  <c:v>28.1</c:v>
                </c:pt>
                <c:pt idx="16">
                  <c:v>32.200000000000003</c:v>
                </c:pt>
                <c:pt idx="17">
                  <c:v>36.299999999999997</c:v>
                </c:pt>
                <c:pt idx="18">
                  <c:v>40.4</c:v>
                </c:pt>
                <c:pt idx="19">
                  <c:v>44.5</c:v>
                </c:pt>
                <c:pt idx="20">
                  <c:v>48.5</c:v>
                </c:pt>
                <c:pt idx="21">
                  <c:v>52.6</c:v>
                </c:pt>
                <c:pt idx="22">
                  <c:v>56.7</c:v>
                </c:pt>
                <c:pt idx="23">
                  <c:v>60.8</c:v>
                </c:pt>
                <c:pt idx="24">
                  <c:v>64.8</c:v>
                </c:pt>
                <c:pt idx="25">
                  <c:v>68.900000000000006</c:v>
                </c:pt>
              </c:numCache>
            </c:numRef>
          </c:yVal>
          <c:smooth val="0"/>
          <c:extLst>
            <c:ext xmlns:c16="http://schemas.microsoft.com/office/drawing/2014/chart" uri="{C3380CC4-5D6E-409C-BE32-E72D297353CC}">
              <c16:uniqueId val="{00000000-F75E-4CE8-B279-EC73FC98E4D1}"/>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75E-4CE8-B279-EC73FC98E4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5E-4CE8-B279-EC73FC98E4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5E-4CE8-B279-EC73FC98E4D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5E-4CE8-B279-EC73FC98E4D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5E-4CE8-B279-EC73FC98E4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5E-4CE8-B279-EC73FC98E4D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5E-4CE8-B279-EC73FC98E4D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5E-4CE8-B279-EC73FC98E4D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5E-4CE8-B279-EC73FC98E4D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5E-4CE8-B279-EC73FC98E4D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5E-4CE8-B279-EC73FC98E4D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5E-4CE8-B279-EC73FC98E4D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5E-4CE8-B279-EC73FC98E4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5E-4CE8-B279-EC73FC98E4D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5E-4CE8-B279-EC73FC98E4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5E-4CE8-B279-EC73FC98E4D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5E-4CE8-B279-EC73FC98E4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5E-4CE8-B279-EC73FC98E4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5E-4CE8-B279-EC73FC98E4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5E-4CE8-B279-EC73FC98E4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5E-4CE8-B279-EC73FC98E4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5E-4CE8-B279-EC73FC98E4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5E-4CE8-B279-EC73FC98E4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75E-4CE8-B279-EC73FC98E4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75E-4CE8-B279-EC73FC98E4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5E-4CE8-B279-EC73FC98E4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5E-4CE8-B279-EC73FC98E4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5E-4CE8-B279-EC73FC98E4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5E-4CE8-B279-EC73FC98E4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5E-4CE8-B279-EC73FC98E4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5E-4CE8-B279-EC73FC98E4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5E-4CE8-B279-EC73FC98E4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5E-4CE8-B279-EC73FC98E4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5E-4CE8-B279-EC73FC98E4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5E-4CE8-B279-EC73FC98E4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5E-4CE8-B279-EC73FC98E4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5E-4CE8-B279-EC73FC98E4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5E-4CE8-B279-EC73FC98E4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5E-4CE8-B279-EC73FC98E4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5E-4CE8-B279-EC73FC98E4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5E-4CE8-B279-EC73FC98E4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5E-4CE8-B279-EC73FC98E4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5E-4CE8-B279-EC73FC98E4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5E-4CE8-B279-EC73FC98E4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5E-4CE8-B279-EC73FC98E4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5E-4CE8-B279-EC73FC98E4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5E-4CE8-B279-EC73FC98E4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5E-4CE8-B279-EC73FC98E4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5E-4CE8-B279-EC73FC98E4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5E-4CE8-B279-EC73FC98E4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5E-4CE8-B279-EC73FC98E4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5E-4CE8-B279-EC73FC98E4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5E-4CE8-B279-EC73FC98E4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5E-4CE8-B279-EC73FC98E4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5E-4CE8-B279-EC73FC98E4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5E-4CE8-B279-EC73FC98E4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5E-4CE8-B279-EC73FC98E4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5E-4CE8-B279-EC73FC98E4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5E-4CE8-B279-EC73FC98E4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5E-4CE8-B279-EC73FC98E4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5E-4CE8-B279-EC73FC98E4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5E-4CE8-B279-EC73FC98E4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5E-4CE8-B279-EC73FC98E4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5E-4CE8-B279-EC73FC98E4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5E-4CE8-B279-EC73FC98E4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5E-4CE8-B279-EC73FC98E4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5E-4CE8-B279-EC73FC98E4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5E-4CE8-B279-EC73FC98E4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5E-4CE8-B279-EC73FC98E4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5E-4CE8-B279-EC73FC98E4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5E-4CE8-B279-EC73FC98E4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5E-4CE8-B279-EC73FC98E4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5E-4CE8-B279-EC73FC98E4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5E-4CE8-B279-EC73FC98E4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5E-4CE8-B279-EC73FC98E4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5E-4CE8-B279-EC73FC98E4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5E-4CE8-B279-EC73FC98E4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5E-4CE8-B279-EC73FC98E4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5E-4CE8-B279-EC73FC98E4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5E-4CE8-B279-EC73FC98E4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5E-4CE8-B279-EC73FC98E4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5E-4CE8-B279-EC73FC98E4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5E-4CE8-B279-EC73FC98E4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5E-4CE8-B279-EC73FC98E4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5E-4CE8-B279-EC73FC98E4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5E-4CE8-B279-EC73FC98E4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5E-4CE8-B279-EC73FC98E4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5E-4CE8-B279-EC73FC98E4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5E-4CE8-B279-EC73FC98E4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5E-4CE8-B279-EC73FC98E4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5E-4CE8-B279-EC73FC98E4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5E-4CE8-B279-EC73FC98E4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5E-4CE8-B279-EC73FC98E4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5E-4CE8-B279-EC73FC98E4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75E-4CE8-B279-EC73FC98E4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31.76924970293669</c:v>
                </c:pt>
                <c:pt idx="5">
                  <c:v>#N/A</c:v>
                </c:pt>
                <c:pt idx="6">
                  <c:v>#N/A</c:v>
                </c:pt>
                <c:pt idx="7">
                  <c:v>#N/A</c:v>
                </c:pt>
                <c:pt idx="8">
                  <c:v>59.865025803890433</c:v>
                </c:pt>
                <c:pt idx="9">
                  <c:v>#N/A</c:v>
                </c:pt>
                <c:pt idx="10">
                  <c:v>#N/A</c:v>
                </c:pt>
                <c:pt idx="11">
                  <c:v>58.03987329979504</c:v>
                </c:pt>
                <c:pt idx="12">
                  <c:v>64.844503375120553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75E-4CE8-B279-EC73FC98E4D1}"/>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9.6999999999999993</c:v>
                </c:pt>
                <c:pt idx="6">
                  <c:v>9.6999999999999993</c:v>
                </c:pt>
                <c:pt idx="7">
                  <c:v>9.6999999999999993</c:v>
                </c:pt>
                <c:pt idx="8">
                  <c:v>9.6999999999999993</c:v>
                </c:pt>
                <c:pt idx="9">
                  <c:v>9.6999999999999993</c:v>
                </c:pt>
                <c:pt idx="10">
                  <c:v>12.4</c:v>
                </c:pt>
                <c:pt idx="11">
                  <c:v>15.1</c:v>
                </c:pt>
                <c:pt idx="12">
                  <c:v>17.8</c:v>
                </c:pt>
                <c:pt idx="13">
                  <c:v>20.5</c:v>
                </c:pt>
                <c:pt idx="14">
                  <c:v>23.2</c:v>
                </c:pt>
                <c:pt idx="15">
                  <c:v>25.9</c:v>
                </c:pt>
                <c:pt idx="16">
                  <c:v>28.5</c:v>
                </c:pt>
                <c:pt idx="17">
                  <c:v>31.2</c:v>
                </c:pt>
                <c:pt idx="18">
                  <c:v>33.9</c:v>
                </c:pt>
                <c:pt idx="19">
                  <c:v>36.6</c:v>
                </c:pt>
                <c:pt idx="20">
                  <c:v>39.299999999999997</c:v>
                </c:pt>
                <c:pt idx="21">
                  <c:v>42</c:v>
                </c:pt>
                <c:pt idx="22">
                  <c:v>44.7</c:v>
                </c:pt>
                <c:pt idx="23">
                  <c:v>47.4</c:v>
                </c:pt>
                <c:pt idx="24">
                  <c:v>50</c:v>
                </c:pt>
                <c:pt idx="25">
                  <c:v>52.7</c:v>
                </c:pt>
              </c:numCache>
            </c:numRef>
          </c:yVal>
          <c:smooth val="0"/>
          <c:extLst>
            <c:ext xmlns:c16="http://schemas.microsoft.com/office/drawing/2014/chart" uri="{C3380CC4-5D6E-409C-BE32-E72D297353CC}">
              <c16:uniqueId val="{00000061-F75E-4CE8-B279-EC73FC98E4D1}"/>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75E-4CE8-B279-EC73FC98E4D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75E-4CE8-B279-EC73FC98E4D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75E-4CE8-B279-EC73FC98E4D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75E-4CE8-B279-EC73FC98E4D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75E-4CE8-B279-EC73FC98E4D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75E-4CE8-B279-EC73FC98E4D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75E-4CE8-B279-EC73FC98E4D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75E-4CE8-B279-EC73FC98E4D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75E-4CE8-B279-EC73FC98E4D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75E-4CE8-B279-EC73FC98E4D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75E-4CE8-B279-EC73FC98E4D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75E-4CE8-B279-EC73FC98E4D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75E-4CE8-B279-EC73FC98E4D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75E-4CE8-B279-EC73FC98E4D1}"/>
                </c:ext>
              </c:extLst>
            </c:dLbl>
            <c:dLbl>
              <c:idx val="1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F75E-4CE8-B279-EC73FC98E4D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75E-4CE8-B279-EC73FC98E4D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75E-4CE8-B279-EC73FC98E4D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75E-4CE8-B279-EC73FC98E4D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75E-4CE8-B279-EC73FC98E4D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75E-4CE8-B279-EC73FC98E4D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75E-4CE8-B279-EC73FC98E4D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75E-4CE8-B279-EC73FC98E4D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75E-4CE8-B279-EC73FC98E4D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75E-4CE8-B279-EC73FC98E4D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13.732950500748908</c:v>
                </c:pt>
                <c:pt idx="2">
                  <c:v>#N/A</c:v>
                </c:pt>
                <c:pt idx="3">
                  <c:v>26.6509340652111</c:v>
                </c:pt>
                <c:pt idx="4">
                  <c:v>30.749974537429985</c:v>
                </c:pt>
                <c:pt idx="5">
                  <c:v>#N/A</c:v>
                </c:pt>
                <c:pt idx="6">
                  <c:v>#N/A</c:v>
                </c:pt>
                <c:pt idx="7">
                  <c:v>#N/A</c:v>
                </c:pt>
                <c:pt idx="8">
                  <c:v>43.795156808257239</c:v>
                </c:pt>
                <c:pt idx="9">
                  <c:v>#N/A</c:v>
                </c:pt>
                <c:pt idx="10">
                  <c:v>#N/A</c:v>
                </c:pt>
                <c:pt idx="11">
                  <c:v>42.353932154069987</c:v>
                </c:pt>
                <c:pt idx="12">
                  <c:v>54.327386692381872</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75E-4CE8-B279-EC73FC98E4D1}"/>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9.6999999999999993</c:v>
                </c:pt>
                <c:pt idx="10">
                  <c:v>12.4</c:v>
                </c:pt>
                <c:pt idx="11">
                  <c:v>15.1</c:v>
                </c:pt>
                <c:pt idx="12">
                  <c:v>17.399999999999999</c:v>
                </c:pt>
                <c:pt idx="13">
                  <c:v>17.399999999999999</c:v>
                </c:pt>
                <c:pt idx="14">
                  <c:v>18.7</c:v>
                </c:pt>
                <c:pt idx="15">
                  <c:v>20</c:v>
                </c:pt>
                <c:pt idx="16">
                  <c:v>21.4</c:v>
                </c:pt>
                <c:pt idx="17">
                  <c:v>22.7</c:v>
                </c:pt>
                <c:pt idx="18">
                  <c:v>24</c:v>
                </c:pt>
                <c:pt idx="19">
                  <c:v>25.3</c:v>
                </c:pt>
                <c:pt idx="20">
                  <c:v>26.7</c:v>
                </c:pt>
                <c:pt idx="21">
                  <c:v>28</c:v>
                </c:pt>
                <c:pt idx="22">
                  <c:v>29.3</c:v>
                </c:pt>
                <c:pt idx="23">
                  <c:v>30.6</c:v>
                </c:pt>
                <c:pt idx="24">
                  <c:v>32</c:v>
                </c:pt>
                <c:pt idx="25">
                  <c:v>33.299999999999997</c:v>
                </c:pt>
              </c:numCache>
            </c:numRef>
          </c:yVal>
          <c:smooth val="0"/>
          <c:extLst>
            <c:ext xmlns:c16="http://schemas.microsoft.com/office/drawing/2014/chart" uri="{C3380CC4-5D6E-409C-BE32-E72D297353CC}">
              <c16:uniqueId val="{0000007B-F75E-4CE8-B279-EC73FC98E4D1}"/>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75E-4CE8-B279-EC73FC98E4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75E-4CE8-B279-EC73FC98E4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75E-4CE8-B279-EC73FC98E4D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75E-4CE8-B279-EC73FC98E4D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75E-4CE8-B279-EC73FC98E4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75E-4CE8-B279-EC73FC98E4D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75E-4CE8-B279-EC73FC98E4D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75E-4CE8-B279-EC73FC98E4D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75E-4CE8-B279-EC73FC98E4D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75E-4CE8-B279-EC73FC98E4D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75E-4CE8-B279-EC73FC98E4D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75E-4CE8-B279-EC73FC98E4D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75E-4CE8-B279-EC73FC98E4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75E-4CE8-B279-EC73FC98E4D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75E-4CE8-B279-EC73FC98E4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75E-4CE8-B279-EC73FC98E4D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75E-4CE8-B279-EC73FC98E4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75E-4CE8-B279-EC73FC98E4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75E-4CE8-B279-EC73FC98E4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75E-4CE8-B279-EC73FC98E4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75E-4CE8-B279-EC73FC98E4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75E-4CE8-B279-EC73FC98E4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75E-4CE8-B279-EC73FC98E4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75E-4CE8-B279-EC73FC98E4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5E-4CE8-B279-EC73FC98E4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5E-4CE8-B279-EC73FC98E4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5E-4CE8-B279-EC73FC98E4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5E-4CE8-B279-EC73FC98E4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5E-4CE8-B279-EC73FC98E4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5E-4CE8-B279-EC73FC98E4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5E-4CE8-B279-EC73FC98E4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5E-4CE8-B279-EC73FC98E4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5E-4CE8-B279-EC73FC98E4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5E-4CE8-B279-EC73FC98E4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5E-4CE8-B279-EC73FC98E4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5E-4CE8-B279-EC73FC98E4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5E-4CE8-B279-EC73FC98E4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5E-4CE8-B279-EC73FC98E4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5E-4CE8-B279-EC73FC98E4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5E-4CE8-B279-EC73FC98E4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5E-4CE8-B279-EC73FC98E4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5E-4CE8-B279-EC73FC98E4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5E-4CE8-B279-EC73FC98E4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5E-4CE8-B279-EC73FC98E4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5E-4CE8-B279-EC73FC98E4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5E-4CE8-B279-EC73FC98E4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5E-4CE8-B279-EC73FC98E4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5E-4CE8-B279-EC73FC98E4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5E-4CE8-B279-EC73FC98E4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5E-4CE8-B279-EC73FC98E4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5E-4CE8-B279-EC73FC98E4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5E-4CE8-B279-EC73FC98E4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5E-4CE8-B279-EC73FC98E4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5E-4CE8-B279-EC73FC98E4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5E-4CE8-B279-EC73FC98E4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5E-4CE8-B279-EC73FC98E4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5E-4CE8-B279-EC73FC98E4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5E-4CE8-B279-EC73FC98E4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5E-4CE8-B279-EC73FC98E4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5E-4CE8-B279-EC73FC98E4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5E-4CE8-B279-EC73FC98E4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5E-4CE8-B279-EC73FC98E4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5E-4CE8-B279-EC73FC98E4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5E-4CE8-B279-EC73FC98E4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5E-4CE8-B279-EC73FC98E4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5E-4CE8-B279-EC73FC98E4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5E-4CE8-B279-EC73FC98E4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5E-4CE8-B279-EC73FC98E4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5E-4CE8-B279-EC73FC98E4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75E-4CE8-B279-EC73FC98E4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75E-4CE8-B279-EC73FC98E4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75E-4CE8-B279-EC73FC98E4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75E-4CE8-B279-EC73FC98E4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75E-4CE8-B279-EC73FC98E4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75E-4CE8-B279-EC73FC98E4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75E-4CE8-B279-EC73FC98E4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75E-4CE8-B279-EC73FC98E4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75E-4CE8-B279-EC73FC98E4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75E-4CE8-B279-EC73FC98E4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75E-4CE8-B279-EC73FC98E4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75E-4CE8-B279-EC73FC98E4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75E-4CE8-B279-EC73FC98E4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75E-4CE8-B279-EC73FC98E4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75E-4CE8-B279-EC73FC98E4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75E-4CE8-B279-EC73FC98E4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75E-4CE8-B279-EC73FC98E4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75E-4CE8-B279-EC73FC98E4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75E-4CE8-B279-EC73FC98E4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75E-4CE8-B279-EC73FC98E4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75E-4CE8-B279-EC73FC98E4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75E-4CE8-B279-EC73FC98E4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75E-4CE8-B279-EC73FC98E4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75E-4CE8-B279-EC73FC98E4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75E-4CE8-B279-EC73FC98E4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75E-4CE8-B279-EC73FC98E4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22.919803296081547</c:v>
                </c:pt>
                <c:pt idx="4">
                  <c:v>22.40435303273587</c:v>
                </c:pt>
                <c:pt idx="5">
                  <c:v>15</c:v>
                </c:pt>
                <c:pt idx="6">
                  <c:v>#N/A</c:v>
                </c:pt>
                <c:pt idx="7">
                  <c:v>35.797547206836448</c:v>
                </c:pt>
                <c:pt idx="8">
                  <c:v>28.827916181928988</c:v>
                </c:pt>
                <c:pt idx="9">
                  <c:v>#N/A</c:v>
                </c:pt>
                <c:pt idx="10">
                  <c:v>#N/A</c:v>
                </c:pt>
                <c:pt idx="11">
                  <c:v>27.871626232531348</c:v>
                </c:pt>
                <c:pt idx="12">
                  <c:v>32.49342256394435</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75E-4CE8-B279-EC73FC98E4D1}"/>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64.900000000000006</c:v>
                </c:pt>
                <c:pt idx="17">
                  <c:v>64.900000000000006</c:v>
                </c:pt>
                <c:pt idx="18">
                  <c:v>64.900000000000006</c:v>
                </c:pt>
                <c:pt idx="19">
                  <c:v>64.900000000000006</c:v>
                </c:pt>
                <c:pt idx="20">
                  <c:v>64.900000000000006</c:v>
                </c:pt>
                <c:pt idx="21">
                  <c:v>64.900000000000006</c:v>
                </c:pt>
                <c:pt idx="22">
                  <c:v>64.900000000000006</c:v>
                </c:pt>
                <c:pt idx="23">
                  <c:v>64.900000000000006</c:v>
                </c:pt>
                <c:pt idx="24">
                  <c:v>64.900000000000006</c:v>
                </c:pt>
                <c:pt idx="25">
                  <c:v>64.900000000000006</c:v>
                </c:pt>
              </c:numCache>
            </c:numRef>
          </c:yVal>
          <c:smooth val="0"/>
          <c:extLst>
            <c:ext xmlns:c16="http://schemas.microsoft.com/office/drawing/2014/chart" uri="{C3380CC4-5D6E-409C-BE32-E72D297353CC}">
              <c16:uniqueId val="{00000000-F6F2-404B-A99B-C0BF23F6167E}"/>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6F2-404B-A99B-C0BF23F616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F2-404B-A99B-C0BF23F616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F2-404B-A99B-C0BF23F6167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F2-404B-A99B-C0BF23F6167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F2-404B-A99B-C0BF23F616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F2-404B-A99B-C0BF23F616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F2-404B-A99B-C0BF23F6167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F2-404B-A99B-C0BF23F6167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F2-404B-A99B-C0BF23F6167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F2-404B-A99B-C0BF23F6167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F2-404B-A99B-C0BF23F6167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F2-404B-A99B-C0BF23F6167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F2-404B-A99B-C0BF23F616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F2-404B-A99B-C0BF23F6167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F2-404B-A99B-C0BF23F616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F2-404B-A99B-C0BF23F616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F2-404B-A99B-C0BF23F616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F2-404B-A99B-C0BF23F616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F2-404B-A99B-C0BF23F616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F2-404B-A99B-C0BF23F616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F2-404B-A99B-C0BF23F616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F2-404B-A99B-C0BF23F616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F2-404B-A99B-C0BF23F616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6F2-404B-A99B-C0BF23F616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6F2-404B-A99B-C0BF23F616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F2-404B-A99B-C0BF23F616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F2-404B-A99B-C0BF23F616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F2-404B-A99B-C0BF23F616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F2-404B-A99B-C0BF23F616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F2-404B-A99B-C0BF23F616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F2-404B-A99B-C0BF23F616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F2-404B-A99B-C0BF23F616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F2-404B-A99B-C0BF23F616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F2-404B-A99B-C0BF23F616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F2-404B-A99B-C0BF23F616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F2-404B-A99B-C0BF23F616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F2-404B-A99B-C0BF23F616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F2-404B-A99B-C0BF23F616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F2-404B-A99B-C0BF23F616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F2-404B-A99B-C0BF23F616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F2-404B-A99B-C0BF23F616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F2-404B-A99B-C0BF23F616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F2-404B-A99B-C0BF23F616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F2-404B-A99B-C0BF23F616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F2-404B-A99B-C0BF23F616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F2-404B-A99B-C0BF23F616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F2-404B-A99B-C0BF23F616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F2-404B-A99B-C0BF23F616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F2-404B-A99B-C0BF23F616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F2-404B-A99B-C0BF23F616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F2-404B-A99B-C0BF23F616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F2-404B-A99B-C0BF23F616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F2-404B-A99B-C0BF23F616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F2-404B-A99B-C0BF23F616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F2-404B-A99B-C0BF23F616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F2-404B-A99B-C0BF23F616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F2-404B-A99B-C0BF23F616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F2-404B-A99B-C0BF23F616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F2-404B-A99B-C0BF23F616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F2-404B-A99B-C0BF23F616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F2-404B-A99B-C0BF23F616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F2-404B-A99B-C0BF23F616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F2-404B-A99B-C0BF23F616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F2-404B-A99B-C0BF23F616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F2-404B-A99B-C0BF23F616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F2-404B-A99B-C0BF23F616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F2-404B-A99B-C0BF23F616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F2-404B-A99B-C0BF23F616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F2-404B-A99B-C0BF23F616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F2-404B-A99B-C0BF23F616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F2-404B-A99B-C0BF23F616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F2-404B-A99B-C0BF23F616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F2-404B-A99B-C0BF23F616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F2-404B-A99B-C0BF23F616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F2-404B-A99B-C0BF23F616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F2-404B-A99B-C0BF23F616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F2-404B-A99B-C0BF23F616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F2-404B-A99B-C0BF23F616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F2-404B-A99B-C0BF23F616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F2-404B-A99B-C0BF23F616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F2-404B-A99B-C0BF23F616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F2-404B-A99B-C0BF23F616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F2-404B-A99B-C0BF23F616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F2-404B-A99B-C0BF23F616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F2-404B-A99B-C0BF23F616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F2-404B-A99B-C0BF23F616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F2-404B-A99B-C0BF23F616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F2-404B-A99B-C0BF23F616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F2-404B-A99B-C0BF23F616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F2-404B-A99B-C0BF23F616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F2-404B-A99B-C0BF23F616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F2-404B-A99B-C0BF23F616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F2-404B-A99B-C0BF23F616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F2-404B-A99B-C0BF23F616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6F2-404B-A99B-C0BF23F616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53.340675477239358</c:v>
                </c:pt>
                <c:pt idx="9">
                  <c:v>#N/A</c:v>
                </c:pt>
                <c:pt idx="10">
                  <c:v>#N/A</c:v>
                </c:pt>
                <c:pt idx="11">
                  <c:v>54.513211562333751</c:v>
                </c:pt>
                <c:pt idx="12">
                  <c:v>86.839980623284347</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6F2-404B-A99B-C0BF23F6167E}"/>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64.900000000000006</c:v>
                </c:pt>
                <c:pt idx="17">
                  <c:v>64.900000000000006</c:v>
                </c:pt>
                <c:pt idx="18">
                  <c:v>64.900000000000006</c:v>
                </c:pt>
                <c:pt idx="19">
                  <c:v>64.900000000000006</c:v>
                </c:pt>
                <c:pt idx="20">
                  <c:v>64.900000000000006</c:v>
                </c:pt>
                <c:pt idx="21">
                  <c:v>64.900000000000006</c:v>
                </c:pt>
                <c:pt idx="22">
                  <c:v>64.900000000000006</c:v>
                </c:pt>
                <c:pt idx="23">
                  <c:v>64.900000000000006</c:v>
                </c:pt>
                <c:pt idx="24">
                  <c:v>64.900000000000006</c:v>
                </c:pt>
                <c:pt idx="25">
                  <c:v>64.900000000000006</c:v>
                </c:pt>
              </c:numCache>
            </c:numRef>
          </c:yVal>
          <c:smooth val="0"/>
          <c:extLst>
            <c:ext xmlns:c16="http://schemas.microsoft.com/office/drawing/2014/chart" uri="{C3380CC4-5D6E-409C-BE32-E72D297353CC}">
              <c16:uniqueId val="{00000061-F6F2-404B-A99B-C0BF23F6167E}"/>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6F2-404B-A99B-C0BF23F616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6F2-404B-A99B-C0BF23F616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6F2-404B-A99B-C0BF23F6167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6F2-404B-A99B-C0BF23F6167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6F2-404B-A99B-C0BF23F616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6F2-404B-A99B-C0BF23F616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6F2-404B-A99B-C0BF23F6167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6F2-404B-A99B-C0BF23F6167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6F2-404B-A99B-C0BF23F6167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6F2-404B-A99B-C0BF23F6167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6F2-404B-A99B-C0BF23F6167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6F2-404B-A99B-C0BF23F6167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6F2-404B-A99B-C0BF23F616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6F2-404B-A99B-C0BF23F6167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6F2-404B-A99B-C0BF23F616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6F2-404B-A99B-C0BF23F616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6F2-404B-A99B-C0BF23F616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6F2-404B-A99B-C0BF23F616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6F2-404B-A99B-C0BF23F616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6F2-404B-A99B-C0BF23F616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6F2-404B-A99B-C0BF23F616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6F2-404B-A99B-C0BF23F616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6F2-404B-A99B-C0BF23F616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6F2-404B-A99B-C0BF23F616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6F2-404B-A99B-C0BF23F616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6F2-404B-A99B-C0BF23F616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6F2-404B-A99B-C0BF23F616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6F2-404B-A99B-C0BF23F616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6F2-404B-A99B-C0BF23F616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6F2-404B-A99B-C0BF23F616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6F2-404B-A99B-C0BF23F616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6F2-404B-A99B-C0BF23F616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6F2-404B-A99B-C0BF23F616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6F2-404B-A99B-C0BF23F616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6F2-404B-A99B-C0BF23F616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6F2-404B-A99B-C0BF23F616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6F2-404B-A99B-C0BF23F616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6F2-404B-A99B-C0BF23F616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6F2-404B-A99B-C0BF23F616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6F2-404B-A99B-C0BF23F616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6F2-404B-A99B-C0BF23F616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6F2-404B-A99B-C0BF23F616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6F2-404B-A99B-C0BF23F616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6F2-404B-A99B-C0BF23F616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6F2-404B-A99B-C0BF23F616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6F2-404B-A99B-C0BF23F616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6F2-404B-A99B-C0BF23F616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6F2-404B-A99B-C0BF23F616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6F2-404B-A99B-C0BF23F616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6F2-404B-A99B-C0BF23F616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F2-404B-A99B-C0BF23F616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F2-404B-A99B-C0BF23F616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F2-404B-A99B-C0BF23F616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F2-404B-A99B-C0BF23F616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F2-404B-A99B-C0BF23F616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F2-404B-A99B-C0BF23F616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F2-404B-A99B-C0BF23F616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F2-404B-A99B-C0BF23F616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F2-404B-A99B-C0BF23F616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F2-404B-A99B-C0BF23F616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F2-404B-A99B-C0BF23F616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F2-404B-A99B-C0BF23F616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F2-404B-A99B-C0BF23F616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F2-404B-A99B-C0BF23F616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F2-404B-A99B-C0BF23F616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F2-404B-A99B-C0BF23F616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F2-404B-A99B-C0BF23F616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F2-404B-A99B-C0BF23F616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F2-404B-A99B-C0BF23F616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F2-404B-A99B-C0BF23F616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F2-404B-A99B-C0BF23F616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F2-404B-A99B-C0BF23F616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F2-404B-A99B-C0BF23F616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F2-404B-A99B-C0BF23F616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F2-404B-A99B-C0BF23F616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F2-404B-A99B-C0BF23F616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F2-404B-A99B-C0BF23F616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F2-404B-A99B-C0BF23F616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F2-404B-A99B-C0BF23F616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F2-404B-A99B-C0BF23F616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F2-404B-A99B-C0BF23F616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F2-404B-A99B-C0BF23F616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F2-404B-A99B-C0BF23F616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F2-404B-A99B-C0BF23F616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F2-404B-A99B-C0BF23F616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F2-404B-A99B-C0BF23F616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F2-404B-A99B-C0BF23F616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F2-404B-A99B-C0BF23F616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F2-404B-A99B-C0BF23F616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F2-404B-A99B-C0BF23F616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F2-404B-A99B-C0BF23F616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F2-404B-A99B-C0BF23F616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F2-404B-A99B-C0BF23F616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F2-404B-A99B-C0BF23F616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F2-404B-A99B-C0BF23F616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84.54214275914785</c:v>
                </c:pt>
                <c:pt idx="9">
                  <c:v>#N/A</c:v>
                </c:pt>
                <c:pt idx="10">
                  <c:v>#N/A</c:v>
                </c:pt>
                <c:pt idx="11">
                  <c:v>84.413810899964716</c:v>
                </c:pt>
                <c:pt idx="12">
                  <c:v>64.77295106437019</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6F2-404B-A99B-C0BF23F6167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69.599999999999994</c:v>
                </c:pt>
                <c:pt idx="17">
                  <c:v>69.599999999999994</c:v>
                </c:pt>
                <c:pt idx="18">
                  <c:v>69.599999999999994</c:v>
                </c:pt>
                <c:pt idx="19">
                  <c:v>69.599999999999994</c:v>
                </c:pt>
                <c:pt idx="20">
                  <c:v>69.599999999999994</c:v>
                </c:pt>
                <c:pt idx="21">
                  <c:v>69.599999999999994</c:v>
                </c:pt>
                <c:pt idx="22">
                  <c:v>69.599999999999994</c:v>
                </c:pt>
                <c:pt idx="23">
                  <c:v>69.599999999999994</c:v>
                </c:pt>
                <c:pt idx="24">
                  <c:v>69.599999999999994</c:v>
                </c:pt>
                <c:pt idx="25">
                  <c:v>69.599999999999994</c:v>
                </c:pt>
              </c:numCache>
            </c:numRef>
          </c:yVal>
          <c:smooth val="0"/>
          <c:extLst>
            <c:ext xmlns:c16="http://schemas.microsoft.com/office/drawing/2014/chart" uri="{C3380CC4-5D6E-409C-BE32-E72D297353CC}">
              <c16:uniqueId val="{000000C2-F6F2-404B-A99B-C0BF23F6167E}"/>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6F2-404B-A99B-C0BF23F616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6F2-404B-A99B-C0BF23F616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6F2-404B-A99B-C0BF23F6167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6F2-404B-A99B-C0BF23F6167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6F2-404B-A99B-C0BF23F616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6F2-404B-A99B-C0BF23F616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6F2-404B-A99B-C0BF23F6167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6F2-404B-A99B-C0BF23F6167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6F2-404B-A99B-C0BF23F6167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6F2-404B-A99B-C0BF23F6167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6F2-404B-A99B-C0BF23F6167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6F2-404B-A99B-C0BF23F6167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6F2-404B-A99B-C0BF23F616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6F2-404B-A99B-C0BF23F6167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6F2-404B-A99B-C0BF23F616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6F2-404B-A99B-C0BF23F616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6F2-404B-A99B-C0BF23F616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6F2-404B-A99B-C0BF23F616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6F2-404B-A99B-C0BF23F616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6F2-404B-A99B-C0BF23F616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6F2-404B-A99B-C0BF23F616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6F2-404B-A99B-C0BF23F616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6F2-404B-A99B-C0BF23F616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6F2-404B-A99B-C0BF23F616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6F2-404B-A99B-C0BF23F616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6F2-404B-A99B-C0BF23F616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6F2-404B-A99B-C0BF23F616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6F2-404B-A99B-C0BF23F616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6F2-404B-A99B-C0BF23F616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6F2-404B-A99B-C0BF23F616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6F2-404B-A99B-C0BF23F616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6F2-404B-A99B-C0BF23F616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6F2-404B-A99B-C0BF23F616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6F2-404B-A99B-C0BF23F616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6F2-404B-A99B-C0BF23F616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6F2-404B-A99B-C0BF23F616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6F2-404B-A99B-C0BF23F616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6F2-404B-A99B-C0BF23F616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6F2-404B-A99B-C0BF23F616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6F2-404B-A99B-C0BF23F616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6F2-404B-A99B-C0BF23F616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6F2-404B-A99B-C0BF23F616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6F2-404B-A99B-C0BF23F616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6F2-404B-A99B-C0BF23F616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6F2-404B-A99B-C0BF23F616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6F2-404B-A99B-C0BF23F616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6F2-404B-A99B-C0BF23F616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6F2-404B-A99B-C0BF23F616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6F2-404B-A99B-C0BF23F616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6F2-404B-A99B-C0BF23F616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6F2-404B-A99B-C0BF23F616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6F2-404B-A99B-C0BF23F616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6F2-404B-A99B-C0BF23F616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6F2-404B-A99B-C0BF23F616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6F2-404B-A99B-C0BF23F616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6F2-404B-A99B-C0BF23F616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6F2-404B-A99B-C0BF23F616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6F2-404B-A99B-C0BF23F616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6F2-404B-A99B-C0BF23F616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6F2-404B-A99B-C0BF23F616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6F2-404B-A99B-C0BF23F616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6F2-404B-A99B-C0BF23F616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6F2-404B-A99B-C0BF23F616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6F2-404B-A99B-C0BF23F616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6F2-404B-A99B-C0BF23F616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6F2-404B-A99B-C0BF23F616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6F2-404B-A99B-C0BF23F616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6F2-404B-A99B-C0BF23F616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6F2-404B-A99B-C0BF23F616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6F2-404B-A99B-C0BF23F616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6F2-404B-A99B-C0BF23F616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6F2-404B-A99B-C0BF23F616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6F2-404B-A99B-C0BF23F616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6F2-404B-A99B-C0BF23F616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6F2-404B-A99B-C0BF23F616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6F2-404B-A99B-C0BF23F616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6F2-404B-A99B-C0BF23F616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6F2-404B-A99B-C0BF23F616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6F2-404B-A99B-C0BF23F616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6F2-404B-A99B-C0BF23F616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6F2-404B-A99B-C0BF23F616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6F2-404B-A99B-C0BF23F616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6F2-404B-A99B-C0BF23F616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6F2-404B-A99B-C0BF23F616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6F2-404B-A99B-C0BF23F616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6F2-404B-A99B-C0BF23F616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6F2-404B-A99B-C0BF23F616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6F2-404B-A99B-C0BF23F616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6F2-404B-A99B-C0BF23F616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6F2-404B-A99B-C0BF23F616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6F2-404B-A99B-C0BF23F616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6F2-404B-A99B-C0BF23F616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6F2-404B-A99B-C0BF23F616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6F2-404B-A99B-C0BF23F616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6F2-404B-A99B-C0BF23F616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57.856093979441994</c:v>
                </c:pt>
                <c:pt idx="9">
                  <c:v>#N/A</c:v>
                </c:pt>
                <c:pt idx="10">
                  <c:v>#N/A</c:v>
                </c:pt>
                <c:pt idx="11">
                  <c:v>59.620500088668201</c:v>
                </c:pt>
                <c:pt idx="12">
                  <c:v>91.312772485063775</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6F2-404B-A99B-C0BF23F6167E}"/>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29.9</c:v>
                </c:pt>
                <c:pt idx="17">
                  <c:v>29.9</c:v>
                </c:pt>
                <c:pt idx="18">
                  <c:v>29.9</c:v>
                </c:pt>
                <c:pt idx="19">
                  <c:v>29.9</c:v>
                </c:pt>
                <c:pt idx="20">
                  <c:v>29.9</c:v>
                </c:pt>
                <c:pt idx="21">
                  <c:v>29.9</c:v>
                </c:pt>
                <c:pt idx="22">
                  <c:v>29.9</c:v>
                </c:pt>
                <c:pt idx="23">
                  <c:v>29.9</c:v>
                </c:pt>
                <c:pt idx="24">
                  <c:v>29.9</c:v>
                </c:pt>
                <c:pt idx="25">
                  <c:v>29.9</c:v>
                </c:pt>
              </c:numCache>
            </c:numRef>
          </c:yVal>
          <c:smooth val="0"/>
          <c:extLst>
            <c:ext xmlns:c16="http://schemas.microsoft.com/office/drawing/2014/chart" uri="{C3380CC4-5D6E-409C-BE32-E72D297353CC}">
              <c16:uniqueId val="{00000000-9303-48EC-A369-8E0B269F3131}"/>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303-48EC-A369-8E0B269F31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303-48EC-A369-8E0B269F31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303-48EC-A369-8E0B269F313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303-48EC-A369-8E0B269F313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303-48EC-A369-8E0B269F31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303-48EC-A369-8E0B269F31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303-48EC-A369-8E0B269F313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303-48EC-A369-8E0B269F313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303-48EC-A369-8E0B269F313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303-48EC-A369-8E0B269F313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303-48EC-A369-8E0B269F313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303-48EC-A369-8E0B269F313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303-48EC-A369-8E0B269F31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303-48EC-A369-8E0B269F313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303-48EC-A369-8E0B269F31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303-48EC-A369-8E0B269F31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303-48EC-A369-8E0B269F31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303-48EC-A369-8E0B269F31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303-48EC-A369-8E0B269F31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303-48EC-A369-8E0B269F31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303-48EC-A369-8E0B269F31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303-48EC-A369-8E0B269F31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303-48EC-A369-8E0B269F31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303-48EC-A369-8E0B269F31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303-48EC-A369-8E0B269F31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303-48EC-A369-8E0B269F31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303-48EC-A369-8E0B269F31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303-48EC-A369-8E0B269F31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303-48EC-A369-8E0B269F31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303-48EC-A369-8E0B269F31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303-48EC-A369-8E0B269F31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303-48EC-A369-8E0B269F31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303-48EC-A369-8E0B269F31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303-48EC-A369-8E0B269F31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303-48EC-A369-8E0B269F31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303-48EC-A369-8E0B269F31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303-48EC-A369-8E0B269F31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303-48EC-A369-8E0B269F31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303-48EC-A369-8E0B269F31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303-48EC-A369-8E0B269F31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303-48EC-A369-8E0B269F31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303-48EC-A369-8E0B269F31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303-48EC-A369-8E0B269F31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303-48EC-A369-8E0B269F31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303-48EC-A369-8E0B269F31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303-48EC-A369-8E0B269F31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303-48EC-A369-8E0B269F31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303-48EC-A369-8E0B269F31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303-48EC-A369-8E0B269F31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303-48EC-A369-8E0B269F31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303-48EC-A369-8E0B269F31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303-48EC-A369-8E0B269F31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303-48EC-A369-8E0B269F31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303-48EC-A369-8E0B269F31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303-48EC-A369-8E0B269F31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303-48EC-A369-8E0B269F31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303-48EC-A369-8E0B269F31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303-48EC-A369-8E0B269F31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303-48EC-A369-8E0B269F31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303-48EC-A369-8E0B269F31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303-48EC-A369-8E0B269F31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303-48EC-A369-8E0B269F31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303-48EC-A369-8E0B269F31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303-48EC-A369-8E0B269F31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303-48EC-A369-8E0B269F31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303-48EC-A369-8E0B269F31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303-48EC-A369-8E0B269F31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303-48EC-A369-8E0B269F31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303-48EC-A369-8E0B269F31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303-48EC-A369-8E0B269F31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303-48EC-A369-8E0B269F31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303-48EC-A369-8E0B269F31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303-48EC-A369-8E0B269F31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303-48EC-A369-8E0B269F31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303-48EC-A369-8E0B269F31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303-48EC-A369-8E0B269F31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303-48EC-A369-8E0B269F31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303-48EC-A369-8E0B269F31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303-48EC-A369-8E0B269F31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303-48EC-A369-8E0B269F31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303-48EC-A369-8E0B269F31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303-48EC-A369-8E0B269F31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303-48EC-A369-8E0B269F31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303-48EC-A369-8E0B269F31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303-48EC-A369-8E0B269F31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303-48EC-A369-8E0B269F31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303-48EC-A369-8E0B269F31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303-48EC-A369-8E0B269F31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303-48EC-A369-8E0B269F31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303-48EC-A369-8E0B269F31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303-48EC-A369-8E0B269F31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303-48EC-A369-8E0B269F31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303-48EC-A369-8E0B269F31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303-48EC-A369-8E0B269F31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303-48EC-A369-8E0B269F31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26.131357629154991</c:v>
                </c:pt>
                <c:pt idx="9">
                  <c:v>#N/A</c:v>
                </c:pt>
                <c:pt idx="10">
                  <c:v>#N/A</c:v>
                </c:pt>
                <c:pt idx="11">
                  <c:v>28.512712674440827</c:v>
                </c:pt>
                <c:pt idx="12">
                  <c:v>34.964900471199158</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303-48EC-A369-8E0B269F3131}"/>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17.600000000000001</c:v>
                </c:pt>
                <c:pt idx="17">
                  <c:v>17.600000000000001</c:v>
                </c:pt>
                <c:pt idx="18">
                  <c:v>17.600000000000001</c:v>
                </c:pt>
                <c:pt idx="19">
                  <c:v>17.600000000000001</c:v>
                </c:pt>
                <c:pt idx="20">
                  <c:v>17.600000000000001</c:v>
                </c:pt>
                <c:pt idx="21">
                  <c:v>17.600000000000001</c:v>
                </c:pt>
                <c:pt idx="22">
                  <c:v>17.600000000000001</c:v>
                </c:pt>
                <c:pt idx="23">
                  <c:v>17.600000000000001</c:v>
                </c:pt>
                <c:pt idx="24">
                  <c:v>17.600000000000001</c:v>
                </c:pt>
                <c:pt idx="25">
                  <c:v>17.600000000000001</c:v>
                </c:pt>
              </c:numCache>
            </c:numRef>
          </c:yVal>
          <c:smooth val="0"/>
          <c:extLst>
            <c:ext xmlns:c16="http://schemas.microsoft.com/office/drawing/2014/chart" uri="{C3380CC4-5D6E-409C-BE32-E72D297353CC}">
              <c16:uniqueId val="{00000061-9303-48EC-A369-8E0B269F3131}"/>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303-48EC-A369-8E0B269F31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303-48EC-A369-8E0B269F31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303-48EC-A369-8E0B269F313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303-48EC-A369-8E0B269F313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303-48EC-A369-8E0B269F31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303-48EC-A369-8E0B269F31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303-48EC-A369-8E0B269F313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303-48EC-A369-8E0B269F313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303-48EC-A369-8E0B269F313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303-48EC-A369-8E0B269F313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303-48EC-A369-8E0B269F313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303-48EC-A369-8E0B269F313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303-48EC-A369-8E0B269F31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303-48EC-A369-8E0B269F313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303-48EC-A369-8E0B269F31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303-48EC-A369-8E0B269F31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303-48EC-A369-8E0B269F31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303-48EC-A369-8E0B269F31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303-48EC-A369-8E0B269F31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303-48EC-A369-8E0B269F31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303-48EC-A369-8E0B269F31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303-48EC-A369-8E0B269F31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303-48EC-A369-8E0B269F31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303-48EC-A369-8E0B269F31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303-48EC-A369-8E0B269F31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303-48EC-A369-8E0B269F31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303-48EC-A369-8E0B269F31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303-48EC-A369-8E0B269F31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303-48EC-A369-8E0B269F31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303-48EC-A369-8E0B269F31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303-48EC-A369-8E0B269F31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303-48EC-A369-8E0B269F31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303-48EC-A369-8E0B269F31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303-48EC-A369-8E0B269F31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303-48EC-A369-8E0B269F31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303-48EC-A369-8E0B269F31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303-48EC-A369-8E0B269F31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303-48EC-A369-8E0B269F31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303-48EC-A369-8E0B269F31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303-48EC-A369-8E0B269F31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303-48EC-A369-8E0B269F31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303-48EC-A369-8E0B269F31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303-48EC-A369-8E0B269F31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303-48EC-A369-8E0B269F31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303-48EC-A369-8E0B269F31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303-48EC-A369-8E0B269F31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303-48EC-A369-8E0B269F31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303-48EC-A369-8E0B269F31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303-48EC-A369-8E0B269F31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303-48EC-A369-8E0B269F31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303-48EC-A369-8E0B269F31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303-48EC-A369-8E0B269F31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303-48EC-A369-8E0B269F31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303-48EC-A369-8E0B269F31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303-48EC-A369-8E0B269F31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303-48EC-A369-8E0B269F31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303-48EC-A369-8E0B269F31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303-48EC-A369-8E0B269F31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303-48EC-A369-8E0B269F31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303-48EC-A369-8E0B269F31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303-48EC-A369-8E0B269F31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303-48EC-A369-8E0B269F31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303-48EC-A369-8E0B269F31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303-48EC-A369-8E0B269F31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303-48EC-A369-8E0B269F31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303-48EC-A369-8E0B269F31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303-48EC-A369-8E0B269F31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303-48EC-A369-8E0B269F31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303-48EC-A369-8E0B269F31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303-48EC-A369-8E0B269F31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303-48EC-A369-8E0B269F31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303-48EC-A369-8E0B269F31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303-48EC-A369-8E0B269F31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303-48EC-A369-8E0B269F31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303-48EC-A369-8E0B269F31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303-48EC-A369-8E0B269F31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303-48EC-A369-8E0B269F31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303-48EC-A369-8E0B269F31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303-48EC-A369-8E0B269F31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303-48EC-A369-8E0B269F31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303-48EC-A369-8E0B269F31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303-48EC-A369-8E0B269F31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303-48EC-A369-8E0B269F31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303-48EC-A369-8E0B269F31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303-48EC-A369-8E0B269F31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303-48EC-A369-8E0B269F31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303-48EC-A369-8E0B269F31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303-48EC-A369-8E0B269F31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303-48EC-A369-8E0B269F31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303-48EC-A369-8E0B269F31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303-48EC-A369-8E0B269F31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303-48EC-A369-8E0B269F31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303-48EC-A369-8E0B269F31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303-48EC-A369-8E0B269F31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303-48EC-A369-8E0B269F31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23.371948289191298</c:v>
                </c:pt>
                <c:pt idx="9">
                  <c:v>#N/A</c:v>
                </c:pt>
                <c:pt idx="10">
                  <c:v>#N/A</c:v>
                </c:pt>
                <c:pt idx="11">
                  <c:v>14.353422350535297</c:v>
                </c:pt>
                <c:pt idx="12">
                  <c:v>15.187536117681924</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303-48EC-A369-8E0B269F3131}"/>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43</c:v>
                </c:pt>
                <c:pt idx="17">
                  <c:v>43</c:v>
                </c:pt>
                <c:pt idx="18">
                  <c:v>43</c:v>
                </c:pt>
                <c:pt idx="19">
                  <c:v>43</c:v>
                </c:pt>
                <c:pt idx="20">
                  <c:v>43</c:v>
                </c:pt>
                <c:pt idx="21">
                  <c:v>43</c:v>
                </c:pt>
                <c:pt idx="22">
                  <c:v>43</c:v>
                </c:pt>
                <c:pt idx="23">
                  <c:v>43</c:v>
                </c:pt>
                <c:pt idx="24">
                  <c:v>43</c:v>
                </c:pt>
                <c:pt idx="25">
                  <c:v>43</c:v>
                </c:pt>
              </c:numCache>
            </c:numRef>
          </c:yVal>
          <c:smooth val="0"/>
          <c:extLst>
            <c:ext xmlns:c16="http://schemas.microsoft.com/office/drawing/2014/chart" uri="{C3380CC4-5D6E-409C-BE32-E72D297353CC}">
              <c16:uniqueId val="{000000C2-9303-48EC-A369-8E0B269F3131}"/>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303-48EC-A369-8E0B269F31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303-48EC-A369-8E0B269F31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303-48EC-A369-8E0B269F313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303-48EC-A369-8E0B269F313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303-48EC-A369-8E0B269F31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303-48EC-A369-8E0B269F31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303-48EC-A369-8E0B269F313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303-48EC-A369-8E0B269F313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303-48EC-A369-8E0B269F313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303-48EC-A369-8E0B269F313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303-48EC-A369-8E0B269F313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303-48EC-A369-8E0B269F313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303-48EC-A369-8E0B269F31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303-48EC-A369-8E0B269F313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303-48EC-A369-8E0B269F31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303-48EC-A369-8E0B269F31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303-48EC-A369-8E0B269F31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303-48EC-A369-8E0B269F31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303-48EC-A369-8E0B269F31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303-48EC-A369-8E0B269F31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303-48EC-A369-8E0B269F31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303-48EC-A369-8E0B269F31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303-48EC-A369-8E0B269F31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303-48EC-A369-8E0B269F31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303-48EC-A369-8E0B269F31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303-48EC-A369-8E0B269F31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303-48EC-A369-8E0B269F31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303-48EC-A369-8E0B269F31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303-48EC-A369-8E0B269F31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303-48EC-A369-8E0B269F31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303-48EC-A369-8E0B269F31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303-48EC-A369-8E0B269F31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303-48EC-A369-8E0B269F31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303-48EC-A369-8E0B269F31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303-48EC-A369-8E0B269F31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303-48EC-A369-8E0B269F31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303-48EC-A369-8E0B269F31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303-48EC-A369-8E0B269F31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303-48EC-A369-8E0B269F31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303-48EC-A369-8E0B269F31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303-48EC-A369-8E0B269F31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303-48EC-A369-8E0B269F31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303-48EC-A369-8E0B269F31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303-48EC-A369-8E0B269F31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303-48EC-A369-8E0B269F31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303-48EC-A369-8E0B269F31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303-48EC-A369-8E0B269F31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303-48EC-A369-8E0B269F31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303-48EC-A369-8E0B269F31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303-48EC-A369-8E0B269F31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303-48EC-A369-8E0B269F31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303-48EC-A369-8E0B269F31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303-48EC-A369-8E0B269F31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303-48EC-A369-8E0B269F31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303-48EC-A369-8E0B269F31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303-48EC-A369-8E0B269F31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303-48EC-A369-8E0B269F31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303-48EC-A369-8E0B269F31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303-48EC-A369-8E0B269F31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303-48EC-A369-8E0B269F31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303-48EC-A369-8E0B269F31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303-48EC-A369-8E0B269F31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303-48EC-A369-8E0B269F31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303-48EC-A369-8E0B269F31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303-48EC-A369-8E0B269F31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303-48EC-A369-8E0B269F31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303-48EC-A369-8E0B269F31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303-48EC-A369-8E0B269F31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303-48EC-A369-8E0B269F31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303-48EC-A369-8E0B269F31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303-48EC-A369-8E0B269F31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303-48EC-A369-8E0B269F31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303-48EC-A369-8E0B269F31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303-48EC-A369-8E0B269F31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303-48EC-A369-8E0B269F31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303-48EC-A369-8E0B269F31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303-48EC-A369-8E0B269F31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303-48EC-A369-8E0B269F31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303-48EC-A369-8E0B269F31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303-48EC-A369-8E0B269F31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303-48EC-A369-8E0B269F31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303-48EC-A369-8E0B269F31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303-48EC-A369-8E0B269F31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303-48EC-A369-8E0B269F31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303-48EC-A369-8E0B269F31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303-48EC-A369-8E0B269F31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303-48EC-A369-8E0B269F31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303-48EC-A369-8E0B269F31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303-48EC-A369-8E0B269F31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303-48EC-A369-8E0B269F31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303-48EC-A369-8E0B269F31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303-48EC-A369-8E0B269F31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303-48EC-A369-8E0B269F31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303-48EC-A369-8E0B269F31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303-48EC-A369-8E0B269F31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33.209851822186621</c:v>
                </c:pt>
                <c:pt idx="9">
                  <c:v>#N/A</c:v>
                </c:pt>
                <c:pt idx="10">
                  <c:v>#N/A</c:v>
                </c:pt>
                <c:pt idx="11">
                  <c:v>46.740584974192323</c:v>
                </c:pt>
                <c:pt idx="12">
                  <c:v>49.081642465621698</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303-48EC-A369-8E0B269F3131}"/>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21.9</c:v>
                </c:pt>
                <c:pt idx="7">
                  <c:v>21.9</c:v>
                </c:pt>
                <c:pt idx="8">
                  <c:v>21.9</c:v>
                </c:pt>
                <c:pt idx="9">
                  <c:v>21.9</c:v>
                </c:pt>
                <c:pt idx="10">
                  <c:v>21.9</c:v>
                </c:pt>
                <c:pt idx="11">
                  <c:v>21.9</c:v>
                </c:pt>
                <c:pt idx="12">
                  <c:v>21.9</c:v>
                </c:pt>
                <c:pt idx="13">
                  <c:v>21.9</c:v>
                </c:pt>
                <c:pt idx="14">
                  <c:v>21.9</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A48-4B45-BC3F-49A685DFF5C8}"/>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A48-4B45-BC3F-49A685DFF5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48-4B45-BC3F-49A685DFF5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48-4B45-BC3F-49A685DFF5C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48-4B45-BC3F-49A685DFF5C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48-4B45-BC3F-49A685DFF5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48-4B45-BC3F-49A685DFF5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48-4B45-BC3F-49A685DFF5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48-4B45-BC3F-49A685DFF5C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48-4B45-BC3F-49A685DFF5C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48-4B45-BC3F-49A685DFF5C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48-4B45-BC3F-49A685DFF5C8}"/>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48-4B45-BC3F-49A685DFF5C8}"/>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48-4B45-BC3F-49A685DFF5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48-4B45-BC3F-49A685DFF5C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48-4B45-BC3F-49A685DFF5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48-4B45-BC3F-49A685DFF5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48-4B45-BC3F-49A685DFF5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48-4B45-BC3F-49A685DFF5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48-4B45-BC3F-49A685DFF5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48-4B45-BC3F-49A685DFF5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48-4B45-BC3F-49A685DFF5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48-4B45-BC3F-49A685DFF5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48-4B45-BC3F-49A685DFF5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A48-4B45-BC3F-49A685DFF5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A48-4B45-BC3F-49A685DFF5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48-4B45-BC3F-49A685DFF5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48-4B45-BC3F-49A685DFF5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48-4B45-BC3F-49A685DFF5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48-4B45-BC3F-49A685DFF5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48-4B45-BC3F-49A685DFF5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48-4B45-BC3F-49A685DFF5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48-4B45-BC3F-49A685DFF5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48-4B45-BC3F-49A685DFF5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48-4B45-BC3F-49A685DFF5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48-4B45-BC3F-49A685DFF5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48-4B45-BC3F-49A685DFF5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48-4B45-BC3F-49A685DFF5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48-4B45-BC3F-49A685DFF5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48-4B45-BC3F-49A685DFF5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48-4B45-BC3F-49A685DFF5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48-4B45-BC3F-49A685DFF5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48-4B45-BC3F-49A685DFF5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48-4B45-BC3F-49A685DFF5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48-4B45-BC3F-49A685DFF5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48-4B45-BC3F-49A685DFF5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48-4B45-BC3F-49A685DFF5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48-4B45-BC3F-49A685DFF5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48-4B45-BC3F-49A685DFF5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48-4B45-BC3F-49A685DFF5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48-4B45-BC3F-49A685DFF5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48-4B45-BC3F-49A685DFF5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48-4B45-BC3F-49A685DFF5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48-4B45-BC3F-49A685DFF5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48-4B45-BC3F-49A685DFF5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48-4B45-BC3F-49A685DFF5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48-4B45-BC3F-49A685DFF5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48-4B45-BC3F-49A685DFF5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48-4B45-BC3F-49A685DFF5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48-4B45-BC3F-49A685DFF5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48-4B45-BC3F-49A685DFF5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48-4B45-BC3F-49A685DFF5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48-4B45-BC3F-49A685DFF5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48-4B45-BC3F-49A685DFF5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48-4B45-BC3F-49A685DFF5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48-4B45-BC3F-49A685DFF5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48-4B45-BC3F-49A685DFF5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48-4B45-BC3F-49A685DFF5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48-4B45-BC3F-49A685DFF5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48-4B45-BC3F-49A685DFF5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48-4B45-BC3F-49A685DFF5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48-4B45-BC3F-49A685DFF5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48-4B45-BC3F-49A685DFF5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48-4B45-BC3F-49A685DFF5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48-4B45-BC3F-49A685DFF5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48-4B45-BC3F-49A685DFF5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48-4B45-BC3F-49A685DFF5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48-4B45-BC3F-49A685DFF5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48-4B45-BC3F-49A685DFF5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48-4B45-BC3F-49A685DFF5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48-4B45-BC3F-49A685DFF5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48-4B45-BC3F-49A685DFF5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48-4B45-BC3F-49A685DFF5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48-4B45-BC3F-49A685DFF5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48-4B45-BC3F-49A685DFF5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48-4B45-BC3F-49A685DFF5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48-4B45-BC3F-49A685DFF5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48-4B45-BC3F-49A685DFF5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48-4B45-BC3F-49A685DFF5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48-4B45-BC3F-49A685DFF5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48-4B45-BC3F-49A685DFF5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48-4B45-BC3F-49A685DFF5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48-4B45-BC3F-49A685DFF5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48-4B45-BC3F-49A685DFF5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48-4B45-BC3F-49A685DFF5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A48-4B45-BC3F-49A685DFF5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21.892020100033534</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A48-4B45-BC3F-49A685DFF5C8}"/>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A48-4B45-BC3F-49A685DFF5C8}"/>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48-4B45-BC3F-49A685DFF5C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48-4B45-BC3F-49A685DFF5C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48-4B45-BC3F-49A685DFF5C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48-4B45-BC3F-49A685DFF5C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48-4B45-BC3F-49A685DFF5C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48-4B45-BC3F-49A685DFF5C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48-4B45-BC3F-49A685DFF5C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48-4B45-BC3F-49A685DFF5C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48-4B45-BC3F-49A685DFF5C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48-4B45-BC3F-49A685DFF5C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48-4B45-BC3F-49A685DFF5C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48-4B45-BC3F-49A685DFF5C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48-4B45-BC3F-49A685DFF5C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48-4B45-BC3F-49A685DFF5C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48-4B45-BC3F-49A685DFF5C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48-4B45-BC3F-49A685DFF5C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48-4B45-BC3F-49A685DFF5C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48-4B45-BC3F-49A685DFF5C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48-4B45-BC3F-49A685DFF5C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48-4B45-BC3F-49A685DFF5C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48-4B45-BC3F-49A685DFF5C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48-4B45-BC3F-49A685DFF5C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48-4B45-BC3F-49A685DFF5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48-4B45-BC3F-49A685DFF5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48-4B45-BC3F-49A685DFF5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48-4B45-BC3F-49A685DFF5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48-4B45-BC3F-49A685DFF5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48-4B45-BC3F-49A685DFF5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48-4B45-BC3F-49A685DFF5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48-4B45-BC3F-49A685DFF5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48-4B45-BC3F-49A685DFF5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48-4B45-BC3F-49A685DFF5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48-4B45-BC3F-49A685DFF5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48-4B45-BC3F-49A685DFF5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48-4B45-BC3F-49A685DFF5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48-4B45-BC3F-49A685DFF5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48-4B45-BC3F-49A685DFF5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48-4B45-BC3F-49A685DFF5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48-4B45-BC3F-49A685DFF5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48-4B45-BC3F-49A685DFF5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48-4B45-BC3F-49A685DFF5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48-4B45-BC3F-49A685DFF5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48-4B45-BC3F-49A685DFF5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48-4B45-BC3F-49A685DFF5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48-4B45-BC3F-49A685DFF5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48-4B45-BC3F-49A685DFF5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48-4B45-BC3F-49A685DFF5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48-4B45-BC3F-49A685DFF5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48-4B45-BC3F-49A685DFF5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48-4B45-BC3F-49A685DFF5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48-4B45-BC3F-49A685DFF5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48-4B45-BC3F-49A685DFF5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48-4B45-BC3F-49A685DFF5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48-4B45-BC3F-49A685DFF5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48-4B45-BC3F-49A685DFF5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48-4B45-BC3F-49A685DFF5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48-4B45-BC3F-49A685DFF5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48-4B45-BC3F-49A685DFF5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48-4B45-BC3F-49A685DFF5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48-4B45-BC3F-49A685DFF5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48-4B45-BC3F-49A685DFF5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48-4B45-BC3F-49A685DFF5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48-4B45-BC3F-49A685DFF5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48-4B45-BC3F-49A685DFF5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48-4B45-BC3F-49A685DFF5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48-4B45-BC3F-49A685DFF5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48-4B45-BC3F-49A685DFF5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48-4B45-BC3F-49A685DFF5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48-4B45-BC3F-49A685DFF5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48-4B45-BC3F-49A685DFF5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48-4B45-BC3F-49A685DFF5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48-4B45-BC3F-49A685DFF5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48-4B45-BC3F-49A685DFF5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48-4B45-BC3F-49A685DFF5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48-4B45-BC3F-49A685DFF5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48-4B45-BC3F-49A685DFF5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48-4B45-BC3F-49A685DFF5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48-4B45-BC3F-49A685DFF5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48-4B45-BC3F-49A685DFF5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48-4B45-BC3F-49A685DFF5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48-4B45-BC3F-49A685DFF5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48-4B45-BC3F-49A685DFF5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48-4B45-BC3F-49A685DFF5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48-4B45-BC3F-49A685DFF5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48-4B45-BC3F-49A685DFF5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48-4B45-BC3F-49A685DFF5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48-4B45-BC3F-49A685DFF5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48-4B45-BC3F-49A685DFF5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48-4B45-BC3F-49A685DFF5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48-4B45-BC3F-49A685DFF5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48-4B45-BC3F-49A685DFF5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48-4B45-BC3F-49A685DFF5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48-4B45-BC3F-49A685DFF5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48-4B45-BC3F-49A685DFF5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48-4B45-BC3F-49A685DFF5C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48-4B45-BC3F-49A685DFF5C8}"/>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27.5</c:v>
                </c:pt>
                <c:pt idx="16">
                  <c:v>27.5</c:v>
                </c:pt>
                <c:pt idx="17">
                  <c:v>27.5</c:v>
                </c:pt>
                <c:pt idx="18">
                  <c:v>27.5</c:v>
                </c:pt>
                <c:pt idx="19">
                  <c:v>27.5</c:v>
                </c:pt>
                <c:pt idx="20">
                  <c:v>27.5</c:v>
                </c:pt>
                <c:pt idx="21">
                  <c:v>27.5</c:v>
                </c:pt>
                <c:pt idx="22">
                  <c:v>27.5</c:v>
                </c:pt>
                <c:pt idx="23">
                  <c:v>27.5</c:v>
                </c:pt>
                <c:pt idx="24">
                  <c:v>27.5</c:v>
                </c:pt>
                <c:pt idx="25">
                  <c:v>27.5</c:v>
                </c:pt>
              </c:numCache>
            </c:numRef>
          </c:yVal>
          <c:smooth val="0"/>
          <c:extLst>
            <c:ext xmlns:c16="http://schemas.microsoft.com/office/drawing/2014/chart" uri="{C3380CC4-5D6E-409C-BE32-E72D297353CC}">
              <c16:uniqueId val="{000000C2-AA48-4B45-BC3F-49A685DFF5C8}"/>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A48-4B45-BC3F-49A685DFF5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48-4B45-BC3F-49A685DFF5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48-4B45-BC3F-49A685DFF5C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48-4B45-BC3F-49A685DFF5C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48-4B45-BC3F-49A685DFF5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48-4B45-BC3F-49A685DFF5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48-4B45-BC3F-49A685DFF5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48-4B45-BC3F-49A685DFF5C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48-4B45-BC3F-49A685DFF5C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48-4B45-BC3F-49A685DFF5C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48-4B45-BC3F-49A685DFF5C8}"/>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48-4B45-BC3F-49A685DFF5C8}"/>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48-4B45-BC3F-49A685DFF5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48-4B45-BC3F-49A685DFF5C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48-4B45-BC3F-49A685DFF5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48-4B45-BC3F-49A685DFF5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48-4B45-BC3F-49A685DFF5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48-4B45-BC3F-49A685DFF5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48-4B45-BC3F-49A685DFF5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48-4B45-BC3F-49A685DFF5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48-4B45-BC3F-49A685DFF5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48-4B45-BC3F-49A685DFF5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48-4B45-BC3F-49A685DFF5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48-4B45-BC3F-49A685DFF5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A48-4B45-BC3F-49A685DFF5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48-4B45-BC3F-49A685DFF5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48-4B45-BC3F-49A685DFF5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48-4B45-BC3F-49A685DFF5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48-4B45-BC3F-49A685DFF5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48-4B45-BC3F-49A685DFF5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48-4B45-BC3F-49A685DFF5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48-4B45-BC3F-49A685DFF5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48-4B45-BC3F-49A685DFF5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48-4B45-BC3F-49A685DFF5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48-4B45-BC3F-49A685DFF5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48-4B45-BC3F-49A685DFF5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48-4B45-BC3F-49A685DFF5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48-4B45-BC3F-49A685DFF5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48-4B45-BC3F-49A685DFF5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48-4B45-BC3F-49A685DFF5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48-4B45-BC3F-49A685DFF5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48-4B45-BC3F-49A685DFF5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48-4B45-BC3F-49A685DFF5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48-4B45-BC3F-49A685DFF5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48-4B45-BC3F-49A685DFF5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48-4B45-BC3F-49A685DFF5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48-4B45-BC3F-49A685DFF5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48-4B45-BC3F-49A685DFF5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48-4B45-BC3F-49A685DFF5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48-4B45-BC3F-49A685DFF5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48-4B45-BC3F-49A685DFF5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48-4B45-BC3F-49A685DFF5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48-4B45-BC3F-49A685DFF5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48-4B45-BC3F-49A685DFF5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48-4B45-BC3F-49A685DFF5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48-4B45-BC3F-49A685DFF5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48-4B45-BC3F-49A685DFF5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48-4B45-BC3F-49A685DFF5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48-4B45-BC3F-49A685DFF5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48-4B45-BC3F-49A685DFF5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48-4B45-BC3F-49A685DFF5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48-4B45-BC3F-49A685DFF5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48-4B45-BC3F-49A685DFF5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48-4B45-BC3F-49A685DFF5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48-4B45-BC3F-49A685DFF5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48-4B45-BC3F-49A685DFF5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48-4B45-BC3F-49A685DFF5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48-4B45-BC3F-49A685DFF5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48-4B45-BC3F-49A685DFF5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48-4B45-BC3F-49A685DFF5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48-4B45-BC3F-49A685DFF5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48-4B45-BC3F-49A685DFF5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48-4B45-BC3F-49A685DFF5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48-4B45-BC3F-49A685DFF5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48-4B45-BC3F-49A685DFF5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48-4B45-BC3F-49A685DFF5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48-4B45-BC3F-49A685DFF5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48-4B45-BC3F-49A685DFF5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48-4B45-BC3F-49A685DFF5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48-4B45-BC3F-49A685DFF5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48-4B45-BC3F-49A685DFF5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48-4B45-BC3F-49A685DFF5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48-4B45-BC3F-49A685DFF5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48-4B45-BC3F-49A685DFF5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48-4B45-BC3F-49A685DFF5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48-4B45-BC3F-49A685DFF5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48-4B45-BC3F-49A685DFF5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48-4B45-BC3F-49A685DFF5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48-4B45-BC3F-49A685DFF5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48-4B45-BC3F-49A685DFF5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48-4B45-BC3F-49A685DFF5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48-4B45-BC3F-49A685DFF5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48-4B45-BC3F-49A685DFF5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48-4B45-BC3F-49A685DFF5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48-4B45-BC3F-49A685DFF5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19.38</c:v>
                </c:pt>
                <c:pt idx="8">
                  <c:v>#N/A</c:v>
                </c:pt>
                <c:pt idx="9">
                  <c:v>#N/A</c:v>
                </c:pt>
                <c:pt idx="10">
                  <c:v>31.640620457655238</c:v>
                </c:pt>
                <c:pt idx="11">
                  <c:v>#N/A</c:v>
                </c:pt>
                <c:pt idx="12">
                  <c:v>#N/A</c:v>
                </c:pt>
                <c:pt idx="13">
                  <c:v>31.338191198220439</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A48-4B45-BC3F-49A685DFF5C8}"/>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355-428D-9AB4-7AC4412EEAD5}"/>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55-428D-9AB4-7AC4412EEA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55-428D-9AB4-7AC4412EEA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55-428D-9AB4-7AC4412EEAD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55-428D-9AB4-7AC4412EEAD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55-428D-9AB4-7AC4412EEA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55-428D-9AB4-7AC4412EEA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55-428D-9AB4-7AC4412EEAD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55-428D-9AB4-7AC4412EEAD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55-428D-9AB4-7AC4412EEA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55-428D-9AB4-7AC4412EEAD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55-428D-9AB4-7AC4412EEAD5}"/>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55-428D-9AB4-7AC4412EEAD5}"/>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55-428D-9AB4-7AC4412EEA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55-428D-9AB4-7AC4412EEAD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55-428D-9AB4-7AC4412EEA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55-428D-9AB4-7AC4412EEA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55-428D-9AB4-7AC4412EEA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55-428D-9AB4-7AC4412EEA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55-428D-9AB4-7AC4412EEA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55-428D-9AB4-7AC4412EEA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55-428D-9AB4-7AC4412EEA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55-428D-9AB4-7AC4412EEA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55-428D-9AB4-7AC4412EEA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355-428D-9AB4-7AC4412EEA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55-428D-9AB4-7AC4412EEA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55-428D-9AB4-7AC4412EEA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55-428D-9AB4-7AC4412EEA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55-428D-9AB4-7AC4412EEA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55-428D-9AB4-7AC4412EEA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55-428D-9AB4-7AC4412EEA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55-428D-9AB4-7AC4412EEA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55-428D-9AB4-7AC4412EEA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55-428D-9AB4-7AC4412EEA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55-428D-9AB4-7AC4412EEA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55-428D-9AB4-7AC4412EEA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55-428D-9AB4-7AC4412EEA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55-428D-9AB4-7AC4412EEA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55-428D-9AB4-7AC4412EEA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55-428D-9AB4-7AC4412EEA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55-428D-9AB4-7AC4412EEA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55-428D-9AB4-7AC4412EEA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55-428D-9AB4-7AC4412EEA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55-428D-9AB4-7AC4412EEA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55-428D-9AB4-7AC4412EEA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55-428D-9AB4-7AC4412EEA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55-428D-9AB4-7AC4412EEA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55-428D-9AB4-7AC4412EEA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55-428D-9AB4-7AC4412EEA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55-428D-9AB4-7AC4412EEA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55-428D-9AB4-7AC4412EEA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55-428D-9AB4-7AC4412EEA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55-428D-9AB4-7AC4412EEA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55-428D-9AB4-7AC4412EEA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55-428D-9AB4-7AC4412EEA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55-428D-9AB4-7AC4412EEA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55-428D-9AB4-7AC4412EEA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55-428D-9AB4-7AC4412EEA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55-428D-9AB4-7AC4412EEA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55-428D-9AB4-7AC4412EEA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55-428D-9AB4-7AC4412EEA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55-428D-9AB4-7AC4412EEA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55-428D-9AB4-7AC4412EEA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55-428D-9AB4-7AC4412EEA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55-428D-9AB4-7AC4412EEA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55-428D-9AB4-7AC4412EEA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55-428D-9AB4-7AC4412EEA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55-428D-9AB4-7AC4412EEA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55-428D-9AB4-7AC4412EEA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55-428D-9AB4-7AC4412EEA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55-428D-9AB4-7AC4412EEA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55-428D-9AB4-7AC4412EEA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55-428D-9AB4-7AC4412EEA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55-428D-9AB4-7AC4412EEA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55-428D-9AB4-7AC4412EEA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55-428D-9AB4-7AC4412EEA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55-428D-9AB4-7AC4412EEA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55-428D-9AB4-7AC4412EEA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55-428D-9AB4-7AC4412EEA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55-428D-9AB4-7AC4412EEA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55-428D-9AB4-7AC4412EEA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55-428D-9AB4-7AC4412EEA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55-428D-9AB4-7AC4412EEA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55-428D-9AB4-7AC4412EEA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55-428D-9AB4-7AC4412EEA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55-428D-9AB4-7AC4412EEA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55-428D-9AB4-7AC4412EEA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55-428D-9AB4-7AC4412EEA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55-428D-9AB4-7AC4412EEA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55-428D-9AB4-7AC4412EEA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55-428D-9AB4-7AC4412EEA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55-428D-9AB4-7AC4412EEA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55-428D-9AB4-7AC4412EEA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55-428D-9AB4-7AC4412EEA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55-428D-9AB4-7AC4412EEA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355-428D-9AB4-7AC4412EEA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355-428D-9AB4-7AC4412EEAD5}"/>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355-428D-9AB4-7AC4412EEAD5}"/>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355-428D-9AB4-7AC4412EEAD5}"/>
              </c:ext>
            </c:extLst>
          </c:dPt>
          <c:dPt>
            <c:idx val="2"/>
            <c:bubble3D val="0"/>
            <c:extLst>
              <c:ext xmlns:c16="http://schemas.microsoft.com/office/drawing/2014/chart" uri="{C3380CC4-5D6E-409C-BE32-E72D297353CC}">
                <c16:uniqueId val="{00000063-3355-428D-9AB4-7AC4412EEAD5}"/>
              </c:ext>
            </c:extLst>
          </c:dPt>
          <c:dPt>
            <c:idx val="3"/>
            <c:bubble3D val="0"/>
            <c:extLst>
              <c:ext xmlns:c16="http://schemas.microsoft.com/office/drawing/2014/chart" uri="{C3380CC4-5D6E-409C-BE32-E72D297353CC}">
                <c16:uniqueId val="{00000064-3355-428D-9AB4-7AC4412EEA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55-428D-9AB4-7AC4412EEA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55-428D-9AB4-7AC4412EEA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55-428D-9AB4-7AC4412EEAD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55-428D-9AB4-7AC4412EEAD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55-428D-9AB4-7AC4412EEA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55-428D-9AB4-7AC4412EEA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55-428D-9AB4-7AC4412EEAD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55-428D-9AB4-7AC4412EEAD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55-428D-9AB4-7AC4412EEA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55-428D-9AB4-7AC4412EEAD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55-428D-9AB4-7AC4412EEAD5}"/>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55-428D-9AB4-7AC4412EEAD5}"/>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55-428D-9AB4-7AC4412EEA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55-428D-9AB4-7AC4412EEAD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55-428D-9AB4-7AC4412EEA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55-428D-9AB4-7AC4412EEA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55-428D-9AB4-7AC4412EEA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55-428D-9AB4-7AC4412EEA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55-428D-9AB4-7AC4412EEA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55-428D-9AB4-7AC4412EEA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55-428D-9AB4-7AC4412EEA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55-428D-9AB4-7AC4412EEA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55-428D-9AB4-7AC4412EEA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55-428D-9AB4-7AC4412EEA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55-428D-9AB4-7AC4412EEA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55-428D-9AB4-7AC4412EEA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55-428D-9AB4-7AC4412EEA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55-428D-9AB4-7AC4412EEA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55-428D-9AB4-7AC4412EEA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55-428D-9AB4-7AC4412EEA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55-428D-9AB4-7AC4412EEA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55-428D-9AB4-7AC4412EEA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55-428D-9AB4-7AC4412EEA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55-428D-9AB4-7AC4412EEA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55-428D-9AB4-7AC4412EEA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55-428D-9AB4-7AC4412EEA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55-428D-9AB4-7AC4412EEA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55-428D-9AB4-7AC4412EEA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55-428D-9AB4-7AC4412EEA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55-428D-9AB4-7AC4412EEA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55-428D-9AB4-7AC4412EEA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55-428D-9AB4-7AC4412EEA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55-428D-9AB4-7AC4412EEA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55-428D-9AB4-7AC4412EEA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55-428D-9AB4-7AC4412EEA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55-428D-9AB4-7AC4412EEA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55-428D-9AB4-7AC4412EEA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55-428D-9AB4-7AC4412EEA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55-428D-9AB4-7AC4412EEA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55-428D-9AB4-7AC4412EEA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55-428D-9AB4-7AC4412EEA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55-428D-9AB4-7AC4412EEA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55-428D-9AB4-7AC4412EEA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55-428D-9AB4-7AC4412EEA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55-428D-9AB4-7AC4412EEA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55-428D-9AB4-7AC4412EEA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55-428D-9AB4-7AC4412EEA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55-428D-9AB4-7AC4412EEA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55-428D-9AB4-7AC4412EEA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55-428D-9AB4-7AC4412EEA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55-428D-9AB4-7AC4412EEA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55-428D-9AB4-7AC4412EEA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55-428D-9AB4-7AC4412EEA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55-428D-9AB4-7AC4412EEA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55-428D-9AB4-7AC4412EEA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55-428D-9AB4-7AC4412EEA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55-428D-9AB4-7AC4412EEA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55-428D-9AB4-7AC4412EEA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55-428D-9AB4-7AC4412EEA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55-428D-9AB4-7AC4412EEA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55-428D-9AB4-7AC4412EEA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55-428D-9AB4-7AC4412EEA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55-428D-9AB4-7AC4412EEA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55-428D-9AB4-7AC4412EEA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55-428D-9AB4-7AC4412EEA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55-428D-9AB4-7AC4412EEA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55-428D-9AB4-7AC4412EEA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55-428D-9AB4-7AC4412EEA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55-428D-9AB4-7AC4412EEA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55-428D-9AB4-7AC4412EEA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55-428D-9AB4-7AC4412EEA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55-428D-9AB4-7AC4412EEA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55-428D-9AB4-7AC4412EEA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55-428D-9AB4-7AC4412EEA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55-428D-9AB4-7AC4412EEA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55-428D-9AB4-7AC4412EEA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55-428D-9AB4-7AC4412EEA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55-428D-9AB4-7AC4412EEA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55-428D-9AB4-7AC4412EEA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55-428D-9AB4-7AC4412EEA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55-428D-9AB4-7AC4412EEA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55-428D-9AB4-7AC4412EEA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55-428D-9AB4-7AC4412EEA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55-428D-9AB4-7AC4412EEA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55-428D-9AB4-7AC4412EEA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55-428D-9AB4-7AC4412EEAD5}"/>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355-428D-9AB4-7AC4412EEAD5}"/>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55-428D-9AB4-7AC4412EEA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55-428D-9AB4-7AC4412EEA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55-428D-9AB4-7AC4412EEAD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55-428D-9AB4-7AC4412EEAD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55-428D-9AB4-7AC4412EEA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55-428D-9AB4-7AC4412EEA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55-428D-9AB4-7AC4412EEAD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55-428D-9AB4-7AC4412EEAD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55-428D-9AB4-7AC4412EEA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55-428D-9AB4-7AC4412EEAD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55-428D-9AB4-7AC4412EEAD5}"/>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55-428D-9AB4-7AC4412EEAD5}"/>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55-428D-9AB4-7AC4412EEA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55-428D-9AB4-7AC4412EEAD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55-428D-9AB4-7AC4412EEA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55-428D-9AB4-7AC4412EEA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55-428D-9AB4-7AC4412EEA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55-428D-9AB4-7AC4412EEA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55-428D-9AB4-7AC4412EEA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55-428D-9AB4-7AC4412EEA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55-428D-9AB4-7AC4412EEA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55-428D-9AB4-7AC4412EEA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55-428D-9AB4-7AC4412EEA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55-428D-9AB4-7AC4412EEA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55-428D-9AB4-7AC4412EEA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55-428D-9AB4-7AC4412EEA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55-428D-9AB4-7AC4412EEA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55-428D-9AB4-7AC4412EEA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55-428D-9AB4-7AC4412EEA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55-428D-9AB4-7AC4412EEA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55-428D-9AB4-7AC4412EEA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55-428D-9AB4-7AC4412EEA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55-428D-9AB4-7AC4412EEA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55-428D-9AB4-7AC4412EEA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55-428D-9AB4-7AC4412EEA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55-428D-9AB4-7AC4412EEA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55-428D-9AB4-7AC4412EEA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55-428D-9AB4-7AC4412EEA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55-428D-9AB4-7AC4412EEA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55-428D-9AB4-7AC4412EEA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55-428D-9AB4-7AC4412EEA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55-428D-9AB4-7AC4412EEA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55-428D-9AB4-7AC4412EEA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55-428D-9AB4-7AC4412EEA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55-428D-9AB4-7AC4412EEA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55-428D-9AB4-7AC4412EEA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55-428D-9AB4-7AC4412EEA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55-428D-9AB4-7AC4412EEA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55-428D-9AB4-7AC4412EEA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55-428D-9AB4-7AC4412EEA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55-428D-9AB4-7AC4412EEA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55-428D-9AB4-7AC4412EEA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55-428D-9AB4-7AC4412EEA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55-428D-9AB4-7AC4412EEA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55-428D-9AB4-7AC4412EEA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55-428D-9AB4-7AC4412EEA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55-428D-9AB4-7AC4412EEA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55-428D-9AB4-7AC4412EEA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55-428D-9AB4-7AC4412EEA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55-428D-9AB4-7AC4412EEA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55-428D-9AB4-7AC4412EEA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55-428D-9AB4-7AC4412EEA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55-428D-9AB4-7AC4412EEA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55-428D-9AB4-7AC4412EEA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55-428D-9AB4-7AC4412EEA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55-428D-9AB4-7AC4412EEA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55-428D-9AB4-7AC4412EEA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55-428D-9AB4-7AC4412EEA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55-428D-9AB4-7AC4412EEA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55-428D-9AB4-7AC4412EEA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55-428D-9AB4-7AC4412EEA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55-428D-9AB4-7AC4412EEA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55-428D-9AB4-7AC4412EEA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55-428D-9AB4-7AC4412EEA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55-428D-9AB4-7AC4412EEA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55-428D-9AB4-7AC4412EEA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55-428D-9AB4-7AC4412EEA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55-428D-9AB4-7AC4412EEA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55-428D-9AB4-7AC4412EEA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55-428D-9AB4-7AC4412EEA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55-428D-9AB4-7AC4412EEA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55-428D-9AB4-7AC4412EEA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55-428D-9AB4-7AC4412EEA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55-428D-9AB4-7AC4412EEA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55-428D-9AB4-7AC4412EEA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55-428D-9AB4-7AC4412EEA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55-428D-9AB4-7AC4412EEA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55-428D-9AB4-7AC4412EEA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55-428D-9AB4-7AC4412EEA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55-428D-9AB4-7AC4412EEA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55-428D-9AB4-7AC4412EEA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55-428D-9AB4-7AC4412EEA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55-428D-9AB4-7AC4412EEA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55-428D-9AB4-7AC4412EEA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55-428D-9AB4-7AC4412EEA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55-428D-9AB4-7AC4412EEAD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D2D-4771-8835-954890BD6CED}"/>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D2D-4771-8835-954890BD6C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2D-4771-8835-954890BD6C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2D-4771-8835-954890BD6CE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2D-4771-8835-954890BD6CE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2D-4771-8835-954890BD6CE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2D-4771-8835-954890BD6CE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2D-4771-8835-954890BD6CE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2D-4771-8835-954890BD6CE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2D-4771-8835-954890BD6CE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2D-4771-8835-954890BD6CE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2D-4771-8835-954890BD6CE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2D-4771-8835-954890BD6CE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2D-4771-8835-954890BD6C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2D-4771-8835-954890BD6CE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2D-4771-8835-954890BD6C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2D-4771-8835-954890BD6C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2D-4771-8835-954890BD6C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2D-4771-8835-954890BD6C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2D-4771-8835-954890BD6C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2D-4771-8835-954890BD6C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2D-4771-8835-954890BD6C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2D-4771-8835-954890BD6C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2D-4771-8835-954890BD6C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2D-4771-8835-954890BD6C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D2D-4771-8835-954890BD6C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2D-4771-8835-954890BD6C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2D-4771-8835-954890BD6C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2D-4771-8835-954890BD6C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2D-4771-8835-954890BD6C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2D-4771-8835-954890BD6C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2D-4771-8835-954890BD6C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2D-4771-8835-954890BD6C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2D-4771-8835-954890BD6C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2D-4771-8835-954890BD6C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2D-4771-8835-954890BD6C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2D-4771-8835-954890BD6C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2D-4771-8835-954890BD6C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2D-4771-8835-954890BD6C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2D-4771-8835-954890BD6C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2D-4771-8835-954890BD6C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2D-4771-8835-954890BD6C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2D-4771-8835-954890BD6C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2D-4771-8835-954890BD6C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2D-4771-8835-954890BD6C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2D-4771-8835-954890BD6C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2D-4771-8835-954890BD6C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2D-4771-8835-954890BD6C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2D-4771-8835-954890BD6C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2D-4771-8835-954890BD6C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2D-4771-8835-954890BD6C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2D-4771-8835-954890BD6C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2D-4771-8835-954890BD6C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2D-4771-8835-954890BD6C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2D-4771-8835-954890BD6C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2D-4771-8835-954890BD6C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2D-4771-8835-954890BD6C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2D-4771-8835-954890BD6C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2D-4771-8835-954890BD6C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2D-4771-8835-954890BD6C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2D-4771-8835-954890BD6C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2D-4771-8835-954890BD6C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2D-4771-8835-954890BD6C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2D-4771-8835-954890BD6C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2D-4771-8835-954890BD6C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2D-4771-8835-954890BD6C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2D-4771-8835-954890BD6C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2D-4771-8835-954890BD6C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2D-4771-8835-954890BD6C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2D-4771-8835-954890BD6C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2D-4771-8835-954890BD6C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2D-4771-8835-954890BD6C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2D-4771-8835-954890BD6C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2D-4771-8835-954890BD6C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2D-4771-8835-954890BD6C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2D-4771-8835-954890BD6C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2D-4771-8835-954890BD6C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2D-4771-8835-954890BD6C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2D-4771-8835-954890BD6C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2D-4771-8835-954890BD6C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2D-4771-8835-954890BD6C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2D-4771-8835-954890BD6C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2D-4771-8835-954890BD6C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2D-4771-8835-954890BD6C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2D-4771-8835-954890BD6C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2D-4771-8835-954890BD6C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2D-4771-8835-954890BD6C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2D-4771-8835-954890BD6C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2D-4771-8835-954890BD6C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2D-4771-8835-954890BD6C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2D-4771-8835-954890BD6C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2D-4771-8835-954890BD6C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2D-4771-8835-954890BD6C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2D-4771-8835-954890BD6C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2D-4771-8835-954890BD6C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2D-4771-8835-954890BD6C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D2D-4771-8835-954890BD6CED}"/>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D2D-4771-8835-954890BD6CED}"/>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D2D-4771-8835-954890BD6CED}"/>
              </c:ext>
            </c:extLst>
          </c:dPt>
          <c:dPt>
            <c:idx val="2"/>
            <c:bubble3D val="0"/>
            <c:extLst>
              <c:ext xmlns:c16="http://schemas.microsoft.com/office/drawing/2014/chart" uri="{C3380CC4-5D6E-409C-BE32-E72D297353CC}">
                <c16:uniqueId val="{00000063-0D2D-4771-8835-954890BD6CED}"/>
              </c:ext>
            </c:extLst>
          </c:dPt>
          <c:dPt>
            <c:idx val="3"/>
            <c:bubble3D val="0"/>
            <c:extLst>
              <c:ext xmlns:c16="http://schemas.microsoft.com/office/drawing/2014/chart" uri="{C3380CC4-5D6E-409C-BE32-E72D297353CC}">
                <c16:uniqueId val="{00000064-0D2D-4771-8835-954890BD6CE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2D-4771-8835-954890BD6C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2D-4771-8835-954890BD6C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2D-4771-8835-954890BD6CE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2D-4771-8835-954890BD6CE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2D-4771-8835-954890BD6CE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2D-4771-8835-954890BD6CE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2D-4771-8835-954890BD6CE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2D-4771-8835-954890BD6CE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2D-4771-8835-954890BD6CE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2D-4771-8835-954890BD6CE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2D-4771-8835-954890BD6CE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2D-4771-8835-954890BD6CE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2D-4771-8835-954890BD6C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2D-4771-8835-954890BD6CE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2D-4771-8835-954890BD6C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2D-4771-8835-954890BD6C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2D-4771-8835-954890BD6C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2D-4771-8835-954890BD6C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2D-4771-8835-954890BD6C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2D-4771-8835-954890BD6C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2D-4771-8835-954890BD6C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2D-4771-8835-954890BD6C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2D-4771-8835-954890BD6C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2D-4771-8835-954890BD6C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2D-4771-8835-954890BD6C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2D-4771-8835-954890BD6C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2D-4771-8835-954890BD6C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2D-4771-8835-954890BD6C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2D-4771-8835-954890BD6C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2D-4771-8835-954890BD6C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2D-4771-8835-954890BD6C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2D-4771-8835-954890BD6C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2D-4771-8835-954890BD6C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2D-4771-8835-954890BD6C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2D-4771-8835-954890BD6C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2D-4771-8835-954890BD6C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2D-4771-8835-954890BD6C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2D-4771-8835-954890BD6C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2D-4771-8835-954890BD6C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2D-4771-8835-954890BD6C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2D-4771-8835-954890BD6C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2D-4771-8835-954890BD6C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2D-4771-8835-954890BD6C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2D-4771-8835-954890BD6C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2D-4771-8835-954890BD6C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2D-4771-8835-954890BD6C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2D-4771-8835-954890BD6C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2D-4771-8835-954890BD6C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2D-4771-8835-954890BD6C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2D-4771-8835-954890BD6C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2D-4771-8835-954890BD6C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2D-4771-8835-954890BD6C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2D-4771-8835-954890BD6C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2D-4771-8835-954890BD6C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2D-4771-8835-954890BD6C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2D-4771-8835-954890BD6C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2D-4771-8835-954890BD6C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2D-4771-8835-954890BD6C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2D-4771-8835-954890BD6C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2D-4771-8835-954890BD6C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2D-4771-8835-954890BD6C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2D-4771-8835-954890BD6C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2D-4771-8835-954890BD6C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2D-4771-8835-954890BD6C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2D-4771-8835-954890BD6C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2D-4771-8835-954890BD6C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2D-4771-8835-954890BD6C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2D-4771-8835-954890BD6C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2D-4771-8835-954890BD6C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2D-4771-8835-954890BD6C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2D-4771-8835-954890BD6C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2D-4771-8835-954890BD6C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2D-4771-8835-954890BD6C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2D-4771-8835-954890BD6C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2D-4771-8835-954890BD6C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2D-4771-8835-954890BD6C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2D-4771-8835-954890BD6C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2D-4771-8835-954890BD6C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2D-4771-8835-954890BD6C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2D-4771-8835-954890BD6C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2D-4771-8835-954890BD6C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2D-4771-8835-954890BD6C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2D-4771-8835-954890BD6C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2D-4771-8835-954890BD6C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2D-4771-8835-954890BD6C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2D-4771-8835-954890BD6C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2D-4771-8835-954890BD6C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2D-4771-8835-954890BD6C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2D-4771-8835-954890BD6C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2D-4771-8835-954890BD6C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2D-4771-8835-954890BD6C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2D-4771-8835-954890BD6C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2D-4771-8835-954890BD6C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2D-4771-8835-954890BD6C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2D-4771-8835-954890BD6C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2D-4771-8835-954890BD6CED}"/>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D2D-4771-8835-954890BD6CED}"/>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2D-4771-8835-954890BD6C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2D-4771-8835-954890BD6C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2D-4771-8835-954890BD6CE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2D-4771-8835-954890BD6CE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2D-4771-8835-954890BD6CE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2D-4771-8835-954890BD6CE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2D-4771-8835-954890BD6CE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2D-4771-8835-954890BD6CE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2D-4771-8835-954890BD6CE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2D-4771-8835-954890BD6CE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2D-4771-8835-954890BD6CE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2D-4771-8835-954890BD6CE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2D-4771-8835-954890BD6C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2D-4771-8835-954890BD6CE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2D-4771-8835-954890BD6C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2D-4771-8835-954890BD6C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2D-4771-8835-954890BD6C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2D-4771-8835-954890BD6C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2D-4771-8835-954890BD6C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2D-4771-8835-954890BD6C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2D-4771-8835-954890BD6C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2D-4771-8835-954890BD6C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2D-4771-8835-954890BD6C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2D-4771-8835-954890BD6C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2D-4771-8835-954890BD6C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2D-4771-8835-954890BD6C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2D-4771-8835-954890BD6C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2D-4771-8835-954890BD6C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2D-4771-8835-954890BD6C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2D-4771-8835-954890BD6C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2D-4771-8835-954890BD6C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2D-4771-8835-954890BD6C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2D-4771-8835-954890BD6C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2D-4771-8835-954890BD6C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2D-4771-8835-954890BD6C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2D-4771-8835-954890BD6C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2D-4771-8835-954890BD6C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2D-4771-8835-954890BD6C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2D-4771-8835-954890BD6C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2D-4771-8835-954890BD6C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2D-4771-8835-954890BD6C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2D-4771-8835-954890BD6C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2D-4771-8835-954890BD6C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2D-4771-8835-954890BD6C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2D-4771-8835-954890BD6C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2D-4771-8835-954890BD6C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2D-4771-8835-954890BD6C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2D-4771-8835-954890BD6C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2D-4771-8835-954890BD6C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2D-4771-8835-954890BD6C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2D-4771-8835-954890BD6C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2D-4771-8835-954890BD6C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2D-4771-8835-954890BD6C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2D-4771-8835-954890BD6C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2D-4771-8835-954890BD6C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2D-4771-8835-954890BD6C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2D-4771-8835-954890BD6C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2D-4771-8835-954890BD6C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2D-4771-8835-954890BD6C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2D-4771-8835-954890BD6C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2D-4771-8835-954890BD6C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2D-4771-8835-954890BD6C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2D-4771-8835-954890BD6C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2D-4771-8835-954890BD6C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2D-4771-8835-954890BD6C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2D-4771-8835-954890BD6C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2D-4771-8835-954890BD6C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2D-4771-8835-954890BD6C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2D-4771-8835-954890BD6C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2D-4771-8835-954890BD6C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2D-4771-8835-954890BD6C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2D-4771-8835-954890BD6C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2D-4771-8835-954890BD6C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2D-4771-8835-954890BD6C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2D-4771-8835-954890BD6C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2D-4771-8835-954890BD6C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2D-4771-8835-954890BD6C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2D-4771-8835-954890BD6C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2D-4771-8835-954890BD6C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2D-4771-8835-954890BD6C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2D-4771-8835-954890BD6C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2D-4771-8835-954890BD6C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2D-4771-8835-954890BD6C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2D-4771-8835-954890BD6C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2D-4771-8835-954890BD6C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2D-4771-8835-954890BD6C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2D-4771-8835-954890BD6C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2D-4771-8835-954890BD6C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2D-4771-8835-954890BD6C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2D-4771-8835-954890BD6C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2D-4771-8835-954890BD6C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2D-4771-8835-954890BD6C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2D-4771-8835-954890BD6C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2D-4771-8835-954890BD6C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2D-4771-8835-954890BD6C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2D-4771-8835-954890BD6CED}"/>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748-4411-9C85-A53F4E008C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748-4411-9C85-A53F4E008C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748-4411-9C85-A53F4E008CC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748-4411-9C85-A53F4E008CC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748-4411-9C85-A53F4E008C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748-4411-9C85-A53F4E008C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748-4411-9C85-A53F4E008C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748-4411-9C85-A53F4E008CC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748-4411-9C85-A53F4E008CC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748-4411-9C85-A53F4E008CC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748-4411-9C85-A53F4E008CC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748-4411-9C85-A53F4E008CC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748-4411-9C85-A53F4E008C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748-4411-9C85-A53F4E008CC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748-4411-9C85-A53F4E008C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748-4411-9C85-A53F4E008C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748-4411-9C85-A53F4E008C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748-4411-9C85-A53F4E008C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748-4411-9C85-A53F4E008C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748-4411-9C85-A53F4E008C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748-4411-9C85-A53F4E008C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748-4411-9C85-A53F4E008C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748-4411-9C85-A53F4E008C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748-4411-9C85-A53F4E008C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748-4411-9C85-A53F4E008C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748-4411-9C85-A53F4E008C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748-4411-9C85-A53F4E008C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748-4411-9C85-A53F4E008C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748-4411-9C85-A53F4E008C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748-4411-9C85-A53F4E008C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748-4411-9C85-A53F4E008C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748-4411-9C85-A53F4E008C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748-4411-9C85-A53F4E008C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748-4411-9C85-A53F4E008C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748-4411-9C85-A53F4E008C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748-4411-9C85-A53F4E008C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748-4411-9C85-A53F4E008C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748-4411-9C85-A53F4E008C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748-4411-9C85-A53F4E008C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748-4411-9C85-A53F4E008C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748-4411-9C85-A53F4E008C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748-4411-9C85-A53F4E008C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748-4411-9C85-A53F4E008C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748-4411-9C85-A53F4E008C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748-4411-9C85-A53F4E008C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748-4411-9C85-A53F4E008C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748-4411-9C85-A53F4E008C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748-4411-9C85-A53F4E008C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748-4411-9C85-A53F4E008C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748-4411-9C85-A53F4E008C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748-4411-9C85-A53F4E008C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748-4411-9C85-A53F4E008C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748-4411-9C85-A53F4E008C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748-4411-9C85-A53F4E008C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748-4411-9C85-A53F4E008C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748-4411-9C85-A53F4E008C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748-4411-9C85-A53F4E008C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748-4411-9C85-A53F4E008C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748-4411-9C85-A53F4E008C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748-4411-9C85-A53F4E008C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748-4411-9C85-A53F4E008C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748-4411-9C85-A53F4E008C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748-4411-9C85-A53F4E008C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748-4411-9C85-A53F4E008C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748-4411-9C85-A53F4E008C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748-4411-9C85-A53F4E008C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748-4411-9C85-A53F4E008C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748-4411-9C85-A53F4E008C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748-4411-9C85-A53F4E008C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748-4411-9C85-A53F4E008C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748-4411-9C85-A53F4E008C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748-4411-9C85-A53F4E008C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748-4411-9C85-A53F4E008C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748-4411-9C85-A53F4E008C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748-4411-9C85-A53F4E008C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748-4411-9C85-A53F4E008C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748-4411-9C85-A53F4E008C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748-4411-9C85-A53F4E008C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748-4411-9C85-A53F4E008C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748-4411-9C85-A53F4E008C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748-4411-9C85-A53F4E008C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748-4411-9C85-A53F4E008C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748-4411-9C85-A53F4E008C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748-4411-9C85-A53F4E008C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748-4411-9C85-A53F4E008C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748-4411-9C85-A53F4E008C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748-4411-9C85-A53F4E008C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748-4411-9C85-A53F4E008C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748-4411-9C85-A53F4E008C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748-4411-9C85-A53F4E008C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748-4411-9C85-A53F4E008C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748-4411-9C85-A53F4E008C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748-4411-9C85-A53F4E008C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748-4411-9C85-A53F4E008C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748-4411-9C85-A53F4E008C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48.151487826871062</c:v>
                </c:pt>
                <c:pt idx="4">
                  <c:v>51.82</c:v>
                </c:pt>
                <c:pt idx="5">
                  <c:v>#N/A</c:v>
                </c:pt>
                <c:pt idx="6">
                  <c:v>#N/A</c:v>
                </c:pt>
                <c:pt idx="7">
                  <c:v>#N/A</c:v>
                </c:pt>
                <c:pt idx="8">
                  <c:v>#N/A</c:v>
                </c:pt>
                <c:pt idx="9">
                  <c:v>#N/A</c:v>
                </c:pt>
                <c:pt idx="10">
                  <c:v>#N/A</c:v>
                </c:pt>
                <c:pt idx="11">
                  <c:v>#N/A</c:v>
                </c:pt>
                <c:pt idx="12">
                  <c:v>86.326658322903626</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748-4411-9C85-A53F4E008CCE}"/>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39.299999999999997</c:v>
                </c:pt>
                <c:pt idx="10">
                  <c:v>39.299999999999997</c:v>
                </c:pt>
                <c:pt idx="11">
                  <c:v>39.299999999999997</c:v>
                </c:pt>
                <c:pt idx="12">
                  <c:v>39.299999999999997</c:v>
                </c:pt>
                <c:pt idx="13">
                  <c:v>39.299999999999997</c:v>
                </c:pt>
                <c:pt idx="14">
                  <c:v>43.6</c:v>
                </c:pt>
                <c:pt idx="15">
                  <c:v>47.9</c:v>
                </c:pt>
                <c:pt idx="16">
                  <c:v>52.1</c:v>
                </c:pt>
                <c:pt idx="17">
                  <c:v>56.4</c:v>
                </c:pt>
                <c:pt idx="18">
                  <c:v>60.7</c:v>
                </c:pt>
                <c:pt idx="19">
                  <c:v>63.4</c:v>
                </c:pt>
                <c:pt idx="20">
                  <c:v>65.8</c:v>
                </c:pt>
                <c:pt idx="21">
                  <c:v>68.3</c:v>
                </c:pt>
                <c:pt idx="22">
                  <c:v>70.8</c:v>
                </c:pt>
                <c:pt idx="23">
                  <c:v>73.2</c:v>
                </c:pt>
                <c:pt idx="24">
                  <c:v>75.7</c:v>
                </c:pt>
                <c:pt idx="25">
                  <c:v>78.2</c:v>
                </c:pt>
              </c:numCache>
            </c:numRef>
          </c:yVal>
          <c:smooth val="0"/>
          <c:extLst>
            <c:ext xmlns:c16="http://schemas.microsoft.com/office/drawing/2014/chart" uri="{C3380CC4-5D6E-409C-BE32-E72D297353CC}">
              <c16:uniqueId val="{00000060-2748-4411-9C85-A53F4E008CCE}"/>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47.9</c:v>
                </c:pt>
                <c:pt idx="16">
                  <c:v>49.4</c:v>
                </c:pt>
                <c:pt idx="17">
                  <c:v>49.4</c:v>
                </c:pt>
                <c:pt idx="18">
                  <c:v>49.4</c:v>
                </c:pt>
                <c:pt idx="19">
                  <c:v>49.4</c:v>
                </c:pt>
                <c:pt idx="20">
                  <c:v>49.4</c:v>
                </c:pt>
                <c:pt idx="21">
                  <c:v>49.4</c:v>
                </c:pt>
                <c:pt idx="22">
                  <c:v>49.4</c:v>
                </c:pt>
                <c:pt idx="23">
                  <c:v>49.4</c:v>
                </c:pt>
                <c:pt idx="24">
                  <c:v>49.4</c:v>
                </c:pt>
                <c:pt idx="25">
                  <c:v>49.4</c:v>
                </c:pt>
              </c:numCache>
            </c:numRef>
          </c:yVal>
          <c:smooth val="0"/>
          <c:extLst>
            <c:ext xmlns:c16="http://schemas.microsoft.com/office/drawing/2014/chart" uri="{C3380CC4-5D6E-409C-BE32-E72D297353CC}">
              <c16:uniqueId val="{00000061-2748-4411-9C85-A53F4E008CCE}"/>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2748-4411-9C85-A53F4E008CC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748-4411-9C85-A53F4E008C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748-4411-9C85-A53F4E008C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748-4411-9C85-A53F4E008CC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748-4411-9C85-A53F4E008CC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748-4411-9C85-A53F4E008C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748-4411-9C85-A53F4E008CCE}"/>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748-4411-9C85-A53F4E008CCE}"/>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748-4411-9C85-A53F4E008CCE}"/>
                </c:ext>
              </c:extLst>
            </c:dLbl>
            <c:dLbl>
              <c:idx val="8"/>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748-4411-9C85-A53F4E008CC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748-4411-9C85-A53F4E008CC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748-4411-9C85-A53F4E008CC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748-4411-9C85-A53F4E008CC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748-4411-9C85-A53F4E008C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748-4411-9C85-A53F4E008CC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748-4411-9C85-A53F4E008CCE}"/>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748-4411-9C85-A53F4E008CC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748-4411-9C85-A53F4E008C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748-4411-9C85-A53F4E008C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748-4411-9C85-A53F4E008C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748-4411-9C85-A53F4E008C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748-4411-9C85-A53F4E008C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748-4411-9C85-A53F4E008C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748-4411-9C85-A53F4E008C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748-4411-9C85-A53F4E008C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748-4411-9C85-A53F4E008C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748-4411-9C85-A53F4E008C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748-4411-9C85-A53F4E008C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748-4411-9C85-A53F4E008C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748-4411-9C85-A53F4E008C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748-4411-9C85-A53F4E008C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748-4411-9C85-A53F4E008C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748-4411-9C85-A53F4E008C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748-4411-9C85-A53F4E008C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748-4411-9C85-A53F4E008C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748-4411-9C85-A53F4E008C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748-4411-9C85-A53F4E008C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748-4411-9C85-A53F4E008C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748-4411-9C85-A53F4E008C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748-4411-9C85-A53F4E008C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748-4411-9C85-A53F4E008C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748-4411-9C85-A53F4E008C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748-4411-9C85-A53F4E008C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748-4411-9C85-A53F4E008C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748-4411-9C85-A53F4E008C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748-4411-9C85-A53F4E008C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748-4411-9C85-A53F4E008C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748-4411-9C85-A53F4E008C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748-4411-9C85-A53F4E008C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748-4411-9C85-A53F4E008C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748-4411-9C85-A53F4E008C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748-4411-9C85-A53F4E008C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748-4411-9C85-A53F4E008C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748-4411-9C85-A53F4E008C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748-4411-9C85-A53F4E008C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748-4411-9C85-A53F4E008C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748-4411-9C85-A53F4E008C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748-4411-9C85-A53F4E008C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748-4411-9C85-A53F4E008C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748-4411-9C85-A53F4E008C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748-4411-9C85-A53F4E008C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748-4411-9C85-A53F4E008C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748-4411-9C85-A53F4E008C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748-4411-9C85-A53F4E008C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748-4411-9C85-A53F4E008C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748-4411-9C85-A53F4E008C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748-4411-9C85-A53F4E008C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748-4411-9C85-A53F4E008C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748-4411-9C85-A53F4E008C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748-4411-9C85-A53F4E008C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748-4411-9C85-A53F4E008C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748-4411-9C85-A53F4E008C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748-4411-9C85-A53F4E008C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748-4411-9C85-A53F4E008C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748-4411-9C85-A53F4E008C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748-4411-9C85-A53F4E008C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748-4411-9C85-A53F4E008C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748-4411-9C85-A53F4E008C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748-4411-9C85-A53F4E008C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748-4411-9C85-A53F4E008C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748-4411-9C85-A53F4E008C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748-4411-9C85-A53F4E008C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748-4411-9C85-A53F4E008C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748-4411-9C85-A53F4E008C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748-4411-9C85-A53F4E008C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748-4411-9C85-A53F4E008C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748-4411-9C85-A53F4E008C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748-4411-9C85-A53F4E008C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748-4411-9C85-A53F4E008C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748-4411-9C85-A53F4E008C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748-4411-9C85-A53F4E008C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748-4411-9C85-A53F4E008C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748-4411-9C85-A53F4E008C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748-4411-9C85-A53F4E008C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748-4411-9C85-A53F4E008C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748-4411-9C85-A53F4E008C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46.30912439889282</c:v>
                </c:pt>
                <c:pt idx="8">
                  <c:v>#N/A</c:v>
                </c:pt>
                <c:pt idx="9">
                  <c:v>#N/A</c:v>
                </c:pt>
                <c:pt idx="10">
                  <c:v>#N/A</c:v>
                </c:pt>
                <c:pt idx="11">
                  <c:v>#N/A</c:v>
                </c:pt>
                <c:pt idx="12">
                  <c:v>52.490997751426576</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748-4411-9C85-A53F4E008CC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48.6</c:v>
                </c:pt>
                <c:pt idx="10">
                  <c:v>48.6</c:v>
                </c:pt>
                <c:pt idx="11">
                  <c:v>48.6</c:v>
                </c:pt>
                <c:pt idx="12">
                  <c:v>48.6</c:v>
                </c:pt>
                <c:pt idx="13">
                  <c:v>48.6</c:v>
                </c:pt>
                <c:pt idx="14">
                  <c:v>51</c:v>
                </c:pt>
                <c:pt idx="15">
                  <c:v>53.5</c:v>
                </c:pt>
                <c:pt idx="16">
                  <c:v>56</c:v>
                </c:pt>
                <c:pt idx="17">
                  <c:v>58.4</c:v>
                </c:pt>
                <c:pt idx="18">
                  <c:v>60.9</c:v>
                </c:pt>
                <c:pt idx="19">
                  <c:v>63.4</c:v>
                </c:pt>
                <c:pt idx="20">
                  <c:v>65.8</c:v>
                </c:pt>
                <c:pt idx="21">
                  <c:v>68.3</c:v>
                </c:pt>
                <c:pt idx="22">
                  <c:v>70.8</c:v>
                </c:pt>
                <c:pt idx="23">
                  <c:v>73.2</c:v>
                </c:pt>
                <c:pt idx="24">
                  <c:v>75.7</c:v>
                </c:pt>
                <c:pt idx="25">
                  <c:v>78.2</c:v>
                </c:pt>
              </c:numCache>
            </c:numRef>
          </c:yVal>
          <c:smooth val="0"/>
          <c:extLst>
            <c:ext xmlns:c16="http://schemas.microsoft.com/office/drawing/2014/chart" uri="{C3380CC4-5D6E-409C-BE32-E72D297353CC}">
              <c16:uniqueId val="{000000C2-2748-4411-9C85-A53F4E008CC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748-4411-9C85-A53F4E008C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748-4411-9C85-A53F4E008C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748-4411-9C85-A53F4E008CC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748-4411-9C85-A53F4E008CC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748-4411-9C85-A53F4E008C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748-4411-9C85-A53F4E008C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748-4411-9C85-A53F4E008C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748-4411-9C85-A53F4E008CC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748-4411-9C85-A53F4E008CC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748-4411-9C85-A53F4E008CC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748-4411-9C85-A53F4E008CC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748-4411-9C85-A53F4E008CC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748-4411-9C85-A53F4E008C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748-4411-9C85-A53F4E008CC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748-4411-9C85-A53F4E008C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748-4411-9C85-A53F4E008C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748-4411-9C85-A53F4E008C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748-4411-9C85-A53F4E008C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748-4411-9C85-A53F4E008C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748-4411-9C85-A53F4E008C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748-4411-9C85-A53F4E008C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748-4411-9C85-A53F4E008C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748-4411-9C85-A53F4E008C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748-4411-9C85-A53F4E008C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748-4411-9C85-A53F4E008C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748-4411-9C85-A53F4E008C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748-4411-9C85-A53F4E008C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748-4411-9C85-A53F4E008C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748-4411-9C85-A53F4E008C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748-4411-9C85-A53F4E008C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748-4411-9C85-A53F4E008C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748-4411-9C85-A53F4E008C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748-4411-9C85-A53F4E008C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748-4411-9C85-A53F4E008C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748-4411-9C85-A53F4E008C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748-4411-9C85-A53F4E008C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748-4411-9C85-A53F4E008C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748-4411-9C85-A53F4E008C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748-4411-9C85-A53F4E008C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748-4411-9C85-A53F4E008C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748-4411-9C85-A53F4E008C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748-4411-9C85-A53F4E008C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748-4411-9C85-A53F4E008C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748-4411-9C85-A53F4E008C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748-4411-9C85-A53F4E008C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748-4411-9C85-A53F4E008C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748-4411-9C85-A53F4E008C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748-4411-9C85-A53F4E008C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748-4411-9C85-A53F4E008C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748-4411-9C85-A53F4E008C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748-4411-9C85-A53F4E008C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748-4411-9C85-A53F4E008C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748-4411-9C85-A53F4E008C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748-4411-9C85-A53F4E008C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748-4411-9C85-A53F4E008C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748-4411-9C85-A53F4E008C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748-4411-9C85-A53F4E008C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748-4411-9C85-A53F4E008C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748-4411-9C85-A53F4E008C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748-4411-9C85-A53F4E008C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748-4411-9C85-A53F4E008C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748-4411-9C85-A53F4E008C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748-4411-9C85-A53F4E008C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748-4411-9C85-A53F4E008C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748-4411-9C85-A53F4E008C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748-4411-9C85-A53F4E008C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748-4411-9C85-A53F4E008C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748-4411-9C85-A53F4E008C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748-4411-9C85-A53F4E008C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748-4411-9C85-A53F4E008C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748-4411-9C85-A53F4E008C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748-4411-9C85-A53F4E008C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748-4411-9C85-A53F4E008C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748-4411-9C85-A53F4E008C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748-4411-9C85-A53F4E008C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748-4411-9C85-A53F4E008C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748-4411-9C85-A53F4E008C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748-4411-9C85-A53F4E008C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748-4411-9C85-A53F4E008C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748-4411-9C85-A53F4E008C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748-4411-9C85-A53F4E008C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748-4411-9C85-A53F4E008C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748-4411-9C85-A53F4E008C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748-4411-9C85-A53F4E008C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748-4411-9C85-A53F4E008C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748-4411-9C85-A53F4E008C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748-4411-9C85-A53F4E008C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748-4411-9C85-A53F4E008C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748-4411-9C85-A53F4E008C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748-4411-9C85-A53F4E008C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748-4411-9C85-A53F4E008C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748-4411-9C85-A53F4E008C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748-4411-9C85-A53F4E008C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748-4411-9C85-A53F4E008C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748-4411-9C85-A53F4E008C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57.078449053201091</c:v>
                </c:pt>
                <c:pt idx="4">
                  <c:v>53.73</c:v>
                </c:pt>
                <c:pt idx="5">
                  <c:v>#N/A</c:v>
                </c:pt>
                <c:pt idx="6">
                  <c:v>#N/A</c:v>
                </c:pt>
                <c:pt idx="7">
                  <c:v>#N/A</c:v>
                </c:pt>
                <c:pt idx="8">
                  <c:v>#N/A</c:v>
                </c:pt>
                <c:pt idx="9">
                  <c:v>#N/A</c:v>
                </c:pt>
                <c:pt idx="10">
                  <c:v>#N/A</c:v>
                </c:pt>
                <c:pt idx="11">
                  <c:v>59.007232084155163</c:v>
                </c:pt>
                <c:pt idx="12">
                  <c:v>88.61076345431789</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748-4411-9C85-A53F4E008CCE}"/>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23F-43CB-8839-F342805F190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23F-43CB-8839-F342805F19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3F-43CB-8839-F342805F190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3F-43CB-8839-F342805F190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3F-43CB-8839-F342805F190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3F-43CB-8839-F342805F190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3F-43CB-8839-F342805F190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3F-43CB-8839-F342805F190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3F-43CB-8839-F342805F190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3F-43CB-8839-F342805F190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3F-43CB-8839-F342805F190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3F-43CB-8839-F342805F190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3F-43CB-8839-F342805F19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3F-43CB-8839-F342805F190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3F-43CB-8839-F342805F19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3F-43CB-8839-F342805F19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3F-43CB-8839-F342805F19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3F-43CB-8839-F342805F19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3F-43CB-8839-F342805F19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3F-43CB-8839-F342805F19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3F-43CB-8839-F342805F19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3F-43CB-8839-F342805F19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3F-43CB-8839-F342805F19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3F-43CB-8839-F342805F19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23F-43CB-8839-F342805F19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23F-43CB-8839-F342805F19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3F-43CB-8839-F342805F19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3F-43CB-8839-F342805F19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3F-43CB-8839-F342805F19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3F-43CB-8839-F342805F19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3F-43CB-8839-F342805F19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3F-43CB-8839-F342805F19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3F-43CB-8839-F342805F19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3F-43CB-8839-F342805F19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3F-43CB-8839-F342805F19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3F-43CB-8839-F342805F19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3F-43CB-8839-F342805F19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3F-43CB-8839-F342805F19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3F-43CB-8839-F342805F19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3F-43CB-8839-F342805F19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3F-43CB-8839-F342805F19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3F-43CB-8839-F342805F19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3F-43CB-8839-F342805F19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3F-43CB-8839-F342805F19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3F-43CB-8839-F342805F19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3F-43CB-8839-F342805F19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3F-43CB-8839-F342805F19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3F-43CB-8839-F342805F19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3F-43CB-8839-F342805F19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3F-43CB-8839-F342805F19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3F-43CB-8839-F342805F19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3F-43CB-8839-F342805F19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3F-43CB-8839-F342805F19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3F-43CB-8839-F342805F19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3F-43CB-8839-F342805F19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3F-43CB-8839-F342805F19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3F-43CB-8839-F342805F19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3F-43CB-8839-F342805F19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3F-43CB-8839-F342805F19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3F-43CB-8839-F342805F19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3F-43CB-8839-F342805F19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3F-43CB-8839-F342805F19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3F-43CB-8839-F342805F19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3F-43CB-8839-F342805F19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3F-43CB-8839-F342805F19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3F-43CB-8839-F342805F19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3F-43CB-8839-F342805F19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3F-43CB-8839-F342805F19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3F-43CB-8839-F342805F19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3F-43CB-8839-F342805F19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3F-43CB-8839-F342805F19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3F-43CB-8839-F342805F19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3F-43CB-8839-F342805F19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3F-43CB-8839-F342805F19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3F-43CB-8839-F342805F19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3F-43CB-8839-F342805F19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3F-43CB-8839-F342805F19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3F-43CB-8839-F342805F19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3F-43CB-8839-F342805F19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3F-43CB-8839-F342805F19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3F-43CB-8839-F342805F19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3F-43CB-8839-F342805F19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3F-43CB-8839-F342805F19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3F-43CB-8839-F342805F19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3F-43CB-8839-F342805F19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3F-43CB-8839-F342805F19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3F-43CB-8839-F342805F19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3F-43CB-8839-F342805F19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3F-43CB-8839-F342805F19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3F-43CB-8839-F342805F19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3F-43CB-8839-F342805F19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3F-43CB-8839-F342805F19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3F-43CB-8839-F342805F19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3F-43CB-8839-F342805F19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3F-43CB-8839-F342805F19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63.863636363636367</c:v>
                </c:pt>
                <c:pt idx="4">
                  <c:v>54.564315352697093</c:v>
                </c:pt>
                <c:pt idx="5">
                  <c:v>#N/A</c:v>
                </c:pt>
                <c:pt idx="6">
                  <c:v>#N/A</c:v>
                </c:pt>
                <c:pt idx="7">
                  <c:v>#N/A</c:v>
                </c:pt>
                <c:pt idx="8">
                  <c:v>83.037156704361877</c:v>
                </c:pt>
                <c:pt idx="9">
                  <c:v>#N/A</c:v>
                </c:pt>
                <c:pt idx="10">
                  <c:v>#N/A</c:v>
                </c:pt>
                <c:pt idx="11">
                  <c:v>82.65625</c:v>
                </c:pt>
                <c:pt idx="12">
                  <c:v>85.678391959798986</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23F-43CB-8839-F342805F1907}"/>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52</c:v>
                </c:pt>
                <c:pt idx="10">
                  <c:v>52</c:v>
                </c:pt>
                <c:pt idx="11">
                  <c:v>52</c:v>
                </c:pt>
                <c:pt idx="12">
                  <c:v>52</c:v>
                </c:pt>
                <c:pt idx="13">
                  <c:v>52</c:v>
                </c:pt>
                <c:pt idx="14">
                  <c:v>55.2</c:v>
                </c:pt>
                <c:pt idx="15">
                  <c:v>58.3</c:v>
                </c:pt>
                <c:pt idx="16">
                  <c:v>61.4</c:v>
                </c:pt>
                <c:pt idx="17">
                  <c:v>64.599999999999994</c:v>
                </c:pt>
                <c:pt idx="18">
                  <c:v>67.7</c:v>
                </c:pt>
                <c:pt idx="19">
                  <c:v>70.8</c:v>
                </c:pt>
                <c:pt idx="20">
                  <c:v>74</c:v>
                </c:pt>
                <c:pt idx="21">
                  <c:v>77.099999999999994</c:v>
                </c:pt>
                <c:pt idx="22">
                  <c:v>80.2</c:v>
                </c:pt>
                <c:pt idx="23">
                  <c:v>83.4</c:v>
                </c:pt>
                <c:pt idx="24">
                  <c:v>86.5</c:v>
                </c:pt>
                <c:pt idx="25">
                  <c:v>89.6</c:v>
                </c:pt>
              </c:numCache>
            </c:numRef>
          </c:yVal>
          <c:smooth val="0"/>
          <c:extLst>
            <c:ext xmlns:c16="http://schemas.microsoft.com/office/drawing/2014/chart" uri="{C3380CC4-5D6E-409C-BE32-E72D297353CC}">
              <c16:uniqueId val="{00000060-323F-43CB-8839-F342805F1907}"/>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61.4</c:v>
                </c:pt>
                <c:pt idx="17">
                  <c:v>64.599999999999994</c:v>
                </c:pt>
                <c:pt idx="18">
                  <c:v>67.7</c:v>
                </c:pt>
                <c:pt idx="19">
                  <c:v>70.8</c:v>
                </c:pt>
                <c:pt idx="20">
                  <c:v>74</c:v>
                </c:pt>
                <c:pt idx="21">
                  <c:v>77.099999999999994</c:v>
                </c:pt>
                <c:pt idx="22">
                  <c:v>78.5</c:v>
                </c:pt>
                <c:pt idx="23">
                  <c:v>78.5</c:v>
                </c:pt>
                <c:pt idx="24">
                  <c:v>78.5</c:v>
                </c:pt>
                <c:pt idx="25">
                  <c:v>78.5</c:v>
                </c:pt>
              </c:numCache>
            </c:numRef>
          </c:yVal>
          <c:smooth val="0"/>
          <c:extLst>
            <c:ext xmlns:c16="http://schemas.microsoft.com/office/drawing/2014/chart" uri="{C3380CC4-5D6E-409C-BE32-E72D297353CC}">
              <c16:uniqueId val="{00000061-323F-43CB-8839-F342805F1907}"/>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323F-43CB-8839-F342805F1907}"/>
              </c:ext>
            </c:extLst>
          </c:dPt>
          <c:dPt>
            <c:idx val="3"/>
            <c:bubble3D val="0"/>
            <c:extLst>
              <c:ext xmlns:c16="http://schemas.microsoft.com/office/drawing/2014/chart" uri="{C3380CC4-5D6E-409C-BE32-E72D297353CC}">
                <c16:uniqueId val="{00000063-323F-43CB-8839-F342805F190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3F-43CB-8839-F342805F190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3F-43CB-8839-F342805F19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3F-43CB-8839-F342805F190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3F-43CB-8839-F342805F190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3F-43CB-8839-F342805F190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3F-43CB-8839-F342805F190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3F-43CB-8839-F342805F190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3F-43CB-8839-F342805F190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3F-43CB-8839-F342805F190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3F-43CB-8839-F342805F190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3F-43CB-8839-F342805F190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3F-43CB-8839-F342805F190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3F-43CB-8839-F342805F19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3F-43CB-8839-F342805F190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3F-43CB-8839-F342805F19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3F-43CB-8839-F342805F19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3F-43CB-8839-F342805F19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3F-43CB-8839-F342805F19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3F-43CB-8839-F342805F19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3F-43CB-8839-F342805F19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3F-43CB-8839-F342805F19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3F-43CB-8839-F342805F19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3F-43CB-8839-F342805F19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3F-43CB-8839-F342805F19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3F-43CB-8839-F342805F19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3F-43CB-8839-F342805F19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3F-43CB-8839-F342805F19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3F-43CB-8839-F342805F19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3F-43CB-8839-F342805F19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3F-43CB-8839-F342805F19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3F-43CB-8839-F342805F19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3F-43CB-8839-F342805F19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3F-43CB-8839-F342805F19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3F-43CB-8839-F342805F19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3F-43CB-8839-F342805F19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3F-43CB-8839-F342805F19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3F-43CB-8839-F342805F19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3F-43CB-8839-F342805F19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3F-43CB-8839-F342805F19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3F-43CB-8839-F342805F19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3F-43CB-8839-F342805F19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3F-43CB-8839-F342805F19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3F-43CB-8839-F342805F19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3F-43CB-8839-F342805F19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3F-43CB-8839-F342805F19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3F-43CB-8839-F342805F19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3F-43CB-8839-F342805F19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3F-43CB-8839-F342805F19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3F-43CB-8839-F342805F19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3F-43CB-8839-F342805F19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3F-43CB-8839-F342805F19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3F-43CB-8839-F342805F19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3F-43CB-8839-F342805F19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3F-43CB-8839-F342805F19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3F-43CB-8839-F342805F19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3F-43CB-8839-F342805F19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3F-43CB-8839-F342805F19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3F-43CB-8839-F342805F19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3F-43CB-8839-F342805F19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3F-43CB-8839-F342805F19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3F-43CB-8839-F342805F19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3F-43CB-8839-F342805F19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3F-43CB-8839-F342805F19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3F-43CB-8839-F342805F19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3F-43CB-8839-F342805F19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3F-43CB-8839-F342805F19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3F-43CB-8839-F342805F19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3F-43CB-8839-F342805F19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3F-43CB-8839-F342805F19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3F-43CB-8839-F342805F19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3F-43CB-8839-F342805F19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3F-43CB-8839-F342805F19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3F-43CB-8839-F342805F19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3F-43CB-8839-F342805F19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3F-43CB-8839-F342805F19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3F-43CB-8839-F342805F19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3F-43CB-8839-F342805F19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3F-43CB-8839-F342805F19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3F-43CB-8839-F342805F19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3F-43CB-8839-F342805F19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3F-43CB-8839-F342805F19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3F-43CB-8839-F342805F19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3F-43CB-8839-F342805F19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3F-43CB-8839-F342805F19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3F-43CB-8839-F342805F19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3F-43CB-8839-F342805F19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3F-43CB-8839-F342805F19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3F-43CB-8839-F342805F19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3F-43CB-8839-F342805F19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3F-43CB-8839-F342805F19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3F-43CB-8839-F342805F19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3F-43CB-8839-F342805F19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3F-43CB-8839-F342805F19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3F-43CB-8839-F342805F19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3F-43CB-8839-F342805F19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78.234634581534991</c:v>
                </c:pt>
                <c:pt idx="9">
                  <c:v>#N/A</c:v>
                </c:pt>
                <c:pt idx="10">
                  <c:v>#N/A</c:v>
                </c:pt>
                <c:pt idx="11">
                  <c:v>77.055002289377285</c:v>
                </c:pt>
                <c:pt idx="12">
                  <c:v>80.338662149273276</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3F-43CB-8839-F342805F190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54.4</c:v>
                </c:pt>
                <c:pt idx="10">
                  <c:v>54.4</c:v>
                </c:pt>
                <c:pt idx="11">
                  <c:v>54.4</c:v>
                </c:pt>
                <c:pt idx="12">
                  <c:v>54.4</c:v>
                </c:pt>
                <c:pt idx="13">
                  <c:v>54.4</c:v>
                </c:pt>
                <c:pt idx="14">
                  <c:v>57.6</c:v>
                </c:pt>
                <c:pt idx="15">
                  <c:v>60.8</c:v>
                </c:pt>
                <c:pt idx="16">
                  <c:v>64</c:v>
                </c:pt>
                <c:pt idx="17">
                  <c:v>67.2</c:v>
                </c:pt>
                <c:pt idx="18">
                  <c:v>70.400000000000006</c:v>
                </c:pt>
                <c:pt idx="19">
                  <c:v>73.599999999999994</c:v>
                </c:pt>
                <c:pt idx="20">
                  <c:v>76.8</c:v>
                </c:pt>
                <c:pt idx="21">
                  <c:v>79.900000000000006</c:v>
                </c:pt>
                <c:pt idx="22">
                  <c:v>83.1</c:v>
                </c:pt>
                <c:pt idx="23">
                  <c:v>86.3</c:v>
                </c:pt>
                <c:pt idx="24">
                  <c:v>89.5</c:v>
                </c:pt>
                <c:pt idx="25">
                  <c:v>92.7</c:v>
                </c:pt>
              </c:numCache>
            </c:numRef>
          </c:yVal>
          <c:smooth val="0"/>
          <c:extLst>
            <c:ext xmlns:c16="http://schemas.microsoft.com/office/drawing/2014/chart" uri="{C3380CC4-5D6E-409C-BE32-E72D297353CC}">
              <c16:uniqueId val="{000000C2-323F-43CB-8839-F342805F190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3F-43CB-8839-F342805F190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3F-43CB-8839-F342805F19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3F-43CB-8839-F342805F190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3F-43CB-8839-F342805F190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3F-43CB-8839-F342805F190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3F-43CB-8839-F342805F190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3F-43CB-8839-F342805F190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3F-43CB-8839-F342805F190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3F-43CB-8839-F342805F190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3F-43CB-8839-F342805F190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3F-43CB-8839-F342805F190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3F-43CB-8839-F342805F190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3F-43CB-8839-F342805F19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3F-43CB-8839-F342805F190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3F-43CB-8839-F342805F19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3F-43CB-8839-F342805F19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3F-43CB-8839-F342805F19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3F-43CB-8839-F342805F19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3F-43CB-8839-F342805F19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3F-43CB-8839-F342805F19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3F-43CB-8839-F342805F19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3F-43CB-8839-F342805F19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3F-43CB-8839-F342805F19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3F-43CB-8839-F342805F19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3F-43CB-8839-F342805F19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3F-43CB-8839-F342805F19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3F-43CB-8839-F342805F19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3F-43CB-8839-F342805F19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3F-43CB-8839-F342805F19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3F-43CB-8839-F342805F19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3F-43CB-8839-F342805F19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3F-43CB-8839-F342805F19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3F-43CB-8839-F342805F19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3F-43CB-8839-F342805F19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3F-43CB-8839-F342805F19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3F-43CB-8839-F342805F19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3F-43CB-8839-F342805F19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3F-43CB-8839-F342805F19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3F-43CB-8839-F342805F19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3F-43CB-8839-F342805F19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3F-43CB-8839-F342805F19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3F-43CB-8839-F342805F19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3F-43CB-8839-F342805F19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3F-43CB-8839-F342805F19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3F-43CB-8839-F342805F19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3F-43CB-8839-F342805F19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3F-43CB-8839-F342805F19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3F-43CB-8839-F342805F19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3F-43CB-8839-F342805F19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3F-43CB-8839-F342805F19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3F-43CB-8839-F342805F19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3F-43CB-8839-F342805F19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3F-43CB-8839-F342805F19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3F-43CB-8839-F342805F19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3F-43CB-8839-F342805F19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3F-43CB-8839-F342805F19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3F-43CB-8839-F342805F19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3F-43CB-8839-F342805F19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3F-43CB-8839-F342805F19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3F-43CB-8839-F342805F19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3F-43CB-8839-F342805F19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3F-43CB-8839-F342805F19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3F-43CB-8839-F342805F19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3F-43CB-8839-F342805F19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3F-43CB-8839-F342805F19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3F-43CB-8839-F342805F19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3F-43CB-8839-F342805F19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3F-43CB-8839-F342805F19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3F-43CB-8839-F342805F19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3F-43CB-8839-F342805F19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3F-43CB-8839-F342805F19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3F-43CB-8839-F342805F19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3F-43CB-8839-F342805F19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3F-43CB-8839-F342805F19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3F-43CB-8839-F342805F19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3F-43CB-8839-F342805F19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3F-43CB-8839-F342805F19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3F-43CB-8839-F342805F19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3F-43CB-8839-F342805F19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3F-43CB-8839-F342805F19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3F-43CB-8839-F342805F19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3F-43CB-8839-F342805F19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3F-43CB-8839-F342805F19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3F-43CB-8839-F342805F19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3F-43CB-8839-F342805F19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3F-43CB-8839-F342805F19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3F-43CB-8839-F342805F19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3F-43CB-8839-F342805F19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3F-43CB-8839-F342805F19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3F-43CB-8839-F342805F19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3F-43CB-8839-F342805F19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3F-43CB-8839-F342805F19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3F-43CB-8839-F342805F19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3F-43CB-8839-F342805F19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3F-43CB-8839-F342805F19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68</c:v>
                </c:pt>
                <c:pt idx="4">
                  <c:v>55.186721991701248</c:v>
                </c:pt>
                <c:pt idx="5">
                  <c:v>#N/A</c:v>
                </c:pt>
                <c:pt idx="6">
                  <c:v>#N/A</c:v>
                </c:pt>
                <c:pt idx="7">
                  <c:v>#N/A</c:v>
                </c:pt>
                <c:pt idx="8">
                  <c:v>86.591276252019384</c:v>
                </c:pt>
                <c:pt idx="9">
                  <c:v>#N/A</c:v>
                </c:pt>
                <c:pt idx="10">
                  <c:v>#N/A</c:v>
                </c:pt>
                <c:pt idx="11">
                  <c:v>85.3125</c:v>
                </c:pt>
                <c:pt idx="12">
                  <c:v>88.693467336683412</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3F-43CB-8839-F342805F1907}"/>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991-4AFD-914C-9F7183CB05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991-4AFD-914C-9F7183CB05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991-4AFD-914C-9F7183CB053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991-4AFD-914C-9F7183CB053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991-4AFD-914C-9F7183CB05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991-4AFD-914C-9F7183CB053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991-4AFD-914C-9F7183CB053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991-4AFD-914C-9F7183CB053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991-4AFD-914C-9F7183CB053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991-4AFD-914C-9F7183CB053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991-4AFD-914C-9F7183CB053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991-4AFD-914C-9F7183CB053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991-4AFD-914C-9F7183CB05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991-4AFD-914C-9F7183CB053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991-4AFD-914C-9F7183CB05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991-4AFD-914C-9F7183CB053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991-4AFD-914C-9F7183CB05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991-4AFD-914C-9F7183CB05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991-4AFD-914C-9F7183CB05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991-4AFD-914C-9F7183CB05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991-4AFD-914C-9F7183CB05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991-4AFD-914C-9F7183CB05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991-4AFD-914C-9F7183CB05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991-4AFD-914C-9F7183CB05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991-4AFD-914C-9F7183CB05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991-4AFD-914C-9F7183CB05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991-4AFD-914C-9F7183CB05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991-4AFD-914C-9F7183CB05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991-4AFD-914C-9F7183CB05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991-4AFD-914C-9F7183CB05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991-4AFD-914C-9F7183CB05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991-4AFD-914C-9F7183CB05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991-4AFD-914C-9F7183CB05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991-4AFD-914C-9F7183CB05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991-4AFD-914C-9F7183CB05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991-4AFD-914C-9F7183CB05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991-4AFD-914C-9F7183CB05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991-4AFD-914C-9F7183CB05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991-4AFD-914C-9F7183CB05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991-4AFD-914C-9F7183CB05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991-4AFD-914C-9F7183CB05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991-4AFD-914C-9F7183CB05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991-4AFD-914C-9F7183CB05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991-4AFD-914C-9F7183CB05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991-4AFD-914C-9F7183CB05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991-4AFD-914C-9F7183CB05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991-4AFD-914C-9F7183CB05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991-4AFD-914C-9F7183CB05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991-4AFD-914C-9F7183CB05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991-4AFD-914C-9F7183CB05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991-4AFD-914C-9F7183CB05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991-4AFD-914C-9F7183CB05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991-4AFD-914C-9F7183CB05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991-4AFD-914C-9F7183CB05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991-4AFD-914C-9F7183CB05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991-4AFD-914C-9F7183CB05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991-4AFD-914C-9F7183CB05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991-4AFD-914C-9F7183CB05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991-4AFD-914C-9F7183CB05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991-4AFD-914C-9F7183CB05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991-4AFD-914C-9F7183CB05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991-4AFD-914C-9F7183CB05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991-4AFD-914C-9F7183CB05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991-4AFD-914C-9F7183CB05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991-4AFD-914C-9F7183CB05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991-4AFD-914C-9F7183CB05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991-4AFD-914C-9F7183CB05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991-4AFD-914C-9F7183CB05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991-4AFD-914C-9F7183CB05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991-4AFD-914C-9F7183CB05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991-4AFD-914C-9F7183CB05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991-4AFD-914C-9F7183CB05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991-4AFD-914C-9F7183CB05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991-4AFD-914C-9F7183CB05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991-4AFD-914C-9F7183CB05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991-4AFD-914C-9F7183CB05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991-4AFD-914C-9F7183CB05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991-4AFD-914C-9F7183CB05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991-4AFD-914C-9F7183CB05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991-4AFD-914C-9F7183CB05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991-4AFD-914C-9F7183CB05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991-4AFD-914C-9F7183CB05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991-4AFD-914C-9F7183CB05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991-4AFD-914C-9F7183CB05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991-4AFD-914C-9F7183CB05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991-4AFD-914C-9F7183CB05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991-4AFD-914C-9F7183CB05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991-4AFD-914C-9F7183CB05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991-4AFD-914C-9F7183CB05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991-4AFD-914C-9F7183CB05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991-4AFD-914C-9F7183CB05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991-4AFD-914C-9F7183CB05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991-4AFD-914C-9F7183CB05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991-4AFD-914C-9F7183CB05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991-4AFD-914C-9F7183CB05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14.3</c:v>
                </c:pt>
                <c:pt idx="2">
                  <c:v>11.7</c:v>
                </c:pt>
                <c:pt idx="3">
                  <c:v>22.3</c:v>
                </c:pt>
                <c:pt idx="4">
                  <c:v>26.756217903534392</c:v>
                </c:pt>
                <c:pt idx="5">
                  <c:v>#N/A</c:v>
                </c:pt>
                <c:pt idx="6">
                  <c:v>#N/A</c:v>
                </c:pt>
                <c:pt idx="7">
                  <c:v>#N/A</c:v>
                </c:pt>
                <c:pt idx="8">
                  <c:v>41.766867067468269</c:v>
                </c:pt>
                <c:pt idx="9">
                  <c:v>#N/A</c:v>
                </c:pt>
                <c:pt idx="10">
                  <c:v>#N/A</c:v>
                </c:pt>
                <c:pt idx="11">
                  <c:v>40.276994927127781</c:v>
                </c:pt>
                <c:pt idx="12">
                  <c:v>44.230158730158728</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991-4AFD-914C-9F7183CB0537}"/>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3991-4AFD-914C-9F7183CB053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6.8</c:v>
                </c:pt>
                <c:pt idx="6">
                  <c:v>6.8</c:v>
                </c:pt>
                <c:pt idx="7">
                  <c:v>6.8</c:v>
                </c:pt>
                <c:pt idx="8">
                  <c:v>6.8</c:v>
                </c:pt>
                <c:pt idx="9">
                  <c:v>6.8</c:v>
                </c:pt>
                <c:pt idx="10">
                  <c:v>9.3000000000000007</c:v>
                </c:pt>
                <c:pt idx="11">
                  <c:v>11.8</c:v>
                </c:pt>
                <c:pt idx="12">
                  <c:v>14.3</c:v>
                </c:pt>
                <c:pt idx="13">
                  <c:v>16.899999999999999</c:v>
                </c:pt>
                <c:pt idx="14">
                  <c:v>19.399999999999999</c:v>
                </c:pt>
                <c:pt idx="15">
                  <c:v>21.9</c:v>
                </c:pt>
                <c:pt idx="16">
                  <c:v>24.4</c:v>
                </c:pt>
                <c:pt idx="17">
                  <c:v>27</c:v>
                </c:pt>
                <c:pt idx="18">
                  <c:v>29.5</c:v>
                </c:pt>
                <c:pt idx="19">
                  <c:v>32</c:v>
                </c:pt>
                <c:pt idx="20">
                  <c:v>34.5</c:v>
                </c:pt>
                <c:pt idx="21">
                  <c:v>37.1</c:v>
                </c:pt>
                <c:pt idx="22">
                  <c:v>39.6</c:v>
                </c:pt>
                <c:pt idx="23">
                  <c:v>42.1</c:v>
                </c:pt>
                <c:pt idx="24">
                  <c:v>44.6</c:v>
                </c:pt>
                <c:pt idx="25">
                  <c:v>47.1</c:v>
                </c:pt>
              </c:numCache>
            </c:numRef>
          </c:yVal>
          <c:smooth val="0"/>
          <c:extLst>
            <c:ext xmlns:c16="http://schemas.microsoft.com/office/drawing/2014/chart" uri="{C3380CC4-5D6E-409C-BE32-E72D297353CC}">
              <c16:uniqueId val="{00000061-3991-4AFD-914C-9F7183CB0537}"/>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6.8</c:v>
                </c:pt>
                <c:pt idx="10">
                  <c:v>9.3000000000000007</c:v>
                </c:pt>
                <c:pt idx="11">
                  <c:v>11.8</c:v>
                </c:pt>
                <c:pt idx="12">
                  <c:v>14.3</c:v>
                </c:pt>
                <c:pt idx="13">
                  <c:v>15.7</c:v>
                </c:pt>
                <c:pt idx="14">
                  <c:v>16.600000000000001</c:v>
                </c:pt>
                <c:pt idx="15">
                  <c:v>17.600000000000001</c:v>
                </c:pt>
                <c:pt idx="16">
                  <c:v>18.600000000000001</c:v>
                </c:pt>
                <c:pt idx="17">
                  <c:v>19.5</c:v>
                </c:pt>
                <c:pt idx="18">
                  <c:v>20.5</c:v>
                </c:pt>
                <c:pt idx="19">
                  <c:v>21.4</c:v>
                </c:pt>
                <c:pt idx="20">
                  <c:v>22.4</c:v>
                </c:pt>
                <c:pt idx="21">
                  <c:v>23.4</c:v>
                </c:pt>
                <c:pt idx="22">
                  <c:v>24.3</c:v>
                </c:pt>
                <c:pt idx="23">
                  <c:v>25.3</c:v>
                </c:pt>
                <c:pt idx="24">
                  <c:v>26.2</c:v>
                </c:pt>
                <c:pt idx="25">
                  <c:v>27.2</c:v>
                </c:pt>
              </c:numCache>
            </c:numRef>
          </c:yVal>
          <c:smooth val="0"/>
          <c:extLst>
            <c:ext xmlns:c16="http://schemas.microsoft.com/office/drawing/2014/chart" uri="{C3380CC4-5D6E-409C-BE32-E72D297353CC}">
              <c16:uniqueId val="{00000062-3991-4AFD-914C-9F7183CB0537}"/>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3991-4AFD-914C-9F7183CB0537}"/>
              </c:ext>
            </c:extLst>
          </c:dPt>
          <c:dPt>
            <c:idx val="3"/>
            <c:bubble3D val="0"/>
            <c:extLst>
              <c:ext xmlns:c16="http://schemas.microsoft.com/office/drawing/2014/chart" uri="{C3380CC4-5D6E-409C-BE32-E72D297353CC}">
                <c16:uniqueId val="{00000064-3991-4AFD-914C-9F7183CB05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991-4AFD-914C-9F7183CB05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991-4AFD-914C-9F7183CB05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991-4AFD-914C-9F7183CB053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991-4AFD-914C-9F7183CB053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991-4AFD-914C-9F7183CB05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991-4AFD-914C-9F7183CB053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991-4AFD-914C-9F7183CB053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991-4AFD-914C-9F7183CB053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991-4AFD-914C-9F7183CB053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991-4AFD-914C-9F7183CB053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991-4AFD-914C-9F7183CB053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991-4AFD-914C-9F7183CB053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991-4AFD-914C-9F7183CB05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991-4AFD-914C-9F7183CB053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991-4AFD-914C-9F7183CB05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991-4AFD-914C-9F7183CB053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991-4AFD-914C-9F7183CB05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991-4AFD-914C-9F7183CB05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991-4AFD-914C-9F7183CB05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991-4AFD-914C-9F7183CB05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991-4AFD-914C-9F7183CB05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991-4AFD-914C-9F7183CB05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991-4AFD-914C-9F7183CB05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3991-4AFD-914C-9F7183CB05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991-4AFD-914C-9F7183CB05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991-4AFD-914C-9F7183CB05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991-4AFD-914C-9F7183CB05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991-4AFD-914C-9F7183CB05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991-4AFD-914C-9F7183CB05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991-4AFD-914C-9F7183CB05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991-4AFD-914C-9F7183CB05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991-4AFD-914C-9F7183CB05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991-4AFD-914C-9F7183CB05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991-4AFD-914C-9F7183CB05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991-4AFD-914C-9F7183CB05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991-4AFD-914C-9F7183CB05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991-4AFD-914C-9F7183CB05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991-4AFD-914C-9F7183CB05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991-4AFD-914C-9F7183CB05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991-4AFD-914C-9F7183CB05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991-4AFD-914C-9F7183CB05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991-4AFD-914C-9F7183CB05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991-4AFD-914C-9F7183CB05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991-4AFD-914C-9F7183CB05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991-4AFD-914C-9F7183CB05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991-4AFD-914C-9F7183CB05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991-4AFD-914C-9F7183CB05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991-4AFD-914C-9F7183CB05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991-4AFD-914C-9F7183CB05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991-4AFD-914C-9F7183CB05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991-4AFD-914C-9F7183CB05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991-4AFD-914C-9F7183CB05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991-4AFD-914C-9F7183CB05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991-4AFD-914C-9F7183CB05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991-4AFD-914C-9F7183CB05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991-4AFD-914C-9F7183CB05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991-4AFD-914C-9F7183CB05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991-4AFD-914C-9F7183CB05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991-4AFD-914C-9F7183CB05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991-4AFD-914C-9F7183CB05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991-4AFD-914C-9F7183CB05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991-4AFD-914C-9F7183CB05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991-4AFD-914C-9F7183CB05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991-4AFD-914C-9F7183CB05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991-4AFD-914C-9F7183CB05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991-4AFD-914C-9F7183CB05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991-4AFD-914C-9F7183CB05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991-4AFD-914C-9F7183CB05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991-4AFD-914C-9F7183CB05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991-4AFD-914C-9F7183CB05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991-4AFD-914C-9F7183CB05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991-4AFD-914C-9F7183CB05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991-4AFD-914C-9F7183CB05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991-4AFD-914C-9F7183CB05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991-4AFD-914C-9F7183CB05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991-4AFD-914C-9F7183CB05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991-4AFD-914C-9F7183CB05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991-4AFD-914C-9F7183CB05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991-4AFD-914C-9F7183CB05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991-4AFD-914C-9F7183CB05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991-4AFD-914C-9F7183CB05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991-4AFD-914C-9F7183CB05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991-4AFD-914C-9F7183CB05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991-4AFD-914C-9F7183CB05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991-4AFD-914C-9F7183CB05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991-4AFD-914C-9F7183CB05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991-4AFD-914C-9F7183CB05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991-4AFD-914C-9F7183CB05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991-4AFD-914C-9F7183CB05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991-4AFD-914C-9F7183CB05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991-4AFD-914C-9F7183CB05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991-4AFD-914C-9F7183CB05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991-4AFD-914C-9F7183CB05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991-4AFD-914C-9F7183CB05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991-4AFD-914C-9F7183CB05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19.178000000000001</c:v>
                </c:pt>
                <c:pt idx="4">
                  <c:v>19.49451213372269</c:v>
                </c:pt>
                <c:pt idx="5">
                  <c:v>15</c:v>
                </c:pt>
                <c:pt idx="6">
                  <c:v>#N/A</c:v>
                </c:pt>
                <c:pt idx="7">
                  <c:v>25.72</c:v>
                </c:pt>
                <c:pt idx="8">
                  <c:v>26.274245616685491</c:v>
                </c:pt>
                <c:pt idx="9">
                  <c:v>#N/A</c:v>
                </c:pt>
                <c:pt idx="10">
                  <c:v>#N/A</c:v>
                </c:pt>
                <c:pt idx="11">
                  <c:v>25.3370130852263</c:v>
                </c:pt>
                <c:pt idx="12">
                  <c:v>24.813235426654625</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3991-4AFD-914C-9F7183CB053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17.600000000000001</c:v>
                </c:pt>
                <c:pt idx="10">
                  <c:v>17.600000000000001</c:v>
                </c:pt>
                <c:pt idx="11">
                  <c:v>17.600000000000001</c:v>
                </c:pt>
                <c:pt idx="12">
                  <c:v>17.600000000000001</c:v>
                </c:pt>
                <c:pt idx="13">
                  <c:v>17.600000000000001</c:v>
                </c:pt>
                <c:pt idx="14">
                  <c:v>21.5</c:v>
                </c:pt>
                <c:pt idx="15">
                  <c:v>25.5</c:v>
                </c:pt>
                <c:pt idx="16">
                  <c:v>29.4</c:v>
                </c:pt>
                <c:pt idx="17">
                  <c:v>33.299999999999997</c:v>
                </c:pt>
                <c:pt idx="18">
                  <c:v>37.299999999999997</c:v>
                </c:pt>
                <c:pt idx="19">
                  <c:v>41.2</c:v>
                </c:pt>
                <c:pt idx="20">
                  <c:v>45.1</c:v>
                </c:pt>
                <c:pt idx="21">
                  <c:v>49.1</c:v>
                </c:pt>
                <c:pt idx="22">
                  <c:v>53</c:v>
                </c:pt>
                <c:pt idx="23">
                  <c:v>56.9</c:v>
                </c:pt>
                <c:pt idx="24">
                  <c:v>60.9</c:v>
                </c:pt>
                <c:pt idx="25">
                  <c:v>64.8</c:v>
                </c:pt>
              </c:numCache>
            </c:numRef>
          </c:yVal>
          <c:smooth val="0"/>
          <c:extLst>
            <c:ext xmlns:c16="http://schemas.microsoft.com/office/drawing/2014/chart" uri="{C3380CC4-5D6E-409C-BE32-E72D297353CC}">
              <c16:uniqueId val="{000000C3-3991-4AFD-914C-9F7183CB053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991-4AFD-914C-9F7183CB05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991-4AFD-914C-9F7183CB05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991-4AFD-914C-9F7183CB053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991-4AFD-914C-9F7183CB053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991-4AFD-914C-9F7183CB05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991-4AFD-914C-9F7183CB053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991-4AFD-914C-9F7183CB053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991-4AFD-914C-9F7183CB053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991-4AFD-914C-9F7183CB053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991-4AFD-914C-9F7183CB053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991-4AFD-914C-9F7183CB053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991-4AFD-914C-9F7183CB053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991-4AFD-914C-9F7183CB05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991-4AFD-914C-9F7183CB053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991-4AFD-914C-9F7183CB05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991-4AFD-914C-9F7183CB053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991-4AFD-914C-9F7183CB05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991-4AFD-914C-9F7183CB05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991-4AFD-914C-9F7183CB05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991-4AFD-914C-9F7183CB05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991-4AFD-914C-9F7183CB05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991-4AFD-914C-9F7183CB05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991-4AFD-914C-9F7183CB05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991-4AFD-914C-9F7183CB05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991-4AFD-914C-9F7183CB05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991-4AFD-914C-9F7183CB05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991-4AFD-914C-9F7183CB05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991-4AFD-914C-9F7183CB05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991-4AFD-914C-9F7183CB05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991-4AFD-914C-9F7183CB05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991-4AFD-914C-9F7183CB05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991-4AFD-914C-9F7183CB05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991-4AFD-914C-9F7183CB05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991-4AFD-914C-9F7183CB05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991-4AFD-914C-9F7183CB05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991-4AFD-914C-9F7183CB05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991-4AFD-914C-9F7183CB05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991-4AFD-914C-9F7183CB05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991-4AFD-914C-9F7183CB05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991-4AFD-914C-9F7183CB05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991-4AFD-914C-9F7183CB05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991-4AFD-914C-9F7183CB05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991-4AFD-914C-9F7183CB05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991-4AFD-914C-9F7183CB05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991-4AFD-914C-9F7183CB05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991-4AFD-914C-9F7183CB05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991-4AFD-914C-9F7183CB05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991-4AFD-914C-9F7183CB05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991-4AFD-914C-9F7183CB05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991-4AFD-914C-9F7183CB05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991-4AFD-914C-9F7183CB05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991-4AFD-914C-9F7183CB05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991-4AFD-914C-9F7183CB05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991-4AFD-914C-9F7183CB05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991-4AFD-914C-9F7183CB05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991-4AFD-914C-9F7183CB05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991-4AFD-914C-9F7183CB05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991-4AFD-914C-9F7183CB05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991-4AFD-914C-9F7183CB05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991-4AFD-914C-9F7183CB05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991-4AFD-914C-9F7183CB05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991-4AFD-914C-9F7183CB05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991-4AFD-914C-9F7183CB05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991-4AFD-914C-9F7183CB05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991-4AFD-914C-9F7183CB05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991-4AFD-914C-9F7183CB05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991-4AFD-914C-9F7183CB05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991-4AFD-914C-9F7183CB05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991-4AFD-914C-9F7183CB05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991-4AFD-914C-9F7183CB05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991-4AFD-914C-9F7183CB05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991-4AFD-914C-9F7183CB05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991-4AFD-914C-9F7183CB05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991-4AFD-914C-9F7183CB05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991-4AFD-914C-9F7183CB05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991-4AFD-914C-9F7183CB05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991-4AFD-914C-9F7183CB05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991-4AFD-914C-9F7183CB05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991-4AFD-914C-9F7183CB05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991-4AFD-914C-9F7183CB05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991-4AFD-914C-9F7183CB05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991-4AFD-914C-9F7183CB05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991-4AFD-914C-9F7183CB05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991-4AFD-914C-9F7183CB05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991-4AFD-914C-9F7183CB05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991-4AFD-914C-9F7183CB05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991-4AFD-914C-9F7183CB05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991-4AFD-914C-9F7183CB05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991-4AFD-914C-9F7183CB05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991-4AFD-914C-9F7183CB05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991-4AFD-914C-9F7183CB05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991-4AFD-914C-9F7183CB05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991-4AFD-914C-9F7183CB05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991-4AFD-914C-9F7183CB05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991-4AFD-914C-9F7183CB05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25.899280575539564</c:v>
                </c:pt>
                <c:pt idx="4">
                  <c:v>27.64072097472561</c:v>
                </c:pt>
                <c:pt idx="5">
                  <c:v>#N/A</c:v>
                </c:pt>
                <c:pt idx="6">
                  <c:v>#N/A</c:v>
                </c:pt>
                <c:pt idx="7">
                  <c:v>#N/A</c:v>
                </c:pt>
                <c:pt idx="8">
                  <c:v>58.483633934535739</c:v>
                </c:pt>
                <c:pt idx="9">
                  <c:v>#N/A</c:v>
                </c:pt>
                <c:pt idx="10">
                  <c:v>#N/A</c:v>
                </c:pt>
                <c:pt idx="11">
                  <c:v>56.397455511715918</c:v>
                </c:pt>
                <c:pt idx="12">
                  <c:v>57.309523809523803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991-4AFD-914C-9F7183CB053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078-449A-87E9-747119AB78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078-449A-87E9-747119AB78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078-449A-87E9-747119AB782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078-449A-87E9-747119AB782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078-449A-87E9-747119AB782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078-449A-87E9-747119AB782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078-449A-87E9-747119AB782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078-449A-87E9-747119AB782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078-449A-87E9-747119AB782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078-449A-87E9-747119AB782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078-449A-87E9-747119AB7824}"/>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078-449A-87E9-747119AB782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078-449A-87E9-747119AB78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078-449A-87E9-747119AB782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078-449A-87E9-747119AB78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078-449A-87E9-747119AB782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078-449A-87E9-747119AB78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078-449A-87E9-747119AB78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078-449A-87E9-747119AB78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078-449A-87E9-747119AB78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078-449A-87E9-747119AB78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078-449A-87E9-747119AB78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078-449A-87E9-747119AB78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078-449A-87E9-747119AB78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078-449A-87E9-747119AB78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078-449A-87E9-747119AB78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078-449A-87E9-747119AB78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078-449A-87E9-747119AB78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078-449A-87E9-747119AB78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078-449A-87E9-747119AB78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078-449A-87E9-747119AB78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078-449A-87E9-747119AB78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078-449A-87E9-747119AB78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078-449A-87E9-747119AB78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078-449A-87E9-747119AB78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078-449A-87E9-747119AB78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078-449A-87E9-747119AB78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078-449A-87E9-747119AB78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078-449A-87E9-747119AB78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078-449A-87E9-747119AB78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078-449A-87E9-747119AB78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078-449A-87E9-747119AB78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078-449A-87E9-747119AB78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078-449A-87E9-747119AB78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078-449A-87E9-747119AB78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078-449A-87E9-747119AB78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078-449A-87E9-747119AB78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078-449A-87E9-747119AB78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078-449A-87E9-747119AB78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078-449A-87E9-747119AB78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078-449A-87E9-747119AB78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078-449A-87E9-747119AB78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078-449A-87E9-747119AB78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078-449A-87E9-747119AB78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078-449A-87E9-747119AB78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078-449A-87E9-747119AB78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078-449A-87E9-747119AB78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078-449A-87E9-747119AB78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078-449A-87E9-747119AB78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078-449A-87E9-747119AB78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078-449A-87E9-747119AB78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078-449A-87E9-747119AB78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078-449A-87E9-747119AB78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078-449A-87E9-747119AB78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078-449A-87E9-747119AB78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078-449A-87E9-747119AB78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078-449A-87E9-747119AB78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078-449A-87E9-747119AB78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078-449A-87E9-747119AB78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078-449A-87E9-747119AB78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078-449A-87E9-747119AB78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078-449A-87E9-747119AB78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078-449A-87E9-747119AB78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078-449A-87E9-747119AB78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078-449A-87E9-747119AB78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078-449A-87E9-747119AB78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078-449A-87E9-747119AB78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078-449A-87E9-747119AB78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078-449A-87E9-747119AB78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078-449A-87E9-747119AB78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078-449A-87E9-747119AB78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078-449A-87E9-747119AB78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078-449A-87E9-747119AB78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078-449A-87E9-747119AB78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078-449A-87E9-747119AB78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078-449A-87E9-747119AB78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078-449A-87E9-747119AB78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078-449A-87E9-747119AB78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078-449A-87E9-747119AB78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078-449A-87E9-747119AB78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078-449A-87E9-747119AB78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078-449A-87E9-747119AB78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078-449A-87E9-747119AB78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078-449A-87E9-747119AB78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078-449A-87E9-747119AB78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078-449A-87E9-747119AB7824}"/>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078-449A-87E9-747119AB7824}"/>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27.3</c:v>
                </c:pt>
                <c:pt idx="18">
                  <c:v>29.1</c:v>
                </c:pt>
                <c:pt idx="19">
                  <c:v>30.8</c:v>
                </c:pt>
                <c:pt idx="20">
                  <c:v>32.6</c:v>
                </c:pt>
                <c:pt idx="21">
                  <c:v>34.299999999999997</c:v>
                </c:pt>
                <c:pt idx="22">
                  <c:v>36.1</c:v>
                </c:pt>
                <c:pt idx="23">
                  <c:v>37.9</c:v>
                </c:pt>
                <c:pt idx="24">
                  <c:v>39.6</c:v>
                </c:pt>
                <c:pt idx="25">
                  <c:v>41.4</c:v>
                </c:pt>
              </c:numCache>
            </c:numRef>
          </c:yVal>
          <c:smooth val="0"/>
          <c:extLst>
            <c:ext xmlns:c16="http://schemas.microsoft.com/office/drawing/2014/chart" uri="{C3380CC4-5D6E-409C-BE32-E72D297353CC}">
              <c16:uniqueId val="{00000061-3078-449A-87E9-747119AB7824}"/>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078-449A-87E9-747119AB782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078-449A-87E9-747119AB78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078-449A-87E9-747119AB78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078-449A-87E9-747119AB782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078-449A-87E9-747119AB782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078-449A-87E9-747119AB782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078-449A-87E9-747119AB782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078-449A-87E9-747119AB782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078-449A-87E9-747119AB782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078-449A-87E9-747119AB782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078-449A-87E9-747119AB782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078-449A-87E9-747119AB7824}"/>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078-449A-87E9-747119AB782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078-449A-87E9-747119AB78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078-449A-87E9-747119AB7824}"/>
                </c:ext>
              </c:extLst>
            </c:dLbl>
            <c:dLbl>
              <c:idx val="14"/>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3078-449A-87E9-747119AB78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078-449A-87E9-747119AB782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078-449A-87E9-747119AB78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078-449A-87E9-747119AB78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078-449A-87E9-747119AB78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078-449A-87E9-747119AB78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078-449A-87E9-747119AB78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078-449A-87E9-747119AB78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078-449A-87E9-747119AB782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078-449A-87E9-747119AB7824}"/>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51.913198534816978</c:v>
                </c:pt>
                <c:pt idx="11">
                  <c:v>#N/A</c:v>
                </c:pt>
                <c:pt idx="12">
                  <c:v>#N/A</c:v>
                </c:pt>
                <c:pt idx="13">
                  <c:v>43.467210782317601</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078-449A-87E9-747119AB782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11.5</c:v>
                </c:pt>
                <c:pt idx="5">
                  <c:v>11.5</c:v>
                </c:pt>
                <c:pt idx="6">
                  <c:v>11.5</c:v>
                </c:pt>
                <c:pt idx="7">
                  <c:v>11.5</c:v>
                </c:pt>
                <c:pt idx="8">
                  <c:v>11.5</c:v>
                </c:pt>
                <c:pt idx="9">
                  <c:v>13.2</c:v>
                </c:pt>
                <c:pt idx="10">
                  <c:v>15</c:v>
                </c:pt>
                <c:pt idx="11">
                  <c:v>16.8</c:v>
                </c:pt>
                <c:pt idx="12">
                  <c:v>18.5</c:v>
                </c:pt>
                <c:pt idx="13">
                  <c:v>20.3</c:v>
                </c:pt>
                <c:pt idx="14">
                  <c:v>22</c:v>
                </c:pt>
                <c:pt idx="15">
                  <c:v>23.8</c:v>
                </c:pt>
                <c:pt idx="16">
                  <c:v>25.5</c:v>
                </c:pt>
                <c:pt idx="17">
                  <c:v>27.3</c:v>
                </c:pt>
                <c:pt idx="18">
                  <c:v>29.1</c:v>
                </c:pt>
                <c:pt idx="19">
                  <c:v>30.8</c:v>
                </c:pt>
                <c:pt idx="20">
                  <c:v>32.6</c:v>
                </c:pt>
                <c:pt idx="21">
                  <c:v>34.299999999999997</c:v>
                </c:pt>
                <c:pt idx="22">
                  <c:v>36.1</c:v>
                </c:pt>
                <c:pt idx="23">
                  <c:v>37.9</c:v>
                </c:pt>
                <c:pt idx="24">
                  <c:v>39.6</c:v>
                </c:pt>
                <c:pt idx="25">
                  <c:v>41.4</c:v>
                </c:pt>
              </c:numCache>
            </c:numRef>
          </c:yVal>
          <c:smooth val="0"/>
          <c:extLst>
            <c:ext xmlns:c16="http://schemas.microsoft.com/office/drawing/2014/chart" uri="{C3380CC4-5D6E-409C-BE32-E72D297353CC}">
              <c16:uniqueId val="{0000007B-3078-449A-87E9-747119AB782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078-449A-87E9-747119AB78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078-449A-87E9-747119AB78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078-449A-87E9-747119AB782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078-449A-87E9-747119AB782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078-449A-87E9-747119AB782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078-449A-87E9-747119AB782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078-449A-87E9-747119AB782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078-449A-87E9-747119AB782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078-449A-87E9-747119AB782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078-449A-87E9-747119AB782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078-449A-87E9-747119AB7824}"/>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078-449A-87E9-747119AB782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078-449A-87E9-747119AB78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078-449A-87E9-747119AB782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078-449A-87E9-747119AB78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078-449A-87E9-747119AB782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078-449A-87E9-747119AB78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078-449A-87E9-747119AB78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078-449A-87E9-747119AB78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078-449A-87E9-747119AB78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078-449A-87E9-747119AB78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078-449A-87E9-747119AB78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078-449A-87E9-747119AB78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078-449A-87E9-747119AB78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078-449A-87E9-747119AB78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078-449A-87E9-747119AB78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078-449A-87E9-747119AB78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078-449A-87E9-747119AB78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078-449A-87E9-747119AB78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078-449A-87E9-747119AB78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078-449A-87E9-747119AB78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078-449A-87E9-747119AB78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078-449A-87E9-747119AB78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078-449A-87E9-747119AB78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078-449A-87E9-747119AB78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078-449A-87E9-747119AB78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078-449A-87E9-747119AB78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078-449A-87E9-747119AB78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078-449A-87E9-747119AB78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078-449A-87E9-747119AB78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078-449A-87E9-747119AB78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078-449A-87E9-747119AB78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078-449A-87E9-747119AB78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078-449A-87E9-747119AB78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078-449A-87E9-747119AB78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078-449A-87E9-747119AB78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078-449A-87E9-747119AB78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078-449A-87E9-747119AB78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078-449A-87E9-747119AB78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078-449A-87E9-747119AB78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078-449A-87E9-747119AB78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078-449A-87E9-747119AB78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078-449A-87E9-747119AB78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078-449A-87E9-747119AB78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078-449A-87E9-747119AB78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078-449A-87E9-747119AB78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078-449A-87E9-747119AB78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078-449A-87E9-747119AB78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078-449A-87E9-747119AB78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078-449A-87E9-747119AB78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078-449A-87E9-747119AB78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078-449A-87E9-747119AB78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078-449A-87E9-747119AB78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078-449A-87E9-747119AB78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078-449A-87E9-747119AB78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078-449A-87E9-747119AB78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078-449A-87E9-747119AB78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078-449A-87E9-747119AB78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078-449A-87E9-747119AB78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078-449A-87E9-747119AB78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078-449A-87E9-747119AB78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078-449A-87E9-747119AB78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078-449A-87E9-747119AB78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078-449A-87E9-747119AB78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078-449A-87E9-747119AB78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078-449A-87E9-747119AB78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078-449A-87E9-747119AB78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078-449A-87E9-747119AB78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078-449A-87E9-747119AB78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078-449A-87E9-747119AB78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078-449A-87E9-747119AB78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078-449A-87E9-747119AB78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078-449A-87E9-747119AB78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078-449A-87E9-747119AB78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078-449A-87E9-747119AB78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078-449A-87E9-747119AB78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078-449A-87E9-747119AB78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078-449A-87E9-747119AB78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078-449A-87E9-747119AB78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078-449A-87E9-747119AB78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078-449A-87E9-747119AB78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078-449A-87E9-747119AB78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078-449A-87E9-747119AB78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078-449A-87E9-747119AB78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078-449A-87E9-747119AB78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15</c:v>
                </c:pt>
                <c:pt idx="1">
                  <c:v>#N/A</c:v>
                </c:pt>
                <c:pt idx="2">
                  <c:v>#N/A</c:v>
                </c:pt>
                <c:pt idx="3">
                  <c:v>#N/A</c:v>
                </c:pt>
                <c:pt idx="4">
                  <c:v>#N/A</c:v>
                </c:pt>
                <c:pt idx="5">
                  <c:v>#N/A</c:v>
                </c:pt>
                <c:pt idx="6">
                  <c:v>#N/A</c:v>
                </c:pt>
                <c:pt idx="7">
                  <c:v>#N/A</c:v>
                </c:pt>
                <c:pt idx="8">
                  <c:v>#N/A</c:v>
                </c:pt>
                <c:pt idx="9">
                  <c:v>#N/A</c:v>
                </c:pt>
                <c:pt idx="10">
                  <c:v>#N/A</c:v>
                </c:pt>
                <c:pt idx="11">
                  <c:v>#N/A</c:v>
                </c:pt>
                <c:pt idx="12">
                  <c:v>39.612015018773469</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078-449A-87E9-747119AB7824}"/>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8DF-46AE-8079-CD834CAC5D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DF-46AE-8079-CD834CAC5D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DF-46AE-8079-CD834CAC5D5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DF-46AE-8079-CD834CAC5D5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DF-46AE-8079-CD834CAC5D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DF-46AE-8079-CD834CAC5D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DF-46AE-8079-CD834CAC5D5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DF-46AE-8079-CD834CAC5D5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DF-46AE-8079-CD834CAC5D5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DF-46AE-8079-CD834CAC5D5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DF-46AE-8079-CD834CAC5D5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DF-46AE-8079-CD834CAC5D5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DF-46AE-8079-CD834CAC5D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DF-46AE-8079-CD834CAC5D5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DF-46AE-8079-CD834CAC5D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DF-46AE-8079-CD834CAC5D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DF-46AE-8079-CD834CAC5D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DF-46AE-8079-CD834CAC5D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DF-46AE-8079-CD834CAC5D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DF-46AE-8079-CD834CAC5D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DF-46AE-8079-CD834CAC5D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DF-46AE-8079-CD834CAC5D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DF-46AE-8079-CD834CAC5D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DF-46AE-8079-CD834CAC5D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8DF-46AE-8079-CD834CAC5D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DF-46AE-8079-CD834CAC5D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DF-46AE-8079-CD834CAC5D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DF-46AE-8079-CD834CAC5D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DF-46AE-8079-CD834CAC5D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DF-46AE-8079-CD834CAC5D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DF-46AE-8079-CD834CAC5D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DF-46AE-8079-CD834CAC5D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DF-46AE-8079-CD834CAC5D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DF-46AE-8079-CD834CAC5D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DF-46AE-8079-CD834CAC5D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DF-46AE-8079-CD834CAC5D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DF-46AE-8079-CD834CAC5D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DF-46AE-8079-CD834CAC5D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DF-46AE-8079-CD834CAC5D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DF-46AE-8079-CD834CAC5D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DF-46AE-8079-CD834CAC5D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DF-46AE-8079-CD834CAC5D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DF-46AE-8079-CD834CAC5D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DF-46AE-8079-CD834CAC5D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DF-46AE-8079-CD834CAC5D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DF-46AE-8079-CD834CAC5D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DF-46AE-8079-CD834CAC5D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DF-46AE-8079-CD834CAC5D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DF-46AE-8079-CD834CAC5D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DF-46AE-8079-CD834CAC5D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DF-46AE-8079-CD834CAC5D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DF-46AE-8079-CD834CAC5D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DF-46AE-8079-CD834CAC5D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DF-46AE-8079-CD834CAC5D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DF-46AE-8079-CD834CAC5D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DF-46AE-8079-CD834CAC5D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DF-46AE-8079-CD834CAC5D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DF-46AE-8079-CD834CAC5D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DF-46AE-8079-CD834CAC5D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DF-46AE-8079-CD834CAC5D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DF-46AE-8079-CD834CAC5D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DF-46AE-8079-CD834CAC5D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DF-46AE-8079-CD834CAC5D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DF-46AE-8079-CD834CAC5D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DF-46AE-8079-CD834CAC5D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DF-46AE-8079-CD834CAC5D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DF-46AE-8079-CD834CAC5D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DF-46AE-8079-CD834CAC5D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DF-46AE-8079-CD834CAC5D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DF-46AE-8079-CD834CAC5D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DF-46AE-8079-CD834CAC5D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DF-46AE-8079-CD834CAC5D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DF-46AE-8079-CD834CAC5D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DF-46AE-8079-CD834CAC5D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DF-46AE-8079-CD834CAC5D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DF-46AE-8079-CD834CAC5D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DF-46AE-8079-CD834CAC5D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DF-46AE-8079-CD834CAC5D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DF-46AE-8079-CD834CAC5D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DF-46AE-8079-CD834CAC5D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DF-46AE-8079-CD834CAC5D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DF-46AE-8079-CD834CAC5D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DF-46AE-8079-CD834CAC5D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DF-46AE-8079-CD834CAC5D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DF-46AE-8079-CD834CAC5D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DF-46AE-8079-CD834CAC5D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DF-46AE-8079-CD834CAC5D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DF-46AE-8079-CD834CAC5D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DF-46AE-8079-CD834CAC5D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DF-46AE-8079-CD834CAC5D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DF-46AE-8079-CD834CAC5D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DF-46AE-8079-CD834CAC5D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DF-46AE-8079-CD834CAC5D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DF-46AE-8079-CD834CAC5D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DF-46AE-8079-CD834CAC5D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8DF-46AE-8079-CD834CAC5D59}"/>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8DF-46AE-8079-CD834CAC5D59}"/>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8DF-46AE-8079-CD834CAC5D59}"/>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8DF-46AE-8079-CD834CAC5D59}"/>
              </c:ext>
            </c:extLst>
          </c:dPt>
          <c:dPt>
            <c:idx val="3"/>
            <c:bubble3D val="0"/>
            <c:extLst>
              <c:ext xmlns:c16="http://schemas.microsoft.com/office/drawing/2014/chart" uri="{C3380CC4-5D6E-409C-BE32-E72D297353CC}">
                <c16:uniqueId val="{00000063-F8DF-46AE-8079-CD834CAC5D5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DF-46AE-8079-CD834CAC5D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DF-46AE-8079-CD834CAC5D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DF-46AE-8079-CD834CAC5D5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DF-46AE-8079-CD834CAC5D5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DF-46AE-8079-CD834CAC5D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DF-46AE-8079-CD834CAC5D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DF-46AE-8079-CD834CAC5D5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DF-46AE-8079-CD834CAC5D5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DF-46AE-8079-CD834CAC5D5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DF-46AE-8079-CD834CAC5D5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DF-46AE-8079-CD834CAC5D5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DF-46AE-8079-CD834CAC5D5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DF-46AE-8079-CD834CAC5D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DF-46AE-8079-CD834CAC5D5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DF-46AE-8079-CD834CAC5D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DF-46AE-8079-CD834CAC5D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DF-46AE-8079-CD834CAC5D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DF-46AE-8079-CD834CAC5D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DF-46AE-8079-CD834CAC5D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DF-46AE-8079-CD834CAC5D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DF-46AE-8079-CD834CAC5D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DF-46AE-8079-CD834CAC5D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DF-46AE-8079-CD834CAC5D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DF-46AE-8079-CD834CAC5D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DF-46AE-8079-CD834CAC5D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DF-46AE-8079-CD834CAC5D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DF-46AE-8079-CD834CAC5D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DF-46AE-8079-CD834CAC5D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DF-46AE-8079-CD834CAC5D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DF-46AE-8079-CD834CAC5D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DF-46AE-8079-CD834CAC5D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DF-46AE-8079-CD834CAC5D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DF-46AE-8079-CD834CAC5D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DF-46AE-8079-CD834CAC5D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DF-46AE-8079-CD834CAC5D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DF-46AE-8079-CD834CAC5D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DF-46AE-8079-CD834CAC5D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DF-46AE-8079-CD834CAC5D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DF-46AE-8079-CD834CAC5D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DF-46AE-8079-CD834CAC5D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DF-46AE-8079-CD834CAC5D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DF-46AE-8079-CD834CAC5D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DF-46AE-8079-CD834CAC5D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DF-46AE-8079-CD834CAC5D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DF-46AE-8079-CD834CAC5D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DF-46AE-8079-CD834CAC5D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DF-46AE-8079-CD834CAC5D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DF-46AE-8079-CD834CAC5D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DF-46AE-8079-CD834CAC5D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DF-46AE-8079-CD834CAC5D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DF-46AE-8079-CD834CAC5D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DF-46AE-8079-CD834CAC5D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DF-46AE-8079-CD834CAC5D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DF-46AE-8079-CD834CAC5D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DF-46AE-8079-CD834CAC5D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DF-46AE-8079-CD834CAC5D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DF-46AE-8079-CD834CAC5D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DF-46AE-8079-CD834CAC5D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DF-46AE-8079-CD834CAC5D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DF-46AE-8079-CD834CAC5D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DF-46AE-8079-CD834CAC5D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DF-46AE-8079-CD834CAC5D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DF-46AE-8079-CD834CAC5D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DF-46AE-8079-CD834CAC5D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DF-46AE-8079-CD834CAC5D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DF-46AE-8079-CD834CAC5D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DF-46AE-8079-CD834CAC5D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DF-46AE-8079-CD834CAC5D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DF-46AE-8079-CD834CAC5D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DF-46AE-8079-CD834CAC5D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DF-46AE-8079-CD834CAC5D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DF-46AE-8079-CD834CAC5D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DF-46AE-8079-CD834CAC5D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DF-46AE-8079-CD834CAC5D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DF-46AE-8079-CD834CAC5D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DF-46AE-8079-CD834CAC5D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DF-46AE-8079-CD834CAC5D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DF-46AE-8079-CD834CAC5D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DF-46AE-8079-CD834CAC5D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DF-46AE-8079-CD834CAC5D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DF-46AE-8079-CD834CAC5D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DF-46AE-8079-CD834CAC5D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DF-46AE-8079-CD834CAC5D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DF-46AE-8079-CD834CAC5D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DF-46AE-8079-CD834CAC5D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DF-46AE-8079-CD834CAC5D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DF-46AE-8079-CD834CAC5D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DF-46AE-8079-CD834CAC5D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DF-46AE-8079-CD834CAC5D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DF-46AE-8079-CD834CAC5D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DF-46AE-8079-CD834CAC5D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DF-46AE-8079-CD834CAC5D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DF-46AE-8079-CD834CAC5D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DF-46AE-8079-CD834CAC5D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DF-46AE-8079-CD834CAC5D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DF-46AE-8079-CD834CAC5D5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66</c:v>
                </c:pt>
                <c:pt idx="21">
                  <c:v>66</c:v>
                </c:pt>
                <c:pt idx="22">
                  <c:v>66</c:v>
                </c:pt>
                <c:pt idx="23">
                  <c:v>66</c:v>
                </c:pt>
                <c:pt idx="24">
                  <c:v>66</c:v>
                </c:pt>
                <c:pt idx="25">
                  <c:v>66</c:v>
                </c:pt>
              </c:numCache>
            </c:numRef>
          </c:yVal>
          <c:smooth val="0"/>
          <c:extLst>
            <c:ext xmlns:c16="http://schemas.microsoft.com/office/drawing/2014/chart" uri="{C3380CC4-5D6E-409C-BE32-E72D297353CC}">
              <c16:uniqueId val="{000000C2-F8DF-46AE-8079-CD834CAC5D5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DF-46AE-8079-CD834CAC5D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DF-46AE-8079-CD834CAC5D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DF-46AE-8079-CD834CAC5D5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DF-46AE-8079-CD834CAC5D5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DF-46AE-8079-CD834CAC5D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DF-46AE-8079-CD834CAC5D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DF-46AE-8079-CD834CAC5D5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DF-46AE-8079-CD834CAC5D5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DF-46AE-8079-CD834CAC5D5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DF-46AE-8079-CD834CAC5D5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DF-46AE-8079-CD834CAC5D5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DF-46AE-8079-CD834CAC5D5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DF-46AE-8079-CD834CAC5D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DF-46AE-8079-CD834CAC5D5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DF-46AE-8079-CD834CAC5D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DF-46AE-8079-CD834CAC5D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DF-46AE-8079-CD834CAC5D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DF-46AE-8079-CD834CAC5D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DF-46AE-8079-CD834CAC5D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DF-46AE-8079-CD834CAC5D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DF-46AE-8079-CD834CAC5D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DF-46AE-8079-CD834CAC5D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DF-46AE-8079-CD834CAC5D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DF-46AE-8079-CD834CAC5D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DF-46AE-8079-CD834CAC5D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DF-46AE-8079-CD834CAC5D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DF-46AE-8079-CD834CAC5D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DF-46AE-8079-CD834CAC5D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DF-46AE-8079-CD834CAC5D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DF-46AE-8079-CD834CAC5D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DF-46AE-8079-CD834CAC5D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DF-46AE-8079-CD834CAC5D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DF-46AE-8079-CD834CAC5D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DF-46AE-8079-CD834CAC5D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DF-46AE-8079-CD834CAC5D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DF-46AE-8079-CD834CAC5D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DF-46AE-8079-CD834CAC5D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DF-46AE-8079-CD834CAC5D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DF-46AE-8079-CD834CAC5D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DF-46AE-8079-CD834CAC5D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DF-46AE-8079-CD834CAC5D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DF-46AE-8079-CD834CAC5D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DF-46AE-8079-CD834CAC5D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DF-46AE-8079-CD834CAC5D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DF-46AE-8079-CD834CAC5D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DF-46AE-8079-CD834CAC5D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DF-46AE-8079-CD834CAC5D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DF-46AE-8079-CD834CAC5D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DF-46AE-8079-CD834CAC5D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DF-46AE-8079-CD834CAC5D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DF-46AE-8079-CD834CAC5D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DF-46AE-8079-CD834CAC5D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DF-46AE-8079-CD834CAC5D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DF-46AE-8079-CD834CAC5D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DF-46AE-8079-CD834CAC5D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DF-46AE-8079-CD834CAC5D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DF-46AE-8079-CD834CAC5D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DF-46AE-8079-CD834CAC5D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DF-46AE-8079-CD834CAC5D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DF-46AE-8079-CD834CAC5D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DF-46AE-8079-CD834CAC5D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DF-46AE-8079-CD834CAC5D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DF-46AE-8079-CD834CAC5D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DF-46AE-8079-CD834CAC5D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DF-46AE-8079-CD834CAC5D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DF-46AE-8079-CD834CAC5D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DF-46AE-8079-CD834CAC5D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DF-46AE-8079-CD834CAC5D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DF-46AE-8079-CD834CAC5D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DF-46AE-8079-CD834CAC5D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DF-46AE-8079-CD834CAC5D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DF-46AE-8079-CD834CAC5D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DF-46AE-8079-CD834CAC5D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DF-46AE-8079-CD834CAC5D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DF-46AE-8079-CD834CAC5D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DF-46AE-8079-CD834CAC5D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DF-46AE-8079-CD834CAC5D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DF-46AE-8079-CD834CAC5D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DF-46AE-8079-CD834CAC5D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DF-46AE-8079-CD834CAC5D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DF-46AE-8079-CD834CAC5D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DF-46AE-8079-CD834CAC5D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DF-46AE-8079-CD834CAC5D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DF-46AE-8079-CD834CAC5D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DF-46AE-8079-CD834CAC5D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DF-46AE-8079-CD834CAC5D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DF-46AE-8079-CD834CAC5D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DF-46AE-8079-CD834CAC5D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DF-46AE-8079-CD834CAC5D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DF-46AE-8079-CD834CAC5D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DF-46AE-8079-CD834CAC5D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DF-46AE-8079-CD834CAC5D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DF-46AE-8079-CD834CAC5D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DF-46AE-8079-CD834CAC5D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DF-46AE-8079-CD834CAC5D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65.954773869346724</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DF-46AE-8079-CD834CAC5D59}"/>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643-45F9-AFEF-4C3D1DDAC64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643-45F9-AFEF-4C3D1DDAC6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643-45F9-AFEF-4C3D1DDAC6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643-45F9-AFEF-4C3D1DDAC64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643-45F9-AFEF-4C3D1DDAC64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643-45F9-AFEF-4C3D1DDAC6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643-45F9-AFEF-4C3D1DDAC6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643-45F9-AFEF-4C3D1DDAC6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643-45F9-AFEF-4C3D1DDAC64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643-45F9-AFEF-4C3D1DDAC64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643-45F9-AFEF-4C3D1DDAC64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643-45F9-AFEF-4C3D1DDAC64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643-45F9-AFEF-4C3D1DDAC646}"/>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643-45F9-AFEF-4C3D1DDAC6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643-45F9-AFEF-4C3D1DDAC64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643-45F9-AFEF-4C3D1DDAC6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643-45F9-AFEF-4C3D1DDAC6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643-45F9-AFEF-4C3D1DDAC6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643-45F9-AFEF-4C3D1DDAC6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643-45F9-AFEF-4C3D1DDAC6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643-45F9-AFEF-4C3D1DDAC6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643-45F9-AFEF-4C3D1DDAC6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643-45F9-AFEF-4C3D1DDAC6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643-45F9-AFEF-4C3D1DDAC6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643-45F9-AFEF-4C3D1DDAC6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643-45F9-AFEF-4C3D1DDAC6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643-45F9-AFEF-4C3D1DDAC6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643-45F9-AFEF-4C3D1DDAC6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643-45F9-AFEF-4C3D1DDAC6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643-45F9-AFEF-4C3D1DDAC6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643-45F9-AFEF-4C3D1DDAC6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643-45F9-AFEF-4C3D1DDAC6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643-45F9-AFEF-4C3D1DDAC6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643-45F9-AFEF-4C3D1DDAC6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643-45F9-AFEF-4C3D1DDAC6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643-45F9-AFEF-4C3D1DDAC6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643-45F9-AFEF-4C3D1DDAC6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643-45F9-AFEF-4C3D1DDAC6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643-45F9-AFEF-4C3D1DDAC6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643-45F9-AFEF-4C3D1DDAC6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643-45F9-AFEF-4C3D1DDAC6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643-45F9-AFEF-4C3D1DDAC6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643-45F9-AFEF-4C3D1DDAC6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643-45F9-AFEF-4C3D1DDAC6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643-45F9-AFEF-4C3D1DDAC6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643-45F9-AFEF-4C3D1DDAC6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643-45F9-AFEF-4C3D1DDAC6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643-45F9-AFEF-4C3D1DDAC6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643-45F9-AFEF-4C3D1DDAC6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643-45F9-AFEF-4C3D1DDAC6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643-45F9-AFEF-4C3D1DDAC6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643-45F9-AFEF-4C3D1DDAC6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643-45F9-AFEF-4C3D1DDAC6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643-45F9-AFEF-4C3D1DDAC6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643-45F9-AFEF-4C3D1DDAC6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643-45F9-AFEF-4C3D1DDAC6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643-45F9-AFEF-4C3D1DDAC6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643-45F9-AFEF-4C3D1DDAC6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643-45F9-AFEF-4C3D1DDAC6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643-45F9-AFEF-4C3D1DDAC6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643-45F9-AFEF-4C3D1DDAC6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643-45F9-AFEF-4C3D1DDAC6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643-45F9-AFEF-4C3D1DDAC6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643-45F9-AFEF-4C3D1DDAC6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643-45F9-AFEF-4C3D1DDAC6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643-45F9-AFEF-4C3D1DDAC6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643-45F9-AFEF-4C3D1DDAC6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643-45F9-AFEF-4C3D1DDAC6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643-45F9-AFEF-4C3D1DDAC6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643-45F9-AFEF-4C3D1DDAC6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643-45F9-AFEF-4C3D1DDAC6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643-45F9-AFEF-4C3D1DDAC6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643-45F9-AFEF-4C3D1DDAC6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643-45F9-AFEF-4C3D1DDAC6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643-45F9-AFEF-4C3D1DDAC6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643-45F9-AFEF-4C3D1DDAC6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643-45F9-AFEF-4C3D1DDAC6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643-45F9-AFEF-4C3D1DDAC6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643-45F9-AFEF-4C3D1DDAC6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643-45F9-AFEF-4C3D1DDAC6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643-45F9-AFEF-4C3D1DDAC6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643-45F9-AFEF-4C3D1DDAC6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643-45F9-AFEF-4C3D1DDAC6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643-45F9-AFEF-4C3D1DDAC6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643-45F9-AFEF-4C3D1DDAC6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643-45F9-AFEF-4C3D1DDAC6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643-45F9-AFEF-4C3D1DDAC6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643-45F9-AFEF-4C3D1DDAC6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643-45F9-AFEF-4C3D1DDAC6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643-45F9-AFEF-4C3D1DDAC6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643-45F9-AFEF-4C3D1DDAC6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643-45F9-AFEF-4C3D1DDAC6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643-45F9-AFEF-4C3D1DDAC6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643-45F9-AFEF-4C3D1DDAC6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643-45F9-AFEF-4C3D1DDAC6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643-45F9-AFEF-4C3D1DDAC6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643-45F9-AFEF-4C3D1DDAC646}"/>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643-45F9-AFEF-4C3D1DDAC646}"/>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17.399999999999999</c:v>
                </c:pt>
                <c:pt idx="16">
                  <c:v>17.399999999999999</c:v>
                </c:pt>
                <c:pt idx="17">
                  <c:v>17.399999999999999</c:v>
                </c:pt>
                <c:pt idx="18">
                  <c:v>17.399999999999999</c:v>
                </c:pt>
                <c:pt idx="19">
                  <c:v>17.399999999999999</c:v>
                </c:pt>
                <c:pt idx="20">
                  <c:v>17.399999999999999</c:v>
                </c:pt>
                <c:pt idx="21">
                  <c:v>17.399999999999999</c:v>
                </c:pt>
                <c:pt idx="22">
                  <c:v>17.399999999999999</c:v>
                </c:pt>
                <c:pt idx="23">
                  <c:v>17.399999999999999</c:v>
                </c:pt>
                <c:pt idx="24">
                  <c:v>17.399999999999999</c:v>
                </c:pt>
                <c:pt idx="25">
                  <c:v>17.399999999999999</c:v>
                </c:pt>
              </c:numCache>
            </c:numRef>
          </c:yVal>
          <c:smooth val="0"/>
          <c:extLst>
            <c:ext xmlns:c16="http://schemas.microsoft.com/office/drawing/2014/chart" uri="{C3380CC4-5D6E-409C-BE32-E72D297353CC}">
              <c16:uniqueId val="{00000061-9643-45F9-AFEF-4C3D1DDAC646}"/>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643-45F9-AFEF-4C3D1DDAC646}"/>
              </c:ext>
            </c:extLst>
          </c:dPt>
          <c:dPt>
            <c:idx val="3"/>
            <c:bubble3D val="0"/>
            <c:extLst>
              <c:ext xmlns:c16="http://schemas.microsoft.com/office/drawing/2014/chart" uri="{C3380CC4-5D6E-409C-BE32-E72D297353CC}">
                <c16:uniqueId val="{00000063-9643-45F9-AFEF-4C3D1DDAC64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643-45F9-AFEF-4C3D1DDAC6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643-45F9-AFEF-4C3D1DDAC6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643-45F9-AFEF-4C3D1DDAC64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643-45F9-AFEF-4C3D1DDAC64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643-45F9-AFEF-4C3D1DDAC6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643-45F9-AFEF-4C3D1DDAC6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643-45F9-AFEF-4C3D1DDAC6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643-45F9-AFEF-4C3D1DDAC64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643-45F9-AFEF-4C3D1DDAC64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643-45F9-AFEF-4C3D1DDAC64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643-45F9-AFEF-4C3D1DDAC64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643-45F9-AFEF-4C3D1DDAC646}"/>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643-45F9-AFEF-4C3D1DDAC6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643-45F9-AFEF-4C3D1DDAC64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643-45F9-AFEF-4C3D1DDAC6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643-45F9-AFEF-4C3D1DDAC6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643-45F9-AFEF-4C3D1DDAC6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643-45F9-AFEF-4C3D1DDAC6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643-45F9-AFEF-4C3D1DDAC6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643-45F9-AFEF-4C3D1DDAC6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643-45F9-AFEF-4C3D1DDAC6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643-45F9-AFEF-4C3D1DDAC6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643-45F9-AFEF-4C3D1DDAC6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643-45F9-AFEF-4C3D1DDAC6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643-45F9-AFEF-4C3D1DDAC6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643-45F9-AFEF-4C3D1DDAC6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643-45F9-AFEF-4C3D1DDAC6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643-45F9-AFEF-4C3D1DDAC6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643-45F9-AFEF-4C3D1DDAC6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643-45F9-AFEF-4C3D1DDAC6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643-45F9-AFEF-4C3D1DDAC6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643-45F9-AFEF-4C3D1DDAC6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643-45F9-AFEF-4C3D1DDAC6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643-45F9-AFEF-4C3D1DDAC6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643-45F9-AFEF-4C3D1DDAC6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643-45F9-AFEF-4C3D1DDAC6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643-45F9-AFEF-4C3D1DDAC6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643-45F9-AFEF-4C3D1DDAC6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643-45F9-AFEF-4C3D1DDAC6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643-45F9-AFEF-4C3D1DDAC6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643-45F9-AFEF-4C3D1DDAC6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643-45F9-AFEF-4C3D1DDAC6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643-45F9-AFEF-4C3D1DDAC6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643-45F9-AFEF-4C3D1DDAC6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643-45F9-AFEF-4C3D1DDAC6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643-45F9-AFEF-4C3D1DDAC6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643-45F9-AFEF-4C3D1DDAC6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643-45F9-AFEF-4C3D1DDAC6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643-45F9-AFEF-4C3D1DDAC6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643-45F9-AFEF-4C3D1DDAC6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643-45F9-AFEF-4C3D1DDAC6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643-45F9-AFEF-4C3D1DDAC6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643-45F9-AFEF-4C3D1DDAC6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643-45F9-AFEF-4C3D1DDAC6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643-45F9-AFEF-4C3D1DDAC6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643-45F9-AFEF-4C3D1DDAC6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643-45F9-AFEF-4C3D1DDAC6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643-45F9-AFEF-4C3D1DDAC6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643-45F9-AFEF-4C3D1DDAC6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643-45F9-AFEF-4C3D1DDAC6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643-45F9-AFEF-4C3D1DDAC6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643-45F9-AFEF-4C3D1DDAC6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643-45F9-AFEF-4C3D1DDAC6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643-45F9-AFEF-4C3D1DDAC6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643-45F9-AFEF-4C3D1DDAC6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643-45F9-AFEF-4C3D1DDAC6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643-45F9-AFEF-4C3D1DDAC6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643-45F9-AFEF-4C3D1DDAC6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643-45F9-AFEF-4C3D1DDAC6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643-45F9-AFEF-4C3D1DDAC6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643-45F9-AFEF-4C3D1DDAC6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643-45F9-AFEF-4C3D1DDAC6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643-45F9-AFEF-4C3D1DDAC6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643-45F9-AFEF-4C3D1DDAC6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643-45F9-AFEF-4C3D1DDAC6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643-45F9-AFEF-4C3D1DDAC6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643-45F9-AFEF-4C3D1DDAC6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643-45F9-AFEF-4C3D1DDAC6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643-45F9-AFEF-4C3D1DDAC6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643-45F9-AFEF-4C3D1DDAC6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643-45F9-AFEF-4C3D1DDAC6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643-45F9-AFEF-4C3D1DDAC6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643-45F9-AFEF-4C3D1DDAC6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643-45F9-AFEF-4C3D1DDAC6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643-45F9-AFEF-4C3D1DDAC6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643-45F9-AFEF-4C3D1DDAC6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643-45F9-AFEF-4C3D1DDAC6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643-45F9-AFEF-4C3D1DDAC6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643-45F9-AFEF-4C3D1DDAC6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643-45F9-AFEF-4C3D1DDAC6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643-45F9-AFEF-4C3D1DDAC6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643-45F9-AFEF-4C3D1DDAC6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643-45F9-AFEF-4C3D1DDAC6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643-45F9-AFEF-4C3D1DDAC6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643-45F9-AFEF-4C3D1DDAC6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19.38</c:v>
                </c:pt>
                <c:pt idx="8">
                  <c:v>#N/A</c:v>
                </c:pt>
                <c:pt idx="9">
                  <c:v>#N/A</c:v>
                </c:pt>
                <c:pt idx="10">
                  <c:v>12.8512762702311</c:v>
                </c:pt>
                <c:pt idx="11">
                  <c:v>#N/A</c:v>
                </c:pt>
                <c:pt idx="12">
                  <c:v>#N/A</c:v>
                </c:pt>
                <c:pt idx="13">
                  <c:v>19.88095238095238</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643-45F9-AFEF-4C3D1DDAC646}"/>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22</c:v>
                </c:pt>
                <c:pt idx="5">
                  <c:v>22</c:v>
                </c:pt>
                <c:pt idx="6">
                  <c:v>22</c:v>
                </c:pt>
                <c:pt idx="7">
                  <c:v>22</c:v>
                </c:pt>
                <c:pt idx="8">
                  <c:v>22</c:v>
                </c:pt>
                <c:pt idx="9">
                  <c:v>22</c:v>
                </c:pt>
                <c:pt idx="10">
                  <c:v>22</c:v>
                </c:pt>
                <c:pt idx="11">
                  <c:v>22</c:v>
                </c:pt>
                <c:pt idx="12">
                  <c:v>22</c:v>
                </c:pt>
                <c:pt idx="13">
                  <c:v>22</c:v>
                </c:pt>
                <c:pt idx="14">
                  <c:v>22</c:v>
                </c:pt>
                <c:pt idx="15">
                  <c:v>22</c:v>
                </c:pt>
                <c:pt idx="16">
                  <c:v>22</c:v>
                </c:pt>
                <c:pt idx="17">
                  <c:v>22</c:v>
                </c:pt>
                <c:pt idx="18">
                  <c:v>22</c:v>
                </c:pt>
                <c:pt idx="19">
                  <c:v>22</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643-45F9-AFEF-4C3D1DDAC64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643-45F9-AFEF-4C3D1DDAC6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643-45F9-AFEF-4C3D1DDAC6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643-45F9-AFEF-4C3D1DDAC64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643-45F9-AFEF-4C3D1DDAC64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643-45F9-AFEF-4C3D1DDAC6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643-45F9-AFEF-4C3D1DDAC6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643-45F9-AFEF-4C3D1DDAC6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643-45F9-AFEF-4C3D1DDAC64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643-45F9-AFEF-4C3D1DDAC64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643-45F9-AFEF-4C3D1DDAC64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643-45F9-AFEF-4C3D1DDAC64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643-45F9-AFEF-4C3D1DDAC646}"/>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643-45F9-AFEF-4C3D1DDAC6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643-45F9-AFEF-4C3D1DDAC64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643-45F9-AFEF-4C3D1DDAC6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643-45F9-AFEF-4C3D1DDAC6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643-45F9-AFEF-4C3D1DDAC6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643-45F9-AFEF-4C3D1DDAC6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643-45F9-AFEF-4C3D1DDAC6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643-45F9-AFEF-4C3D1DDAC6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643-45F9-AFEF-4C3D1DDAC6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643-45F9-AFEF-4C3D1DDAC6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643-45F9-AFEF-4C3D1DDAC6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643-45F9-AFEF-4C3D1DDAC6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643-45F9-AFEF-4C3D1DDAC6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643-45F9-AFEF-4C3D1DDAC6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643-45F9-AFEF-4C3D1DDAC6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643-45F9-AFEF-4C3D1DDAC6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643-45F9-AFEF-4C3D1DDAC6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643-45F9-AFEF-4C3D1DDAC6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643-45F9-AFEF-4C3D1DDAC6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643-45F9-AFEF-4C3D1DDAC6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643-45F9-AFEF-4C3D1DDAC6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643-45F9-AFEF-4C3D1DDAC6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643-45F9-AFEF-4C3D1DDAC6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643-45F9-AFEF-4C3D1DDAC6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643-45F9-AFEF-4C3D1DDAC6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643-45F9-AFEF-4C3D1DDAC6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643-45F9-AFEF-4C3D1DDAC6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643-45F9-AFEF-4C3D1DDAC6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643-45F9-AFEF-4C3D1DDAC6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643-45F9-AFEF-4C3D1DDAC6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643-45F9-AFEF-4C3D1DDAC6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643-45F9-AFEF-4C3D1DDAC6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643-45F9-AFEF-4C3D1DDAC6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643-45F9-AFEF-4C3D1DDAC6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643-45F9-AFEF-4C3D1DDAC6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643-45F9-AFEF-4C3D1DDAC6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643-45F9-AFEF-4C3D1DDAC6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643-45F9-AFEF-4C3D1DDAC6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643-45F9-AFEF-4C3D1DDAC6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643-45F9-AFEF-4C3D1DDAC6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643-45F9-AFEF-4C3D1DDAC6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643-45F9-AFEF-4C3D1DDAC6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643-45F9-AFEF-4C3D1DDAC6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643-45F9-AFEF-4C3D1DDAC6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643-45F9-AFEF-4C3D1DDAC6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643-45F9-AFEF-4C3D1DDAC6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643-45F9-AFEF-4C3D1DDAC6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643-45F9-AFEF-4C3D1DDAC6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643-45F9-AFEF-4C3D1DDAC6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643-45F9-AFEF-4C3D1DDAC6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643-45F9-AFEF-4C3D1DDAC6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643-45F9-AFEF-4C3D1DDAC6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643-45F9-AFEF-4C3D1DDAC6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643-45F9-AFEF-4C3D1DDAC6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643-45F9-AFEF-4C3D1DDAC6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643-45F9-AFEF-4C3D1DDAC6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643-45F9-AFEF-4C3D1DDAC6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643-45F9-AFEF-4C3D1DDAC6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643-45F9-AFEF-4C3D1DDAC6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643-45F9-AFEF-4C3D1DDAC6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643-45F9-AFEF-4C3D1DDAC6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643-45F9-AFEF-4C3D1DDAC6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643-45F9-AFEF-4C3D1DDAC6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643-45F9-AFEF-4C3D1DDAC6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643-45F9-AFEF-4C3D1DDAC6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643-45F9-AFEF-4C3D1DDAC6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643-45F9-AFEF-4C3D1DDAC6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643-45F9-AFEF-4C3D1DDAC6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643-45F9-AFEF-4C3D1DDAC6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643-45F9-AFEF-4C3D1DDAC6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643-45F9-AFEF-4C3D1DDAC6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643-45F9-AFEF-4C3D1DDAC6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643-45F9-AFEF-4C3D1DDAC6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643-45F9-AFEF-4C3D1DDAC6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643-45F9-AFEF-4C3D1DDAC6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643-45F9-AFEF-4C3D1DDAC6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643-45F9-AFEF-4C3D1DDAC6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643-45F9-AFEF-4C3D1DDAC6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643-45F9-AFEF-4C3D1DDAC6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643-45F9-AFEF-4C3D1DDAC6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643-45F9-AFEF-4C3D1DDAC6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643-45F9-AFEF-4C3D1DDAC6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643-45F9-AFEF-4C3D1DDAC6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28.099999999999994</c:v>
                </c:pt>
                <c:pt idx="1">
                  <c:v>25.799999999999997</c:v>
                </c:pt>
                <c:pt idx="2">
                  <c:v>12.200000000000003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643-45F9-AFEF-4C3D1DDAC646}"/>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BF0C-4C9A-8EB9-D78E0DB15D7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51.7</c:v>
                </c:pt>
                <c:pt idx="17">
                  <c:v>51.7</c:v>
                </c:pt>
                <c:pt idx="18">
                  <c:v>51.7</c:v>
                </c:pt>
                <c:pt idx="19">
                  <c:v>51.7</c:v>
                </c:pt>
                <c:pt idx="20">
                  <c:v>51.7</c:v>
                </c:pt>
                <c:pt idx="21">
                  <c:v>51.7</c:v>
                </c:pt>
                <c:pt idx="22">
                  <c:v>51.7</c:v>
                </c:pt>
                <c:pt idx="23">
                  <c:v>51.7</c:v>
                </c:pt>
                <c:pt idx="24">
                  <c:v>51.7</c:v>
                </c:pt>
                <c:pt idx="25">
                  <c:v>51.7</c:v>
                </c:pt>
              </c:numCache>
            </c:numRef>
          </c:yVal>
          <c:smooth val="0"/>
          <c:extLst>
            <c:ext xmlns:c16="http://schemas.microsoft.com/office/drawing/2014/chart" uri="{C3380CC4-5D6E-409C-BE32-E72D297353CC}">
              <c16:uniqueId val="{00000001-BF0C-4C9A-8EB9-D78E0DB15D7F}"/>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0C-4C9A-8EB9-D78E0DB15D7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0C-4C9A-8EB9-D78E0DB15D7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0C-4C9A-8EB9-D78E0DB15D7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0C-4C9A-8EB9-D78E0DB15D7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0C-4C9A-8EB9-D78E0DB15D7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0C-4C9A-8EB9-D78E0DB15D7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0C-4C9A-8EB9-D78E0DB15D7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0C-4C9A-8EB9-D78E0DB15D7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0C-4C9A-8EB9-D78E0DB15D7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0C-4C9A-8EB9-D78E0DB15D7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0C-4C9A-8EB9-D78E0DB15D7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0C-4C9A-8EB9-D78E0DB15D7F}"/>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0C-4C9A-8EB9-D78E0DB15D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0C-4C9A-8EB9-D78E0DB15D7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0C-4C9A-8EB9-D78E0DB15D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0C-4C9A-8EB9-D78E0DB15D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0C-4C9A-8EB9-D78E0DB15D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0C-4C9A-8EB9-D78E0DB15D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0C-4C9A-8EB9-D78E0DB15D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0C-4C9A-8EB9-D78E0DB15D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0C-4C9A-8EB9-D78E0DB15D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0C-4C9A-8EB9-D78E0DB15D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0C-4C9A-8EB9-D78E0DB15D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F0C-4C9A-8EB9-D78E0DB15D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0C-4C9A-8EB9-D78E0DB15D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0C-4C9A-8EB9-D78E0DB15D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0C-4C9A-8EB9-D78E0DB15D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0C-4C9A-8EB9-D78E0DB15D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0C-4C9A-8EB9-D78E0DB15D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0C-4C9A-8EB9-D78E0DB15D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0C-4C9A-8EB9-D78E0DB15D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0C-4C9A-8EB9-D78E0DB15D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0C-4C9A-8EB9-D78E0DB15D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0C-4C9A-8EB9-D78E0DB15D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0C-4C9A-8EB9-D78E0DB15D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0C-4C9A-8EB9-D78E0DB15D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0C-4C9A-8EB9-D78E0DB15D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0C-4C9A-8EB9-D78E0DB15D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0C-4C9A-8EB9-D78E0DB15D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0C-4C9A-8EB9-D78E0DB15D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0C-4C9A-8EB9-D78E0DB15D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0C-4C9A-8EB9-D78E0DB15D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0C-4C9A-8EB9-D78E0DB15D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0C-4C9A-8EB9-D78E0DB15D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0C-4C9A-8EB9-D78E0DB15D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0C-4C9A-8EB9-D78E0DB15D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0C-4C9A-8EB9-D78E0DB15D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0C-4C9A-8EB9-D78E0DB15D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0C-4C9A-8EB9-D78E0DB15D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0C-4C9A-8EB9-D78E0DB15D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0C-4C9A-8EB9-D78E0DB15D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0C-4C9A-8EB9-D78E0DB15D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0C-4C9A-8EB9-D78E0DB15D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0C-4C9A-8EB9-D78E0DB15D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0C-4C9A-8EB9-D78E0DB15D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0C-4C9A-8EB9-D78E0DB15D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0C-4C9A-8EB9-D78E0DB15D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0C-4C9A-8EB9-D78E0DB15D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0C-4C9A-8EB9-D78E0DB15D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0C-4C9A-8EB9-D78E0DB15D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0C-4C9A-8EB9-D78E0DB15D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0C-4C9A-8EB9-D78E0DB15D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0C-4C9A-8EB9-D78E0DB15D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0C-4C9A-8EB9-D78E0DB15D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0C-4C9A-8EB9-D78E0DB15D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0C-4C9A-8EB9-D78E0DB15D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0C-4C9A-8EB9-D78E0DB15D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0C-4C9A-8EB9-D78E0DB15D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0C-4C9A-8EB9-D78E0DB15D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0C-4C9A-8EB9-D78E0DB15D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0C-4C9A-8EB9-D78E0DB15D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0C-4C9A-8EB9-D78E0DB15D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0C-4C9A-8EB9-D78E0DB15D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0C-4C9A-8EB9-D78E0DB15D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0C-4C9A-8EB9-D78E0DB15D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0C-4C9A-8EB9-D78E0DB15D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0C-4C9A-8EB9-D78E0DB15D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0C-4C9A-8EB9-D78E0DB15D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0C-4C9A-8EB9-D78E0DB15D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0C-4C9A-8EB9-D78E0DB15D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0C-4C9A-8EB9-D78E0DB15D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0C-4C9A-8EB9-D78E0DB15D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0C-4C9A-8EB9-D78E0DB15D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0C-4C9A-8EB9-D78E0DB15D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0C-4C9A-8EB9-D78E0DB15D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0C-4C9A-8EB9-D78E0DB15D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0C-4C9A-8EB9-D78E0DB15D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0C-4C9A-8EB9-D78E0DB15D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0C-4C9A-8EB9-D78E0DB15D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0C-4C9A-8EB9-D78E0DB15D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0C-4C9A-8EB9-D78E0DB15D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0C-4C9A-8EB9-D78E0DB15D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0C-4C9A-8EB9-D78E0DB15D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0C-4C9A-8EB9-D78E0DB15D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F0C-4C9A-8EB9-D78E0DB15D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72.720440881763523</c:v>
                </c:pt>
                <c:pt idx="9">
                  <c:v>#N/A</c:v>
                </c:pt>
                <c:pt idx="10">
                  <c:v>43.007001213190449</c:v>
                </c:pt>
                <c:pt idx="11">
                  <c:v>#N/A</c:v>
                </c:pt>
                <c:pt idx="12">
                  <c:v>49.761122723200948</c:v>
                </c:pt>
                <c:pt idx="13">
                  <c:v>41.367909682718732</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F0C-4C9A-8EB9-D78E0DB15D7F}"/>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F0C-4C9A-8EB9-D78E0DB15D7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F0C-4C9A-8EB9-D78E0DB15D7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F0C-4C9A-8EB9-D78E0DB15D7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F0C-4C9A-8EB9-D78E0DB15D7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F0C-4C9A-8EB9-D78E0DB15D7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F0C-4C9A-8EB9-D78E0DB15D7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F0C-4C9A-8EB9-D78E0DB15D7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F0C-4C9A-8EB9-D78E0DB15D7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F0C-4C9A-8EB9-D78E0DB15D7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F0C-4C9A-8EB9-D78E0DB15D7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F0C-4C9A-8EB9-D78E0DB15D7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F0C-4C9A-8EB9-D78E0DB15D7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F0C-4C9A-8EB9-D78E0DB15D7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F0C-4C9A-8EB9-D78E0DB15D7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F0C-4C9A-8EB9-D78E0DB15D7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F0C-4C9A-8EB9-D78E0DB15D7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F0C-4C9A-8EB9-D78E0DB15D7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F0C-4C9A-8EB9-D78E0DB15D7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F0C-4C9A-8EB9-D78E0DB15D7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F0C-4C9A-8EB9-D78E0DB15D7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F0C-4C9A-8EB9-D78E0DB15D7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F0C-4C9A-8EB9-D78E0DB15D7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F0C-4C9A-8EB9-D78E0DB15D7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BF0C-4C9A-8EB9-D78E0DB15D7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BF0C-4C9A-8EB9-D78E0DB15D7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BF0C-4C9A-8EB9-D78E0DB15D7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BF0C-4C9A-8EB9-D78E0DB15D7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BF0C-4C9A-8EB9-D78E0DB15D7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BF0C-4C9A-8EB9-D78E0DB15D7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BF0C-4C9A-8EB9-D78E0DB15D7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BF0C-4C9A-8EB9-D78E0DB15D7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BF0C-4C9A-8EB9-D78E0DB15D7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BF0C-4C9A-8EB9-D78E0DB15D7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BF0C-4C9A-8EB9-D78E0DB15D7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BF0C-4C9A-8EB9-D78E0DB15D7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BF0C-4C9A-8EB9-D78E0DB15D7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BF0C-4C9A-8EB9-D78E0DB15D7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BF0C-4C9A-8EB9-D78E0DB15D7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BF0C-4C9A-8EB9-D78E0DB15D7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BF0C-4C9A-8EB9-D78E0DB15D7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BF0C-4C9A-8EB9-D78E0DB15D7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BF0C-4C9A-8EB9-D78E0DB15D7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BF0C-4C9A-8EB9-D78E0DB15D7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BF0C-4C9A-8EB9-D78E0DB15D7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BF0C-4C9A-8EB9-D78E0DB15D7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BF0C-4C9A-8EB9-D78E0DB15D7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BF0C-4C9A-8EB9-D78E0DB15D7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57.3</c:v>
                </c:pt>
                <c:pt idx="16">
                  <c:v>51.7</c:v>
                </c:pt>
                <c:pt idx="17">
                  <c:v>51.7</c:v>
                </c:pt>
                <c:pt idx="18">
                  <c:v>51.7</c:v>
                </c:pt>
                <c:pt idx="19">
                  <c:v>51.7</c:v>
                </c:pt>
                <c:pt idx="20">
                  <c:v>51.7</c:v>
                </c:pt>
                <c:pt idx="21">
                  <c:v>51.7</c:v>
                </c:pt>
                <c:pt idx="22">
                  <c:v>51.7</c:v>
                </c:pt>
                <c:pt idx="23">
                  <c:v>51.7</c:v>
                </c:pt>
                <c:pt idx="24">
                  <c:v>51.7</c:v>
                </c:pt>
                <c:pt idx="25">
                  <c:v>51.7</c:v>
                </c:pt>
              </c:numCache>
            </c:numRef>
          </c:yVal>
          <c:smooth val="0"/>
          <c:extLst>
            <c:ext xmlns:c16="http://schemas.microsoft.com/office/drawing/2014/chart" uri="{C3380CC4-5D6E-409C-BE32-E72D297353CC}">
              <c16:uniqueId val="{00000091-BF0C-4C9A-8EB9-D78E0DB15D7F}"/>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F0C-4C9A-8EB9-D78E0DB15D7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F0C-4C9A-8EB9-D78E0DB15D7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BF0C-4C9A-8EB9-D78E0DB15D7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BF0C-4C9A-8EB9-D78E0DB15D7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BF0C-4C9A-8EB9-D78E0DB15D7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BF0C-4C9A-8EB9-D78E0DB15D7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BF0C-4C9A-8EB9-D78E0DB15D7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BF0C-4C9A-8EB9-D78E0DB15D7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BF0C-4C9A-8EB9-D78E0DB15D7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BF0C-4C9A-8EB9-D78E0DB15D7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BF0C-4C9A-8EB9-D78E0DB15D7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BF0C-4C9A-8EB9-D78E0DB15D7F}"/>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BF0C-4C9A-8EB9-D78E0DB15D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BF0C-4C9A-8EB9-D78E0DB15D7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BF0C-4C9A-8EB9-D78E0DB15D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BF0C-4C9A-8EB9-D78E0DB15D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BF0C-4C9A-8EB9-D78E0DB15D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BF0C-4C9A-8EB9-D78E0DB15D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BF0C-4C9A-8EB9-D78E0DB15D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BF0C-4C9A-8EB9-D78E0DB15D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BF0C-4C9A-8EB9-D78E0DB15D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BF0C-4C9A-8EB9-D78E0DB15D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BF0C-4C9A-8EB9-D78E0DB15D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BF0C-4C9A-8EB9-D78E0DB15D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0C-4C9A-8EB9-D78E0DB15D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0C-4C9A-8EB9-D78E0DB15D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0C-4C9A-8EB9-D78E0DB15D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0C-4C9A-8EB9-D78E0DB15D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0C-4C9A-8EB9-D78E0DB15D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0C-4C9A-8EB9-D78E0DB15D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0C-4C9A-8EB9-D78E0DB15D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0C-4C9A-8EB9-D78E0DB15D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0C-4C9A-8EB9-D78E0DB15D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0C-4C9A-8EB9-D78E0DB15D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0C-4C9A-8EB9-D78E0DB15D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0C-4C9A-8EB9-D78E0DB15D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0C-4C9A-8EB9-D78E0DB15D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0C-4C9A-8EB9-D78E0DB15D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0C-4C9A-8EB9-D78E0DB15D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0C-4C9A-8EB9-D78E0DB15D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0C-4C9A-8EB9-D78E0DB15D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0C-4C9A-8EB9-D78E0DB15D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0C-4C9A-8EB9-D78E0DB15D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0C-4C9A-8EB9-D78E0DB15D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0C-4C9A-8EB9-D78E0DB15D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0C-4C9A-8EB9-D78E0DB15D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0C-4C9A-8EB9-D78E0DB15D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F0C-4C9A-8EB9-D78E0DB15D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F0C-4C9A-8EB9-D78E0DB15D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F0C-4C9A-8EB9-D78E0DB15D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F0C-4C9A-8EB9-D78E0DB15D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F0C-4C9A-8EB9-D78E0DB15D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F0C-4C9A-8EB9-D78E0DB15D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F0C-4C9A-8EB9-D78E0DB15D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F0C-4C9A-8EB9-D78E0DB15D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F0C-4C9A-8EB9-D78E0DB15D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F0C-4C9A-8EB9-D78E0DB15D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F0C-4C9A-8EB9-D78E0DB15D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F0C-4C9A-8EB9-D78E0DB15D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F0C-4C9A-8EB9-D78E0DB15D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F0C-4C9A-8EB9-D78E0DB15D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F0C-4C9A-8EB9-D78E0DB15D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F0C-4C9A-8EB9-D78E0DB15D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F0C-4C9A-8EB9-D78E0DB15D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F0C-4C9A-8EB9-D78E0DB15D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F0C-4C9A-8EB9-D78E0DB15D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F0C-4C9A-8EB9-D78E0DB15D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F0C-4C9A-8EB9-D78E0DB15D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F0C-4C9A-8EB9-D78E0DB15D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F0C-4C9A-8EB9-D78E0DB15D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F0C-4C9A-8EB9-D78E0DB15D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F0C-4C9A-8EB9-D78E0DB15D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F0C-4C9A-8EB9-D78E0DB15D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0C-4C9A-8EB9-D78E0DB15D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0C-4C9A-8EB9-D78E0DB15D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0C-4C9A-8EB9-D78E0DB15D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0C-4C9A-8EB9-D78E0DB15D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0C-4C9A-8EB9-D78E0DB15D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0C-4C9A-8EB9-D78E0DB15D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0C-4C9A-8EB9-D78E0DB15D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0C-4C9A-8EB9-D78E0DB15D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0C-4C9A-8EB9-D78E0DB15D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0C-4C9A-8EB9-D78E0DB15D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0C-4C9A-8EB9-D78E0DB15D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0C-4C9A-8EB9-D78E0DB15D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0C-4C9A-8EB9-D78E0DB15D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0C-4C9A-8EB9-D78E0DB15D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0C-4C9A-8EB9-D78E0DB15D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0C-4C9A-8EB9-D78E0DB15D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0C-4C9A-8EB9-D78E0DB15D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0C-4C9A-8EB9-D78E0DB15D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0C-4C9A-8EB9-D78E0DB15D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0C-4C9A-8EB9-D78E0DB15D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0C-4C9A-8EB9-D78E0DB15D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0C-4C9A-8EB9-D78E0DB15D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54.044891040433541</c:v>
                </c:pt>
                <c:pt idx="8">
                  <c:v>60.470941883767537</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BF0C-4C9A-8EB9-D78E0DB15D7F}"/>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24.9</c:v>
                </c:pt>
                <c:pt idx="13">
                  <c:v>24.9</c:v>
                </c:pt>
                <c:pt idx="14">
                  <c:v>24.9</c:v>
                </c:pt>
                <c:pt idx="15">
                  <c:v>24.9</c:v>
                </c:pt>
                <c:pt idx="16">
                  <c:v>24.9</c:v>
                </c:pt>
                <c:pt idx="17">
                  <c:v>22.8</c:v>
                </c:pt>
                <c:pt idx="18">
                  <c:v>20.6</c:v>
                </c:pt>
                <c:pt idx="19">
                  <c:v>18.5</c:v>
                </c:pt>
                <c:pt idx="20">
                  <c:v>16.3</c:v>
                </c:pt>
                <c:pt idx="21">
                  <c:v>14.1</c:v>
                </c:pt>
                <c:pt idx="22">
                  <c:v>12</c:v>
                </c:pt>
                <c:pt idx="23">
                  <c:v>9.8000000000000007</c:v>
                </c:pt>
                <c:pt idx="24">
                  <c:v>7.7</c:v>
                </c:pt>
                <c:pt idx="25">
                  <c:v>7.7</c:v>
                </c:pt>
              </c:numCache>
            </c:numRef>
          </c:yVal>
          <c:smooth val="0"/>
          <c:extLst>
            <c:ext xmlns:c16="http://schemas.microsoft.com/office/drawing/2014/chart" uri="{C3380CC4-5D6E-409C-BE32-E72D297353CC}">
              <c16:uniqueId val="{000000F2-BF0C-4C9A-8EB9-D78E0DB15D7F}"/>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BF0C-4C9A-8EB9-D78E0DB15D7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BF0C-4C9A-8EB9-D78E0DB15D7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BF0C-4C9A-8EB9-D78E0DB15D7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BF0C-4C9A-8EB9-D78E0DB15D7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BF0C-4C9A-8EB9-D78E0DB15D7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BF0C-4C9A-8EB9-D78E0DB15D7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BF0C-4C9A-8EB9-D78E0DB15D7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BF0C-4C9A-8EB9-D78E0DB15D7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BF0C-4C9A-8EB9-D78E0DB15D7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BF0C-4C9A-8EB9-D78E0DB15D7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BF0C-4C9A-8EB9-D78E0DB15D7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BF0C-4C9A-8EB9-D78E0DB15D7F}"/>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BF0C-4C9A-8EB9-D78E0DB15D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BF0C-4C9A-8EB9-D78E0DB15D7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BF0C-4C9A-8EB9-D78E0DB15D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BF0C-4C9A-8EB9-D78E0DB15D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BF0C-4C9A-8EB9-D78E0DB15D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BF0C-4C9A-8EB9-D78E0DB15D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BF0C-4C9A-8EB9-D78E0DB15D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BF0C-4C9A-8EB9-D78E0DB15D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BF0C-4C9A-8EB9-D78E0DB15D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BF0C-4C9A-8EB9-D78E0DB15D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BF0C-4C9A-8EB9-D78E0DB15D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BF0C-4C9A-8EB9-D78E0DB15D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0C-4C9A-8EB9-D78E0DB15D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0C-4C9A-8EB9-D78E0DB15D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0C-4C9A-8EB9-D78E0DB15D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0C-4C9A-8EB9-D78E0DB15D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0C-4C9A-8EB9-D78E0DB15D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0C-4C9A-8EB9-D78E0DB15D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0C-4C9A-8EB9-D78E0DB15D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0C-4C9A-8EB9-D78E0DB15D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0C-4C9A-8EB9-D78E0DB15D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0C-4C9A-8EB9-D78E0DB15D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0C-4C9A-8EB9-D78E0DB15D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0C-4C9A-8EB9-D78E0DB15D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0C-4C9A-8EB9-D78E0DB15D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0C-4C9A-8EB9-D78E0DB15D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0C-4C9A-8EB9-D78E0DB15D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0C-4C9A-8EB9-D78E0DB15D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0C-4C9A-8EB9-D78E0DB15D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0C-4C9A-8EB9-D78E0DB15D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0C-4C9A-8EB9-D78E0DB15D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0C-4C9A-8EB9-D78E0DB15D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0C-4C9A-8EB9-D78E0DB15D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0C-4C9A-8EB9-D78E0DB15D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0C-4C9A-8EB9-D78E0DB15D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F0C-4C9A-8EB9-D78E0DB15D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BF0C-4C9A-8EB9-D78E0DB15D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BF0C-4C9A-8EB9-D78E0DB15D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BF0C-4C9A-8EB9-D78E0DB15D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BF0C-4C9A-8EB9-D78E0DB15D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BF0C-4C9A-8EB9-D78E0DB15D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BF0C-4C9A-8EB9-D78E0DB15D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BF0C-4C9A-8EB9-D78E0DB15D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BF0C-4C9A-8EB9-D78E0DB15D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BF0C-4C9A-8EB9-D78E0DB15D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BF0C-4C9A-8EB9-D78E0DB15D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BF0C-4C9A-8EB9-D78E0DB15D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BF0C-4C9A-8EB9-D78E0DB15D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BF0C-4C9A-8EB9-D78E0DB15D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BF0C-4C9A-8EB9-D78E0DB15D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BF0C-4C9A-8EB9-D78E0DB15D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BF0C-4C9A-8EB9-D78E0DB15D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BF0C-4C9A-8EB9-D78E0DB15D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BF0C-4C9A-8EB9-D78E0DB15D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BF0C-4C9A-8EB9-D78E0DB15D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BF0C-4C9A-8EB9-D78E0DB15D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BF0C-4C9A-8EB9-D78E0DB15D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BF0C-4C9A-8EB9-D78E0DB15D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BF0C-4C9A-8EB9-D78E0DB15D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BF0C-4C9A-8EB9-D78E0DB15D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BF0C-4C9A-8EB9-D78E0DB15D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BF0C-4C9A-8EB9-D78E0DB15D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BF0C-4C9A-8EB9-D78E0DB15D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BF0C-4C9A-8EB9-D78E0DB15D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BF0C-4C9A-8EB9-D78E0DB15D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BF0C-4C9A-8EB9-D78E0DB15D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BF0C-4C9A-8EB9-D78E0DB15D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BF0C-4C9A-8EB9-D78E0DB15D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BF0C-4C9A-8EB9-D78E0DB15D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BF0C-4C9A-8EB9-D78E0DB15D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BF0C-4C9A-8EB9-D78E0DB15D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BF0C-4C9A-8EB9-D78E0DB15D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BF0C-4C9A-8EB9-D78E0DB15D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BF0C-4C9A-8EB9-D78E0DB15D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BF0C-4C9A-8EB9-D78E0DB15D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BF0C-4C9A-8EB9-D78E0DB15D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BF0C-4C9A-8EB9-D78E0DB15D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BF0C-4C9A-8EB9-D78E0DB15D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BF0C-4C9A-8EB9-D78E0DB15D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BF0C-4C9A-8EB9-D78E0DB15D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BF0C-4C9A-8EB9-D78E0DB15D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BF0C-4C9A-8EB9-D78E0DB15D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BF0C-4C9A-8EB9-D78E0DB15D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19.592449999999999</c:v>
                </c:pt>
                <c:pt idx="6">
                  <c:v>19.825669999999999</c:v>
                </c:pt>
                <c:pt idx="7">
                  <c:v>#N/A</c:v>
                </c:pt>
                <c:pt idx="8">
                  <c:v>#N/A</c:v>
                </c:pt>
                <c:pt idx="9">
                  <c:v>11.640082779759691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BF0C-4C9A-8EB9-D78E0DB15D7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FF2-4CF1-8BB2-056B2A3E4129}"/>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BFF2-4CF1-8BB2-056B2A3E4129}"/>
              </c:ext>
            </c:extLst>
          </c:dPt>
          <c:dPt>
            <c:idx val="3"/>
            <c:bubble3D val="0"/>
            <c:extLst>
              <c:ext xmlns:c16="http://schemas.microsoft.com/office/drawing/2014/chart" uri="{C3380CC4-5D6E-409C-BE32-E72D297353CC}">
                <c16:uniqueId val="{00000002-BFF2-4CF1-8BB2-056B2A3E412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F2-4CF1-8BB2-056B2A3E41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F2-4CF1-8BB2-056B2A3E41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F2-4CF1-8BB2-056B2A3E412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F2-4CF1-8BB2-056B2A3E412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F2-4CF1-8BB2-056B2A3E41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F2-4CF1-8BB2-056B2A3E41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F2-4CF1-8BB2-056B2A3E412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F2-4CF1-8BB2-056B2A3E412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F2-4CF1-8BB2-056B2A3E412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F2-4CF1-8BB2-056B2A3E412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F2-4CF1-8BB2-056B2A3E412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F2-4CF1-8BB2-056B2A3E412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F2-4CF1-8BB2-056B2A3E41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F2-4CF1-8BB2-056B2A3E412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F2-4CF1-8BB2-056B2A3E41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F2-4CF1-8BB2-056B2A3E41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F2-4CF1-8BB2-056B2A3E41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F2-4CF1-8BB2-056B2A3E41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F2-4CF1-8BB2-056B2A3E41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F2-4CF1-8BB2-056B2A3E41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F2-4CF1-8BB2-056B2A3E41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F2-4CF1-8BB2-056B2A3E41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F2-4CF1-8BB2-056B2A3E41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F2-4CF1-8BB2-056B2A3E41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F2-4CF1-8BB2-056B2A3E41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F2-4CF1-8BB2-056B2A3E41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F2-4CF1-8BB2-056B2A3E41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F2-4CF1-8BB2-056B2A3E41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F2-4CF1-8BB2-056B2A3E41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F2-4CF1-8BB2-056B2A3E41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F2-4CF1-8BB2-056B2A3E41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F2-4CF1-8BB2-056B2A3E41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F2-4CF1-8BB2-056B2A3E41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F2-4CF1-8BB2-056B2A3E41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F2-4CF1-8BB2-056B2A3E41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F2-4CF1-8BB2-056B2A3E41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F2-4CF1-8BB2-056B2A3E41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F2-4CF1-8BB2-056B2A3E41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F2-4CF1-8BB2-056B2A3E41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F2-4CF1-8BB2-056B2A3E41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F2-4CF1-8BB2-056B2A3E41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F2-4CF1-8BB2-056B2A3E41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F2-4CF1-8BB2-056B2A3E41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F2-4CF1-8BB2-056B2A3E41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F2-4CF1-8BB2-056B2A3E41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F2-4CF1-8BB2-056B2A3E41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F2-4CF1-8BB2-056B2A3E41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F2-4CF1-8BB2-056B2A3E41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F2-4CF1-8BB2-056B2A3E41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F2-4CF1-8BB2-056B2A3E41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F2-4CF1-8BB2-056B2A3E41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F2-4CF1-8BB2-056B2A3E41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F2-4CF1-8BB2-056B2A3E41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F2-4CF1-8BB2-056B2A3E41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F2-4CF1-8BB2-056B2A3E41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F2-4CF1-8BB2-056B2A3E41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F2-4CF1-8BB2-056B2A3E41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F2-4CF1-8BB2-056B2A3E41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F2-4CF1-8BB2-056B2A3E41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F2-4CF1-8BB2-056B2A3E41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F2-4CF1-8BB2-056B2A3E41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F2-4CF1-8BB2-056B2A3E41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F2-4CF1-8BB2-056B2A3E41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F2-4CF1-8BB2-056B2A3E41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F2-4CF1-8BB2-056B2A3E41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F2-4CF1-8BB2-056B2A3E41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F2-4CF1-8BB2-056B2A3E41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F2-4CF1-8BB2-056B2A3E41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F2-4CF1-8BB2-056B2A3E41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F2-4CF1-8BB2-056B2A3E41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F2-4CF1-8BB2-056B2A3E41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F2-4CF1-8BB2-056B2A3E41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F2-4CF1-8BB2-056B2A3E41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F2-4CF1-8BB2-056B2A3E41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F2-4CF1-8BB2-056B2A3E41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F2-4CF1-8BB2-056B2A3E41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F2-4CF1-8BB2-056B2A3E41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F2-4CF1-8BB2-056B2A3E41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F2-4CF1-8BB2-056B2A3E41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F2-4CF1-8BB2-056B2A3E41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F2-4CF1-8BB2-056B2A3E41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F2-4CF1-8BB2-056B2A3E41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F2-4CF1-8BB2-056B2A3E41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F2-4CF1-8BB2-056B2A3E41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F2-4CF1-8BB2-056B2A3E41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F2-4CF1-8BB2-056B2A3E41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F2-4CF1-8BB2-056B2A3E41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F2-4CF1-8BB2-056B2A3E41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F2-4CF1-8BB2-056B2A3E41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F2-4CF1-8BB2-056B2A3E41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F2-4CF1-8BB2-056B2A3E41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F2-4CF1-8BB2-056B2A3E41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F2-4CF1-8BB2-056B2A3E41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F2-4CF1-8BB2-056B2A3E41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F2-4CF1-8BB2-056B2A3E41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FF2-4CF1-8BB2-056B2A3E4129}"/>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FF2-4CF1-8BB2-056B2A3E4129}"/>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F2-4CF1-8BB2-056B2A3E41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F2-4CF1-8BB2-056B2A3E41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F2-4CF1-8BB2-056B2A3E412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F2-4CF1-8BB2-056B2A3E412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F2-4CF1-8BB2-056B2A3E41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F2-4CF1-8BB2-056B2A3E41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F2-4CF1-8BB2-056B2A3E412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F2-4CF1-8BB2-056B2A3E412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F2-4CF1-8BB2-056B2A3E412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F2-4CF1-8BB2-056B2A3E412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F2-4CF1-8BB2-056B2A3E412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F2-4CF1-8BB2-056B2A3E412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F2-4CF1-8BB2-056B2A3E41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F2-4CF1-8BB2-056B2A3E412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F2-4CF1-8BB2-056B2A3E41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F2-4CF1-8BB2-056B2A3E41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F2-4CF1-8BB2-056B2A3E41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F2-4CF1-8BB2-056B2A3E41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F2-4CF1-8BB2-056B2A3E41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F2-4CF1-8BB2-056B2A3E41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F2-4CF1-8BB2-056B2A3E41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F2-4CF1-8BB2-056B2A3E41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F2-4CF1-8BB2-056B2A3E41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F2-4CF1-8BB2-056B2A3E41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F2-4CF1-8BB2-056B2A3E41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F2-4CF1-8BB2-056B2A3E41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F2-4CF1-8BB2-056B2A3E41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F2-4CF1-8BB2-056B2A3E41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F2-4CF1-8BB2-056B2A3E41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F2-4CF1-8BB2-056B2A3E41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F2-4CF1-8BB2-056B2A3E41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F2-4CF1-8BB2-056B2A3E41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F2-4CF1-8BB2-056B2A3E41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F2-4CF1-8BB2-056B2A3E41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F2-4CF1-8BB2-056B2A3E41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F2-4CF1-8BB2-056B2A3E41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F2-4CF1-8BB2-056B2A3E41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F2-4CF1-8BB2-056B2A3E41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F2-4CF1-8BB2-056B2A3E41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F2-4CF1-8BB2-056B2A3E41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F2-4CF1-8BB2-056B2A3E41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F2-4CF1-8BB2-056B2A3E41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F2-4CF1-8BB2-056B2A3E41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F2-4CF1-8BB2-056B2A3E41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F2-4CF1-8BB2-056B2A3E41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F2-4CF1-8BB2-056B2A3E41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F2-4CF1-8BB2-056B2A3E41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F2-4CF1-8BB2-056B2A3E41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F2-4CF1-8BB2-056B2A3E41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F2-4CF1-8BB2-056B2A3E41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F2-4CF1-8BB2-056B2A3E41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F2-4CF1-8BB2-056B2A3E41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F2-4CF1-8BB2-056B2A3E41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F2-4CF1-8BB2-056B2A3E41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F2-4CF1-8BB2-056B2A3E41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F2-4CF1-8BB2-056B2A3E41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F2-4CF1-8BB2-056B2A3E41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F2-4CF1-8BB2-056B2A3E41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F2-4CF1-8BB2-056B2A3E41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F2-4CF1-8BB2-056B2A3E41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F2-4CF1-8BB2-056B2A3E41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F2-4CF1-8BB2-056B2A3E41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F2-4CF1-8BB2-056B2A3E41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F2-4CF1-8BB2-056B2A3E41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F2-4CF1-8BB2-056B2A3E41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F2-4CF1-8BB2-056B2A3E41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F2-4CF1-8BB2-056B2A3E41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F2-4CF1-8BB2-056B2A3E41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F2-4CF1-8BB2-056B2A3E41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F2-4CF1-8BB2-056B2A3E41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F2-4CF1-8BB2-056B2A3E41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F2-4CF1-8BB2-056B2A3E41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F2-4CF1-8BB2-056B2A3E41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F2-4CF1-8BB2-056B2A3E41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F2-4CF1-8BB2-056B2A3E41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F2-4CF1-8BB2-056B2A3E41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F2-4CF1-8BB2-056B2A3E41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F2-4CF1-8BB2-056B2A3E41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F2-4CF1-8BB2-056B2A3E41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F2-4CF1-8BB2-056B2A3E41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F2-4CF1-8BB2-056B2A3E41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F2-4CF1-8BB2-056B2A3E41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F2-4CF1-8BB2-056B2A3E41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F2-4CF1-8BB2-056B2A3E41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F2-4CF1-8BB2-056B2A3E41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F2-4CF1-8BB2-056B2A3E41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F2-4CF1-8BB2-056B2A3E41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F2-4CF1-8BB2-056B2A3E41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F2-4CF1-8BB2-056B2A3E41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F2-4CF1-8BB2-056B2A3E41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F2-4CF1-8BB2-056B2A3E41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F2-4CF1-8BB2-056B2A3E41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F2-4CF1-8BB2-056B2A3E41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F2-4CF1-8BB2-056B2A3E41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F2-4CF1-8BB2-056B2A3E41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F2-4CF1-8BB2-056B2A3E4129}"/>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71.099999999999994</c:v>
                </c:pt>
                <c:pt idx="21">
                  <c:v>71.099999999999994</c:v>
                </c:pt>
                <c:pt idx="22">
                  <c:v>71.099999999999994</c:v>
                </c:pt>
                <c:pt idx="23">
                  <c:v>71.099999999999994</c:v>
                </c:pt>
                <c:pt idx="24">
                  <c:v>71.099999999999994</c:v>
                </c:pt>
                <c:pt idx="25">
                  <c:v>71.099999999999994</c:v>
                </c:pt>
              </c:numCache>
            </c:numRef>
          </c:yVal>
          <c:smooth val="0"/>
          <c:extLst>
            <c:ext xmlns:c16="http://schemas.microsoft.com/office/drawing/2014/chart" uri="{C3380CC4-5D6E-409C-BE32-E72D297353CC}">
              <c16:uniqueId val="{000000C2-BFF2-4CF1-8BB2-056B2A3E412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FF2-4CF1-8BB2-056B2A3E4129}"/>
              </c:ext>
            </c:extLst>
          </c:dPt>
          <c:dPt>
            <c:idx val="3"/>
            <c:bubble3D val="0"/>
            <c:extLst>
              <c:ext xmlns:c16="http://schemas.microsoft.com/office/drawing/2014/chart" uri="{C3380CC4-5D6E-409C-BE32-E72D297353CC}">
                <c16:uniqueId val="{000000C4-BFF2-4CF1-8BB2-056B2A3E412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F2-4CF1-8BB2-056B2A3E412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F2-4CF1-8BB2-056B2A3E412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F2-4CF1-8BB2-056B2A3E412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F2-4CF1-8BB2-056B2A3E412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F2-4CF1-8BB2-056B2A3E41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F2-4CF1-8BB2-056B2A3E412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F2-4CF1-8BB2-056B2A3E412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F2-4CF1-8BB2-056B2A3E412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F2-4CF1-8BB2-056B2A3E412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F2-4CF1-8BB2-056B2A3E412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F2-4CF1-8BB2-056B2A3E412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F2-4CF1-8BB2-056B2A3E412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F2-4CF1-8BB2-056B2A3E41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F2-4CF1-8BB2-056B2A3E412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F2-4CF1-8BB2-056B2A3E41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F2-4CF1-8BB2-056B2A3E41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F2-4CF1-8BB2-056B2A3E41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F2-4CF1-8BB2-056B2A3E41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F2-4CF1-8BB2-056B2A3E41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F2-4CF1-8BB2-056B2A3E41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F2-4CF1-8BB2-056B2A3E41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F2-4CF1-8BB2-056B2A3E41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F2-4CF1-8BB2-056B2A3E41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F2-4CF1-8BB2-056B2A3E41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F2-4CF1-8BB2-056B2A3E41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F2-4CF1-8BB2-056B2A3E41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F2-4CF1-8BB2-056B2A3E41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F2-4CF1-8BB2-056B2A3E41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F2-4CF1-8BB2-056B2A3E41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F2-4CF1-8BB2-056B2A3E41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F2-4CF1-8BB2-056B2A3E41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F2-4CF1-8BB2-056B2A3E41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F2-4CF1-8BB2-056B2A3E41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F2-4CF1-8BB2-056B2A3E41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F2-4CF1-8BB2-056B2A3E41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F2-4CF1-8BB2-056B2A3E41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F2-4CF1-8BB2-056B2A3E41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F2-4CF1-8BB2-056B2A3E41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F2-4CF1-8BB2-056B2A3E41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F2-4CF1-8BB2-056B2A3E41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F2-4CF1-8BB2-056B2A3E41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F2-4CF1-8BB2-056B2A3E41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F2-4CF1-8BB2-056B2A3E41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F2-4CF1-8BB2-056B2A3E41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F2-4CF1-8BB2-056B2A3E41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F2-4CF1-8BB2-056B2A3E41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F2-4CF1-8BB2-056B2A3E41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F2-4CF1-8BB2-056B2A3E41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F2-4CF1-8BB2-056B2A3E41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F2-4CF1-8BB2-056B2A3E41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F2-4CF1-8BB2-056B2A3E41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F2-4CF1-8BB2-056B2A3E41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F2-4CF1-8BB2-056B2A3E41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F2-4CF1-8BB2-056B2A3E41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F2-4CF1-8BB2-056B2A3E41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F2-4CF1-8BB2-056B2A3E41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F2-4CF1-8BB2-056B2A3E41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F2-4CF1-8BB2-056B2A3E41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F2-4CF1-8BB2-056B2A3E41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F2-4CF1-8BB2-056B2A3E41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F2-4CF1-8BB2-056B2A3E41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F2-4CF1-8BB2-056B2A3E41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F2-4CF1-8BB2-056B2A3E41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F2-4CF1-8BB2-056B2A3E41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F2-4CF1-8BB2-056B2A3E41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F2-4CF1-8BB2-056B2A3E41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F2-4CF1-8BB2-056B2A3E41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F2-4CF1-8BB2-056B2A3E41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F2-4CF1-8BB2-056B2A3E41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F2-4CF1-8BB2-056B2A3E41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F2-4CF1-8BB2-056B2A3E41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F2-4CF1-8BB2-056B2A3E41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F2-4CF1-8BB2-056B2A3E41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F2-4CF1-8BB2-056B2A3E41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F2-4CF1-8BB2-056B2A3E41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F2-4CF1-8BB2-056B2A3E41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F2-4CF1-8BB2-056B2A3E41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F2-4CF1-8BB2-056B2A3E41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F2-4CF1-8BB2-056B2A3E41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F2-4CF1-8BB2-056B2A3E41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F2-4CF1-8BB2-056B2A3E41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F2-4CF1-8BB2-056B2A3E41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F2-4CF1-8BB2-056B2A3E41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F2-4CF1-8BB2-056B2A3E41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F2-4CF1-8BB2-056B2A3E41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F2-4CF1-8BB2-056B2A3E41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F2-4CF1-8BB2-056B2A3E41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F2-4CF1-8BB2-056B2A3E41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F2-4CF1-8BB2-056B2A3E41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F2-4CF1-8BB2-056B2A3E41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F2-4CF1-8BB2-056B2A3E41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F2-4CF1-8BB2-056B2A3E41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F2-4CF1-8BB2-056B2A3E41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F2-4CF1-8BB2-056B2A3E41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F2-4CF1-8BB2-056B2A3E41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71.096426823299069</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F2-4CF1-8BB2-056B2A3E4129}"/>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A61-4B98-A46F-6ADD6D1E3DE1}"/>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A61-4B98-A46F-6ADD6D1E3DE1}"/>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A61-4B98-A46F-6ADD6D1E3DE1}"/>
              </c:ext>
            </c:extLst>
          </c:dPt>
          <c:dPt>
            <c:idx val="3"/>
            <c:bubble3D val="0"/>
            <c:extLst>
              <c:ext xmlns:c16="http://schemas.microsoft.com/office/drawing/2014/chart" uri="{C3380CC4-5D6E-409C-BE32-E72D297353CC}">
                <c16:uniqueId val="{00000003-3A61-4B98-A46F-6ADD6D1E3DE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61-4B98-A46F-6ADD6D1E3D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61-4B98-A46F-6ADD6D1E3DE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61-4B98-A46F-6ADD6D1E3DE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61-4B98-A46F-6ADD6D1E3DE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61-4B98-A46F-6ADD6D1E3DE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61-4B98-A46F-6ADD6D1E3DE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61-4B98-A46F-6ADD6D1E3DE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61-4B98-A46F-6ADD6D1E3DE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61-4B98-A46F-6ADD6D1E3DE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61-4B98-A46F-6ADD6D1E3DE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61-4B98-A46F-6ADD6D1E3DE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61-4B98-A46F-6ADD6D1E3DE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61-4B98-A46F-6ADD6D1E3D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61-4B98-A46F-6ADD6D1E3DE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61-4B98-A46F-6ADD6D1E3D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61-4B98-A46F-6ADD6D1E3D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61-4B98-A46F-6ADD6D1E3D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61-4B98-A46F-6ADD6D1E3D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61-4B98-A46F-6ADD6D1E3D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61-4B98-A46F-6ADD6D1E3D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61-4B98-A46F-6ADD6D1E3D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61-4B98-A46F-6ADD6D1E3D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A61-4B98-A46F-6ADD6D1E3D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A61-4B98-A46F-6ADD6D1E3D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61-4B98-A46F-6ADD6D1E3D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61-4B98-A46F-6ADD6D1E3D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61-4B98-A46F-6ADD6D1E3D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61-4B98-A46F-6ADD6D1E3D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61-4B98-A46F-6ADD6D1E3D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61-4B98-A46F-6ADD6D1E3D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61-4B98-A46F-6ADD6D1E3D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61-4B98-A46F-6ADD6D1E3D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61-4B98-A46F-6ADD6D1E3D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61-4B98-A46F-6ADD6D1E3D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61-4B98-A46F-6ADD6D1E3D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61-4B98-A46F-6ADD6D1E3D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61-4B98-A46F-6ADD6D1E3D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61-4B98-A46F-6ADD6D1E3D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61-4B98-A46F-6ADD6D1E3D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61-4B98-A46F-6ADD6D1E3D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61-4B98-A46F-6ADD6D1E3D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61-4B98-A46F-6ADD6D1E3D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61-4B98-A46F-6ADD6D1E3D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61-4B98-A46F-6ADD6D1E3D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61-4B98-A46F-6ADD6D1E3D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61-4B98-A46F-6ADD6D1E3D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61-4B98-A46F-6ADD6D1E3D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61-4B98-A46F-6ADD6D1E3D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61-4B98-A46F-6ADD6D1E3D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61-4B98-A46F-6ADD6D1E3D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61-4B98-A46F-6ADD6D1E3D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61-4B98-A46F-6ADD6D1E3D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61-4B98-A46F-6ADD6D1E3D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61-4B98-A46F-6ADD6D1E3D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61-4B98-A46F-6ADD6D1E3D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61-4B98-A46F-6ADD6D1E3D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61-4B98-A46F-6ADD6D1E3D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61-4B98-A46F-6ADD6D1E3D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61-4B98-A46F-6ADD6D1E3D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61-4B98-A46F-6ADD6D1E3D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61-4B98-A46F-6ADD6D1E3D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61-4B98-A46F-6ADD6D1E3D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61-4B98-A46F-6ADD6D1E3D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61-4B98-A46F-6ADD6D1E3D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61-4B98-A46F-6ADD6D1E3D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61-4B98-A46F-6ADD6D1E3D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61-4B98-A46F-6ADD6D1E3D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61-4B98-A46F-6ADD6D1E3D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61-4B98-A46F-6ADD6D1E3D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61-4B98-A46F-6ADD6D1E3D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61-4B98-A46F-6ADD6D1E3D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61-4B98-A46F-6ADD6D1E3D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61-4B98-A46F-6ADD6D1E3D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61-4B98-A46F-6ADD6D1E3D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61-4B98-A46F-6ADD6D1E3D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61-4B98-A46F-6ADD6D1E3D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61-4B98-A46F-6ADD6D1E3D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61-4B98-A46F-6ADD6D1E3D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61-4B98-A46F-6ADD6D1E3D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61-4B98-A46F-6ADD6D1E3D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61-4B98-A46F-6ADD6D1E3D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61-4B98-A46F-6ADD6D1E3D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61-4B98-A46F-6ADD6D1E3D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61-4B98-A46F-6ADD6D1E3D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61-4B98-A46F-6ADD6D1E3D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61-4B98-A46F-6ADD6D1E3D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61-4B98-A46F-6ADD6D1E3D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61-4B98-A46F-6ADD6D1E3D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61-4B98-A46F-6ADD6D1E3D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61-4B98-A46F-6ADD6D1E3D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61-4B98-A46F-6ADD6D1E3D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61-4B98-A46F-6ADD6D1E3D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61-4B98-A46F-6ADD6D1E3D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A61-4B98-A46F-6ADD6D1E3D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A61-4B98-A46F-6ADD6D1E3D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A61-4B98-A46F-6ADD6D1E3DE1}"/>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A61-4B98-A46F-6ADD6D1E3D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A61-4B98-A46F-6ADD6D1E3DE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A61-4B98-A46F-6ADD6D1E3DE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A61-4B98-A46F-6ADD6D1E3DE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A61-4B98-A46F-6ADD6D1E3DE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A61-4B98-A46F-6ADD6D1E3DE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A61-4B98-A46F-6ADD6D1E3DE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A61-4B98-A46F-6ADD6D1E3DE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A61-4B98-A46F-6ADD6D1E3DE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A61-4B98-A46F-6ADD6D1E3DE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A61-4B98-A46F-6ADD6D1E3DE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A61-4B98-A46F-6ADD6D1E3DE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A61-4B98-A46F-6ADD6D1E3D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A61-4B98-A46F-6ADD6D1E3DE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A61-4B98-A46F-6ADD6D1E3D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A61-4B98-A46F-6ADD6D1E3D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A61-4B98-A46F-6ADD6D1E3D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A61-4B98-A46F-6ADD6D1E3D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A61-4B98-A46F-6ADD6D1E3D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A61-4B98-A46F-6ADD6D1E3D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A61-4B98-A46F-6ADD6D1E3D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A61-4B98-A46F-6ADD6D1E3D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A61-4B98-A46F-6ADD6D1E3D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A61-4B98-A46F-6ADD6D1E3D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A61-4B98-A46F-6ADD6D1E3D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A61-4B98-A46F-6ADD6D1E3D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A61-4B98-A46F-6ADD6D1E3D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A61-4B98-A46F-6ADD6D1E3D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A61-4B98-A46F-6ADD6D1E3D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A61-4B98-A46F-6ADD6D1E3D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A61-4B98-A46F-6ADD6D1E3D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A61-4B98-A46F-6ADD6D1E3D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A61-4B98-A46F-6ADD6D1E3D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A61-4B98-A46F-6ADD6D1E3D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A61-4B98-A46F-6ADD6D1E3D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A61-4B98-A46F-6ADD6D1E3D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A61-4B98-A46F-6ADD6D1E3D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A61-4B98-A46F-6ADD6D1E3D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A61-4B98-A46F-6ADD6D1E3D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A61-4B98-A46F-6ADD6D1E3D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A61-4B98-A46F-6ADD6D1E3D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A61-4B98-A46F-6ADD6D1E3D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A61-4B98-A46F-6ADD6D1E3D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A61-4B98-A46F-6ADD6D1E3D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A61-4B98-A46F-6ADD6D1E3D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A61-4B98-A46F-6ADD6D1E3D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A61-4B98-A46F-6ADD6D1E3D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A61-4B98-A46F-6ADD6D1E3D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A61-4B98-A46F-6ADD6D1E3D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A61-4B98-A46F-6ADD6D1E3D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61-4B98-A46F-6ADD6D1E3D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61-4B98-A46F-6ADD6D1E3D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61-4B98-A46F-6ADD6D1E3D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61-4B98-A46F-6ADD6D1E3D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61-4B98-A46F-6ADD6D1E3D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61-4B98-A46F-6ADD6D1E3D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61-4B98-A46F-6ADD6D1E3D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61-4B98-A46F-6ADD6D1E3D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61-4B98-A46F-6ADD6D1E3D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61-4B98-A46F-6ADD6D1E3D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61-4B98-A46F-6ADD6D1E3D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61-4B98-A46F-6ADD6D1E3D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61-4B98-A46F-6ADD6D1E3D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61-4B98-A46F-6ADD6D1E3D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61-4B98-A46F-6ADD6D1E3D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61-4B98-A46F-6ADD6D1E3D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61-4B98-A46F-6ADD6D1E3D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61-4B98-A46F-6ADD6D1E3D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61-4B98-A46F-6ADD6D1E3D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61-4B98-A46F-6ADD6D1E3D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61-4B98-A46F-6ADD6D1E3D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61-4B98-A46F-6ADD6D1E3D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61-4B98-A46F-6ADD6D1E3D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61-4B98-A46F-6ADD6D1E3D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61-4B98-A46F-6ADD6D1E3D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61-4B98-A46F-6ADD6D1E3D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61-4B98-A46F-6ADD6D1E3D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61-4B98-A46F-6ADD6D1E3D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61-4B98-A46F-6ADD6D1E3D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61-4B98-A46F-6ADD6D1E3D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61-4B98-A46F-6ADD6D1E3D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61-4B98-A46F-6ADD6D1E3D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61-4B98-A46F-6ADD6D1E3D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61-4B98-A46F-6ADD6D1E3D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61-4B98-A46F-6ADD6D1E3D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61-4B98-A46F-6ADD6D1E3D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61-4B98-A46F-6ADD6D1E3D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61-4B98-A46F-6ADD6D1E3D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61-4B98-A46F-6ADD6D1E3D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61-4B98-A46F-6ADD6D1E3D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61-4B98-A46F-6ADD6D1E3D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61-4B98-A46F-6ADD6D1E3D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61-4B98-A46F-6ADD6D1E3D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61-4B98-A46F-6ADD6D1E3D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61-4B98-A46F-6ADD6D1E3D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A61-4B98-A46F-6ADD6D1E3DE1}"/>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40.4</c:v>
                </c:pt>
                <c:pt idx="21">
                  <c:v>40.4</c:v>
                </c:pt>
                <c:pt idx="22">
                  <c:v>40.4</c:v>
                </c:pt>
                <c:pt idx="23">
                  <c:v>40.4</c:v>
                </c:pt>
                <c:pt idx="24">
                  <c:v>40.4</c:v>
                </c:pt>
                <c:pt idx="25">
                  <c:v>40.4</c:v>
                </c:pt>
              </c:numCache>
            </c:numRef>
          </c:yVal>
          <c:smooth val="0"/>
          <c:extLst>
            <c:ext xmlns:c16="http://schemas.microsoft.com/office/drawing/2014/chart" uri="{C3380CC4-5D6E-409C-BE32-E72D297353CC}">
              <c16:uniqueId val="{000000C2-3A61-4B98-A46F-6ADD6D1E3DE1}"/>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A61-4B98-A46F-6ADD6D1E3DE1}"/>
              </c:ext>
            </c:extLst>
          </c:dPt>
          <c:dPt>
            <c:idx val="3"/>
            <c:bubble3D val="0"/>
            <c:extLst>
              <c:ext xmlns:c16="http://schemas.microsoft.com/office/drawing/2014/chart" uri="{C3380CC4-5D6E-409C-BE32-E72D297353CC}">
                <c16:uniqueId val="{000000C4-3A61-4B98-A46F-6ADD6D1E3DE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A61-4B98-A46F-6ADD6D1E3D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A61-4B98-A46F-6ADD6D1E3DE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A61-4B98-A46F-6ADD6D1E3DE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A61-4B98-A46F-6ADD6D1E3DE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A61-4B98-A46F-6ADD6D1E3DE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A61-4B98-A46F-6ADD6D1E3DE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A61-4B98-A46F-6ADD6D1E3DE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A61-4B98-A46F-6ADD6D1E3DE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A61-4B98-A46F-6ADD6D1E3DE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A61-4B98-A46F-6ADD6D1E3DE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A61-4B98-A46F-6ADD6D1E3DE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A61-4B98-A46F-6ADD6D1E3DE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A61-4B98-A46F-6ADD6D1E3D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A61-4B98-A46F-6ADD6D1E3DE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A61-4B98-A46F-6ADD6D1E3D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A61-4B98-A46F-6ADD6D1E3D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A61-4B98-A46F-6ADD6D1E3D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A61-4B98-A46F-6ADD6D1E3D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A61-4B98-A46F-6ADD6D1E3D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A61-4B98-A46F-6ADD6D1E3D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A61-4B98-A46F-6ADD6D1E3D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A61-4B98-A46F-6ADD6D1E3D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A61-4B98-A46F-6ADD6D1E3D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A61-4B98-A46F-6ADD6D1E3D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A61-4B98-A46F-6ADD6D1E3D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A61-4B98-A46F-6ADD6D1E3D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A61-4B98-A46F-6ADD6D1E3D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A61-4B98-A46F-6ADD6D1E3D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A61-4B98-A46F-6ADD6D1E3D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A61-4B98-A46F-6ADD6D1E3D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A61-4B98-A46F-6ADD6D1E3D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A61-4B98-A46F-6ADD6D1E3D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A61-4B98-A46F-6ADD6D1E3D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A61-4B98-A46F-6ADD6D1E3D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A61-4B98-A46F-6ADD6D1E3D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A61-4B98-A46F-6ADD6D1E3D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A61-4B98-A46F-6ADD6D1E3D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A61-4B98-A46F-6ADD6D1E3D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A61-4B98-A46F-6ADD6D1E3D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A61-4B98-A46F-6ADD6D1E3D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A61-4B98-A46F-6ADD6D1E3D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A61-4B98-A46F-6ADD6D1E3D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A61-4B98-A46F-6ADD6D1E3D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A61-4B98-A46F-6ADD6D1E3D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A61-4B98-A46F-6ADD6D1E3D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A61-4B98-A46F-6ADD6D1E3D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A61-4B98-A46F-6ADD6D1E3D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A61-4B98-A46F-6ADD6D1E3D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A61-4B98-A46F-6ADD6D1E3D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A61-4B98-A46F-6ADD6D1E3D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A61-4B98-A46F-6ADD6D1E3D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A61-4B98-A46F-6ADD6D1E3D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A61-4B98-A46F-6ADD6D1E3D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A61-4B98-A46F-6ADD6D1E3D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A61-4B98-A46F-6ADD6D1E3D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A61-4B98-A46F-6ADD6D1E3D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A61-4B98-A46F-6ADD6D1E3D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A61-4B98-A46F-6ADD6D1E3D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A61-4B98-A46F-6ADD6D1E3D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A61-4B98-A46F-6ADD6D1E3D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A61-4B98-A46F-6ADD6D1E3D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A61-4B98-A46F-6ADD6D1E3D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A61-4B98-A46F-6ADD6D1E3D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A61-4B98-A46F-6ADD6D1E3D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A61-4B98-A46F-6ADD6D1E3D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A61-4B98-A46F-6ADD6D1E3D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A61-4B98-A46F-6ADD6D1E3D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A61-4B98-A46F-6ADD6D1E3D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A61-4B98-A46F-6ADD6D1E3D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A61-4B98-A46F-6ADD6D1E3D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A61-4B98-A46F-6ADD6D1E3D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A61-4B98-A46F-6ADD6D1E3D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A61-4B98-A46F-6ADD6D1E3D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A61-4B98-A46F-6ADD6D1E3D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A61-4B98-A46F-6ADD6D1E3D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A61-4B98-A46F-6ADD6D1E3D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A61-4B98-A46F-6ADD6D1E3D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A61-4B98-A46F-6ADD6D1E3D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A61-4B98-A46F-6ADD6D1E3D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A61-4B98-A46F-6ADD6D1E3D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A61-4B98-A46F-6ADD6D1E3D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A61-4B98-A46F-6ADD6D1E3D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A61-4B98-A46F-6ADD6D1E3D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A61-4B98-A46F-6ADD6D1E3D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A61-4B98-A46F-6ADD6D1E3D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A61-4B98-A46F-6ADD6D1E3D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A61-4B98-A46F-6ADD6D1E3D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A61-4B98-A46F-6ADD6D1E3D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A61-4B98-A46F-6ADD6D1E3D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A61-4B98-A46F-6ADD6D1E3D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A61-4B98-A46F-6ADD6D1E3D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A61-4B98-A46F-6ADD6D1E3D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A61-4B98-A46F-6ADD6D1E3D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A61-4B98-A46F-6ADD6D1E3D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A61-4B98-A46F-6ADD6D1E3D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40.39742212674544</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A61-4B98-A46F-6ADD6D1E3DE1}"/>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56</c:v>
                </c:pt>
                <c:pt idx="18">
                  <c:v>56</c:v>
                </c:pt>
                <c:pt idx="19">
                  <c:v>56</c:v>
                </c:pt>
                <c:pt idx="20">
                  <c:v>56</c:v>
                </c:pt>
                <c:pt idx="21">
                  <c:v>56</c:v>
                </c:pt>
                <c:pt idx="22">
                  <c:v>56</c:v>
                </c:pt>
                <c:pt idx="23">
                  <c:v>56</c:v>
                </c:pt>
                <c:pt idx="24">
                  <c:v>56</c:v>
                </c:pt>
                <c:pt idx="25">
                  <c:v>56</c:v>
                </c:pt>
              </c:numCache>
            </c:numRef>
          </c:yVal>
          <c:smooth val="0"/>
          <c:extLst>
            <c:ext xmlns:c16="http://schemas.microsoft.com/office/drawing/2014/chart" uri="{C3380CC4-5D6E-409C-BE32-E72D297353CC}">
              <c16:uniqueId val="{00000000-AC67-4F2C-8044-1BDB227ADC80}"/>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10.6</c:v>
                </c:pt>
                <c:pt idx="19">
                  <c:v>10.6</c:v>
                </c:pt>
                <c:pt idx="20">
                  <c:v>10.6</c:v>
                </c:pt>
                <c:pt idx="21">
                  <c:v>10.6</c:v>
                </c:pt>
                <c:pt idx="22">
                  <c:v>10.6</c:v>
                </c:pt>
                <c:pt idx="23">
                  <c:v>10.6</c:v>
                </c:pt>
                <c:pt idx="24">
                  <c:v>10.6</c:v>
                </c:pt>
                <c:pt idx="25">
                  <c:v>10.6</c:v>
                </c:pt>
              </c:numCache>
            </c:numRef>
          </c:yVal>
          <c:smooth val="0"/>
          <c:extLst>
            <c:ext xmlns:c16="http://schemas.microsoft.com/office/drawing/2014/chart" uri="{C3380CC4-5D6E-409C-BE32-E72D297353CC}">
              <c16:uniqueId val="{00000001-AC67-4F2C-8044-1BDB227ADC80}"/>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AC67-4F2C-8044-1BDB227ADC8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C67-4F2C-8044-1BDB227ADC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C67-4F2C-8044-1BDB227ADC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C67-4F2C-8044-1BDB227ADC8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C67-4F2C-8044-1BDB227ADC8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C67-4F2C-8044-1BDB227ADC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C67-4F2C-8044-1BDB227ADC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C67-4F2C-8044-1BDB227ADC8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C67-4F2C-8044-1BDB227ADC8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C67-4F2C-8044-1BDB227ADC8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C67-4F2C-8044-1BDB227ADC8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C67-4F2C-8044-1BDB227ADC8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C67-4F2C-8044-1BDB227ADC8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C67-4F2C-8044-1BDB227ADC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C67-4F2C-8044-1BDB227ADC8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C67-4F2C-8044-1BDB227ADC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C67-4F2C-8044-1BDB227ADC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C67-4F2C-8044-1BDB227ADC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C67-4F2C-8044-1BDB227ADC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C67-4F2C-8044-1BDB227ADC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C67-4F2C-8044-1BDB227ADC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C67-4F2C-8044-1BDB227ADC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C67-4F2C-8044-1BDB227ADC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C67-4F2C-8044-1BDB227ADC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C67-4F2C-8044-1BDB227ADC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C67-4F2C-8044-1BDB227ADC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C67-4F2C-8044-1BDB227ADC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C67-4F2C-8044-1BDB227ADC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C67-4F2C-8044-1BDB227ADC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C67-4F2C-8044-1BDB227ADC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C67-4F2C-8044-1BDB227ADC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C67-4F2C-8044-1BDB227ADC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C67-4F2C-8044-1BDB227ADC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C67-4F2C-8044-1BDB227ADC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C67-4F2C-8044-1BDB227ADC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C67-4F2C-8044-1BDB227ADC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C67-4F2C-8044-1BDB227ADC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C67-4F2C-8044-1BDB227ADC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C67-4F2C-8044-1BDB227ADC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C67-4F2C-8044-1BDB227ADC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C67-4F2C-8044-1BDB227ADC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C67-4F2C-8044-1BDB227ADC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C67-4F2C-8044-1BDB227ADC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C67-4F2C-8044-1BDB227ADC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C67-4F2C-8044-1BDB227ADC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C67-4F2C-8044-1BDB227ADC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C67-4F2C-8044-1BDB227ADC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C67-4F2C-8044-1BDB227ADC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C67-4F2C-8044-1BDB227ADC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C67-4F2C-8044-1BDB227ADC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C67-4F2C-8044-1BDB227ADC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C67-4F2C-8044-1BDB227ADC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C67-4F2C-8044-1BDB227ADC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C67-4F2C-8044-1BDB227ADC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C67-4F2C-8044-1BDB227ADC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C67-4F2C-8044-1BDB227ADC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C67-4F2C-8044-1BDB227ADC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C67-4F2C-8044-1BDB227ADC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C67-4F2C-8044-1BDB227ADC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C67-4F2C-8044-1BDB227ADC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C67-4F2C-8044-1BDB227ADC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C67-4F2C-8044-1BDB227ADC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C67-4F2C-8044-1BDB227ADC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C67-4F2C-8044-1BDB227ADC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C67-4F2C-8044-1BDB227ADC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C67-4F2C-8044-1BDB227ADC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C67-4F2C-8044-1BDB227ADC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C67-4F2C-8044-1BDB227ADC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C67-4F2C-8044-1BDB227ADC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C67-4F2C-8044-1BDB227ADC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C67-4F2C-8044-1BDB227ADC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C67-4F2C-8044-1BDB227ADC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C67-4F2C-8044-1BDB227ADC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C67-4F2C-8044-1BDB227ADC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C67-4F2C-8044-1BDB227ADC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C67-4F2C-8044-1BDB227ADC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C67-4F2C-8044-1BDB227ADC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C67-4F2C-8044-1BDB227ADC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C67-4F2C-8044-1BDB227ADC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C67-4F2C-8044-1BDB227ADC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C67-4F2C-8044-1BDB227ADC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C67-4F2C-8044-1BDB227ADC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C67-4F2C-8044-1BDB227ADC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C67-4F2C-8044-1BDB227ADC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C67-4F2C-8044-1BDB227ADC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C67-4F2C-8044-1BDB227ADC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C67-4F2C-8044-1BDB227ADC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C67-4F2C-8044-1BDB227ADC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C67-4F2C-8044-1BDB227ADC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C67-4F2C-8044-1BDB227ADC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C67-4F2C-8044-1BDB227ADC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C67-4F2C-8044-1BDB227ADC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C67-4F2C-8044-1BDB227ADC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C67-4F2C-8044-1BDB227ADC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C67-4F2C-8044-1BDB227ADC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C67-4F2C-8044-1BDB227ADC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55.979670402334605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C67-4F2C-8044-1BDB227ADC80}"/>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C67-4F2C-8044-1BDB227ADC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C67-4F2C-8044-1BDB227ADC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C67-4F2C-8044-1BDB227ADC8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C67-4F2C-8044-1BDB227ADC8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C67-4F2C-8044-1BDB227ADC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C67-4F2C-8044-1BDB227ADC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C67-4F2C-8044-1BDB227ADC8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C67-4F2C-8044-1BDB227ADC8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C67-4F2C-8044-1BDB227ADC8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C67-4F2C-8044-1BDB227ADC8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C67-4F2C-8044-1BDB227ADC8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C67-4F2C-8044-1BDB227ADC8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C67-4F2C-8044-1BDB227ADC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C67-4F2C-8044-1BDB227ADC8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C67-4F2C-8044-1BDB227ADC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C67-4F2C-8044-1BDB227ADC8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C67-4F2C-8044-1BDB227ADC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C67-4F2C-8044-1BDB227ADC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C67-4F2C-8044-1BDB227ADC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C67-4F2C-8044-1BDB227ADC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C67-4F2C-8044-1BDB227ADC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C67-4F2C-8044-1BDB227ADC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C67-4F2C-8044-1BDB227ADC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C67-4F2C-8044-1BDB227ADC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C67-4F2C-8044-1BDB227ADC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C67-4F2C-8044-1BDB227ADC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C67-4F2C-8044-1BDB227ADC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C67-4F2C-8044-1BDB227ADC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C67-4F2C-8044-1BDB227ADC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C67-4F2C-8044-1BDB227ADC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C67-4F2C-8044-1BDB227ADC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C67-4F2C-8044-1BDB227ADC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C67-4F2C-8044-1BDB227ADC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C67-4F2C-8044-1BDB227ADC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C67-4F2C-8044-1BDB227ADC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C67-4F2C-8044-1BDB227ADC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C67-4F2C-8044-1BDB227ADC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C67-4F2C-8044-1BDB227ADC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C67-4F2C-8044-1BDB227ADC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C67-4F2C-8044-1BDB227ADC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C67-4F2C-8044-1BDB227ADC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C67-4F2C-8044-1BDB227ADC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C67-4F2C-8044-1BDB227ADC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C67-4F2C-8044-1BDB227ADC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C67-4F2C-8044-1BDB227ADC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C67-4F2C-8044-1BDB227ADC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C67-4F2C-8044-1BDB227ADC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C67-4F2C-8044-1BDB227ADC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C67-4F2C-8044-1BDB227ADC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C67-4F2C-8044-1BDB227ADC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C67-4F2C-8044-1BDB227ADC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C67-4F2C-8044-1BDB227ADC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C67-4F2C-8044-1BDB227ADC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C67-4F2C-8044-1BDB227ADC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C67-4F2C-8044-1BDB227ADC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C67-4F2C-8044-1BDB227ADC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C67-4F2C-8044-1BDB227ADC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C67-4F2C-8044-1BDB227ADC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C67-4F2C-8044-1BDB227ADC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C67-4F2C-8044-1BDB227ADC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C67-4F2C-8044-1BDB227ADC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C67-4F2C-8044-1BDB227ADC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C67-4F2C-8044-1BDB227ADC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C67-4F2C-8044-1BDB227ADC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C67-4F2C-8044-1BDB227ADC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C67-4F2C-8044-1BDB227ADC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C67-4F2C-8044-1BDB227ADC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C67-4F2C-8044-1BDB227ADC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C67-4F2C-8044-1BDB227ADC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C67-4F2C-8044-1BDB227ADC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C67-4F2C-8044-1BDB227ADC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C67-4F2C-8044-1BDB227ADC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C67-4F2C-8044-1BDB227ADC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C67-4F2C-8044-1BDB227ADC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C67-4F2C-8044-1BDB227ADC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C67-4F2C-8044-1BDB227ADC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C67-4F2C-8044-1BDB227ADC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C67-4F2C-8044-1BDB227ADC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C67-4F2C-8044-1BDB227ADC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C67-4F2C-8044-1BDB227ADC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C67-4F2C-8044-1BDB227ADC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C67-4F2C-8044-1BDB227ADC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C67-4F2C-8044-1BDB227ADC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C67-4F2C-8044-1BDB227ADC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C67-4F2C-8044-1BDB227ADC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C67-4F2C-8044-1BDB227ADC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C67-4F2C-8044-1BDB227ADC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C67-4F2C-8044-1BDB227ADC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C67-4F2C-8044-1BDB227ADC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C67-4F2C-8044-1BDB227ADC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C67-4F2C-8044-1BDB227ADC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C67-4F2C-8044-1BDB227ADC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C67-4F2C-8044-1BDB227ADC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C67-4F2C-8044-1BDB227ADC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C67-4F2C-8044-1BDB227ADC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10.56</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C67-4F2C-8044-1BDB227ADC80}"/>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59.8</c:v>
                </c:pt>
                <c:pt idx="18">
                  <c:v>59.8</c:v>
                </c:pt>
                <c:pt idx="19">
                  <c:v>59.8</c:v>
                </c:pt>
                <c:pt idx="20">
                  <c:v>59.8</c:v>
                </c:pt>
                <c:pt idx="21">
                  <c:v>59.8</c:v>
                </c:pt>
                <c:pt idx="22">
                  <c:v>59.8</c:v>
                </c:pt>
                <c:pt idx="23">
                  <c:v>59.8</c:v>
                </c:pt>
                <c:pt idx="24">
                  <c:v>59.8</c:v>
                </c:pt>
                <c:pt idx="25">
                  <c:v>59.8</c:v>
                </c:pt>
              </c:numCache>
            </c:numRef>
          </c:yVal>
          <c:smooth val="0"/>
          <c:extLst>
            <c:ext xmlns:c16="http://schemas.microsoft.com/office/drawing/2014/chart" uri="{C3380CC4-5D6E-409C-BE32-E72D297353CC}">
              <c16:uniqueId val="{000000C2-AC67-4F2C-8044-1BDB227ADC8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AC67-4F2C-8044-1BDB227ADC8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C67-4F2C-8044-1BDB227ADC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C67-4F2C-8044-1BDB227ADC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C67-4F2C-8044-1BDB227ADC8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C67-4F2C-8044-1BDB227ADC8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C67-4F2C-8044-1BDB227ADC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C67-4F2C-8044-1BDB227ADC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C67-4F2C-8044-1BDB227ADC8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C67-4F2C-8044-1BDB227ADC8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C67-4F2C-8044-1BDB227ADC8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C67-4F2C-8044-1BDB227ADC8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C67-4F2C-8044-1BDB227ADC8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C67-4F2C-8044-1BDB227ADC8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C67-4F2C-8044-1BDB227ADC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C67-4F2C-8044-1BDB227ADC8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C67-4F2C-8044-1BDB227ADC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C67-4F2C-8044-1BDB227ADC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C67-4F2C-8044-1BDB227ADC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C67-4F2C-8044-1BDB227ADC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C67-4F2C-8044-1BDB227ADC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C67-4F2C-8044-1BDB227ADC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C67-4F2C-8044-1BDB227ADC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C67-4F2C-8044-1BDB227ADC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C67-4F2C-8044-1BDB227ADC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C67-4F2C-8044-1BDB227ADC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C67-4F2C-8044-1BDB227ADC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C67-4F2C-8044-1BDB227ADC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C67-4F2C-8044-1BDB227ADC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C67-4F2C-8044-1BDB227ADC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C67-4F2C-8044-1BDB227ADC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C67-4F2C-8044-1BDB227ADC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C67-4F2C-8044-1BDB227ADC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C67-4F2C-8044-1BDB227ADC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C67-4F2C-8044-1BDB227ADC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C67-4F2C-8044-1BDB227ADC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C67-4F2C-8044-1BDB227ADC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C67-4F2C-8044-1BDB227ADC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C67-4F2C-8044-1BDB227ADC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C67-4F2C-8044-1BDB227ADC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C67-4F2C-8044-1BDB227ADC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C67-4F2C-8044-1BDB227ADC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C67-4F2C-8044-1BDB227ADC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C67-4F2C-8044-1BDB227ADC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C67-4F2C-8044-1BDB227ADC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C67-4F2C-8044-1BDB227ADC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C67-4F2C-8044-1BDB227ADC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C67-4F2C-8044-1BDB227ADC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C67-4F2C-8044-1BDB227ADC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C67-4F2C-8044-1BDB227ADC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C67-4F2C-8044-1BDB227ADC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C67-4F2C-8044-1BDB227ADC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C67-4F2C-8044-1BDB227ADC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C67-4F2C-8044-1BDB227ADC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C67-4F2C-8044-1BDB227ADC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C67-4F2C-8044-1BDB227ADC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C67-4F2C-8044-1BDB227ADC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C67-4F2C-8044-1BDB227ADC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C67-4F2C-8044-1BDB227ADC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C67-4F2C-8044-1BDB227ADC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C67-4F2C-8044-1BDB227ADC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C67-4F2C-8044-1BDB227ADC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C67-4F2C-8044-1BDB227ADC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C67-4F2C-8044-1BDB227ADC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C67-4F2C-8044-1BDB227ADC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C67-4F2C-8044-1BDB227ADC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C67-4F2C-8044-1BDB227ADC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C67-4F2C-8044-1BDB227ADC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C67-4F2C-8044-1BDB227ADC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C67-4F2C-8044-1BDB227ADC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C67-4F2C-8044-1BDB227ADC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C67-4F2C-8044-1BDB227ADC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C67-4F2C-8044-1BDB227ADC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C67-4F2C-8044-1BDB227ADC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C67-4F2C-8044-1BDB227ADC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C67-4F2C-8044-1BDB227ADC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C67-4F2C-8044-1BDB227ADC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C67-4F2C-8044-1BDB227ADC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C67-4F2C-8044-1BDB227ADC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C67-4F2C-8044-1BDB227ADC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C67-4F2C-8044-1BDB227ADC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C67-4F2C-8044-1BDB227ADC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C67-4F2C-8044-1BDB227ADC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C67-4F2C-8044-1BDB227ADC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C67-4F2C-8044-1BDB227ADC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C67-4F2C-8044-1BDB227ADC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C67-4F2C-8044-1BDB227ADC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C67-4F2C-8044-1BDB227ADC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C67-4F2C-8044-1BDB227ADC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C67-4F2C-8044-1BDB227ADC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C67-4F2C-8044-1BDB227ADC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C67-4F2C-8044-1BDB227ADC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C67-4F2C-8044-1BDB227ADC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C67-4F2C-8044-1BDB227ADC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C67-4F2C-8044-1BDB227ADC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C67-4F2C-8044-1BDB227ADC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C67-4F2C-8044-1BDB227ADC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65.569604446297745</c:v>
                </c:pt>
                <c:pt idx="11">
                  <c:v>#N/A</c:v>
                </c:pt>
                <c:pt idx="12">
                  <c:v>#N/A</c:v>
                </c:pt>
                <c:pt idx="13">
                  <c:v>53.998894141854663</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C67-4F2C-8044-1BDB227ADC8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E77-4E6F-8FCB-90C953FE33F0}"/>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E77-4E6F-8FCB-90C953FE33F0}"/>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E77-4E6F-8FCB-90C953FE33F0}"/>
              </c:ext>
            </c:extLst>
          </c:dPt>
          <c:dPt>
            <c:idx val="3"/>
            <c:bubble3D val="0"/>
            <c:extLst>
              <c:ext xmlns:c16="http://schemas.microsoft.com/office/drawing/2014/chart" uri="{C3380CC4-5D6E-409C-BE32-E72D297353CC}">
                <c16:uniqueId val="{00000003-FE77-4E6F-8FCB-90C953FE33F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E77-4E6F-8FCB-90C953FE33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E77-4E6F-8FCB-90C953FE33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E77-4E6F-8FCB-90C953FE33F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E77-4E6F-8FCB-90C953FE33F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E77-4E6F-8FCB-90C953FE33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E77-4E6F-8FCB-90C953FE33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E77-4E6F-8FCB-90C953FE33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E77-4E6F-8FCB-90C953FE33F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E77-4E6F-8FCB-90C953FE33F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E77-4E6F-8FCB-90C953FE33F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E77-4E6F-8FCB-90C953FE33F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E77-4E6F-8FCB-90C953FE33F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E77-4E6F-8FCB-90C953FE33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E77-4E6F-8FCB-90C953FE33F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E77-4E6F-8FCB-90C953FE33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E77-4E6F-8FCB-90C953FE33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E77-4E6F-8FCB-90C953FE33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E77-4E6F-8FCB-90C953FE33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E77-4E6F-8FCB-90C953FE33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E77-4E6F-8FCB-90C953FE33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E77-4E6F-8FCB-90C953FE33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E77-4E6F-8FCB-90C953FE33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E77-4E6F-8FCB-90C953FE33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E77-4E6F-8FCB-90C953FE33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77-4E6F-8FCB-90C953FE33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77-4E6F-8FCB-90C953FE33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77-4E6F-8FCB-90C953FE33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77-4E6F-8FCB-90C953FE33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E77-4E6F-8FCB-90C953FE33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E77-4E6F-8FCB-90C953FE33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E77-4E6F-8FCB-90C953FE33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E77-4E6F-8FCB-90C953FE33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E77-4E6F-8FCB-90C953FE33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E77-4E6F-8FCB-90C953FE33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E77-4E6F-8FCB-90C953FE33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E77-4E6F-8FCB-90C953FE33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E77-4E6F-8FCB-90C953FE33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E77-4E6F-8FCB-90C953FE33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E77-4E6F-8FCB-90C953FE33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E77-4E6F-8FCB-90C953FE33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E77-4E6F-8FCB-90C953FE33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E77-4E6F-8FCB-90C953FE33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E77-4E6F-8FCB-90C953FE33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E77-4E6F-8FCB-90C953FE33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E77-4E6F-8FCB-90C953FE33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E77-4E6F-8FCB-90C953FE33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E77-4E6F-8FCB-90C953FE33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E77-4E6F-8FCB-90C953FE33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E77-4E6F-8FCB-90C953FE33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E77-4E6F-8FCB-90C953FE33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E77-4E6F-8FCB-90C953FE33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E77-4E6F-8FCB-90C953FE33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E77-4E6F-8FCB-90C953FE33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E77-4E6F-8FCB-90C953FE33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E77-4E6F-8FCB-90C953FE33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E77-4E6F-8FCB-90C953FE33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E77-4E6F-8FCB-90C953FE33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E77-4E6F-8FCB-90C953FE33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E77-4E6F-8FCB-90C953FE33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E77-4E6F-8FCB-90C953FE33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E77-4E6F-8FCB-90C953FE33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E77-4E6F-8FCB-90C953FE33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E77-4E6F-8FCB-90C953FE33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E77-4E6F-8FCB-90C953FE33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E77-4E6F-8FCB-90C953FE33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E77-4E6F-8FCB-90C953FE33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E77-4E6F-8FCB-90C953FE33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E77-4E6F-8FCB-90C953FE33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E77-4E6F-8FCB-90C953FE33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E77-4E6F-8FCB-90C953FE33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E77-4E6F-8FCB-90C953FE33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E77-4E6F-8FCB-90C953FE33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E77-4E6F-8FCB-90C953FE33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E77-4E6F-8FCB-90C953FE33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E77-4E6F-8FCB-90C953FE33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E77-4E6F-8FCB-90C953FE33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E77-4E6F-8FCB-90C953FE33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E77-4E6F-8FCB-90C953FE33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E77-4E6F-8FCB-90C953FE33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E77-4E6F-8FCB-90C953FE33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E77-4E6F-8FCB-90C953FE33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E77-4E6F-8FCB-90C953FE33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E77-4E6F-8FCB-90C953FE33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E77-4E6F-8FCB-90C953FE33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E77-4E6F-8FCB-90C953FE33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E77-4E6F-8FCB-90C953FE33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E77-4E6F-8FCB-90C953FE33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E77-4E6F-8FCB-90C953FE33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E77-4E6F-8FCB-90C953FE33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E77-4E6F-8FCB-90C953FE33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E77-4E6F-8FCB-90C953FE33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E77-4E6F-8FCB-90C953FE33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E77-4E6F-8FCB-90C953FE33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E77-4E6F-8FCB-90C953FE33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E77-4E6F-8FCB-90C953FE33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E77-4E6F-8FCB-90C953FE33F0}"/>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E77-4E6F-8FCB-90C953FE33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E77-4E6F-8FCB-90C953FE33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E77-4E6F-8FCB-90C953FE33F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E77-4E6F-8FCB-90C953FE33F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E77-4E6F-8FCB-90C953FE33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E77-4E6F-8FCB-90C953FE33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E77-4E6F-8FCB-90C953FE33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E77-4E6F-8FCB-90C953FE33F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E77-4E6F-8FCB-90C953FE33F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E77-4E6F-8FCB-90C953FE33F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E77-4E6F-8FCB-90C953FE33F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E77-4E6F-8FCB-90C953FE33F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E77-4E6F-8FCB-90C953FE33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E77-4E6F-8FCB-90C953FE33F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E77-4E6F-8FCB-90C953FE33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E77-4E6F-8FCB-90C953FE33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E77-4E6F-8FCB-90C953FE33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E77-4E6F-8FCB-90C953FE33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E77-4E6F-8FCB-90C953FE33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E77-4E6F-8FCB-90C953FE33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E77-4E6F-8FCB-90C953FE33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E77-4E6F-8FCB-90C953FE33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E77-4E6F-8FCB-90C953FE33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E77-4E6F-8FCB-90C953FE33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E77-4E6F-8FCB-90C953FE33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E77-4E6F-8FCB-90C953FE33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E77-4E6F-8FCB-90C953FE33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E77-4E6F-8FCB-90C953FE33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E77-4E6F-8FCB-90C953FE33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E77-4E6F-8FCB-90C953FE33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E77-4E6F-8FCB-90C953FE33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E77-4E6F-8FCB-90C953FE33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E77-4E6F-8FCB-90C953FE33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E77-4E6F-8FCB-90C953FE33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E77-4E6F-8FCB-90C953FE33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E77-4E6F-8FCB-90C953FE33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E77-4E6F-8FCB-90C953FE33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E77-4E6F-8FCB-90C953FE33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E77-4E6F-8FCB-90C953FE33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E77-4E6F-8FCB-90C953FE33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E77-4E6F-8FCB-90C953FE33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E77-4E6F-8FCB-90C953FE33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E77-4E6F-8FCB-90C953FE33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E77-4E6F-8FCB-90C953FE33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E77-4E6F-8FCB-90C953FE33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E77-4E6F-8FCB-90C953FE33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E77-4E6F-8FCB-90C953FE33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E77-4E6F-8FCB-90C953FE33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E77-4E6F-8FCB-90C953FE33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E77-4E6F-8FCB-90C953FE33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E77-4E6F-8FCB-90C953FE33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E77-4E6F-8FCB-90C953FE33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E77-4E6F-8FCB-90C953FE33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E77-4E6F-8FCB-90C953FE33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E77-4E6F-8FCB-90C953FE33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E77-4E6F-8FCB-90C953FE33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E77-4E6F-8FCB-90C953FE33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E77-4E6F-8FCB-90C953FE33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E77-4E6F-8FCB-90C953FE33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E77-4E6F-8FCB-90C953FE33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E77-4E6F-8FCB-90C953FE33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E77-4E6F-8FCB-90C953FE33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E77-4E6F-8FCB-90C953FE33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E77-4E6F-8FCB-90C953FE33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E77-4E6F-8FCB-90C953FE33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E77-4E6F-8FCB-90C953FE33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E77-4E6F-8FCB-90C953FE33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E77-4E6F-8FCB-90C953FE33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E77-4E6F-8FCB-90C953FE33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E77-4E6F-8FCB-90C953FE33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E77-4E6F-8FCB-90C953FE33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E77-4E6F-8FCB-90C953FE33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E77-4E6F-8FCB-90C953FE33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E77-4E6F-8FCB-90C953FE33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E77-4E6F-8FCB-90C953FE33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E77-4E6F-8FCB-90C953FE33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E77-4E6F-8FCB-90C953FE33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E77-4E6F-8FCB-90C953FE33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E77-4E6F-8FCB-90C953FE33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E77-4E6F-8FCB-90C953FE33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E77-4E6F-8FCB-90C953FE33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E77-4E6F-8FCB-90C953FE33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E77-4E6F-8FCB-90C953FE33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E77-4E6F-8FCB-90C953FE33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E77-4E6F-8FCB-90C953FE33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E77-4E6F-8FCB-90C953FE33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E77-4E6F-8FCB-90C953FE33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E77-4E6F-8FCB-90C953FE33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E77-4E6F-8FCB-90C953FE33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E77-4E6F-8FCB-90C953FE33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E77-4E6F-8FCB-90C953FE33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E77-4E6F-8FCB-90C953FE33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E77-4E6F-8FCB-90C953FE33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E77-4E6F-8FCB-90C953FE33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E77-4E6F-8FCB-90C953FE33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E77-4E6F-8FCB-90C953FE33F0}"/>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60.4</c:v>
                </c:pt>
                <c:pt idx="21">
                  <c:v>60.4</c:v>
                </c:pt>
                <c:pt idx="22">
                  <c:v>60.4</c:v>
                </c:pt>
                <c:pt idx="23">
                  <c:v>60.4</c:v>
                </c:pt>
                <c:pt idx="24">
                  <c:v>60.4</c:v>
                </c:pt>
                <c:pt idx="25">
                  <c:v>60.4</c:v>
                </c:pt>
              </c:numCache>
            </c:numRef>
          </c:yVal>
          <c:smooth val="0"/>
          <c:extLst>
            <c:ext xmlns:c16="http://schemas.microsoft.com/office/drawing/2014/chart" uri="{C3380CC4-5D6E-409C-BE32-E72D297353CC}">
              <c16:uniqueId val="{000000C2-FE77-4E6F-8FCB-90C953FE33F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E77-4E6F-8FCB-90C953FE33F0}"/>
              </c:ext>
            </c:extLst>
          </c:dPt>
          <c:dPt>
            <c:idx val="3"/>
            <c:bubble3D val="0"/>
            <c:extLst>
              <c:ext xmlns:c16="http://schemas.microsoft.com/office/drawing/2014/chart" uri="{C3380CC4-5D6E-409C-BE32-E72D297353CC}">
                <c16:uniqueId val="{000000C4-FE77-4E6F-8FCB-90C953FE33F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E77-4E6F-8FCB-90C953FE33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E77-4E6F-8FCB-90C953FE33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E77-4E6F-8FCB-90C953FE33F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E77-4E6F-8FCB-90C953FE33F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E77-4E6F-8FCB-90C953FE33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E77-4E6F-8FCB-90C953FE33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E77-4E6F-8FCB-90C953FE33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E77-4E6F-8FCB-90C953FE33F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E77-4E6F-8FCB-90C953FE33F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E77-4E6F-8FCB-90C953FE33F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E77-4E6F-8FCB-90C953FE33F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E77-4E6F-8FCB-90C953FE33F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E77-4E6F-8FCB-90C953FE33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E77-4E6F-8FCB-90C953FE33F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E77-4E6F-8FCB-90C953FE33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E77-4E6F-8FCB-90C953FE33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E77-4E6F-8FCB-90C953FE33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E77-4E6F-8FCB-90C953FE33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E77-4E6F-8FCB-90C953FE33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E77-4E6F-8FCB-90C953FE33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E77-4E6F-8FCB-90C953FE33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E77-4E6F-8FCB-90C953FE33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E77-4E6F-8FCB-90C953FE33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E77-4E6F-8FCB-90C953FE33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E77-4E6F-8FCB-90C953FE33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E77-4E6F-8FCB-90C953FE33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E77-4E6F-8FCB-90C953FE33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E77-4E6F-8FCB-90C953FE33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E77-4E6F-8FCB-90C953FE33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E77-4E6F-8FCB-90C953FE33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E77-4E6F-8FCB-90C953FE33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E77-4E6F-8FCB-90C953FE33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E77-4E6F-8FCB-90C953FE33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E77-4E6F-8FCB-90C953FE33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E77-4E6F-8FCB-90C953FE33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E77-4E6F-8FCB-90C953FE33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E77-4E6F-8FCB-90C953FE33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E77-4E6F-8FCB-90C953FE33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E77-4E6F-8FCB-90C953FE33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E77-4E6F-8FCB-90C953FE33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E77-4E6F-8FCB-90C953FE33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E77-4E6F-8FCB-90C953FE33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E77-4E6F-8FCB-90C953FE33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E77-4E6F-8FCB-90C953FE33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E77-4E6F-8FCB-90C953FE33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E77-4E6F-8FCB-90C953FE33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E77-4E6F-8FCB-90C953FE33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E77-4E6F-8FCB-90C953FE33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E77-4E6F-8FCB-90C953FE33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E77-4E6F-8FCB-90C953FE33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E77-4E6F-8FCB-90C953FE33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E77-4E6F-8FCB-90C953FE33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E77-4E6F-8FCB-90C953FE33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E77-4E6F-8FCB-90C953FE33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E77-4E6F-8FCB-90C953FE33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E77-4E6F-8FCB-90C953FE33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E77-4E6F-8FCB-90C953FE33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E77-4E6F-8FCB-90C953FE33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E77-4E6F-8FCB-90C953FE33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E77-4E6F-8FCB-90C953FE33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E77-4E6F-8FCB-90C953FE33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E77-4E6F-8FCB-90C953FE33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E77-4E6F-8FCB-90C953FE33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E77-4E6F-8FCB-90C953FE33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E77-4E6F-8FCB-90C953FE33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E77-4E6F-8FCB-90C953FE33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E77-4E6F-8FCB-90C953FE33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E77-4E6F-8FCB-90C953FE33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E77-4E6F-8FCB-90C953FE33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E77-4E6F-8FCB-90C953FE33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E77-4E6F-8FCB-90C953FE33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E77-4E6F-8FCB-90C953FE33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E77-4E6F-8FCB-90C953FE33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E77-4E6F-8FCB-90C953FE33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E77-4E6F-8FCB-90C953FE33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E77-4E6F-8FCB-90C953FE33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E77-4E6F-8FCB-90C953FE33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E77-4E6F-8FCB-90C953FE33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E77-4E6F-8FCB-90C953FE33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E77-4E6F-8FCB-90C953FE33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E77-4E6F-8FCB-90C953FE33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E77-4E6F-8FCB-90C953FE33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E77-4E6F-8FCB-90C953FE33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E77-4E6F-8FCB-90C953FE33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E77-4E6F-8FCB-90C953FE33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E77-4E6F-8FCB-90C953FE33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E77-4E6F-8FCB-90C953FE33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E77-4E6F-8FCB-90C953FE33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E77-4E6F-8FCB-90C953FE33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E77-4E6F-8FCB-90C953FE33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E77-4E6F-8FCB-90C953FE33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E77-4E6F-8FCB-90C953FE33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E77-4E6F-8FCB-90C953FE33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E77-4E6F-8FCB-90C953FE33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E77-4E6F-8FCB-90C953FE33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60.427135678391963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E77-4E6F-8FCB-90C953FE33F0}"/>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56.3</c:v>
                </c:pt>
                <c:pt idx="16">
                  <c:v>43.3</c:v>
                </c:pt>
                <c:pt idx="17">
                  <c:v>43.3</c:v>
                </c:pt>
                <c:pt idx="18">
                  <c:v>43.3</c:v>
                </c:pt>
                <c:pt idx="19">
                  <c:v>43.3</c:v>
                </c:pt>
                <c:pt idx="20">
                  <c:v>43.3</c:v>
                </c:pt>
                <c:pt idx="21">
                  <c:v>43.3</c:v>
                </c:pt>
                <c:pt idx="22">
                  <c:v>43.3</c:v>
                </c:pt>
                <c:pt idx="23">
                  <c:v>43.3</c:v>
                </c:pt>
                <c:pt idx="24">
                  <c:v>43.3</c:v>
                </c:pt>
                <c:pt idx="25">
                  <c:v>43.3</c:v>
                </c:pt>
              </c:numCache>
            </c:numRef>
          </c:yVal>
          <c:smooth val="0"/>
          <c:extLst>
            <c:ext xmlns:c16="http://schemas.microsoft.com/office/drawing/2014/chart" uri="{C3380CC4-5D6E-409C-BE32-E72D297353CC}">
              <c16:uniqueId val="{00000000-5D89-4A1B-B9B3-D4D767FE6E47}"/>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24.3</c:v>
                </c:pt>
                <c:pt idx="13">
                  <c:v>24.3</c:v>
                </c:pt>
                <c:pt idx="14">
                  <c:v>24.3</c:v>
                </c:pt>
                <c:pt idx="15">
                  <c:v>24.3</c:v>
                </c:pt>
                <c:pt idx="16">
                  <c:v>24.3</c:v>
                </c:pt>
                <c:pt idx="17">
                  <c:v>22.4</c:v>
                </c:pt>
                <c:pt idx="18">
                  <c:v>20.5</c:v>
                </c:pt>
                <c:pt idx="19">
                  <c:v>18.600000000000001</c:v>
                </c:pt>
                <c:pt idx="20">
                  <c:v>16.7</c:v>
                </c:pt>
                <c:pt idx="21">
                  <c:v>14.9</c:v>
                </c:pt>
                <c:pt idx="22">
                  <c:v>13</c:v>
                </c:pt>
                <c:pt idx="23">
                  <c:v>11.1</c:v>
                </c:pt>
                <c:pt idx="24">
                  <c:v>9.1999999999999993</c:v>
                </c:pt>
                <c:pt idx="25">
                  <c:v>9.1999999999999993</c:v>
                </c:pt>
              </c:numCache>
            </c:numRef>
          </c:yVal>
          <c:smooth val="0"/>
          <c:extLst>
            <c:ext xmlns:c16="http://schemas.microsoft.com/office/drawing/2014/chart" uri="{C3380CC4-5D6E-409C-BE32-E72D297353CC}">
              <c16:uniqueId val="{00000001-5D89-4A1B-B9B3-D4D767FE6E47}"/>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D89-4A1B-B9B3-D4D767FE6E47}"/>
              </c:ext>
            </c:extLst>
          </c:dPt>
          <c:dPt>
            <c:idx val="3"/>
            <c:bubble3D val="0"/>
            <c:extLst>
              <c:ext xmlns:c16="http://schemas.microsoft.com/office/drawing/2014/chart" uri="{C3380CC4-5D6E-409C-BE32-E72D297353CC}">
                <c16:uniqueId val="{00000003-5D89-4A1B-B9B3-D4D767FE6E4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D89-4A1B-B9B3-D4D767FE6E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D89-4A1B-B9B3-D4D767FE6E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D89-4A1B-B9B3-D4D767FE6E4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D89-4A1B-B9B3-D4D767FE6E4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D89-4A1B-B9B3-D4D767FE6E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D89-4A1B-B9B3-D4D767FE6E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D89-4A1B-B9B3-D4D767FE6E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D89-4A1B-B9B3-D4D767FE6E4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D89-4A1B-B9B3-D4D767FE6E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D89-4A1B-B9B3-D4D767FE6E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D89-4A1B-B9B3-D4D767FE6E4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D89-4A1B-B9B3-D4D767FE6E4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D89-4A1B-B9B3-D4D767FE6E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D89-4A1B-B9B3-D4D767FE6E4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D89-4A1B-B9B3-D4D767FE6E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D89-4A1B-B9B3-D4D767FE6E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D89-4A1B-B9B3-D4D767FE6E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D89-4A1B-B9B3-D4D767FE6E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D89-4A1B-B9B3-D4D767FE6E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D89-4A1B-B9B3-D4D767FE6E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D89-4A1B-B9B3-D4D767FE6E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D89-4A1B-B9B3-D4D767FE6E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D89-4A1B-B9B3-D4D767FE6E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D89-4A1B-B9B3-D4D767FE6E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89-4A1B-B9B3-D4D767FE6E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89-4A1B-B9B3-D4D767FE6E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89-4A1B-B9B3-D4D767FE6E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89-4A1B-B9B3-D4D767FE6E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89-4A1B-B9B3-D4D767FE6E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D89-4A1B-B9B3-D4D767FE6E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D89-4A1B-B9B3-D4D767FE6E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D89-4A1B-B9B3-D4D767FE6E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D89-4A1B-B9B3-D4D767FE6E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D89-4A1B-B9B3-D4D767FE6E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D89-4A1B-B9B3-D4D767FE6E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D89-4A1B-B9B3-D4D767FE6E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D89-4A1B-B9B3-D4D767FE6E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D89-4A1B-B9B3-D4D767FE6E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D89-4A1B-B9B3-D4D767FE6E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D89-4A1B-B9B3-D4D767FE6E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D89-4A1B-B9B3-D4D767FE6E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D89-4A1B-B9B3-D4D767FE6E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D89-4A1B-B9B3-D4D767FE6E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D89-4A1B-B9B3-D4D767FE6E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D89-4A1B-B9B3-D4D767FE6E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D89-4A1B-B9B3-D4D767FE6E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D89-4A1B-B9B3-D4D767FE6E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D89-4A1B-B9B3-D4D767FE6E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D89-4A1B-B9B3-D4D767FE6E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D89-4A1B-B9B3-D4D767FE6E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D89-4A1B-B9B3-D4D767FE6E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D89-4A1B-B9B3-D4D767FE6E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D89-4A1B-B9B3-D4D767FE6E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D89-4A1B-B9B3-D4D767FE6E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D89-4A1B-B9B3-D4D767FE6E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D89-4A1B-B9B3-D4D767FE6E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D89-4A1B-B9B3-D4D767FE6E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D89-4A1B-B9B3-D4D767FE6E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D89-4A1B-B9B3-D4D767FE6E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D89-4A1B-B9B3-D4D767FE6E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D89-4A1B-B9B3-D4D767FE6E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D89-4A1B-B9B3-D4D767FE6E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D89-4A1B-B9B3-D4D767FE6E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D89-4A1B-B9B3-D4D767FE6E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D89-4A1B-B9B3-D4D767FE6E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D89-4A1B-B9B3-D4D767FE6E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D89-4A1B-B9B3-D4D767FE6E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D89-4A1B-B9B3-D4D767FE6E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D89-4A1B-B9B3-D4D767FE6E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D89-4A1B-B9B3-D4D767FE6E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D89-4A1B-B9B3-D4D767FE6E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D89-4A1B-B9B3-D4D767FE6E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D89-4A1B-B9B3-D4D767FE6E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D89-4A1B-B9B3-D4D767FE6E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D89-4A1B-B9B3-D4D767FE6E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D89-4A1B-B9B3-D4D767FE6E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D89-4A1B-B9B3-D4D767FE6E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D89-4A1B-B9B3-D4D767FE6E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D89-4A1B-B9B3-D4D767FE6E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D89-4A1B-B9B3-D4D767FE6E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D89-4A1B-B9B3-D4D767FE6E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D89-4A1B-B9B3-D4D767FE6E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D89-4A1B-B9B3-D4D767FE6E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D89-4A1B-B9B3-D4D767FE6E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D89-4A1B-B9B3-D4D767FE6E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D89-4A1B-B9B3-D4D767FE6E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D89-4A1B-B9B3-D4D767FE6E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D89-4A1B-B9B3-D4D767FE6E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D89-4A1B-B9B3-D4D767FE6E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D89-4A1B-B9B3-D4D767FE6E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D89-4A1B-B9B3-D4D767FE6E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D89-4A1B-B9B3-D4D767FE6E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D89-4A1B-B9B3-D4D767FE6E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D89-4A1B-B9B3-D4D767FE6E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D89-4A1B-B9B3-D4D767FE6E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52.19</c:v>
                </c:pt>
                <c:pt idx="8">
                  <c:v>60.470941883767537</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D89-4A1B-B9B3-D4D767FE6E47}"/>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D89-4A1B-B9B3-D4D767FE6E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D89-4A1B-B9B3-D4D767FE6E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D89-4A1B-B9B3-D4D767FE6E4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D89-4A1B-B9B3-D4D767FE6E4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D89-4A1B-B9B3-D4D767FE6E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D89-4A1B-B9B3-D4D767FE6E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D89-4A1B-B9B3-D4D767FE6E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D89-4A1B-B9B3-D4D767FE6E4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D89-4A1B-B9B3-D4D767FE6E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D89-4A1B-B9B3-D4D767FE6E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D89-4A1B-B9B3-D4D767FE6E4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D89-4A1B-B9B3-D4D767FE6E4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D89-4A1B-B9B3-D4D767FE6E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D89-4A1B-B9B3-D4D767FE6E4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D89-4A1B-B9B3-D4D767FE6E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D89-4A1B-B9B3-D4D767FE6E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D89-4A1B-B9B3-D4D767FE6E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D89-4A1B-B9B3-D4D767FE6E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D89-4A1B-B9B3-D4D767FE6E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D89-4A1B-B9B3-D4D767FE6E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D89-4A1B-B9B3-D4D767FE6E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D89-4A1B-B9B3-D4D767FE6E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D89-4A1B-B9B3-D4D767FE6E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D89-4A1B-B9B3-D4D767FE6E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D89-4A1B-B9B3-D4D767FE6E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D89-4A1B-B9B3-D4D767FE6E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D89-4A1B-B9B3-D4D767FE6E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D89-4A1B-B9B3-D4D767FE6E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D89-4A1B-B9B3-D4D767FE6E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D89-4A1B-B9B3-D4D767FE6E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D89-4A1B-B9B3-D4D767FE6E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D89-4A1B-B9B3-D4D767FE6E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D89-4A1B-B9B3-D4D767FE6E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D89-4A1B-B9B3-D4D767FE6E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D89-4A1B-B9B3-D4D767FE6E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D89-4A1B-B9B3-D4D767FE6E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D89-4A1B-B9B3-D4D767FE6E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D89-4A1B-B9B3-D4D767FE6E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D89-4A1B-B9B3-D4D767FE6E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D89-4A1B-B9B3-D4D767FE6E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D89-4A1B-B9B3-D4D767FE6E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D89-4A1B-B9B3-D4D767FE6E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D89-4A1B-B9B3-D4D767FE6E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D89-4A1B-B9B3-D4D767FE6E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D89-4A1B-B9B3-D4D767FE6E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D89-4A1B-B9B3-D4D767FE6E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D89-4A1B-B9B3-D4D767FE6E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D89-4A1B-B9B3-D4D767FE6E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D89-4A1B-B9B3-D4D767FE6E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D89-4A1B-B9B3-D4D767FE6E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D89-4A1B-B9B3-D4D767FE6E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D89-4A1B-B9B3-D4D767FE6E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D89-4A1B-B9B3-D4D767FE6E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D89-4A1B-B9B3-D4D767FE6E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D89-4A1B-B9B3-D4D767FE6E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D89-4A1B-B9B3-D4D767FE6E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D89-4A1B-B9B3-D4D767FE6E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D89-4A1B-B9B3-D4D767FE6E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D89-4A1B-B9B3-D4D767FE6E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D89-4A1B-B9B3-D4D767FE6E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D89-4A1B-B9B3-D4D767FE6E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D89-4A1B-B9B3-D4D767FE6E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D89-4A1B-B9B3-D4D767FE6E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D89-4A1B-B9B3-D4D767FE6E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D89-4A1B-B9B3-D4D767FE6E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D89-4A1B-B9B3-D4D767FE6E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D89-4A1B-B9B3-D4D767FE6E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D89-4A1B-B9B3-D4D767FE6E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D89-4A1B-B9B3-D4D767FE6E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D89-4A1B-B9B3-D4D767FE6E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D89-4A1B-B9B3-D4D767FE6E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D89-4A1B-B9B3-D4D767FE6E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D89-4A1B-B9B3-D4D767FE6E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D89-4A1B-B9B3-D4D767FE6E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D89-4A1B-B9B3-D4D767FE6E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D89-4A1B-B9B3-D4D767FE6E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D89-4A1B-B9B3-D4D767FE6E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D89-4A1B-B9B3-D4D767FE6E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D89-4A1B-B9B3-D4D767FE6E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D89-4A1B-B9B3-D4D767FE6E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D89-4A1B-B9B3-D4D767FE6E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D89-4A1B-B9B3-D4D767FE6E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D89-4A1B-B9B3-D4D767FE6E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D89-4A1B-B9B3-D4D767FE6E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D89-4A1B-B9B3-D4D767FE6E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D89-4A1B-B9B3-D4D767FE6E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D89-4A1B-B9B3-D4D767FE6E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D89-4A1B-B9B3-D4D767FE6E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D89-4A1B-B9B3-D4D767FE6E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D89-4A1B-B9B3-D4D767FE6E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D89-4A1B-B9B3-D4D767FE6E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D89-4A1B-B9B3-D4D767FE6E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D89-4A1B-B9B3-D4D767FE6E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D89-4A1B-B9B3-D4D767FE6E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D89-4A1B-B9B3-D4D767FE6E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19.592449999999999</c:v>
                </c:pt>
                <c:pt idx="6">
                  <c:v>19.825669999999999</c:v>
                </c:pt>
                <c:pt idx="7">
                  <c:v>#N/A</c:v>
                </c:pt>
                <c:pt idx="8">
                  <c:v>#N/A</c:v>
                </c:pt>
                <c:pt idx="9">
                  <c:v>12.68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D89-4A1B-B9B3-D4D767FE6E47}"/>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5D89-4A1B-B9B3-D4D767FE6E4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43.3</c:v>
                </c:pt>
                <c:pt idx="17">
                  <c:v>43.3</c:v>
                </c:pt>
                <c:pt idx="18">
                  <c:v>43.3</c:v>
                </c:pt>
                <c:pt idx="19">
                  <c:v>43.3</c:v>
                </c:pt>
                <c:pt idx="20">
                  <c:v>43.3</c:v>
                </c:pt>
                <c:pt idx="21">
                  <c:v>43.3</c:v>
                </c:pt>
                <c:pt idx="22">
                  <c:v>43.3</c:v>
                </c:pt>
                <c:pt idx="23">
                  <c:v>43.3</c:v>
                </c:pt>
                <c:pt idx="24">
                  <c:v>43.3</c:v>
                </c:pt>
                <c:pt idx="25">
                  <c:v>43.3</c:v>
                </c:pt>
              </c:numCache>
            </c:numRef>
          </c:yVal>
          <c:smooth val="0"/>
          <c:extLst>
            <c:ext xmlns:c16="http://schemas.microsoft.com/office/drawing/2014/chart" uri="{C3380CC4-5D6E-409C-BE32-E72D297353CC}">
              <c16:uniqueId val="{000000C3-5D89-4A1B-B9B3-D4D767FE6E4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5D89-4A1B-B9B3-D4D767FE6E4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D89-4A1B-B9B3-D4D767FE6E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D89-4A1B-B9B3-D4D767FE6E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D89-4A1B-B9B3-D4D767FE6E4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D89-4A1B-B9B3-D4D767FE6E4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D89-4A1B-B9B3-D4D767FE6E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D89-4A1B-B9B3-D4D767FE6E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D89-4A1B-B9B3-D4D767FE6E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D89-4A1B-B9B3-D4D767FE6E4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D89-4A1B-B9B3-D4D767FE6E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D89-4A1B-B9B3-D4D767FE6E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D89-4A1B-B9B3-D4D767FE6E4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D89-4A1B-B9B3-D4D767FE6E4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D89-4A1B-B9B3-D4D767FE6E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D89-4A1B-B9B3-D4D767FE6E4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D89-4A1B-B9B3-D4D767FE6E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D89-4A1B-B9B3-D4D767FE6E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D89-4A1B-B9B3-D4D767FE6E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D89-4A1B-B9B3-D4D767FE6E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D89-4A1B-B9B3-D4D767FE6E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D89-4A1B-B9B3-D4D767FE6E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D89-4A1B-B9B3-D4D767FE6E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D89-4A1B-B9B3-D4D767FE6E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D89-4A1B-B9B3-D4D767FE6E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5D89-4A1B-B9B3-D4D767FE6E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D89-4A1B-B9B3-D4D767FE6E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D89-4A1B-B9B3-D4D767FE6E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D89-4A1B-B9B3-D4D767FE6E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D89-4A1B-B9B3-D4D767FE6E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D89-4A1B-B9B3-D4D767FE6E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D89-4A1B-B9B3-D4D767FE6E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D89-4A1B-B9B3-D4D767FE6E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D89-4A1B-B9B3-D4D767FE6E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D89-4A1B-B9B3-D4D767FE6E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D89-4A1B-B9B3-D4D767FE6E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D89-4A1B-B9B3-D4D767FE6E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D89-4A1B-B9B3-D4D767FE6E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D89-4A1B-B9B3-D4D767FE6E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D89-4A1B-B9B3-D4D767FE6E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D89-4A1B-B9B3-D4D767FE6E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D89-4A1B-B9B3-D4D767FE6E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D89-4A1B-B9B3-D4D767FE6E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D89-4A1B-B9B3-D4D767FE6E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D89-4A1B-B9B3-D4D767FE6E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D89-4A1B-B9B3-D4D767FE6E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D89-4A1B-B9B3-D4D767FE6E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D89-4A1B-B9B3-D4D767FE6E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D89-4A1B-B9B3-D4D767FE6E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D89-4A1B-B9B3-D4D767FE6E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D89-4A1B-B9B3-D4D767FE6E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D89-4A1B-B9B3-D4D767FE6E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D89-4A1B-B9B3-D4D767FE6E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D89-4A1B-B9B3-D4D767FE6E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D89-4A1B-B9B3-D4D767FE6E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D89-4A1B-B9B3-D4D767FE6E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D89-4A1B-B9B3-D4D767FE6E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D89-4A1B-B9B3-D4D767FE6E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D89-4A1B-B9B3-D4D767FE6E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D89-4A1B-B9B3-D4D767FE6E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D89-4A1B-B9B3-D4D767FE6E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D89-4A1B-B9B3-D4D767FE6E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D89-4A1B-B9B3-D4D767FE6E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D89-4A1B-B9B3-D4D767FE6E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D89-4A1B-B9B3-D4D767FE6E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D89-4A1B-B9B3-D4D767FE6E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D89-4A1B-B9B3-D4D767FE6E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D89-4A1B-B9B3-D4D767FE6E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D89-4A1B-B9B3-D4D767FE6E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D89-4A1B-B9B3-D4D767FE6E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D89-4A1B-B9B3-D4D767FE6E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D89-4A1B-B9B3-D4D767FE6E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D89-4A1B-B9B3-D4D767FE6E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D89-4A1B-B9B3-D4D767FE6E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D89-4A1B-B9B3-D4D767FE6E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D89-4A1B-B9B3-D4D767FE6E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D89-4A1B-B9B3-D4D767FE6E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D89-4A1B-B9B3-D4D767FE6E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D89-4A1B-B9B3-D4D767FE6E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D89-4A1B-B9B3-D4D767FE6E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D89-4A1B-B9B3-D4D767FE6E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D89-4A1B-B9B3-D4D767FE6E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D89-4A1B-B9B3-D4D767FE6E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D89-4A1B-B9B3-D4D767FE6E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D89-4A1B-B9B3-D4D767FE6E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D89-4A1B-B9B3-D4D767FE6E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D89-4A1B-B9B3-D4D767FE6E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D89-4A1B-B9B3-D4D767FE6E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D89-4A1B-B9B3-D4D767FE6E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D89-4A1B-B9B3-D4D767FE6E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D89-4A1B-B9B3-D4D767FE6E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D89-4A1B-B9B3-D4D767FE6E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D89-4A1B-B9B3-D4D767FE6E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D89-4A1B-B9B3-D4D767FE6E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D89-4A1B-B9B3-D4D767FE6E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D89-4A1B-B9B3-D4D767FE6E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D89-4A1B-B9B3-D4D767FE6E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2016</c:v>
                </c:pt>
                <c:pt idx="5">
                  <c:v>2018</c:v>
                </c:pt>
                <c:pt idx="6">
                  <c:v>2019</c:v>
                </c:pt>
                <c:pt idx="7">
                  <c:v>2021</c:v>
                </c:pt>
                <c:pt idx="8">
                  <c:v>2022</c:v>
                </c:pt>
                <c:pt idx="9">
                  <c:v>2022</c:v>
                </c:pt>
                <c:pt idx="10">
                  <c:v>2023</c:v>
                </c:pt>
                <c:pt idx="11">
                  <c:v>2023</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72.720440881763523</c:v>
                </c:pt>
                <c:pt idx="9">
                  <c:v>#N/A</c:v>
                </c:pt>
                <c:pt idx="10">
                  <c:v>22.095180511474609</c:v>
                </c:pt>
                <c:pt idx="11">
                  <c:v>#N/A</c:v>
                </c:pt>
                <c:pt idx="12">
                  <c:v>49.087301587301582</c:v>
                </c:pt>
                <c:pt idx="13">
                  <c:v>29.43650793650794</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EMIS</c:v>
                  </c:pt>
                  <c:pt idx="5">
                    <c:v>UIS</c:v>
                  </c:pt>
                  <c:pt idx="6">
                    <c:v>UIS</c:v>
                  </c:pt>
                  <c:pt idx="7">
                    <c:v>UIS</c:v>
                  </c:pt>
                  <c:pt idx="8">
                    <c:v>EMIS</c:v>
                  </c:pt>
                  <c:pt idx="9">
                    <c:v>UIS</c:v>
                  </c:pt>
                  <c:pt idx="10">
                    <c:v>UIS</c:v>
                  </c:pt>
                  <c:pt idx="11">
                    <c:v>EMIS</c:v>
                  </c:pt>
                  <c:pt idx="12">
                    <c:v>EMIS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5D89-4A1B-B9B3-D4D767FE6E47}"/>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182437AF-EF6C-4CAF-BC8D-DDC803454B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60A03F68-2E62-4F8F-B1B1-386988399B1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8096BDA5-5E09-40D9-AA23-1A0B740AB68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ED47B46-C9DB-4A39-A1F9-69C85560BD9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E47782C8-2E6F-4158-92FE-0DA26B214DAD}"/>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D6A091D4-7058-4CC5-8580-65B14FA82F3A}"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4F62DD61-029C-4772-AC23-8D856AD5DE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AA6E1A0-41F5-457C-8322-9EC2227384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BDBDBA26-E8C5-443D-82D4-2AC1AABCF1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8F3EBCB1-32B6-4453-B21B-33B5FBFC2249}"/>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F88F66E-E9C2-4D10-8B8C-CC729A382B6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0B0C701D-2B16-4975-A7BB-8C1B6FC7EE03}"/>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1786035-DCB0-4F95-928B-12B1ED9B1E6B}"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B77D908B-7BA9-4B73-B67D-D5E7327FA0E7}"/>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4443670-0898-4744-A322-3214F08B5CE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9217FDB-89E5-41A2-8E5C-0833F9BF168C}"/>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CE9F532-7D24-47C0-A359-430009F2153B}"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0816D84C-B7EB-4917-BF9A-21B9EF6CAEF9}"/>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4BC2957-2429-4621-A26A-4672EAB1BECF}"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BD706B70-A2A0-4AFC-B40A-B88CB0ACBE9D}"/>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273BC33-87DE-4A57-A369-98F52C4F0A35}"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3F552010-A68A-44FD-84AA-C71A69BC8BB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BE266F8-F6FE-46CC-8DC9-C4B9EB1A1F7E}"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9F311D1-156F-46EA-8E13-3CC463B7B382}"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9DABAAD-510E-426B-BE40-54171EDB5528}"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E470389-6AF1-4ED9-A150-7F773DB8B0F3}"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2C5530-DEAE-46D9-8955-8B7D9EFCA9A5}"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DCA5D50-7536-46BF-9928-4B1A536B2AB9}"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360E01-36EA-4919-999F-DF9A32645900}"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8EBDB5B-659A-4E37-837A-615FCAF79DB9}"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310E12C-7553-4587-85ED-9C4403D00053}"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94562CD-18C1-4717-B251-65BB0FF606E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2B7EE59-0F45-4B8A-877A-FAAE0081F923}"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BB887FF-5CFA-436E-A2FA-B2115245BED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8BE1AD9-46BC-4ABB-BD2D-360404277DD5}"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8234AB2-1D2E-4295-8CD9-B62762AC8FD3}"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C8CC7B9-F2B5-4B43-AAED-C4679E7340C9}"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EADBCE9-47DC-4DAD-8F02-CDC3735F3D47}"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792EF66-7B96-45AF-A7CD-90A6DFFC723B}"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86C6FB2-3AFB-4B53-AF8C-8E58244A01BF}"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633274C-6710-4651-99C1-E87934023CA1}"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7799F67-F35E-4A35-B7CE-99E13E1ABF6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E73F580-83E5-406D-B9F4-5BB34F176089}"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D4C928A-6778-49D0-BE71-3BC790A7B0A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C4D65B0-515E-45B9-BF56-2468B83391EA}"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4DCAD1E-4C5F-4B25-B64D-5E34A73B4107}"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30665165-B7F3-4B4F-8BDC-5CCA4F41C6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306142F2-5144-4427-B627-F02280675D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F3EF929-7303-4129-AA53-449EFA5FDF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FF5F709-2039-4389-8E1C-EA813AA567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49F1A094-B2D8-48D0-944A-2689E9B422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0B45655-AA3D-43EB-81D4-AF475839E7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1B68E5C4-9298-4585-98B3-A0AED0A13E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E4254B93-B00E-42E4-BC26-AAB6D3B4A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EC8AA4A-14EB-43A1-B18B-780E70BFB7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7745191-D392-47C0-B80B-A41EE078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C92E7C59-488F-4BCE-B7FD-7656A434BF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A53D38FC-8A81-4405-AB31-2968F4A401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CFBA15C8-5A1B-40BA-A604-7C9D4CAFFC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3FD2F500-BA00-4A99-B7E3-64416422ED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A6A0F074-1822-4AAF-802F-AA1D0D35DD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96CF711-15A4-4B14-8965-1E6B2D65E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79518B6-21E4-47C4-8F62-3CDEA6E79E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7E46D329-FE7F-4FB3-BEE3-491E8B3900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44241807-43C2-4530-A068-CAC60FE5BECC}"/>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A72E066-8B9E-4B51-8A74-D372C0368BBC}"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F2E2EE96-E9E0-4411-BE9A-88BF1DDEB980}"/>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23FDD19-BFFF-4971-AC8B-6E8D59D58C88}"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6DADA03B-3EFF-4DA3-A0FB-1E08D2B0F863}"/>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FF5D69B-51E5-4A70-A984-0AD44A2E5A7C}"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43CA78A7-6743-4FF1-951B-296F2B4B9C78}"/>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0BDE2C9-371D-46F0-A192-A5598E70FF72}"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F8EE2924-4551-4A19-86AF-812C77236A33}"/>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438F9D2-46E5-4103-A463-306EED92EE62}"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E0C2C491-4E43-44CB-B7F5-4DA9F9716396}"/>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B5612EE-8D4C-4354-B299-2B28E84656CD}"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54CBB950-A5F3-44D6-B3FC-2BD8862B09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6D8B6-216F-4360-9EDF-ED55C0D6F59E}">
  <sheetPr codeName="Sheet2"/>
  <dimension ref="A1:AH251"/>
  <sheetViews>
    <sheetView workbookViewId="0">
      <selection sqref="A1:U400"/>
    </sheetView>
  </sheetViews>
  <sheetFormatPr defaultColWidth="9" defaultRowHeight="13.2" x14ac:dyDescent="0.25"/>
  <cols>
    <col min="1" max="1" width="52.69921875" style="383" bestFit="1" customWidth="1"/>
    <col min="2" max="2" width="18.3984375" style="383" customWidth="1"/>
    <col min="3" max="3" width="22.3984375" style="383" customWidth="1"/>
    <col min="4" max="4" width="23.5" style="383" customWidth="1"/>
    <col min="5" max="5" width="23.69921875" style="383" customWidth="1"/>
    <col min="6" max="6" width="23.5" style="383" customWidth="1"/>
    <col min="7" max="12" width="9" style="383"/>
    <col min="13" max="13" width="39.69921875" style="383" bestFit="1" customWidth="1"/>
    <col min="14" max="22" width="9" style="383"/>
    <col min="23" max="23" width="13.09765625" style="383" bestFit="1" customWidth="1"/>
    <col min="24" max="16384" width="9" style="383"/>
  </cols>
  <sheetData>
    <row r="1" spans="1:34" x14ac:dyDescent="0.25">
      <c r="A1" s="382" t="s">
        <v>285</v>
      </c>
      <c r="B1" s="382" t="s">
        <v>286</v>
      </c>
      <c r="C1" s="382" t="s">
        <v>287</v>
      </c>
      <c r="D1" s="382" t="s">
        <v>288</v>
      </c>
      <c r="E1" s="382" t="s">
        <v>289</v>
      </c>
      <c r="F1" s="382" t="s">
        <v>168</v>
      </c>
      <c r="G1" s="382"/>
      <c r="I1" s="384" t="s">
        <v>290</v>
      </c>
      <c r="L1" s="384" t="s">
        <v>291</v>
      </c>
      <c r="M1" s="384" t="s">
        <v>292</v>
      </c>
      <c r="N1" s="384" t="s">
        <v>293</v>
      </c>
      <c r="O1" s="384" t="s">
        <v>294</v>
      </c>
      <c r="P1" s="384" t="s">
        <v>295</v>
      </c>
      <c r="Q1" s="384" t="s">
        <v>296</v>
      </c>
      <c r="R1" s="384" t="s">
        <v>297</v>
      </c>
      <c r="S1" s="384" t="s">
        <v>298</v>
      </c>
      <c r="T1" s="384" t="s">
        <v>291</v>
      </c>
      <c r="U1" s="384" t="s">
        <v>290</v>
      </c>
    </row>
    <row r="2" spans="1:34" x14ac:dyDescent="0.25">
      <c r="A2" s="385" t="s">
        <v>299</v>
      </c>
      <c r="I2" s="386" t="s">
        <v>285</v>
      </c>
      <c r="L2" s="386" t="s">
        <v>300</v>
      </c>
      <c r="M2" s="386" t="s">
        <v>301</v>
      </c>
      <c r="N2" s="386" t="s">
        <v>301</v>
      </c>
      <c r="O2" s="386" t="s">
        <v>301</v>
      </c>
      <c r="P2" s="386" t="s">
        <v>302</v>
      </c>
      <c r="Q2" s="386" t="s">
        <v>303</v>
      </c>
      <c r="R2" s="386"/>
      <c r="S2" s="386"/>
      <c r="T2" s="386" t="s">
        <v>300</v>
      </c>
      <c r="U2" s="387" t="s">
        <v>285</v>
      </c>
    </row>
    <row r="3" spans="1:34" x14ac:dyDescent="0.25">
      <c r="A3" s="388" t="s">
        <v>130</v>
      </c>
      <c r="B3" s="388" t="s">
        <v>304</v>
      </c>
      <c r="C3" s="388" t="s">
        <v>305</v>
      </c>
      <c r="D3" s="389" t="s">
        <v>306</v>
      </c>
      <c r="E3" s="383" t="s">
        <v>307</v>
      </c>
      <c r="I3" s="386" t="s">
        <v>286</v>
      </c>
      <c r="L3" s="386" t="s">
        <v>308</v>
      </c>
      <c r="M3" s="386" t="s">
        <v>309</v>
      </c>
      <c r="N3" s="386" t="s">
        <v>309</v>
      </c>
      <c r="O3" s="386" t="s">
        <v>310</v>
      </c>
      <c r="P3" s="386" t="s">
        <v>311</v>
      </c>
      <c r="Q3" s="386" t="s">
        <v>312</v>
      </c>
      <c r="R3" s="386"/>
      <c r="S3" s="386"/>
      <c r="T3" s="386" t="s">
        <v>308</v>
      </c>
      <c r="U3" s="386" t="s">
        <v>285</v>
      </c>
      <c r="W3" s="383" t="s">
        <v>313</v>
      </c>
      <c r="X3" s="383" t="s">
        <v>314</v>
      </c>
    </row>
    <row r="4" spans="1:34" x14ac:dyDescent="0.25">
      <c r="A4" s="383" t="s">
        <v>315</v>
      </c>
      <c r="B4" s="383" t="s">
        <v>316</v>
      </c>
      <c r="C4" s="383" t="s">
        <v>317</v>
      </c>
      <c r="D4" s="389" t="s">
        <v>318</v>
      </c>
      <c r="E4" s="383" t="s">
        <v>319</v>
      </c>
      <c r="I4" s="386" t="s">
        <v>287</v>
      </c>
      <c r="L4" s="386" t="s">
        <v>320</v>
      </c>
      <c r="M4" s="386" t="s">
        <v>321</v>
      </c>
      <c r="N4" s="386" t="s">
        <v>321</v>
      </c>
      <c r="O4" s="386" t="s">
        <v>321</v>
      </c>
      <c r="P4" s="386" t="s">
        <v>322</v>
      </c>
      <c r="Q4" s="386" t="s">
        <v>323</v>
      </c>
      <c r="R4" s="386"/>
      <c r="S4" s="386"/>
      <c r="T4" s="386" t="s">
        <v>320</v>
      </c>
      <c r="U4" s="386" t="s">
        <v>287</v>
      </c>
    </row>
    <row r="5" spans="1:34" x14ac:dyDescent="0.25">
      <c r="A5" s="388" t="str">
        <f>+Introduction!C7</f>
        <v>Tchad</v>
      </c>
      <c r="B5" s="390" t="e">
        <f t="shared" ref="B5" si="0">VLOOKUP($A$5,translationcountries,3,FALSE)</f>
        <v>#N/A</v>
      </c>
      <c r="C5" s="390" t="e">
        <f>VLOOKUP($A$5,translationcountries,2,FALSE)</f>
        <v>#N/A</v>
      </c>
      <c r="D5" s="390" t="e">
        <f>VLOOKUP($A$5,translationcountries,4,FALSE)</f>
        <v>#N/A</v>
      </c>
      <c r="E5" s="390" t="e">
        <f>VLOOKUP($A$5,translationcountries,5,FALSE)</f>
        <v>#N/A</v>
      </c>
      <c r="F5" s="390" t="e">
        <f>VLOOKUP($A$5,translationcountries,6,FALSE)</f>
        <v>#N/A</v>
      </c>
      <c r="G5" s="390"/>
      <c r="I5" s="386" t="s">
        <v>288</v>
      </c>
      <c r="L5" s="386" t="s">
        <v>325</v>
      </c>
      <c r="M5" s="386" t="s">
        <v>326</v>
      </c>
      <c r="N5" s="386" t="s">
        <v>326</v>
      </c>
      <c r="O5" s="386" t="s">
        <v>327</v>
      </c>
      <c r="P5" s="386" t="s">
        <v>328</v>
      </c>
      <c r="Q5" s="386" t="s">
        <v>329</v>
      </c>
      <c r="R5" s="386"/>
      <c r="S5" s="386"/>
      <c r="T5" s="386" t="s">
        <v>325</v>
      </c>
      <c r="U5" s="387" t="s">
        <v>285</v>
      </c>
    </row>
    <row r="6" spans="1:34" x14ac:dyDescent="0.25">
      <c r="A6" s="388" t="s">
        <v>330</v>
      </c>
      <c r="B6" s="383" t="s">
        <v>331</v>
      </c>
      <c r="C6" s="383" t="s">
        <v>332</v>
      </c>
      <c r="D6" s="389" t="s">
        <v>333</v>
      </c>
      <c r="E6" s="383" t="s">
        <v>334</v>
      </c>
      <c r="I6" s="386" t="s">
        <v>289</v>
      </c>
      <c r="L6" s="386" t="s">
        <v>335</v>
      </c>
      <c r="M6" s="386" t="s">
        <v>336</v>
      </c>
      <c r="N6" s="386" t="s">
        <v>337</v>
      </c>
      <c r="O6" s="386" t="s">
        <v>338</v>
      </c>
      <c r="P6" s="386" t="s">
        <v>339</v>
      </c>
      <c r="Q6" s="386" t="s">
        <v>340</v>
      </c>
      <c r="R6" s="386"/>
      <c r="S6" s="386"/>
      <c r="T6" s="386" t="s">
        <v>335</v>
      </c>
      <c r="U6" s="387" t="s">
        <v>285</v>
      </c>
    </row>
    <row r="7" spans="1:34" x14ac:dyDescent="0.25">
      <c r="A7" s="388" t="s">
        <v>31</v>
      </c>
      <c r="B7" s="383" t="s">
        <v>341</v>
      </c>
      <c r="C7" s="383" t="s">
        <v>342</v>
      </c>
      <c r="D7" s="389" t="s">
        <v>343</v>
      </c>
      <c r="E7" s="383" t="s">
        <v>344</v>
      </c>
      <c r="I7" s="386" t="s">
        <v>168</v>
      </c>
      <c r="L7" s="386" t="s">
        <v>345</v>
      </c>
      <c r="M7" s="386" t="s">
        <v>346</v>
      </c>
      <c r="N7" s="386" t="s">
        <v>347</v>
      </c>
      <c r="O7" s="386" t="s">
        <v>346</v>
      </c>
      <c r="P7" s="386" t="s">
        <v>348</v>
      </c>
      <c r="Q7" s="386" t="s">
        <v>349</v>
      </c>
      <c r="R7" s="386"/>
      <c r="S7" s="386"/>
      <c r="T7" s="386" t="s">
        <v>345</v>
      </c>
      <c r="U7" s="387" t="s">
        <v>285</v>
      </c>
      <c r="X7" s="386" t="str" cm="1">
        <f t="array" aca="1" ref="X7" ca="1">CELL("filename")</f>
        <v>C:\Users\johnstonr\WHOUNICEF Dropbox\WHOUNICEF Team Folder\Schools\2026 Report\Country files\Country files multilingual\Country files v09\[JMP_2026_WinS_TCD_Chad.xlsx]Introduction</v>
      </c>
    </row>
    <row r="8" spans="1:34" x14ac:dyDescent="0.25">
      <c r="A8" s="383" t="s">
        <v>131</v>
      </c>
      <c r="B8" s="383" t="s">
        <v>350</v>
      </c>
      <c r="C8" s="383" t="s">
        <v>351</v>
      </c>
      <c r="D8" s="389" t="s">
        <v>352</v>
      </c>
      <c r="E8" s="383" t="s">
        <v>353</v>
      </c>
      <c r="I8" s="386"/>
      <c r="L8" s="386" t="s">
        <v>354</v>
      </c>
      <c r="M8" s="386" t="s">
        <v>355</v>
      </c>
      <c r="N8" s="386" t="s">
        <v>356</v>
      </c>
      <c r="O8" s="386" t="s">
        <v>355</v>
      </c>
      <c r="P8" s="386" t="s">
        <v>357</v>
      </c>
      <c r="Q8" s="386" t="s">
        <v>358</v>
      </c>
      <c r="R8" s="386"/>
      <c r="S8" s="386"/>
      <c r="T8" s="386" t="s">
        <v>354</v>
      </c>
      <c r="U8" s="387" t="s">
        <v>287</v>
      </c>
      <c r="X8" s="386" t="str">
        <f ca="1">IFERROR(MID(X7,FIND(CHAR(1),SUBSTITUTE(X7,"\",CHAR(1),LEN(X7)-LEN(SUBSTITUTE(X7,"\",""))))+1,FIND(CHAR(1),SUBSTITUTE(X7,".",CHAR(1),LEN(X7)-LEN(SUBSTITUTE(X7,".",""))))-FIND(CHAR(1),SUBSTITUTE(X7,"\",CHAR(1),LEN(X7)-LEN(SUBSTITUTE(X7,"\",""))))-1),"")</f>
        <v>[JMP_2026_WinS_TCD_Chad</v>
      </c>
    </row>
    <row r="9" spans="1:34" x14ac:dyDescent="0.25">
      <c r="A9" s="388" t="s">
        <v>359</v>
      </c>
      <c r="B9" s="383" t="s">
        <v>360</v>
      </c>
      <c r="C9" s="383" t="s">
        <v>361</v>
      </c>
      <c r="D9" s="389" t="s">
        <v>362</v>
      </c>
      <c r="E9" s="383" t="s">
        <v>363</v>
      </c>
      <c r="L9" s="386" t="s">
        <v>364</v>
      </c>
      <c r="M9" s="386" t="s">
        <v>365</v>
      </c>
      <c r="N9" s="386" t="s">
        <v>366</v>
      </c>
      <c r="O9" s="386" t="s">
        <v>367</v>
      </c>
      <c r="P9" s="386" t="s">
        <v>368</v>
      </c>
      <c r="Q9" s="386" t="s">
        <v>369</v>
      </c>
      <c r="R9" s="386"/>
      <c r="S9" s="386"/>
      <c r="T9" s="386" t="s">
        <v>364</v>
      </c>
      <c r="U9" s="387" t="s">
        <v>289</v>
      </c>
      <c r="X9" s="386" t="s">
        <v>324</v>
      </c>
    </row>
    <row r="10" spans="1:34" x14ac:dyDescent="0.25">
      <c r="A10" s="388" t="s">
        <v>370</v>
      </c>
      <c r="B10" s="383" t="s">
        <v>371</v>
      </c>
      <c r="C10" s="383" t="s">
        <v>372</v>
      </c>
      <c r="D10" s="389" t="s">
        <v>373</v>
      </c>
      <c r="E10" s="383" t="s">
        <v>374</v>
      </c>
      <c r="I10" s="391" t="s">
        <v>375</v>
      </c>
      <c r="L10" s="386" t="s">
        <v>376</v>
      </c>
      <c r="M10" s="386" t="s">
        <v>377</v>
      </c>
      <c r="N10" s="386" t="s">
        <v>378</v>
      </c>
      <c r="O10" s="386" t="s">
        <v>377</v>
      </c>
      <c r="P10" s="386" t="s">
        <v>379</v>
      </c>
      <c r="Q10" s="386" t="s">
        <v>380</v>
      </c>
      <c r="R10" s="386"/>
      <c r="S10" s="386"/>
      <c r="T10" s="386" t="s">
        <v>376</v>
      </c>
      <c r="U10" s="387" t="s">
        <v>286</v>
      </c>
      <c r="W10" s="388" t="s">
        <v>381</v>
      </c>
      <c r="X10" s="388" t="s">
        <v>382</v>
      </c>
    </row>
    <row r="11" spans="1:34" x14ac:dyDescent="0.25">
      <c r="A11" s="388" t="s">
        <v>274</v>
      </c>
      <c r="B11" s="383" t="s">
        <v>383</v>
      </c>
      <c r="C11" s="383" t="s">
        <v>384</v>
      </c>
      <c r="D11" s="389" t="s">
        <v>385</v>
      </c>
      <c r="E11" s="383" t="s">
        <v>386</v>
      </c>
      <c r="I11" s="386" t="str">
        <f>HLOOKUP(Introduction!$G$4,nametranslations,18,FALSE)</f>
        <v>Notes sur la façon de lire le fichier pays</v>
      </c>
      <c r="L11" s="386" t="s">
        <v>387</v>
      </c>
      <c r="M11" s="386" t="s">
        <v>388</v>
      </c>
      <c r="N11" s="386" t="s">
        <v>389</v>
      </c>
      <c r="O11" s="386" t="s">
        <v>388</v>
      </c>
      <c r="P11" s="386" t="s">
        <v>390</v>
      </c>
      <c r="Q11" s="386" t="s">
        <v>391</v>
      </c>
      <c r="R11" s="386"/>
      <c r="S11" s="386"/>
      <c r="T11" s="386" t="s">
        <v>387</v>
      </c>
      <c r="U11" s="387" t="s">
        <v>285</v>
      </c>
    </row>
    <row r="12" spans="1:34" x14ac:dyDescent="0.25">
      <c r="A12" s="388" t="s">
        <v>32</v>
      </c>
      <c r="B12" s="388" t="s">
        <v>392</v>
      </c>
      <c r="C12" s="388" t="s">
        <v>393</v>
      </c>
      <c r="D12" s="389" t="s">
        <v>394</v>
      </c>
      <c r="E12" s="388" t="s">
        <v>395</v>
      </c>
      <c r="I12" s="386" t="str">
        <f>HLOOKUP(Introduction!$G$4,nametranslations,24,FALSE)</f>
        <v>Total</v>
      </c>
      <c r="L12" s="386" t="s">
        <v>396</v>
      </c>
      <c r="M12" s="386" t="s">
        <v>397</v>
      </c>
      <c r="N12" s="386" t="s">
        <v>398</v>
      </c>
      <c r="O12" s="386" t="s">
        <v>399</v>
      </c>
      <c r="P12" s="386" t="s">
        <v>400</v>
      </c>
      <c r="Q12" s="386" t="s">
        <v>401</v>
      </c>
      <c r="R12" s="386"/>
      <c r="S12" s="386"/>
      <c r="T12" s="386" t="s">
        <v>396</v>
      </c>
      <c r="U12" s="387" t="s">
        <v>285</v>
      </c>
      <c r="W12" s="383" t="s">
        <v>402</v>
      </c>
      <c r="X12" s="383" t="s">
        <v>403</v>
      </c>
      <c r="Z12" s="383" t="s">
        <v>404</v>
      </c>
      <c r="AC12" s="383" t="s">
        <v>405</v>
      </c>
      <c r="AH12" s="392" t="str" cm="1">
        <f t="array" aca="1" ref="AH12" ca="1">MID(CELL("filename"),FIND("~",SUBSTITUTE(CELL("filename"),"_","~",3))+1,3)</f>
        <v>TCD</v>
      </c>
    </row>
    <row r="13" spans="1:34" x14ac:dyDescent="0.25">
      <c r="A13" s="388" t="s">
        <v>406</v>
      </c>
      <c r="B13" s="388" t="s">
        <v>407</v>
      </c>
      <c r="C13" s="388" t="s">
        <v>408</v>
      </c>
      <c r="D13" s="389" t="s">
        <v>409</v>
      </c>
      <c r="E13" s="388" t="s">
        <v>410</v>
      </c>
      <c r="I13" s="386" t="str">
        <f>HLOOKUP(Introduction!$G$4,nametranslations,25,FALSE)</f>
        <v>Rural</v>
      </c>
      <c r="L13" s="386" t="s">
        <v>411</v>
      </c>
      <c r="M13" s="386" t="s">
        <v>412</v>
      </c>
      <c r="N13" s="386" t="s">
        <v>413</v>
      </c>
      <c r="O13" s="386" t="s">
        <v>414</v>
      </c>
      <c r="P13" s="386" t="s">
        <v>415</v>
      </c>
      <c r="Q13" s="386" t="s">
        <v>416</v>
      </c>
      <c r="R13" s="386"/>
      <c r="S13" s="386"/>
      <c r="T13" s="386" t="s">
        <v>411</v>
      </c>
      <c r="U13" s="387" t="s">
        <v>287</v>
      </c>
    </row>
    <row r="14" spans="1:34" x14ac:dyDescent="0.25">
      <c r="A14" s="383" t="s">
        <v>133</v>
      </c>
      <c r="B14" s="383" t="s">
        <v>417</v>
      </c>
      <c r="C14" s="383" t="s">
        <v>418</v>
      </c>
      <c r="D14" s="389" t="s">
        <v>419</v>
      </c>
      <c r="E14" s="383" t="s">
        <v>420</v>
      </c>
      <c r="I14" s="386" t="str">
        <f>HLOOKUP(Introduction!$G$4,nametranslations,26,FALSE)</f>
        <v>Urbain</v>
      </c>
      <c r="L14" s="386" t="s">
        <v>421</v>
      </c>
      <c r="M14" s="386" t="s">
        <v>422</v>
      </c>
      <c r="N14" s="386" t="s">
        <v>423</v>
      </c>
      <c r="O14" s="386" t="s">
        <v>424</v>
      </c>
      <c r="P14" s="386" t="s">
        <v>425</v>
      </c>
      <c r="Q14" s="386" t="s">
        <v>426</v>
      </c>
      <c r="R14" s="386"/>
      <c r="S14" s="386"/>
      <c r="T14" s="386" t="s">
        <v>421</v>
      </c>
      <c r="U14" s="387" t="s">
        <v>285</v>
      </c>
    </row>
    <row r="15" spans="1:34" x14ac:dyDescent="0.25">
      <c r="A15" s="383" t="s">
        <v>134</v>
      </c>
      <c r="B15" s="383" t="s">
        <v>427</v>
      </c>
      <c r="C15" s="388" t="s">
        <v>428</v>
      </c>
      <c r="D15" s="389" t="s">
        <v>429</v>
      </c>
      <c r="E15" s="388" t="s">
        <v>430</v>
      </c>
      <c r="I15" s="386" t="str">
        <f>HLOOKUP(Introduction!$G$4,nametranslations,27,FALSE)</f>
        <v>Pré-primaire</v>
      </c>
      <c r="L15" s="386" t="s">
        <v>431</v>
      </c>
      <c r="M15" s="386" t="s">
        <v>432</v>
      </c>
      <c r="N15" s="386" t="s">
        <v>433</v>
      </c>
      <c r="O15" s="386" t="s">
        <v>432</v>
      </c>
      <c r="P15" s="386" t="s">
        <v>434</v>
      </c>
      <c r="Q15" s="386" t="s">
        <v>435</v>
      </c>
      <c r="R15" s="386"/>
      <c r="S15" s="386"/>
      <c r="T15" s="386" t="s">
        <v>431</v>
      </c>
      <c r="U15" s="387" t="s">
        <v>285</v>
      </c>
    </row>
    <row r="16" spans="1:34" x14ac:dyDescent="0.25">
      <c r="A16" s="383" t="s">
        <v>135</v>
      </c>
      <c r="B16" s="388" t="s">
        <v>436</v>
      </c>
      <c r="C16" s="388" t="s">
        <v>437</v>
      </c>
      <c r="D16" s="389" t="s">
        <v>438</v>
      </c>
      <c r="E16" s="388" t="s">
        <v>439</v>
      </c>
      <c r="I16" s="386" t="str">
        <f>HLOOKUP(Introduction!$G$4,nametranslations,28,FALSE)</f>
        <v>Primaire</v>
      </c>
      <c r="L16" s="386" t="s">
        <v>440</v>
      </c>
      <c r="M16" s="386" t="s">
        <v>441</v>
      </c>
      <c r="N16" s="386" t="s">
        <v>442</v>
      </c>
      <c r="O16" s="386" t="s">
        <v>441</v>
      </c>
      <c r="P16" s="386" t="s">
        <v>443</v>
      </c>
      <c r="Q16" s="386" t="s">
        <v>444</v>
      </c>
      <c r="R16" s="386"/>
      <c r="S16" s="386"/>
      <c r="T16" s="386" t="s">
        <v>440</v>
      </c>
      <c r="U16" s="387" t="s">
        <v>285</v>
      </c>
    </row>
    <row r="17" spans="1:21" x14ac:dyDescent="0.25">
      <c r="A17" s="383" t="s">
        <v>445</v>
      </c>
      <c r="B17" s="388" t="s">
        <v>446</v>
      </c>
      <c r="C17" s="388" t="s">
        <v>447</v>
      </c>
      <c r="D17" s="389" t="s">
        <v>448</v>
      </c>
      <c r="E17" s="388" t="s">
        <v>449</v>
      </c>
      <c r="I17" s="386" t="str">
        <f>HLOOKUP(Introduction!$G$4,nametranslations,29,FALSE)</f>
        <v>Secondaire</v>
      </c>
      <c r="L17" s="386" t="s">
        <v>450</v>
      </c>
      <c r="M17" s="386" t="s">
        <v>451</v>
      </c>
      <c r="N17" s="386" t="s">
        <v>452</v>
      </c>
      <c r="O17" s="386" t="s">
        <v>453</v>
      </c>
      <c r="P17" s="386" t="s">
        <v>454</v>
      </c>
      <c r="Q17" s="386" t="s">
        <v>455</v>
      </c>
      <c r="R17" s="386"/>
      <c r="S17" s="386"/>
      <c r="T17" s="386" t="s">
        <v>450</v>
      </c>
      <c r="U17" s="387" t="s">
        <v>285</v>
      </c>
    </row>
    <row r="18" spans="1:21" x14ac:dyDescent="0.25">
      <c r="A18" s="383" t="s">
        <v>456</v>
      </c>
      <c r="B18" s="388" t="s">
        <v>457</v>
      </c>
      <c r="C18" s="388" t="s">
        <v>458</v>
      </c>
      <c r="D18" s="389" t="s">
        <v>459</v>
      </c>
      <c r="E18" s="388" t="s">
        <v>460</v>
      </c>
      <c r="I18" s="386"/>
      <c r="L18" s="386" t="s">
        <v>461</v>
      </c>
      <c r="M18" s="386" t="s">
        <v>462</v>
      </c>
      <c r="N18" s="386" t="s">
        <v>462</v>
      </c>
      <c r="O18" s="386" t="s">
        <v>462</v>
      </c>
      <c r="P18" s="386" t="s">
        <v>463</v>
      </c>
      <c r="Q18" s="386" t="s">
        <v>464</v>
      </c>
      <c r="R18" s="386"/>
      <c r="S18" s="386"/>
      <c r="T18" s="386" t="s">
        <v>461</v>
      </c>
      <c r="U18" s="387" t="s">
        <v>287</v>
      </c>
    </row>
    <row r="19" spans="1:21" x14ac:dyDescent="0.25">
      <c r="A19" s="385" t="s">
        <v>465</v>
      </c>
      <c r="I19" s="386"/>
      <c r="L19" s="386" t="s">
        <v>466</v>
      </c>
      <c r="M19" s="386" t="s">
        <v>467</v>
      </c>
      <c r="N19" s="386" t="s">
        <v>468</v>
      </c>
      <c r="O19" s="386" t="s">
        <v>469</v>
      </c>
      <c r="P19" s="386" t="s">
        <v>470</v>
      </c>
      <c r="Q19" s="386" t="s">
        <v>471</v>
      </c>
      <c r="R19" s="386"/>
      <c r="S19" s="386"/>
      <c r="T19" s="386" t="s">
        <v>466</v>
      </c>
      <c r="U19" s="387" t="s">
        <v>287</v>
      </c>
    </row>
    <row r="20" spans="1:21" x14ac:dyDescent="0.25">
      <c r="A20" s="383" t="s">
        <v>137</v>
      </c>
      <c r="B20" s="388" t="s">
        <v>472</v>
      </c>
      <c r="C20" s="388" t="s">
        <v>473</v>
      </c>
      <c r="D20" s="389" t="s">
        <v>474</v>
      </c>
      <c r="E20" s="388" t="s">
        <v>475</v>
      </c>
      <c r="I20" s="386"/>
      <c r="L20" s="386" t="s">
        <v>476</v>
      </c>
      <c r="M20" s="386" t="s">
        <v>477</v>
      </c>
      <c r="N20" s="386" t="s">
        <v>478</v>
      </c>
      <c r="O20" s="386" t="s">
        <v>477</v>
      </c>
      <c r="P20" s="386" t="s">
        <v>479</v>
      </c>
      <c r="Q20" s="386" t="s">
        <v>480</v>
      </c>
      <c r="R20" s="386"/>
      <c r="S20" s="386"/>
      <c r="T20" s="386" t="s">
        <v>476</v>
      </c>
      <c r="U20" s="387" t="s">
        <v>287</v>
      </c>
    </row>
    <row r="21" spans="1:21" x14ac:dyDescent="0.25">
      <c r="A21" s="383" t="s">
        <v>194</v>
      </c>
      <c r="B21" s="388" t="s">
        <v>481</v>
      </c>
      <c r="C21" s="388" t="s">
        <v>482</v>
      </c>
      <c r="D21" s="389" t="s">
        <v>483</v>
      </c>
      <c r="E21" s="388" t="s">
        <v>484</v>
      </c>
      <c r="I21" s="386"/>
      <c r="L21" s="386" t="s">
        <v>485</v>
      </c>
      <c r="M21" s="386" t="s">
        <v>486</v>
      </c>
      <c r="N21" s="386" t="s">
        <v>487</v>
      </c>
      <c r="O21" s="386" t="s">
        <v>488</v>
      </c>
      <c r="P21" s="386" t="s">
        <v>489</v>
      </c>
      <c r="Q21" s="386" t="s">
        <v>490</v>
      </c>
      <c r="R21" s="386"/>
      <c r="S21" s="386"/>
      <c r="T21" s="386" t="s">
        <v>485</v>
      </c>
      <c r="U21" s="387" t="s">
        <v>285</v>
      </c>
    </row>
    <row r="22" spans="1:21" x14ac:dyDescent="0.25">
      <c r="A22" s="383" t="s">
        <v>14</v>
      </c>
      <c r="B22" s="388" t="s">
        <v>491</v>
      </c>
      <c r="C22" s="388" t="s">
        <v>492</v>
      </c>
      <c r="D22" s="389" t="s">
        <v>493</v>
      </c>
      <c r="E22" s="388" t="s">
        <v>494</v>
      </c>
      <c r="I22" s="386"/>
      <c r="L22" s="386" t="s">
        <v>495</v>
      </c>
      <c r="M22" s="386" t="s">
        <v>496</v>
      </c>
      <c r="N22" s="386" t="s">
        <v>496</v>
      </c>
      <c r="O22" s="386" t="s">
        <v>496</v>
      </c>
      <c r="P22" s="386" t="s">
        <v>497</v>
      </c>
      <c r="Q22" s="386" t="s">
        <v>498</v>
      </c>
      <c r="R22" s="386"/>
      <c r="S22" s="386"/>
      <c r="T22" s="386" t="s">
        <v>495</v>
      </c>
      <c r="U22" s="387" t="s">
        <v>287</v>
      </c>
    </row>
    <row r="23" spans="1:21" x14ac:dyDescent="0.25">
      <c r="A23" s="383" t="s">
        <v>15</v>
      </c>
      <c r="B23" s="388" t="s">
        <v>499</v>
      </c>
      <c r="C23" s="388" t="s">
        <v>500</v>
      </c>
      <c r="D23" s="389" t="s">
        <v>501</v>
      </c>
      <c r="E23" s="388" t="s">
        <v>502</v>
      </c>
      <c r="I23" s="386"/>
      <c r="L23" s="386" t="s">
        <v>503</v>
      </c>
      <c r="M23" s="386" t="s">
        <v>504</v>
      </c>
      <c r="N23" s="386" t="s">
        <v>504</v>
      </c>
      <c r="O23" s="386" t="s">
        <v>504</v>
      </c>
      <c r="P23" s="386" t="s">
        <v>505</v>
      </c>
      <c r="Q23" s="386" t="s">
        <v>506</v>
      </c>
      <c r="R23" s="386"/>
      <c r="S23" s="386"/>
      <c r="T23" s="386" t="s">
        <v>503</v>
      </c>
      <c r="U23" s="387" t="s">
        <v>285</v>
      </c>
    </row>
    <row r="24" spans="1:21" x14ac:dyDescent="0.25">
      <c r="A24" s="383" t="s">
        <v>507</v>
      </c>
      <c r="B24" s="388" t="s">
        <v>507</v>
      </c>
      <c r="C24" s="383" t="s">
        <v>507</v>
      </c>
      <c r="D24" s="389" t="s">
        <v>508</v>
      </c>
      <c r="E24" s="383" t="s">
        <v>509</v>
      </c>
      <c r="I24" s="391" t="s">
        <v>510</v>
      </c>
      <c r="L24" s="386" t="s">
        <v>511</v>
      </c>
      <c r="M24" s="386" t="s">
        <v>512</v>
      </c>
      <c r="N24" s="386" t="s">
        <v>513</v>
      </c>
      <c r="O24" s="386" t="s">
        <v>512</v>
      </c>
      <c r="P24" s="386" t="s">
        <v>514</v>
      </c>
      <c r="Q24" s="386" t="s">
        <v>515</v>
      </c>
      <c r="R24" s="386"/>
      <c r="S24" s="386"/>
      <c r="T24" s="386" t="s">
        <v>511</v>
      </c>
      <c r="U24" s="387" t="s">
        <v>285</v>
      </c>
    </row>
    <row r="25" spans="1:21" x14ac:dyDescent="0.25">
      <c r="A25" s="383" t="s">
        <v>2</v>
      </c>
      <c r="B25" s="388" t="s">
        <v>2</v>
      </c>
      <c r="C25" s="383" t="s">
        <v>2</v>
      </c>
      <c r="D25" s="389" t="s">
        <v>516</v>
      </c>
      <c r="E25" s="383" t="s">
        <v>517</v>
      </c>
      <c r="I25" s="386" t="str">
        <f>HLOOKUP(Introduction!$G$4,nametranslations,36,FALSE)</f>
        <v>Proportion des écoles (%)</v>
      </c>
      <c r="L25" s="386" t="s">
        <v>518</v>
      </c>
      <c r="M25" s="386" t="s">
        <v>519</v>
      </c>
      <c r="N25" s="386" t="s">
        <v>520</v>
      </c>
      <c r="O25" s="386" t="s">
        <v>521</v>
      </c>
      <c r="P25" s="386" t="s">
        <v>522</v>
      </c>
      <c r="Q25" s="386" t="s">
        <v>523</v>
      </c>
      <c r="R25" s="386"/>
      <c r="S25" s="386"/>
      <c r="T25" s="386" t="s">
        <v>518</v>
      </c>
      <c r="U25" s="387" t="s">
        <v>289</v>
      </c>
    </row>
    <row r="26" spans="1:21" x14ac:dyDescent="0.25">
      <c r="A26" s="383" t="s">
        <v>1</v>
      </c>
      <c r="B26" s="388" t="s">
        <v>524</v>
      </c>
      <c r="C26" s="383" t="s">
        <v>525</v>
      </c>
      <c r="D26" s="389" t="s">
        <v>526</v>
      </c>
      <c r="E26" s="383" t="s">
        <v>527</v>
      </c>
      <c r="I26" s="386" t="s">
        <v>507</v>
      </c>
      <c r="L26" s="386" t="s">
        <v>528</v>
      </c>
      <c r="M26" s="386" t="s">
        <v>529</v>
      </c>
      <c r="N26" s="386" t="s">
        <v>529</v>
      </c>
      <c r="O26" s="386" t="s">
        <v>529</v>
      </c>
      <c r="P26" s="386" t="s">
        <v>530</v>
      </c>
      <c r="Q26" s="386" t="s">
        <v>531</v>
      </c>
      <c r="R26" s="386"/>
      <c r="S26" s="386"/>
      <c r="T26" s="386" t="s">
        <v>528</v>
      </c>
      <c r="U26" s="387" t="s">
        <v>285</v>
      </c>
    </row>
    <row r="27" spans="1:21" x14ac:dyDescent="0.25">
      <c r="A27" s="383" t="s">
        <v>16</v>
      </c>
      <c r="B27" s="388" t="s">
        <v>532</v>
      </c>
      <c r="C27" s="383" t="s">
        <v>533</v>
      </c>
      <c r="D27" s="389" t="s">
        <v>534</v>
      </c>
      <c r="E27" s="383" t="s">
        <v>535</v>
      </c>
      <c r="I27" s="386" t="str">
        <f>HLOOKUP(Introduction!$G$4,nametranslations,25,FALSE)</f>
        <v>Rural</v>
      </c>
      <c r="L27" s="386" t="s">
        <v>536</v>
      </c>
      <c r="M27" s="386" t="s">
        <v>537</v>
      </c>
      <c r="N27" s="386" t="s">
        <v>538</v>
      </c>
      <c r="O27" s="386" t="s">
        <v>539</v>
      </c>
      <c r="P27" s="386" t="s">
        <v>540</v>
      </c>
      <c r="Q27" s="386" t="s">
        <v>541</v>
      </c>
      <c r="R27" s="386"/>
      <c r="S27" s="386"/>
      <c r="T27" s="386" t="s">
        <v>536</v>
      </c>
      <c r="U27" s="387" t="s">
        <v>285</v>
      </c>
    </row>
    <row r="28" spans="1:21" x14ac:dyDescent="0.25">
      <c r="A28" s="383" t="s">
        <v>17</v>
      </c>
      <c r="B28" s="393" t="s">
        <v>542</v>
      </c>
      <c r="C28" s="383" t="s">
        <v>543</v>
      </c>
      <c r="D28" s="389" t="s">
        <v>544</v>
      </c>
      <c r="E28" s="383" t="s">
        <v>545</v>
      </c>
      <c r="I28" s="386" t="str">
        <f>HLOOKUP(Introduction!$G$4,nametranslations,26,FALSE)</f>
        <v>Urbain</v>
      </c>
      <c r="L28" s="386" t="s">
        <v>546</v>
      </c>
      <c r="M28" s="386" t="s">
        <v>547</v>
      </c>
      <c r="N28" s="386" t="s">
        <v>548</v>
      </c>
      <c r="O28" s="386" t="s">
        <v>549</v>
      </c>
      <c r="P28" s="386" t="s">
        <v>550</v>
      </c>
      <c r="Q28" s="386" t="s">
        <v>551</v>
      </c>
      <c r="R28" s="386"/>
      <c r="S28" s="386"/>
      <c r="T28" s="386" t="s">
        <v>546</v>
      </c>
      <c r="U28" s="387" t="s">
        <v>287</v>
      </c>
    </row>
    <row r="29" spans="1:21" x14ac:dyDescent="0.25">
      <c r="A29" s="383" t="s">
        <v>18</v>
      </c>
      <c r="B29" s="393" t="s">
        <v>552</v>
      </c>
      <c r="C29" s="383" t="s">
        <v>553</v>
      </c>
      <c r="D29" s="389" t="s">
        <v>554</v>
      </c>
      <c r="E29" s="383" t="s">
        <v>555</v>
      </c>
      <c r="I29" s="386" t="str">
        <f>HLOOKUP(Introduction!$G$4,nametranslations,27,FALSE)</f>
        <v>Pré-primaire</v>
      </c>
      <c r="L29" s="386" t="s">
        <v>556</v>
      </c>
      <c r="M29" s="386" t="s">
        <v>557</v>
      </c>
      <c r="N29" s="386" t="s">
        <v>558</v>
      </c>
      <c r="O29" s="386" t="s">
        <v>559</v>
      </c>
      <c r="P29" s="386" t="s">
        <v>560</v>
      </c>
      <c r="Q29" s="386" t="s">
        <v>561</v>
      </c>
      <c r="R29" s="386"/>
      <c r="S29" s="386"/>
      <c r="T29" s="386" t="s">
        <v>556</v>
      </c>
      <c r="U29" s="387" t="s">
        <v>285</v>
      </c>
    </row>
    <row r="30" spans="1:21" x14ac:dyDescent="0.25">
      <c r="A30" s="383" t="s">
        <v>33</v>
      </c>
      <c r="B30" s="388" t="s">
        <v>562</v>
      </c>
      <c r="C30" s="388" t="s">
        <v>563</v>
      </c>
      <c r="D30" s="389" t="s">
        <v>564</v>
      </c>
      <c r="E30" s="388" t="s">
        <v>565</v>
      </c>
      <c r="I30" s="386" t="str">
        <f>HLOOKUP(Introduction!$G$4,nametranslations,28,FALSE)</f>
        <v>Primaire</v>
      </c>
      <c r="L30" s="386" t="s">
        <v>566</v>
      </c>
      <c r="M30" s="386" t="s">
        <v>567</v>
      </c>
      <c r="N30" s="386" t="s">
        <v>567</v>
      </c>
      <c r="O30" s="386" t="s">
        <v>568</v>
      </c>
      <c r="P30" s="386" t="s">
        <v>569</v>
      </c>
      <c r="Q30" s="386" t="s">
        <v>570</v>
      </c>
      <c r="R30" s="386"/>
      <c r="S30" s="386"/>
      <c r="T30" s="386" t="s">
        <v>566</v>
      </c>
      <c r="U30" s="387" t="s">
        <v>285</v>
      </c>
    </row>
    <row r="31" spans="1:21" x14ac:dyDescent="0.25">
      <c r="A31" s="383" t="s">
        <v>34</v>
      </c>
      <c r="B31" s="388" t="s">
        <v>571</v>
      </c>
      <c r="C31" s="383" t="s">
        <v>572</v>
      </c>
      <c r="D31" s="389" t="s">
        <v>573</v>
      </c>
      <c r="E31" s="383" t="s">
        <v>574</v>
      </c>
      <c r="I31" s="386" t="str">
        <f>HLOOKUP(Introduction!$G$4,nametranslations,29,FALSE)</f>
        <v>Secondaire</v>
      </c>
      <c r="L31" s="386" t="s">
        <v>575</v>
      </c>
      <c r="M31" s="386" t="s">
        <v>576</v>
      </c>
      <c r="N31" s="386" t="s">
        <v>577</v>
      </c>
      <c r="O31" s="386" t="s">
        <v>576</v>
      </c>
      <c r="P31" s="386" t="s">
        <v>578</v>
      </c>
      <c r="Q31" s="386" t="s">
        <v>579</v>
      </c>
      <c r="R31" s="386"/>
      <c r="S31" s="386"/>
      <c r="T31" s="386" t="s">
        <v>575</v>
      </c>
      <c r="U31" s="387" t="s">
        <v>285</v>
      </c>
    </row>
    <row r="32" spans="1:21" x14ac:dyDescent="0.25">
      <c r="A32" s="383" t="s">
        <v>35</v>
      </c>
      <c r="B32" s="388" t="s">
        <v>580</v>
      </c>
      <c r="C32" s="383" t="s">
        <v>581</v>
      </c>
      <c r="D32" s="389" t="s">
        <v>582</v>
      </c>
      <c r="E32" s="383" t="s">
        <v>583</v>
      </c>
      <c r="I32" s="386"/>
      <c r="L32" s="386" t="s">
        <v>584</v>
      </c>
      <c r="M32" s="386" t="s">
        <v>585</v>
      </c>
      <c r="N32" s="386" t="s">
        <v>586</v>
      </c>
      <c r="O32" s="386" t="s">
        <v>587</v>
      </c>
      <c r="P32" s="386" t="s">
        <v>588</v>
      </c>
      <c r="Q32" s="386" t="s">
        <v>589</v>
      </c>
      <c r="R32" s="386"/>
      <c r="S32" s="386"/>
      <c r="T32" s="386" t="s">
        <v>584</v>
      </c>
      <c r="U32" s="387" t="s">
        <v>286</v>
      </c>
    </row>
    <row r="33" spans="1:21" x14ac:dyDescent="0.25">
      <c r="A33" s="383" t="s">
        <v>199</v>
      </c>
      <c r="B33" s="388" t="s">
        <v>590</v>
      </c>
      <c r="C33" s="383" t="s">
        <v>591</v>
      </c>
      <c r="D33" s="389" t="s">
        <v>592</v>
      </c>
      <c r="E33" s="383" t="s">
        <v>593</v>
      </c>
      <c r="L33" s="386" t="s">
        <v>594</v>
      </c>
      <c r="M33" s="386" t="s">
        <v>595</v>
      </c>
      <c r="N33" s="386" t="s">
        <v>596</v>
      </c>
      <c r="O33" s="386" t="s">
        <v>597</v>
      </c>
      <c r="P33" s="386" t="s">
        <v>598</v>
      </c>
      <c r="Q33" s="386" t="s">
        <v>599</v>
      </c>
      <c r="R33" s="386"/>
      <c r="S33" s="386"/>
      <c r="T33" s="386" t="s">
        <v>594</v>
      </c>
      <c r="U33" s="387" t="s">
        <v>285</v>
      </c>
    </row>
    <row r="34" spans="1:21" x14ac:dyDescent="0.25">
      <c r="A34" s="383" t="s">
        <v>275</v>
      </c>
      <c r="B34" s="388" t="s">
        <v>600</v>
      </c>
      <c r="C34" s="383" t="s">
        <v>601</v>
      </c>
      <c r="D34" s="389" t="s">
        <v>602</v>
      </c>
      <c r="E34" s="388" t="s">
        <v>603</v>
      </c>
      <c r="L34" s="386" t="s">
        <v>604</v>
      </c>
      <c r="M34" s="386" t="s">
        <v>605</v>
      </c>
      <c r="N34" s="386" t="s">
        <v>606</v>
      </c>
      <c r="O34" s="386" t="s">
        <v>605</v>
      </c>
      <c r="P34" s="386" t="s">
        <v>607</v>
      </c>
      <c r="Q34" s="386" t="s">
        <v>608</v>
      </c>
      <c r="R34" s="386"/>
      <c r="S34" s="386"/>
      <c r="T34" s="386" t="s">
        <v>604</v>
      </c>
      <c r="U34" s="387" t="s">
        <v>285</v>
      </c>
    </row>
    <row r="35" spans="1:21" x14ac:dyDescent="0.25">
      <c r="A35" s="383" t="s">
        <v>609</v>
      </c>
      <c r="B35" s="388" t="s">
        <v>610</v>
      </c>
      <c r="C35" s="383" t="s">
        <v>611</v>
      </c>
      <c r="D35" s="389" t="s">
        <v>612</v>
      </c>
      <c r="E35" s="383" t="s">
        <v>613</v>
      </c>
      <c r="L35" s="386" t="s">
        <v>614</v>
      </c>
      <c r="M35" s="386" t="s">
        <v>615</v>
      </c>
      <c r="N35" s="386" t="s">
        <v>616</v>
      </c>
      <c r="O35" s="386" t="s">
        <v>615</v>
      </c>
      <c r="P35" s="386" t="s">
        <v>617</v>
      </c>
      <c r="Q35" s="386" t="s">
        <v>618</v>
      </c>
      <c r="R35" s="386"/>
      <c r="S35" s="386"/>
      <c r="T35" s="386" t="s">
        <v>614</v>
      </c>
      <c r="U35" s="387" t="s">
        <v>285</v>
      </c>
    </row>
    <row r="36" spans="1:21" x14ac:dyDescent="0.25">
      <c r="A36" s="383" t="s">
        <v>619</v>
      </c>
      <c r="B36" s="388" t="s">
        <v>620</v>
      </c>
      <c r="C36" s="383" t="s">
        <v>621</v>
      </c>
      <c r="D36" s="389" t="s">
        <v>622</v>
      </c>
      <c r="E36" s="383" t="s">
        <v>623</v>
      </c>
      <c r="L36" s="386" t="s">
        <v>624</v>
      </c>
      <c r="M36" s="386" t="s">
        <v>625</v>
      </c>
      <c r="N36" s="386" t="s">
        <v>626</v>
      </c>
      <c r="O36" s="386" t="s">
        <v>627</v>
      </c>
      <c r="P36" s="386" t="s">
        <v>628</v>
      </c>
      <c r="Q36" s="386" t="s">
        <v>629</v>
      </c>
      <c r="R36" s="386"/>
      <c r="S36" s="386"/>
      <c r="T36" s="386" t="s">
        <v>624</v>
      </c>
      <c r="U36" s="387" t="s">
        <v>285</v>
      </c>
    </row>
    <row r="37" spans="1:21" x14ac:dyDescent="0.25">
      <c r="A37" s="385" t="s">
        <v>630</v>
      </c>
      <c r="L37" s="386" t="s">
        <v>631</v>
      </c>
      <c r="M37" s="386" t="s">
        <v>632</v>
      </c>
      <c r="N37" s="386" t="s">
        <v>632</v>
      </c>
      <c r="O37" s="386" t="s">
        <v>632</v>
      </c>
      <c r="P37" s="386" t="s">
        <v>633</v>
      </c>
      <c r="Q37" s="386" t="s">
        <v>634</v>
      </c>
      <c r="R37" s="386"/>
      <c r="S37" s="386"/>
      <c r="T37" s="386" t="s">
        <v>631</v>
      </c>
      <c r="U37" s="387" t="s">
        <v>285</v>
      </c>
    </row>
    <row r="38" spans="1:21" x14ac:dyDescent="0.25">
      <c r="A38" s="383" t="s">
        <v>141</v>
      </c>
      <c r="B38" s="388" t="s">
        <v>635</v>
      </c>
      <c r="C38" s="383" t="s">
        <v>636</v>
      </c>
      <c r="D38" s="389" t="s">
        <v>637</v>
      </c>
      <c r="E38" s="383" t="s">
        <v>638</v>
      </c>
      <c r="L38" s="386" t="s">
        <v>639</v>
      </c>
      <c r="M38" s="386" t="s">
        <v>640</v>
      </c>
      <c r="N38" s="386" t="s">
        <v>641</v>
      </c>
      <c r="O38" s="386" t="s">
        <v>642</v>
      </c>
      <c r="P38" s="386" t="s">
        <v>643</v>
      </c>
      <c r="Q38" s="386" t="s">
        <v>644</v>
      </c>
      <c r="R38" s="386"/>
      <c r="S38" s="386"/>
      <c r="T38" s="386" t="s">
        <v>639</v>
      </c>
      <c r="U38" s="387" t="s">
        <v>287</v>
      </c>
    </row>
    <row r="39" spans="1:21" x14ac:dyDescent="0.25">
      <c r="A39" s="383" t="s">
        <v>645</v>
      </c>
      <c r="B39" s="388" t="s">
        <v>646</v>
      </c>
      <c r="C39" s="383" t="s">
        <v>647</v>
      </c>
      <c r="D39" s="389" t="s">
        <v>648</v>
      </c>
      <c r="E39" s="383" t="s">
        <v>649</v>
      </c>
      <c r="L39" s="386" t="s">
        <v>650</v>
      </c>
      <c r="M39" s="386" t="s">
        <v>651</v>
      </c>
      <c r="N39" s="386" t="s">
        <v>651</v>
      </c>
      <c r="O39" s="386" t="s">
        <v>652</v>
      </c>
      <c r="P39" s="386" t="s">
        <v>653</v>
      </c>
      <c r="Q39" s="386" t="s">
        <v>654</v>
      </c>
      <c r="R39" s="386"/>
      <c r="S39" s="386"/>
      <c r="T39" s="386" t="s">
        <v>650</v>
      </c>
      <c r="U39" s="387" t="s">
        <v>285</v>
      </c>
    </row>
    <row r="40" spans="1:21" x14ac:dyDescent="0.25">
      <c r="A40" s="383" t="s">
        <v>655</v>
      </c>
      <c r="B40" s="388" t="s">
        <v>656</v>
      </c>
      <c r="C40" s="383" t="s">
        <v>657</v>
      </c>
      <c r="D40" s="389" t="s">
        <v>658</v>
      </c>
      <c r="E40" s="383" t="s">
        <v>659</v>
      </c>
      <c r="L40" s="386" t="s">
        <v>660</v>
      </c>
      <c r="M40" s="386" t="s">
        <v>661</v>
      </c>
      <c r="N40" s="386" t="s">
        <v>662</v>
      </c>
      <c r="O40" s="386" t="s">
        <v>663</v>
      </c>
      <c r="P40" s="386" t="s">
        <v>664</v>
      </c>
      <c r="Q40" s="386" t="s">
        <v>665</v>
      </c>
      <c r="R40" s="386"/>
      <c r="S40" s="386"/>
      <c r="T40" s="386" t="s">
        <v>660</v>
      </c>
      <c r="U40" s="387" t="s">
        <v>285</v>
      </c>
    </row>
    <row r="41" spans="1:21" x14ac:dyDescent="0.25">
      <c r="A41" s="383" t="s">
        <v>666</v>
      </c>
      <c r="B41" s="388" t="s">
        <v>667</v>
      </c>
      <c r="C41" s="383" t="s">
        <v>668</v>
      </c>
      <c r="D41" s="389" t="s">
        <v>669</v>
      </c>
      <c r="E41" s="383" t="s">
        <v>670</v>
      </c>
      <c r="L41" s="386" t="s">
        <v>671</v>
      </c>
      <c r="M41" s="386" t="s">
        <v>672</v>
      </c>
      <c r="N41" s="386" t="s">
        <v>673</v>
      </c>
      <c r="O41" s="386" t="s">
        <v>674</v>
      </c>
      <c r="P41" s="386" t="s">
        <v>675</v>
      </c>
      <c r="Q41" s="386" t="s">
        <v>676</v>
      </c>
      <c r="R41" s="386"/>
      <c r="S41" s="386"/>
      <c r="T41" s="386" t="s">
        <v>671</v>
      </c>
      <c r="U41" s="387" t="s">
        <v>287</v>
      </c>
    </row>
    <row r="42" spans="1:21" x14ac:dyDescent="0.25">
      <c r="A42" s="383" t="s">
        <v>677</v>
      </c>
      <c r="B42" s="388" t="s">
        <v>678</v>
      </c>
      <c r="C42" s="383" t="s">
        <v>679</v>
      </c>
      <c r="D42" s="389" t="s">
        <v>680</v>
      </c>
      <c r="E42" s="383" t="s">
        <v>681</v>
      </c>
      <c r="L42" s="386" t="s">
        <v>682</v>
      </c>
      <c r="M42" s="386" t="s">
        <v>683</v>
      </c>
      <c r="N42" s="387" t="s">
        <v>684</v>
      </c>
      <c r="O42" s="387" t="s">
        <v>685</v>
      </c>
      <c r="P42" s="387" t="s">
        <v>686</v>
      </c>
      <c r="Q42" s="387" t="s">
        <v>687</v>
      </c>
      <c r="R42" s="387"/>
      <c r="S42" s="387"/>
      <c r="T42" s="386" t="s">
        <v>682</v>
      </c>
      <c r="U42" s="387" t="s">
        <v>285</v>
      </c>
    </row>
    <row r="43" spans="1:21" x14ac:dyDescent="0.25">
      <c r="A43" s="383" t="s">
        <v>688</v>
      </c>
      <c r="B43" s="388" t="s">
        <v>689</v>
      </c>
      <c r="C43" s="383" t="s">
        <v>690</v>
      </c>
      <c r="D43" s="389" t="s">
        <v>691</v>
      </c>
      <c r="E43" s="383" t="s">
        <v>692</v>
      </c>
      <c r="L43" s="386" t="s">
        <v>693</v>
      </c>
      <c r="M43" s="386" t="s">
        <v>694</v>
      </c>
      <c r="N43" s="386" t="s">
        <v>695</v>
      </c>
      <c r="O43" s="386" t="s">
        <v>694</v>
      </c>
      <c r="P43" s="386" t="s">
        <v>696</v>
      </c>
      <c r="Q43" s="386" t="s">
        <v>697</v>
      </c>
      <c r="R43" s="386"/>
      <c r="S43" s="386"/>
      <c r="T43" s="386" t="s">
        <v>693</v>
      </c>
      <c r="U43" s="387" t="s">
        <v>286</v>
      </c>
    </row>
    <row r="44" spans="1:21" x14ac:dyDescent="0.25">
      <c r="A44" s="383" t="s">
        <v>698</v>
      </c>
      <c r="B44" s="388" t="s">
        <v>699</v>
      </c>
      <c r="C44" s="383" t="s">
        <v>700</v>
      </c>
      <c r="D44" s="389" t="s">
        <v>701</v>
      </c>
      <c r="E44" s="383" t="s">
        <v>702</v>
      </c>
      <c r="L44" s="386" t="s">
        <v>703</v>
      </c>
      <c r="M44" s="386" t="s">
        <v>704</v>
      </c>
      <c r="N44" s="386" t="s">
        <v>705</v>
      </c>
      <c r="O44" s="386" t="s">
        <v>704</v>
      </c>
      <c r="P44" s="386" t="s">
        <v>706</v>
      </c>
      <c r="Q44" s="386" t="s">
        <v>707</v>
      </c>
      <c r="R44" s="386"/>
      <c r="S44" s="386"/>
      <c r="T44" s="386" t="s">
        <v>703</v>
      </c>
      <c r="U44" s="387" t="s">
        <v>285</v>
      </c>
    </row>
    <row r="45" spans="1:21" x14ac:dyDescent="0.25">
      <c r="A45" s="383" t="s">
        <v>708</v>
      </c>
      <c r="B45" s="388" t="s">
        <v>709</v>
      </c>
      <c r="C45" s="383" t="s">
        <v>710</v>
      </c>
      <c r="D45" s="389" t="s">
        <v>711</v>
      </c>
      <c r="E45" s="383" t="s">
        <v>712</v>
      </c>
      <c r="I45" s="391" t="s">
        <v>713</v>
      </c>
      <c r="L45" s="386" t="s">
        <v>714</v>
      </c>
      <c r="M45" s="386" t="s">
        <v>715</v>
      </c>
      <c r="N45" s="386" t="s">
        <v>715</v>
      </c>
      <c r="O45" s="386" t="s">
        <v>715</v>
      </c>
      <c r="P45" s="386" t="s">
        <v>716</v>
      </c>
      <c r="Q45" s="386" t="s">
        <v>717</v>
      </c>
      <c r="R45" s="386"/>
      <c r="S45" s="386"/>
      <c r="T45" s="386" t="s">
        <v>714</v>
      </c>
      <c r="U45" s="387" t="s">
        <v>287</v>
      </c>
    </row>
    <row r="46" spans="1:21" x14ac:dyDescent="0.25">
      <c r="A46" s="383" t="s">
        <v>718</v>
      </c>
      <c r="B46" s="388" t="s">
        <v>719</v>
      </c>
      <c r="C46" s="383" t="s">
        <v>720</v>
      </c>
      <c r="D46" s="389" t="s">
        <v>721</v>
      </c>
      <c r="E46" s="383" t="s">
        <v>722</v>
      </c>
      <c r="I46" s="386" t="str">
        <f>HLOOKUP(Introduction!$G$4,nametranslations,30,FALSE)</f>
        <v>Service de base</v>
      </c>
      <c r="L46" s="386" t="s">
        <v>723</v>
      </c>
      <c r="M46" s="386" t="s">
        <v>724</v>
      </c>
      <c r="N46" s="386" t="s">
        <v>725</v>
      </c>
      <c r="O46" s="386" t="s">
        <v>726</v>
      </c>
      <c r="P46" s="386" t="s">
        <v>727</v>
      </c>
      <c r="Q46" s="386" t="s">
        <v>728</v>
      </c>
      <c r="R46" s="386"/>
      <c r="S46" s="386"/>
      <c r="T46" s="386" t="s">
        <v>723</v>
      </c>
      <c r="U46" s="387" t="s">
        <v>287</v>
      </c>
    </row>
    <row r="47" spans="1:21" x14ac:dyDescent="0.25">
      <c r="A47" s="383" t="s">
        <v>729</v>
      </c>
      <c r="B47" s="388" t="s">
        <v>730</v>
      </c>
      <c r="C47" s="383" t="s">
        <v>731</v>
      </c>
      <c r="D47" s="389" t="s">
        <v>732</v>
      </c>
      <c r="E47" s="383" t="s">
        <v>733</v>
      </c>
      <c r="I47" s="386" t="str">
        <f>HLOOKUP(Introduction!$G$4,nametranslations,31,FALSE)</f>
        <v>Service limité</v>
      </c>
      <c r="L47" s="386" t="s">
        <v>734</v>
      </c>
      <c r="M47" s="386" t="s">
        <v>735</v>
      </c>
      <c r="N47" s="386" t="s">
        <v>736</v>
      </c>
      <c r="O47" s="386" t="s">
        <v>737</v>
      </c>
      <c r="P47" s="386" t="s">
        <v>738</v>
      </c>
      <c r="Q47" s="386" t="s">
        <v>739</v>
      </c>
      <c r="R47" s="386"/>
      <c r="S47" s="386"/>
      <c r="T47" s="386" t="s">
        <v>734</v>
      </c>
      <c r="U47" s="387" t="s">
        <v>287</v>
      </c>
    </row>
    <row r="48" spans="1:21" x14ac:dyDescent="0.25">
      <c r="A48" s="383" t="s">
        <v>740</v>
      </c>
      <c r="B48" s="388" t="s">
        <v>741</v>
      </c>
      <c r="C48" s="383" t="s">
        <v>742</v>
      </c>
      <c r="D48" s="389" t="s">
        <v>743</v>
      </c>
      <c r="E48" s="383" t="s">
        <v>744</v>
      </c>
      <c r="I48" s="386" t="str">
        <f>HLOOKUP(Introduction!$G$4,nametranslations,32,FALSE)</f>
        <v>Pas de service</v>
      </c>
      <c r="L48" s="386" t="s">
        <v>745</v>
      </c>
      <c r="M48" s="386" t="s">
        <v>746</v>
      </c>
      <c r="N48" s="386" t="s">
        <v>746</v>
      </c>
      <c r="O48" s="386" t="s">
        <v>746</v>
      </c>
      <c r="P48" s="386" t="s">
        <v>747</v>
      </c>
      <c r="Q48" s="386" t="s">
        <v>748</v>
      </c>
      <c r="R48" s="386"/>
      <c r="S48" s="386"/>
      <c r="T48" s="386" t="s">
        <v>745</v>
      </c>
      <c r="U48" s="387" t="s">
        <v>287</v>
      </c>
    </row>
    <row r="49" spans="1:21" x14ac:dyDescent="0.25">
      <c r="A49" s="383" t="s">
        <v>749</v>
      </c>
      <c r="B49" s="388" t="s">
        <v>750</v>
      </c>
      <c r="C49" s="383" t="s">
        <v>751</v>
      </c>
      <c r="D49" s="389" t="s">
        <v>752</v>
      </c>
      <c r="E49" s="383" t="s">
        <v>753</v>
      </c>
      <c r="I49" s="386" t="str">
        <f>HLOOKUP(Introduction!$G$4,nametranslations,33,FALSE)</f>
        <v>Données insuffisantes</v>
      </c>
      <c r="L49" s="386" t="s">
        <v>754</v>
      </c>
      <c r="M49" s="386" t="s">
        <v>755</v>
      </c>
      <c r="N49" s="386" t="s">
        <v>756</v>
      </c>
      <c r="O49" s="386" t="s">
        <v>757</v>
      </c>
      <c r="P49" s="386" t="s">
        <v>758</v>
      </c>
      <c r="Q49" s="386" t="s">
        <v>759</v>
      </c>
      <c r="R49" s="386"/>
      <c r="S49" s="386"/>
      <c r="T49" s="386" t="s">
        <v>754</v>
      </c>
      <c r="U49" s="386" t="s">
        <v>285</v>
      </c>
    </row>
    <row r="50" spans="1:21" x14ac:dyDescent="0.25">
      <c r="A50" s="383" t="s">
        <v>760</v>
      </c>
      <c r="B50" s="388" t="s">
        <v>761</v>
      </c>
      <c r="C50" s="383" t="s">
        <v>762</v>
      </c>
      <c r="D50" s="389" t="s">
        <v>763</v>
      </c>
      <c r="E50" s="383" t="s">
        <v>764</v>
      </c>
      <c r="I50" s="386" t="str">
        <f>HLOOKUP(Introduction!$G$4,nametranslations,59,FALSE)</f>
        <v>Estimations : améliorée</v>
      </c>
      <c r="L50" s="386" t="s">
        <v>765</v>
      </c>
      <c r="M50" s="386" t="s">
        <v>766</v>
      </c>
      <c r="N50" s="386" t="s">
        <v>767</v>
      </c>
      <c r="O50" s="386" t="s">
        <v>766</v>
      </c>
      <c r="P50" s="386" t="s">
        <v>768</v>
      </c>
      <c r="Q50" s="386" t="s">
        <v>769</v>
      </c>
      <c r="R50" s="386"/>
      <c r="S50" s="386"/>
      <c r="T50" s="386" t="s">
        <v>765</v>
      </c>
      <c r="U50" s="387" t="s">
        <v>286</v>
      </c>
    </row>
    <row r="51" spans="1:21" x14ac:dyDescent="0.25">
      <c r="A51" s="383" t="s">
        <v>770</v>
      </c>
      <c r="B51" s="388" t="s">
        <v>771</v>
      </c>
      <c r="C51" s="383" t="s">
        <v>772</v>
      </c>
      <c r="D51" s="389" t="s">
        <v>773</v>
      </c>
      <c r="E51" s="383" t="s">
        <v>774</v>
      </c>
      <c r="I51" s="386" t="str">
        <f>HLOOKUP(Introduction!$G$4,nametranslations,60,FALSE)</f>
        <v>Points de données : améliorées</v>
      </c>
      <c r="L51" s="386" t="s">
        <v>775</v>
      </c>
      <c r="M51" s="386" t="s">
        <v>776</v>
      </c>
      <c r="N51" s="386" t="s">
        <v>777</v>
      </c>
      <c r="O51" s="386" t="s">
        <v>778</v>
      </c>
      <c r="P51" s="386" t="s">
        <v>779</v>
      </c>
      <c r="Q51" s="386" t="s">
        <v>780</v>
      </c>
      <c r="R51" s="386"/>
      <c r="S51" s="386"/>
      <c r="T51" s="386" t="s">
        <v>775</v>
      </c>
      <c r="U51" s="387" t="s">
        <v>287</v>
      </c>
    </row>
    <row r="52" spans="1:21" x14ac:dyDescent="0.25">
      <c r="A52" s="383" t="s">
        <v>781</v>
      </c>
      <c r="B52" s="388" t="s">
        <v>782</v>
      </c>
      <c r="C52" s="383" t="s">
        <v>783</v>
      </c>
      <c r="D52" s="389" t="s">
        <v>784</v>
      </c>
      <c r="E52" s="383" t="s">
        <v>785</v>
      </c>
      <c r="I52" s="386" t="str">
        <f>HLOOKUP(Introduction!$G$4,nametranslations,61,FALSE)</f>
        <v>Estimations : de base</v>
      </c>
      <c r="L52" s="386" t="s">
        <v>786</v>
      </c>
      <c r="M52" s="386" t="s">
        <v>787</v>
      </c>
      <c r="N52" s="386" t="s">
        <v>787</v>
      </c>
      <c r="O52" s="386" t="s">
        <v>787</v>
      </c>
      <c r="P52" s="386" t="s">
        <v>788</v>
      </c>
      <c r="Q52" s="386" t="s">
        <v>789</v>
      </c>
      <c r="R52" s="386"/>
      <c r="S52" s="386"/>
      <c r="T52" s="386" t="s">
        <v>786</v>
      </c>
      <c r="U52" s="386" t="s">
        <v>287</v>
      </c>
    </row>
    <row r="53" spans="1:21" x14ac:dyDescent="0.25">
      <c r="A53" s="383" t="s">
        <v>790</v>
      </c>
      <c r="B53" s="388" t="s">
        <v>791</v>
      </c>
      <c r="C53" s="383" t="s">
        <v>792</v>
      </c>
      <c r="D53" s="389" t="s">
        <v>793</v>
      </c>
      <c r="E53" s="383" t="s">
        <v>794</v>
      </c>
      <c r="I53" s="386" t="str">
        <f>HLOOKUP(Introduction!$G$4,nametranslations,62,FALSE)</f>
        <v>Points de données : services de base</v>
      </c>
      <c r="L53" s="386" t="s">
        <v>795</v>
      </c>
      <c r="M53" s="386" t="s">
        <v>796</v>
      </c>
      <c r="N53" s="386" t="s">
        <v>796</v>
      </c>
      <c r="O53" s="386" t="s">
        <v>796</v>
      </c>
      <c r="P53" s="386" t="s">
        <v>797</v>
      </c>
      <c r="Q53" s="386" t="s">
        <v>798</v>
      </c>
      <c r="R53" s="386"/>
      <c r="S53" s="386"/>
      <c r="T53" s="386" t="s">
        <v>795</v>
      </c>
      <c r="U53" s="387" t="s">
        <v>286</v>
      </c>
    </row>
    <row r="54" spans="1:21" x14ac:dyDescent="0.25">
      <c r="A54" s="383" t="s">
        <v>799</v>
      </c>
      <c r="B54" s="388" t="s">
        <v>800</v>
      </c>
      <c r="C54" s="383" t="s">
        <v>801</v>
      </c>
      <c r="D54" s="389" t="s">
        <v>802</v>
      </c>
      <c r="E54" s="383" t="s">
        <v>803</v>
      </c>
      <c r="I54" s="386" t="str">
        <f>HLOOKUP(Introduction!$G$4,nametranslations,63,FALSE)</f>
        <v>Estimations : avec de l'eau</v>
      </c>
      <c r="L54" s="386" t="s">
        <v>804</v>
      </c>
      <c r="M54" s="386" t="s">
        <v>805</v>
      </c>
      <c r="N54" s="386" t="s">
        <v>805</v>
      </c>
      <c r="O54" s="386" t="s">
        <v>805</v>
      </c>
      <c r="P54" s="386" t="s">
        <v>806</v>
      </c>
      <c r="Q54" s="386" t="s">
        <v>807</v>
      </c>
      <c r="R54" s="386"/>
      <c r="S54" s="386"/>
      <c r="T54" s="386" t="s">
        <v>804</v>
      </c>
      <c r="U54" s="387" t="s">
        <v>286</v>
      </c>
    </row>
    <row r="55" spans="1:21" x14ac:dyDescent="0.25">
      <c r="A55" s="383" t="s">
        <v>808</v>
      </c>
      <c r="B55" s="388" t="s">
        <v>809</v>
      </c>
      <c r="C55" s="383" t="s">
        <v>810</v>
      </c>
      <c r="D55" s="389" t="s">
        <v>811</v>
      </c>
      <c r="E55" s="383" t="s">
        <v>812</v>
      </c>
      <c r="I55" s="386" t="str">
        <f>HLOOKUP(Introduction!$G$4,nametranslations,64,FALSE)</f>
        <v>Points de données : avec de l'eau</v>
      </c>
      <c r="L55" s="386" t="s">
        <v>813</v>
      </c>
      <c r="M55" s="386" t="s">
        <v>814</v>
      </c>
      <c r="N55" s="386" t="s">
        <v>814</v>
      </c>
      <c r="O55" s="386" t="s">
        <v>815</v>
      </c>
      <c r="P55" s="386" t="s">
        <v>816</v>
      </c>
      <c r="Q55" s="386" t="s">
        <v>817</v>
      </c>
      <c r="R55" s="386"/>
      <c r="S55" s="386"/>
      <c r="T55" s="386" t="s">
        <v>813</v>
      </c>
      <c r="U55" s="386" t="s">
        <v>285</v>
      </c>
    </row>
    <row r="56" spans="1:21" x14ac:dyDescent="0.25">
      <c r="A56" s="383" t="s">
        <v>818</v>
      </c>
      <c r="B56" s="388" t="s">
        <v>819</v>
      </c>
      <c r="C56" s="383" t="s">
        <v>820</v>
      </c>
      <c r="D56" s="389" t="s">
        <v>821</v>
      </c>
      <c r="E56" s="383" t="s">
        <v>822</v>
      </c>
      <c r="I56" s="386" t="str">
        <f>HLOOKUP(Introduction!$G$4,nametranslations,57,FALSE)</f>
        <v>Estimations : installations</v>
      </c>
      <c r="L56" s="386" t="s">
        <v>823</v>
      </c>
      <c r="M56" s="386" t="s">
        <v>824</v>
      </c>
      <c r="N56" s="386" t="s">
        <v>825</v>
      </c>
      <c r="O56" s="386" t="s">
        <v>826</v>
      </c>
      <c r="P56" s="386" t="s">
        <v>827</v>
      </c>
      <c r="Q56" s="386" t="s">
        <v>828</v>
      </c>
      <c r="R56" s="386"/>
      <c r="S56" s="386"/>
      <c r="T56" s="386" t="s">
        <v>823</v>
      </c>
      <c r="U56" s="386" t="s">
        <v>285</v>
      </c>
    </row>
    <row r="57" spans="1:21" x14ac:dyDescent="0.25">
      <c r="A57" s="383" t="s">
        <v>829</v>
      </c>
      <c r="B57" s="388" t="s">
        <v>830</v>
      </c>
      <c r="C57" s="383" t="s">
        <v>831</v>
      </c>
      <c r="D57" s="389" t="s">
        <v>832</v>
      </c>
      <c r="E57" s="383" t="s">
        <v>833</v>
      </c>
      <c r="I57" s="386" t="str">
        <f>HLOOKUP(Introduction!$G$4,nametranslations,58,FALSE)</f>
        <v>Points de données : installations</v>
      </c>
      <c r="L57" s="386" t="s">
        <v>834</v>
      </c>
      <c r="M57" s="386" t="s">
        <v>835</v>
      </c>
      <c r="N57" s="386" t="s">
        <v>836</v>
      </c>
      <c r="O57" s="386" t="s">
        <v>837</v>
      </c>
      <c r="P57" s="386" t="s">
        <v>838</v>
      </c>
      <c r="Q57" s="386" t="s">
        <v>839</v>
      </c>
      <c r="R57" s="386"/>
      <c r="S57" s="386"/>
      <c r="T57" s="386" t="s">
        <v>834</v>
      </c>
      <c r="U57" s="386" t="s">
        <v>285</v>
      </c>
    </row>
    <row r="58" spans="1:21" x14ac:dyDescent="0.25">
      <c r="A58" s="383" t="s">
        <v>840</v>
      </c>
      <c r="B58" s="388" t="s">
        <v>841</v>
      </c>
      <c r="C58" s="383" t="s">
        <v>842</v>
      </c>
      <c r="D58" s="389" t="s">
        <v>843</v>
      </c>
      <c r="E58" s="383" t="s">
        <v>844</v>
      </c>
      <c r="I58" s="386" t="str">
        <f>HLOOKUP(Introduction!$G$4,nametranslations,59,FALSE)</f>
        <v>Estimations : améliorée</v>
      </c>
      <c r="L58" s="386" t="s">
        <v>845</v>
      </c>
      <c r="M58" s="386" t="s">
        <v>846</v>
      </c>
      <c r="N58" s="386" t="s">
        <v>847</v>
      </c>
      <c r="O58" s="386" t="s">
        <v>848</v>
      </c>
      <c r="P58" s="386" t="s">
        <v>849</v>
      </c>
      <c r="Q58" s="386" t="s">
        <v>850</v>
      </c>
      <c r="R58" s="386"/>
      <c r="S58" s="386"/>
      <c r="T58" s="386" t="s">
        <v>845</v>
      </c>
      <c r="U58" s="386" t="s">
        <v>285</v>
      </c>
    </row>
    <row r="59" spans="1:21" x14ac:dyDescent="0.25">
      <c r="A59" s="388" t="s">
        <v>851</v>
      </c>
      <c r="B59" s="383" t="s">
        <v>852</v>
      </c>
      <c r="C59" s="383" t="s">
        <v>853</v>
      </c>
      <c r="D59" s="389" t="s">
        <v>854</v>
      </c>
      <c r="E59" s="383" t="s">
        <v>855</v>
      </c>
      <c r="I59" s="386" t="str">
        <f>HLOOKUP(Introduction!$G$4,nametranslations,60,FALSE)</f>
        <v>Points de données : améliorées</v>
      </c>
      <c r="L59" s="386" t="s">
        <v>856</v>
      </c>
      <c r="M59" s="386" t="s">
        <v>857</v>
      </c>
      <c r="N59" s="386" t="s">
        <v>857</v>
      </c>
      <c r="O59" s="386" t="s">
        <v>857</v>
      </c>
      <c r="P59" s="386" t="s">
        <v>858</v>
      </c>
      <c r="Q59" s="386" t="s">
        <v>859</v>
      </c>
      <c r="R59" s="386"/>
      <c r="S59" s="386"/>
      <c r="T59" s="386" t="s">
        <v>856</v>
      </c>
      <c r="U59" s="386" t="s">
        <v>289</v>
      </c>
    </row>
    <row r="60" spans="1:21" x14ac:dyDescent="0.25">
      <c r="A60" s="388" t="s">
        <v>860</v>
      </c>
      <c r="B60" s="383" t="s">
        <v>861</v>
      </c>
      <c r="C60" s="383" t="s">
        <v>862</v>
      </c>
      <c r="D60" s="389" t="s">
        <v>863</v>
      </c>
      <c r="E60" s="383" t="s">
        <v>864</v>
      </c>
      <c r="I60" s="386" t="str">
        <f>HLOOKUP(Introduction!$G$4,nametranslations,61,FALSE)</f>
        <v>Estimations : de base</v>
      </c>
      <c r="L60" s="386" t="s">
        <v>865</v>
      </c>
      <c r="M60" s="386" t="s">
        <v>866</v>
      </c>
      <c r="N60" s="386" t="s">
        <v>867</v>
      </c>
      <c r="O60" s="386" t="s">
        <v>866</v>
      </c>
      <c r="P60" s="386" t="s">
        <v>868</v>
      </c>
      <c r="Q60" s="386" t="s">
        <v>869</v>
      </c>
      <c r="R60" s="386"/>
      <c r="S60" s="386"/>
      <c r="T60" s="386" t="s">
        <v>865</v>
      </c>
      <c r="U60" s="386" t="s">
        <v>285</v>
      </c>
    </row>
    <row r="61" spans="1:21" x14ac:dyDescent="0.25">
      <c r="A61" s="388" t="s">
        <v>870</v>
      </c>
      <c r="B61" s="383" t="s">
        <v>871</v>
      </c>
      <c r="C61" s="383" t="s">
        <v>872</v>
      </c>
      <c r="D61" s="389" t="s">
        <v>873</v>
      </c>
      <c r="E61" s="383" t="s">
        <v>874</v>
      </c>
      <c r="I61" s="386" t="str">
        <f>HLOOKUP(Introduction!$G$4,nametranslations,62,FALSE)</f>
        <v>Points de données : services de base</v>
      </c>
      <c r="L61" s="386" t="s">
        <v>875</v>
      </c>
      <c r="M61" s="386" t="s">
        <v>876</v>
      </c>
      <c r="N61" s="386" t="s">
        <v>877</v>
      </c>
      <c r="O61" s="386" t="s">
        <v>878</v>
      </c>
      <c r="P61" s="386" t="s">
        <v>879</v>
      </c>
      <c r="Q61" s="386" t="s">
        <v>880</v>
      </c>
      <c r="R61" s="386"/>
      <c r="S61" s="386"/>
      <c r="T61" s="386" t="s">
        <v>875</v>
      </c>
      <c r="U61" s="386" t="s">
        <v>285</v>
      </c>
    </row>
    <row r="62" spans="1:21" x14ac:dyDescent="0.25">
      <c r="A62" s="388" t="s">
        <v>881</v>
      </c>
      <c r="B62" s="383" t="s">
        <v>882</v>
      </c>
      <c r="C62" s="383" t="s">
        <v>883</v>
      </c>
      <c r="D62" s="389" t="s">
        <v>884</v>
      </c>
      <c r="E62" s="383" t="s">
        <v>885</v>
      </c>
      <c r="I62" s="386"/>
      <c r="L62" s="386" t="s">
        <v>886</v>
      </c>
      <c r="M62" s="386" t="s">
        <v>887</v>
      </c>
      <c r="N62" s="386" t="s">
        <v>888</v>
      </c>
      <c r="O62" s="386" t="s">
        <v>889</v>
      </c>
      <c r="P62" s="386" t="s">
        <v>890</v>
      </c>
      <c r="Q62" s="386" t="s">
        <v>891</v>
      </c>
      <c r="R62" s="386"/>
      <c r="S62" s="386"/>
      <c r="T62" s="386" t="s">
        <v>886</v>
      </c>
      <c r="U62" s="387" t="s">
        <v>286</v>
      </c>
    </row>
    <row r="63" spans="1:21" x14ac:dyDescent="0.25">
      <c r="A63" s="388" t="s">
        <v>892</v>
      </c>
      <c r="B63" s="383" t="s">
        <v>893</v>
      </c>
      <c r="C63" s="383" t="s">
        <v>894</v>
      </c>
      <c r="D63" s="389" t="s">
        <v>895</v>
      </c>
      <c r="E63" s="383" t="s">
        <v>896</v>
      </c>
      <c r="I63" s="386"/>
      <c r="L63" s="386" t="s">
        <v>897</v>
      </c>
      <c r="M63" s="386" t="s">
        <v>898</v>
      </c>
      <c r="N63" s="386" t="s">
        <v>899</v>
      </c>
      <c r="O63" s="386" t="s">
        <v>900</v>
      </c>
      <c r="P63" s="386" t="s">
        <v>901</v>
      </c>
      <c r="Q63" s="386" t="s">
        <v>902</v>
      </c>
      <c r="R63" s="386"/>
      <c r="S63" s="386"/>
      <c r="T63" s="386" t="s">
        <v>897</v>
      </c>
      <c r="U63" s="387" t="s">
        <v>289</v>
      </c>
    </row>
    <row r="64" spans="1:21" x14ac:dyDescent="0.25">
      <c r="A64" s="388" t="s">
        <v>903</v>
      </c>
      <c r="B64" s="383" t="s">
        <v>904</v>
      </c>
      <c r="C64" s="383" t="s">
        <v>905</v>
      </c>
      <c r="D64" s="389" t="s">
        <v>906</v>
      </c>
      <c r="E64" s="383" t="s">
        <v>907</v>
      </c>
      <c r="I64" s="386"/>
      <c r="L64" s="386" t="s">
        <v>908</v>
      </c>
      <c r="M64" s="386" t="s">
        <v>909</v>
      </c>
      <c r="N64" s="386" t="s">
        <v>910</v>
      </c>
      <c r="O64" s="386" t="s">
        <v>909</v>
      </c>
      <c r="P64" s="386" t="s">
        <v>911</v>
      </c>
      <c r="Q64" s="386" t="s">
        <v>912</v>
      </c>
      <c r="R64" s="386"/>
      <c r="S64" s="386"/>
      <c r="T64" s="386" t="s">
        <v>908</v>
      </c>
      <c r="U64" s="387" t="s">
        <v>286</v>
      </c>
    </row>
    <row r="65" spans="1:21" x14ac:dyDescent="0.25">
      <c r="A65" s="385" t="s">
        <v>913</v>
      </c>
      <c r="I65" s="386"/>
      <c r="L65" s="386" t="s">
        <v>914</v>
      </c>
      <c r="M65" s="386" t="s">
        <v>915</v>
      </c>
      <c r="N65" s="386" t="s">
        <v>916</v>
      </c>
      <c r="O65" s="386" t="s">
        <v>917</v>
      </c>
      <c r="P65" s="386" t="s">
        <v>918</v>
      </c>
      <c r="Q65" s="386" t="s">
        <v>919</v>
      </c>
      <c r="R65" s="386"/>
      <c r="S65" s="386"/>
      <c r="T65" s="386" t="s">
        <v>914</v>
      </c>
      <c r="U65" s="387" t="s">
        <v>289</v>
      </c>
    </row>
    <row r="66" spans="1:21" x14ac:dyDescent="0.25">
      <c r="A66" s="388" t="s">
        <v>219</v>
      </c>
      <c r="B66" s="383" t="s">
        <v>920</v>
      </c>
      <c r="C66" s="383" t="s">
        <v>921</v>
      </c>
      <c r="D66" s="389" t="s">
        <v>922</v>
      </c>
      <c r="E66" s="383" t="s">
        <v>923</v>
      </c>
      <c r="I66" s="386"/>
      <c r="L66" s="386" t="s">
        <v>924</v>
      </c>
      <c r="M66" s="386" t="s">
        <v>925</v>
      </c>
      <c r="N66" s="386" t="s">
        <v>926</v>
      </c>
      <c r="O66" s="386" t="s">
        <v>925</v>
      </c>
      <c r="P66" s="386" t="s">
        <v>927</v>
      </c>
      <c r="Q66" s="386" t="s">
        <v>928</v>
      </c>
      <c r="R66" s="386"/>
      <c r="S66" s="386"/>
      <c r="T66" s="386" t="s">
        <v>924</v>
      </c>
      <c r="U66" s="386" t="s">
        <v>285</v>
      </c>
    </row>
    <row r="67" spans="1:21" ht="15.75" customHeight="1" x14ac:dyDescent="0.25">
      <c r="A67" s="393" t="s">
        <v>929</v>
      </c>
      <c r="B67" s="393" t="s">
        <v>930</v>
      </c>
      <c r="C67" s="393" t="s">
        <v>931</v>
      </c>
      <c r="D67" s="394" t="s">
        <v>932</v>
      </c>
      <c r="E67" s="393" t="s">
        <v>933</v>
      </c>
      <c r="I67" s="386"/>
      <c r="L67" s="386" t="s">
        <v>934</v>
      </c>
      <c r="M67" s="386" t="s">
        <v>935</v>
      </c>
      <c r="N67" s="386" t="s">
        <v>936</v>
      </c>
      <c r="O67" s="386" t="s">
        <v>937</v>
      </c>
      <c r="P67" s="386" t="s">
        <v>938</v>
      </c>
      <c r="Q67" s="386" t="s">
        <v>939</v>
      </c>
      <c r="R67" s="386"/>
      <c r="S67" s="386"/>
      <c r="T67" s="386" t="s">
        <v>934</v>
      </c>
      <c r="U67" s="387" t="s">
        <v>285</v>
      </c>
    </row>
    <row r="68" spans="1:21" x14ac:dyDescent="0.25">
      <c r="A68" s="388" t="s">
        <v>51</v>
      </c>
      <c r="B68" s="383" t="s">
        <v>940</v>
      </c>
      <c r="C68" s="383" t="s">
        <v>941</v>
      </c>
      <c r="D68" s="389" t="s">
        <v>942</v>
      </c>
      <c r="E68" s="383" t="s">
        <v>943</v>
      </c>
      <c r="I68" s="386"/>
      <c r="L68" s="386" t="s">
        <v>944</v>
      </c>
      <c r="M68" s="386" t="s">
        <v>945</v>
      </c>
      <c r="N68" s="386" t="s">
        <v>946</v>
      </c>
      <c r="O68" s="386" t="s">
        <v>947</v>
      </c>
      <c r="P68" s="386" t="s">
        <v>948</v>
      </c>
      <c r="Q68" s="386" t="s">
        <v>949</v>
      </c>
      <c r="R68" s="386"/>
      <c r="S68" s="386"/>
      <c r="T68" s="386" t="s">
        <v>944</v>
      </c>
      <c r="U68" s="387" t="s">
        <v>286</v>
      </c>
    </row>
    <row r="69" spans="1:21" x14ac:dyDescent="0.25">
      <c r="A69" s="388" t="s">
        <v>10</v>
      </c>
      <c r="B69" s="383" t="s">
        <v>950</v>
      </c>
      <c r="C69" s="383" t="s">
        <v>951</v>
      </c>
      <c r="D69" s="389" t="s">
        <v>952</v>
      </c>
      <c r="E69" s="383" t="s">
        <v>953</v>
      </c>
      <c r="I69" s="386"/>
      <c r="L69" s="386" t="s">
        <v>954</v>
      </c>
      <c r="M69" s="386" t="s">
        <v>955</v>
      </c>
      <c r="N69" s="386" t="s">
        <v>956</v>
      </c>
      <c r="O69" s="386" t="s">
        <v>955</v>
      </c>
      <c r="P69" s="386" t="s">
        <v>957</v>
      </c>
      <c r="Q69" s="386" t="s">
        <v>958</v>
      </c>
      <c r="R69" s="386"/>
      <c r="S69" s="386"/>
      <c r="T69" s="386" t="s">
        <v>954</v>
      </c>
      <c r="U69" s="386" t="s">
        <v>285</v>
      </c>
    </row>
    <row r="70" spans="1:21" x14ac:dyDescent="0.25">
      <c r="A70" s="388" t="s">
        <v>11</v>
      </c>
      <c r="B70" s="383" t="s">
        <v>959</v>
      </c>
      <c r="C70" s="383" t="s">
        <v>960</v>
      </c>
      <c r="D70" s="389" t="s">
        <v>961</v>
      </c>
      <c r="E70" s="383" t="s">
        <v>962</v>
      </c>
      <c r="L70" s="386" t="s">
        <v>963</v>
      </c>
      <c r="M70" s="386" t="s">
        <v>964</v>
      </c>
      <c r="N70" s="386" t="s">
        <v>965</v>
      </c>
      <c r="O70" s="386" t="s">
        <v>966</v>
      </c>
      <c r="P70" s="386" t="s">
        <v>967</v>
      </c>
      <c r="Q70" s="386" t="s">
        <v>968</v>
      </c>
      <c r="R70" s="386"/>
      <c r="S70" s="386"/>
      <c r="T70" s="386" t="s">
        <v>963</v>
      </c>
      <c r="U70" s="386" t="s">
        <v>285</v>
      </c>
    </row>
    <row r="71" spans="1:21" x14ac:dyDescent="0.25">
      <c r="A71" s="383" t="s">
        <v>9</v>
      </c>
      <c r="B71" s="383" t="s">
        <v>969</v>
      </c>
      <c r="C71" s="383" t="s">
        <v>970</v>
      </c>
      <c r="D71" s="389" t="s">
        <v>971</v>
      </c>
      <c r="E71" s="383" t="s">
        <v>972</v>
      </c>
      <c r="I71" s="391" t="s">
        <v>510</v>
      </c>
      <c r="L71" s="386" t="s">
        <v>973</v>
      </c>
      <c r="M71" s="386" t="s">
        <v>974</v>
      </c>
      <c r="N71" s="386" t="s">
        <v>975</v>
      </c>
      <c r="O71" s="386" t="s">
        <v>976</v>
      </c>
      <c r="P71" s="386" t="s">
        <v>977</v>
      </c>
      <c r="Q71" s="386" t="s">
        <v>978</v>
      </c>
      <c r="R71" s="386"/>
      <c r="S71" s="386"/>
      <c r="T71" s="386" t="s">
        <v>973</v>
      </c>
      <c r="U71" s="386" t="s">
        <v>285</v>
      </c>
    </row>
    <row r="72" spans="1:21" x14ac:dyDescent="0.25">
      <c r="A72" s="383" t="s">
        <v>4</v>
      </c>
      <c r="B72" s="383" t="s">
        <v>979</v>
      </c>
      <c r="C72" s="383" t="s">
        <v>980</v>
      </c>
      <c r="D72" s="389" t="s">
        <v>981</v>
      </c>
      <c r="E72" s="383" t="s">
        <v>982</v>
      </c>
      <c r="H72" s="386">
        <v>39</v>
      </c>
      <c r="I72" s="386" t="str">
        <f>HLOOKUP(Introduction!$G$4,nametranslations,H72,FALSE)</f>
        <v>Eau : total</v>
      </c>
      <c r="L72" s="386" t="s">
        <v>983</v>
      </c>
      <c r="M72" s="386" t="s">
        <v>984</v>
      </c>
      <c r="N72" s="386" t="s">
        <v>985</v>
      </c>
      <c r="O72" s="386" t="s">
        <v>984</v>
      </c>
      <c r="P72" s="386" t="s">
        <v>986</v>
      </c>
      <c r="Q72" s="386" t="s">
        <v>987</v>
      </c>
      <c r="R72" s="386"/>
      <c r="S72" s="386"/>
      <c r="T72" s="386" t="s">
        <v>983</v>
      </c>
      <c r="U72" s="386" t="s">
        <v>285</v>
      </c>
    </row>
    <row r="73" spans="1:21" x14ac:dyDescent="0.25">
      <c r="A73" s="383" t="s">
        <v>8</v>
      </c>
      <c r="B73" s="383" t="s">
        <v>988</v>
      </c>
      <c r="C73" s="383" t="s">
        <v>989</v>
      </c>
      <c r="D73" s="389" t="s">
        <v>990</v>
      </c>
      <c r="E73" s="383" t="s">
        <v>991</v>
      </c>
      <c r="H73" s="386">
        <v>40</v>
      </c>
      <c r="I73" s="386" t="str">
        <f>HLOOKUP(Introduction!$G$4,nametranslations,H73,FALSE)</f>
        <v>Eau : urbain</v>
      </c>
      <c r="L73" s="386" t="s">
        <v>992</v>
      </c>
      <c r="M73" s="386" t="s">
        <v>993</v>
      </c>
      <c r="N73" s="386" t="s">
        <v>994</v>
      </c>
      <c r="O73" s="386" t="s">
        <v>995</v>
      </c>
      <c r="P73" s="386" t="s">
        <v>996</v>
      </c>
      <c r="Q73" s="386" t="s">
        <v>997</v>
      </c>
      <c r="R73" s="386"/>
      <c r="S73" s="386"/>
      <c r="T73" s="386" t="s">
        <v>992</v>
      </c>
      <c r="U73" s="386" t="s">
        <v>285</v>
      </c>
    </row>
    <row r="74" spans="1:21" x14ac:dyDescent="0.25">
      <c r="A74" s="388" t="s">
        <v>25</v>
      </c>
      <c r="B74" s="388" t="s">
        <v>998</v>
      </c>
      <c r="C74" s="388" t="s">
        <v>999</v>
      </c>
      <c r="D74" s="389" t="s">
        <v>1000</v>
      </c>
      <c r="E74" s="388" t="s">
        <v>1001</v>
      </c>
      <c r="H74" s="386">
        <v>41</v>
      </c>
      <c r="I74" s="386" t="str">
        <f>HLOOKUP(Introduction!$G$4,nametranslations,H74,FALSE)</f>
        <v>Eau : rural</v>
      </c>
      <c r="L74" s="386" t="s">
        <v>1002</v>
      </c>
      <c r="M74" s="386" t="s">
        <v>1003</v>
      </c>
      <c r="N74" s="386" t="s">
        <v>1003</v>
      </c>
      <c r="O74" s="386" t="s">
        <v>1004</v>
      </c>
      <c r="P74" s="386" t="s">
        <v>1005</v>
      </c>
      <c r="Q74" s="386" t="s">
        <v>1006</v>
      </c>
      <c r="R74" s="386"/>
      <c r="S74" s="386"/>
      <c r="T74" s="386" t="s">
        <v>1002</v>
      </c>
      <c r="U74" s="387" t="s">
        <v>287</v>
      </c>
    </row>
    <row r="75" spans="1:21" x14ac:dyDescent="0.25">
      <c r="A75" s="383" t="s">
        <v>19</v>
      </c>
      <c r="B75" s="383" t="s">
        <v>1007</v>
      </c>
      <c r="C75" s="383" t="s">
        <v>1008</v>
      </c>
      <c r="D75" s="389" t="s">
        <v>1009</v>
      </c>
      <c r="E75" s="383" t="s">
        <v>1010</v>
      </c>
      <c r="H75" s="386">
        <v>42</v>
      </c>
      <c r="I75" s="386" t="str">
        <f>HLOOKUP(Introduction!$G$4,nametranslations,H75,FALSE)</f>
        <v>Eau : pré-primaire</v>
      </c>
      <c r="L75" s="386" t="s">
        <v>1011</v>
      </c>
      <c r="M75" s="386" t="s">
        <v>1012</v>
      </c>
      <c r="N75" s="386" t="s">
        <v>1013</v>
      </c>
      <c r="O75" s="386" t="s">
        <v>1014</v>
      </c>
      <c r="P75" s="386" t="s">
        <v>1015</v>
      </c>
      <c r="Q75" s="386" t="s">
        <v>1016</v>
      </c>
      <c r="R75" s="386"/>
      <c r="S75" s="386"/>
      <c r="T75" s="386" t="s">
        <v>1011</v>
      </c>
      <c r="U75" s="386" t="s">
        <v>285</v>
      </c>
    </row>
    <row r="76" spans="1:21" x14ac:dyDescent="0.25">
      <c r="A76" s="383" t="s">
        <v>166</v>
      </c>
      <c r="B76" s="383" t="s">
        <v>1017</v>
      </c>
      <c r="C76" s="383" t="s">
        <v>1018</v>
      </c>
      <c r="D76" s="389" t="s">
        <v>1019</v>
      </c>
      <c r="E76" s="383" t="s">
        <v>1020</v>
      </c>
      <c r="H76" s="386">
        <v>43</v>
      </c>
      <c r="I76" s="386" t="str">
        <f>HLOOKUP(Introduction!$G$4,nametranslations,H76,FALSE)</f>
        <v>Eau : primaire</v>
      </c>
      <c r="L76" s="386" t="s">
        <v>1021</v>
      </c>
      <c r="M76" s="386" t="s">
        <v>1022</v>
      </c>
      <c r="N76" s="386" t="s">
        <v>1023</v>
      </c>
      <c r="O76" s="386" t="s">
        <v>1024</v>
      </c>
      <c r="P76" s="386" t="s">
        <v>1025</v>
      </c>
      <c r="Q76" s="386" t="s">
        <v>1026</v>
      </c>
      <c r="R76" s="386"/>
      <c r="S76" s="386"/>
      <c r="T76" s="386" t="s">
        <v>1021</v>
      </c>
      <c r="U76" s="386" t="s">
        <v>285</v>
      </c>
    </row>
    <row r="77" spans="1:21" x14ac:dyDescent="0.25">
      <c r="A77" s="383" t="s">
        <v>167</v>
      </c>
      <c r="B77" s="393" t="s">
        <v>1027</v>
      </c>
      <c r="C77" s="383" t="s">
        <v>1028</v>
      </c>
      <c r="D77" s="389" t="s">
        <v>573</v>
      </c>
      <c r="E77" s="383" t="s">
        <v>1029</v>
      </c>
      <c r="H77" s="386">
        <v>44</v>
      </c>
      <c r="I77" s="386" t="str">
        <f>HLOOKUP(Introduction!$G$4,nametranslations,H77,FALSE)</f>
        <v>Eau : secondaire</v>
      </c>
      <c r="L77" s="386" t="s">
        <v>1030</v>
      </c>
      <c r="M77" s="386" t="s">
        <v>1031</v>
      </c>
      <c r="N77" s="386" t="s">
        <v>1031</v>
      </c>
      <c r="O77" s="386" t="s">
        <v>1032</v>
      </c>
      <c r="P77" s="386" t="s">
        <v>1033</v>
      </c>
      <c r="Q77" s="386" t="s">
        <v>1034</v>
      </c>
      <c r="R77" s="386"/>
      <c r="S77" s="386"/>
      <c r="T77" s="386" t="s">
        <v>1030</v>
      </c>
      <c r="U77" s="387" t="s">
        <v>287</v>
      </c>
    </row>
    <row r="78" spans="1:21" x14ac:dyDescent="0.25">
      <c r="A78" s="383" t="s">
        <v>35</v>
      </c>
      <c r="B78" s="388" t="s">
        <v>580</v>
      </c>
      <c r="C78" s="383" t="s">
        <v>581</v>
      </c>
      <c r="D78" s="389" t="s">
        <v>582</v>
      </c>
      <c r="E78" s="383" t="s">
        <v>583</v>
      </c>
      <c r="H78" s="386">
        <v>45</v>
      </c>
      <c r="I78" s="386" t="str">
        <f>HLOOKUP(Introduction!$G$4,nametranslations,H78,FALSE)</f>
        <v>Assainissement : total</v>
      </c>
      <c r="L78" s="386" t="s">
        <v>1035</v>
      </c>
      <c r="M78" s="386" t="s">
        <v>1036</v>
      </c>
      <c r="N78" s="386" t="s">
        <v>1037</v>
      </c>
      <c r="O78" s="386" t="s">
        <v>1038</v>
      </c>
      <c r="P78" s="386" t="s">
        <v>1039</v>
      </c>
      <c r="Q78" s="386" t="s">
        <v>1040</v>
      </c>
      <c r="R78" s="386"/>
      <c r="S78" s="386"/>
      <c r="T78" s="386" t="s">
        <v>1035</v>
      </c>
      <c r="U78" s="386" t="s">
        <v>285</v>
      </c>
    </row>
    <row r="79" spans="1:21" ht="39.6" x14ac:dyDescent="0.25">
      <c r="A79" s="393" t="s">
        <v>1041</v>
      </c>
      <c r="B79" s="393" t="s">
        <v>1042</v>
      </c>
      <c r="C79" s="393" t="s">
        <v>1043</v>
      </c>
      <c r="D79" s="389" t="s">
        <v>1044</v>
      </c>
      <c r="E79" s="393" t="s">
        <v>1045</v>
      </c>
      <c r="H79" s="386">
        <v>46</v>
      </c>
      <c r="I79" s="386" t="str">
        <f>HLOOKUP(Introduction!$G$4,nametranslations,H79,FALSE)</f>
        <v>Assainissement : urbain</v>
      </c>
      <c r="L79" s="386" t="s">
        <v>1046</v>
      </c>
      <c r="M79" s="386" t="s">
        <v>1047</v>
      </c>
      <c r="N79" s="386" t="s">
        <v>1048</v>
      </c>
      <c r="O79" s="386" t="s">
        <v>1047</v>
      </c>
      <c r="P79" s="386" t="s">
        <v>1049</v>
      </c>
      <c r="Q79" s="386" t="s">
        <v>1050</v>
      </c>
      <c r="R79" s="386"/>
      <c r="S79" s="386"/>
      <c r="T79" s="386" t="s">
        <v>1046</v>
      </c>
      <c r="U79" s="386" t="s">
        <v>285</v>
      </c>
    </row>
    <row r="80" spans="1:21" x14ac:dyDescent="0.25">
      <c r="A80" s="383" t="s">
        <v>127</v>
      </c>
      <c r="B80" s="388" t="s">
        <v>1051</v>
      </c>
      <c r="C80" s="383" t="s">
        <v>1052</v>
      </c>
      <c r="D80" s="389" t="s">
        <v>1053</v>
      </c>
      <c r="E80" s="383" t="s">
        <v>1054</v>
      </c>
      <c r="H80" s="386">
        <v>47</v>
      </c>
      <c r="I80" s="386" t="str">
        <f>HLOOKUP(Introduction!$G$4,nametranslations,H80,FALSE)</f>
        <v>Assainissement : rural</v>
      </c>
      <c r="L80" s="386" t="s">
        <v>1055</v>
      </c>
      <c r="M80" s="386" t="s">
        <v>1056</v>
      </c>
      <c r="N80" s="386" t="s">
        <v>1057</v>
      </c>
      <c r="O80" s="386" t="s">
        <v>1056</v>
      </c>
      <c r="P80" s="386" t="s">
        <v>1058</v>
      </c>
      <c r="Q80" s="386" t="s">
        <v>1059</v>
      </c>
      <c r="R80" s="386"/>
      <c r="S80" s="386"/>
      <c r="T80" s="386" t="s">
        <v>1055</v>
      </c>
      <c r="U80" s="386" t="s">
        <v>285</v>
      </c>
    </row>
    <row r="81" spans="1:21" ht="39.6" x14ac:dyDescent="0.25">
      <c r="A81" s="383" t="s">
        <v>1060</v>
      </c>
      <c r="B81" s="393" t="s">
        <v>1061</v>
      </c>
      <c r="C81" s="393" t="s">
        <v>1062</v>
      </c>
      <c r="D81" s="389" t="s">
        <v>1063</v>
      </c>
      <c r="E81" s="393" t="s">
        <v>1064</v>
      </c>
      <c r="H81" s="386">
        <v>48</v>
      </c>
      <c r="I81" s="386" t="str">
        <f>HLOOKUP(Introduction!$G$4,nametranslations,H81,FALSE)</f>
        <v>Assainissement : pré-primaire</v>
      </c>
      <c r="L81" s="386" t="s">
        <v>1065</v>
      </c>
      <c r="M81" s="386" t="s">
        <v>1066</v>
      </c>
      <c r="N81" s="386" t="s">
        <v>1066</v>
      </c>
      <c r="O81" s="386" t="s">
        <v>1066</v>
      </c>
      <c r="P81" s="386" t="s">
        <v>1067</v>
      </c>
      <c r="Q81" s="386" t="s">
        <v>1068</v>
      </c>
      <c r="R81" s="386"/>
      <c r="S81" s="386"/>
      <c r="T81" s="386" t="s">
        <v>1065</v>
      </c>
      <c r="U81" s="386" t="s">
        <v>285</v>
      </c>
    </row>
    <row r="82" spans="1:21" x14ac:dyDescent="0.25">
      <c r="A82" s="385" t="s">
        <v>1069</v>
      </c>
      <c r="H82" s="386">
        <v>49</v>
      </c>
      <c r="I82" s="386" t="str">
        <f>HLOOKUP(Introduction!$G$4,nametranslations,H82,FALSE)</f>
        <v>Assainissement :  primaire</v>
      </c>
      <c r="L82" s="386" t="s">
        <v>1070</v>
      </c>
      <c r="M82" s="386" t="s">
        <v>1071</v>
      </c>
      <c r="N82" s="386" t="s">
        <v>1071</v>
      </c>
      <c r="O82" s="386" t="s">
        <v>1071</v>
      </c>
      <c r="P82" s="386" t="s">
        <v>1072</v>
      </c>
      <c r="Q82" s="386" t="s">
        <v>1073</v>
      </c>
      <c r="R82" s="386"/>
      <c r="S82" s="386"/>
      <c r="T82" s="386" t="s">
        <v>1070</v>
      </c>
      <c r="U82" s="386" t="s">
        <v>285</v>
      </c>
    </row>
    <row r="83" spans="1:21" x14ac:dyDescent="0.25">
      <c r="A83" s="383" t="s">
        <v>1074</v>
      </c>
      <c r="B83" s="388" t="s">
        <v>1075</v>
      </c>
      <c r="C83" s="388" t="s">
        <v>1076</v>
      </c>
      <c r="D83" s="388" t="s">
        <v>1077</v>
      </c>
      <c r="E83" s="388" t="s">
        <v>1078</v>
      </c>
      <c r="H83" s="386">
        <v>50</v>
      </c>
      <c r="I83" s="386" t="str">
        <f>HLOOKUP(Introduction!$G$4,nametranslations,H83,FALSE)</f>
        <v>Assainissement : secondaire</v>
      </c>
      <c r="L83" s="386" t="s">
        <v>1079</v>
      </c>
      <c r="M83" s="386" t="s">
        <v>1080</v>
      </c>
      <c r="N83" s="386" t="s">
        <v>1081</v>
      </c>
      <c r="O83" s="386" t="s">
        <v>1080</v>
      </c>
      <c r="P83" s="386" t="s">
        <v>1082</v>
      </c>
      <c r="Q83" s="386" t="s">
        <v>1083</v>
      </c>
      <c r="R83" s="386"/>
      <c r="S83" s="386"/>
      <c r="T83" s="386" t="s">
        <v>1079</v>
      </c>
      <c r="U83" s="387" t="s">
        <v>287</v>
      </c>
    </row>
    <row r="84" spans="1:21" x14ac:dyDescent="0.25">
      <c r="A84" s="383" t="s">
        <v>36</v>
      </c>
      <c r="B84" s="388" t="s">
        <v>1084</v>
      </c>
      <c r="C84" s="388" t="s">
        <v>1085</v>
      </c>
      <c r="D84" s="388" t="s">
        <v>1086</v>
      </c>
      <c r="E84" s="388" t="s">
        <v>1087</v>
      </c>
      <c r="H84" s="386">
        <v>51</v>
      </c>
      <c r="I84" s="386" t="str">
        <f>HLOOKUP(Introduction!$G$4,nametranslations,H84,FALSE)</f>
        <v>Hygiène : total</v>
      </c>
      <c r="L84" s="386" t="s">
        <v>1088</v>
      </c>
      <c r="M84" s="386" t="s">
        <v>1089</v>
      </c>
      <c r="N84" s="386" t="s">
        <v>1089</v>
      </c>
      <c r="O84" s="386" t="s">
        <v>1090</v>
      </c>
      <c r="P84" s="386" t="s">
        <v>1091</v>
      </c>
      <c r="Q84" s="386" t="s">
        <v>1092</v>
      </c>
      <c r="R84" s="386"/>
      <c r="S84" s="386"/>
      <c r="T84" s="386" t="s">
        <v>1088</v>
      </c>
      <c r="U84" s="387" t="s">
        <v>287</v>
      </c>
    </row>
    <row r="85" spans="1:21" x14ac:dyDescent="0.25">
      <c r="A85" s="383" t="s">
        <v>1093</v>
      </c>
      <c r="B85" s="383" t="s">
        <v>1094</v>
      </c>
      <c r="C85" s="383" t="s">
        <v>1095</v>
      </c>
      <c r="D85" s="383" t="s">
        <v>1096</v>
      </c>
      <c r="E85" s="383" t="s">
        <v>943</v>
      </c>
      <c r="H85" s="386">
        <v>52</v>
      </c>
      <c r="I85" s="386" t="str">
        <f>HLOOKUP(Introduction!$G$4,nametranslations,H85,FALSE)</f>
        <v>Hygiène : urbain</v>
      </c>
      <c r="L85" s="386" t="s">
        <v>1097</v>
      </c>
      <c r="M85" s="386" t="s">
        <v>1098</v>
      </c>
      <c r="N85" s="386" t="s">
        <v>1099</v>
      </c>
      <c r="O85" s="386" t="s">
        <v>1098</v>
      </c>
      <c r="P85" s="386" t="s">
        <v>1100</v>
      </c>
      <c r="Q85" s="386" t="s">
        <v>1101</v>
      </c>
      <c r="R85" s="386"/>
      <c r="S85" s="386"/>
      <c r="T85" s="386" t="s">
        <v>1097</v>
      </c>
      <c r="U85" s="386" t="s">
        <v>285</v>
      </c>
    </row>
    <row r="86" spans="1:21" x14ac:dyDescent="0.25">
      <c r="A86" s="383" t="s">
        <v>14</v>
      </c>
      <c r="B86" s="383" t="s">
        <v>491</v>
      </c>
      <c r="C86" s="383" t="s">
        <v>492</v>
      </c>
      <c r="D86" s="383" t="s">
        <v>493</v>
      </c>
      <c r="E86" s="383" t="s">
        <v>494</v>
      </c>
      <c r="H86" s="386">
        <v>53</v>
      </c>
      <c r="I86" s="386" t="str">
        <f>HLOOKUP(Introduction!$G$4,nametranslations,H86,FALSE)</f>
        <v>Hygiène : rural</v>
      </c>
      <c r="L86" s="386" t="s">
        <v>1102</v>
      </c>
      <c r="M86" s="386" t="s">
        <v>1103</v>
      </c>
      <c r="N86" s="386" t="s">
        <v>1104</v>
      </c>
      <c r="O86" s="386" t="s">
        <v>1103</v>
      </c>
      <c r="P86" s="386" t="s">
        <v>1105</v>
      </c>
      <c r="Q86" s="386" t="s">
        <v>1106</v>
      </c>
      <c r="R86" s="386"/>
      <c r="S86" s="386"/>
      <c r="T86" s="386" t="s">
        <v>1102</v>
      </c>
      <c r="U86" s="386" t="s">
        <v>287</v>
      </c>
    </row>
    <row r="87" spans="1:21" x14ac:dyDescent="0.25">
      <c r="A87" s="383" t="s">
        <v>15</v>
      </c>
      <c r="B87" s="383" t="s">
        <v>499</v>
      </c>
      <c r="C87" s="383" t="s">
        <v>500</v>
      </c>
      <c r="D87" s="383" t="s">
        <v>501</v>
      </c>
      <c r="E87" s="383" t="s">
        <v>1107</v>
      </c>
      <c r="H87" s="386">
        <v>54</v>
      </c>
      <c r="I87" s="386" t="str">
        <f>HLOOKUP(Introduction!$G$4,nametranslations,H87,FALSE)</f>
        <v>Hygiène : pré-primaire</v>
      </c>
      <c r="L87" s="386" t="s">
        <v>1108</v>
      </c>
      <c r="M87" s="386" t="s">
        <v>1109</v>
      </c>
      <c r="N87" s="386" t="s">
        <v>1110</v>
      </c>
      <c r="O87" s="386" t="s">
        <v>1111</v>
      </c>
      <c r="P87" s="386" t="s">
        <v>1112</v>
      </c>
      <c r="Q87" s="386" t="s">
        <v>1113</v>
      </c>
      <c r="R87" s="386"/>
      <c r="S87" s="386"/>
      <c r="T87" s="386" t="s">
        <v>1108</v>
      </c>
      <c r="U87" s="387" t="s">
        <v>287</v>
      </c>
    </row>
    <row r="88" spans="1:21" x14ac:dyDescent="0.25">
      <c r="A88" s="383" t="s">
        <v>6</v>
      </c>
      <c r="B88" s="388" t="s">
        <v>1114</v>
      </c>
      <c r="C88" s="388" t="s">
        <v>1115</v>
      </c>
      <c r="D88" s="388" t="s">
        <v>1116</v>
      </c>
      <c r="E88" s="388" t="s">
        <v>1117</v>
      </c>
      <c r="H88" s="386">
        <v>55</v>
      </c>
      <c r="I88" s="386" t="str">
        <f>HLOOKUP(Introduction!$G$4,nametranslations,H88,FALSE)</f>
        <v>Hygiène : primaire</v>
      </c>
      <c r="L88" s="386" t="s">
        <v>1118</v>
      </c>
      <c r="M88" s="386" t="s">
        <v>1119</v>
      </c>
      <c r="N88" s="386" t="s">
        <v>1120</v>
      </c>
      <c r="O88" s="386" t="s">
        <v>1121</v>
      </c>
      <c r="P88" s="386" t="s">
        <v>1122</v>
      </c>
      <c r="Q88" s="386" t="s">
        <v>1123</v>
      </c>
      <c r="R88" s="386"/>
      <c r="S88" s="386"/>
      <c r="T88" s="386" t="s">
        <v>1118</v>
      </c>
      <c r="U88" s="386" t="s">
        <v>287</v>
      </c>
    </row>
    <row r="89" spans="1:21" x14ac:dyDescent="0.25">
      <c r="A89" s="383" t="s">
        <v>5</v>
      </c>
      <c r="B89" s="388" t="s">
        <v>1124</v>
      </c>
      <c r="C89" s="388" t="s">
        <v>1125</v>
      </c>
      <c r="D89" s="388" t="s">
        <v>1126</v>
      </c>
      <c r="E89" s="388" t="s">
        <v>1127</v>
      </c>
      <c r="H89" s="386">
        <v>56</v>
      </c>
      <c r="I89" s="386" t="str">
        <f>HLOOKUP(Introduction!$G$4,nametranslations,H89,FALSE)</f>
        <v>Hygiène : secondaire</v>
      </c>
      <c r="L89" s="386" t="s">
        <v>1128</v>
      </c>
      <c r="M89" s="386" t="s">
        <v>1129</v>
      </c>
      <c r="N89" s="386" t="s">
        <v>1130</v>
      </c>
      <c r="O89" s="386" t="s">
        <v>1131</v>
      </c>
      <c r="P89" s="386" t="s">
        <v>1132</v>
      </c>
      <c r="Q89" s="386" t="s">
        <v>1133</v>
      </c>
      <c r="R89" s="386"/>
      <c r="S89" s="386"/>
      <c r="T89" s="386" t="s">
        <v>1128</v>
      </c>
      <c r="U89" s="386" t="s">
        <v>285</v>
      </c>
    </row>
    <row r="90" spans="1:21" x14ac:dyDescent="0.25">
      <c r="A90" s="383" t="s">
        <v>21</v>
      </c>
      <c r="B90" s="383" t="s">
        <v>1134</v>
      </c>
      <c r="C90" s="383" t="s">
        <v>1135</v>
      </c>
      <c r="D90" s="383" t="s">
        <v>1136</v>
      </c>
      <c r="E90" s="383" t="s">
        <v>1137</v>
      </c>
      <c r="H90" s="386"/>
      <c r="I90" s="386"/>
      <c r="L90" s="386" t="s">
        <v>1138</v>
      </c>
      <c r="M90" s="386" t="s">
        <v>1139</v>
      </c>
      <c r="N90" s="386" t="s">
        <v>1140</v>
      </c>
      <c r="O90" s="386" t="s">
        <v>1141</v>
      </c>
      <c r="P90" s="386" t="s">
        <v>1142</v>
      </c>
      <c r="Q90" s="386" t="s">
        <v>1143</v>
      </c>
      <c r="R90" s="386"/>
      <c r="S90" s="386"/>
      <c r="T90" s="386" t="s">
        <v>1138</v>
      </c>
      <c r="U90" s="386" t="s">
        <v>285</v>
      </c>
    </row>
    <row r="91" spans="1:21" x14ac:dyDescent="0.25">
      <c r="A91" s="383" t="s">
        <v>28</v>
      </c>
      <c r="B91" s="383" t="s">
        <v>1144</v>
      </c>
      <c r="C91" s="383" t="s">
        <v>1145</v>
      </c>
      <c r="D91" s="383" t="s">
        <v>1146</v>
      </c>
      <c r="E91" s="383" t="s">
        <v>1147</v>
      </c>
      <c r="I91" s="386"/>
      <c r="L91" s="386" t="s">
        <v>1148</v>
      </c>
      <c r="M91" s="386" t="s">
        <v>1149</v>
      </c>
      <c r="N91" s="386" t="s">
        <v>1149</v>
      </c>
      <c r="O91" s="386" t="s">
        <v>1149</v>
      </c>
      <c r="P91" s="386" t="s">
        <v>1150</v>
      </c>
      <c r="Q91" s="386" t="s">
        <v>1151</v>
      </c>
      <c r="R91" s="386"/>
      <c r="S91" s="386"/>
      <c r="T91" s="386" t="s">
        <v>1148</v>
      </c>
      <c r="U91" s="387" t="s">
        <v>286</v>
      </c>
    </row>
    <row r="92" spans="1:21" x14ac:dyDescent="0.25">
      <c r="A92" s="383" t="s">
        <v>111</v>
      </c>
      <c r="B92" s="388" t="s">
        <v>1152</v>
      </c>
      <c r="C92" s="388" t="s">
        <v>1153</v>
      </c>
      <c r="D92" s="388" t="s">
        <v>1154</v>
      </c>
      <c r="E92" s="388" t="s">
        <v>1155</v>
      </c>
      <c r="I92" s="386"/>
      <c r="L92" s="386" t="s">
        <v>1156</v>
      </c>
      <c r="M92" s="386" t="s">
        <v>1157</v>
      </c>
      <c r="N92" s="386" t="s">
        <v>1158</v>
      </c>
      <c r="O92" s="386" t="s">
        <v>1159</v>
      </c>
      <c r="P92" s="386" t="s">
        <v>1160</v>
      </c>
      <c r="Q92" s="386" t="s">
        <v>1161</v>
      </c>
      <c r="R92" s="386"/>
      <c r="S92" s="386"/>
      <c r="T92" s="386" t="s">
        <v>1156</v>
      </c>
      <c r="U92" s="387" t="s">
        <v>287</v>
      </c>
    </row>
    <row r="93" spans="1:21" x14ac:dyDescent="0.25">
      <c r="A93" s="383" t="s">
        <v>110</v>
      </c>
      <c r="B93" s="388" t="s">
        <v>1162</v>
      </c>
      <c r="C93" s="388" t="s">
        <v>1163</v>
      </c>
      <c r="D93" s="388" t="s">
        <v>1164</v>
      </c>
      <c r="E93" s="388" t="s">
        <v>1165</v>
      </c>
      <c r="I93" s="386"/>
      <c r="L93" s="386" t="s">
        <v>1166</v>
      </c>
      <c r="M93" s="386" t="s">
        <v>1167</v>
      </c>
      <c r="N93" s="386" t="s">
        <v>1167</v>
      </c>
      <c r="O93" s="386" t="s">
        <v>1167</v>
      </c>
      <c r="P93" s="386" t="s">
        <v>1168</v>
      </c>
      <c r="Q93" s="386" t="s">
        <v>1169</v>
      </c>
      <c r="R93" s="386"/>
      <c r="S93" s="386"/>
      <c r="T93" s="386" t="s">
        <v>1166</v>
      </c>
      <c r="U93" s="386" t="s">
        <v>285</v>
      </c>
    </row>
    <row r="94" spans="1:21" x14ac:dyDescent="0.25">
      <c r="A94" s="383" t="s">
        <v>169</v>
      </c>
      <c r="B94" s="388" t="s">
        <v>169</v>
      </c>
      <c r="C94" s="388" t="s">
        <v>169</v>
      </c>
      <c r="D94" s="388" t="s">
        <v>1170</v>
      </c>
      <c r="E94" s="388" t="s">
        <v>169</v>
      </c>
      <c r="I94" s="386"/>
      <c r="L94" s="386" t="s">
        <v>1171</v>
      </c>
      <c r="M94" s="386" t="s">
        <v>1172</v>
      </c>
      <c r="N94" s="386" t="s">
        <v>1172</v>
      </c>
      <c r="O94" s="386" t="s">
        <v>1172</v>
      </c>
      <c r="P94" s="386" t="s">
        <v>1173</v>
      </c>
      <c r="Q94" s="386" t="s">
        <v>1174</v>
      </c>
      <c r="R94" s="386"/>
      <c r="S94" s="386"/>
      <c r="T94" s="386" t="s">
        <v>1171</v>
      </c>
      <c r="U94" s="386" t="s">
        <v>285</v>
      </c>
    </row>
    <row r="95" spans="1:21" x14ac:dyDescent="0.25">
      <c r="A95" s="388" t="s">
        <v>1175</v>
      </c>
      <c r="B95" s="388" t="s">
        <v>1176</v>
      </c>
      <c r="C95" s="388" t="s">
        <v>1177</v>
      </c>
      <c r="D95" s="388" t="s">
        <v>1178</v>
      </c>
      <c r="E95" s="388" t="s">
        <v>1179</v>
      </c>
      <c r="I95" s="386"/>
      <c r="L95" s="386" t="s">
        <v>1180</v>
      </c>
      <c r="M95" s="386" t="s">
        <v>1181</v>
      </c>
      <c r="N95" s="386" t="s">
        <v>1182</v>
      </c>
      <c r="O95" s="386" t="s">
        <v>1183</v>
      </c>
      <c r="P95" s="386" t="s">
        <v>1184</v>
      </c>
      <c r="Q95" s="386" t="s">
        <v>1185</v>
      </c>
      <c r="R95" s="386"/>
      <c r="S95" s="386"/>
      <c r="T95" s="386" t="s">
        <v>1180</v>
      </c>
      <c r="U95" s="386" t="s">
        <v>285</v>
      </c>
    </row>
    <row r="96" spans="1:21" x14ac:dyDescent="0.25">
      <c r="A96" s="383" t="s">
        <v>1186</v>
      </c>
      <c r="B96" s="388" t="s">
        <v>1187</v>
      </c>
      <c r="C96" s="388" t="s">
        <v>1188</v>
      </c>
      <c r="D96" s="388" t="s">
        <v>1189</v>
      </c>
      <c r="E96" s="388" t="s">
        <v>1190</v>
      </c>
      <c r="I96" s="386"/>
      <c r="L96" s="386" t="s">
        <v>1191</v>
      </c>
      <c r="M96" s="386" t="s">
        <v>1192</v>
      </c>
      <c r="N96" s="386" t="s">
        <v>1193</v>
      </c>
      <c r="O96" s="386" t="s">
        <v>1194</v>
      </c>
      <c r="P96" s="386" t="s">
        <v>1195</v>
      </c>
      <c r="Q96" s="386" t="s">
        <v>1196</v>
      </c>
      <c r="R96" s="386"/>
      <c r="S96" s="386"/>
      <c r="T96" s="386" t="s">
        <v>1191</v>
      </c>
      <c r="U96" s="386" t="s">
        <v>285</v>
      </c>
    </row>
    <row r="97" spans="1:21" x14ac:dyDescent="0.25">
      <c r="A97" s="388" t="s">
        <v>168</v>
      </c>
      <c r="B97" s="388" t="s">
        <v>1197</v>
      </c>
      <c r="C97" s="388" t="s">
        <v>1198</v>
      </c>
      <c r="D97" s="388" t="s">
        <v>1199</v>
      </c>
      <c r="E97" s="388" t="s">
        <v>1200</v>
      </c>
      <c r="I97" s="386"/>
      <c r="L97" s="386" t="s">
        <v>1201</v>
      </c>
      <c r="M97" s="386" t="s">
        <v>1202</v>
      </c>
      <c r="N97" s="386" t="s">
        <v>1202</v>
      </c>
      <c r="O97" s="386" t="s">
        <v>1202</v>
      </c>
      <c r="P97" s="386" t="s">
        <v>1203</v>
      </c>
      <c r="Q97" s="386" t="s">
        <v>1204</v>
      </c>
      <c r="R97" s="386"/>
      <c r="S97" s="386"/>
      <c r="T97" s="386" t="s">
        <v>1201</v>
      </c>
      <c r="U97" s="387" t="s">
        <v>286</v>
      </c>
    </row>
    <row r="98" spans="1:21" x14ac:dyDescent="0.25">
      <c r="A98" s="383" t="s">
        <v>1205</v>
      </c>
      <c r="B98" s="388" t="s">
        <v>1206</v>
      </c>
      <c r="C98" s="388" t="s">
        <v>1207</v>
      </c>
      <c r="D98" s="388" t="s">
        <v>1208</v>
      </c>
      <c r="E98" s="388" t="s">
        <v>1209</v>
      </c>
      <c r="I98" s="386"/>
      <c r="L98" s="386" t="s">
        <v>1210</v>
      </c>
      <c r="M98" s="386" t="s">
        <v>1211</v>
      </c>
      <c r="N98" s="386" t="s">
        <v>1212</v>
      </c>
      <c r="O98" s="386" t="s">
        <v>1213</v>
      </c>
      <c r="P98" s="386" t="s">
        <v>1214</v>
      </c>
      <c r="Q98" s="386" t="s">
        <v>1215</v>
      </c>
      <c r="R98" s="386"/>
      <c r="S98" s="386"/>
      <c r="T98" s="386" t="s">
        <v>1210</v>
      </c>
      <c r="U98" s="386" t="s">
        <v>285</v>
      </c>
    </row>
    <row r="99" spans="1:21" x14ac:dyDescent="0.25">
      <c r="A99" s="388" t="s">
        <v>1216</v>
      </c>
      <c r="B99" s="388" t="s">
        <v>1216</v>
      </c>
      <c r="C99" s="388" t="s">
        <v>1216</v>
      </c>
      <c r="D99" s="388" t="s">
        <v>1217</v>
      </c>
      <c r="E99" s="388" t="s">
        <v>1218</v>
      </c>
      <c r="I99" s="386"/>
      <c r="L99" s="386" t="s">
        <v>1219</v>
      </c>
      <c r="M99" s="386" t="s">
        <v>1220</v>
      </c>
      <c r="N99" s="386" t="s">
        <v>1221</v>
      </c>
      <c r="O99" s="386" t="s">
        <v>1222</v>
      </c>
      <c r="P99" s="386" t="s">
        <v>1223</v>
      </c>
      <c r="Q99" s="386" t="s">
        <v>1224</v>
      </c>
      <c r="R99" s="386"/>
      <c r="S99" s="386"/>
      <c r="T99" s="386" t="s">
        <v>1219</v>
      </c>
      <c r="U99" s="386" t="s">
        <v>287</v>
      </c>
    </row>
    <row r="100" spans="1:21" x14ac:dyDescent="0.25">
      <c r="A100" s="385" t="s">
        <v>1225</v>
      </c>
      <c r="I100" s="386"/>
      <c r="L100" s="386" t="s">
        <v>1226</v>
      </c>
      <c r="M100" s="386" t="s">
        <v>1227</v>
      </c>
      <c r="N100" s="386" t="s">
        <v>1228</v>
      </c>
      <c r="O100" s="386" t="s">
        <v>1229</v>
      </c>
      <c r="P100" s="386" t="s">
        <v>1230</v>
      </c>
      <c r="Q100" s="386" t="s">
        <v>1231</v>
      </c>
      <c r="R100" s="386"/>
      <c r="S100" s="386"/>
      <c r="T100" s="386" t="s">
        <v>1226</v>
      </c>
      <c r="U100" s="386" t="s">
        <v>285</v>
      </c>
    </row>
    <row r="101" spans="1:21" x14ac:dyDescent="0.25">
      <c r="A101" s="383" t="s">
        <v>27</v>
      </c>
      <c r="B101" s="388" t="s">
        <v>1232</v>
      </c>
      <c r="C101" s="388" t="s">
        <v>1233</v>
      </c>
      <c r="D101" s="388" t="s">
        <v>1234</v>
      </c>
      <c r="E101" s="388" t="s">
        <v>1235</v>
      </c>
      <c r="I101" s="386"/>
      <c r="L101" s="386" t="s">
        <v>1236</v>
      </c>
      <c r="M101" s="386" t="s">
        <v>1237</v>
      </c>
      <c r="N101" s="386" t="s">
        <v>1238</v>
      </c>
      <c r="O101" s="386" t="s">
        <v>1237</v>
      </c>
      <c r="P101" s="386" t="s">
        <v>1239</v>
      </c>
      <c r="Q101" s="386" t="s">
        <v>1240</v>
      </c>
      <c r="R101" s="386"/>
      <c r="S101" s="386"/>
      <c r="T101" s="386" t="s">
        <v>1236</v>
      </c>
      <c r="U101" s="386" t="s">
        <v>285</v>
      </c>
    </row>
    <row r="102" spans="1:21" x14ac:dyDescent="0.25">
      <c r="A102" s="383" t="s">
        <v>55</v>
      </c>
      <c r="B102" s="388" t="s">
        <v>1241</v>
      </c>
      <c r="C102" s="388" t="s">
        <v>1242</v>
      </c>
      <c r="D102" s="388" t="s">
        <v>1243</v>
      </c>
      <c r="E102" s="388" t="s">
        <v>1244</v>
      </c>
      <c r="I102" s="386"/>
      <c r="L102" s="386" t="s">
        <v>1245</v>
      </c>
      <c r="M102" s="386" t="s">
        <v>1246</v>
      </c>
      <c r="N102" s="386" t="s">
        <v>1247</v>
      </c>
      <c r="O102" s="386" t="s">
        <v>1248</v>
      </c>
      <c r="P102" s="386" t="s">
        <v>1249</v>
      </c>
      <c r="Q102" s="386" t="s">
        <v>1250</v>
      </c>
      <c r="R102" s="386"/>
      <c r="S102" s="386"/>
      <c r="T102" s="386" t="s">
        <v>1245</v>
      </c>
      <c r="U102" s="386" t="s">
        <v>285</v>
      </c>
    </row>
    <row r="103" spans="1:21" x14ac:dyDescent="0.25">
      <c r="A103" s="383" t="s">
        <v>24</v>
      </c>
      <c r="B103" s="388" t="s">
        <v>1251</v>
      </c>
      <c r="C103" s="388" t="s">
        <v>1252</v>
      </c>
      <c r="D103" s="388" t="s">
        <v>1253</v>
      </c>
      <c r="E103" s="388" t="s">
        <v>1254</v>
      </c>
      <c r="I103" s="386"/>
      <c r="L103" s="386" t="s">
        <v>1255</v>
      </c>
      <c r="M103" s="386" t="s">
        <v>1256</v>
      </c>
      <c r="N103" s="386" t="s">
        <v>1257</v>
      </c>
      <c r="O103" s="386" t="s">
        <v>1256</v>
      </c>
      <c r="P103" s="386" t="s">
        <v>1258</v>
      </c>
      <c r="Q103" s="386" t="s">
        <v>1259</v>
      </c>
      <c r="R103" s="386"/>
      <c r="S103" s="386"/>
      <c r="T103" s="386" t="s">
        <v>1255</v>
      </c>
      <c r="U103" s="386" t="s">
        <v>285</v>
      </c>
    </row>
    <row r="104" spans="1:21" x14ac:dyDescent="0.25">
      <c r="A104" s="383" t="s">
        <v>0</v>
      </c>
      <c r="B104" s="388" t="s">
        <v>1260</v>
      </c>
      <c r="C104" s="388" t="s">
        <v>1261</v>
      </c>
      <c r="D104" s="388" t="s">
        <v>1262</v>
      </c>
      <c r="E104" s="388" t="s">
        <v>1263</v>
      </c>
      <c r="I104" s="386"/>
      <c r="L104" s="386" t="s">
        <v>1264</v>
      </c>
      <c r="M104" s="386" t="s">
        <v>1265</v>
      </c>
      <c r="N104" s="386" t="s">
        <v>1266</v>
      </c>
      <c r="O104" s="386" t="s">
        <v>1267</v>
      </c>
      <c r="P104" s="386" t="s">
        <v>1268</v>
      </c>
      <c r="Q104" s="386" t="s">
        <v>1269</v>
      </c>
      <c r="R104" s="386"/>
      <c r="S104" s="386"/>
      <c r="T104" s="386" t="s">
        <v>1264</v>
      </c>
      <c r="U104" s="386" t="s">
        <v>285</v>
      </c>
    </row>
    <row r="105" spans="1:21" x14ac:dyDescent="0.25">
      <c r="A105" s="383" t="s">
        <v>37</v>
      </c>
      <c r="B105" s="388" t="s">
        <v>1270</v>
      </c>
      <c r="C105" s="388" t="s">
        <v>1270</v>
      </c>
      <c r="D105" s="388" t="s">
        <v>1271</v>
      </c>
      <c r="E105" s="388" t="s">
        <v>1272</v>
      </c>
      <c r="I105" s="386"/>
      <c r="L105" s="386" t="s">
        <v>1273</v>
      </c>
      <c r="M105" s="386" t="s">
        <v>1274</v>
      </c>
      <c r="N105" s="386" t="s">
        <v>1275</v>
      </c>
      <c r="O105" s="386" t="s">
        <v>1276</v>
      </c>
      <c r="P105" s="386" t="s">
        <v>1277</v>
      </c>
      <c r="Q105" s="386" t="s">
        <v>1278</v>
      </c>
      <c r="R105" s="386"/>
      <c r="S105" s="386"/>
      <c r="T105" s="386" t="s">
        <v>1273</v>
      </c>
      <c r="U105" s="386" t="s">
        <v>285</v>
      </c>
    </row>
    <row r="106" spans="1:21" x14ac:dyDescent="0.25">
      <c r="A106" s="383" t="s">
        <v>1279</v>
      </c>
      <c r="B106" s="388" t="s">
        <v>1280</v>
      </c>
      <c r="C106" s="388" t="s">
        <v>1281</v>
      </c>
      <c r="D106" s="388" t="s">
        <v>1282</v>
      </c>
      <c r="E106" s="388" t="s">
        <v>1283</v>
      </c>
      <c r="I106" s="386"/>
      <c r="L106" s="386" t="s">
        <v>1284</v>
      </c>
      <c r="M106" s="386" t="s">
        <v>1285</v>
      </c>
      <c r="N106" s="386" t="s">
        <v>1286</v>
      </c>
      <c r="O106" s="386" t="s">
        <v>1287</v>
      </c>
      <c r="P106" s="386" t="s">
        <v>1288</v>
      </c>
      <c r="Q106" s="386" t="s">
        <v>1289</v>
      </c>
      <c r="R106" s="386"/>
      <c r="S106" s="386"/>
      <c r="T106" s="386" t="s">
        <v>1284</v>
      </c>
      <c r="U106" s="386" t="s">
        <v>285</v>
      </c>
    </row>
    <row r="107" spans="1:21" x14ac:dyDescent="0.25">
      <c r="A107" s="383" t="s">
        <v>97</v>
      </c>
      <c r="B107" s="388" t="s">
        <v>1290</v>
      </c>
      <c r="C107" s="388" t="s">
        <v>1291</v>
      </c>
      <c r="D107" s="388" t="s">
        <v>1292</v>
      </c>
      <c r="E107" s="388" t="s">
        <v>1293</v>
      </c>
      <c r="L107" s="386" t="s">
        <v>1294</v>
      </c>
      <c r="M107" s="386" t="s">
        <v>1295</v>
      </c>
      <c r="N107" s="386" t="s">
        <v>1295</v>
      </c>
      <c r="O107" s="386" t="s">
        <v>1295</v>
      </c>
      <c r="P107" s="386" t="s">
        <v>1296</v>
      </c>
      <c r="Q107" s="386" t="s">
        <v>1297</v>
      </c>
      <c r="R107" s="386"/>
      <c r="S107" s="386"/>
      <c r="T107" s="386" t="s">
        <v>1294</v>
      </c>
      <c r="U107" s="387" t="s">
        <v>289</v>
      </c>
    </row>
    <row r="108" spans="1:21" x14ac:dyDescent="0.25">
      <c r="A108" s="383" t="s">
        <v>98</v>
      </c>
      <c r="B108" s="388" t="s">
        <v>1298</v>
      </c>
      <c r="C108" s="388" t="s">
        <v>1299</v>
      </c>
      <c r="D108" s="388" t="s">
        <v>1300</v>
      </c>
      <c r="E108" s="388" t="s">
        <v>1301</v>
      </c>
      <c r="I108" s="391" t="s">
        <v>1302</v>
      </c>
      <c r="L108" s="386" t="s">
        <v>1303</v>
      </c>
      <c r="M108" s="386" t="s">
        <v>1304</v>
      </c>
      <c r="N108" s="386" t="s">
        <v>1305</v>
      </c>
      <c r="O108" s="386" t="s">
        <v>1306</v>
      </c>
      <c r="P108" s="386" t="s">
        <v>1307</v>
      </c>
      <c r="Q108" s="386" t="s">
        <v>1308</v>
      </c>
      <c r="R108" s="386"/>
      <c r="S108" s="386"/>
      <c r="T108" s="386" t="s">
        <v>1303</v>
      </c>
      <c r="U108" s="386" t="s">
        <v>285</v>
      </c>
    </row>
    <row r="109" spans="1:21" x14ac:dyDescent="0.25">
      <c r="A109" s="383" t="s">
        <v>56</v>
      </c>
      <c r="B109" s="388" t="s">
        <v>1309</v>
      </c>
      <c r="C109" s="388" t="s">
        <v>1310</v>
      </c>
      <c r="D109" s="388" t="s">
        <v>1311</v>
      </c>
      <c r="E109" s="388" t="s">
        <v>1312</v>
      </c>
      <c r="I109" s="386" t="str">
        <f>HLOOKUP(Introduction!$G$4,nametranslations,94,FALSE)</f>
        <v>EMIS</v>
      </c>
      <c r="L109" s="386" t="s">
        <v>1313</v>
      </c>
      <c r="M109" s="386" t="s">
        <v>1314</v>
      </c>
      <c r="N109" s="386" t="s">
        <v>1315</v>
      </c>
      <c r="O109" s="386" t="s">
        <v>1314</v>
      </c>
      <c r="P109" s="386" t="s">
        <v>1316</v>
      </c>
      <c r="Q109" s="386" t="s">
        <v>1317</v>
      </c>
      <c r="R109" s="386"/>
      <c r="S109" s="386"/>
      <c r="T109" s="386" t="s">
        <v>1313</v>
      </c>
      <c r="U109" s="386" t="s">
        <v>285</v>
      </c>
    </row>
    <row r="110" spans="1:21" x14ac:dyDescent="0.25">
      <c r="A110" s="383" t="s">
        <v>1318</v>
      </c>
      <c r="B110" s="388" t="s">
        <v>1319</v>
      </c>
      <c r="C110" s="388" t="s">
        <v>1320</v>
      </c>
      <c r="D110" s="388" t="s">
        <v>1321</v>
      </c>
      <c r="E110" s="388" t="s">
        <v>1322</v>
      </c>
      <c r="I110" s="386" t="str">
        <f>HLOOKUP(Introduction!$G$4,nametranslations,95,FALSE)</f>
        <v>Enquête</v>
      </c>
      <c r="L110" s="386" t="s">
        <v>1323</v>
      </c>
      <c r="M110" s="386" t="s">
        <v>1324</v>
      </c>
      <c r="N110" s="386" t="s">
        <v>1325</v>
      </c>
      <c r="O110" s="386" t="s">
        <v>1326</v>
      </c>
      <c r="P110" s="386" t="s">
        <v>1327</v>
      </c>
      <c r="Q110" s="386" t="s">
        <v>1328</v>
      </c>
      <c r="R110" s="386"/>
      <c r="S110" s="386"/>
      <c r="T110" s="386" t="s">
        <v>1323</v>
      </c>
      <c r="U110" s="386" t="s">
        <v>287</v>
      </c>
    </row>
    <row r="111" spans="1:21" x14ac:dyDescent="0.25">
      <c r="A111" s="383" t="s">
        <v>12</v>
      </c>
      <c r="B111" s="383" t="s">
        <v>1329</v>
      </c>
      <c r="C111" s="388" t="s">
        <v>1330</v>
      </c>
      <c r="D111" s="388" t="s">
        <v>1331</v>
      </c>
      <c r="E111" s="388" t="s">
        <v>1332</v>
      </c>
      <c r="I111" s="386" t="str">
        <f>HLOOKUP(Introduction!$G$4,nametranslations,96,FALSE)</f>
        <v>Recensement</v>
      </c>
      <c r="L111" s="386" t="s">
        <v>1333</v>
      </c>
      <c r="M111" s="386" t="s">
        <v>1334</v>
      </c>
      <c r="N111" s="386" t="s">
        <v>1335</v>
      </c>
      <c r="O111" s="386" t="s">
        <v>1334</v>
      </c>
      <c r="P111" s="386" t="s">
        <v>1336</v>
      </c>
      <c r="Q111" s="386" t="s">
        <v>1337</v>
      </c>
      <c r="R111" s="386"/>
      <c r="S111" s="386"/>
      <c r="T111" s="386" t="s">
        <v>1333</v>
      </c>
      <c r="U111" s="386" t="s">
        <v>285</v>
      </c>
    </row>
    <row r="112" spans="1:21" x14ac:dyDescent="0.25">
      <c r="A112" s="383" t="s">
        <v>106</v>
      </c>
      <c r="B112" s="388" t="s">
        <v>1338</v>
      </c>
      <c r="C112" s="388" t="s">
        <v>1339</v>
      </c>
      <c r="D112" s="388" t="s">
        <v>1340</v>
      </c>
      <c r="E112" s="388" t="s">
        <v>1341</v>
      </c>
      <c r="I112" s="386" t="str">
        <f>HLOOKUP(Introduction!$G$4,nametranslations,97,FALSE)</f>
        <v>Autre</v>
      </c>
      <c r="L112" s="386" t="s">
        <v>1342</v>
      </c>
      <c r="M112" s="386" t="s">
        <v>1343</v>
      </c>
      <c r="N112" s="386" t="s">
        <v>1343</v>
      </c>
      <c r="O112" s="386" t="s">
        <v>1343</v>
      </c>
      <c r="P112" s="386" t="s">
        <v>1344</v>
      </c>
      <c r="Q112" s="386" t="s">
        <v>1345</v>
      </c>
      <c r="R112" s="386"/>
      <c r="S112" s="386"/>
      <c r="T112" s="386" t="s">
        <v>1342</v>
      </c>
      <c r="U112" s="386" t="s">
        <v>285</v>
      </c>
    </row>
    <row r="113" spans="1:21" x14ac:dyDescent="0.25">
      <c r="A113" s="383" t="s">
        <v>94</v>
      </c>
      <c r="B113" s="388" t="s">
        <v>1346</v>
      </c>
      <c r="C113" s="388" t="s">
        <v>1347</v>
      </c>
      <c r="D113" s="388" t="s">
        <v>1348</v>
      </c>
      <c r="E113" s="388" t="s">
        <v>1349</v>
      </c>
      <c r="I113" s="386" t="str">
        <f>HLOOKUP(Introduction!$G$4,nametranslations,98,FALSE)</f>
        <v>Enquête avec microdonnées</v>
      </c>
      <c r="L113" s="386" t="s">
        <v>1350</v>
      </c>
      <c r="M113" s="386" t="s">
        <v>1351</v>
      </c>
      <c r="N113" s="386" t="s">
        <v>1352</v>
      </c>
      <c r="O113" s="386" t="s">
        <v>1353</v>
      </c>
      <c r="P113" s="386" t="s">
        <v>1354</v>
      </c>
      <c r="Q113" s="386" t="s">
        <v>1355</v>
      </c>
      <c r="R113" s="386"/>
      <c r="S113" s="386"/>
      <c r="T113" s="386" t="s">
        <v>1350</v>
      </c>
      <c r="U113" s="387" t="s">
        <v>289</v>
      </c>
    </row>
    <row r="114" spans="1:21" x14ac:dyDescent="0.25">
      <c r="A114" s="383" t="s">
        <v>95</v>
      </c>
      <c r="B114" s="388" t="s">
        <v>1356</v>
      </c>
      <c r="C114" s="388" t="s">
        <v>1357</v>
      </c>
      <c r="D114" s="388" t="s">
        <v>1358</v>
      </c>
      <c r="E114" s="388" t="s">
        <v>1359</v>
      </c>
      <c r="I114" s="386" t="str">
        <f>HLOOKUP(Introduction!$G$4,nametranslations,99,FALSE)</f>
        <v>Admin</v>
      </c>
      <c r="L114" s="386" t="s">
        <v>1360</v>
      </c>
      <c r="M114" s="386" t="s">
        <v>1361</v>
      </c>
      <c r="N114" s="386" t="s">
        <v>1362</v>
      </c>
      <c r="O114" s="386" t="s">
        <v>1363</v>
      </c>
      <c r="P114" s="386" t="s">
        <v>1364</v>
      </c>
      <c r="Q114" s="386" t="s">
        <v>1365</v>
      </c>
      <c r="R114" s="386"/>
      <c r="S114" s="386"/>
      <c r="T114" s="386" t="s">
        <v>1360</v>
      </c>
      <c r="U114" s="386" t="s">
        <v>285</v>
      </c>
    </row>
    <row r="115" spans="1:21" x14ac:dyDescent="0.25">
      <c r="A115" s="383" t="s">
        <v>23</v>
      </c>
      <c r="B115" s="388" t="s">
        <v>1366</v>
      </c>
      <c r="C115" s="388" t="s">
        <v>1367</v>
      </c>
      <c r="D115" s="388" t="s">
        <v>1368</v>
      </c>
      <c r="E115" s="388" t="s">
        <v>1369</v>
      </c>
      <c r="L115" s="386" t="s">
        <v>1370</v>
      </c>
      <c r="M115" s="386" t="s">
        <v>1371</v>
      </c>
      <c r="N115" s="386" t="s">
        <v>1371</v>
      </c>
      <c r="O115" s="386" t="s">
        <v>1372</v>
      </c>
      <c r="P115" s="386" t="s">
        <v>1373</v>
      </c>
      <c r="Q115" s="386" t="s">
        <v>1374</v>
      </c>
      <c r="R115" s="386"/>
      <c r="S115" s="386"/>
      <c r="T115" s="386" t="s">
        <v>1370</v>
      </c>
      <c r="U115" s="387" t="s">
        <v>285</v>
      </c>
    </row>
    <row r="116" spans="1:21" x14ac:dyDescent="0.25">
      <c r="A116" s="383" t="s">
        <v>20</v>
      </c>
      <c r="B116" s="388" t="s">
        <v>1375</v>
      </c>
      <c r="C116" s="388" t="s">
        <v>1376</v>
      </c>
      <c r="D116" s="388" t="s">
        <v>1377</v>
      </c>
      <c r="E116" s="388" t="s">
        <v>1378</v>
      </c>
      <c r="L116" s="386" t="s">
        <v>1379</v>
      </c>
      <c r="M116" s="386" t="s">
        <v>1380</v>
      </c>
      <c r="N116" s="386" t="s">
        <v>1380</v>
      </c>
      <c r="O116" s="386" t="s">
        <v>1380</v>
      </c>
      <c r="P116" s="386" t="s">
        <v>1381</v>
      </c>
      <c r="Q116" s="386" t="s">
        <v>1382</v>
      </c>
      <c r="R116" s="386"/>
      <c r="S116" s="386"/>
      <c r="T116" s="386" t="s">
        <v>1379</v>
      </c>
      <c r="U116" s="386" t="s">
        <v>285</v>
      </c>
    </row>
    <row r="117" spans="1:21" x14ac:dyDescent="0.25">
      <c r="A117" s="383" t="s">
        <v>22</v>
      </c>
      <c r="B117" s="388" t="s">
        <v>1383</v>
      </c>
      <c r="C117" s="388" t="s">
        <v>1384</v>
      </c>
      <c r="D117" s="388" t="s">
        <v>1385</v>
      </c>
      <c r="E117" s="388" t="s">
        <v>1386</v>
      </c>
      <c r="L117" s="386" t="s">
        <v>1387</v>
      </c>
      <c r="M117" s="386" t="s">
        <v>1388</v>
      </c>
      <c r="N117" s="386" t="s">
        <v>1389</v>
      </c>
      <c r="O117" s="386" t="s">
        <v>1390</v>
      </c>
      <c r="P117" s="386" t="s">
        <v>1391</v>
      </c>
      <c r="Q117" s="386" t="s">
        <v>1392</v>
      </c>
      <c r="R117" s="386"/>
      <c r="S117" s="386"/>
      <c r="T117" s="386" t="s">
        <v>1387</v>
      </c>
      <c r="U117" s="387" t="s">
        <v>285</v>
      </c>
    </row>
    <row r="118" spans="1:21" x14ac:dyDescent="0.25">
      <c r="A118" s="383" t="s">
        <v>3</v>
      </c>
      <c r="B118" s="388" t="s">
        <v>1393</v>
      </c>
      <c r="C118" s="388" t="s">
        <v>1394</v>
      </c>
      <c r="D118" s="388" t="s">
        <v>1395</v>
      </c>
      <c r="E118" s="388" t="s">
        <v>1396</v>
      </c>
      <c r="L118" s="386" t="s">
        <v>1397</v>
      </c>
      <c r="M118" s="386" t="s">
        <v>1398</v>
      </c>
      <c r="N118" s="386" t="s">
        <v>1399</v>
      </c>
      <c r="O118" s="386" t="s">
        <v>1400</v>
      </c>
      <c r="P118" s="386" t="s">
        <v>1401</v>
      </c>
      <c r="Q118" s="386" t="s">
        <v>1402</v>
      </c>
      <c r="R118" s="386"/>
      <c r="S118" s="386"/>
      <c r="T118" s="386" t="s">
        <v>1397</v>
      </c>
      <c r="U118" s="386" t="s">
        <v>285</v>
      </c>
    </row>
    <row r="119" spans="1:21" x14ac:dyDescent="0.25">
      <c r="A119" s="383" t="s">
        <v>52</v>
      </c>
      <c r="B119" s="388" t="s">
        <v>1403</v>
      </c>
      <c r="C119" s="388" t="s">
        <v>1404</v>
      </c>
      <c r="D119" s="388" t="s">
        <v>1405</v>
      </c>
      <c r="E119" s="388" t="s">
        <v>1406</v>
      </c>
      <c r="L119" s="386" t="s">
        <v>1407</v>
      </c>
      <c r="M119" s="386" t="s">
        <v>1408</v>
      </c>
      <c r="N119" s="386" t="s">
        <v>1408</v>
      </c>
      <c r="O119" s="386" t="s">
        <v>1408</v>
      </c>
      <c r="P119" s="386" t="s">
        <v>1409</v>
      </c>
      <c r="Q119" s="386" t="s">
        <v>1410</v>
      </c>
      <c r="R119" s="386"/>
      <c r="S119" s="386"/>
      <c r="T119" s="386" t="s">
        <v>1407</v>
      </c>
      <c r="U119" s="386" t="s">
        <v>285</v>
      </c>
    </row>
    <row r="120" spans="1:21" x14ac:dyDescent="0.25">
      <c r="A120" s="383" t="s">
        <v>57</v>
      </c>
      <c r="B120" s="388" t="s">
        <v>1411</v>
      </c>
      <c r="C120" s="388" t="s">
        <v>1412</v>
      </c>
      <c r="D120" s="388" t="s">
        <v>1413</v>
      </c>
      <c r="E120" s="388" t="s">
        <v>1414</v>
      </c>
      <c r="L120" s="386" t="s">
        <v>1415</v>
      </c>
      <c r="M120" s="386" t="s">
        <v>1416</v>
      </c>
      <c r="N120" s="386" t="s">
        <v>1417</v>
      </c>
      <c r="O120" s="386" t="s">
        <v>1418</v>
      </c>
      <c r="P120" s="386" t="s">
        <v>1419</v>
      </c>
      <c r="Q120" s="386" t="s">
        <v>1420</v>
      </c>
      <c r="R120" s="386"/>
      <c r="S120" s="386"/>
      <c r="T120" s="386" t="s">
        <v>1415</v>
      </c>
      <c r="U120" s="386" t="s">
        <v>285</v>
      </c>
    </row>
    <row r="121" spans="1:21" x14ac:dyDescent="0.25">
      <c r="A121" s="383" t="s">
        <v>99</v>
      </c>
      <c r="B121" s="388" t="s">
        <v>1421</v>
      </c>
      <c r="C121" s="388" t="s">
        <v>1422</v>
      </c>
      <c r="D121" s="388" t="s">
        <v>1423</v>
      </c>
      <c r="E121" s="388" t="s">
        <v>1424</v>
      </c>
      <c r="L121" s="386" t="s">
        <v>1425</v>
      </c>
      <c r="M121" s="386" t="s">
        <v>1426</v>
      </c>
      <c r="N121" s="386" t="s">
        <v>1427</v>
      </c>
      <c r="O121" s="386" t="s">
        <v>1428</v>
      </c>
      <c r="P121" s="386" t="s">
        <v>1429</v>
      </c>
      <c r="Q121" s="386" t="s">
        <v>1430</v>
      </c>
      <c r="R121" s="386"/>
      <c r="S121" s="386"/>
      <c r="T121" s="386" t="s">
        <v>1425</v>
      </c>
      <c r="U121" s="386" t="s">
        <v>285</v>
      </c>
    </row>
    <row r="122" spans="1:21" x14ac:dyDescent="0.25">
      <c r="A122" s="383" t="s">
        <v>113</v>
      </c>
      <c r="B122" s="388" t="s">
        <v>1431</v>
      </c>
      <c r="C122" s="388" t="s">
        <v>1432</v>
      </c>
      <c r="D122" s="388" t="s">
        <v>1433</v>
      </c>
      <c r="E122" s="388" t="s">
        <v>1434</v>
      </c>
      <c r="L122" s="386" t="s">
        <v>1435</v>
      </c>
      <c r="M122" s="386" t="s">
        <v>1436</v>
      </c>
      <c r="N122" s="386" t="s">
        <v>1437</v>
      </c>
      <c r="O122" s="386" t="s">
        <v>1436</v>
      </c>
      <c r="P122" s="386" t="s">
        <v>1438</v>
      </c>
      <c r="Q122" s="386" t="s">
        <v>1439</v>
      </c>
      <c r="R122" s="386"/>
      <c r="S122" s="386"/>
      <c r="T122" s="386" t="s">
        <v>1435</v>
      </c>
      <c r="U122" s="387" t="s">
        <v>289</v>
      </c>
    </row>
    <row r="123" spans="1:21" x14ac:dyDescent="0.25">
      <c r="A123" s="383" t="s">
        <v>114</v>
      </c>
      <c r="B123" s="388" t="s">
        <v>1440</v>
      </c>
      <c r="C123" s="388" t="s">
        <v>1441</v>
      </c>
      <c r="D123" s="388" t="s">
        <v>1442</v>
      </c>
      <c r="E123" s="388" t="s">
        <v>1443</v>
      </c>
      <c r="L123" s="386" t="s">
        <v>1444</v>
      </c>
      <c r="M123" s="386" t="s">
        <v>1445</v>
      </c>
      <c r="N123" s="386" t="s">
        <v>1446</v>
      </c>
      <c r="O123" s="386" t="s">
        <v>1447</v>
      </c>
      <c r="P123" s="386" t="s">
        <v>1448</v>
      </c>
      <c r="Q123" s="386" t="s">
        <v>1449</v>
      </c>
      <c r="R123" s="386"/>
      <c r="S123" s="386"/>
      <c r="T123" s="386" t="s">
        <v>1444</v>
      </c>
      <c r="U123" s="386" t="s">
        <v>287</v>
      </c>
    </row>
    <row r="124" spans="1:21" x14ac:dyDescent="0.25">
      <c r="A124" s="383" t="s">
        <v>30</v>
      </c>
      <c r="B124" s="388" t="s">
        <v>1450</v>
      </c>
      <c r="C124" s="388" t="s">
        <v>1451</v>
      </c>
      <c r="D124" s="388" t="s">
        <v>1452</v>
      </c>
      <c r="E124" s="388" t="s">
        <v>1453</v>
      </c>
      <c r="L124" s="386" t="s">
        <v>1454</v>
      </c>
      <c r="M124" s="386" t="s">
        <v>1455</v>
      </c>
      <c r="N124" s="386" t="s">
        <v>1456</v>
      </c>
      <c r="O124" s="386" t="s">
        <v>1457</v>
      </c>
      <c r="P124" s="386" t="s">
        <v>1458</v>
      </c>
      <c r="Q124" s="386" t="s">
        <v>1459</v>
      </c>
      <c r="R124" s="386"/>
      <c r="S124" s="386"/>
      <c r="T124" s="386" t="s">
        <v>1454</v>
      </c>
      <c r="U124" s="386" t="s">
        <v>289</v>
      </c>
    </row>
    <row r="125" spans="1:21" x14ac:dyDescent="0.25">
      <c r="A125" s="383" t="s">
        <v>26</v>
      </c>
      <c r="B125" s="388" t="s">
        <v>1460</v>
      </c>
      <c r="C125" s="388" t="s">
        <v>1461</v>
      </c>
      <c r="D125" s="388" t="s">
        <v>1462</v>
      </c>
      <c r="E125" s="388" t="s">
        <v>1463</v>
      </c>
      <c r="L125" s="386" t="s">
        <v>1464</v>
      </c>
      <c r="M125" s="386" t="s">
        <v>1465</v>
      </c>
      <c r="N125" s="386" t="s">
        <v>1466</v>
      </c>
      <c r="O125" s="386" t="s">
        <v>1465</v>
      </c>
      <c r="P125" s="386" t="s">
        <v>1467</v>
      </c>
      <c r="Q125" s="386" t="s">
        <v>1468</v>
      </c>
      <c r="R125" s="386"/>
      <c r="S125" s="386"/>
      <c r="T125" s="386" t="s">
        <v>1464</v>
      </c>
      <c r="U125" s="386" t="s">
        <v>285</v>
      </c>
    </row>
    <row r="126" spans="1:21" x14ac:dyDescent="0.25">
      <c r="A126" s="383" t="s">
        <v>127</v>
      </c>
      <c r="B126" s="388" t="s">
        <v>1469</v>
      </c>
      <c r="C126" s="388" t="s">
        <v>1052</v>
      </c>
      <c r="D126" s="388" t="s">
        <v>1053</v>
      </c>
      <c r="E126" s="388" t="s">
        <v>1054</v>
      </c>
      <c r="L126" s="386" t="s">
        <v>1470</v>
      </c>
      <c r="M126" s="386" t="s">
        <v>1471</v>
      </c>
      <c r="N126" s="386" t="s">
        <v>1472</v>
      </c>
      <c r="O126" s="386" t="s">
        <v>1473</v>
      </c>
      <c r="P126" s="386" t="s">
        <v>1474</v>
      </c>
      <c r="Q126" s="386" t="s">
        <v>1475</v>
      </c>
      <c r="R126" s="386"/>
      <c r="S126" s="386"/>
      <c r="T126" s="386" t="s">
        <v>1470</v>
      </c>
      <c r="U126" s="387" t="s">
        <v>289</v>
      </c>
    </row>
    <row r="127" spans="1:21" x14ac:dyDescent="0.25">
      <c r="A127" s="383" t="s">
        <v>128</v>
      </c>
      <c r="B127" s="388" t="s">
        <v>1476</v>
      </c>
      <c r="C127" s="388" t="s">
        <v>1477</v>
      </c>
      <c r="D127" s="388" t="s">
        <v>1478</v>
      </c>
      <c r="E127" s="388" t="s">
        <v>1479</v>
      </c>
      <c r="L127" s="386" t="s">
        <v>1480</v>
      </c>
      <c r="M127" s="386" t="s">
        <v>1481</v>
      </c>
      <c r="N127" s="386" t="s">
        <v>1482</v>
      </c>
      <c r="O127" s="386" t="s">
        <v>1483</v>
      </c>
      <c r="P127" s="386" t="s">
        <v>1484</v>
      </c>
      <c r="Q127" s="386" t="s">
        <v>1485</v>
      </c>
      <c r="R127" s="386"/>
      <c r="S127" s="386"/>
      <c r="T127" s="386" t="s">
        <v>1480</v>
      </c>
      <c r="U127" s="386" t="s">
        <v>285</v>
      </c>
    </row>
    <row r="128" spans="1:21" x14ac:dyDescent="0.25">
      <c r="A128" s="383" t="s">
        <v>112</v>
      </c>
      <c r="B128" s="388" t="s">
        <v>1486</v>
      </c>
      <c r="C128" s="388" t="s">
        <v>1487</v>
      </c>
      <c r="D128" s="388" t="s">
        <v>1488</v>
      </c>
      <c r="E128" s="388" t="s">
        <v>1489</v>
      </c>
      <c r="L128" s="386" t="s">
        <v>1490</v>
      </c>
      <c r="M128" s="386" t="s">
        <v>1491</v>
      </c>
      <c r="N128" s="386" t="s">
        <v>1491</v>
      </c>
      <c r="O128" s="386" t="s">
        <v>1491</v>
      </c>
      <c r="P128" s="386" t="s">
        <v>1492</v>
      </c>
      <c r="Q128" s="386" t="s">
        <v>1493</v>
      </c>
      <c r="R128" s="386"/>
      <c r="S128" s="386"/>
      <c r="T128" s="386" t="s">
        <v>1490</v>
      </c>
      <c r="U128" s="386" t="s">
        <v>285</v>
      </c>
    </row>
    <row r="129" spans="1:21" x14ac:dyDescent="0.25">
      <c r="A129" s="383" t="s">
        <v>170</v>
      </c>
      <c r="B129" s="388" t="s">
        <v>1494</v>
      </c>
      <c r="C129" s="388" t="s">
        <v>1495</v>
      </c>
      <c r="D129" s="388" t="s">
        <v>1496</v>
      </c>
      <c r="E129" s="388" t="s">
        <v>1497</v>
      </c>
      <c r="L129" s="386" t="s">
        <v>1498</v>
      </c>
      <c r="M129" s="386" t="s">
        <v>1499</v>
      </c>
      <c r="N129" s="386" t="s">
        <v>1499</v>
      </c>
      <c r="O129" s="386" t="s">
        <v>1499</v>
      </c>
      <c r="P129" s="386" t="s">
        <v>1500</v>
      </c>
      <c r="Q129" s="386" t="s">
        <v>1501</v>
      </c>
      <c r="R129" s="386"/>
      <c r="S129" s="386"/>
      <c r="T129" s="386" t="s">
        <v>1498</v>
      </c>
      <c r="U129" s="386" t="s">
        <v>285</v>
      </c>
    </row>
    <row r="130" spans="1:21" x14ac:dyDescent="0.25">
      <c r="A130" s="383" t="s">
        <v>1502</v>
      </c>
      <c r="B130" s="388" t="s">
        <v>1502</v>
      </c>
      <c r="C130" s="388" t="s">
        <v>1503</v>
      </c>
      <c r="D130" s="388" t="s">
        <v>1504</v>
      </c>
      <c r="E130" s="388" t="s">
        <v>1505</v>
      </c>
      <c r="L130" s="386" t="s">
        <v>1506</v>
      </c>
      <c r="M130" s="386" t="s">
        <v>1507</v>
      </c>
      <c r="N130" s="386" t="s">
        <v>1507</v>
      </c>
      <c r="O130" s="386" t="s">
        <v>1507</v>
      </c>
      <c r="P130" s="386" t="s">
        <v>1508</v>
      </c>
      <c r="Q130" s="386" t="s">
        <v>1509</v>
      </c>
      <c r="R130" s="386"/>
      <c r="S130" s="386"/>
      <c r="T130" s="386" t="s">
        <v>1506</v>
      </c>
      <c r="U130" s="386" t="s">
        <v>285</v>
      </c>
    </row>
    <row r="131" spans="1:21" x14ac:dyDescent="0.25">
      <c r="A131" s="383" t="s">
        <v>1510</v>
      </c>
      <c r="B131" s="388" t="s">
        <v>1511</v>
      </c>
      <c r="C131" s="388" t="s">
        <v>1512</v>
      </c>
      <c r="D131" s="388" t="s">
        <v>1513</v>
      </c>
      <c r="E131" s="388" t="s">
        <v>1514</v>
      </c>
      <c r="L131" s="386" t="s">
        <v>1515</v>
      </c>
      <c r="M131" s="386" t="s">
        <v>1516</v>
      </c>
      <c r="N131" s="386" t="s">
        <v>1517</v>
      </c>
      <c r="O131" s="386" t="s">
        <v>1518</v>
      </c>
      <c r="P131" s="386" t="s">
        <v>1519</v>
      </c>
      <c r="Q131" s="386" t="s">
        <v>1520</v>
      </c>
      <c r="R131" s="386"/>
      <c r="S131" s="386"/>
      <c r="T131" s="386" t="s">
        <v>1515</v>
      </c>
      <c r="U131" s="386" t="s">
        <v>285</v>
      </c>
    </row>
    <row r="132" spans="1:21" x14ac:dyDescent="0.25">
      <c r="A132" s="383" t="s">
        <v>1521</v>
      </c>
      <c r="B132" s="388" t="s">
        <v>1522</v>
      </c>
      <c r="C132" s="388" t="s">
        <v>1523</v>
      </c>
      <c r="D132" s="388" t="s">
        <v>1524</v>
      </c>
      <c r="E132" s="388" t="s">
        <v>1525</v>
      </c>
      <c r="L132" s="386" t="s">
        <v>1526</v>
      </c>
      <c r="M132" s="386" t="s">
        <v>1527</v>
      </c>
      <c r="N132" s="386" t="s">
        <v>1527</v>
      </c>
      <c r="O132" s="386" t="s">
        <v>1528</v>
      </c>
      <c r="P132" s="386" t="s">
        <v>1529</v>
      </c>
      <c r="Q132" s="386" t="s">
        <v>1530</v>
      </c>
      <c r="R132" s="386"/>
      <c r="S132" s="386"/>
      <c r="T132" s="386" t="s">
        <v>1526</v>
      </c>
      <c r="U132" s="386" t="s">
        <v>287</v>
      </c>
    </row>
    <row r="133" spans="1:21" x14ac:dyDescent="0.25">
      <c r="A133" s="383" t="s">
        <v>1531</v>
      </c>
      <c r="B133" s="388" t="s">
        <v>1532</v>
      </c>
      <c r="C133" s="388" t="s">
        <v>1533</v>
      </c>
      <c r="D133" s="388" t="s">
        <v>1534</v>
      </c>
      <c r="E133" s="388" t="s">
        <v>1535</v>
      </c>
      <c r="L133" s="386" t="s">
        <v>1536</v>
      </c>
      <c r="M133" s="386" t="s">
        <v>1537</v>
      </c>
      <c r="N133" s="386" t="s">
        <v>1538</v>
      </c>
      <c r="O133" s="386" t="s">
        <v>1539</v>
      </c>
      <c r="P133" s="386" t="s">
        <v>1540</v>
      </c>
      <c r="Q133" s="386" t="s">
        <v>1541</v>
      </c>
      <c r="R133" s="386"/>
      <c r="S133" s="386"/>
      <c r="T133" s="386" t="s">
        <v>1536</v>
      </c>
      <c r="U133" s="386" t="s">
        <v>285</v>
      </c>
    </row>
    <row r="134" spans="1:21" x14ac:dyDescent="0.25">
      <c r="A134" s="383" t="s">
        <v>1542</v>
      </c>
      <c r="B134" s="388" t="s">
        <v>1543</v>
      </c>
      <c r="C134" s="388" t="s">
        <v>1544</v>
      </c>
      <c r="D134" s="388" t="s">
        <v>1545</v>
      </c>
      <c r="E134" s="388" t="s">
        <v>1546</v>
      </c>
      <c r="L134" s="386" t="s">
        <v>1547</v>
      </c>
      <c r="M134" s="386" t="s">
        <v>1548</v>
      </c>
      <c r="N134" s="386" t="s">
        <v>1549</v>
      </c>
      <c r="O134" s="386" t="s">
        <v>1550</v>
      </c>
      <c r="P134" s="386" t="s">
        <v>1551</v>
      </c>
      <c r="Q134" s="386" t="s">
        <v>1552</v>
      </c>
      <c r="R134" s="386"/>
      <c r="S134" s="386"/>
      <c r="T134" s="386" t="s">
        <v>1547</v>
      </c>
      <c r="U134" s="386" t="s">
        <v>285</v>
      </c>
    </row>
    <row r="135" spans="1:21" x14ac:dyDescent="0.25">
      <c r="A135" s="383" t="s">
        <v>1553</v>
      </c>
      <c r="B135" s="388" t="s">
        <v>1554</v>
      </c>
      <c r="C135" s="388" t="s">
        <v>1555</v>
      </c>
      <c r="D135" s="388" t="s">
        <v>1556</v>
      </c>
      <c r="E135" s="388" t="s">
        <v>1557</v>
      </c>
      <c r="L135" s="386" t="s">
        <v>1558</v>
      </c>
      <c r="M135" s="386" t="s">
        <v>1559</v>
      </c>
      <c r="N135" s="386" t="s">
        <v>1560</v>
      </c>
      <c r="O135" s="386" t="s">
        <v>1561</v>
      </c>
      <c r="P135" s="386" t="s">
        <v>1562</v>
      </c>
      <c r="Q135" s="386" t="s">
        <v>1563</v>
      </c>
      <c r="R135" s="386"/>
      <c r="S135" s="386"/>
      <c r="T135" s="386" t="s">
        <v>1558</v>
      </c>
      <c r="U135" s="386" t="s">
        <v>287</v>
      </c>
    </row>
    <row r="136" spans="1:21" x14ac:dyDescent="0.25">
      <c r="A136" s="383" t="s">
        <v>1564</v>
      </c>
      <c r="B136" s="388" t="s">
        <v>1565</v>
      </c>
      <c r="C136" s="388" t="s">
        <v>1566</v>
      </c>
      <c r="D136" s="388" t="s">
        <v>1567</v>
      </c>
      <c r="E136" s="388" t="s">
        <v>1568</v>
      </c>
      <c r="L136" s="386" t="s">
        <v>1569</v>
      </c>
      <c r="M136" s="386" t="s">
        <v>1570</v>
      </c>
      <c r="N136" s="386" t="s">
        <v>1571</v>
      </c>
      <c r="O136" s="386" t="s">
        <v>1572</v>
      </c>
      <c r="P136" s="386" t="s">
        <v>1573</v>
      </c>
      <c r="Q136" s="386" t="s">
        <v>1574</v>
      </c>
      <c r="R136" s="386"/>
      <c r="S136" s="386"/>
      <c r="T136" s="386" t="s">
        <v>1569</v>
      </c>
      <c r="U136" s="386" t="s">
        <v>289</v>
      </c>
    </row>
    <row r="137" spans="1:21" x14ac:dyDescent="0.25">
      <c r="A137" s="383" t="s">
        <v>1575</v>
      </c>
      <c r="B137" s="388" t="s">
        <v>1576</v>
      </c>
      <c r="C137" s="388" t="s">
        <v>1577</v>
      </c>
      <c r="D137" s="388" t="s">
        <v>1578</v>
      </c>
      <c r="E137" s="388" t="s">
        <v>1579</v>
      </c>
      <c r="L137" s="386" t="s">
        <v>1580</v>
      </c>
      <c r="M137" s="386" t="s">
        <v>1581</v>
      </c>
      <c r="N137" s="386" t="s">
        <v>1581</v>
      </c>
      <c r="O137" s="386" t="s">
        <v>1582</v>
      </c>
      <c r="P137" s="386" t="s">
        <v>1583</v>
      </c>
      <c r="Q137" s="386" t="s">
        <v>1584</v>
      </c>
      <c r="R137" s="386"/>
      <c r="S137" s="386"/>
      <c r="T137" s="386" t="s">
        <v>1580</v>
      </c>
      <c r="U137" s="386" t="s">
        <v>287</v>
      </c>
    </row>
    <row r="138" spans="1:21" x14ac:dyDescent="0.25">
      <c r="A138" s="383" t="s">
        <v>200</v>
      </c>
      <c r="B138" s="388" t="s">
        <v>1585</v>
      </c>
      <c r="C138" s="388" t="s">
        <v>1586</v>
      </c>
      <c r="D138" s="388" t="s">
        <v>1587</v>
      </c>
      <c r="E138" s="388" t="s">
        <v>1588</v>
      </c>
      <c r="L138" s="386" t="s">
        <v>1589</v>
      </c>
      <c r="M138" s="386" t="s">
        <v>1590</v>
      </c>
      <c r="N138" s="386" t="s">
        <v>1591</v>
      </c>
      <c r="O138" s="386" t="s">
        <v>1592</v>
      </c>
      <c r="P138" s="386" t="s">
        <v>1593</v>
      </c>
      <c r="Q138" s="386" t="s">
        <v>1594</v>
      </c>
      <c r="R138" s="386"/>
      <c r="S138" s="386"/>
      <c r="T138" s="386" t="s">
        <v>1589</v>
      </c>
      <c r="U138" s="387" t="s">
        <v>285</v>
      </c>
    </row>
    <row r="139" spans="1:21" x14ac:dyDescent="0.25">
      <c r="A139" s="385" t="s">
        <v>1595</v>
      </c>
      <c r="L139" s="386" t="s">
        <v>1596</v>
      </c>
      <c r="M139" s="386" t="s">
        <v>1597</v>
      </c>
      <c r="N139" s="386" t="s">
        <v>1597</v>
      </c>
      <c r="O139" s="386" t="s">
        <v>1597</v>
      </c>
      <c r="P139" s="386" t="s">
        <v>1598</v>
      </c>
      <c r="Q139" s="386" t="s">
        <v>1599</v>
      </c>
      <c r="R139" s="386"/>
      <c r="S139" s="386"/>
      <c r="T139" s="386" t="s">
        <v>1596</v>
      </c>
      <c r="U139" s="386" t="s">
        <v>287</v>
      </c>
    </row>
    <row r="140" spans="1:21" x14ac:dyDescent="0.25">
      <c r="A140" s="383" t="s">
        <v>214</v>
      </c>
      <c r="B140" s="388" t="s">
        <v>1600</v>
      </c>
      <c r="C140" s="388" t="s">
        <v>1601</v>
      </c>
      <c r="D140" s="388" t="s">
        <v>1602</v>
      </c>
      <c r="E140" s="388" t="s">
        <v>1603</v>
      </c>
      <c r="L140" s="386" t="s">
        <v>1604</v>
      </c>
      <c r="M140" s="386" t="s">
        <v>1605</v>
      </c>
      <c r="N140" s="386" t="s">
        <v>1605</v>
      </c>
      <c r="O140" s="386" t="s">
        <v>1606</v>
      </c>
      <c r="P140" s="386" t="s">
        <v>1607</v>
      </c>
      <c r="Q140" s="386" t="s">
        <v>1608</v>
      </c>
      <c r="R140" s="386"/>
      <c r="S140" s="386"/>
      <c r="T140" s="386" t="s">
        <v>1604</v>
      </c>
      <c r="U140" s="386" t="s">
        <v>285</v>
      </c>
    </row>
    <row r="141" spans="1:21" x14ac:dyDescent="0.25">
      <c r="A141" s="383" t="s">
        <v>216</v>
      </c>
      <c r="B141" s="388" t="s">
        <v>1609</v>
      </c>
      <c r="C141" s="388" t="s">
        <v>1610</v>
      </c>
      <c r="D141" s="388" t="s">
        <v>1611</v>
      </c>
      <c r="E141" s="388" t="s">
        <v>1612</v>
      </c>
      <c r="L141" s="386" t="s">
        <v>1613</v>
      </c>
      <c r="M141" s="386" t="s">
        <v>1614</v>
      </c>
      <c r="N141" s="386" t="s">
        <v>1615</v>
      </c>
      <c r="O141" s="386" t="s">
        <v>1616</v>
      </c>
      <c r="P141" s="386" t="s">
        <v>1617</v>
      </c>
      <c r="Q141" s="386" t="s">
        <v>1618</v>
      </c>
      <c r="R141" s="386"/>
      <c r="S141" s="386"/>
      <c r="T141" s="386" t="s">
        <v>1613</v>
      </c>
      <c r="U141" s="387" t="s">
        <v>286</v>
      </c>
    </row>
    <row r="142" spans="1:21" x14ac:dyDescent="0.25">
      <c r="A142" s="383" t="s">
        <v>1619</v>
      </c>
      <c r="B142" s="388" t="s">
        <v>1620</v>
      </c>
      <c r="C142" s="388" t="s">
        <v>1621</v>
      </c>
      <c r="D142" s="388" t="s">
        <v>1622</v>
      </c>
      <c r="E142" s="388" t="s">
        <v>1623</v>
      </c>
      <c r="L142" s="386" t="s">
        <v>1624</v>
      </c>
      <c r="M142" s="386" t="s">
        <v>1625</v>
      </c>
      <c r="N142" s="386" t="s">
        <v>1626</v>
      </c>
      <c r="O142" s="386" t="s">
        <v>1627</v>
      </c>
      <c r="P142" s="386" t="s">
        <v>1628</v>
      </c>
      <c r="Q142" s="386" t="s">
        <v>1629</v>
      </c>
      <c r="R142" s="386"/>
      <c r="S142" s="386"/>
      <c r="T142" s="386" t="s">
        <v>1624</v>
      </c>
      <c r="U142" s="386" t="s">
        <v>285</v>
      </c>
    </row>
    <row r="143" spans="1:21" x14ac:dyDescent="0.25">
      <c r="A143" s="383" t="s">
        <v>218</v>
      </c>
      <c r="B143" s="388" t="s">
        <v>1630</v>
      </c>
      <c r="C143" s="388" t="s">
        <v>1631</v>
      </c>
      <c r="D143" s="388" t="s">
        <v>1632</v>
      </c>
      <c r="E143" s="388" t="s">
        <v>1633</v>
      </c>
      <c r="L143" s="386" t="s">
        <v>1634</v>
      </c>
      <c r="M143" s="386" t="s">
        <v>1635</v>
      </c>
      <c r="N143" s="386" t="s">
        <v>1636</v>
      </c>
      <c r="O143" s="386" t="s">
        <v>1637</v>
      </c>
      <c r="P143" s="386" t="s">
        <v>1638</v>
      </c>
      <c r="Q143" s="386" t="s">
        <v>1639</v>
      </c>
      <c r="R143" s="386"/>
      <c r="S143" s="386"/>
      <c r="T143" s="386" t="s">
        <v>1634</v>
      </c>
      <c r="U143" s="386" t="s">
        <v>285</v>
      </c>
    </row>
    <row r="144" spans="1:21" x14ac:dyDescent="0.25">
      <c r="A144" s="383" t="s">
        <v>1640</v>
      </c>
      <c r="B144" s="388" t="s">
        <v>1641</v>
      </c>
      <c r="C144" s="388" t="s">
        <v>1642</v>
      </c>
      <c r="D144" s="388" t="s">
        <v>1643</v>
      </c>
      <c r="E144" s="388" t="s">
        <v>1644</v>
      </c>
      <c r="L144" s="386" t="s">
        <v>1645</v>
      </c>
      <c r="M144" s="386" t="s">
        <v>1646</v>
      </c>
      <c r="N144" s="386" t="s">
        <v>1646</v>
      </c>
      <c r="O144" s="386" t="s">
        <v>1647</v>
      </c>
      <c r="P144" s="386" t="s">
        <v>1648</v>
      </c>
      <c r="Q144" s="386" t="s">
        <v>1649</v>
      </c>
      <c r="R144" s="386"/>
      <c r="S144" s="386"/>
      <c r="T144" s="386" t="s">
        <v>1645</v>
      </c>
      <c r="U144" s="386" t="s">
        <v>287</v>
      </c>
    </row>
    <row r="145" spans="1:21" x14ac:dyDescent="0.25">
      <c r="A145" s="383" t="s">
        <v>220</v>
      </c>
      <c r="B145" s="388" t="s">
        <v>1650</v>
      </c>
      <c r="C145" s="388" t="s">
        <v>1651</v>
      </c>
      <c r="D145" s="388" t="s">
        <v>1652</v>
      </c>
      <c r="E145" s="388" t="s">
        <v>1653</v>
      </c>
      <c r="L145" s="386" t="s">
        <v>1654</v>
      </c>
      <c r="M145" s="386" t="s">
        <v>1655</v>
      </c>
      <c r="N145" s="386" t="s">
        <v>1656</v>
      </c>
      <c r="O145" s="386" t="s">
        <v>1655</v>
      </c>
      <c r="P145" s="386" t="s">
        <v>1657</v>
      </c>
      <c r="Q145" s="386" t="s">
        <v>1658</v>
      </c>
      <c r="R145" s="386"/>
      <c r="S145" s="386"/>
      <c r="T145" s="386" t="s">
        <v>1654</v>
      </c>
      <c r="U145" s="386" t="s">
        <v>285</v>
      </c>
    </row>
    <row r="146" spans="1:21" x14ac:dyDescent="0.25">
      <c r="A146" s="383" t="s">
        <v>222</v>
      </c>
      <c r="B146" s="388" t="s">
        <v>1659</v>
      </c>
      <c r="C146" s="388" t="s">
        <v>1660</v>
      </c>
      <c r="D146" s="388" t="s">
        <v>1661</v>
      </c>
      <c r="E146" s="388" t="s">
        <v>1662</v>
      </c>
      <c r="L146" s="386" t="s">
        <v>1663</v>
      </c>
      <c r="M146" s="386" t="s">
        <v>1664</v>
      </c>
      <c r="N146" s="386" t="s">
        <v>1664</v>
      </c>
      <c r="O146" s="386" t="s">
        <v>1664</v>
      </c>
      <c r="P146" s="386" t="s">
        <v>1665</v>
      </c>
      <c r="Q146" s="386" t="s">
        <v>1666</v>
      </c>
      <c r="R146" s="386"/>
      <c r="S146" s="386"/>
      <c r="T146" s="386" t="s">
        <v>1663</v>
      </c>
      <c r="U146" s="386" t="s">
        <v>285</v>
      </c>
    </row>
    <row r="147" spans="1:21" x14ac:dyDescent="0.25">
      <c r="A147" s="383" t="s">
        <v>223</v>
      </c>
      <c r="B147" s="388" t="s">
        <v>1667</v>
      </c>
      <c r="C147" s="388" t="s">
        <v>1668</v>
      </c>
      <c r="D147" s="388" t="s">
        <v>1669</v>
      </c>
      <c r="E147" s="388" t="s">
        <v>1670</v>
      </c>
      <c r="L147" s="386" t="s">
        <v>1671</v>
      </c>
      <c r="M147" s="386" t="s">
        <v>1672</v>
      </c>
      <c r="N147" s="386" t="s">
        <v>1673</v>
      </c>
      <c r="O147" s="386" t="s">
        <v>1672</v>
      </c>
      <c r="P147" s="386" t="s">
        <v>1674</v>
      </c>
      <c r="Q147" s="386" t="s">
        <v>1675</v>
      </c>
      <c r="R147" s="386"/>
      <c r="S147" s="386"/>
      <c r="T147" s="386" t="s">
        <v>1671</v>
      </c>
      <c r="U147" s="386" t="s">
        <v>285</v>
      </c>
    </row>
    <row r="148" spans="1:21" x14ac:dyDescent="0.25">
      <c r="A148" s="383" t="s">
        <v>224</v>
      </c>
      <c r="B148" s="388" t="s">
        <v>1676</v>
      </c>
      <c r="C148" s="388" t="s">
        <v>1677</v>
      </c>
      <c r="D148" s="388" t="s">
        <v>1678</v>
      </c>
      <c r="E148" s="388" t="s">
        <v>1679</v>
      </c>
      <c r="L148" s="386" t="s">
        <v>1680</v>
      </c>
      <c r="M148" s="386" t="s">
        <v>1681</v>
      </c>
      <c r="N148" s="386" t="s">
        <v>1682</v>
      </c>
      <c r="O148" s="386" t="s">
        <v>1681</v>
      </c>
      <c r="P148" s="386" t="s">
        <v>1683</v>
      </c>
      <c r="Q148" s="386" t="s">
        <v>1684</v>
      </c>
      <c r="R148" s="386"/>
      <c r="S148" s="386"/>
      <c r="T148" s="386" t="s">
        <v>1680</v>
      </c>
      <c r="U148" s="386" t="s">
        <v>285</v>
      </c>
    </row>
    <row r="149" spans="1:21" x14ac:dyDescent="0.25">
      <c r="A149" s="383" t="s">
        <v>234</v>
      </c>
      <c r="B149" s="388" t="s">
        <v>1685</v>
      </c>
      <c r="C149" s="388" t="s">
        <v>1686</v>
      </c>
      <c r="D149" s="388" t="s">
        <v>1687</v>
      </c>
      <c r="E149" s="388" t="s">
        <v>1688</v>
      </c>
      <c r="L149" s="386" t="s">
        <v>1689</v>
      </c>
      <c r="M149" s="386" t="s">
        <v>1690</v>
      </c>
      <c r="N149" s="386" t="s">
        <v>1691</v>
      </c>
      <c r="O149" s="386" t="s">
        <v>1692</v>
      </c>
      <c r="P149" s="386" t="s">
        <v>1693</v>
      </c>
      <c r="Q149" s="386" t="s">
        <v>1694</v>
      </c>
      <c r="R149" s="386"/>
      <c r="S149" s="386"/>
      <c r="T149" s="386" t="s">
        <v>1689</v>
      </c>
      <c r="U149" s="386" t="s">
        <v>285</v>
      </c>
    </row>
    <row r="150" spans="1:21" x14ac:dyDescent="0.25">
      <c r="A150" s="383" t="s">
        <v>225</v>
      </c>
      <c r="B150" s="388" t="s">
        <v>1695</v>
      </c>
      <c r="C150" s="388" t="s">
        <v>1696</v>
      </c>
      <c r="D150" s="388" t="s">
        <v>1697</v>
      </c>
      <c r="E150" s="388" t="s">
        <v>1698</v>
      </c>
      <c r="L150" s="386" t="s">
        <v>1699</v>
      </c>
      <c r="M150" s="386" t="s">
        <v>1700</v>
      </c>
      <c r="N150" s="386" t="s">
        <v>1700</v>
      </c>
      <c r="O150" s="386" t="s">
        <v>1700</v>
      </c>
      <c r="P150" s="386" t="s">
        <v>1701</v>
      </c>
      <c r="Q150" s="386" t="s">
        <v>1702</v>
      </c>
      <c r="R150" s="386"/>
      <c r="S150" s="386"/>
      <c r="T150" s="386" t="s">
        <v>1699</v>
      </c>
      <c r="U150" s="386" t="s">
        <v>285</v>
      </c>
    </row>
    <row r="151" spans="1:21" ht="409.6" x14ac:dyDescent="0.25">
      <c r="A151" s="393" t="s">
        <v>226</v>
      </c>
      <c r="B151" s="393" t="s">
        <v>1703</v>
      </c>
      <c r="C151" s="393" t="s">
        <v>1704</v>
      </c>
      <c r="D151" s="395" t="s">
        <v>1705</v>
      </c>
      <c r="E151" s="393" t="s">
        <v>1706</v>
      </c>
      <c r="L151" s="386" t="s">
        <v>1707</v>
      </c>
      <c r="M151" s="386" t="s">
        <v>1708</v>
      </c>
      <c r="N151" s="386" t="s">
        <v>1709</v>
      </c>
      <c r="O151" s="386" t="s">
        <v>1708</v>
      </c>
      <c r="P151" s="386" t="s">
        <v>1710</v>
      </c>
      <c r="Q151" s="386" t="s">
        <v>1711</v>
      </c>
      <c r="R151" s="386"/>
      <c r="S151" s="386"/>
      <c r="T151" s="386" t="s">
        <v>1707</v>
      </c>
      <c r="U151" s="387" t="s">
        <v>289</v>
      </c>
    </row>
    <row r="152" spans="1:21" x14ac:dyDescent="0.25">
      <c r="A152" s="383" t="s">
        <v>165</v>
      </c>
      <c r="B152" s="388" t="s">
        <v>1712</v>
      </c>
      <c r="C152" s="388" t="s">
        <v>1713</v>
      </c>
      <c r="D152" s="388" t="s">
        <v>1714</v>
      </c>
      <c r="E152" s="388" t="s">
        <v>1715</v>
      </c>
      <c r="L152" s="386" t="s">
        <v>1716</v>
      </c>
      <c r="M152" s="386" t="s">
        <v>1717</v>
      </c>
      <c r="N152" s="386" t="s">
        <v>1717</v>
      </c>
      <c r="O152" s="386" t="s">
        <v>1717</v>
      </c>
      <c r="P152" s="386" t="s">
        <v>1718</v>
      </c>
      <c r="Q152" s="386" t="s">
        <v>1719</v>
      </c>
      <c r="R152" s="386"/>
      <c r="S152" s="386"/>
      <c r="T152" s="386" t="s">
        <v>1716</v>
      </c>
      <c r="U152" s="386" t="s">
        <v>285</v>
      </c>
    </row>
    <row r="153" spans="1:21" x14ac:dyDescent="0.25">
      <c r="A153" s="383" t="s">
        <v>21</v>
      </c>
      <c r="B153" s="388" t="s">
        <v>1720</v>
      </c>
      <c r="C153" s="388" t="s">
        <v>1135</v>
      </c>
      <c r="D153" s="388" t="s">
        <v>1136</v>
      </c>
      <c r="E153" s="388" t="s">
        <v>1137</v>
      </c>
      <c r="L153" s="386" t="s">
        <v>1721</v>
      </c>
      <c r="M153" s="386" t="s">
        <v>1722</v>
      </c>
      <c r="N153" s="386" t="s">
        <v>1722</v>
      </c>
      <c r="O153" s="386" t="s">
        <v>1723</v>
      </c>
      <c r="P153" s="386" t="s">
        <v>1724</v>
      </c>
      <c r="Q153" s="386" t="s">
        <v>1725</v>
      </c>
      <c r="R153" s="386"/>
      <c r="S153" s="386"/>
      <c r="T153" s="386" t="s">
        <v>1721</v>
      </c>
      <c r="U153" s="386" t="s">
        <v>287</v>
      </c>
    </row>
    <row r="154" spans="1:21" ht="26.4" x14ac:dyDescent="0.25">
      <c r="A154" s="383" t="s">
        <v>28</v>
      </c>
      <c r="B154" s="393" t="s">
        <v>1144</v>
      </c>
      <c r="C154" s="388" t="s">
        <v>1145</v>
      </c>
      <c r="D154" s="388" t="s">
        <v>1146</v>
      </c>
      <c r="E154" s="388" t="s">
        <v>1147</v>
      </c>
      <c r="L154" s="386" t="s">
        <v>1726</v>
      </c>
      <c r="M154" s="386" t="s">
        <v>1727</v>
      </c>
      <c r="N154" s="386" t="s">
        <v>1728</v>
      </c>
      <c r="O154" s="386" t="s">
        <v>1729</v>
      </c>
      <c r="P154" s="386" t="s">
        <v>1730</v>
      </c>
      <c r="Q154" s="386" t="s">
        <v>1731</v>
      </c>
      <c r="R154" s="386"/>
      <c r="S154" s="386"/>
      <c r="T154" s="386" t="s">
        <v>1726</v>
      </c>
      <c r="U154" s="386" t="s">
        <v>285</v>
      </c>
    </row>
    <row r="155" spans="1:21" x14ac:dyDescent="0.25">
      <c r="A155" s="383" t="s">
        <v>1732</v>
      </c>
      <c r="B155" s="388" t="s">
        <v>1733</v>
      </c>
      <c r="C155" s="388" t="s">
        <v>1734</v>
      </c>
      <c r="D155" s="388" t="s">
        <v>1735</v>
      </c>
      <c r="E155" s="388" t="s">
        <v>1736</v>
      </c>
      <c r="L155" s="386" t="s">
        <v>1737</v>
      </c>
      <c r="M155" s="386" t="s">
        <v>1738</v>
      </c>
      <c r="N155" s="386" t="s">
        <v>1738</v>
      </c>
      <c r="O155" s="386" t="s">
        <v>1738</v>
      </c>
      <c r="P155" s="386" t="s">
        <v>1739</v>
      </c>
      <c r="Q155" s="386" t="s">
        <v>1740</v>
      </c>
      <c r="R155" s="386"/>
      <c r="S155" s="386"/>
      <c r="T155" s="386" t="s">
        <v>1737</v>
      </c>
      <c r="U155" s="386" t="s">
        <v>287</v>
      </c>
    </row>
    <row r="156" spans="1:21" x14ac:dyDescent="0.25">
      <c r="A156" s="383" t="s">
        <v>1741</v>
      </c>
      <c r="B156" s="388" t="s">
        <v>1742</v>
      </c>
      <c r="C156" s="388" t="s">
        <v>1743</v>
      </c>
      <c r="D156" s="388" t="s">
        <v>1744</v>
      </c>
      <c r="E156" s="388" t="s">
        <v>1745</v>
      </c>
      <c r="L156" s="386" t="s">
        <v>1746</v>
      </c>
      <c r="M156" s="386" t="s">
        <v>1747</v>
      </c>
      <c r="N156" s="386" t="s">
        <v>1748</v>
      </c>
      <c r="O156" s="386" t="s">
        <v>1749</v>
      </c>
      <c r="P156" s="386" t="s">
        <v>1750</v>
      </c>
      <c r="Q156" s="386" t="s">
        <v>1751</v>
      </c>
      <c r="R156" s="386"/>
      <c r="S156" s="386"/>
      <c r="T156" s="386" t="s">
        <v>1746</v>
      </c>
      <c r="U156" s="386" t="s">
        <v>285</v>
      </c>
    </row>
    <row r="157" spans="1:21" ht="15.75" customHeight="1" x14ac:dyDescent="0.25">
      <c r="A157" s="393" t="s">
        <v>1752</v>
      </c>
      <c r="B157" s="393" t="s">
        <v>1753</v>
      </c>
      <c r="C157" s="393" t="s">
        <v>1754</v>
      </c>
      <c r="D157" s="393" t="s">
        <v>1755</v>
      </c>
      <c r="E157" s="393" t="s">
        <v>1756</v>
      </c>
      <c r="L157" s="386" t="s">
        <v>1757</v>
      </c>
      <c r="M157" s="386" t="s">
        <v>1758</v>
      </c>
      <c r="N157" s="386" t="s">
        <v>1758</v>
      </c>
      <c r="O157" s="386" t="s">
        <v>1758</v>
      </c>
      <c r="P157" s="386" t="s">
        <v>1759</v>
      </c>
      <c r="Q157" s="386" t="s">
        <v>1760</v>
      </c>
      <c r="R157" s="386"/>
      <c r="S157" s="386"/>
      <c r="T157" s="386" t="s">
        <v>1757</v>
      </c>
      <c r="U157" s="386" t="s">
        <v>287</v>
      </c>
    </row>
    <row r="158" spans="1:21" ht="15.75" customHeight="1" x14ac:dyDescent="0.25">
      <c r="A158" s="396" t="s">
        <v>264</v>
      </c>
      <c r="B158" s="396" t="s">
        <v>1761</v>
      </c>
      <c r="C158" s="396" t="s">
        <v>1762</v>
      </c>
      <c r="D158" s="396" t="s">
        <v>1763</v>
      </c>
      <c r="E158" s="383" t="s">
        <v>1764</v>
      </c>
      <c r="L158" s="386" t="s">
        <v>1765</v>
      </c>
      <c r="M158" s="386" t="s">
        <v>1766</v>
      </c>
      <c r="N158" s="386" t="s">
        <v>1767</v>
      </c>
      <c r="O158" s="386" t="s">
        <v>1766</v>
      </c>
      <c r="P158" s="386" t="s">
        <v>1768</v>
      </c>
      <c r="Q158" s="386" t="s">
        <v>1769</v>
      </c>
      <c r="R158" s="386"/>
      <c r="S158" s="386"/>
      <c r="T158" s="386" t="s">
        <v>1765</v>
      </c>
      <c r="U158" s="386" t="s">
        <v>285</v>
      </c>
    </row>
    <row r="159" spans="1:21" x14ac:dyDescent="0.25">
      <c r="A159" s="383" t="s">
        <v>267</v>
      </c>
      <c r="B159" s="383" t="s">
        <v>1770</v>
      </c>
      <c r="C159" s="383" t="s">
        <v>1771</v>
      </c>
      <c r="D159" s="383" t="s">
        <v>1772</v>
      </c>
      <c r="E159" s="383" t="s">
        <v>1773</v>
      </c>
      <c r="L159" s="386" t="s">
        <v>1774</v>
      </c>
      <c r="M159" s="386" t="s">
        <v>1775</v>
      </c>
      <c r="N159" s="386" t="s">
        <v>1776</v>
      </c>
      <c r="O159" s="386" t="s">
        <v>1777</v>
      </c>
      <c r="P159" s="386" t="s">
        <v>1778</v>
      </c>
      <c r="Q159" s="386" t="s">
        <v>1779</v>
      </c>
      <c r="R159" s="386"/>
      <c r="S159" s="386"/>
      <c r="T159" s="386" t="s">
        <v>1774</v>
      </c>
      <c r="U159" s="386" t="s">
        <v>287</v>
      </c>
    </row>
    <row r="160" spans="1:21" ht="13.5" customHeight="1" x14ac:dyDescent="0.25">
      <c r="A160" s="383" t="s">
        <v>270</v>
      </c>
      <c r="B160" s="393" t="s">
        <v>1780</v>
      </c>
      <c r="C160" s="383" t="s">
        <v>1781</v>
      </c>
      <c r="D160" s="383" t="s">
        <v>1782</v>
      </c>
      <c r="E160" s="383" t="s">
        <v>1783</v>
      </c>
      <c r="L160" s="386" t="s">
        <v>1784</v>
      </c>
      <c r="M160" s="386" t="s">
        <v>1785</v>
      </c>
      <c r="N160" s="386" t="s">
        <v>1785</v>
      </c>
      <c r="O160" s="386" t="s">
        <v>1786</v>
      </c>
      <c r="P160" s="386" t="s">
        <v>1787</v>
      </c>
      <c r="Q160" s="386" t="s">
        <v>1788</v>
      </c>
      <c r="R160" s="386"/>
      <c r="S160" s="386"/>
      <c r="T160" s="386" t="s">
        <v>1784</v>
      </c>
      <c r="U160" s="387" t="s">
        <v>287</v>
      </c>
    </row>
    <row r="161" spans="1:21" x14ac:dyDescent="0.25">
      <c r="A161" s="383" t="s">
        <v>273</v>
      </c>
      <c r="B161" s="383" t="s">
        <v>1789</v>
      </c>
      <c r="C161" s="383" t="s">
        <v>1790</v>
      </c>
      <c r="D161" s="383" t="s">
        <v>1791</v>
      </c>
      <c r="E161" s="383" t="s">
        <v>1792</v>
      </c>
      <c r="L161" s="386" t="s">
        <v>1793</v>
      </c>
      <c r="M161" s="386" t="s">
        <v>1794</v>
      </c>
      <c r="N161" s="386" t="s">
        <v>1795</v>
      </c>
      <c r="O161" s="386" t="s">
        <v>1796</v>
      </c>
      <c r="P161" s="386" t="s">
        <v>1797</v>
      </c>
      <c r="Q161" s="386" t="s">
        <v>1798</v>
      </c>
      <c r="R161" s="386"/>
      <c r="S161" s="386"/>
      <c r="T161" s="386" t="s">
        <v>1793</v>
      </c>
      <c r="U161" s="386" t="s">
        <v>285</v>
      </c>
    </row>
    <row r="162" spans="1:21" x14ac:dyDescent="0.25">
      <c r="A162" s="383" t="s">
        <v>265</v>
      </c>
      <c r="B162" s="383" t="s">
        <v>1799</v>
      </c>
      <c r="C162" s="383" t="s">
        <v>1800</v>
      </c>
      <c r="D162" s="383" t="s">
        <v>1801</v>
      </c>
      <c r="E162" s="383" t="s">
        <v>1802</v>
      </c>
      <c r="L162" s="386" t="s">
        <v>1803</v>
      </c>
      <c r="M162" s="386" t="s">
        <v>1804</v>
      </c>
      <c r="N162" s="386" t="s">
        <v>1805</v>
      </c>
      <c r="O162" s="386" t="s">
        <v>1804</v>
      </c>
      <c r="P162" s="386" t="s">
        <v>1806</v>
      </c>
      <c r="Q162" s="386" t="s">
        <v>1807</v>
      </c>
      <c r="R162" s="386"/>
      <c r="S162" s="386"/>
      <c r="T162" s="386" t="s">
        <v>1803</v>
      </c>
      <c r="U162" s="386" t="s">
        <v>285</v>
      </c>
    </row>
    <row r="163" spans="1:21" ht="14.25" customHeight="1" x14ac:dyDescent="0.25">
      <c r="A163" s="383" t="s">
        <v>268</v>
      </c>
      <c r="B163" s="383" t="s">
        <v>1808</v>
      </c>
      <c r="C163" s="383" t="s">
        <v>1809</v>
      </c>
      <c r="D163" s="383" t="s">
        <v>1810</v>
      </c>
      <c r="E163" s="383" t="s">
        <v>1811</v>
      </c>
      <c r="L163" s="386" t="s">
        <v>1812</v>
      </c>
      <c r="M163" s="386" t="s">
        <v>1813</v>
      </c>
      <c r="N163" s="386" t="s">
        <v>1813</v>
      </c>
      <c r="O163" s="386" t="s">
        <v>1813</v>
      </c>
      <c r="P163" s="386" t="s">
        <v>1814</v>
      </c>
      <c r="Q163" s="386" t="s">
        <v>1815</v>
      </c>
      <c r="R163" s="386"/>
      <c r="S163" s="386"/>
      <c r="T163" s="386" t="s">
        <v>1812</v>
      </c>
      <c r="U163" s="387" t="s">
        <v>286</v>
      </c>
    </row>
    <row r="164" spans="1:21" x14ac:dyDescent="0.25">
      <c r="A164" s="383" t="s">
        <v>271</v>
      </c>
      <c r="B164" s="383" t="s">
        <v>1816</v>
      </c>
      <c r="C164" s="383" t="s">
        <v>1817</v>
      </c>
      <c r="D164" s="383" t="s">
        <v>1818</v>
      </c>
      <c r="E164" s="383" t="s">
        <v>1819</v>
      </c>
      <c r="L164" s="386" t="s">
        <v>1820</v>
      </c>
      <c r="M164" s="386" t="s">
        <v>1821</v>
      </c>
      <c r="N164" s="386" t="s">
        <v>1822</v>
      </c>
      <c r="O164" s="386" t="s">
        <v>1821</v>
      </c>
      <c r="P164" s="386" t="s">
        <v>1823</v>
      </c>
      <c r="Q164" s="386" t="s">
        <v>1824</v>
      </c>
      <c r="R164" s="386"/>
      <c r="S164" s="386"/>
      <c r="T164" s="386" t="s">
        <v>1820</v>
      </c>
      <c r="U164" s="386" t="s">
        <v>285</v>
      </c>
    </row>
    <row r="165" spans="1:21" ht="12.75" customHeight="1" x14ac:dyDescent="0.25">
      <c r="A165" s="383" t="s">
        <v>266</v>
      </c>
      <c r="B165" s="383" t="s">
        <v>1825</v>
      </c>
      <c r="C165" s="383" t="s">
        <v>1826</v>
      </c>
      <c r="D165" s="383" t="s">
        <v>1827</v>
      </c>
      <c r="E165" s="383" t="s">
        <v>1828</v>
      </c>
      <c r="L165" s="386" t="s">
        <v>1829</v>
      </c>
      <c r="M165" s="386" t="s">
        <v>1830</v>
      </c>
      <c r="N165" s="386" t="s">
        <v>1831</v>
      </c>
      <c r="O165" s="386" t="s">
        <v>1832</v>
      </c>
      <c r="P165" s="386" t="s">
        <v>1833</v>
      </c>
      <c r="Q165" s="386" t="s">
        <v>1834</v>
      </c>
      <c r="R165" s="386"/>
      <c r="S165" s="386"/>
      <c r="T165" s="386" t="s">
        <v>1829</v>
      </c>
      <c r="U165" s="386" t="s">
        <v>285</v>
      </c>
    </row>
    <row r="166" spans="1:21" ht="12.75" customHeight="1" x14ac:dyDescent="0.25">
      <c r="A166" s="383" t="s">
        <v>269</v>
      </c>
      <c r="B166" s="383" t="s">
        <v>1835</v>
      </c>
      <c r="C166" s="383" t="s">
        <v>1836</v>
      </c>
      <c r="D166" s="383" t="s">
        <v>1837</v>
      </c>
      <c r="E166" s="383" t="s">
        <v>1838</v>
      </c>
      <c r="L166" s="386" t="s">
        <v>1839</v>
      </c>
      <c r="M166" s="386" t="s">
        <v>1840</v>
      </c>
      <c r="N166" s="386" t="s">
        <v>1841</v>
      </c>
      <c r="O166" s="386" t="s">
        <v>1842</v>
      </c>
      <c r="P166" s="386" t="s">
        <v>1843</v>
      </c>
      <c r="Q166" s="386" t="s">
        <v>1844</v>
      </c>
      <c r="R166" s="386"/>
      <c r="S166" s="386"/>
      <c r="T166" s="386" t="s">
        <v>1839</v>
      </c>
      <c r="U166" s="386" t="s">
        <v>285</v>
      </c>
    </row>
    <row r="167" spans="1:21" x14ac:dyDescent="0.25">
      <c r="A167" s="383" t="s">
        <v>272</v>
      </c>
      <c r="B167" s="383" t="s">
        <v>1845</v>
      </c>
      <c r="C167" s="383" t="s">
        <v>1846</v>
      </c>
      <c r="D167" s="383" t="s">
        <v>1847</v>
      </c>
      <c r="E167" s="383" t="s">
        <v>1848</v>
      </c>
      <c r="L167" s="386" t="s">
        <v>1849</v>
      </c>
      <c r="M167" s="386" t="s">
        <v>1850</v>
      </c>
      <c r="N167" s="386" t="s">
        <v>1851</v>
      </c>
      <c r="O167" s="386" t="s">
        <v>1850</v>
      </c>
      <c r="P167" s="386" t="s">
        <v>1852</v>
      </c>
      <c r="Q167" s="386" t="s">
        <v>1853</v>
      </c>
      <c r="R167" s="386"/>
      <c r="S167" s="386"/>
      <c r="T167" s="386" t="s">
        <v>1849</v>
      </c>
      <c r="U167" s="386" t="s">
        <v>285</v>
      </c>
    </row>
    <row r="168" spans="1:21" x14ac:dyDescent="0.25">
      <c r="L168" s="386" t="s">
        <v>1854</v>
      </c>
      <c r="M168" s="386" t="s">
        <v>1855</v>
      </c>
      <c r="N168" s="386" t="s">
        <v>1855</v>
      </c>
      <c r="O168" s="386" t="s">
        <v>1855</v>
      </c>
      <c r="P168" s="386" t="s">
        <v>1856</v>
      </c>
      <c r="Q168" s="386" t="s">
        <v>1857</v>
      </c>
      <c r="R168" s="386"/>
      <c r="S168" s="386"/>
      <c r="T168" s="386" t="s">
        <v>1854</v>
      </c>
      <c r="U168" s="386" t="s">
        <v>285</v>
      </c>
    </row>
    <row r="169" spans="1:21" x14ac:dyDescent="0.25">
      <c r="L169" s="386" t="s">
        <v>1858</v>
      </c>
      <c r="M169" s="386" t="s">
        <v>1859</v>
      </c>
      <c r="N169" s="386" t="s">
        <v>1860</v>
      </c>
      <c r="O169" s="386" t="s">
        <v>1861</v>
      </c>
      <c r="P169" s="386" t="s">
        <v>1862</v>
      </c>
      <c r="Q169" s="386" t="s">
        <v>1863</v>
      </c>
      <c r="R169" s="386"/>
      <c r="S169" s="386"/>
      <c r="T169" s="386" t="s">
        <v>1858</v>
      </c>
      <c r="U169" s="386" t="s">
        <v>285</v>
      </c>
    </row>
    <row r="170" spans="1:21" x14ac:dyDescent="0.25">
      <c r="L170" s="386" t="s">
        <v>1864</v>
      </c>
      <c r="M170" s="386" t="s">
        <v>1865</v>
      </c>
      <c r="N170" s="386" t="s">
        <v>1865</v>
      </c>
      <c r="O170" s="386" t="s">
        <v>1866</v>
      </c>
      <c r="P170" s="386" t="s">
        <v>1867</v>
      </c>
      <c r="Q170" s="386" t="s">
        <v>1868</v>
      </c>
      <c r="R170" s="386"/>
      <c r="S170" s="386"/>
      <c r="T170" s="386" t="s">
        <v>1864</v>
      </c>
      <c r="U170" s="387" t="s">
        <v>289</v>
      </c>
    </row>
    <row r="171" spans="1:21" x14ac:dyDescent="0.25">
      <c r="L171" s="386" t="s">
        <v>1869</v>
      </c>
      <c r="M171" s="386" t="s">
        <v>1870</v>
      </c>
      <c r="N171" s="386" t="s">
        <v>1870</v>
      </c>
      <c r="O171" s="386" t="s">
        <v>1871</v>
      </c>
      <c r="P171" s="386" t="s">
        <v>1872</v>
      </c>
      <c r="Q171" s="386" t="s">
        <v>1873</v>
      </c>
      <c r="R171" s="386"/>
      <c r="S171" s="386"/>
      <c r="T171" s="386" t="s">
        <v>1869</v>
      </c>
      <c r="U171" s="386" t="s">
        <v>285</v>
      </c>
    </row>
    <row r="172" spans="1:21" x14ac:dyDescent="0.25">
      <c r="L172" s="386" t="s">
        <v>1874</v>
      </c>
      <c r="M172" s="386" t="s">
        <v>1875</v>
      </c>
      <c r="N172" s="386" t="s">
        <v>1875</v>
      </c>
      <c r="O172" s="386" t="s">
        <v>1876</v>
      </c>
      <c r="P172" s="386" t="s">
        <v>1877</v>
      </c>
      <c r="Q172" s="386" t="s">
        <v>1878</v>
      </c>
      <c r="R172" s="386"/>
      <c r="S172" s="386"/>
      <c r="T172" s="386" t="s">
        <v>1874</v>
      </c>
      <c r="U172" s="387" t="s">
        <v>286</v>
      </c>
    </row>
    <row r="173" spans="1:21" x14ac:dyDescent="0.25">
      <c r="L173" s="386" t="s">
        <v>1879</v>
      </c>
      <c r="M173" s="386" t="s">
        <v>1880</v>
      </c>
      <c r="N173" s="386" t="s">
        <v>1880</v>
      </c>
      <c r="O173" s="386" t="s">
        <v>1880</v>
      </c>
      <c r="P173" s="386" t="s">
        <v>1881</v>
      </c>
      <c r="Q173" s="386" t="s">
        <v>1882</v>
      </c>
      <c r="R173" s="386"/>
      <c r="S173" s="386"/>
      <c r="T173" s="386" t="s">
        <v>1879</v>
      </c>
      <c r="U173" s="386" t="s">
        <v>285</v>
      </c>
    </row>
    <row r="174" spans="1:21" x14ac:dyDescent="0.25">
      <c r="L174" s="386" t="s">
        <v>1883</v>
      </c>
      <c r="M174" s="386" t="s">
        <v>1884</v>
      </c>
      <c r="N174" s="386" t="s">
        <v>1885</v>
      </c>
      <c r="O174" s="386" t="s">
        <v>1886</v>
      </c>
      <c r="P174" s="386" t="s">
        <v>1887</v>
      </c>
      <c r="Q174" s="386" t="s">
        <v>1888</v>
      </c>
      <c r="R174" s="386"/>
      <c r="S174" s="386"/>
      <c r="T174" s="386" t="s">
        <v>1883</v>
      </c>
      <c r="U174" s="387" t="s">
        <v>286</v>
      </c>
    </row>
    <row r="175" spans="1:21" x14ac:dyDescent="0.25">
      <c r="L175" s="386" t="s">
        <v>1889</v>
      </c>
      <c r="M175" s="386" t="s">
        <v>1890</v>
      </c>
      <c r="N175" s="386" t="s">
        <v>1890</v>
      </c>
      <c r="O175" s="386" t="s">
        <v>1891</v>
      </c>
      <c r="P175" s="386" t="s">
        <v>1892</v>
      </c>
      <c r="Q175" s="386" t="s">
        <v>1893</v>
      </c>
      <c r="R175" s="386"/>
      <c r="S175" s="386"/>
      <c r="T175" s="386" t="s">
        <v>1889</v>
      </c>
      <c r="U175" s="386" t="s">
        <v>285</v>
      </c>
    </row>
    <row r="176" spans="1:21" x14ac:dyDescent="0.25">
      <c r="L176" s="386" t="s">
        <v>1894</v>
      </c>
      <c r="M176" s="386" t="s">
        <v>1895</v>
      </c>
      <c r="N176" s="386" t="s">
        <v>1896</v>
      </c>
      <c r="O176" s="386" t="s">
        <v>1895</v>
      </c>
      <c r="P176" s="386" t="s">
        <v>1897</v>
      </c>
      <c r="Q176" s="386" t="s">
        <v>1898</v>
      </c>
      <c r="R176" s="386"/>
      <c r="S176" s="386"/>
      <c r="T176" s="386" t="s">
        <v>1894</v>
      </c>
      <c r="U176" s="386" t="s">
        <v>285</v>
      </c>
    </row>
    <row r="177" spans="12:21" x14ac:dyDescent="0.25">
      <c r="L177" s="386" t="s">
        <v>1899</v>
      </c>
      <c r="M177" s="386" t="s">
        <v>1900</v>
      </c>
      <c r="N177" s="386" t="s">
        <v>1901</v>
      </c>
      <c r="O177" s="386" t="s">
        <v>1902</v>
      </c>
      <c r="P177" s="386" t="s">
        <v>1903</v>
      </c>
      <c r="Q177" s="386" t="s">
        <v>1904</v>
      </c>
      <c r="R177" s="386"/>
      <c r="S177" s="386"/>
      <c r="T177" s="386" t="s">
        <v>1899</v>
      </c>
      <c r="U177" s="386" t="s">
        <v>285</v>
      </c>
    </row>
    <row r="178" spans="12:21" x14ac:dyDescent="0.25">
      <c r="L178" s="386" t="s">
        <v>1905</v>
      </c>
      <c r="M178" s="386" t="s">
        <v>1906</v>
      </c>
      <c r="N178" s="386" t="s">
        <v>1907</v>
      </c>
      <c r="O178" s="386" t="s">
        <v>1908</v>
      </c>
      <c r="P178" s="386" t="s">
        <v>1909</v>
      </c>
      <c r="Q178" s="386" t="s">
        <v>1910</v>
      </c>
      <c r="R178" s="386"/>
      <c r="S178" s="386"/>
      <c r="T178" s="386" t="s">
        <v>1905</v>
      </c>
      <c r="U178" s="386" t="s">
        <v>285</v>
      </c>
    </row>
    <row r="179" spans="12:21" x14ac:dyDescent="0.25">
      <c r="L179" s="386" t="s">
        <v>1911</v>
      </c>
      <c r="M179" s="386" t="s">
        <v>1912</v>
      </c>
      <c r="N179" s="386" t="s">
        <v>1913</v>
      </c>
      <c r="O179" s="386" t="s">
        <v>1912</v>
      </c>
      <c r="P179" s="386" t="s">
        <v>1914</v>
      </c>
      <c r="Q179" s="386" t="s">
        <v>1915</v>
      </c>
      <c r="R179" s="386"/>
      <c r="S179" s="386"/>
      <c r="T179" s="386" t="s">
        <v>1911</v>
      </c>
      <c r="U179" s="386" t="s">
        <v>286</v>
      </c>
    </row>
    <row r="180" spans="12:21" x14ac:dyDescent="0.25">
      <c r="L180" s="386" t="s">
        <v>1916</v>
      </c>
      <c r="M180" s="386" t="s">
        <v>1917</v>
      </c>
      <c r="N180" s="386" t="s">
        <v>1918</v>
      </c>
      <c r="O180" s="386" t="s">
        <v>1919</v>
      </c>
      <c r="P180" s="386" t="s">
        <v>1920</v>
      </c>
      <c r="Q180" s="386" t="s">
        <v>1921</v>
      </c>
      <c r="R180" s="386"/>
      <c r="S180" s="386"/>
      <c r="T180" s="386" t="s">
        <v>1916</v>
      </c>
      <c r="U180" s="386" t="s">
        <v>285</v>
      </c>
    </row>
    <row r="181" spans="12:21" x14ac:dyDescent="0.25">
      <c r="L181" s="386" t="s">
        <v>1922</v>
      </c>
      <c r="M181" s="386" t="s">
        <v>1923</v>
      </c>
      <c r="N181" s="386" t="s">
        <v>1923</v>
      </c>
      <c r="O181" s="386" t="s">
        <v>1923</v>
      </c>
      <c r="P181" s="386" t="s">
        <v>1924</v>
      </c>
      <c r="Q181" s="386" t="s">
        <v>1925</v>
      </c>
      <c r="R181" s="386"/>
      <c r="S181" s="386"/>
      <c r="T181" s="386" t="s">
        <v>1922</v>
      </c>
      <c r="U181" s="386" t="s">
        <v>287</v>
      </c>
    </row>
    <row r="182" spans="12:21" x14ac:dyDescent="0.25">
      <c r="L182" s="386" t="s">
        <v>1926</v>
      </c>
      <c r="M182" s="386" t="s">
        <v>1927</v>
      </c>
      <c r="N182" s="386" t="s">
        <v>1927</v>
      </c>
      <c r="O182" s="386" t="s">
        <v>1927</v>
      </c>
      <c r="P182" s="386" t="s">
        <v>1928</v>
      </c>
      <c r="Q182" s="386" t="s">
        <v>1929</v>
      </c>
      <c r="R182" s="386"/>
      <c r="S182" s="386"/>
      <c r="T182" s="386" t="s">
        <v>1926</v>
      </c>
      <c r="U182" s="386" t="s">
        <v>286</v>
      </c>
    </row>
    <row r="183" spans="12:21" x14ac:dyDescent="0.25">
      <c r="L183" s="387" t="s">
        <v>1930</v>
      </c>
      <c r="M183" s="386" t="s">
        <v>1931</v>
      </c>
      <c r="N183" s="386" t="s">
        <v>1932</v>
      </c>
      <c r="O183" s="386" t="s">
        <v>1933</v>
      </c>
      <c r="P183" s="386" t="s">
        <v>1934</v>
      </c>
      <c r="Q183" s="386" t="s">
        <v>1935</v>
      </c>
      <c r="R183" s="386"/>
      <c r="S183" s="386"/>
      <c r="T183" s="387" t="s">
        <v>1930</v>
      </c>
      <c r="U183" s="387" t="s">
        <v>289</v>
      </c>
    </row>
    <row r="184" spans="12:21" x14ac:dyDescent="0.25">
      <c r="L184" s="386" t="s">
        <v>1936</v>
      </c>
      <c r="M184" s="386" t="s">
        <v>1937</v>
      </c>
      <c r="N184" s="386" t="s">
        <v>1938</v>
      </c>
      <c r="O184" s="386" t="s">
        <v>1939</v>
      </c>
      <c r="P184" s="386" t="s">
        <v>1940</v>
      </c>
      <c r="Q184" s="386" t="s">
        <v>1941</v>
      </c>
      <c r="R184" s="386"/>
      <c r="S184" s="386"/>
      <c r="T184" s="386" t="s">
        <v>1936</v>
      </c>
      <c r="U184" s="387" t="s">
        <v>287</v>
      </c>
    </row>
    <row r="185" spans="12:21" x14ac:dyDescent="0.25">
      <c r="L185" s="386" t="s">
        <v>1942</v>
      </c>
      <c r="M185" s="386" t="s">
        <v>1943</v>
      </c>
      <c r="N185" s="386" t="s">
        <v>1943</v>
      </c>
      <c r="O185" s="386" t="s">
        <v>1943</v>
      </c>
      <c r="P185" s="386" t="s">
        <v>1944</v>
      </c>
      <c r="Q185" s="386" t="s">
        <v>1945</v>
      </c>
      <c r="R185" s="386"/>
      <c r="S185" s="386"/>
      <c r="T185" s="386" t="s">
        <v>1942</v>
      </c>
      <c r="U185" s="387" t="s">
        <v>289</v>
      </c>
    </row>
    <row r="186" spans="12:21" x14ac:dyDescent="0.25">
      <c r="L186" s="386" t="s">
        <v>1946</v>
      </c>
      <c r="M186" s="386" t="s">
        <v>1947</v>
      </c>
      <c r="N186" s="386" t="s">
        <v>1947</v>
      </c>
      <c r="O186" s="386" t="s">
        <v>1948</v>
      </c>
      <c r="P186" s="386" t="s">
        <v>1949</v>
      </c>
      <c r="Q186" s="386" t="s">
        <v>1950</v>
      </c>
      <c r="R186" s="386"/>
      <c r="S186" s="386"/>
      <c r="T186" s="386" t="s">
        <v>1946</v>
      </c>
      <c r="U186" s="387" t="s">
        <v>287</v>
      </c>
    </row>
    <row r="187" spans="12:21" x14ac:dyDescent="0.25">
      <c r="L187" s="386" t="s">
        <v>1951</v>
      </c>
      <c r="M187" s="386" t="s">
        <v>1952</v>
      </c>
      <c r="N187" s="386" t="s">
        <v>1953</v>
      </c>
      <c r="O187" s="386" t="s">
        <v>1954</v>
      </c>
      <c r="P187" s="386" t="s">
        <v>1955</v>
      </c>
      <c r="Q187" s="386" t="s">
        <v>1956</v>
      </c>
      <c r="R187" s="386"/>
      <c r="S187" s="386"/>
      <c r="T187" s="386" t="s">
        <v>1951</v>
      </c>
      <c r="U187" s="387" t="s">
        <v>287</v>
      </c>
    </row>
    <row r="188" spans="12:21" x14ac:dyDescent="0.25">
      <c r="L188" s="386" t="s">
        <v>1957</v>
      </c>
      <c r="M188" s="386" t="s">
        <v>1958</v>
      </c>
      <c r="N188" s="386" t="s">
        <v>1959</v>
      </c>
      <c r="O188" s="386" t="s">
        <v>1960</v>
      </c>
      <c r="P188" s="386" t="s">
        <v>1961</v>
      </c>
      <c r="Q188" s="386" t="s">
        <v>1962</v>
      </c>
      <c r="R188" s="386"/>
      <c r="S188" s="386"/>
      <c r="T188" s="386" t="s">
        <v>1957</v>
      </c>
      <c r="U188" s="387" t="s">
        <v>288</v>
      </c>
    </row>
    <row r="189" spans="12:21" x14ac:dyDescent="0.25">
      <c r="L189" s="386" t="s">
        <v>1963</v>
      </c>
      <c r="M189" s="386" t="s">
        <v>1964</v>
      </c>
      <c r="N189" s="386" t="s">
        <v>1964</v>
      </c>
      <c r="O189" s="386" t="s">
        <v>1964</v>
      </c>
      <c r="P189" s="386" t="s">
        <v>1965</v>
      </c>
      <c r="Q189" s="386" t="s">
        <v>1966</v>
      </c>
      <c r="R189" s="386"/>
      <c r="S189" s="386"/>
      <c r="T189" s="386" t="s">
        <v>1963</v>
      </c>
      <c r="U189" s="386" t="s">
        <v>285</v>
      </c>
    </row>
    <row r="190" spans="12:21" x14ac:dyDescent="0.25">
      <c r="L190" s="386" t="s">
        <v>1967</v>
      </c>
      <c r="M190" s="386" t="s">
        <v>1968</v>
      </c>
      <c r="N190" s="386" t="s">
        <v>1969</v>
      </c>
      <c r="O190" s="386" t="s">
        <v>1970</v>
      </c>
      <c r="P190" s="386" t="s">
        <v>1971</v>
      </c>
      <c r="Q190" s="386" t="s">
        <v>1972</v>
      </c>
      <c r="R190" s="386"/>
      <c r="S190" s="386"/>
      <c r="T190" s="386" t="s">
        <v>1967</v>
      </c>
      <c r="U190" s="387" t="s">
        <v>289</v>
      </c>
    </row>
    <row r="191" spans="12:21" x14ac:dyDescent="0.25">
      <c r="L191" s="386" t="s">
        <v>1973</v>
      </c>
      <c r="M191" s="386" t="s">
        <v>1974</v>
      </c>
      <c r="N191" s="386" t="s">
        <v>1975</v>
      </c>
      <c r="O191" s="386" t="s">
        <v>1976</v>
      </c>
      <c r="P191" s="386" t="s">
        <v>1977</v>
      </c>
      <c r="Q191" s="386" t="s">
        <v>1978</v>
      </c>
      <c r="R191" s="386"/>
      <c r="S191" s="386"/>
      <c r="T191" s="386" t="s">
        <v>1973</v>
      </c>
      <c r="U191" s="387" t="s">
        <v>289</v>
      </c>
    </row>
    <row r="192" spans="12:21" x14ac:dyDescent="0.25">
      <c r="L192" s="386" t="s">
        <v>1979</v>
      </c>
      <c r="M192" s="386" t="s">
        <v>1980</v>
      </c>
      <c r="N192" s="386" t="s">
        <v>1981</v>
      </c>
      <c r="O192" s="386" t="s">
        <v>1980</v>
      </c>
      <c r="P192" s="386" t="s">
        <v>1982</v>
      </c>
      <c r="Q192" s="386" t="s">
        <v>1983</v>
      </c>
      <c r="R192" s="386"/>
      <c r="S192" s="386"/>
      <c r="T192" s="386" t="s">
        <v>1979</v>
      </c>
      <c r="U192" s="387" t="s">
        <v>287</v>
      </c>
    </row>
    <row r="193" spans="12:21" x14ac:dyDescent="0.25">
      <c r="L193" s="386" t="s">
        <v>1984</v>
      </c>
      <c r="M193" s="386" t="s">
        <v>1985</v>
      </c>
      <c r="N193" s="386" t="s">
        <v>1986</v>
      </c>
      <c r="O193" s="386" t="s">
        <v>1987</v>
      </c>
      <c r="P193" s="386" t="s">
        <v>1988</v>
      </c>
      <c r="Q193" s="386" t="s">
        <v>1989</v>
      </c>
      <c r="R193" s="386"/>
      <c r="S193" s="386"/>
      <c r="T193" s="386" t="s">
        <v>1984</v>
      </c>
      <c r="U193" s="387" t="s">
        <v>285</v>
      </c>
    </row>
    <row r="194" spans="12:21" x14ac:dyDescent="0.25">
      <c r="L194" s="386" t="s">
        <v>1990</v>
      </c>
      <c r="M194" s="386" t="s">
        <v>1991</v>
      </c>
      <c r="N194" s="386" t="s">
        <v>1992</v>
      </c>
      <c r="O194" s="386" t="s">
        <v>1993</v>
      </c>
      <c r="P194" s="386" t="s">
        <v>1994</v>
      </c>
      <c r="Q194" s="386" t="s">
        <v>1995</v>
      </c>
      <c r="R194" s="386"/>
      <c r="S194" s="386"/>
      <c r="T194" s="386" t="s">
        <v>1990</v>
      </c>
      <c r="U194" s="387" t="s">
        <v>285</v>
      </c>
    </row>
    <row r="195" spans="12:21" x14ac:dyDescent="0.25">
      <c r="L195" s="386" t="s">
        <v>1996</v>
      </c>
      <c r="M195" s="386" t="s">
        <v>1997</v>
      </c>
      <c r="N195" s="386" t="s">
        <v>1998</v>
      </c>
      <c r="O195" s="386" t="s">
        <v>1999</v>
      </c>
      <c r="P195" s="386" t="s">
        <v>2000</v>
      </c>
      <c r="Q195" s="386" t="s">
        <v>2001</v>
      </c>
      <c r="R195" s="386"/>
      <c r="S195" s="386"/>
      <c r="T195" s="386" t="s">
        <v>1996</v>
      </c>
      <c r="U195" s="387" t="s">
        <v>285</v>
      </c>
    </row>
    <row r="196" spans="12:21" x14ac:dyDescent="0.25">
      <c r="L196" s="386" t="s">
        <v>2002</v>
      </c>
      <c r="M196" s="386" t="s">
        <v>2003</v>
      </c>
      <c r="N196" s="386" t="s">
        <v>2004</v>
      </c>
      <c r="O196" s="386" t="s">
        <v>2005</v>
      </c>
      <c r="P196" s="386" t="s">
        <v>2006</v>
      </c>
      <c r="Q196" s="386" t="s">
        <v>2007</v>
      </c>
      <c r="R196" s="386"/>
      <c r="S196" s="386"/>
      <c r="T196" s="386" t="s">
        <v>2002</v>
      </c>
      <c r="U196" s="387" t="s">
        <v>285</v>
      </c>
    </row>
    <row r="197" spans="12:21" x14ac:dyDescent="0.25">
      <c r="L197" s="386" t="s">
        <v>2008</v>
      </c>
      <c r="M197" s="386" t="s">
        <v>2009</v>
      </c>
      <c r="N197" s="386" t="s">
        <v>2010</v>
      </c>
      <c r="O197" s="386" t="s">
        <v>2011</v>
      </c>
      <c r="P197" s="386" t="s">
        <v>2012</v>
      </c>
      <c r="Q197" s="386" t="s">
        <v>2013</v>
      </c>
      <c r="R197" s="386"/>
      <c r="S197" s="386"/>
      <c r="T197" s="386" t="s">
        <v>2008</v>
      </c>
      <c r="U197" s="386" t="s">
        <v>285</v>
      </c>
    </row>
    <row r="198" spans="12:21" x14ac:dyDescent="0.25">
      <c r="L198" s="386" t="s">
        <v>2014</v>
      </c>
      <c r="M198" s="386" t="s">
        <v>2015</v>
      </c>
      <c r="N198" s="386" t="s">
        <v>2015</v>
      </c>
      <c r="O198" s="386" t="s">
        <v>2016</v>
      </c>
      <c r="P198" s="386" t="s">
        <v>2017</v>
      </c>
      <c r="Q198" s="386" t="s">
        <v>2018</v>
      </c>
      <c r="R198" s="386"/>
      <c r="S198" s="386"/>
      <c r="T198" s="386" t="s">
        <v>2014</v>
      </c>
      <c r="U198" s="386" t="s">
        <v>285</v>
      </c>
    </row>
    <row r="199" spans="12:21" x14ac:dyDescent="0.25">
      <c r="L199" s="386" t="s">
        <v>2019</v>
      </c>
      <c r="M199" s="386" t="s">
        <v>2020</v>
      </c>
      <c r="N199" s="386" t="s">
        <v>2020</v>
      </c>
      <c r="O199" s="386" t="s">
        <v>2020</v>
      </c>
      <c r="P199" s="386" t="s">
        <v>2021</v>
      </c>
      <c r="Q199" s="386" t="s">
        <v>2022</v>
      </c>
      <c r="R199" s="386"/>
      <c r="S199" s="386"/>
      <c r="T199" s="386" t="s">
        <v>2019</v>
      </c>
      <c r="U199" s="386" t="s">
        <v>286</v>
      </c>
    </row>
    <row r="200" spans="12:21" x14ac:dyDescent="0.25">
      <c r="L200" s="386" t="s">
        <v>2023</v>
      </c>
      <c r="M200" s="386" t="s">
        <v>2024</v>
      </c>
      <c r="N200" s="386" t="s">
        <v>2025</v>
      </c>
      <c r="O200" s="386" t="s">
        <v>2024</v>
      </c>
      <c r="P200" s="386" t="s">
        <v>2026</v>
      </c>
      <c r="Q200" s="386" t="s">
        <v>2027</v>
      </c>
      <c r="R200" s="386"/>
      <c r="S200" s="386"/>
      <c r="T200" s="386" t="s">
        <v>2023</v>
      </c>
      <c r="U200" s="386" t="s">
        <v>285</v>
      </c>
    </row>
    <row r="201" spans="12:21" x14ac:dyDescent="0.25">
      <c r="L201" s="386" t="s">
        <v>2028</v>
      </c>
      <c r="M201" s="386" t="s">
        <v>2029</v>
      </c>
      <c r="N201" s="386" t="s">
        <v>2030</v>
      </c>
      <c r="O201" s="386" t="s">
        <v>2029</v>
      </c>
      <c r="P201" s="386" t="s">
        <v>2031</v>
      </c>
      <c r="Q201" s="386" t="s">
        <v>2032</v>
      </c>
      <c r="R201" s="386"/>
      <c r="S201" s="386"/>
      <c r="T201" s="386" t="s">
        <v>2028</v>
      </c>
      <c r="U201" s="386" t="s">
        <v>289</v>
      </c>
    </row>
    <row r="202" spans="12:21" x14ac:dyDescent="0.25">
      <c r="L202" s="386" t="s">
        <v>2033</v>
      </c>
      <c r="M202" s="386" t="s">
        <v>2034</v>
      </c>
      <c r="N202" s="386" t="s">
        <v>2035</v>
      </c>
      <c r="O202" s="386" t="s">
        <v>2036</v>
      </c>
      <c r="P202" s="386" t="s">
        <v>2037</v>
      </c>
      <c r="Q202" s="386" t="s">
        <v>2038</v>
      </c>
      <c r="R202" s="386"/>
      <c r="S202" s="386"/>
      <c r="T202" s="386" t="s">
        <v>2033</v>
      </c>
      <c r="U202" s="386" t="s">
        <v>287</v>
      </c>
    </row>
    <row r="203" spans="12:21" x14ac:dyDescent="0.25">
      <c r="L203" s="386" t="s">
        <v>2039</v>
      </c>
      <c r="M203" s="386" t="s">
        <v>2040</v>
      </c>
      <c r="N203" s="386" t="s">
        <v>2041</v>
      </c>
      <c r="O203" s="386" t="s">
        <v>2040</v>
      </c>
      <c r="P203" s="386" t="s">
        <v>2042</v>
      </c>
      <c r="Q203" s="386" t="s">
        <v>2043</v>
      </c>
      <c r="R203" s="386"/>
      <c r="S203" s="386"/>
      <c r="T203" s="386" t="s">
        <v>2039</v>
      </c>
      <c r="U203" s="386" t="s">
        <v>285</v>
      </c>
    </row>
    <row r="204" spans="12:21" x14ac:dyDescent="0.25">
      <c r="L204" s="386" t="s">
        <v>2044</v>
      </c>
      <c r="M204" s="386" t="s">
        <v>2045</v>
      </c>
      <c r="N204" s="386" t="s">
        <v>2046</v>
      </c>
      <c r="O204" s="386" t="s">
        <v>2047</v>
      </c>
      <c r="P204" s="386" t="s">
        <v>2048</v>
      </c>
      <c r="Q204" s="386" t="s">
        <v>2049</v>
      </c>
      <c r="R204" s="386"/>
      <c r="S204" s="386"/>
      <c r="T204" s="386" t="s">
        <v>2044</v>
      </c>
      <c r="U204" s="386" t="s">
        <v>285</v>
      </c>
    </row>
    <row r="205" spans="12:21" x14ac:dyDescent="0.25">
      <c r="L205" s="386" t="s">
        <v>2050</v>
      </c>
      <c r="M205" s="386" t="s">
        <v>2051</v>
      </c>
      <c r="N205" s="386" t="s">
        <v>2052</v>
      </c>
      <c r="O205" s="386" t="s">
        <v>2053</v>
      </c>
      <c r="P205" s="386" t="s">
        <v>2054</v>
      </c>
      <c r="Q205" s="386" t="s">
        <v>2055</v>
      </c>
      <c r="R205" s="386"/>
      <c r="S205" s="386"/>
      <c r="T205" s="386" t="s">
        <v>2050</v>
      </c>
      <c r="U205" s="387" t="s">
        <v>287</v>
      </c>
    </row>
    <row r="206" spans="12:21" x14ac:dyDescent="0.25">
      <c r="L206" s="386" t="s">
        <v>2056</v>
      </c>
      <c r="M206" s="386" t="s">
        <v>2057</v>
      </c>
      <c r="N206" s="386" t="s">
        <v>2057</v>
      </c>
      <c r="O206" s="386" t="s">
        <v>2057</v>
      </c>
      <c r="P206" s="386" t="s">
        <v>2058</v>
      </c>
      <c r="Q206" s="386" t="s">
        <v>2059</v>
      </c>
      <c r="R206" s="386"/>
      <c r="S206" s="386"/>
      <c r="T206" s="386" t="s">
        <v>2056</v>
      </c>
      <c r="U206" s="386" t="s">
        <v>285</v>
      </c>
    </row>
    <row r="207" spans="12:21" x14ac:dyDescent="0.25">
      <c r="L207" s="386" t="s">
        <v>2060</v>
      </c>
      <c r="M207" s="386" t="s">
        <v>2061</v>
      </c>
      <c r="N207" s="386" t="s">
        <v>2062</v>
      </c>
      <c r="O207" s="386" t="s">
        <v>2063</v>
      </c>
      <c r="P207" s="386" t="s">
        <v>2064</v>
      </c>
      <c r="Q207" s="386" t="s">
        <v>2065</v>
      </c>
      <c r="R207" s="386"/>
      <c r="S207" s="386"/>
      <c r="T207" s="386" t="s">
        <v>2060</v>
      </c>
      <c r="U207" s="386" t="s">
        <v>285</v>
      </c>
    </row>
    <row r="208" spans="12:21" x14ac:dyDescent="0.25">
      <c r="L208" s="386" t="s">
        <v>2066</v>
      </c>
      <c r="M208" s="386" t="s">
        <v>2067</v>
      </c>
      <c r="N208" s="386" t="s">
        <v>2068</v>
      </c>
      <c r="O208" s="386" t="s">
        <v>2069</v>
      </c>
      <c r="P208" s="386" t="s">
        <v>2070</v>
      </c>
      <c r="Q208" s="386" t="s">
        <v>2071</v>
      </c>
      <c r="R208" s="386"/>
      <c r="S208" s="386"/>
      <c r="T208" s="386" t="s">
        <v>2066</v>
      </c>
      <c r="U208" s="386" t="s">
        <v>285</v>
      </c>
    </row>
    <row r="209" spans="12:21" x14ac:dyDescent="0.25">
      <c r="L209" s="386" t="s">
        <v>2072</v>
      </c>
      <c r="M209" s="386" t="s">
        <v>2073</v>
      </c>
      <c r="N209" s="386" t="s">
        <v>2074</v>
      </c>
      <c r="O209" s="386" t="s">
        <v>2075</v>
      </c>
      <c r="P209" s="386" t="s">
        <v>2076</v>
      </c>
      <c r="Q209" s="386" t="s">
        <v>2077</v>
      </c>
      <c r="R209" s="386"/>
      <c r="S209" s="386"/>
      <c r="T209" s="386" t="s">
        <v>2072</v>
      </c>
      <c r="U209" s="386" t="s">
        <v>285</v>
      </c>
    </row>
    <row r="210" spans="12:21" x14ac:dyDescent="0.25">
      <c r="L210" s="386" t="s">
        <v>2078</v>
      </c>
      <c r="M210" s="386" t="s">
        <v>2079</v>
      </c>
      <c r="N210" s="386" t="s">
        <v>2079</v>
      </c>
      <c r="O210" s="386" t="s">
        <v>2079</v>
      </c>
      <c r="P210" s="386" t="s">
        <v>2080</v>
      </c>
      <c r="Q210" s="386" t="s">
        <v>2081</v>
      </c>
      <c r="R210" s="386"/>
      <c r="S210" s="386"/>
      <c r="T210" s="386" t="s">
        <v>2078</v>
      </c>
      <c r="U210" s="386" t="s">
        <v>285</v>
      </c>
    </row>
    <row r="211" spans="12:21" x14ac:dyDescent="0.25">
      <c r="L211" s="386" t="s">
        <v>2082</v>
      </c>
      <c r="M211" s="386" t="s">
        <v>2083</v>
      </c>
      <c r="N211" s="386" t="s">
        <v>2084</v>
      </c>
      <c r="O211" s="386" t="s">
        <v>2085</v>
      </c>
      <c r="P211" s="386" t="s">
        <v>2086</v>
      </c>
      <c r="Q211" s="386" t="s">
        <v>2087</v>
      </c>
      <c r="R211" s="386"/>
      <c r="S211" s="386"/>
      <c r="T211" s="386" t="s">
        <v>2082</v>
      </c>
      <c r="U211" s="386" t="s">
        <v>285</v>
      </c>
    </row>
    <row r="212" spans="12:21" x14ac:dyDescent="0.25">
      <c r="L212" s="386" t="s">
        <v>2088</v>
      </c>
      <c r="M212" s="386" t="s">
        <v>2089</v>
      </c>
      <c r="N212" s="386" t="s">
        <v>2089</v>
      </c>
      <c r="O212" s="386" t="s">
        <v>2089</v>
      </c>
      <c r="P212" s="386" t="s">
        <v>2090</v>
      </c>
      <c r="Q212" s="386" t="s">
        <v>2091</v>
      </c>
      <c r="R212" s="386"/>
      <c r="S212" s="386"/>
      <c r="T212" s="386" t="s">
        <v>2088</v>
      </c>
      <c r="U212" s="386" t="s">
        <v>285</v>
      </c>
    </row>
    <row r="213" spans="12:21" x14ac:dyDescent="0.25">
      <c r="L213" s="386" t="s">
        <v>2092</v>
      </c>
      <c r="M213" s="386" t="s">
        <v>2093</v>
      </c>
      <c r="N213" s="386" t="s">
        <v>2094</v>
      </c>
      <c r="O213" s="386" t="s">
        <v>2095</v>
      </c>
      <c r="P213" s="386" t="s">
        <v>2096</v>
      </c>
      <c r="Q213" s="386" t="s">
        <v>2097</v>
      </c>
      <c r="R213" s="386"/>
      <c r="S213" s="386"/>
      <c r="T213" s="386" t="s">
        <v>2092</v>
      </c>
      <c r="U213" s="386" t="s">
        <v>289</v>
      </c>
    </row>
    <row r="214" spans="12:21" x14ac:dyDescent="0.25">
      <c r="L214" s="386" t="s">
        <v>2098</v>
      </c>
      <c r="M214" s="386" t="s">
        <v>2099</v>
      </c>
      <c r="N214" s="386" t="s">
        <v>2100</v>
      </c>
      <c r="O214" s="386" t="s">
        <v>2101</v>
      </c>
      <c r="P214" s="386" t="s">
        <v>2102</v>
      </c>
      <c r="Q214" s="386" t="s">
        <v>2103</v>
      </c>
      <c r="R214" s="386"/>
      <c r="S214" s="386"/>
      <c r="T214" s="386" t="s">
        <v>2098</v>
      </c>
      <c r="U214" s="386" t="s">
        <v>285</v>
      </c>
    </row>
    <row r="215" spans="12:21" x14ac:dyDescent="0.25">
      <c r="L215" s="386" t="s">
        <v>2104</v>
      </c>
      <c r="M215" s="386" t="s">
        <v>143</v>
      </c>
      <c r="N215" s="386" t="s">
        <v>2105</v>
      </c>
      <c r="O215" s="386" t="s">
        <v>143</v>
      </c>
      <c r="P215" s="386" t="s">
        <v>2106</v>
      </c>
      <c r="Q215" s="386" t="s">
        <v>2107</v>
      </c>
      <c r="R215" s="386"/>
      <c r="S215" s="386"/>
      <c r="T215" s="386" t="s">
        <v>2104</v>
      </c>
      <c r="U215" s="386" t="s">
        <v>287</v>
      </c>
    </row>
    <row r="216" spans="12:21" x14ac:dyDescent="0.25">
      <c r="L216" s="386" t="s">
        <v>2108</v>
      </c>
      <c r="M216" s="386" t="s">
        <v>2109</v>
      </c>
      <c r="N216" s="386" t="s">
        <v>2109</v>
      </c>
      <c r="O216" s="386" t="s">
        <v>2109</v>
      </c>
      <c r="P216" s="386" t="s">
        <v>2110</v>
      </c>
      <c r="Q216" s="386" t="s">
        <v>2111</v>
      </c>
      <c r="R216" s="386"/>
      <c r="S216" s="386"/>
      <c r="T216" s="386" t="s">
        <v>2108</v>
      </c>
      <c r="U216" s="386" t="s">
        <v>287</v>
      </c>
    </row>
    <row r="217" spans="12:21" x14ac:dyDescent="0.25">
      <c r="L217" s="386" t="s">
        <v>2112</v>
      </c>
      <c r="M217" s="386" t="s">
        <v>2113</v>
      </c>
      <c r="N217" s="386" t="s">
        <v>2114</v>
      </c>
      <c r="O217" s="386" t="s">
        <v>2115</v>
      </c>
      <c r="P217" s="386" t="s">
        <v>2116</v>
      </c>
      <c r="Q217" s="386" t="s">
        <v>2117</v>
      </c>
      <c r="R217" s="386"/>
      <c r="S217" s="386"/>
      <c r="T217" s="386" t="s">
        <v>2112</v>
      </c>
      <c r="U217" s="387" t="s">
        <v>285</v>
      </c>
    </row>
    <row r="218" spans="12:21" x14ac:dyDescent="0.25">
      <c r="L218" s="386" t="s">
        <v>2118</v>
      </c>
      <c r="M218" s="386" t="s">
        <v>2119</v>
      </c>
      <c r="N218" s="386" t="s">
        <v>2120</v>
      </c>
      <c r="O218" s="386" t="s">
        <v>2121</v>
      </c>
      <c r="P218" s="386" t="s">
        <v>2122</v>
      </c>
      <c r="Q218" s="386" t="s">
        <v>2123</v>
      </c>
      <c r="R218" s="386"/>
      <c r="S218" s="386"/>
      <c r="T218" s="386" t="s">
        <v>2118</v>
      </c>
      <c r="U218" s="386" t="s">
        <v>288</v>
      </c>
    </row>
    <row r="219" spans="12:21" x14ac:dyDescent="0.25">
      <c r="L219" s="386" t="s">
        <v>2124</v>
      </c>
      <c r="M219" s="386" t="s">
        <v>2125</v>
      </c>
      <c r="N219" s="386" t="s">
        <v>2126</v>
      </c>
      <c r="O219" s="386" t="s">
        <v>2125</v>
      </c>
      <c r="P219" s="386" t="s">
        <v>2127</v>
      </c>
      <c r="Q219" s="386" t="s">
        <v>2128</v>
      </c>
      <c r="R219" s="386"/>
      <c r="S219" s="386"/>
      <c r="T219" s="386" t="s">
        <v>2124</v>
      </c>
      <c r="U219" s="387" t="s">
        <v>285</v>
      </c>
    </row>
    <row r="220" spans="12:21" x14ac:dyDescent="0.25">
      <c r="L220" s="386" t="s">
        <v>2129</v>
      </c>
      <c r="M220" s="386" t="s">
        <v>2130</v>
      </c>
      <c r="N220" s="386" t="s">
        <v>2131</v>
      </c>
      <c r="O220" s="386" t="s">
        <v>2132</v>
      </c>
      <c r="P220" s="386" t="s">
        <v>2133</v>
      </c>
      <c r="Q220" s="386" t="s">
        <v>2134</v>
      </c>
      <c r="R220" s="386"/>
      <c r="S220" s="386"/>
      <c r="T220" s="386" t="s">
        <v>2129</v>
      </c>
      <c r="U220" s="387" t="s">
        <v>285</v>
      </c>
    </row>
    <row r="221" spans="12:21" x14ac:dyDescent="0.25">
      <c r="L221" s="386" t="s">
        <v>2135</v>
      </c>
      <c r="M221" s="386" t="s">
        <v>2136</v>
      </c>
      <c r="N221" s="386" t="s">
        <v>2136</v>
      </c>
      <c r="O221" s="386" t="s">
        <v>2136</v>
      </c>
      <c r="P221" s="386" t="s">
        <v>2137</v>
      </c>
      <c r="Q221" s="386" t="s">
        <v>2138</v>
      </c>
      <c r="R221" s="386"/>
      <c r="S221" s="386"/>
      <c r="T221" s="386" t="s">
        <v>2135</v>
      </c>
      <c r="U221" s="386" t="s">
        <v>285</v>
      </c>
    </row>
    <row r="222" spans="12:21" x14ac:dyDescent="0.25">
      <c r="L222" s="386" t="s">
        <v>2139</v>
      </c>
      <c r="M222" s="386" t="s">
        <v>2140</v>
      </c>
      <c r="N222" s="386" t="s">
        <v>2140</v>
      </c>
      <c r="O222" s="386" t="s">
        <v>2140</v>
      </c>
      <c r="P222" s="386" t="s">
        <v>2141</v>
      </c>
      <c r="Q222" s="386" t="s">
        <v>2142</v>
      </c>
      <c r="R222" s="386"/>
      <c r="S222" s="386"/>
      <c r="T222" s="386" t="s">
        <v>2139</v>
      </c>
      <c r="U222" s="386" t="s">
        <v>285</v>
      </c>
    </row>
    <row r="223" spans="12:21" x14ac:dyDescent="0.25">
      <c r="L223" s="386" t="s">
        <v>2143</v>
      </c>
      <c r="M223" s="386" t="s">
        <v>2144</v>
      </c>
      <c r="N223" s="386" t="s">
        <v>2145</v>
      </c>
      <c r="O223" s="386" t="s">
        <v>2146</v>
      </c>
      <c r="P223" s="386" t="s">
        <v>2147</v>
      </c>
      <c r="Q223" s="386" t="s">
        <v>2148</v>
      </c>
      <c r="R223" s="386"/>
      <c r="S223" s="386"/>
      <c r="T223" s="386" t="s">
        <v>2143</v>
      </c>
      <c r="U223" s="386" t="s">
        <v>285</v>
      </c>
    </row>
    <row r="224" spans="12:21" x14ac:dyDescent="0.25">
      <c r="L224" s="386" t="s">
        <v>2149</v>
      </c>
      <c r="M224" s="386" t="s">
        <v>2150</v>
      </c>
      <c r="N224" s="386" t="s">
        <v>2151</v>
      </c>
      <c r="O224" s="386" t="s">
        <v>2152</v>
      </c>
      <c r="P224" s="386" t="s">
        <v>2153</v>
      </c>
      <c r="Q224" s="386" t="s">
        <v>2154</v>
      </c>
      <c r="R224" s="386"/>
      <c r="S224" s="386"/>
      <c r="T224" s="386" t="s">
        <v>2149</v>
      </c>
      <c r="U224" s="387" t="s">
        <v>289</v>
      </c>
    </row>
    <row r="225" spans="12:21" x14ac:dyDescent="0.25">
      <c r="L225" s="386" t="s">
        <v>2155</v>
      </c>
      <c r="M225" s="386" t="s">
        <v>2156</v>
      </c>
      <c r="N225" s="386" t="s">
        <v>2157</v>
      </c>
      <c r="O225" s="386" t="s">
        <v>2158</v>
      </c>
      <c r="P225" s="386" t="s">
        <v>2159</v>
      </c>
      <c r="Q225" s="386" t="s">
        <v>2160</v>
      </c>
      <c r="R225" s="386"/>
      <c r="S225" s="386"/>
      <c r="T225" s="386" t="s">
        <v>2155</v>
      </c>
      <c r="U225" s="386" t="s">
        <v>285</v>
      </c>
    </row>
    <row r="226" spans="12:21" x14ac:dyDescent="0.25">
      <c r="L226" s="386" t="s">
        <v>2161</v>
      </c>
      <c r="M226" s="386" t="s">
        <v>2162</v>
      </c>
      <c r="N226" s="386" t="s">
        <v>2162</v>
      </c>
      <c r="O226" s="386" t="s">
        <v>2162</v>
      </c>
      <c r="P226" s="386" t="s">
        <v>2163</v>
      </c>
      <c r="Q226" s="386" t="s">
        <v>2164</v>
      </c>
      <c r="R226" s="386"/>
      <c r="S226" s="386"/>
      <c r="T226" s="386" t="s">
        <v>2161</v>
      </c>
      <c r="U226" s="386" t="s">
        <v>285</v>
      </c>
    </row>
    <row r="227" spans="12:21" x14ac:dyDescent="0.25">
      <c r="L227" s="386" t="s">
        <v>2165</v>
      </c>
      <c r="M227" s="386" t="s">
        <v>2166</v>
      </c>
      <c r="N227" s="386" t="s">
        <v>2167</v>
      </c>
      <c r="O227" s="386" t="s">
        <v>2168</v>
      </c>
      <c r="P227" s="386" t="s">
        <v>2169</v>
      </c>
      <c r="Q227" s="386" t="s">
        <v>2170</v>
      </c>
      <c r="R227" s="386"/>
      <c r="S227" s="386"/>
      <c r="T227" s="386" t="s">
        <v>2165</v>
      </c>
      <c r="U227" s="386" t="s">
        <v>285</v>
      </c>
    </row>
    <row r="228" spans="12:21" x14ac:dyDescent="0.25">
      <c r="L228" s="386" t="s">
        <v>2171</v>
      </c>
      <c r="M228" s="386" t="s">
        <v>2172</v>
      </c>
      <c r="N228" s="386" t="s">
        <v>2173</v>
      </c>
      <c r="O228" s="386" t="s">
        <v>2172</v>
      </c>
      <c r="P228" s="386" t="s">
        <v>2174</v>
      </c>
      <c r="Q228" s="386" t="s">
        <v>2175</v>
      </c>
      <c r="R228" s="386"/>
      <c r="S228" s="386"/>
      <c r="T228" s="386" t="s">
        <v>2171</v>
      </c>
      <c r="U228" s="387" t="s">
        <v>285</v>
      </c>
    </row>
    <row r="229" spans="12:21" x14ac:dyDescent="0.25">
      <c r="L229" s="386" t="s">
        <v>2176</v>
      </c>
      <c r="M229" s="386" t="s">
        <v>2177</v>
      </c>
      <c r="N229" s="386" t="s">
        <v>2177</v>
      </c>
      <c r="O229" s="386" t="s">
        <v>2178</v>
      </c>
      <c r="P229" s="386" t="s">
        <v>2179</v>
      </c>
      <c r="Q229" s="386" t="s">
        <v>2180</v>
      </c>
      <c r="R229" s="386"/>
      <c r="S229" s="386"/>
      <c r="T229" s="386" t="s">
        <v>2176</v>
      </c>
      <c r="U229" s="386" t="s">
        <v>285</v>
      </c>
    </row>
    <row r="230" spans="12:21" x14ac:dyDescent="0.25">
      <c r="L230" s="386" t="s">
        <v>2181</v>
      </c>
      <c r="M230" s="386" t="s">
        <v>2182</v>
      </c>
      <c r="N230" s="386" t="s">
        <v>2183</v>
      </c>
      <c r="O230" s="386" t="s">
        <v>2184</v>
      </c>
      <c r="P230" s="386" t="s">
        <v>2185</v>
      </c>
      <c r="Q230" s="386" t="s">
        <v>2186</v>
      </c>
      <c r="R230" s="386"/>
      <c r="S230" s="386"/>
      <c r="T230" s="386" t="s">
        <v>2181</v>
      </c>
      <c r="U230" s="386" t="s">
        <v>285</v>
      </c>
    </row>
    <row r="231" spans="12:21" x14ac:dyDescent="0.25">
      <c r="L231" s="386" t="s">
        <v>2187</v>
      </c>
      <c r="M231" s="386" t="s">
        <v>2188</v>
      </c>
      <c r="N231" s="386" t="s">
        <v>2188</v>
      </c>
      <c r="O231" s="386" t="s">
        <v>2188</v>
      </c>
      <c r="P231" s="386" t="s">
        <v>2189</v>
      </c>
      <c r="Q231" s="386" t="s">
        <v>2190</v>
      </c>
      <c r="R231" s="386"/>
      <c r="S231" s="386"/>
      <c r="T231" s="386" t="s">
        <v>2187</v>
      </c>
      <c r="U231" s="386" t="s">
        <v>286</v>
      </c>
    </row>
    <row r="232" spans="12:21" x14ac:dyDescent="0.25">
      <c r="L232" s="386" t="s">
        <v>2191</v>
      </c>
      <c r="M232" s="386" t="s">
        <v>2192</v>
      </c>
      <c r="N232" s="386" t="s">
        <v>2193</v>
      </c>
      <c r="O232" s="386" t="s">
        <v>2194</v>
      </c>
      <c r="P232" s="386" t="s">
        <v>2195</v>
      </c>
      <c r="Q232" s="386" t="s">
        <v>2196</v>
      </c>
      <c r="R232" s="386"/>
      <c r="S232" s="386"/>
      <c r="T232" s="386" t="s">
        <v>2191</v>
      </c>
      <c r="U232" s="386" t="s">
        <v>285</v>
      </c>
    </row>
    <row r="233" spans="12:21" x14ac:dyDescent="0.25">
      <c r="L233" s="386" t="s">
        <v>2197</v>
      </c>
      <c r="M233" s="386" t="s">
        <v>2198</v>
      </c>
      <c r="N233" s="386" t="s">
        <v>2199</v>
      </c>
      <c r="O233" s="386" t="s">
        <v>2200</v>
      </c>
      <c r="P233" s="386" t="s">
        <v>2201</v>
      </c>
      <c r="Q233" s="386" t="s">
        <v>2202</v>
      </c>
      <c r="R233" s="386"/>
      <c r="S233" s="386"/>
      <c r="T233" s="386" t="s">
        <v>2197</v>
      </c>
      <c r="U233" s="387" t="s">
        <v>288</v>
      </c>
    </row>
    <row r="234" spans="12:21" x14ac:dyDescent="0.25">
      <c r="L234" s="386" t="s">
        <v>2203</v>
      </c>
      <c r="M234" s="386" t="s">
        <v>2204</v>
      </c>
      <c r="N234" s="386" t="s">
        <v>2205</v>
      </c>
      <c r="O234" s="386" t="s">
        <v>2206</v>
      </c>
      <c r="P234" s="386" t="s">
        <v>2207</v>
      </c>
      <c r="Q234" s="386" t="s">
        <v>2208</v>
      </c>
      <c r="R234" s="386"/>
      <c r="S234" s="386"/>
      <c r="T234" s="386" t="s">
        <v>2203</v>
      </c>
      <c r="U234" s="386" t="s">
        <v>285</v>
      </c>
    </row>
    <row r="235" spans="12:21" x14ac:dyDescent="0.25">
      <c r="L235" s="386" t="s">
        <v>2209</v>
      </c>
      <c r="M235" s="386" t="s">
        <v>2210</v>
      </c>
      <c r="N235" s="386" t="s">
        <v>2211</v>
      </c>
      <c r="O235" s="386" t="s">
        <v>2212</v>
      </c>
      <c r="P235" s="386" t="s">
        <v>2213</v>
      </c>
      <c r="Q235" s="386" t="s">
        <v>2214</v>
      </c>
      <c r="R235" s="386"/>
      <c r="S235" s="386"/>
      <c r="T235" s="386" t="s">
        <v>2209</v>
      </c>
      <c r="U235" s="386" t="s">
        <v>285</v>
      </c>
    </row>
    <row r="236" spans="12:21" x14ac:dyDescent="0.25">
      <c r="L236" s="386" t="s">
        <v>2215</v>
      </c>
      <c r="M236" s="386" t="s">
        <v>2216</v>
      </c>
      <c r="N236" s="386" t="s">
        <v>2217</v>
      </c>
      <c r="O236" s="386" t="s">
        <v>2218</v>
      </c>
      <c r="P236" s="386" t="s">
        <v>2219</v>
      </c>
      <c r="Q236" s="386" t="s">
        <v>2220</v>
      </c>
      <c r="R236" s="386"/>
      <c r="S236" s="386"/>
      <c r="T236" s="386" t="s">
        <v>2215</v>
      </c>
      <c r="U236" s="386" t="s">
        <v>286</v>
      </c>
    </row>
    <row r="237" spans="12:21" x14ac:dyDescent="0.25">
      <c r="L237" s="386" t="s">
        <v>2221</v>
      </c>
      <c r="M237" s="386" t="s">
        <v>2222</v>
      </c>
      <c r="N237" s="386" t="s">
        <v>2223</v>
      </c>
      <c r="O237" s="386" t="s">
        <v>2224</v>
      </c>
      <c r="P237" s="386" t="s">
        <v>2225</v>
      </c>
      <c r="Q237" s="386" t="s">
        <v>2226</v>
      </c>
      <c r="R237" s="386"/>
      <c r="S237" s="386"/>
      <c r="T237" s="386" t="s">
        <v>2221</v>
      </c>
      <c r="U237" s="387" t="s">
        <v>285</v>
      </c>
    </row>
    <row r="238" spans="12:21" x14ac:dyDescent="0.25">
      <c r="L238" s="386" t="s">
        <v>2227</v>
      </c>
      <c r="M238" s="386" t="s">
        <v>2228</v>
      </c>
      <c r="N238" s="386" t="s">
        <v>2229</v>
      </c>
      <c r="O238" s="386" t="s">
        <v>2230</v>
      </c>
      <c r="P238" s="386" t="s">
        <v>2231</v>
      </c>
      <c r="Q238" s="386" t="s">
        <v>2232</v>
      </c>
      <c r="R238" s="386"/>
      <c r="S238" s="386"/>
      <c r="T238" s="386" t="s">
        <v>2227</v>
      </c>
      <c r="U238" s="386" t="s">
        <v>286</v>
      </c>
    </row>
    <row r="239" spans="12:21" x14ac:dyDescent="0.25">
      <c r="L239" s="386" t="s">
        <v>2233</v>
      </c>
      <c r="M239" s="386" t="s">
        <v>2234</v>
      </c>
      <c r="N239" s="386" t="s">
        <v>2234</v>
      </c>
      <c r="O239" s="386" t="s">
        <v>2234</v>
      </c>
      <c r="P239" s="386" t="s">
        <v>2235</v>
      </c>
      <c r="Q239" s="386" t="s">
        <v>2236</v>
      </c>
      <c r="R239" s="386"/>
      <c r="S239" s="386"/>
      <c r="T239" s="386" t="s">
        <v>2233</v>
      </c>
      <c r="U239" s="386" t="s">
        <v>285</v>
      </c>
    </row>
    <row r="240" spans="12:21" x14ac:dyDescent="0.25">
      <c r="L240" s="386" t="s">
        <v>2237</v>
      </c>
      <c r="M240" s="386" t="s">
        <v>2238</v>
      </c>
      <c r="N240" s="386" t="s">
        <v>2238</v>
      </c>
      <c r="O240" s="386" t="s">
        <v>2238</v>
      </c>
      <c r="P240" s="386" t="s">
        <v>2239</v>
      </c>
      <c r="Q240" s="386" t="s">
        <v>2240</v>
      </c>
      <c r="R240" s="386"/>
      <c r="S240" s="386"/>
      <c r="T240" s="386" t="s">
        <v>2237</v>
      </c>
      <c r="U240" s="386" t="s">
        <v>285</v>
      </c>
    </row>
    <row r="241" spans="12:21" x14ac:dyDescent="0.25">
      <c r="L241" s="386" t="s">
        <v>2241</v>
      </c>
      <c r="M241" s="386" t="s">
        <v>2242</v>
      </c>
      <c r="N241" s="386" t="s">
        <v>2243</v>
      </c>
      <c r="O241" s="386" t="s">
        <v>2244</v>
      </c>
      <c r="P241" s="386" t="s">
        <v>2245</v>
      </c>
      <c r="Q241" s="386" t="s">
        <v>2246</v>
      </c>
      <c r="R241" s="386"/>
      <c r="S241" s="386"/>
      <c r="T241" s="386" t="s">
        <v>2241</v>
      </c>
      <c r="U241" s="386" t="s">
        <v>287</v>
      </c>
    </row>
    <row r="242" spans="12:21" x14ac:dyDescent="0.25">
      <c r="L242" s="386" t="s">
        <v>2247</v>
      </c>
      <c r="M242" s="386" t="s">
        <v>2248</v>
      </c>
      <c r="N242" s="386" t="s">
        <v>2248</v>
      </c>
      <c r="O242" s="386" t="s">
        <v>2248</v>
      </c>
      <c r="P242" s="386" t="s">
        <v>2249</v>
      </c>
      <c r="Q242" s="386" t="s">
        <v>2250</v>
      </c>
      <c r="R242" s="386"/>
      <c r="S242" s="386"/>
      <c r="T242" s="386" t="s">
        <v>2247</v>
      </c>
      <c r="U242" s="386" t="s">
        <v>285</v>
      </c>
    </row>
    <row r="243" spans="12:21" x14ac:dyDescent="0.25">
      <c r="L243" s="386" t="s">
        <v>2251</v>
      </c>
      <c r="M243" s="386" t="s">
        <v>2252</v>
      </c>
      <c r="N243" s="386" t="s">
        <v>2253</v>
      </c>
      <c r="O243" s="386" t="s">
        <v>2252</v>
      </c>
      <c r="P243" s="386" t="s">
        <v>2254</v>
      </c>
      <c r="Q243" s="386" t="s">
        <v>2255</v>
      </c>
      <c r="R243" s="386"/>
      <c r="S243" s="386"/>
      <c r="T243" s="386" t="s">
        <v>2251</v>
      </c>
      <c r="U243" s="386" t="s">
        <v>289</v>
      </c>
    </row>
    <row r="244" spans="12:21" x14ac:dyDescent="0.25">
      <c r="L244" s="386" t="s">
        <v>2256</v>
      </c>
      <c r="M244" s="386" t="s">
        <v>2257</v>
      </c>
      <c r="N244" s="386" t="s">
        <v>2258</v>
      </c>
      <c r="O244" s="386" t="s">
        <v>2259</v>
      </c>
      <c r="P244" s="386" t="s">
        <v>2260</v>
      </c>
      <c r="Q244" s="386" t="s">
        <v>2261</v>
      </c>
      <c r="R244" s="386"/>
      <c r="S244" s="386"/>
      <c r="T244" s="386" t="s">
        <v>2256</v>
      </c>
      <c r="U244" s="386" t="s">
        <v>285</v>
      </c>
    </row>
    <row r="245" spans="12:21" x14ac:dyDescent="0.25">
      <c r="L245" s="386" t="s">
        <v>2262</v>
      </c>
      <c r="M245" s="386" t="s">
        <v>2263</v>
      </c>
      <c r="N245" s="386" t="s">
        <v>2264</v>
      </c>
      <c r="O245" s="386" t="s">
        <v>2263</v>
      </c>
      <c r="P245" s="386" t="s">
        <v>2265</v>
      </c>
      <c r="Q245" s="386" t="s">
        <v>2266</v>
      </c>
      <c r="R245" s="386"/>
      <c r="S245" s="386"/>
      <c r="T245" s="386" t="s">
        <v>2262</v>
      </c>
      <c r="U245" s="386" t="s">
        <v>285</v>
      </c>
    </row>
    <row r="246" spans="12:21" x14ac:dyDescent="0.25">
      <c r="L246" s="386" t="s">
        <v>2267</v>
      </c>
      <c r="M246" s="386" t="s">
        <v>2268</v>
      </c>
      <c r="N246" s="386" t="s">
        <v>2268</v>
      </c>
      <c r="O246" s="386" t="s">
        <v>2268</v>
      </c>
      <c r="P246" s="386" t="s">
        <v>2269</v>
      </c>
      <c r="Q246" s="386" t="s">
        <v>2270</v>
      </c>
      <c r="R246" s="386"/>
      <c r="S246" s="386"/>
      <c r="T246" s="386" t="s">
        <v>2267</v>
      </c>
      <c r="U246" s="386" t="s">
        <v>285</v>
      </c>
    </row>
    <row r="247" spans="12:21" x14ac:dyDescent="0.25">
      <c r="L247" s="386" t="s">
        <v>2271</v>
      </c>
      <c r="M247" s="386" t="s">
        <v>324</v>
      </c>
      <c r="N247" s="386" t="s">
        <v>324</v>
      </c>
      <c r="O247" s="386" t="s">
        <v>324</v>
      </c>
      <c r="P247" s="386" t="s">
        <v>324</v>
      </c>
      <c r="Q247" s="386" t="s">
        <v>324</v>
      </c>
      <c r="R247" s="386" t="s">
        <v>324</v>
      </c>
      <c r="S247" s="386" t="s">
        <v>324</v>
      </c>
      <c r="T247" s="386" t="s">
        <v>2271</v>
      </c>
      <c r="U247" s="387" t="s">
        <v>285</v>
      </c>
    </row>
    <row r="248" spans="12:21" x14ac:dyDescent="0.25">
      <c r="L248" s="386"/>
      <c r="R248" s="386"/>
      <c r="S248" s="386"/>
      <c r="T248" s="386"/>
      <c r="U248" s="386"/>
    </row>
    <row r="249" spans="12:21" x14ac:dyDescent="0.25">
      <c r="L249" s="386"/>
      <c r="R249" s="386"/>
      <c r="S249" s="386"/>
      <c r="T249" s="386"/>
      <c r="U249" s="386"/>
    </row>
    <row r="250" spans="12:21" x14ac:dyDescent="0.25">
      <c r="L250" s="386"/>
      <c r="R250" s="386"/>
      <c r="S250" s="386"/>
      <c r="T250" s="386"/>
      <c r="U250" s="386"/>
    </row>
    <row r="251" spans="12:21" x14ac:dyDescent="0.25">
      <c r="L251" s="386"/>
      <c r="R251" s="386"/>
      <c r="S251" s="386"/>
      <c r="T251" s="386"/>
      <c r="U251" s="38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F196-A881-4D53-956B-5D94C17A765D}">
  <sheetPr codeName="Sheet8">
    <tabColor rgb="FFEAEAEA"/>
  </sheetPr>
  <dimension ref="A1:R46"/>
  <sheetViews>
    <sheetView showGridLines="0" tabSelected="1" zoomScaleNormal="100" zoomScalePageLayoutView="123" workbookViewId="0"/>
  </sheetViews>
  <sheetFormatPr defaultColWidth="7.69921875" defaultRowHeight="13.2" x14ac:dyDescent="0.25"/>
  <cols>
    <col min="1" max="1" width="5" style="400" customWidth="1"/>
    <col min="2" max="2" width="2.3984375" style="400" customWidth="1"/>
    <col min="3" max="3" width="58" style="400" customWidth="1"/>
    <col min="4" max="4" width="7.69921875" style="400" customWidth="1"/>
    <col min="5" max="6" width="7.69921875" style="400"/>
    <col min="7" max="7" width="9.59765625" style="400" customWidth="1"/>
    <col min="8" max="8" width="3.69921875" style="400" customWidth="1"/>
    <col min="9" max="9" width="5.69921875" style="400" customWidth="1"/>
    <col min="10" max="16384" width="7.69921875" style="400"/>
  </cols>
  <sheetData>
    <row r="1" spans="1:18" ht="29.25" customHeight="1" x14ac:dyDescent="0.3">
      <c r="A1" s="397"/>
      <c r="B1" s="398"/>
      <c r="C1" s="398"/>
      <c r="D1" s="398"/>
      <c r="E1" s="399"/>
      <c r="F1" s="399"/>
      <c r="G1" s="399"/>
      <c r="H1" s="399"/>
      <c r="I1" s="399"/>
      <c r="J1" s="399"/>
      <c r="K1" s="399"/>
      <c r="L1" s="399"/>
      <c r="M1" s="399"/>
      <c r="N1" s="399"/>
      <c r="O1" s="399"/>
      <c r="P1" s="399"/>
      <c r="Q1" s="399"/>
      <c r="R1" s="399"/>
    </row>
    <row r="2" spans="1:18" ht="23.4" thickBot="1" x14ac:dyDescent="0.45">
      <c r="A2" s="398"/>
      <c r="B2" s="398"/>
      <c r="C2" s="401"/>
      <c r="D2" s="398"/>
      <c r="E2" s="399"/>
      <c r="F2" s="399"/>
      <c r="G2" s="398"/>
      <c r="H2" s="399"/>
      <c r="I2" s="399"/>
      <c r="J2" s="399"/>
      <c r="K2" s="399"/>
      <c r="L2" s="399"/>
      <c r="M2" s="399"/>
      <c r="N2" s="399"/>
      <c r="O2" s="399"/>
      <c r="P2" s="399"/>
      <c r="Q2" s="399"/>
      <c r="R2" s="399"/>
    </row>
    <row r="3" spans="1:18" ht="15.6" x14ac:dyDescent="0.3">
      <c r="A3" s="398"/>
      <c r="B3" s="398"/>
      <c r="C3" s="398"/>
      <c r="D3" s="398"/>
      <c r="F3" s="398"/>
      <c r="G3" s="402" t="s">
        <v>2272</v>
      </c>
      <c r="H3" s="403"/>
      <c r="I3" s="404"/>
      <c r="J3" s="399"/>
      <c r="K3" s="399"/>
      <c r="L3" s="399"/>
      <c r="M3" s="399"/>
      <c r="N3" s="399"/>
      <c r="O3" s="399"/>
      <c r="P3" s="399"/>
      <c r="Q3" s="399"/>
      <c r="R3" s="399"/>
    </row>
    <row r="4" spans="1:18" ht="63" customHeight="1" thickBot="1" x14ac:dyDescent="0.3">
      <c r="A4" s="398"/>
      <c r="B4" s="398"/>
      <c r="C4" s="405" t="str">
        <f>HLOOKUP(Introduction!$G$4,Key!A:G,3,FALSE)</f>
        <v>Programme commun OMS/UNICEF de suivi de l’approvisionnement en eau, de l’assainissement et de l’hygiène</v>
      </c>
      <c r="D4" s="398"/>
      <c r="E4" s="406"/>
      <c r="F4" s="399"/>
      <c r="G4" s="407" t="str">
        <f>+VLOOKUP(Introduction!$G$8,ISO3language,2,FALSE)</f>
        <v>French</v>
      </c>
      <c r="H4" s="408"/>
      <c r="I4" s="409"/>
      <c r="J4" s="399"/>
      <c r="K4" s="399"/>
      <c r="L4" s="399"/>
      <c r="M4" s="399"/>
      <c r="N4" s="399"/>
      <c r="O4" s="399"/>
      <c r="P4" s="399"/>
      <c r="Q4" s="399"/>
      <c r="R4" s="399"/>
    </row>
    <row r="5" spans="1:18" ht="10.5" customHeight="1" x14ac:dyDescent="0.25">
      <c r="A5" s="398"/>
      <c r="B5" s="398"/>
      <c r="C5" s="410"/>
      <c r="D5" s="398"/>
      <c r="E5" s="406"/>
      <c r="F5" s="399"/>
      <c r="G5" s="398"/>
      <c r="H5" s="399"/>
      <c r="I5" s="399"/>
      <c r="J5" s="399"/>
      <c r="K5" s="399"/>
      <c r="L5" s="399"/>
      <c r="M5" s="399"/>
      <c r="N5" s="399"/>
      <c r="O5" s="399"/>
      <c r="P5" s="399"/>
      <c r="Q5" s="399"/>
      <c r="R5" s="399"/>
    </row>
    <row r="6" spans="1:18" ht="44.25" customHeight="1" x14ac:dyDescent="0.25">
      <c r="A6" s="398"/>
      <c r="B6" s="398"/>
      <c r="C6" s="411" t="str">
        <f>HLOOKUP(Introduction!$G$4,Key!A:G,4,FALSE)</f>
        <v>Estimations sur l'eau, l'assainissement, l'hygiène en milieu scolaire</v>
      </c>
      <c r="D6" s="399"/>
      <c r="E6" s="399"/>
      <c r="F6" s="399"/>
      <c r="G6" s="399"/>
      <c r="H6" s="399"/>
      <c r="I6" s="399"/>
      <c r="J6" s="399"/>
      <c r="K6" s="399"/>
      <c r="L6" s="399"/>
      <c r="M6" s="399"/>
      <c r="N6" s="399"/>
      <c r="O6" s="399"/>
      <c r="P6" s="399"/>
      <c r="Q6" s="399"/>
      <c r="R6" s="399"/>
    </row>
    <row r="7" spans="1:18" ht="52.5" customHeight="1" x14ac:dyDescent="0.4">
      <c r="A7" s="398"/>
      <c r="B7" s="398"/>
      <c r="C7" s="441" t="str">
        <f>IF($G$4="English",VLOOKUP($G$8,Key!$L$2:$S$247,2,FALSE),IF($G$4="Spanish",VLOOKUP($G$8,Key!$L$2:$S$247,4,FALSE),IF($G$4="French",VLOOKUP($G$8,Key!$L$2:$S$247,3,FALSE),IF($G$4="Russian",VLOOKUP($G$8,Key!$L$2:$S$247,5,FALSE),IF($G$4="Arabic",VLOOKUP($G$8,Key!$L$2:$S$247,6,FALSE),IF($G$4="Other",VLOOKUP($G$8,Key!$L$2:$S$247,7,FALSE)))))))</f>
        <v>Tchad</v>
      </c>
      <c r="D7" s="399"/>
      <c r="E7" s="399"/>
      <c r="F7" s="399"/>
      <c r="G7" s="412" t="s">
        <v>2273</v>
      </c>
      <c r="H7" s="412"/>
      <c r="I7" s="412"/>
      <c r="J7" s="399"/>
      <c r="K7" s="399"/>
      <c r="L7" s="399"/>
      <c r="M7" s="399"/>
      <c r="N7" s="399"/>
      <c r="O7" s="399"/>
      <c r="P7" s="399"/>
      <c r="Q7" s="399"/>
      <c r="R7" s="399"/>
    </row>
    <row r="8" spans="1:18" ht="15" x14ac:dyDescent="0.25">
      <c r="A8" s="398"/>
      <c r="B8" s="398"/>
      <c r="C8" s="442"/>
      <c r="D8" s="399"/>
      <c r="E8" s="399"/>
      <c r="F8" s="399"/>
      <c r="G8" s="413" t="s">
        <v>2104</v>
      </c>
      <c r="H8" s="413"/>
      <c r="I8" s="413"/>
      <c r="J8" s="399"/>
      <c r="K8" s="399"/>
      <c r="L8" s="399"/>
      <c r="M8" s="399"/>
      <c r="N8" s="399"/>
      <c r="O8" s="399"/>
      <c r="P8" s="399"/>
      <c r="Q8" s="399"/>
      <c r="R8" s="399"/>
    </row>
    <row r="9" spans="1:18" ht="15.6" x14ac:dyDescent="0.3">
      <c r="A9" s="398"/>
      <c r="B9" s="398"/>
      <c r="C9" s="414" t="str">
        <f>HLOOKUP(Introduction!$G$4,Key!A:G,6,FALSE)</f>
        <v>Mis à jour en septembre 2026</v>
      </c>
      <c r="D9" s="399"/>
      <c r="E9" s="399"/>
      <c r="F9" s="399"/>
      <c r="G9" s="399"/>
      <c r="H9" s="399"/>
      <c r="I9" s="399"/>
      <c r="J9" s="399"/>
      <c r="K9" s="399"/>
      <c r="L9" s="399"/>
      <c r="M9" s="399"/>
      <c r="N9" s="399"/>
      <c r="O9" s="399"/>
      <c r="P9" s="399"/>
      <c r="Q9" s="399"/>
      <c r="R9" s="399"/>
    </row>
    <row r="10" spans="1:18" ht="15" x14ac:dyDescent="0.25">
      <c r="A10" s="398"/>
      <c r="B10" s="398"/>
      <c r="C10" s="415"/>
      <c r="D10" s="399"/>
      <c r="E10" s="399"/>
      <c r="F10" s="399"/>
      <c r="G10" s="399"/>
      <c r="H10" s="399"/>
      <c r="I10" s="399"/>
      <c r="J10" s="399"/>
      <c r="K10" s="399"/>
      <c r="L10" s="399"/>
      <c r="M10" s="399"/>
      <c r="N10" s="399"/>
      <c r="O10" s="399"/>
      <c r="P10" s="399"/>
      <c r="Q10" s="399"/>
      <c r="R10" s="399"/>
    </row>
    <row r="11" spans="1:18" ht="15.9" customHeight="1" x14ac:dyDescent="0.25">
      <c r="A11" s="398"/>
      <c r="C11" s="416" t="str">
        <f>HLOOKUP(Introduction!$G$4,Key!A:G,7,FALSE)</f>
        <v xml:space="preserve">
Suivez les liens ci-dessous pour trouver les informations suivantes :</v>
      </c>
      <c r="D11" s="399"/>
      <c r="E11" s="398"/>
      <c r="F11" s="399"/>
      <c r="G11" s="399"/>
      <c r="H11" s="399"/>
      <c r="I11" s="399"/>
      <c r="J11" s="399"/>
      <c r="K11" s="399"/>
      <c r="L11" s="399"/>
      <c r="M11" s="399"/>
      <c r="N11" s="399"/>
      <c r="O11" s="399"/>
      <c r="P11" s="399"/>
      <c r="Q11" s="399"/>
      <c r="R11" s="399"/>
    </row>
    <row r="12" spans="1:18" ht="9" customHeight="1" x14ac:dyDescent="0.25">
      <c r="A12" s="398"/>
      <c r="B12" s="399"/>
      <c r="C12" s="417"/>
      <c r="D12" s="399"/>
      <c r="E12" s="398"/>
      <c r="F12" s="399"/>
      <c r="G12" s="399"/>
      <c r="H12" s="399"/>
      <c r="I12" s="399"/>
      <c r="J12" s="399"/>
      <c r="K12" s="399"/>
      <c r="L12" s="399"/>
      <c r="M12" s="399"/>
      <c r="N12" s="399"/>
      <c r="O12" s="399"/>
      <c r="P12" s="399"/>
      <c r="Q12" s="399"/>
      <c r="R12" s="399"/>
    </row>
    <row r="13" spans="1:18" ht="24.9" customHeight="1" x14ac:dyDescent="0.3">
      <c r="A13" s="398"/>
      <c r="B13" s="399"/>
      <c r="C13" s="418" t="str">
        <f>HLOOKUP(Introduction!$G$4,Key!A:G,8,FALSE)</f>
        <v>Estimations JMP :</v>
      </c>
      <c r="D13" s="399"/>
      <c r="E13" s="398"/>
      <c r="F13" s="399"/>
      <c r="G13" s="399"/>
      <c r="H13" s="399"/>
      <c r="I13" s="399"/>
      <c r="J13" s="399"/>
      <c r="K13" s="399"/>
      <c r="L13" s="399"/>
      <c r="M13" s="399"/>
      <c r="N13" s="399"/>
      <c r="O13" s="399"/>
      <c r="P13" s="399"/>
      <c r="Q13" s="399"/>
      <c r="R13" s="399"/>
    </row>
    <row r="14" spans="1:18" ht="21.9" customHeight="1" x14ac:dyDescent="0.25">
      <c r="A14" s="398"/>
      <c r="B14" s="419"/>
      <c r="C14" s="420" t="str">
        <f>HLOOKUP(Introduction!$G$4,Key!A:G,9,FALSE)</f>
        <v>Échelles WASH en milieu scolaire</v>
      </c>
      <c r="D14" s="399"/>
      <c r="E14" s="398"/>
      <c r="F14" s="399"/>
      <c r="G14" s="399"/>
      <c r="H14" s="399"/>
      <c r="I14" s="399"/>
      <c r="J14" s="399"/>
      <c r="K14" s="399"/>
      <c r="L14" s="399"/>
      <c r="M14" s="399"/>
      <c r="N14" s="399"/>
      <c r="O14" s="399"/>
      <c r="P14" s="399"/>
      <c r="Q14" s="399"/>
      <c r="R14" s="399"/>
    </row>
    <row r="15" spans="1:18" ht="15" x14ac:dyDescent="0.25">
      <c r="A15" s="398"/>
      <c r="B15" s="419"/>
      <c r="C15" s="421" t="str">
        <f>HLOOKUP(Introduction!$G$4,Key!A:G,10,FALSE)</f>
        <v>Tendances : services de base WASH en milieu scolaire</v>
      </c>
      <c r="D15" s="399"/>
      <c r="E15" s="398"/>
      <c r="F15" s="399"/>
      <c r="G15" s="399"/>
      <c r="H15" s="399"/>
      <c r="I15" s="399"/>
      <c r="J15" s="399"/>
      <c r="K15" s="399"/>
      <c r="L15" s="399"/>
      <c r="M15" s="399"/>
      <c r="N15" s="399"/>
      <c r="O15" s="399"/>
      <c r="P15" s="399"/>
      <c r="Q15" s="399"/>
      <c r="R15" s="399"/>
    </row>
    <row r="16" spans="1:18" ht="15" x14ac:dyDescent="0.25">
      <c r="A16" s="398"/>
      <c r="B16" s="419"/>
      <c r="C16" s="420" t="str">
        <f>HLOOKUP(Introduction!$G$4,Key!A:G,11,FALSE)</f>
        <v>Estimations (2000-2025) en milieu scolaire</v>
      </c>
      <c r="D16" s="399"/>
      <c r="E16" s="398"/>
      <c r="F16" s="399"/>
      <c r="G16" s="399"/>
      <c r="H16" s="399"/>
      <c r="I16" s="399"/>
      <c r="J16" s="399"/>
      <c r="K16" s="399"/>
      <c r="L16" s="399"/>
      <c r="M16" s="399"/>
      <c r="N16" s="399"/>
      <c r="O16" s="399"/>
      <c r="P16" s="399"/>
      <c r="Q16" s="399"/>
      <c r="R16" s="399"/>
    </row>
    <row r="17" spans="1:18" ht="26.1" customHeight="1" x14ac:dyDescent="0.25">
      <c r="A17" s="398"/>
      <c r="B17" s="398"/>
      <c r="C17" s="422"/>
      <c r="D17" s="399"/>
      <c r="E17" s="419"/>
      <c r="F17" s="399"/>
      <c r="G17" s="399"/>
      <c r="H17" s="399"/>
      <c r="I17" s="399"/>
      <c r="J17" s="399"/>
      <c r="K17" s="399"/>
      <c r="L17" s="399"/>
      <c r="M17" s="399"/>
      <c r="N17" s="399"/>
      <c r="O17" s="399"/>
      <c r="P17" s="399"/>
      <c r="Q17" s="399"/>
      <c r="R17" s="399"/>
    </row>
    <row r="18" spans="1:18" ht="15.6" x14ac:dyDescent="0.3">
      <c r="A18" s="398"/>
      <c r="B18" s="398"/>
      <c r="C18" s="423" t="str">
        <f>HLOOKUP(Introduction!$G$4,Key!A:G,12,FALSE)</f>
        <v>Entrées de données :</v>
      </c>
      <c r="D18" s="399"/>
      <c r="E18" s="424"/>
      <c r="F18" s="399"/>
      <c r="G18" s="399"/>
      <c r="H18" s="399"/>
      <c r="I18" s="399"/>
      <c r="J18" s="399"/>
      <c r="K18" s="399"/>
      <c r="L18" s="399"/>
      <c r="M18" s="399"/>
      <c r="N18" s="399"/>
      <c r="O18" s="399"/>
      <c r="P18" s="399"/>
      <c r="Q18" s="399"/>
      <c r="R18" s="399"/>
    </row>
    <row r="19" spans="1:18" ht="15" x14ac:dyDescent="0.25">
      <c r="A19" s="398"/>
      <c r="B19" s="398"/>
      <c r="C19" s="425" t="str">
        <f>HLOOKUP(Introduction!$G$4,Key!A:G,13,FALSE)</f>
        <v>Résumé des données</v>
      </c>
      <c r="D19" s="399"/>
      <c r="E19" s="426"/>
      <c r="F19" s="399"/>
      <c r="G19" s="399"/>
      <c r="H19" s="399"/>
      <c r="I19" s="399"/>
      <c r="J19" s="399"/>
      <c r="K19" s="399"/>
      <c r="L19" s="399"/>
      <c r="M19" s="399"/>
      <c r="N19" s="399"/>
      <c r="O19" s="399"/>
      <c r="P19" s="399"/>
      <c r="Q19" s="399"/>
      <c r="R19" s="399"/>
    </row>
    <row r="20" spans="1:18" ht="15" x14ac:dyDescent="0.25">
      <c r="A20" s="398"/>
      <c r="B20" s="398"/>
      <c r="C20" s="427" t="str">
        <f>HLOOKUP(Introduction!$G$4,Key!A:G,14,FALSE)</f>
        <v xml:space="preserve">
Données sur l'eau</v>
      </c>
      <c r="D20" s="399"/>
      <c r="E20" s="428"/>
      <c r="F20" s="399"/>
      <c r="G20" s="399"/>
      <c r="H20" s="399"/>
      <c r="I20" s="399"/>
      <c r="J20" s="399"/>
      <c r="K20" s="399"/>
      <c r="L20" s="399"/>
      <c r="M20" s="399"/>
      <c r="N20" s="399"/>
      <c r="O20" s="399"/>
      <c r="P20" s="399"/>
      <c r="Q20" s="399"/>
      <c r="R20" s="399"/>
    </row>
    <row r="21" spans="1:18" ht="15" x14ac:dyDescent="0.25">
      <c r="A21" s="398"/>
      <c r="B21" s="398"/>
      <c r="C21" s="429" t="str">
        <f>HLOOKUP(Introduction!$G$4,Key!A:G,15,FALSE)</f>
        <v xml:space="preserve">
Données sur l'assainissement</v>
      </c>
      <c r="D21" s="399"/>
      <c r="E21" s="430"/>
      <c r="F21" s="399"/>
      <c r="G21" s="399"/>
      <c r="H21" s="399"/>
      <c r="I21" s="399"/>
      <c r="J21" s="399"/>
      <c r="K21" s="399"/>
      <c r="L21" s="399"/>
      <c r="M21" s="399"/>
      <c r="N21" s="399"/>
      <c r="O21" s="399"/>
      <c r="P21" s="399"/>
      <c r="Q21" s="399"/>
      <c r="R21" s="399"/>
    </row>
    <row r="22" spans="1:18" ht="15" x14ac:dyDescent="0.25">
      <c r="A22" s="398"/>
      <c r="B22" s="398"/>
      <c r="C22" s="431" t="str">
        <f>HLOOKUP(Introduction!$G$4,Key!A:G,16,FALSE)</f>
        <v>Données sur l'hygiène</v>
      </c>
      <c r="D22" s="399"/>
      <c r="E22" s="399"/>
      <c r="F22" s="399"/>
      <c r="G22" s="399"/>
      <c r="H22" s="399"/>
      <c r="I22" s="399"/>
      <c r="J22" s="399"/>
      <c r="K22" s="399"/>
      <c r="L22" s="399"/>
      <c r="M22" s="399"/>
      <c r="N22" s="399"/>
      <c r="O22" s="399"/>
      <c r="P22" s="399"/>
      <c r="Q22" s="399"/>
      <c r="R22" s="399"/>
    </row>
    <row r="23" spans="1:18" ht="15" x14ac:dyDescent="0.25">
      <c r="A23" s="398"/>
      <c r="B23" s="398"/>
      <c r="C23" s="425" t="str">
        <f>HLOOKUP(Introduction!$G$4,Key!A:G,17,FALSE)</f>
        <v>Données démographiques</v>
      </c>
      <c r="D23" s="399"/>
      <c r="E23" s="399"/>
      <c r="F23" s="399"/>
      <c r="G23" s="399"/>
      <c r="H23" s="399"/>
      <c r="I23" s="399"/>
      <c r="J23" s="399"/>
      <c r="K23" s="399"/>
      <c r="L23" s="399"/>
      <c r="M23" s="399"/>
      <c r="N23" s="399"/>
      <c r="O23" s="399"/>
      <c r="P23" s="399"/>
      <c r="Q23" s="399"/>
      <c r="R23" s="399"/>
    </row>
    <row r="24" spans="1:18" ht="15" x14ac:dyDescent="0.25">
      <c r="A24" s="398"/>
      <c r="B24" s="398"/>
      <c r="C24" s="432"/>
      <c r="D24" s="399"/>
      <c r="E24" s="399"/>
      <c r="F24" s="399"/>
      <c r="G24" s="399"/>
      <c r="H24" s="399"/>
      <c r="I24" s="399"/>
      <c r="J24" s="399"/>
      <c r="K24" s="399"/>
      <c r="L24" s="399"/>
      <c r="M24" s="399"/>
      <c r="N24" s="399"/>
      <c r="O24" s="399"/>
      <c r="P24" s="399"/>
      <c r="Q24" s="399"/>
      <c r="R24" s="399"/>
    </row>
    <row r="25" spans="1:18" ht="15.9" customHeight="1" x14ac:dyDescent="0.25">
      <c r="A25" s="433"/>
      <c r="B25" s="433"/>
      <c r="C25" s="434"/>
      <c r="D25" s="398"/>
      <c r="E25" s="399"/>
      <c r="F25" s="399"/>
      <c r="G25" s="399"/>
      <c r="H25" s="399"/>
      <c r="I25" s="399"/>
      <c r="J25" s="399"/>
      <c r="K25" s="399"/>
      <c r="L25" s="399"/>
      <c r="M25" s="399"/>
      <c r="N25" s="399"/>
      <c r="O25" s="399"/>
      <c r="P25" s="399"/>
      <c r="Q25" s="399"/>
      <c r="R25" s="399"/>
    </row>
    <row r="26" spans="1:18" ht="22.8" x14ac:dyDescent="0.25">
      <c r="A26" s="433"/>
      <c r="B26" s="433"/>
      <c r="C26" s="433"/>
      <c r="D26" s="398"/>
      <c r="E26" s="399"/>
      <c r="F26" s="399"/>
      <c r="G26" s="399"/>
      <c r="H26" s="399"/>
      <c r="I26" s="399"/>
      <c r="J26" s="399"/>
      <c r="K26" s="399"/>
      <c r="L26" s="399"/>
      <c r="M26" s="399"/>
      <c r="N26" s="399"/>
      <c r="O26" s="399"/>
      <c r="P26" s="399"/>
      <c r="Q26" s="399"/>
      <c r="R26" s="399"/>
    </row>
    <row r="27" spans="1:18" ht="15" x14ac:dyDescent="0.25">
      <c r="A27" s="435"/>
      <c r="B27" s="436"/>
      <c r="C27" s="437"/>
      <c r="D27" s="398"/>
      <c r="E27" s="399"/>
      <c r="F27" s="399"/>
      <c r="G27" s="399"/>
      <c r="H27" s="399"/>
      <c r="I27" s="399"/>
      <c r="J27" s="399"/>
      <c r="K27" s="399"/>
      <c r="L27" s="399"/>
      <c r="M27" s="399"/>
      <c r="N27" s="399"/>
      <c r="O27" s="399"/>
      <c r="P27" s="399"/>
      <c r="Q27" s="399"/>
      <c r="R27" s="399"/>
    </row>
    <row r="28" spans="1:18" ht="15" x14ac:dyDescent="0.25">
      <c r="A28" s="435"/>
      <c r="B28" s="436"/>
      <c r="C28" s="438"/>
      <c r="D28" s="398"/>
      <c r="E28" s="399"/>
      <c r="F28" s="399"/>
      <c r="G28" s="399"/>
      <c r="H28" s="399"/>
      <c r="I28" s="399"/>
      <c r="J28" s="399"/>
      <c r="K28" s="399"/>
      <c r="L28" s="399"/>
      <c r="M28" s="399"/>
      <c r="N28" s="399"/>
      <c r="O28" s="399"/>
      <c r="P28" s="399"/>
      <c r="Q28" s="399"/>
      <c r="R28" s="399"/>
    </row>
    <row r="29" spans="1:18" ht="15" x14ac:dyDescent="0.25">
      <c r="A29" s="435"/>
      <c r="B29" s="436"/>
      <c r="C29" s="439"/>
      <c r="D29" s="398"/>
      <c r="E29" s="399"/>
      <c r="F29" s="399"/>
      <c r="G29" s="399"/>
      <c r="H29" s="399"/>
      <c r="I29" s="399"/>
      <c r="J29" s="399"/>
      <c r="K29" s="399"/>
      <c r="L29" s="399"/>
      <c r="M29" s="399"/>
      <c r="N29" s="399"/>
      <c r="O29" s="399"/>
      <c r="P29" s="399"/>
      <c r="Q29" s="399"/>
      <c r="R29" s="399"/>
    </row>
    <row r="30" spans="1:18" ht="15" x14ac:dyDescent="0.25">
      <c r="A30" s="435"/>
      <c r="B30" s="436"/>
      <c r="C30" s="439"/>
      <c r="D30" s="398"/>
      <c r="E30" s="399"/>
      <c r="F30" s="399"/>
      <c r="G30" s="399"/>
      <c r="H30" s="399"/>
      <c r="I30" s="399"/>
      <c r="J30" s="399"/>
      <c r="K30" s="399"/>
      <c r="L30" s="399"/>
      <c r="M30" s="399"/>
      <c r="N30" s="399"/>
      <c r="O30" s="399"/>
      <c r="P30" s="399"/>
      <c r="Q30" s="399"/>
      <c r="R30" s="399"/>
    </row>
    <row r="31" spans="1:18" ht="15" x14ac:dyDescent="0.25">
      <c r="A31" s="435"/>
      <c r="B31" s="436"/>
      <c r="C31" s="439"/>
      <c r="D31" s="398"/>
      <c r="E31" s="399"/>
      <c r="F31" s="399"/>
      <c r="G31" s="399"/>
      <c r="H31" s="399"/>
      <c r="I31" s="399"/>
      <c r="J31" s="399"/>
      <c r="K31" s="399"/>
      <c r="L31" s="399"/>
      <c r="M31" s="399"/>
      <c r="N31" s="399"/>
      <c r="O31" s="399"/>
      <c r="P31" s="399"/>
      <c r="Q31" s="399"/>
      <c r="R31" s="399"/>
    </row>
    <row r="32" spans="1:18" ht="15" x14ac:dyDescent="0.25">
      <c r="A32" s="435"/>
      <c r="B32" s="436"/>
      <c r="C32" s="439"/>
      <c r="D32" s="398"/>
      <c r="E32" s="399"/>
      <c r="F32" s="399"/>
      <c r="G32" s="399"/>
      <c r="H32" s="399"/>
      <c r="I32" s="399"/>
      <c r="J32" s="399"/>
      <c r="K32" s="399"/>
      <c r="L32" s="399"/>
      <c r="M32" s="399"/>
      <c r="N32" s="399"/>
      <c r="O32" s="399"/>
      <c r="P32" s="399"/>
      <c r="Q32" s="399"/>
      <c r="R32" s="399"/>
    </row>
    <row r="33" spans="1:18" ht="15" x14ac:dyDescent="0.25">
      <c r="A33" s="435"/>
      <c r="B33" s="436"/>
      <c r="C33" s="439"/>
      <c r="D33" s="398"/>
      <c r="E33" s="399"/>
      <c r="F33" s="399"/>
      <c r="G33" s="399"/>
      <c r="H33" s="399"/>
      <c r="I33" s="399"/>
      <c r="J33" s="399"/>
      <c r="K33" s="399"/>
      <c r="L33" s="399"/>
      <c r="M33" s="399"/>
      <c r="N33" s="399"/>
      <c r="O33" s="399"/>
      <c r="P33" s="399"/>
      <c r="Q33" s="399"/>
      <c r="R33" s="399"/>
    </row>
    <row r="34" spans="1:18" ht="15" x14ac:dyDescent="0.25">
      <c r="A34" s="435"/>
      <c r="B34" s="436"/>
      <c r="D34" s="398"/>
      <c r="E34" s="399"/>
      <c r="F34" s="399"/>
      <c r="G34" s="399"/>
      <c r="H34" s="399"/>
      <c r="I34" s="399"/>
      <c r="J34" s="399"/>
      <c r="K34" s="399"/>
      <c r="L34" s="399"/>
      <c r="M34" s="399"/>
      <c r="N34" s="399"/>
      <c r="O34" s="399"/>
      <c r="P34" s="399"/>
      <c r="Q34" s="399"/>
      <c r="R34" s="399"/>
    </row>
    <row r="35" spans="1:18" ht="15" x14ac:dyDescent="0.25">
      <c r="A35" s="398"/>
      <c r="B35" s="398"/>
      <c r="C35" s="398"/>
      <c r="D35" s="398"/>
      <c r="E35" s="399"/>
      <c r="F35" s="399"/>
      <c r="G35" s="399"/>
      <c r="H35" s="399"/>
      <c r="I35" s="399"/>
      <c r="J35" s="399"/>
      <c r="K35" s="399"/>
      <c r="L35" s="399"/>
      <c r="M35" s="399"/>
      <c r="N35" s="399"/>
      <c r="O35" s="399"/>
      <c r="P35" s="399"/>
      <c r="Q35" s="399"/>
      <c r="R35" s="399"/>
    </row>
    <row r="36" spans="1:18" ht="15" x14ac:dyDescent="0.25">
      <c r="A36" s="398"/>
      <c r="B36" s="398"/>
      <c r="C36" s="398"/>
      <c r="D36" s="398"/>
      <c r="E36" s="399"/>
      <c r="F36" s="399"/>
      <c r="G36" s="399"/>
      <c r="H36" s="399"/>
      <c r="I36" s="399"/>
      <c r="J36" s="399"/>
      <c r="K36" s="399"/>
      <c r="L36" s="399"/>
      <c r="M36" s="399"/>
      <c r="N36" s="399"/>
      <c r="O36" s="399"/>
      <c r="P36" s="399"/>
      <c r="Q36" s="399"/>
      <c r="R36" s="399"/>
    </row>
    <row r="37" spans="1:18" ht="15" x14ac:dyDescent="0.25">
      <c r="A37" s="398"/>
      <c r="B37" s="398"/>
      <c r="C37" s="398"/>
      <c r="D37" s="398"/>
    </row>
    <row r="38" spans="1:18" ht="15" x14ac:dyDescent="0.25">
      <c r="A38" s="398"/>
      <c r="B38" s="398"/>
      <c r="C38" s="398"/>
      <c r="D38" s="398"/>
    </row>
    <row r="39" spans="1:18" ht="15" x14ac:dyDescent="0.25">
      <c r="A39" s="398"/>
      <c r="B39" s="398"/>
      <c r="C39" s="398"/>
      <c r="D39" s="398"/>
    </row>
    <row r="40" spans="1:18" ht="15" x14ac:dyDescent="0.25">
      <c r="A40" s="398"/>
      <c r="B40" s="398"/>
      <c r="C40" s="398"/>
      <c r="D40" s="398"/>
    </row>
    <row r="46" spans="1:18" x14ac:dyDescent="0.25">
      <c r="L46" s="44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2CD7B15D-8283-422B-A0D1-67D993414575}"/>
    <hyperlink ref="C19" location="'Data Summary'!A1" display="&quot;Data Summary&quot;" xr:uid="{ACAF590B-4846-4804-9D68-44FD896E9DA3}"/>
    <hyperlink ref="C20" location="'Water Data'!A1" display="&quot;Water Data&quot;" xr:uid="{6B616DB7-2E94-4F2F-839C-D23138564067}"/>
    <hyperlink ref="C21" location="'Sanitation Data'!A1" display="&quot;Sanitation Data&quot;" xr:uid="{3949BA00-E13E-44DE-BCBA-B6F50CDFFCFD}"/>
    <hyperlink ref="C22" location="'Hygiene Data'!A1" display="&quot;Hygiene Data&quot;" xr:uid="{EAB66928-0C2E-4267-9E08-3389550C7595}"/>
    <hyperlink ref="C14" location="Ladders!A1" display="Ladders for the most recent estimates (&quot;Ladders&quot;)" xr:uid="{E693A963-83AC-40D3-B70B-EF92DF83F501}"/>
    <hyperlink ref="C15" location="Charts!A1" display="Trends in basic water, sanitation and hygiene in schools" xr:uid="{22ACBC43-8C29-4AD4-A4A9-DDB801A3BB3C}"/>
    <hyperlink ref="C23" location="Population!A1" display="&quot;Population&quot;" xr:uid="{509540CC-1385-42DB-B700-F8BFE097F5D5}"/>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755F4E8-FC91-4374-9055-E792905B337A}">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61AA9-0952-4284-9CB3-49D1014BCCFA}">
  <sheetPr codeName="Sheet10">
    <tabColor rgb="FFEAEAEA"/>
  </sheetPr>
  <dimension ref="A1:AI488"/>
  <sheetViews>
    <sheetView workbookViewId="0"/>
  </sheetViews>
  <sheetFormatPr defaultColWidth="9" defaultRowHeight="13.2" x14ac:dyDescent="0.25"/>
  <cols>
    <col min="1" max="1" width="13.59765625" style="104" customWidth="1"/>
    <col min="2" max="2" width="7.5" style="132" customWidth="1"/>
    <col min="3" max="8" width="8.69921875" style="104" customWidth="1"/>
    <col min="9" max="9" width="9.296875" style="104" customWidth="1"/>
    <col min="10" max="10" width="13.296875" style="104" customWidth="1"/>
    <col min="11" max="11" width="7.5" style="104" customWidth="1"/>
    <col min="12" max="17" width="8.59765625" style="104" customWidth="1"/>
    <col min="18" max="18" width="6.5" style="104" customWidth="1"/>
    <col min="19" max="19" width="13.296875" style="104" customWidth="1"/>
    <col min="20" max="20" width="7.5" style="104" customWidth="1"/>
    <col min="21" max="26" width="9.09765625" style="104" customWidth="1"/>
    <col min="27" max="16384" width="9" style="104"/>
  </cols>
  <sheetData>
    <row r="1" spans="1:35" ht="15.6" x14ac:dyDescent="0.3">
      <c r="A1" s="100" t="s">
        <v>47</v>
      </c>
      <c r="B1" s="101"/>
      <c r="C1" s="102"/>
      <c r="D1" s="102"/>
      <c r="E1" s="102"/>
      <c r="F1" s="102"/>
      <c r="G1" s="102"/>
      <c r="H1" s="372"/>
      <c r="I1" s="372"/>
      <c r="J1" s="372"/>
      <c r="K1" s="372"/>
      <c r="L1" s="372"/>
      <c r="M1" s="372"/>
      <c r="N1" s="372"/>
      <c r="O1" s="372"/>
      <c r="P1" s="372"/>
      <c r="Q1" s="102"/>
      <c r="R1" s="102"/>
      <c r="S1" s="102"/>
      <c r="T1" s="103"/>
      <c r="U1" s="103"/>
      <c r="V1" s="103"/>
      <c r="W1" s="103"/>
      <c r="X1" s="103"/>
      <c r="Y1" s="103"/>
      <c r="Z1" s="103"/>
      <c r="AA1" s="103"/>
    </row>
    <row r="2" spans="1:35" s="107" customFormat="1" ht="26.25" customHeight="1" x14ac:dyDescent="0.3">
      <c r="A2" s="105" t="s">
        <v>13</v>
      </c>
      <c r="B2" s="106"/>
      <c r="J2" s="105" t="s">
        <v>14</v>
      </c>
      <c r="R2" s="108"/>
      <c r="S2" s="109" t="s">
        <v>15</v>
      </c>
      <c r="W2" s="108"/>
      <c r="X2" s="108"/>
      <c r="Y2" s="110"/>
      <c r="Z2" s="110"/>
      <c r="AD2" s="111"/>
      <c r="AE2" s="111"/>
      <c r="AF2" s="111"/>
      <c r="AG2" s="111"/>
      <c r="AH2" s="111"/>
      <c r="AI2" s="111"/>
    </row>
    <row r="3" spans="1:35" ht="15.6" x14ac:dyDescent="0.3">
      <c r="A3" s="112"/>
      <c r="B3" s="106" t="s">
        <v>4</v>
      </c>
      <c r="C3" s="108" t="s">
        <v>7</v>
      </c>
      <c r="D3" s="108" t="s">
        <v>2</v>
      </c>
      <c r="E3" s="108" t="s">
        <v>1</v>
      </c>
      <c r="F3" s="108" t="s">
        <v>53</v>
      </c>
      <c r="G3" s="108" t="s">
        <v>17</v>
      </c>
      <c r="H3" s="108" t="s">
        <v>18</v>
      </c>
      <c r="I3" s="107"/>
      <c r="J3" s="112"/>
      <c r="K3" s="106" t="s">
        <v>4</v>
      </c>
      <c r="L3" s="108" t="s">
        <v>7</v>
      </c>
      <c r="M3" s="108" t="s">
        <v>2</v>
      </c>
      <c r="N3" s="108" t="s">
        <v>1</v>
      </c>
      <c r="O3" s="108" t="s">
        <v>53</v>
      </c>
      <c r="P3" s="108" t="s">
        <v>17</v>
      </c>
      <c r="Q3" s="108" t="s">
        <v>18</v>
      </c>
      <c r="R3" s="110"/>
      <c r="S3" s="113"/>
      <c r="T3" s="106" t="s">
        <v>4</v>
      </c>
      <c r="U3" s="108" t="s">
        <v>7</v>
      </c>
      <c r="V3" s="108" t="s">
        <v>2</v>
      </c>
      <c r="W3" s="108" t="s">
        <v>1</v>
      </c>
      <c r="X3" s="108" t="s">
        <v>53</v>
      </c>
      <c r="Y3" s="108" t="s">
        <v>17</v>
      </c>
      <c r="Z3" s="108" t="s">
        <v>18</v>
      </c>
      <c r="AB3" s="111"/>
      <c r="AC3" s="111"/>
      <c r="AD3" s="111"/>
      <c r="AE3" s="111"/>
      <c r="AF3" s="111"/>
      <c r="AG3" s="111"/>
    </row>
    <row r="4" spans="1:35" ht="15.6" x14ac:dyDescent="0.3">
      <c r="A4" s="112" t="s">
        <v>33</v>
      </c>
      <c r="B4" s="8">
        <v>2025</v>
      </c>
      <c r="C4" s="8">
        <v>33.295595800000001</v>
      </c>
      <c r="D4" s="8">
        <v>64.897955890000006</v>
      </c>
      <c r="E4" s="8">
        <v>17.637635589999999</v>
      </c>
      <c r="F4" s="8">
        <v>78.54276634</v>
      </c>
      <c r="G4" s="8">
        <v>27.200915559999999</v>
      </c>
      <c r="H4" s="8">
        <v>49.40006108</v>
      </c>
      <c r="I4" s="107"/>
      <c r="J4" s="112" t="s">
        <v>33</v>
      </c>
      <c r="K4" s="8">
        <v>2025</v>
      </c>
      <c r="L4" s="8">
        <v>27.452937219999999</v>
      </c>
      <c r="M4" s="8"/>
      <c r="N4" s="8"/>
      <c r="O4" s="8"/>
      <c r="P4" s="8">
        <v>17.370742880000002</v>
      </c>
      <c r="Q4" s="8">
        <v>41.37001609</v>
      </c>
      <c r="R4" s="111"/>
      <c r="S4" s="112" t="s">
        <v>33</v>
      </c>
      <c r="T4" s="8">
        <v>2025</v>
      </c>
      <c r="U4" s="8">
        <v>7.6638991699999996</v>
      </c>
      <c r="V4" s="8"/>
      <c r="W4" s="8"/>
      <c r="X4" s="8"/>
      <c r="Y4" s="8">
        <v>9.2237749999999998</v>
      </c>
      <c r="Z4" s="8">
        <v>10.56</v>
      </c>
      <c r="AA4" s="111"/>
      <c r="AB4" s="111"/>
      <c r="AC4" s="111"/>
      <c r="AD4" s="111"/>
      <c r="AE4" s="111"/>
      <c r="AF4" s="111"/>
      <c r="AG4" s="111"/>
    </row>
    <row r="5" spans="1:35" ht="15.6" x14ac:dyDescent="0.3">
      <c r="A5" s="112" t="s">
        <v>34</v>
      </c>
      <c r="B5" s="8">
        <v>2025</v>
      </c>
      <c r="C5" s="8">
        <v>19.441296850000001</v>
      </c>
      <c r="D5" s="8">
        <v>0</v>
      </c>
      <c r="E5" s="8">
        <v>12.232021339999999</v>
      </c>
      <c r="F5" s="8">
        <v>11.07298288</v>
      </c>
      <c r="G5" s="8">
        <v>19.9430105</v>
      </c>
      <c r="H5" s="8">
        <v>28.77595775</v>
      </c>
      <c r="I5" s="107"/>
      <c r="J5" s="112" t="s">
        <v>34</v>
      </c>
      <c r="K5" s="8">
        <v>2025</v>
      </c>
      <c r="L5" s="8"/>
      <c r="M5" s="8"/>
      <c r="N5" s="8"/>
      <c r="O5" s="8"/>
      <c r="P5" s="8"/>
      <c r="Q5" s="8">
        <v>0</v>
      </c>
      <c r="R5" s="111"/>
      <c r="S5" s="112" t="s">
        <v>34</v>
      </c>
      <c r="T5" s="8">
        <v>2025</v>
      </c>
      <c r="U5" s="8">
        <v>44.050219460000001</v>
      </c>
      <c r="V5" s="8"/>
      <c r="W5" s="8"/>
      <c r="X5" s="8"/>
      <c r="Y5" s="8">
        <v>34.11108273</v>
      </c>
      <c r="Z5" s="8">
        <v>45.419670400000001</v>
      </c>
      <c r="AA5" s="111"/>
      <c r="AB5" s="111"/>
      <c r="AC5" s="111"/>
      <c r="AD5" s="111"/>
      <c r="AE5" s="111"/>
      <c r="AF5" s="111"/>
      <c r="AG5" s="111"/>
    </row>
    <row r="6" spans="1:35" s="107" customFormat="1" ht="15.6" x14ac:dyDescent="0.3">
      <c r="A6" s="112" t="s">
        <v>35</v>
      </c>
      <c r="B6" s="8">
        <v>2025</v>
      </c>
      <c r="C6" s="8">
        <v>47.263107349999999</v>
      </c>
      <c r="D6" s="8">
        <v>35.102044110000001</v>
      </c>
      <c r="E6" s="8">
        <v>70.130343080000003</v>
      </c>
      <c r="F6" s="8">
        <v>10.38425078</v>
      </c>
      <c r="G6" s="8">
        <v>52.856073940000002</v>
      </c>
      <c r="H6" s="8">
        <v>21.82398117</v>
      </c>
      <c r="J6" s="112" t="s">
        <v>35</v>
      </c>
      <c r="K6" s="8">
        <v>2025</v>
      </c>
      <c r="L6" s="8"/>
      <c r="M6" s="8"/>
      <c r="N6" s="8"/>
      <c r="O6" s="8">
        <v>34.045226130000003</v>
      </c>
      <c r="P6" s="8"/>
      <c r="Q6" s="8">
        <v>58.62998391</v>
      </c>
      <c r="R6" s="110"/>
      <c r="S6" s="112" t="s">
        <v>35</v>
      </c>
      <c r="T6" s="8">
        <v>2025</v>
      </c>
      <c r="U6" s="8">
        <v>48.285881369999998</v>
      </c>
      <c r="V6" s="8">
        <v>28.903573179999999</v>
      </c>
      <c r="W6" s="8">
        <v>59.602577869999998</v>
      </c>
      <c r="X6" s="8">
        <v>39.572864320000001</v>
      </c>
      <c r="Y6" s="8">
        <v>56.665142269999997</v>
      </c>
      <c r="Z6" s="8">
        <v>44.020329599999997</v>
      </c>
      <c r="AA6" s="111"/>
      <c r="AB6" s="111"/>
      <c r="AC6" s="111"/>
      <c r="AD6" s="111"/>
      <c r="AE6" s="111"/>
      <c r="AF6" s="111"/>
      <c r="AG6" s="111"/>
    </row>
    <row r="7" spans="1:35" s="107" customFormat="1" ht="15.6" x14ac:dyDescent="0.3">
      <c r="A7" s="114" t="s">
        <v>199</v>
      </c>
      <c r="B7" s="8">
        <v>2025</v>
      </c>
      <c r="C7" s="8">
        <v>0</v>
      </c>
      <c r="D7" s="8">
        <v>0</v>
      </c>
      <c r="E7" s="8">
        <v>0</v>
      </c>
      <c r="F7" s="8">
        <v>0</v>
      </c>
      <c r="G7" s="8">
        <v>0</v>
      </c>
      <c r="H7" s="8">
        <v>0</v>
      </c>
      <c r="I7" s="111"/>
      <c r="J7" s="114" t="s">
        <v>199</v>
      </c>
      <c r="K7" s="8">
        <v>2025</v>
      </c>
      <c r="L7" s="8">
        <v>72.547062780000005</v>
      </c>
      <c r="M7" s="8">
        <v>100</v>
      </c>
      <c r="N7" s="8">
        <v>100</v>
      </c>
      <c r="O7" s="8">
        <v>65.954773869999997</v>
      </c>
      <c r="P7" s="8">
        <v>82.629257120000005</v>
      </c>
      <c r="Q7" s="8">
        <v>0</v>
      </c>
      <c r="R7" s="111"/>
      <c r="S7" s="114" t="s">
        <v>199</v>
      </c>
      <c r="T7" s="8">
        <v>2025</v>
      </c>
      <c r="U7" s="8">
        <v>0</v>
      </c>
      <c r="V7" s="8">
        <v>71.096426820000005</v>
      </c>
      <c r="W7" s="8">
        <v>40.397422130000002</v>
      </c>
      <c r="X7" s="8">
        <v>60.427135679999999</v>
      </c>
      <c r="Y7" s="8">
        <v>0</v>
      </c>
      <c r="Z7" s="8">
        <v>0</v>
      </c>
      <c r="AA7" s="111"/>
    </row>
    <row r="8" spans="1:35" s="107" customFormat="1" ht="15.6" x14ac:dyDescent="0.3">
      <c r="A8" s="115"/>
      <c r="B8" s="108"/>
      <c r="H8" s="111"/>
      <c r="I8" s="111"/>
      <c r="J8" s="111"/>
      <c r="K8" s="111"/>
      <c r="L8" s="111"/>
      <c r="M8" s="111"/>
      <c r="N8" s="111"/>
      <c r="O8" s="111"/>
      <c r="P8" s="111"/>
      <c r="Q8" s="111"/>
      <c r="R8" s="111"/>
      <c r="S8" s="111"/>
      <c r="T8" s="111"/>
      <c r="U8" s="111"/>
      <c r="V8" s="111"/>
      <c r="W8" s="111"/>
      <c r="X8" s="111"/>
      <c r="Y8" s="111"/>
      <c r="Z8" s="111"/>
      <c r="AA8" s="111"/>
    </row>
    <row r="9" spans="1:35" s="107" customFormat="1" ht="15.6" x14ac:dyDescent="0.3">
      <c r="A9" s="115"/>
      <c r="B9" s="108"/>
      <c r="H9" s="111"/>
      <c r="I9" s="111"/>
      <c r="J9" s="111"/>
      <c r="K9" s="111"/>
      <c r="L9" s="111"/>
      <c r="M9" s="111"/>
      <c r="N9" s="111"/>
      <c r="O9" s="111"/>
      <c r="P9" s="111"/>
      <c r="Q9" s="111"/>
      <c r="R9" s="111"/>
      <c r="S9" s="111"/>
      <c r="T9" s="111"/>
      <c r="U9" s="111"/>
      <c r="V9" s="111"/>
      <c r="W9" s="111"/>
      <c r="X9" s="111"/>
      <c r="Y9" s="111"/>
      <c r="Z9" s="111"/>
      <c r="AA9" s="111"/>
    </row>
    <row r="10" spans="1:35" s="107" customFormat="1" ht="15.6" x14ac:dyDescent="0.3">
      <c r="A10" s="116"/>
      <c r="B10" s="108"/>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row>
    <row r="11" spans="1:35" ht="15.6" x14ac:dyDescent="0.3">
      <c r="A11" s="117"/>
      <c r="B11" s="118"/>
      <c r="C11" s="111"/>
      <c r="D11" s="111"/>
      <c r="E11" s="111"/>
      <c r="F11" s="111"/>
      <c r="G11" s="111"/>
      <c r="H11" s="111"/>
      <c r="I11" s="111"/>
      <c r="J11" s="111"/>
      <c r="K11" s="111"/>
      <c r="L11" s="111"/>
      <c r="M11" s="111"/>
      <c r="N11" s="111"/>
      <c r="O11" s="111"/>
      <c r="P11" s="111"/>
      <c r="Q11" s="111"/>
    </row>
    <row r="12" spans="1:35" ht="15.6" x14ac:dyDescent="0.3">
      <c r="A12" s="100" t="s">
        <v>48</v>
      </c>
      <c r="B12" s="119"/>
      <c r="C12" s="103"/>
      <c r="D12" s="103"/>
      <c r="E12" s="103"/>
      <c r="F12" s="103"/>
      <c r="G12" s="103"/>
      <c r="H12" s="103"/>
      <c r="I12" s="103"/>
      <c r="J12" s="103"/>
      <c r="K12" s="103"/>
      <c r="L12" s="103"/>
      <c r="M12" s="103"/>
      <c r="N12" s="103"/>
      <c r="O12" s="103"/>
      <c r="P12" s="103"/>
      <c r="Q12" s="103"/>
      <c r="R12" s="120"/>
      <c r="S12" s="120"/>
      <c r="T12" s="120"/>
      <c r="U12" s="120"/>
      <c r="V12" s="120"/>
    </row>
    <row r="13" spans="1:35" s="123" customFormat="1" x14ac:dyDescent="0.25">
      <c r="A13" s="121" t="s">
        <v>49</v>
      </c>
      <c r="B13" s="122" t="s">
        <v>40</v>
      </c>
      <c r="C13" s="121" t="s">
        <v>82</v>
      </c>
      <c r="D13" s="121" t="s">
        <v>50</v>
      </c>
      <c r="E13" s="121" t="s">
        <v>163</v>
      </c>
      <c r="F13" s="121" t="s">
        <v>83</v>
      </c>
      <c r="G13" s="121" t="s">
        <v>84</v>
      </c>
      <c r="H13" s="121" t="s">
        <v>85</v>
      </c>
      <c r="I13" s="121" t="s">
        <v>86</v>
      </c>
      <c r="J13" s="121" t="s">
        <v>196</v>
      </c>
      <c r="K13" s="121" t="s">
        <v>164</v>
      </c>
      <c r="L13" s="121" t="s">
        <v>87</v>
      </c>
      <c r="M13" s="121" t="s">
        <v>88</v>
      </c>
      <c r="N13" s="121" t="s">
        <v>89</v>
      </c>
      <c r="O13" s="123" t="s">
        <v>90</v>
      </c>
      <c r="P13" s="123" t="s">
        <v>197</v>
      </c>
      <c r="Q13" s="121" t="s">
        <v>109</v>
      </c>
      <c r="R13" s="121" t="s">
        <v>142</v>
      </c>
      <c r="S13" s="124" t="s">
        <v>91</v>
      </c>
      <c r="T13" s="125" t="s">
        <v>92</v>
      </c>
      <c r="U13" s="125" t="s">
        <v>93</v>
      </c>
      <c r="V13" s="125" t="s">
        <v>198</v>
      </c>
    </row>
    <row r="14" spans="1:35" s="126" customFormat="1" ht="11.4" x14ac:dyDescent="0.2">
      <c r="A14" s="126" t="s">
        <v>143</v>
      </c>
      <c r="B14" s="8">
        <v>2000</v>
      </c>
      <c r="C14" s="127" t="s">
        <v>7</v>
      </c>
      <c r="D14" s="8">
        <v>3644647</v>
      </c>
      <c r="E14" s="8"/>
      <c r="F14" s="8"/>
      <c r="G14" s="8"/>
      <c r="H14" s="8"/>
      <c r="I14" s="8"/>
      <c r="J14" s="8">
        <v>100</v>
      </c>
      <c r="K14" s="8"/>
      <c r="L14" s="8"/>
      <c r="M14" s="8"/>
      <c r="N14" s="8"/>
      <c r="O14" s="8"/>
      <c r="P14" s="8">
        <v>100</v>
      </c>
      <c r="Q14" s="8"/>
      <c r="R14" s="8"/>
      <c r="S14" s="8"/>
      <c r="T14" s="8"/>
      <c r="U14" s="8"/>
      <c r="V14" s="8">
        <v>100</v>
      </c>
    </row>
    <row r="15" spans="1:35" s="126" customFormat="1" ht="11.4" x14ac:dyDescent="0.2">
      <c r="A15" s="126" t="s">
        <v>143</v>
      </c>
      <c r="B15" s="8">
        <v>2001</v>
      </c>
      <c r="C15" s="127" t="s">
        <v>7</v>
      </c>
      <c r="D15" s="8">
        <v>3799908</v>
      </c>
      <c r="E15" s="8"/>
      <c r="F15" s="8"/>
      <c r="G15" s="8"/>
      <c r="H15" s="8"/>
      <c r="I15" s="8"/>
      <c r="J15" s="8">
        <v>100</v>
      </c>
      <c r="K15" s="8"/>
      <c r="L15" s="8"/>
      <c r="M15" s="8"/>
      <c r="N15" s="8"/>
      <c r="O15" s="8"/>
      <c r="P15" s="8">
        <v>100</v>
      </c>
      <c r="Q15" s="8"/>
      <c r="R15" s="8"/>
      <c r="S15" s="8"/>
      <c r="T15" s="8"/>
      <c r="U15" s="8"/>
      <c r="V15" s="8">
        <v>100</v>
      </c>
    </row>
    <row r="16" spans="1:35" s="126" customFormat="1" ht="11.4" x14ac:dyDescent="0.2">
      <c r="A16" s="126" t="s">
        <v>143</v>
      </c>
      <c r="B16" s="8">
        <v>2002</v>
      </c>
      <c r="C16" s="127" t="s">
        <v>7</v>
      </c>
      <c r="D16" s="8">
        <v>3961879</v>
      </c>
      <c r="E16" s="8"/>
      <c r="F16" s="8"/>
      <c r="G16" s="8"/>
      <c r="H16" s="8"/>
      <c r="I16" s="8"/>
      <c r="J16" s="8">
        <v>100</v>
      </c>
      <c r="K16" s="8"/>
      <c r="L16" s="8"/>
      <c r="M16" s="8"/>
      <c r="N16" s="8"/>
      <c r="O16" s="8"/>
      <c r="P16" s="8">
        <v>100</v>
      </c>
      <c r="Q16" s="8"/>
      <c r="R16" s="8"/>
      <c r="S16" s="8"/>
      <c r="T16" s="8"/>
      <c r="U16" s="8"/>
      <c r="V16" s="8">
        <v>100</v>
      </c>
    </row>
    <row r="17" spans="1:22" s="126" customFormat="1" ht="11.4" x14ac:dyDescent="0.2">
      <c r="A17" s="126" t="s">
        <v>143</v>
      </c>
      <c r="B17" s="8">
        <v>2003</v>
      </c>
      <c r="C17" s="127" t="s">
        <v>7</v>
      </c>
      <c r="D17" s="8">
        <v>4116487</v>
      </c>
      <c r="E17" s="8"/>
      <c r="F17" s="8"/>
      <c r="G17" s="8"/>
      <c r="H17" s="8"/>
      <c r="I17" s="8"/>
      <c r="J17" s="8">
        <v>100</v>
      </c>
      <c r="K17" s="8"/>
      <c r="L17" s="8"/>
      <c r="M17" s="8"/>
      <c r="N17" s="8"/>
      <c r="O17" s="8"/>
      <c r="P17" s="8">
        <v>100</v>
      </c>
      <c r="Q17" s="8"/>
      <c r="R17" s="8"/>
      <c r="S17" s="8"/>
      <c r="T17" s="8"/>
      <c r="U17" s="8"/>
      <c r="V17" s="8">
        <v>100</v>
      </c>
    </row>
    <row r="18" spans="1:22" s="126" customFormat="1" ht="11.4" x14ac:dyDescent="0.2">
      <c r="A18" s="126" t="s">
        <v>143</v>
      </c>
      <c r="B18" s="8">
        <v>2004</v>
      </c>
      <c r="C18" s="127" t="s">
        <v>7</v>
      </c>
      <c r="D18" s="8">
        <v>4287202</v>
      </c>
      <c r="E18" s="8"/>
      <c r="F18" s="8"/>
      <c r="G18" s="8"/>
      <c r="H18" s="8"/>
      <c r="I18" s="8"/>
      <c r="J18" s="8">
        <v>100</v>
      </c>
      <c r="K18" s="8"/>
      <c r="L18" s="8"/>
      <c r="M18" s="8"/>
      <c r="N18" s="8"/>
      <c r="O18" s="8"/>
      <c r="P18" s="8">
        <v>100</v>
      </c>
      <c r="Q18" s="8"/>
      <c r="R18" s="8"/>
      <c r="S18" s="8"/>
      <c r="T18" s="8"/>
      <c r="U18" s="8"/>
      <c r="V18" s="8">
        <v>100</v>
      </c>
    </row>
    <row r="19" spans="1:22" s="126" customFormat="1" ht="11.4" x14ac:dyDescent="0.2">
      <c r="A19" s="126" t="s">
        <v>143</v>
      </c>
      <c r="B19" s="8">
        <v>2005</v>
      </c>
      <c r="C19" s="127" t="s">
        <v>7</v>
      </c>
      <c r="D19" s="8">
        <v>4470445</v>
      </c>
      <c r="E19" s="8"/>
      <c r="F19" s="8">
        <v>9.7374993661496774</v>
      </c>
      <c r="G19" s="8"/>
      <c r="H19" s="8"/>
      <c r="I19" s="8">
        <v>90.262500633850323</v>
      </c>
      <c r="J19" s="8">
        <v>9.7374993661496774</v>
      </c>
      <c r="K19" s="8"/>
      <c r="L19" s="8"/>
      <c r="M19" s="8"/>
      <c r="N19" s="8"/>
      <c r="O19" s="8"/>
      <c r="P19" s="8">
        <v>100</v>
      </c>
      <c r="Q19" s="8"/>
      <c r="R19" s="8"/>
      <c r="S19" s="8"/>
      <c r="T19" s="8"/>
      <c r="U19" s="8"/>
      <c r="V19" s="8">
        <v>100</v>
      </c>
    </row>
    <row r="20" spans="1:22" s="126" customFormat="1" ht="11.4" x14ac:dyDescent="0.2">
      <c r="A20" s="126" t="s">
        <v>143</v>
      </c>
      <c r="B20" s="8">
        <v>2006</v>
      </c>
      <c r="C20" s="127" t="s">
        <v>7</v>
      </c>
      <c r="D20" s="8">
        <v>4640995</v>
      </c>
      <c r="E20" s="8"/>
      <c r="F20" s="8">
        <v>9.7374993661496774</v>
      </c>
      <c r="G20" s="8"/>
      <c r="H20" s="8"/>
      <c r="I20" s="8">
        <v>90.262500633850323</v>
      </c>
      <c r="J20" s="8">
        <v>9.7374993661496774</v>
      </c>
      <c r="K20" s="8">
        <v>21.89202010003353</v>
      </c>
      <c r="L20" s="8"/>
      <c r="M20" s="8"/>
      <c r="N20" s="8"/>
      <c r="O20" s="8">
        <v>78.107979899966466</v>
      </c>
      <c r="P20" s="8">
        <v>21.892020100033534</v>
      </c>
      <c r="Q20" s="8"/>
      <c r="R20" s="8"/>
      <c r="S20" s="8"/>
      <c r="T20" s="8"/>
      <c r="U20" s="8"/>
      <c r="V20" s="8">
        <v>100</v>
      </c>
    </row>
    <row r="21" spans="1:22" s="126" customFormat="1" ht="11.4" x14ac:dyDescent="0.2">
      <c r="A21" s="126" t="s">
        <v>143</v>
      </c>
      <c r="B21" s="8">
        <v>2007</v>
      </c>
      <c r="C21" s="127" t="s">
        <v>7</v>
      </c>
      <c r="D21" s="8">
        <v>4813609</v>
      </c>
      <c r="E21" s="8"/>
      <c r="F21" s="8">
        <v>9.7374993661496774</v>
      </c>
      <c r="G21" s="8"/>
      <c r="H21" s="8"/>
      <c r="I21" s="8">
        <v>90.262500633850323</v>
      </c>
      <c r="J21" s="8">
        <v>9.7374993661496774</v>
      </c>
      <c r="K21" s="8">
        <v>21.89202010003353</v>
      </c>
      <c r="L21" s="8"/>
      <c r="M21" s="8"/>
      <c r="N21" s="8"/>
      <c r="O21" s="8">
        <v>78.107979899966466</v>
      </c>
      <c r="P21" s="8">
        <v>21.892020100033534</v>
      </c>
      <c r="Q21" s="8"/>
      <c r="R21" s="8"/>
      <c r="S21" s="8"/>
      <c r="T21" s="8"/>
      <c r="U21" s="8"/>
      <c r="V21" s="8">
        <v>100</v>
      </c>
    </row>
    <row r="22" spans="1:22" s="126" customFormat="1" ht="11.4" x14ac:dyDescent="0.2">
      <c r="A22" s="126" t="s">
        <v>143</v>
      </c>
      <c r="B22" s="8">
        <v>2008</v>
      </c>
      <c r="C22" s="127" t="s">
        <v>7</v>
      </c>
      <c r="D22" s="8">
        <v>4991407</v>
      </c>
      <c r="E22" s="8"/>
      <c r="F22" s="8">
        <v>9.7374993661496774</v>
      </c>
      <c r="G22" s="8"/>
      <c r="H22" s="8"/>
      <c r="I22" s="8">
        <v>90.262500633850323</v>
      </c>
      <c r="J22" s="8">
        <v>9.7374993661496774</v>
      </c>
      <c r="K22" s="8">
        <v>21.89202010003353</v>
      </c>
      <c r="L22" s="8"/>
      <c r="M22" s="8"/>
      <c r="N22" s="8"/>
      <c r="O22" s="8">
        <v>78.107979899966466</v>
      </c>
      <c r="P22" s="8">
        <v>21.892020100033534</v>
      </c>
      <c r="Q22" s="8"/>
      <c r="R22" s="8"/>
      <c r="S22" s="8"/>
      <c r="T22" s="8"/>
      <c r="U22" s="8"/>
      <c r="V22" s="8">
        <v>100</v>
      </c>
    </row>
    <row r="23" spans="1:22" s="126" customFormat="1" ht="11.4" x14ac:dyDescent="0.2">
      <c r="A23" s="126" t="s">
        <v>143</v>
      </c>
      <c r="B23" s="8">
        <v>2009</v>
      </c>
      <c r="C23" s="127" t="s">
        <v>7</v>
      </c>
      <c r="D23" s="8">
        <v>5186360</v>
      </c>
      <c r="E23" s="8"/>
      <c r="F23" s="8">
        <v>9.7374993661496774</v>
      </c>
      <c r="G23" s="8">
        <v>9.7374993661496774</v>
      </c>
      <c r="H23" s="8">
        <v>0</v>
      </c>
      <c r="I23" s="8">
        <v>90.262500633850323</v>
      </c>
      <c r="J23" s="8">
        <v>0</v>
      </c>
      <c r="K23" s="8">
        <v>21.89202010003353</v>
      </c>
      <c r="L23" s="8"/>
      <c r="M23" s="8"/>
      <c r="N23" s="8"/>
      <c r="O23" s="8">
        <v>78.107979899966466</v>
      </c>
      <c r="P23" s="8">
        <v>21.892020100033534</v>
      </c>
      <c r="Q23" s="8"/>
      <c r="R23" s="8"/>
      <c r="S23" s="8"/>
      <c r="T23" s="8"/>
      <c r="U23" s="8"/>
      <c r="V23" s="8">
        <v>100</v>
      </c>
    </row>
    <row r="24" spans="1:22" s="126" customFormat="1" ht="11.4" x14ac:dyDescent="0.2">
      <c r="A24" s="126" t="s">
        <v>143</v>
      </c>
      <c r="B24" s="8">
        <v>2010</v>
      </c>
      <c r="C24" s="127" t="s">
        <v>7</v>
      </c>
      <c r="D24" s="8">
        <v>5381922</v>
      </c>
      <c r="E24" s="8">
        <v>24.0679291222541</v>
      </c>
      <c r="F24" s="8">
        <v>12.424961446171437</v>
      </c>
      <c r="G24" s="8">
        <v>12.424961446171437</v>
      </c>
      <c r="H24" s="8">
        <v>0</v>
      </c>
      <c r="I24" s="8">
        <v>87.575038553828563</v>
      </c>
      <c r="J24" s="8">
        <v>0</v>
      </c>
      <c r="K24" s="8">
        <v>21.89202010003353</v>
      </c>
      <c r="L24" s="8"/>
      <c r="M24" s="8"/>
      <c r="N24" s="8"/>
      <c r="O24" s="8">
        <v>78.107979899966466</v>
      </c>
      <c r="P24" s="8">
        <v>21.892020100033534</v>
      </c>
      <c r="Q24" s="8"/>
      <c r="R24" s="8"/>
      <c r="S24" s="8"/>
      <c r="T24" s="8"/>
      <c r="U24" s="8"/>
      <c r="V24" s="8">
        <v>100</v>
      </c>
    </row>
    <row r="25" spans="1:22" s="126" customFormat="1" ht="11.4" x14ac:dyDescent="0.2">
      <c r="A25" s="126" t="s">
        <v>143</v>
      </c>
      <c r="B25" s="8">
        <v>2011</v>
      </c>
      <c r="C25" s="127" t="s">
        <v>7</v>
      </c>
      <c r="D25" s="8">
        <v>5587406</v>
      </c>
      <c r="E25" s="8">
        <v>24.0679291222541</v>
      </c>
      <c r="F25" s="8">
        <v>15.112423526192288</v>
      </c>
      <c r="G25" s="8">
        <v>15.112423526192288</v>
      </c>
      <c r="H25" s="8">
        <v>0</v>
      </c>
      <c r="I25" s="8">
        <v>84.887576473807712</v>
      </c>
      <c r="J25" s="8">
        <v>0</v>
      </c>
      <c r="K25" s="8">
        <v>21.89202010003353</v>
      </c>
      <c r="L25" s="8"/>
      <c r="M25" s="8"/>
      <c r="N25" s="8"/>
      <c r="O25" s="8">
        <v>78.107979899966466</v>
      </c>
      <c r="P25" s="8">
        <v>21.892020100033534</v>
      </c>
      <c r="Q25" s="8"/>
      <c r="R25" s="8"/>
      <c r="S25" s="8"/>
      <c r="T25" s="8"/>
      <c r="U25" s="8"/>
      <c r="V25" s="8">
        <v>100</v>
      </c>
    </row>
    <row r="26" spans="1:22" s="126" customFormat="1" ht="11.4" x14ac:dyDescent="0.2">
      <c r="A26" s="126" t="s">
        <v>143</v>
      </c>
      <c r="B26" s="8">
        <v>2012</v>
      </c>
      <c r="C26" s="127" t="s">
        <v>7</v>
      </c>
      <c r="D26" s="8">
        <v>5791322</v>
      </c>
      <c r="E26" s="8">
        <v>24.0679291222541</v>
      </c>
      <c r="F26" s="8">
        <v>17.799885606213138</v>
      </c>
      <c r="G26" s="8">
        <v>17.3774284411179</v>
      </c>
      <c r="H26" s="8">
        <v>0.42245716509523845</v>
      </c>
      <c r="I26" s="8">
        <v>82.200114393786862</v>
      </c>
      <c r="J26" s="8">
        <v>0</v>
      </c>
      <c r="K26" s="8">
        <v>21.89202010003353</v>
      </c>
      <c r="L26" s="8"/>
      <c r="M26" s="8"/>
      <c r="N26" s="8"/>
      <c r="O26" s="8">
        <v>78.107979899966466</v>
      </c>
      <c r="P26" s="8">
        <v>21.892020100033534</v>
      </c>
      <c r="Q26" s="8"/>
      <c r="R26" s="8"/>
      <c r="S26" s="8">
        <v>24.935594720926929</v>
      </c>
      <c r="T26" s="8"/>
      <c r="U26" s="8"/>
      <c r="V26" s="8">
        <v>75.064405279073071</v>
      </c>
    </row>
    <row r="27" spans="1:22" s="126" customFormat="1" ht="11.4" x14ac:dyDescent="0.2">
      <c r="A27" s="126" t="s">
        <v>143</v>
      </c>
      <c r="B27" s="8">
        <v>2013</v>
      </c>
      <c r="C27" s="127" t="s">
        <v>7</v>
      </c>
      <c r="D27" s="8">
        <v>5996913</v>
      </c>
      <c r="E27" s="8">
        <v>24.0679291222541</v>
      </c>
      <c r="F27" s="8">
        <v>20.487347686233988</v>
      </c>
      <c r="G27" s="8">
        <v>17.3774284411179</v>
      </c>
      <c r="H27" s="8">
        <v>3.1099192451160889</v>
      </c>
      <c r="I27" s="8">
        <v>79.512652313766012</v>
      </c>
      <c r="J27" s="8">
        <v>0</v>
      </c>
      <c r="K27" s="8">
        <v>21.89202010003353</v>
      </c>
      <c r="L27" s="8"/>
      <c r="M27" s="8"/>
      <c r="N27" s="8"/>
      <c r="O27" s="8">
        <v>78.107979899966466</v>
      </c>
      <c r="P27" s="8">
        <v>21.892020100033534</v>
      </c>
      <c r="Q27" s="8"/>
      <c r="R27" s="8"/>
      <c r="S27" s="8">
        <v>24.935594720926929</v>
      </c>
      <c r="T27" s="8"/>
      <c r="U27" s="8"/>
      <c r="V27" s="8">
        <v>75.064405279073071</v>
      </c>
    </row>
    <row r="28" spans="1:22" s="126" customFormat="1" ht="11.4" x14ac:dyDescent="0.2">
      <c r="A28" s="126" t="s">
        <v>143</v>
      </c>
      <c r="B28" s="8">
        <v>2014</v>
      </c>
      <c r="C28" s="127" t="s">
        <v>7</v>
      </c>
      <c r="D28" s="8">
        <v>6226087</v>
      </c>
      <c r="E28" s="8">
        <v>24.0679291222541</v>
      </c>
      <c r="F28" s="8">
        <v>23.174809766254839</v>
      </c>
      <c r="G28" s="8">
        <v>18.703942387497591</v>
      </c>
      <c r="H28" s="8">
        <v>4.4708673787572479</v>
      </c>
      <c r="I28" s="8">
        <v>76.825190233745161</v>
      </c>
      <c r="J28" s="8">
        <v>0</v>
      </c>
      <c r="K28" s="8">
        <v>21.89202010003353</v>
      </c>
      <c r="L28" s="8"/>
      <c r="M28" s="8"/>
      <c r="N28" s="8"/>
      <c r="O28" s="8">
        <v>78.107979899966466</v>
      </c>
      <c r="P28" s="8">
        <v>21.892020100033534</v>
      </c>
      <c r="Q28" s="8"/>
      <c r="R28" s="8"/>
      <c r="S28" s="8">
        <v>24.935594720926929</v>
      </c>
      <c r="T28" s="8"/>
      <c r="U28" s="8"/>
      <c r="V28" s="8">
        <v>75.064405279073071</v>
      </c>
    </row>
    <row r="29" spans="1:22" s="126" customFormat="1" ht="11.4" x14ac:dyDescent="0.2">
      <c r="A29" s="126" t="s">
        <v>143</v>
      </c>
      <c r="B29" s="8">
        <v>2015</v>
      </c>
      <c r="C29" s="127" t="s">
        <v>7</v>
      </c>
      <c r="D29" s="8">
        <v>6454470</v>
      </c>
      <c r="E29" s="8">
        <v>28.145409663383361</v>
      </c>
      <c r="F29" s="8">
        <v>25.862271846275689</v>
      </c>
      <c r="G29" s="8">
        <v>20.030456333877737</v>
      </c>
      <c r="H29" s="8">
        <v>5.8318155123979523</v>
      </c>
      <c r="I29" s="8">
        <v>74.137728153724311</v>
      </c>
      <c r="J29" s="8">
        <v>0</v>
      </c>
      <c r="K29" s="8"/>
      <c r="L29" s="8"/>
      <c r="M29" s="8">
        <v>27.452937218625227</v>
      </c>
      <c r="N29" s="8"/>
      <c r="O29" s="8"/>
      <c r="P29" s="8">
        <v>72.547062781374777</v>
      </c>
      <c r="Q29" s="8"/>
      <c r="R29" s="8">
        <v>57.257916462100539</v>
      </c>
      <c r="S29" s="8">
        <v>24.935594720926929</v>
      </c>
      <c r="T29" s="8">
        <v>32.32232174117361</v>
      </c>
      <c r="U29" s="8">
        <v>42.742083537899461</v>
      </c>
      <c r="V29" s="8">
        <v>0</v>
      </c>
    </row>
    <row r="30" spans="1:22" s="126" customFormat="1" ht="11.4" x14ac:dyDescent="0.2">
      <c r="A30" s="126" t="s">
        <v>143</v>
      </c>
      <c r="B30" s="8">
        <v>2016</v>
      </c>
      <c r="C30" s="127" t="s">
        <v>7</v>
      </c>
      <c r="D30" s="8">
        <v>6670171</v>
      </c>
      <c r="E30" s="8">
        <v>32.222890204510804</v>
      </c>
      <c r="F30" s="8">
        <v>28.54973392629654</v>
      </c>
      <c r="G30" s="8">
        <v>21.356970280257428</v>
      </c>
      <c r="H30" s="8">
        <v>7.1927636460391113</v>
      </c>
      <c r="I30" s="8">
        <v>71.45026607370346</v>
      </c>
      <c r="J30" s="8">
        <v>0</v>
      </c>
      <c r="K30" s="8"/>
      <c r="L30" s="8"/>
      <c r="M30" s="8">
        <v>27.452937218625227</v>
      </c>
      <c r="N30" s="8"/>
      <c r="O30" s="8"/>
      <c r="P30" s="8">
        <v>72.547062781374777</v>
      </c>
      <c r="Q30" s="8">
        <v>51.714118625218411</v>
      </c>
      <c r="R30" s="8">
        <v>51.714118625218411</v>
      </c>
      <c r="S30" s="8">
        <v>24.935594720926929</v>
      </c>
      <c r="T30" s="8">
        <v>26.778523904291482</v>
      </c>
      <c r="U30" s="8">
        <v>48.285881374781589</v>
      </c>
      <c r="V30" s="8">
        <v>0</v>
      </c>
    </row>
    <row r="31" spans="1:22" s="126" customFormat="1" ht="11.4" x14ac:dyDescent="0.2">
      <c r="A31" s="126" t="s">
        <v>143</v>
      </c>
      <c r="B31" s="8">
        <v>2017</v>
      </c>
      <c r="C31" s="127" t="s">
        <v>7</v>
      </c>
      <c r="D31" s="8">
        <v>6901747</v>
      </c>
      <c r="E31" s="8">
        <v>36.300370745640066</v>
      </c>
      <c r="F31" s="8">
        <v>31.2371960063183</v>
      </c>
      <c r="G31" s="8">
        <v>22.683484226637574</v>
      </c>
      <c r="H31" s="8">
        <v>8.5537117796807252</v>
      </c>
      <c r="I31" s="8">
        <v>68.7628039936817</v>
      </c>
      <c r="J31" s="8">
        <v>0</v>
      </c>
      <c r="K31" s="8"/>
      <c r="L31" s="8"/>
      <c r="M31" s="8">
        <v>27.452937218625227</v>
      </c>
      <c r="N31" s="8"/>
      <c r="O31" s="8"/>
      <c r="P31" s="8">
        <v>72.547062781374777</v>
      </c>
      <c r="Q31" s="8">
        <v>51.714118625218411</v>
      </c>
      <c r="R31" s="8">
        <v>51.714118625218411</v>
      </c>
      <c r="S31" s="8">
        <v>22.776632777016857</v>
      </c>
      <c r="T31" s="8">
        <v>28.937485848201554</v>
      </c>
      <c r="U31" s="8">
        <v>48.285881374781589</v>
      </c>
      <c r="V31" s="8">
        <v>0</v>
      </c>
    </row>
    <row r="32" spans="1:22" s="126" customFormat="1" ht="11.4" x14ac:dyDescent="0.2">
      <c r="A32" s="126" t="s">
        <v>143</v>
      </c>
      <c r="B32" s="8">
        <v>2018</v>
      </c>
      <c r="C32" s="127" t="s">
        <v>7</v>
      </c>
      <c r="D32" s="8">
        <v>7138397</v>
      </c>
      <c r="E32" s="8">
        <v>40.377851286767509</v>
      </c>
      <c r="F32" s="8">
        <v>33.92465808633915</v>
      </c>
      <c r="G32" s="8">
        <v>24.009998173017266</v>
      </c>
      <c r="H32" s="8">
        <v>9.9146599133218842</v>
      </c>
      <c r="I32" s="8">
        <v>66.07534191366085</v>
      </c>
      <c r="J32" s="8">
        <v>0</v>
      </c>
      <c r="K32" s="8"/>
      <c r="L32" s="8"/>
      <c r="M32" s="8">
        <v>27.452937218625227</v>
      </c>
      <c r="N32" s="8"/>
      <c r="O32" s="8"/>
      <c r="P32" s="8">
        <v>72.547062781374777</v>
      </c>
      <c r="Q32" s="8">
        <v>51.714118625218411</v>
      </c>
      <c r="R32" s="8">
        <v>51.714118625218411</v>
      </c>
      <c r="S32" s="8">
        <v>20.617670833105876</v>
      </c>
      <c r="T32" s="8">
        <v>31.096447792112535</v>
      </c>
      <c r="U32" s="8">
        <v>48.285881374781589</v>
      </c>
      <c r="V32" s="8">
        <v>0</v>
      </c>
    </row>
    <row r="33" spans="1:22" s="126" customFormat="1" ht="11.4" x14ac:dyDescent="0.2">
      <c r="A33" s="126" t="s">
        <v>143</v>
      </c>
      <c r="B33" s="8">
        <v>2019</v>
      </c>
      <c r="C33" s="127" t="s">
        <v>7</v>
      </c>
      <c r="D33" s="8">
        <v>7383511</v>
      </c>
      <c r="E33" s="8">
        <v>44.455331827896771</v>
      </c>
      <c r="F33" s="8">
        <v>36.61212016636</v>
      </c>
      <c r="G33" s="8">
        <v>25.336512119396957</v>
      </c>
      <c r="H33" s="8">
        <v>11.275608046963043</v>
      </c>
      <c r="I33" s="8">
        <v>63.38787983364</v>
      </c>
      <c r="J33" s="8">
        <v>0</v>
      </c>
      <c r="K33" s="8"/>
      <c r="L33" s="8"/>
      <c r="M33" s="8">
        <v>27.452937218625227</v>
      </c>
      <c r="N33" s="8"/>
      <c r="O33" s="8"/>
      <c r="P33" s="8">
        <v>72.547062781374777</v>
      </c>
      <c r="Q33" s="8">
        <v>51.714118625218411</v>
      </c>
      <c r="R33" s="8">
        <v>51.714118625218411</v>
      </c>
      <c r="S33" s="8">
        <v>18.458708889194895</v>
      </c>
      <c r="T33" s="8">
        <v>33.255409736023516</v>
      </c>
      <c r="U33" s="8">
        <v>48.285881374781589</v>
      </c>
      <c r="V33" s="8">
        <v>0</v>
      </c>
    </row>
    <row r="34" spans="1:22" s="126" customFormat="1" ht="11.4" x14ac:dyDescent="0.2">
      <c r="A34" s="126" t="s">
        <v>143</v>
      </c>
      <c r="B34" s="8">
        <v>2020</v>
      </c>
      <c r="C34" s="127" t="s">
        <v>7</v>
      </c>
      <c r="D34" s="8">
        <v>7614988</v>
      </c>
      <c r="E34" s="8">
        <v>48.532812369024214</v>
      </c>
      <c r="F34" s="8">
        <v>39.299582246380851</v>
      </c>
      <c r="G34" s="8">
        <v>26.663026065777103</v>
      </c>
      <c r="H34" s="8">
        <v>12.636556180603748</v>
      </c>
      <c r="I34" s="8">
        <v>60.700417753619149</v>
      </c>
      <c r="J34" s="8">
        <v>0</v>
      </c>
      <c r="K34" s="8"/>
      <c r="L34" s="8"/>
      <c r="M34" s="8">
        <v>27.452937218625227</v>
      </c>
      <c r="N34" s="8"/>
      <c r="O34" s="8"/>
      <c r="P34" s="8">
        <v>72.547062781374777</v>
      </c>
      <c r="Q34" s="8">
        <v>51.714118625218411</v>
      </c>
      <c r="R34" s="8">
        <v>51.714118625218411</v>
      </c>
      <c r="S34" s="8">
        <v>16.299746945283914</v>
      </c>
      <c r="T34" s="8">
        <v>35.414371679934497</v>
      </c>
      <c r="U34" s="8">
        <v>48.285881374781589</v>
      </c>
      <c r="V34" s="8">
        <v>0</v>
      </c>
    </row>
    <row r="35" spans="1:22" s="126" customFormat="1" ht="11.4" x14ac:dyDescent="0.2">
      <c r="A35" s="126" t="s">
        <v>143</v>
      </c>
      <c r="B35" s="8">
        <v>2021</v>
      </c>
      <c r="C35" s="127" t="s">
        <v>7</v>
      </c>
      <c r="D35" s="8">
        <v>7860261</v>
      </c>
      <c r="E35" s="8">
        <v>52.610292910153476</v>
      </c>
      <c r="F35" s="8">
        <v>41.987044326401701</v>
      </c>
      <c r="G35" s="8">
        <v>27.989540012156795</v>
      </c>
      <c r="H35" s="8">
        <v>13.997504314244907</v>
      </c>
      <c r="I35" s="8">
        <v>58.012955673598299</v>
      </c>
      <c r="J35" s="8">
        <v>0</v>
      </c>
      <c r="K35" s="8"/>
      <c r="L35" s="8"/>
      <c r="M35" s="8">
        <v>27.452937218625227</v>
      </c>
      <c r="N35" s="8"/>
      <c r="O35" s="8"/>
      <c r="P35" s="8">
        <v>72.547062781374777</v>
      </c>
      <c r="Q35" s="8">
        <v>51.714118625218411</v>
      </c>
      <c r="R35" s="8">
        <v>51.714118625218411</v>
      </c>
      <c r="S35" s="8">
        <v>14.140785001372933</v>
      </c>
      <c r="T35" s="8">
        <v>37.573333623845478</v>
      </c>
      <c r="U35" s="8">
        <v>48.285881374781589</v>
      </c>
      <c r="V35" s="8">
        <v>0</v>
      </c>
    </row>
    <row r="36" spans="1:22" s="126" customFormat="1" ht="11.4" x14ac:dyDescent="0.2">
      <c r="A36" s="126" t="s">
        <v>143</v>
      </c>
      <c r="B36" s="8">
        <v>2022</v>
      </c>
      <c r="C36" s="127" t="s">
        <v>7</v>
      </c>
      <c r="D36" s="8">
        <v>8117962</v>
      </c>
      <c r="E36" s="8">
        <v>56.687773451280918</v>
      </c>
      <c r="F36" s="8">
        <v>44.674506406422552</v>
      </c>
      <c r="G36" s="8">
        <v>29.316053958536941</v>
      </c>
      <c r="H36" s="8">
        <v>15.358452447885611</v>
      </c>
      <c r="I36" s="8">
        <v>55.325493593577448</v>
      </c>
      <c r="J36" s="8">
        <v>0</v>
      </c>
      <c r="K36" s="8"/>
      <c r="L36" s="8"/>
      <c r="M36" s="8">
        <v>27.452937218625227</v>
      </c>
      <c r="N36" s="8"/>
      <c r="O36" s="8"/>
      <c r="P36" s="8">
        <v>72.547062781374777</v>
      </c>
      <c r="Q36" s="8">
        <v>51.714118625218411</v>
      </c>
      <c r="R36" s="8">
        <v>51.714118625218411</v>
      </c>
      <c r="S36" s="8">
        <v>11.981823057461952</v>
      </c>
      <c r="T36" s="8">
        <v>39.732295567756459</v>
      </c>
      <c r="U36" s="8">
        <v>48.285881374781589</v>
      </c>
      <c r="V36" s="8">
        <v>0</v>
      </c>
    </row>
    <row r="37" spans="1:22" s="126" customFormat="1" ht="11.4" x14ac:dyDescent="0.2">
      <c r="A37" s="126" t="s">
        <v>143</v>
      </c>
      <c r="B37" s="8">
        <v>2023</v>
      </c>
      <c r="C37" s="127" t="s">
        <v>7</v>
      </c>
      <c r="D37" s="8">
        <v>8377725</v>
      </c>
      <c r="E37" s="8">
        <v>60.76525399241018</v>
      </c>
      <c r="F37" s="8">
        <v>47.361968486443402</v>
      </c>
      <c r="G37" s="8">
        <v>30.642567904916632</v>
      </c>
      <c r="H37" s="8">
        <v>16.71940058152677</v>
      </c>
      <c r="I37" s="8">
        <v>52.638031513556598</v>
      </c>
      <c r="J37" s="8">
        <v>0</v>
      </c>
      <c r="K37" s="8"/>
      <c r="L37" s="8"/>
      <c r="M37" s="8">
        <v>27.452937218625227</v>
      </c>
      <c r="N37" s="8"/>
      <c r="O37" s="8"/>
      <c r="P37" s="8">
        <v>72.547062781374777</v>
      </c>
      <c r="Q37" s="8">
        <v>51.714118625218411</v>
      </c>
      <c r="R37" s="8">
        <v>51.714118625218411</v>
      </c>
      <c r="S37" s="8">
        <v>9.8228611135509709</v>
      </c>
      <c r="T37" s="8">
        <v>41.89125751166744</v>
      </c>
      <c r="U37" s="8">
        <v>48.285881374781589</v>
      </c>
      <c r="V37" s="8">
        <v>0</v>
      </c>
    </row>
    <row r="38" spans="1:22" s="126" customFormat="1" ht="11.4" x14ac:dyDescent="0.2">
      <c r="A38" s="126" t="s">
        <v>143</v>
      </c>
      <c r="B38" s="8">
        <v>2024</v>
      </c>
      <c r="C38" s="127" t="s">
        <v>7</v>
      </c>
      <c r="D38" s="8">
        <v>8701371</v>
      </c>
      <c r="E38" s="8">
        <v>64.842734533537623</v>
      </c>
      <c r="F38" s="8">
        <v>50.049430566465162</v>
      </c>
      <c r="G38" s="8">
        <v>31.969081851296778</v>
      </c>
      <c r="H38" s="8">
        <v>18.080348715168384</v>
      </c>
      <c r="I38" s="8">
        <v>49.950569433534838</v>
      </c>
      <c r="J38" s="8">
        <v>0</v>
      </c>
      <c r="K38" s="8"/>
      <c r="L38" s="8"/>
      <c r="M38" s="8">
        <v>27.452937218625227</v>
      </c>
      <c r="N38" s="8"/>
      <c r="O38" s="8"/>
      <c r="P38" s="8">
        <v>72.547062781374777</v>
      </c>
      <c r="Q38" s="8">
        <v>51.714118625218411</v>
      </c>
      <c r="R38" s="8">
        <v>51.714118625218411</v>
      </c>
      <c r="S38" s="8">
        <v>7.6638991696408993</v>
      </c>
      <c r="T38" s="8">
        <v>44.050219455577512</v>
      </c>
      <c r="U38" s="8">
        <v>48.285881374781589</v>
      </c>
      <c r="V38" s="8">
        <v>0</v>
      </c>
    </row>
    <row r="39" spans="1:22" s="126" customFormat="1" ht="11.4" x14ac:dyDescent="0.2">
      <c r="A39" s="126" t="s">
        <v>143</v>
      </c>
      <c r="B39" s="8">
        <v>2025</v>
      </c>
      <c r="C39" s="127" t="s">
        <v>7</v>
      </c>
      <c r="D39" s="8">
        <v>8638163</v>
      </c>
      <c r="E39" s="8">
        <v>68.920215074666885</v>
      </c>
      <c r="F39" s="8">
        <v>52.736892646486012</v>
      </c>
      <c r="G39" s="8">
        <v>33.295595797676469</v>
      </c>
      <c r="H39" s="8">
        <v>19.441296848809543</v>
      </c>
      <c r="I39" s="8">
        <v>47.263107353513988</v>
      </c>
      <c r="J39" s="8">
        <v>0</v>
      </c>
      <c r="K39" s="8"/>
      <c r="L39" s="8"/>
      <c r="M39" s="8">
        <v>27.452937218625227</v>
      </c>
      <c r="N39" s="8"/>
      <c r="O39" s="8"/>
      <c r="P39" s="8">
        <v>72.547062781374777</v>
      </c>
      <c r="Q39" s="8">
        <v>51.714118625218411</v>
      </c>
      <c r="R39" s="8">
        <v>51.714118625218411</v>
      </c>
      <c r="S39" s="8">
        <v>7.6638991696408993</v>
      </c>
      <c r="T39" s="8">
        <v>44.050219455577512</v>
      </c>
      <c r="U39" s="8">
        <v>48.285881374781589</v>
      </c>
      <c r="V39" s="8">
        <v>0</v>
      </c>
    </row>
    <row r="40" spans="1:22" s="126" customFormat="1" ht="11.4" x14ac:dyDescent="0.2">
      <c r="A40" s="126" t="s">
        <v>143</v>
      </c>
      <c r="B40" s="8">
        <v>2026</v>
      </c>
      <c r="C40" s="127" t="s">
        <v>7</v>
      </c>
      <c r="D40" s="8"/>
      <c r="E40" s="8">
        <v>72.997695615794328</v>
      </c>
      <c r="F40" s="8">
        <v>55.424354726506863</v>
      </c>
      <c r="G40" s="8">
        <v>34.622109744056161</v>
      </c>
      <c r="H40" s="8">
        <v>20.802244982450702</v>
      </c>
      <c r="I40" s="8">
        <v>44.575645273493137</v>
      </c>
      <c r="J40" s="8">
        <v>0</v>
      </c>
      <c r="K40" s="8"/>
      <c r="L40" s="8"/>
      <c r="M40" s="8">
        <v>27.452937218625227</v>
      </c>
      <c r="N40" s="8"/>
      <c r="O40" s="8"/>
      <c r="P40" s="8">
        <v>72.547062781374777</v>
      </c>
      <c r="Q40" s="8">
        <v>51.714118625218411</v>
      </c>
      <c r="R40" s="8">
        <v>51.714118625218411</v>
      </c>
      <c r="S40" s="8">
        <v>7.6638991696408993</v>
      </c>
      <c r="T40" s="8">
        <v>44.050219455577512</v>
      </c>
      <c r="U40" s="8">
        <v>48.285881374781589</v>
      </c>
      <c r="V40" s="8">
        <v>0</v>
      </c>
    </row>
    <row r="41" spans="1:22" s="126" customFormat="1" ht="11.4" x14ac:dyDescent="0.2">
      <c r="A41" s="126" t="s">
        <v>143</v>
      </c>
      <c r="B41" s="8">
        <v>2027</v>
      </c>
      <c r="C41" s="127" t="s">
        <v>7</v>
      </c>
      <c r="D41" s="8"/>
      <c r="E41" s="8">
        <v>72.997695615794328</v>
      </c>
      <c r="F41" s="8">
        <v>55.424354726506863</v>
      </c>
      <c r="G41" s="8">
        <v>34.622109744056161</v>
      </c>
      <c r="H41" s="8">
        <v>20.802244982450702</v>
      </c>
      <c r="I41" s="8">
        <v>44.575645273493137</v>
      </c>
      <c r="J41" s="8">
        <v>0</v>
      </c>
      <c r="K41" s="8"/>
      <c r="L41" s="8"/>
      <c r="M41" s="8">
        <v>27.452937218625227</v>
      </c>
      <c r="N41" s="8"/>
      <c r="O41" s="8"/>
      <c r="P41" s="8">
        <v>72.547062781374777</v>
      </c>
      <c r="Q41" s="8">
        <v>51.714118625218411</v>
      </c>
      <c r="R41" s="8">
        <v>51.714118625218411</v>
      </c>
      <c r="S41" s="8">
        <v>7.6638991696408993</v>
      </c>
      <c r="T41" s="8">
        <v>44.050219455577512</v>
      </c>
      <c r="U41" s="8">
        <v>48.285881374781589</v>
      </c>
      <c r="V41" s="8">
        <v>0</v>
      </c>
    </row>
    <row r="42" spans="1:22" s="126" customFormat="1" ht="11.4" x14ac:dyDescent="0.2">
      <c r="A42" s="126" t="s">
        <v>143</v>
      </c>
      <c r="B42" s="8">
        <v>2028</v>
      </c>
      <c r="C42" s="127" t="s">
        <v>7</v>
      </c>
      <c r="D42" s="8"/>
      <c r="E42" s="8">
        <v>72.997695615794328</v>
      </c>
      <c r="F42" s="8">
        <v>55.424354726506863</v>
      </c>
      <c r="G42" s="8">
        <v>34.622109744056161</v>
      </c>
      <c r="H42" s="8">
        <v>20.802244982450702</v>
      </c>
      <c r="I42" s="8">
        <v>44.575645273493137</v>
      </c>
      <c r="J42" s="8">
        <v>0</v>
      </c>
      <c r="K42" s="8"/>
      <c r="L42" s="8"/>
      <c r="M42" s="8">
        <v>27.452937218625227</v>
      </c>
      <c r="N42" s="8"/>
      <c r="O42" s="8"/>
      <c r="P42" s="8">
        <v>72.547062781374777</v>
      </c>
      <c r="Q42" s="8">
        <v>51.714118625218411</v>
      </c>
      <c r="R42" s="8">
        <v>51.714118625218411</v>
      </c>
      <c r="S42" s="8">
        <v>7.6638991696408993</v>
      </c>
      <c r="T42" s="8">
        <v>44.050219455577512</v>
      </c>
      <c r="U42" s="8">
        <v>48.285881374781589</v>
      </c>
      <c r="V42" s="8">
        <v>0</v>
      </c>
    </row>
    <row r="43" spans="1:22" s="126" customFormat="1" ht="11.4" x14ac:dyDescent="0.2">
      <c r="A43" s="126" t="s">
        <v>143</v>
      </c>
      <c r="B43" s="8">
        <v>2029</v>
      </c>
      <c r="C43" s="127" t="s">
        <v>7</v>
      </c>
      <c r="D43" s="8"/>
      <c r="E43" s="8">
        <v>72.997695615794328</v>
      </c>
      <c r="F43" s="8">
        <v>55.424354726506863</v>
      </c>
      <c r="G43" s="8">
        <v>34.622109744056161</v>
      </c>
      <c r="H43" s="8">
        <v>20.802244982450702</v>
      </c>
      <c r="I43" s="8">
        <v>44.575645273493137</v>
      </c>
      <c r="J43" s="8">
        <v>0</v>
      </c>
      <c r="K43" s="8"/>
      <c r="L43" s="8"/>
      <c r="M43" s="8">
        <v>27.452937218625227</v>
      </c>
      <c r="N43" s="8"/>
      <c r="O43" s="8"/>
      <c r="P43" s="8">
        <v>72.547062781374777</v>
      </c>
      <c r="Q43" s="8">
        <v>51.714118625218411</v>
      </c>
      <c r="R43" s="8"/>
      <c r="S43" s="8"/>
      <c r="T43" s="8"/>
      <c r="U43" s="8"/>
      <c r="V43" s="8">
        <v>100</v>
      </c>
    </row>
    <row r="44" spans="1:22" s="126" customFormat="1" ht="11.4" x14ac:dyDescent="0.2">
      <c r="A44" s="126" t="s">
        <v>143</v>
      </c>
      <c r="B44" s="8">
        <v>2030</v>
      </c>
      <c r="C44" s="127" t="s">
        <v>7</v>
      </c>
      <c r="D44" s="8"/>
      <c r="E44" s="8">
        <v>72.997695615794328</v>
      </c>
      <c r="F44" s="8">
        <v>55.424354726506863</v>
      </c>
      <c r="G44" s="8">
        <v>34.622109744056161</v>
      </c>
      <c r="H44" s="8">
        <v>20.802244982450702</v>
      </c>
      <c r="I44" s="8">
        <v>44.575645273493137</v>
      </c>
      <c r="J44" s="8">
        <v>0</v>
      </c>
      <c r="K44" s="8"/>
      <c r="L44" s="8"/>
      <c r="M44" s="8">
        <v>27.452937218625227</v>
      </c>
      <c r="N44" s="8"/>
      <c r="O44" s="8"/>
      <c r="P44" s="8">
        <v>72.547062781374777</v>
      </c>
      <c r="Q44" s="8">
        <v>51.714118625218411</v>
      </c>
      <c r="R44" s="8"/>
      <c r="S44" s="8"/>
      <c r="T44" s="8"/>
      <c r="U44" s="8"/>
      <c r="V44" s="8">
        <v>100</v>
      </c>
    </row>
    <row r="45" spans="1:22" s="126" customFormat="1" ht="11.4" x14ac:dyDescent="0.2">
      <c r="A45" s="126" t="s">
        <v>143</v>
      </c>
      <c r="B45" s="8">
        <v>2000</v>
      </c>
      <c r="C45" s="127" t="s">
        <v>1</v>
      </c>
      <c r="D45" s="8">
        <v>788592.30920677178</v>
      </c>
      <c r="E45" s="8"/>
      <c r="F45" s="8"/>
      <c r="G45" s="8"/>
      <c r="H45" s="8"/>
      <c r="I45" s="8"/>
      <c r="J45" s="8">
        <v>100</v>
      </c>
      <c r="K45" s="8"/>
      <c r="L45" s="8"/>
      <c r="M45" s="8"/>
      <c r="N45" s="8"/>
      <c r="O45" s="8"/>
      <c r="P45" s="8">
        <v>100</v>
      </c>
      <c r="Q45" s="8"/>
      <c r="R45" s="8"/>
      <c r="S45" s="8"/>
      <c r="T45" s="8"/>
      <c r="U45" s="8"/>
      <c r="V45" s="8">
        <v>100</v>
      </c>
    </row>
    <row r="46" spans="1:22" s="126" customFormat="1" ht="11.4" x14ac:dyDescent="0.2">
      <c r="A46" s="126" t="s">
        <v>143</v>
      </c>
      <c r="B46" s="8">
        <v>2001</v>
      </c>
      <c r="C46" s="127" t="s">
        <v>1</v>
      </c>
      <c r="D46" s="8">
        <v>823440.06649909983</v>
      </c>
      <c r="E46" s="8"/>
      <c r="F46" s="8"/>
      <c r="G46" s="8"/>
      <c r="H46" s="8"/>
      <c r="I46" s="8"/>
      <c r="J46" s="8">
        <v>100</v>
      </c>
      <c r="K46" s="8"/>
      <c r="L46" s="8"/>
      <c r="M46" s="8"/>
      <c r="N46" s="8"/>
      <c r="O46" s="8"/>
      <c r="P46" s="8">
        <v>100</v>
      </c>
      <c r="Q46" s="8"/>
      <c r="R46" s="8"/>
      <c r="S46" s="8"/>
      <c r="T46" s="8"/>
      <c r="U46" s="8"/>
      <c r="V46" s="8">
        <v>100</v>
      </c>
    </row>
    <row r="47" spans="1:22" s="126" customFormat="1" ht="11.4" x14ac:dyDescent="0.2">
      <c r="A47" s="126" t="s">
        <v>143</v>
      </c>
      <c r="B47" s="8">
        <v>2002</v>
      </c>
      <c r="C47" s="127" t="s">
        <v>1</v>
      </c>
      <c r="D47" s="8">
        <v>859806.96728023526</v>
      </c>
      <c r="E47" s="8"/>
      <c r="F47" s="8"/>
      <c r="G47" s="8"/>
      <c r="H47" s="8"/>
      <c r="I47" s="8"/>
      <c r="J47" s="8">
        <v>100</v>
      </c>
      <c r="K47" s="8"/>
      <c r="L47" s="8"/>
      <c r="M47" s="8"/>
      <c r="N47" s="8"/>
      <c r="O47" s="8"/>
      <c r="P47" s="8">
        <v>100</v>
      </c>
      <c r="Q47" s="8"/>
      <c r="R47" s="8"/>
      <c r="S47" s="8"/>
      <c r="T47" s="8"/>
      <c r="U47" s="8"/>
      <c r="V47" s="8">
        <v>100</v>
      </c>
    </row>
    <row r="48" spans="1:22" s="126" customFormat="1" ht="11.4" x14ac:dyDescent="0.2">
      <c r="A48" s="126" t="s">
        <v>143</v>
      </c>
      <c r="B48" s="8">
        <v>2003</v>
      </c>
      <c r="C48" s="127" t="s">
        <v>1</v>
      </c>
      <c r="D48" s="8">
        <v>894718.47457504272</v>
      </c>
      <c r="E48" s="8"/>
      <c r="F48" s="8"/>
      <c r="G48" s="8"/>
      <c r="H48" s="8"/>
      <c r="I48" s="8"/>
      <c r="J48" s="8">
        <v>100</v>
      </c>
      <c r="K48" s="8"/>
      <c r="L48" s="8"/>
      <c r="M48" s="8"/>
      <c r="N48" s="8"/>
      <c r="O48" s="8"/>
      <c r="P48" s="8">
        <v>100</v>
      </c>
      <c r="Q48" s="8"/>
      <c r="R48" s="8"/>
      <c r="S48" s="8"/>
      <c r="T48" s="8"/>
      <c r="U48" s="8"/>
      <c r="V48" s="8">
        <v>100</v>
      </c>
    </row>
    <row r="49" spans="1:22" s="126" customFormat="1" ht="11.4" x14ac:dyDescent="0.2">
      <c r="A49" s="126" t="s">
        <v>143</v>
      </c>
      <c r="B49" s="8">
        <v>2004</v>
      </c>
      <c r="C49" s="127" t="s">
        <v>1</v>
      </c>
      <c r="D49" s="8">
        <v>933238.19808586128</v>
      </c>
      <c r="E49" s="8"/>
      <c r="F49" s="8"/>
      <c r="G49" s="8"/>
      <c r="H49" s="8"/>
      <c r="I49" s="8"/>
      <c r="J49" s="8">
        <v>100</v>
      </c>
      <c r="K49" s="8"/>
      <c r="L49" s="8"/>
      <c r="M49" s="8"/>
      <c r="N49" s="8"/>
      <c r="O49" s="8"/>
      <c r="P49" s="8">
        <v>100</v>
      </c>
      <c r="Q49" s="8"/>
      <c r="R49" s="8"/>
      <c r="S49" s="8"/>
      <c r="T49" s="8"/>
      <c r="U49" s="8"/>
      <c r="V49" s="8">
        <v>100</v>
      </c>
    </row>
    <row r="50" spans="1:22" s="126" customFormat="1" ht="11.4" x14ac:dyDescent="0.2">
      <c r="A50" s="126" t="s">
        <v>143</v>
      </c>
      <c r="B50" s="8">
        <v>2005</v>
      </c>
      <c r="C50" s="127" t="s">
        <v>1</v>
      </c>
      <c r="D50" s="8">
        <v>974601.65578632359</v>
      </c>
      <c r="E50" s="8"/>
      <c r="F50" s="8"/>
      <c r="G50" s="8"/>
      <c r="H50" s="8"/>
      <c r="I50" s="8"/>
      <c r="J50" s="8">
        <v>100</v>
      </c>
      <c r="K50" s="8"/>
      <c r="L50" s="8"/>
      <c r="M50" s="8"/>
      <c r="N50" s="8"/>
      <c r="O50" s="8"/>
      <c r="P50" s="8">
        <v>100</v>
      </c>
      <c r="Q50" s="8"/>
      <c r="R50" s="8"/>
      <c r="S50" s="8"/>
      <c r="T50" s="8"/>
      <c r="U50" s="8"/>
      <c r="V50" s="8">
        <v>100</v>
      </c>
    </row>
    <row r="51" spans="1:22" s="126" customFormat="1" ht="11.4" x14ac:dyDescent="0.2">
      <c r="A51" s="126" t="s">
        <v>143</v>
      </c>
      <c r="B51" s="8">
        <v>2006</v>
      </c>
      <c r="C51" s="127" t="s">
        <v>1</v>
      </c>
      <c r="D51" s="8">
        <v>1013314.8313041687</v>
      </c>
      <c r="E51" s="8"/>
      <c r="F51" s="8"/>
      <c r="G51" s="8"/>
      <c r="H51" s="8"/>
      <c r="I51" s="8"/>
      <c r="J51" s="8">
        <v>100</v>
      </c>
      <c r="K51" s="8"/>
      <c r="L51" s="8"/>
      <c r="M51" s="8"/>
      <c r="N51" s="8"/>
      <c r="O51" s="8"/>
      <c r="P51" s="8">
        <v>100</v>
      </c>
      <c r="Q51" s="8"/>
      <c r="R51" s="8"/>
      <c r="S51" s="8"/>
      <c r="T51" s="8"/>
      <c r="U51" s="8"/>
      <c r="V51" s="8">
        <v>100</v>
      </c>
    </row>
    <row r="52" spans="1:22" s="126" customFormat="1" ht="11.4" x14ac:dyDescent="0.2">
      <c r="A52" s="126" t="s">
        <v>143</v>
      </c>
      <c r="B52" s="8">
        <v>2007</v>
      </c>
      <c r="C52" s="127" t="s">
        <v>1</v>
      </c>
      <c r="D52" s="8">
        <v>1052640.017588997</v>
      </c>
      <c r="E52" s="8"/>
      <c r="F52" s="8"/>
      <c r="G52" s="8"/>
      <c r="H52" s="8"/>
      <c r="I52" s="8"/>
      <c r="J52" s="8">
        <v>100</v>
      </c>
      <c r="K52" s="8"/>
      <c r="L52" s="8"/>
      <c r="M52" s="8"/>
      <c r="N52" s="8"/>
      <c r="O52" s="8"/>
      <c r="P52" s="8">
        <v>100</v>
      </c>
      <c r="Q52" s="8"/>
      <c r="R52" s="8"/>
      <c r="S52" s="8"/>
      <c r="T52" s="8"/>
      <c r="U52" s="8"/>
      <c r="V52" s="8">
        <v>100</v>
      </c>
    </row>
    <row r="53" spans="1:22" s="126" customFormat="1" ht="11.4" x14ac:dyDescent="0.2">
      <c r="A53" s="126" t="s">
        <v>143</v>
      </c>
      <c r="B53" s="8">
        <v>2008</v>
      </c>
      <c r="C53" s="127" t="s">
        <v>1</v>
      </c>
      <c r="D53" s="8">
        <v>1093168.0006106759</v>
      </c>
      <c r="E53" s="8"/>
      <c r="F53" s="8"/>
      <c r="G53" s="8"/>
      <c r="H53" s="8"/>
      <c r="I53" s="8"/>
      <c r="J53" s="8">
        <v>100</v>
      </c>
      <c r="K53" s="8"/>
      <c r="L53" s="8"/>
      <c r="M53" s="8"/>
      <c r="N53" s="8"/>
      <c r="O53" s="8"/>
      <c r="P53" s="8">
        <v>100</v>
      </c>
      <c r="Q53" s="8"/>
      <c r="R53" s="8"/>
      <c r="S53" s="8"/>
      <c r="T53" s="8"/>
      <c r="U53" s="8"/>
      <c r="V53" s="8">
        <v>100</v>
      </c>
    </row>
    <row r="54" spans="1:22" s="126" customFormat="1" ht="11.4" x14ac:dyDescent="0.2">
      <c r="A54" s="126" t="s">
        <v>143</v>
      </c>
      <c r="B54" s="8">
        <v>2009</v>
      </c>
      <c r="C54" s="127" t="s">
        <v>1</v>
      </c>
      <c r="D54" s="8">
        <v>1137576.2031913758</v>
      </c>
      <c r="E54" s="8"/>
      <c r="F54" s="8"/>
      <c r="G54" s="8"/>
      <c r="H54" s="8"/>
      <c r="I54" s="8"/>
      <c r="J54" s="8">
        <v>100</v>
      </c>
      <c r="K54" s="8"/>
      <c r="L54" s="8"/>
      <c r="M54" s="8"/>
      <c r="N54" s="8"/>
      <c r="O54" s="8"/>
      <c r="P54" s="8">
        <v>100</v>
      </c>
      <c r="Q54" s="8"/>
      <c r="R54" s="8"/>
      <c r="S54" s="8"/>
      <c r="T54" s="8"/>
      <c r="U54" s="8"/>
      <c r="V54" s="8">
        <v>100</v>
      </c>
    </row>
    <row r="55" spans="1:22" s="126" customFormat="1" ht="11.4" x14ac:dyDescent="0.2">
      <c r="A55" s="126" t="s">
        <v>143</v>
      </c>
      <c r="B55" s="8">
        <v>2010</v>
      </c>
      <c r="C55" s="127" t="s">
        <v>1</v>
      </c>
      <c r="D55" s="8">
        <v>1183215.584548645</v>
      </c>
      <c r="E55" s="8"/>
      <c r="F55" s="8"/>
      <c r="G55" s="8"/>
      <c r="H55" s="8"/>
      <c r="I55" s="8"/>
      <c r="J55" s="8">
        <v>100</v>
      </c>
      <c r="K55" s="8"/>
      <c r="L55" s="8"/>
      <c r="M55" s="8"/>
      <c r="N55" s="8"/>
      <c r="O55" s="8"/>
      <c r="P55" s="8">
        <v>100</v>
      </c>
      <c r="Q55" s="8"/>
      <c r="R55" s="8"/>
      <c r="S55" s="8"/>
      <c r="T55" s="8"/>
      <c r="U55" s="8"/>
      <c r="V55" s="8">
        <v>100</v>
      </c>
    </row>
    <row r="56" spans="1:22" s="126" customFormat="1" ht="11.4" x14ac:dyDescent="0.2">
      <c r="A56" s="126" t="s">
        <v>143</v>
      </c>
      <c r="B56" s="8">
        <v>2011</v>
      </c>
      <c r="C56" s="127" t="s">
        <v>1</v>
      </c>
      <c r="D56" s="8">
        <v>1232246.5669839478</v>
      </c>
      <c r="E56" s="8"/>
      <c r="F56" s="8"/>
      <c r="G56" s="8"/>
      <c r="H56" s="8"/>
      <c r="I56" s="8"/>
      <c r="J56" s="8">
        <v>100</v>
      </c>
      <c r="K56" s="8"/>
      <c r="L56" s="8"/>
      <c r="M56" s="8"/>
      <c r="N56" s="8"/>
      <c r="O56" s="8"/>
      <c r="P56" s="8">
        <v>100</v>
      </c>
      <c r="Q56" s="8"/>
      <c r="R56" s="8"/>
      <c r="S56" s="8"/>
      <c r="T56" s="8"/>
      <c r="U56" s="8"/>
      <c r="V56" s="8">
        <v>100</v>
      </c>
    </row>
    <row r="57" spans="1:22" s="126" customFormat="1" ht="11.4" x14ac:dyDescent="0.2">
      <c r="A57" s="126" t="s">
        <v>143</v>
      </c>
      <c r="B57" s="8">
        <v>2012</v>
      </c>
      <c r="C57" s="127" t="s">
        <v>1</v>
      </c>
      <c r="D57" s="8">
        <v>1282314.528727913</v>
      </c>
      <c r="E57" s="8"/>
      <c r="F57" s="8"/>
      <c r="G57" s="8"/>
      <c r="H57" s="8"/>
      <c r="I57" s="8"/>
      <c r="J57" s="8">
        <v>100</v>
      </c>
      <c r="K57" s="8"/>
      <c r="L57" s="8"/>
      <c r="M57" s="8"/>
      <c r="N57" s="8"/>
      <c r="O57" s="8"/>
      <c r="P57" s="8">
        <v>100</v>
      </c>
      <c r="Q57" s="8"/>
      <c r="R57" s="8"/>
      <c r="S57" s="8"/>
      <c r="T57" s="8"/>
      <c r="U57" s="8"/>
      <c r="V57" s="8">
        <v>100</v>
      </c>
    </row>
    <row r="58" spans="1:22" s="126" customFormat="1" ht="11.4" x14ac:dyDescent="0.2">
      <c r="A58" s="126" t="s">
        <v>143</v>
      </c>
      <c r="B58" s="8">
        <v>2013</v>
      </c>
      <c r="C58" s="127" t="s">
        <v>1</v>
      </c>
      <c r="D58" s="8">
        <v>1334193.1557420157</v>
      </c>
      <c r="E58" s="8"/>
      <c r="F58" s="8"/>
      <c r="G58" s="8"/>
      <c r="H58" s="8"/>
      <c r="I58" s="8"/>
      <c r="J58" s="8">
        <v>100</v>
      </c>
      <c r="K58" s="8"/>
      <c r="L58" s="8"/>
      <c r="M58" s="8"/>
      <c r="N58" s="8"/>
      <c r="O58" s="8"/>
      <c r="P58" s="8">
        <v>100</v>
      </c>
      <c r="Q58" s="8"/>
      <c r="R58" s="8"/>
      <c r="S58" s="8"/>
      <c r="T58" s="8"/>
      <c r="U58" s="8"/>
      <c r="V58" s="8">
        <v>100</v>
      </c>
    </row>
    <row r="59" spans="1:22" s="126" customFormat="1" ht="11.4" x14ac:dyDescent="0.2">
      <c r="A59" s="126" t="s">
        <v>143</v>
      </c>
      <c r="B59" s="8">
        <v>2014</v>
      </c>
      <c r="C59" s="127" t="s">
        <v>1</v>
      </c>
      <c r="D59" s="8">
        <v>1392900.1674895668</v>
      </c>
      <c r="E59" s="8"/>
      <c r="F59" s="8"/>
      <c r="G59" s="8"/>
      <c r="H59" s="8"/>
      <c r="I59" s="8"/>
      <c r="J59" s="8">
        <v>100</v>
      </c>
      <c r="K59" s="8"/>
      <c r="L59" s="8"/>
      <c r="M59" s="8"/>
      <c r="N59" s="8"/>
      <c r="O59" s="8"/>
      <c r="P59" s="8">
        <v>100</v>
      </c>
      <c r="Q59" s="8"/>
      <c r="R59" s="8"/>
      <c r="S59" s="8"/>
      <c r="T59" s="8"/>
      <c r="U59" s="8"/>
      <c r="V59" s="8">
        <v>100</v>
      </c>
    </row>
    <row r="60" spans="1:22" s="126" customFormat="1" ht="11.4" x14ac:dyDescent="0.2">
      <c r="A60" s="126" t="s">
        <v>143</v>
      </c>
      <c r="B60" s="8">
        <v>2015</v>
      </c>
      <c r="C60" s="127" t="s">
        <v>1</v>
      </c>
      <c r="D60" s="8">
        <v>1453224.0042142868</v>
      </c>
      <c r="E60" s="8"/>
      <c r="F60" s="8"/>
      <c r="G60" s="8"/>
      <c r="H60" s="8"/>
      <c r="I60" s="8"/>
      <c r="J60" s="8">
        <v>100</v>
      </c>
      <c r="K60" s="8"/>
      <c r="L60" s="8"/>
      <c r="M60" s="8"/>
      <c r="N60" s="8"/>
      <c r="O60" s="8"/>
      <c r="P60" s="8">
        <v>100</v>
      </c>
      <c r="Q60" s="8"/>
      <c r="R60" s="8"/>
      <c r="S60" s="8"/>
      <c r="T60" s="8"/>
      <c r="U60" s="8"/>
      <c r="V60" s="8">
        <v>100</v>
      </c>
    </row>
    <row r="61" spans="1:22" s="126" customFormat="1" ht="11.4" x14ac:dyDescent="0.2">
      <c r="A61" s="126" t="s">
        <v>143</v>
      </c>
      <c r="B61" s="8">
        <v>2016</v>
      </c>
      <c r="C61" s="127" t="s">
        <v>1</v>
      </c>
      <c r="D61" s="8">
        <v>1512594.6807233619</v>
      </c>
      <c r="E61" s="8">
        <v>69.596455517724664</v>
      </c>
      <c r="F61" s="8">
        <v>64.897955887619148</v>
      </c>
      <c r="G61" s="8">
        <v>64.897955887619148</v>
      </c>
      <c r="H61" s="8">
        <v>0</v>
      </c>
      <c r="I61" s="8">
        <v>35.102044112380852</v>
      </c>
      <c r="J61" s="8">
        <v>0</v>
      </c>
      <c r="K61" s="8"/>
      <c r="L61" s="8"/>
      <c r="M61" s="8"/>
      <c r="N61" s="8"/>
      <c r="O61" s="8"/>
      <c r="P61" s="8">
        <v>100</v>
      </c>
      <c r="Q61" s="8"/>
      <c r="R61" s="8"/>
      <c r="S61" s="8"/>
      <c r="T61" s="8"/>
      <c r="U61" s="8"/>
      <c r="V61" s="8">
        <v>100</v>
      </c>
    </row>
    <row r="62" spans="1:22" s="126" customFormat="1" ht="11.4" x14ac:dyDescent="0.2">
      <c r="A62" s="126" t="s">
        <v>143</v>
      </c>
      <c r="B62" s="8">
        <v>2017</v>
      </c>
      <c r="C62" s="127" t="s">
        <v>1</v>
      </c>
      <c r="D62" s="8">
        <v>1577601.3155694008</v>
      </c>
      <c r="E62" s="8">
        <v>69.596455517724664</v>
      </c>
      <c r="F62" s="8">
        <v>64.897955887619148</v>
      </c>
      <c r="G62" s="8">
        <v>64.897955887619148</v>
      </c>
      <c r="H62" s="8">
        <v>0</v>
      </c>
      <c r="I62" s="8">
        <v>35.102044112380852</v>
      </c>
      <c r="J62" s="8">
        <v>0</v>
      </c>
      <c r="K62" s="8"/>
      <c r="L62" s="8"/>
      <c r="M62" s="8"/>
      <c r="N62" s="8"/>
      <c r="O62" s="8"/>
      <c r="P62" s="8">
        <v>100</v>
      </c>
      <c r="Q62" s="8"/>
      <c r="R62" s="8"/>
      <c r="S62" s="8"/>
      <c r="T62" s="8"/>
      <c r="U62" s="8"/>
      <c r="V62" s="8">
        <v>100</v>
      </c>
    </row>
    <row r="63" spans="1:22" s="126" customFormat="1" ht="11.4" x14ac:dyDescent="0.2">
      <c r="A63" s="126" t="s">
        <v>143</v>
      </c>
      <c r="B63" s="8">
        <v>2018</v>
      </c>
      <c r="C63" s="127" t="s">
        <v>1</v>
      </c>
      <c r="D63" s="8">
        <v>1646042.965319233</v>
      </c>
      <c r="E63" s="8">
        <v>69.596455517724664</v>
      </c>
      <c r="F63" s="8">
        <v>64.897955887619148</v>
      </c>
      <c r="G63" s="8">
        <v>64.897955887619148</v>
      </c>
      <c r="H63" s="8">
        <v>0</v>
      </c>
      <c r="I63" s="8">
        <v>35.102044112380852</v>
      </c>
      <c r="J63" s="8">
        <v>0</v>
      </c>
      <c r="K63" s="8"/>
      <c r="L63" s="8"/>
      <c r="M63" s="8"/>
      <c r="N63" s="8"/>
      <c r="O63" s="8"/>
      <c r="P63" s="8">
        <v>100</v>
      </c>
      <c r="Q63" s="8"/>
      <c r="R63" s="8"/>
      <c r="S63" s="8"/>
      <c r="T63" s="8"/>
      <c r="U63" s="8"/>
      <c r="V63" s="8">
        <v>100</v>
      </c>
    </row>
    <row r="64" spans="1:22" s="126" customFormat="1" ht="11.4" x14ac:dyDescent="0.2">
      <c r="A64" s="126" t="s">
        <v>143</v>
      </c>
      <c r="B64" s="8">
        <v>2019</v>
      </c>
      <c r="C64" s="127" t="s">
        <v>1</v>
      </c>
      <c r="D64" s="8">
        <v>1718807.4761180878</v>
      </c>
      <c r="E64" s="8">
        <v>69.596455517724664</v>
      </c>
      <c r="F64" s="8">
        <v>64.897955887619148</v>
      </c>
      <c r="G64" s="8">
        <v>64.897955887619148</v>
      </c>
      <c r="H64" s="8">
        <v>0</v>
      </c>
      <c r="I64" s="8">
        <v>35.102044112380852</v>
      </c>
      <c r="J64" s="8">
        <v>0</v>
      </c>
      <c r="K64" s="8"/>
      <c r="L64" s="8"/>
      <c r="M64" s="8"/>
      <c r="N64" s="8"/>
      <c r="O64" s="8"/>
      <c r="P64" s="8">
        <v>100</v>
      </c>
      <c r="Q64" s="8"/>
      <c r="R64" s="8"/>
      <c r="S64" s="8"/>
      <c r="T64" s="8"/>
      <c r="U64" s="8"/>
      <c r="V64" s="8">
        <v>100</v>
      </c>
    </row>
    <row r="65" spans="1:22" s="126" customFormat="1" ht="11.4" x14ac:dyDescent="0.2">
      <c r="A65" s="126" t="s">
        <v>143</v>
      </c>
      <c r="B65" s="8">
        <v>2020</v>
      </c>
      <c r="C65" s="127" t="s">
        <v>1</v>
      </c>
      <c r="D65" s="8">
        <v>1791045.2124586485</v>
      </c>
      <c r="E65" s="8">
        <v>69.596455517724664</v>
      </c>
      <c r="F65" s="8">
        <v>64.897955887619148</v>
      </c>
      <c r="G65" s="8">
        <v>64.897955887619148</v>
      </c>
      <c r="H65" s="8">
        <v>0</v>
      </c>
      <c r="I65" s="8">
        <v>35.102044112380852</v>
      </c>
      <c r="J65" s="8">
        <v>0</v>
      </c>
      <c r="K65" s="8"/>
      <c r="L65" s="8"/>
      <c r="M65" s="8"/>
      <c r="N65" s="8"/>
      <c r="O65" s="8"/>
      <c r="P65" s="8">
        <v>100</v>
      </c>
      <c r="Q65" s="8">
        <v>71.096426823299069</v>
      </c>
      <c r="R65" s="8"/>
      <c r="S65" s="8"/>
      <c r="T65" s="8"/>
      <c r="U65" s="8">
        <v>28.903573176700931</v>
      </c>
      <c r="V65" s="8">
        <v>71.096426823299069</v>
      </c>
    </row>
    <row r="66" spans="1:22" s="126" customFormat="1" ht="11.4" x14ac:dyDescent="0.2">
      <c r="A66" s="126" t="s">
        <v>143</v>
      </c>
      <c r="B66" s="8">
        <v>2021</v>
      </c>
      <c r="C66" s="127" t="s">
        <v>1</v>
      </c>
      <c r="D66" s="8">
        <v>1869248.6792044258</v>
      </c>
      <c r="E66" s="8">
        <v>69.596455517724664</v>
      </c>
      <c r="F66" s="8">
        <v>64.897955887619148</v>
      </c>
      <c r="G66" s="8">
        <v>64.897955887619148</v>
      </c>
      <c r="H66" s="8">
        <v>0</v>
      </c>
      <c r="I66" s="8">
        <v>35.102044112380852</v>
      </c>
      <c r="J66" s="8">
        <v>0</v>
      </c>
      <c r="K66" s="8"/>
      <c r="L66" s="8"/>
      <c r="M66" s="8"/>
      <c r="N66" s="8"/>
      <c r="O66" s="8"/>
      <c r="P66" s="8">
        <v>100</v>
      </c>
      <c r="Q66" s="8">
        <v>71.096426823299069</v>
      </c>
      <c r="R66" s="8"/>
      <c r="S66" s="8"/>
      <c r="T66" s="8"/>
      <c r="U66" s="8">
        <v>28.903573176700931</v>
      </c>
      <c r="V66" s="8">
        <v>71.096426823299069</v>
      </c>
    </row>
    <row r="67" spans="1:22" s="126" customFormat="1" ht="11.4" x14ac:dyDescent="0.2">
      <c r="A67" s="126" t="s">
        <v>143</v>
      </c>
      <c r="B67" s="8">
        <v>2022</v>
      </c>
      <c r="C67" s="127" t="s">
        <v>1</v>
      </c>
      <c r="D67" s="8">
        <v>1953425.1737633515</v>
      </c>
      <c r="E67" s="8">
        <v>69.596455517724664</v>
      </c>
      <c r="F67" s="8">
        <v>64.897955887619148</v>
      </c>
      <c r="G67" s="8">
        <v>64.897955887619148</v>
      </c>
      <c r="H67" s="8">
        <v>0</v>
      </c>
      <c r="I67" s="8">
        <v>35.102044112380852</v>
      </c>
      <c r="J67" s="8">
        <v>0</v>
      </c>
      <c r="K67" s="8"/>
      <c r="L67" s="8"/>
      <c r="M67" s="8"/>
      <c r="N67" s="8"/>
      <c r="O67" s="8"/>
      <c r="P67" s="8">
        <v>100</v>
      </c>
      <c r="Q67" s="8">
        <v>71.096426823299069</v>
      </c>
      <c r="R67" s="8"/>
      <c r="S67" s="8"/>
      <c r="T67" s="8"/>
      <c r="U67" s="8">
        <v>28.903573176700931</v>
      </c>
      <c r="V67" s="8">
        <v>71.096426823299069</v>
      </c>
    </row>
    <row r="68" spans="1:22" s="126" customFormat="1" ht="11.4" x14ac:dyDescent="0.2">
      <c r="A68" s="126" t="s">
        <v>143</v>
      </c>
      <c r="B68" s="8">
        <v>2023</v>
      </c>
      <c r="C68" s="127" t="s">
        <v>1</v>
      </c>
      <c r="D68" s="8">
        <v>2041316.5680971146</v>
      </c>
      <c r="E68" s="8">
        <v>69.596455517724664</v>
      </c>
      <c r="F68" s="8">
        <v>64.897955887619148</v>
      </c>
      <c r="G68" s="8">
        <v>64.897955887619148</v>
      </c>
      <c r="H68" s="8">
        <v>0</v>
      </c>
      <c r="I68" s="8">
        <v>35.102044112380852</v>
      </c>
      <c r="J68" s="8">
        <v>0</v>
      </c>
      <c r="K68" s="8"/>
      <c r="L68" s="8"/>
      <c r="M68" s="8"/>
      <c r="N68" s="8"/>
      <c r="O68" s="8"/>
      <c r="P68" s="8">
        <v>100</v>
      </c>
      <c r="Q68" s="8">
        <v>71.096426823299069</v>
      </c>
      <c r="R68" s="8"/>
      <c r="S68" s="8"/>
      <c r="T68" s="8"/>
      <c r="U68" s="8">
        <v>28.903573176700931</v>
      </c>
      <c r="V68" s="8">
        <v>71.096426823299069</v>
      </c>
    </row>
    <row r="69" spans="1:22" s="126" customFormat="1" ht="11.4" x14ac:dyDescent="0.2">
      <c r="A69" s="126" t="s">
        <v>143</v>
      </c>
      <c r="B69" s="8">
        <v>2024</v>
      </c>
      <c r="C69" s="127" t="s">
        <v>1</v>
      </c>
      <c r="D69" s="8">
        <v>2148455.5122822761</v>
      </c>
      <c r="E69" s="8">
        <v>69.596455517724664</v>
      </c>
      <c r="F69" s="8">
        <v>64.897955887619148</v>
      </c>
      <c r="G69" s="8">
        <v>64.897955887619148</v>
      </c>
      <c r="H69" s="8">
        <v>0</v>
      </c>
      <c r="I69" s="8">
        <v>35.102044112380852</v>
      </c>
      <c r="J69" s="8">
        <v>0</v>
      </c>
      <c r="K69" s="8"/>
      <c r="L69" s="8"/>
      <c r="M69" s="8"/>
      <c r="N69" s="8"/>
      <c r="O69" s="8"/>
      <c r="P69" s="8">
        <v>100</v>
      </c>
      <c r="Q69" s="8">
        <v>71.096426823299069</v>
      </c>
      <c r="R69" s="8"/>
      <c r="S69" s="8"/>
      <c r="T69" s="8"/>
      <c r="U69" s="8">
        <v>28.903573176700931</v>
      </c>
      <c r="V69" s="8">
        <v>71.096426823299069</v>
      </c>
    </row>
    <row r="70" spans="1:22" s="126" customFormat="1" ht="11.4" x14ac:dyDescent="0.2">
      <c r="A70" s="126" t="s">
        <v>143</v>
      </c>
      <c r="B70" s="8">
        <v>2025</v>
      </c>
      <c r="C70" s="127" t="s">
        <v>1</v>
      </c>
      <c r="D70" s="8">
        <v>2162823.2611665535</v>
      </c>
      <c r="E70" s="8">
        <v>69.596455517724664</v>
      </c>
      <c r="F70" s="8">
        <v>64.897955887619148</v>
      </c>
      <c r="G70" s="8">
        <v>64.897955887619148</v>
      </c>
      <c r="H70" s="8">
        <v>0</v>
      </c>
      <c r="I70" s="8">
        <v>35.102044112380852</v>
      </c>
      <c r="J70" s="8">
        <v>0</v>
      </c>
      <c r="K70" s="8"/>
      <c r="L70" s="8"/>
      <c r="M70" s="8"/>
      <c r="N70" s="8"/>
      <c r="O70" s="8"/>
      <c r="P70" s="8">
        <v>100</v>
      </c>
      <c r="Q70" s="8">
        <v>71.096426823299069</v>
      </c>
      <c r="R70" s="8"/>
      <c r="S70" s="8"/>
      <c r="T70" s="8"/>
      <c r="U70" s="8">
        <v>28.903573176700931</v>
      </c>
      <c r="V70" s="8">
        <v>71.096426823299069</v>
      </c>
    </row>
    <row r="71" spans="1:22" s="126" customFormat="1" ht="11.4" x14ac:dyDescent="0.2">
      <c r="A71" s="126" t="s">
        <v>143</v>
      </c>
      <c r="B71" s="8">
        <v>2026</v>
      </c>
      <c r="C71" s="127" t="s">
        <v>1</v>
      </c>
      <c r="D71" s="8"/>
      <c r="E71" s="8">
        <v>69.596455517724664</v>
      </c>
      <c r="F71" s="8">
        <v>64.897955887619148</v>
      </c>
      <c r="G71" s="8">
        <v>64.897955887619148</v>
      </c>
      <c r="H71" s="8">
        <v>0</v>
      </c>
      <c r="I71" s="8">
        <v>35.102044112380852</v>
      </c>
      <c r="J71" s="8">
        <v>0</v>
      </c>
      <c r="K71" s="8"/>
      <c r="L71" s="8"/>
      <c r="M71" s="8"/>
      <c r="N71" s="8"/>
      <c r="O71" s="8"/>
      <c r="P71" s="8">
        <v>100</v>
      </c>
      <c r="Q71" s="8">
        <v>71.096426823299069</v>
      </c>
      <c r="R71" s="8"/>
      <c r="S71" s="8"/>
      <c r="T71" s="8"/>
      <c r="U71" s="8">
        <v>28.903573176700931</v>
      </c>
      <c r="V71" s="8">
        <v>71.096426823299069</v>
      </c>
    </row>
    <row r="72" spans="1:22" s="126" customFormat="1" ht="11.4" x14ac:dyDescent="0.2">
      <c r="A72" s="126" t="s">
        <v>143</v>
      </c>
      <c r="B72" s="8">
        <v>2027</v>
      </c>
      <c r="C72" s="127" t="s">
        <v>1</v>
      </c>
      <c r="D72" s="8"/>
      <c r="E72" s="8">
        <v>69.596455517724664</v>
      </c>
      <c r="F72" s="8">
        <v>64.897955887619148</v>
      </c>
      <c r="G72" s="8">
        <v>64.897955887619148</v>
      </c>
      <c r="H72" s="8">
        <v>0</v>
      </c>
      <c r="I72" s="8">
        <v>35.102044112380852</v>
      </c>
      <c r="J72" s="8">
        <v>0</v>
      </c>
      <c r="K72" s="8"/>
      <c r="L72" s="8"/>
      <c r="M72" s="8"/>
      <c r="N72" s="8"/>
      <c r="O72" s="8"/>
      <c r="P72" s="8">
        <v>100</v>
      </c>
      <c r="Q72" s="8">
        <v>71.096426823299069</v>
      </c>
      <c r="R72" s="8"/>
      <c r="S72" s="8"/>
      <c r="T72" s="8"/>
      <c r="U72" s="8">
        <v>28.903573176700931</v>
      </c>
      <c r="V72" s="8">
        <v>71.096426823299069</v>
      </c>
    </row>
    <row r="73" spans="1:22" s="126" customFormat="1" ht="11.4" x14ac:dyDescent="0.2">
      <c r="A73" s="126" t="s">
        <v>143</v>
      </c>
      <c r="B73" s="8">
        <v>2028</v>
      </c>
      <c r="C73" s="127" t="s">
        <v>1</v>
      </c>
      <c r="D73" s="8"/>
      <c r="E73" s="8">
        <v>69.596455517724664</v>
      </c>
      <c r="F73" s="8">
        <v>64.897955887619148</v>
      </c>
      <c r="G73" s="8">
        <v>64.897955887619148</v>
      </c>
      <c r="H73" s="8">
        <v>0</v>
      </c>
      <c r="I73" s="8">
        <v>35.102044112380852</v>
      </c>
      <c r="J73" s="8">
        <v>0</v>
      </c>
      <c r="K73" s="8"/>
      <c r="L73" s="8"/>
      <c r="M73" s="8"/>
      <c r="N73" s="8"/>
      <c r="O73" s="8"/>
      <c r="P73" s="8">
        <v>100</v>
      </c>
      <c r="Q73" s="8">
        <v>71.096426823299069</v>
      </c>
      <c r="R73" s="8"/>
      <c r="S73" s="8"/>
      <c r="T73" s="8"/>
      <c r="U73" s="8">
        <v>28.903573176700931</v>
      </c>
      <c r="V73" s="8">
        <v>71.096426823299069</v>
      </c>
    </row>
    <row r="74" spans="1:22" s="126" customFormat="1" ht="11.4" x14ac:dyDescent="0.2">
      <c r="A74" s="126" t="s">
        <v>143</v>
      </c>
      <c r="B74" s="8">
        <v>2029</v>
      </c>
      <c r="C74" s="127" t="s">
        <v>1</v>
      </c>
      <c r="D74" s="8"/>
      <c r="E74" s="8">
        <v>69.596455517724664</v>
      </c>
      <c r="F74" s="8">
        <v>64.897955887619148</v>
      </c>
      <c r="G74" s="8">
        <v>64.897955887619148</v>
      </c>
      <c r="H74" s="8">
        <v>0</v>
      </c>
      <c r="I74" s="8">
        <v>35.102044112380852</v>
      </c>
      <c r="J74" s="8">
        <v>0</v>
      </c>
      <c r="K74" s="8"/>
      <c r="L74" s="8"/>
      <c r="M74" s="8"/>
      <c r="N74" s="8"/>
      <c r="O74" s="8"/>
      <c r="P74" s="8">
        <v>100</v>
      </c>
      <c r="Q74" s="8"/>
      <c r="R74" s="8"/>
      <c r="S74" s="8"/>
      <c r="T74" s="8"/>
      <c r="U74" s="8"/>
      <c r="V74" s="8">
        <v>100</v>
      </c>
    </row>
    <row r="75" spans="1:22" s="126" customFormat="1" ht="11.4" x14ac:dyDescent="0.2">
      <c r="A75" s="126" t="s">
        <v>143</v>
      </c>
      <c r="B75" s="8">
        <v>2030</v>
      </c>
      <c r="C75" s="127" t="s">
        <v>1</v>
      </c>
      <c r="D75" s="8"/>
      <c r="E75" s="8">
        <v>69.596455517724664</v>
      </c>
      <c r="F75" s="8">
        <v>64.897955887619148</v>
      </c>
      <c r="G75" s="8">
        <v>64.897955887619148</v>
      </c>
      <c r="H75" s="8">
        <v>0</v>
      </c>
      <c r="I75" s="8">
        <v>35.102044112380852</v>
      </c>
      <c r="J75" s="8">
        <v>0</v>
      </c>
      <c r="K75" s="8"/>
      <c r="L75" s="8"/>
      <c r="M75" s="8"/>
      <c r="N75" s="8"/>
      <c r="O75" s="8"/>
      <c r="P75" s="8">
        <v>100</v>
      </c>
      <c r="Q75" s="8"/>
      <c r="R75" s="8"/>
      <c r="S75" s="8"/>
      <c r="T75" s="8"/>
      <c r="U75" s="8"/>
      <c r="V75" s="8">
        <v>100</v>
      </c>
    </row>
    <row r="76" spans="1:22" s="126" customFormat="1" ht="11.4" x14ac:dyDescent="0.2">
      <c r="A76" s="126" t="s">
        <v>143</v>
      </c>
      <c r="B76" s="8">
        <v>2000</v>
      </c>
      <c r="C76" s="127" t="s">
        <v>2</v>
      </c>
      <c r="D76" s="8">
        <v>2856054.6907932279</v>
      </c>
      <c r="E76" s="8"/>
      <c r="F76" s="8"/>
      <c r="G76" s="8"/>
      <c r="H76" s="8"/>
      <c r="I76" s="8"/>
      <c r="J76" s="8">
        <v>100</v>
      </c>
      <c r="K76" s="8"/>
      <c r="L76" s="8"/>
      <c r="M76" s="8"/>
      <c r="N76" s="8"/>
      <c r="O76" s="8"/>
      <c r="P76" s="8">
        <v>100</v>
      </c>
      <c r="Q76" s="8"/>
      <c r="R76" s="8"/>
      <c r="S76" s="8"/>
      <c r="T76" s="8"/>
      <c r="U76" s="8"/>
      <c r="V76" s="8">
        <v>100</v>
      </c>
    </row>
    <row r="77" spans="1:22" s="126" customFormat="1" ht="11.4" x14ac:dyDescent="0.2">
      <c r="A77" s="126" t="s">
        <v>143</v>
      </c>
      <c r="B77" s="8">
        <v>2001</v>
      </c>
      <c r="C77" s="127" t="s">
        <v>2</v>
      </c>
      <c r="D77" s="8">
        <v>2976467.9335008999</v>
      </c>
      <c r="E77" s="8"/>
      <c r="F77" s="8"/>
      <c r="G77" s="8"/>
      <c r="H77" s="8"/>
      <c r="I77" s="8"/>
      <c r="J77" s="8">
        <v>100</v>
      </c>
      <c r="K77" s="8"/>
      <c r="L77" s="8"/>
      <c r="M77" s="8"/>
      <c r="N77" s="8"/>
      <c r="O77" s="8"/>
      <c r="P77" s="8">
        <v>100</v>
      </c>
      <c r="Q77" s="8"/>
      <c r="R77" s="8"/>
      <c r="S77" s="8"/>
      <c r="T77" s="8"/>
      <c r="U77" s="8"/>
      <c r="V77" s="8">
        <v>100</v>
      </c>
    </row>
    <row r="78" spans="1:22" s="126" customFormat="1" ht="11.4" x14ac:dyDescent="0.2">
      <c r="A78" s="126" t="s">
        <v>143</v>
      </c>
      <c r="B78" s="8">
        <v>2002</v>
      </c>
      <c r="C78" s="127" t="s">
        <v>2</v>
      </c>
      <c r="D78" s="8">
        <v>3102072.0327197649</v>
      </c>
      <c r="E78" s="8"/>
      <c r="F78" s="8"/>
      <c r="G78" s="8"/>
      <c r="H78" s="8"/>
      <c r="I78" s="8"/>
      <c r="J78" s="8">
        <v>100</v>
      </c>
      <c r="K78" s="8"/>
      <c r="L78" s="8"/>
      <c r="M78" s="8"/>
      <c r="N78" s="8"/>
      <c r="O78" s="8"/>
      <c r="P78" s="8">
        <v>100</v>
      </c>
      <c r="Q78" s="8"/>
      <c r="R78" s="8"/>
      <c r="S78" s="8"/>
      <c r="T78" s="8"/>
      <c r="U78" s="8"/>
      <c r="V78" s="8">
        <v>100</v>
      </c>
    </row>
    <row r="79" spans="1:22" s="126" customFormat="1" ht="11.4" x14ac:dyDescent="0.2">
      <c r="A79" s="126" t="s">
        <v>143</v>
      </c>
      <c r="B79" s="8">
        <v>2003</v>
      </c>
      <c r="C79" s="127" t="s">
        <v>2</v>
      </c>
      <c r="D79" s="8">
        <v>3221768.5254249573</v>
      </c>
      <c r="E79" s="8"/>
      <c r="F79" s="8"/>
      <c r="G79" s="8"/>
      <c r="H79" s="8"/>
      <c r="I79" s="8"/>
      <c r="J79" s="8">
        <v>100</v>
      </c>
      <c r="K79" s="8"/>
      <c r="L79" s="8"/>
      <c r="M79" s="8"/>
      <c r="N79" s="8"/>
      <c r="O79" s="8"/>
      <c r="P79" s="8">
        <v>100</v>
      </c>
      <c r="Q79" s="8"/>
      <c r="R79" s="8"/>
      <c r="S79" s="8"/>
      <c r="T79" s="8"/>
      <c r="U79" s="8"/>
      <c r="V79" s="8">
        <v>100</v>
      </c>
    </row>
    <row r="80" spans="1:22" s="126" customFormat="1" ht="11.4" x14ac:dyDescent="0.2">
      <c r="A80" s="126" t="s">
        <v>143</v>
      </c>
      <c r="B80" s="8">
        <v>2004</v>
      </c>
      <c r="C80" s="127" t="s">
        <v>2</v>
      </c>
      <c r="D80" s="8">
        <v>3353963.8019141387</v>
      </c>
      <c r="E80" s="8"/>
      <c r="F80" s="8"/>
      <c r="G80" s="8"/>
      <c r="H80" s="8"/>
      <c r="I80" s="8"/>
      <c r="J80" s="8">
        <v>100</v>
      </c>
      <c r="K80" s="8"/>
      <c r="L80" s="8"/>
      <c r="M80" s="8"/>
      <c r="N80" s="8"/>
      <c r="O80" s="8"/>
      <c r="P80" s="8">
        <v>100</v>
      </c>
      <c r="Q80" s="8"/>
      <c r="R80" s="8"/>
      <c r="S80" s="8"/>
      <c r="T80" s="8"/>
      <c r="U80" s="8"/>
      <c r="V80" s="8">
        <v>100</v>
      </c>
    </row>
    <row r="81" spans="1:22" s="126" customFormat="1" ht="11.4" x14ac:dyDescent="0.2">
      <c r="A81" s="126" t="s">
        <v>143</v>
      </c>
      <c r="B81" s="8">
        <v>2005</v>
      </c>
      <c r="C81" s="127" t="s">
        <v>2</v>
      </c>
      <c r="D81" s="8">
        <v>3495843.3442136762</v>
      </c>
      <c r="E81" s="8"/>
      <c r="F81" s="8"/>
      <c r="G81" s="8"/>
      <c r="H81" s="8"/>
      <c r="I81" s="8"/>
      <c r="J81" s="8">
        <v>100</v>
      </c>
      <c r="K81" s="8"/>
      <c r="L81" s="8"/>
      <c r="M81" s="8"/>
      <c r="N81" s="8"/>
      <c r="O81" s="8"/>
      <c r="P81" s="8">
        <v>100</v>
      </c>
      <c r="Q81" s="8"/>
      <c r="R81" s="8"/>
      <c r="S81" s="8"/>
      <c r="T81" s="8"/>
      <c r="U81" s="8"/>
      <c r="V81" s="8">
        <v>100</v>
      </c>
    </row>
    <row r="82" spans="1:22" s="126" customFormat="1" ht="11.4" x14ac:dyDescent="0.2">
      <c r="A82" s="126" t="s">
        <v>143</v>
      </c>
      <c r="B82" s="8">
        <v>2006</v>
      </c>
      <c r="C82" s="127" t="s">
        <v>2</v>
      </c>
      <c r="D82" s="8">
        <v>3627680.1686958317</v>
      </c>
      <c r="E82" s="8"/>
      <c r="F82" s="8"/>
      <c r="G82" s="8"/>
      <c r="H82" s="8"/>
      <c r="I82" s="8"/>
      <c r="J82" s="8">
        <v>100</v>
      </c>
      <c r="K82" s="8"/>
      <c r="L82" s="8"/>
      <c r="M82" s="8"/>
      <c r="N82" s="8"/>
      <c r="O82" s="8"/>
      <c r="P82" s="8">
        <v>100</v>
      </c>
      <c r="Q82" s="8"/>
      <c r="R82" s="8"/>
      <c r="S82" s="8"/>
      <c r="T82" s="8"/>
      <c r="U82" s="8"/>
      <c r="V82" s="8">
        <v>100</v>
      </c>
    </row>
    <row r="83" spans="1:22" s="126" customFormat="1" ht="11.4" x14ac:dyDescent="0.2">
      <c r="A83" s="126" t="s">
        <v>143</v>
      </c>
      <c r="B83" s="8">
        <v>2007</v>
      </c>
      <c r="C83" s="127" t="s">
        <v>2</v>
      </c>
      <c r="D83" s="8">
        <v>3760968.9824110032</v>
      </c>
      <c r="E83" s="8"/>
      <c r="F83" s="8"/>
      <c r="G83" s="8"/>
      <c r="H83" s="8"/>
      <c r="I83" s="8"/>
      <c r="J83" s="8">
        <v>100</v>
      </c>
      <c r="K83" s="8"/>
      <c r="L83" s="8"/>
      <c r="M83" s="8"/>
      <c r="N83" s="8"/>
      <c r="O83" s="8"/>
      <c r="P83" s="8">
        <v>100</v>
      </c>
      <c r="Q83" s="8"/>
      <c r="R83" s="8"/>
      <c r="S83" s="8"/>
      <c r="T83" s="8"/>
      <c r="U83" s="8"/>
      <c r="V83" s="8">
        <v>100</v>
      </c>
    </row>
    <row r="84" spans="1:22" s="126" customFormat="1" ht="11.4" x14ac:dyDescent="0.2">
      <c r="A84" s="126" t="s">
        <v>143</v>
      </c>
      <c r="B84" s="8">
        <v>2008</v>
      </c>
      <c r="C84" s="127" t="s">
        <v>2</v>
      </c>
      <c r="D84" s="8">
        <v>3898238.9993893243</v>
      </c>
      <c r="E84" s="8"/>
      <c r="F84" s="8"/>
      <c r="G84" s="8"/>
      <c r="H84" s="8"/>
      <c r="I84" s="8"/>
      <c r="J84" s="8">
        <v>100</v>
      </c>
      <c r="K84" s="8"/>
      <c r="L84" s="8"/>
      <c r="M84" s="8"/>
      <c r="N84" s="8"/>
      <c r="O84" s="8"/>
      <c r="P84" s="8">
        <v>100</v>
      </c>
      <c r="Q84" s="8"/>
      <c r="R84" s="8"/>
      <c r="S84" s="8"/>
      <c r="T84" s="8"/>
      <c r="U84" s="8"/>
      <c r="V84" s="8">
        <v>100</v>
      </c>
    </row>
    <row r="85" spans="1:22" s="126" customFormat="1" ht="11.4" x14ac:dyDescent="0.2">
      <c r="A85" s="126" t="s">
        <v>143</v>
      </c>
      <c r="B85" s="8">
        <v>2009</v>
      </c>
      <c r="C85" s="127" t="s">
        <v>2</v>
      </c>
      <c r="D85" s="8">
        <v>4048783.7968086242</v>
      </c>
      <c r="E85" s="8"/>
      <c r="F85" s="8"/>
      <c r="G85" s="8"/>
      <c r="H85" s="8"/>
      <c r="I85" s="8"/>
      <c r="J85" s="8">
        <v>100</v>
      </c>
      <c r="K85" s="8"/>
      <c r="L85" s="8"/>
      <c r="M85" s="8"/>
      <c r="N85" s="8"/>
      <c r="O85" s="8"/>
      <c r="P85" s="8">
        <v>100</v>
      </c>
      <c r="Q85" s="8"/>
      <c r="R85" s="8"/>
      <c r="S85" s="8"/>
      <c r="T85" s="8"/>
      <c r="U85" s="8"/>
      <c r="V85" s="8">
        <v>100</v>
      </c>
    </row>
    <row r="86" spans="1:22" s="126" customFormat="1" ht="11.4" x14ac:dyDescent="0.2">
      <c r="A86" s="126" t="s">
        <v>143</v>
      </c>
      <c r="B86" s="8">
        <v>2010</v>
      </c>
      <c r="C86" s="127" t="s">
        <v>2</v>
      </c>
      <c r="D86" s="8">
        <v>4198706.4154513553</v>
      </c>
      <c r="E86" s="8"/>
      <c r="F86" s="8"/>
      <c r="G86" s="8"/>
      <c r="H86" s="8"/>
      <c r="I86" s="8"/>
      <c r="J86" s="8">
        <v>100</v>
      </c>
      <c r="K86" s="8"/>
      <c r="L86" s="8"/>
      <c r="M86" s="8"/>
      <c r="N86" s="8"/>
      <c r="O86" s="8"/>
      <c r="P86" s="8">
        <v>100</v>
      </c>
      <c r="Q86" s="8"/>
      <c r="R86" s="8"/>
      <c r="S86" s="8"/>
      <c r="T86" s="8"/>
      <c r="U86" s="8"/>
      <c r="V86" s="8">
        <v>100</v>
      </c>
    </row>
    <row r="87" spans="1:22" s="126" customFormat="1" ht="11.4" x14ac:dyDescent="0.2">
      <c r="A87" s="126" t="s">
        <v>143</v>
      </c>
      <c r="B87" s="8">
        <v>2011</v>
      </c>
      <c r="C87" s="127" t="s">
        <v>2</v>
      </c>
      <c r="D87" s="8">
        <v>4355159.4330160525</v>
      </c>
      <c r="E87" s="8"/>
      <c r="F87" s="8"/>
      <c r="G87" s="8"/>
      <c r="H87" s="8"/>
      <c r="I87" s="8"/>
      <c r="J87" s="8">
        <v>100</v>
      </c>
      <c r="K87" s="8"/>
      <c r="L87" s="8"/>
      <c r="M87" s="8"/>
      <c r="N87" s="8"/>
      <c r="O87" s="8"/>
      <c r="P87" s="8">
        <v>100</v>
      </c>
      <c r="Q87" s="8"/>
      <c r="R87" s="8"/>
      <c r="S87" s="8"/>
      <c r="T87" s="8"/>
      <c r="U87" s="8"/>
      <c r="V87" s="8">
        <v>100</v>
      </c>
    </row>
    <row r="88" spans="1:22" s="126" customFormat="1" ht="11.4" x14ac:dyDescent="0.2">
      <c r="A88" s="126" t="s">
        <v>143</v>
      </c>
      <c r="B88" s="8">
        <v>2012</v>
      </c>
      <c r="C88" s="127" t="s">
        <v>2</v>
      </c>
      <c r="D88" s="8">
        <v>4509007.4712720877</v>
      </c>
      <c r="E88" s="8"/>
      <c r="F88" s="8"/>
      <c r="G88" s="8"/>
      <c r="H88" s="8"/>
      <c r="I88" s="8"/>
      <c r="J88" s="8">
        <v>100</v>
      </c>
      <c r="K88" s="8"/>
      <c r="L88" s="8"/>
      <c r="M88" s="8"/>
      <c r="N88" s="8"/>
      <c r="O88" s="8"/>
      <c r="P88" s="8">
        <v>100</v>
      </c>
      <c r="Q88" s="8"/>
      <c r="R88" s="8"/>
      <c r="S88" s="8"/>
      <c r="T88" s="8"/>
      <c r="U88" s="8"/>
      <c r="V88" s="8">
        <v>100</v>
      </c>
    </row>
    <row r="89" spans="1:22" s="126" customFormat="1" ht="11.4" x14ac:dyDescent="0.2">
      <c r="A89" s="126" t="s">
        <v>143</v>
      </c>
      <c r="B89" s="8">
        <v>2013</v>
      </c>
      <c r="C89" s="127" t="s">
        <v>2</v>
      </c>
      <c r="D89" s="8">
        <v>4662719.8442579843</v>
      </c>
      <c r="E89" s="8"/>
      <c r="F89" s="8"/>
      <c r="G89" s="8"/>
      <c r="H89" s="8"/>
      <c r="I89" s="8"/>
      <c r="J89" s="8">
        <v>100</v>
      </c>
      <c r="K89" s="8"/>
      <c r="L89" s="8"/>
      <c r="M89" s="8"/>
      <c r="N89" s="8"/>
      <c r="O89" s="8"/>
      <c r="P89" s="8">
        <v>100</v>
      </c>
      <c r="Q89" s="8"/>
      <c r="R89" s="8"/>
      <c r="S89" s="8"/>
      <c r="T89" s="8"/>
      <c r="U89" s="8"/>
      <c r="V89" s="8">
        <v>100</v>
      </c>
    </row>
    <row r="90" spans="1:22" s="126" customFormat="1" ht="11.4" x14ac:dyDescent="0.2">
      <c r="A90" s="126" t="s">
        <v>143</v>
      </c>
      <c r="B90" s="8">
        <v>2014</v>
      </c>
      <c r="C90" s="127" t="s">
        <v>2</v>
      </c>
      <c r="D90" s="8">
        <v>4833186.8325104332</v>
      </c>
      <c r="E90" s="8"/>
      <c r="F90" s="8"/>
      <c r="G90" s="8"/>
      <c r="H90" s="8"/>
      <c r="I90" s="8"/>
      <c r="J90" s="8">
        <v>100</v>
      </c>
      <c r="K90" s="8"/>
      <c r="L90" s="8"/>
      <c r="M90" s="8"/>
      <c r="N90" s="8"/>
      <c r="O90" s="8"/>
      <c r="P90" s="8">
        <v>100</v>
      </c>
      <c r="Q90" s="8"/>
      <c r="R90" s="8"/>
      <c r="S90" s="8"/>
      <c r="T90" s="8"/>
      <c r="U90" s="8"/>
      <c r="V90" s="8">
        <v>100</v>
      </c>
    </row>
    <row r="91" spans="1:22" s="126" customFormat="1" ht="11.4" x14ac:dyDescent="0.2">
      <c r="A91" s="126" t="s">
        <v>143</v>
      </c>
      <c r="B91" s="8">
        <v>2015</v>
      </c>
      <c r="C91" s="127" t="s">
        <v>2</v>
      </c>
      <c r="D91" s="8">
        <v>5001245.9957857132</v>
      </c>
      <c r="E91" s="8"/>
      <c r="F91" s="8"/>
      <c r="G91" s="8"/>
      <c r="H91" s="8"/>
      <c r="I91" s="8"/>
      <c r="J91" s="8">
        <v>100</v>
      </c>
      <c r="K91" s="8"/>
      <c r="L91" s="8"/>
      <c r="M91" s="8"/>
      <c r="N91" s="8"/>
      <c r="O91" s="8"/>
      <c r="P91" s="8">
        <v>100</v>
      </c>
      <c r="Q91" s="8"/>
      <c r="R91" s="8"/>
      <c r="S91" s="8"/>
      <c r="T91" s="8"/>
      <c r="U91" s="8"/>
      <c r="V91" s="8">
        <v>100</v>
      </c>
    </row>
    <row r="92" spans="1:22" s="126" customFormat="1" ht="11.4" x14ac:dyDescent="0.2">
      <c r="A92" s="126" t="s">
        <v>143</v>
      </c>
      <c r="B92" s="8">
        <v>2016</v>
      </c>
      <c r="C92" s="127" t="s">
        <v>2</v>
      </c>
      <c r="D92" s="8">
        <v>5157576.3192766383</v>
      </c>
      <c r="E92" s="8">
        <v>43.01069308733355</v>
      </c>
      <c r="F92" s="8">
        <v>29.869656924931661</v>
      </c>
      <c r="G92" s="8">
        <v>17.63763558580284</v>
      </c>
      <c r="H92" s="8">
        <v>12.232021339128821</v>
      </c>
      <c r="I92" s="8">
        <v>70.130343075068339</v>
      </c>
      <c r="J92" s="8">
        <v>0</v>
      </c>
      <c r="K92" s="8"/>
      <c r="L92" s="8"/>
      <c r="M92" s="8"/>
      <c r="N92" s="8"/>
      <c r="O92" s="8"/>
      <c r="P92" s="8">
        <v>100</v>
      </c>
      <c r="Q92" s="8"/>
      <c r="R92" s="8"/>
      <c r="S92" s="8"/>
      <c r="T92" s="8"/>
      <c r="U92" s="8"/>
      <c r="V92" s="8">
        <v>100</v>
      </c>
    </row>
    <row r="93" spans="1:22" s="126" customFormat="1" ht="11.4" x14ac:dyDescent="0.2">
      <c r="A93" s="126" t="s">
        <v>143</v>
      </c>
      <c r="B93" s="8">
        <v>2017</v>
      </c>
      <c r="C93" s="127" t="s">
        <v>2</v>
      </c>
      <c r="D93" s="8">
        <v>5324145.6844305992</v>
      </c>
      <c r="E93" s="8">
        <v>43.01069308733355</v>
      </c>
      <c r="F93" s="8">
        <v>29.869656924931661</v>
      </c>
      <c r="G93" s="8">
        <v>17.63763558580284</v>
      </c>
      <c r="H93" s="8">
        <v>12.232021339128821</v>
      </c>
      <c r="I93" s="8">
        <v>70.130343075068339</v>
      </c>
      <c r="J93" s="8">
        <v>0</v>
      </c>
      <c r="K93" s="8"/>
      <c r="L93" s="8"/>
      <c r="M93" s="8"/>
      <c r="N93" s="8"/>
      <c r="O93" s="8"/>
      <c r="P93" s="8">
        <v>100</v>
      </c>
      <c r="Q93" s="8"/>
      <c r="R93" s="8"/>
      <c r="S93" s="8"/>
      <c r="T93" s="8"/>
      <c r="U93" s="8"/>
      <c r="V93" s="8">
        <v>100</v>
      </c>
    </row>
    <row r="94" spans="1:22" s="126" customFormat="1" ht="11.4" x14ac:dyDescent="0.2">
      <c r="A94" s="126" t="s">
        <v>143</v>
      </c>
      <c r="B94" s="8">
        <v>2018</v>
      </c>
      <c r="C94" s="127" t="s">
        <v>2</v>
      </c>
      <c r="D94" s="8">
        <v>5492354.034680767</v>
      </c>
      <c r="E94" s="8">
        <v>43.01069308733355</v>
      </c>
      <c r="F94" s="8">
        <v>29.869656924931661</v>
      </c>
      <c r="G94" s="8">
        <v>17.63763558580284</v>
      </c>
      <c r="H94" s="8">
        <v>12.232021339128821</v>
      </c>
      <c r="I94" s="8">
        <v>70.130343075068339</v>
      </c>
      <c r="J94" s="8">
        <v>0</v>
      </c>
      <c r="K94" s="8"/>
      <c r="L94" s="8"/>
      <c r="M94" s="8"/>
      <c r="N94" s="8"/>
      <c r="O94" s="8"/>
      <c r="P94" s="8">
        <v>100</v>
      </c>
      <c r="Q94" s="8"/>
      <c r="R94" s="8"/>
      <c r="S94" s="8"/>
      <c r="T94" s="8"/>
      <c r="U94" s="8"/>
      <c r="V94" s="8">
        <v>100</v>
      </c>
    </row>
    <row r="95" spans="1:22" s="126" customFormat="1" ht="11.4" x14ac:dyDescent="0.2">
      <c r="A95" s="126" t="s">
        <v>143</v>
      </c>
      <c r="B95" s="8">
        <v>2019</v>
      </c>
      <c r="C95" s="127" t="s">
        <v>2</v>
      </c>
      <c r="D95" s="8">
        <v>5664703.5238819122</v>
      </c>
      <c r="E95" s="8">
        <v>43.01069308733355</v>
      </c>
      <c r="F95" s="8">
        <v>29.869656924931661</v>
      </c>
      <c r="G95" s="8">
        <v>17.63763558580284</v>
      </c>
      <c r="H95" s="8">
        <v>12.232021339128821</v>
      </c>
      <c r="I95" s="8">
        <v>70.130343075068339</v>
      </c>
      <c r="J95" s="8">
        <v>0</v>
      </c>
      <c r="K95" s="8"/>
      <c r="L95" s="8"/>
      <c r="M95" s="8"/>
      <c r="N95" s="8"/>
      <c r="O95" s="8"/>
      <c r="P95" s="8">
        <v>100</v>
      </c>
      <c r="Q95" s="8"/>
      <c r="R95" s="8"/>
      <c r="S95" s="8"/>
      <c r="T95" s="8"/>
      <c r="U95" s="8"/>
      <c r="V95" s="8">
        <v>100</v>
      </c>
    </row>
    <row r="96" spans="1:22" s="126" customFormat="1" ht="11.4" x14ac:dyDescent="0.2">
      <c r="A96" s="126" t="s">
        <v>143</v>
      </c>
      <c r="B96" s="8">
        <v>2020</v>
      </c>
      <c r="C96" s="127" t="s">
        <v>2</v>
      </c>
      <c r="D96" s="8">
        <v>5823942.7875413513</v>
      </c>
      <c r="E96" s="8">
        <v>43.01069308733355</v>
      </c>
      <c r="F96" s="8">
        <v>29.869656924931661</v>
      </c>
      <c r="G96" s="8">
        <v>17.63763558580284</v>
      </c>
      <c r="H96" s="8">
        <v>12.232021339128821</v>
      </c>
      <c r="I96" s="8">
        <v>70.130343075068339</v>
      </c>
      <c r="J96" s="8">
        <v>0</v>
      </c>
      <c r="K96" s="8"/>
      <c r="L96" s="8"/>
      <c r="M96" s="8"/>
      <c r="N96" s="8"/>
      <c r="O96" s="8"/>
      <c r="P96" s="8">
        <v>100</v>
      </c>
      <c r="Q96" s="8">
        <v>40.39742212674544</v>
      </c>
      <c r="R96" s="8"/>
      <c r="S96" s="8"/>
      <c r="T96" s="8"/>
      <c r="U96" s="8">
        <v>59.60257787325456</v>
      </c>
      <c r="V96" s="8">
        <v>40.39742212674544</v>
      </c>
    </row>
    <row r="97" spans="1:31" s="126" customFormat="1" ht="11.4" x14ac:dyDescent="0.2">
      <c r="A97" s="126" t="s">
        <v>143</v>
      </c>
      <c r="B97" s="8">
        <v>2021</v>
      </c>
      <c r="C97" s="127" t="s">
        <v>2</v>
      </c>
      <c r="D97" s="8">
        <v>5991012.3207955742</v>
      </c>
      <c r="E97" s="8">
        <v>43.01069308733355</v>
      </c>
      <c r="F97" s="8">
        <v>29.869656924931661</v>
      </c>
      <c r="G97" s="8">
        <v>17.63763558580284</v>
      </c>
      <c r="H97" s="8">
        <v>12.232021339128821</v>
      </c>
      <c r="I97" s="8">
        <v>70.130343075068339</v>
      </c>
      <c r="J97" s="8">
        <v>0</v>
      </c>
      <c r="K97" s="8"/>
      <c r="L97" s="8"/>
      <c r="M97" s="8"/>
      <c r="N97" s="8"/>
      <c r="O97" s="8"/>
      <c r="P97" s="8">
        <v>100</v>
      </c>
      <c r="Q97" s="8">
        <v>40.39742212674544</v>
      </c>
      <c r="R97" s="8"/>
      <c r="S97" s="8"/>
      <c r="T97" s="8"/>
      <c r="U97" s="8">
        <v>59.60257787325456</v>
      </c>
      <c r="V97" s="8">
        <v>40.39742212674544</v>
      </c>
    </row>
    <row r="98" spans="1:31" s="126" customFormat="1" ht="11.4" x14ac:dyDescent="0.2">
      <c r="A98" s="126" t="s">
        <v>143</v>
      </c>
      <c r="B98" s="8">
        <v>2022</v>
      </c>
      <c r="C98" s="127" t="s">
        <v>2</v>
      </c>
      <c r="D98" s="8">
        <v>6164536.8262366485</v>
      </c>
      <c r="E98" s="8">
        <v>43.01069308733355</v>
      </c>
      <c r="F98" s="8">
        <v>29.869656924931661</v>
      </c>
      <c r="G98" s="8">
        <v>17.63763558580284</v>
      </c>
      <c r="H98" s="8">
        <v>12.232021339128821</v>
      </c>
      <c r="I98" s="8">
        <v>70.130343075068339</v>
      </c>
      <c r="J98" s="8">
        <v>0</v>
      </c>
      <c r="K98" s="8"/>
      <c r="L98" s="8"/>
      <c r="M98" s="8"/>
      <c r="N98" s="8"/>
      <c r="O98" s="8"/>
      <c r="P98" s="8">
        <v>100</v>
      </c>
      <c r="Q98" s="8">
        <v>40.39742212674544</v>
      </c>
      <c r="R98" s="8"/>
      <c r="S98" s="8"/>
      <c r="T98" s="8"/>
      <c r="U98" s="8">
        <v>59.60257787325456</v>
      </c>
      <c r="V98" s="8">
        <v>40.39742212674544</v>
      </c>
    </row>
    <row r="99" spans="1:31" s="126" customFormat="1" ht="11.4" x14ac:dyDescent="0.2">
      <c r="A99" s="126" t="s">
        <v>143</v>
      </c>
      <c r="B99" s="8">
        <v>2023</v>
      </c>
      <c r="C99" s="127" t="s">
        <v>2</v>
      </c>
      <c r="D99" s="8">
        <v>6336408.4319028854</v>
      </c>
      <c r="E99" s="8">
        <v>43.01069308733355</v>
      </c>
      <c r="F99" s="8">
        <v>29.869656924931661</v>
      </c>
      <c r="G99" s="8">
        <v>17.63763558580284</v>
      </c>
      <c r="H99" s="8">
        <v>12.232021339128821</v>
      </c>
      <c r="I99" s="8">
        <v>70.130343075068339</v>
      </c>
      <c r="J99" s="8">
        <v>0</v>
      </c>
      <c r="K99" s="8"/>
      <c r="L99" s="8"/>
      <c r="M99" s="8"/>
      <c r="N99" s="8"/>
      <c r="O99" s="8"/>
      <c r="P99" s="8">
        <v>100</v>
      </c>
      <c r="Q99" s="8">
        <v>40.39742212674544</v>
      </c>
      <c r="R99" s="8"/>
      <c r="S99" s="8"/>
      <c r="T99" s="8"/>
      <c r="U99" s="8">
        <v>59.60257787325456</v>
      </c>
      <c r="V99" s="8">
        <v>40.39742212674544</v>
      </c>
    </row>
    <row r="100" spans="1:31" s="126" customFormat="1" ht="11.4" x14ac:dyDescent="0.2">
      <c r="A100" s="126" t="s">
        <v>143</v>
      </c>
      <c r="B100" s="8">
        <v>2024</v>
      </c>
      <c r="C100" s="127" t="s">
        <v>2</v>
      </c>
      <c r="D100" s="8">
        <v>6552915.4877177235</v>
      </c>
      <c r="E100" s="8">
        <v>43.01069308733355</v>
      </c>
      <c r="F100" s="8">
        <v>29.869656924931661</v>
      </c>
      <c r="G100" s="8">
        <v>17.63763558580284</v>
      </c>
      <c r="H100" s="8">
        <v>12.232021339128821</v>
      </c>
      <c r="I100" s="8">
        <v>70.130343075068339</v>
      </c>
      <c r="J100" s="8">
        <v>0</v>
      </c>
      <c r="K100" s="8"/>
      <c r="L100" s="8"/>
      <c r="M100" s="8"/>
      <c r="N100" s="8"/>
      <c r="O100" s="8"/>
      <c r="P100" s="8">
        <v>100</v>
      </c>
      <c r="Q100" s="8">
        <v>40.39742212674544</v>
      </c>
      <c r="R100" s="8"/>
      <c r="S100" s="8"/>
      <c r="T100" s="8"/>
      <c r="U100" s="8">
        <v>59.60257787325456</v>
      </c>
      <c r="V100" s="8">
        <v>40.39742212674544</v>
      </c>
    </row>
    <row r="101" spans="1:31" s="126" customFormat="1" ht="11.4" x14ac:dyDescent="0.2">
      <c r="A101" s="126" t="s">
        <v>143</v>
      </c>
      <c r="B101" s="8">
        <v>2025</v>
      </c>
      <c r="C101" s="127" t="s">
        <v>2</v>
      </c>
      <c r="D101" s="8">
        <v>6475339.738833447</v>
      </c>
      <c r="E101" s="8">
        <v>43.01069308733355</v>
      </c>
      <c r="F101" s="8">
        <v>29.869656924931661</v>
      </c>
      <c r="G101" s="8">
        <v>17.63763558580284</v>
      </c>
      <c r="H101" s="8">
        <v>12.232021339128821</v>
      </c>
      <c r="I101" s="8">
        <v>70.130343075068339</v>
      </c>
      <c r="J101" s="8">
        <v>0</v>
      </c>
      <c r="K101" s="8"/>
      <c r="L101" s="8"/>
      <c r="M101" s="8"/>
      <c r="N101" s="8"/>
      <c r="O101" s="8"/>
      <c r="P101" s="8">
        <v>100</v>
      </c>
      <c r="Q101" s="8">
        <v>40.39742212674544</v>
      </c>
      <c r="R101" s="8"/>
      <c r="S101" s="8"/>
      <c r="T101" s="8"/>
      <c r="U101" s="8">
        <v>59.60257787325456</v>
      </c>
      <c r="V101" s="8">
        <v>40.39742212674544</v>
      </c>
    </row>
    <row r="102" spans="1:31" s="126" customFormat="1" ht="11.4" x14ac:dyDescent="0.2">
      <c r="A102" s="126" t="s">
        <v>143</v>
      </c>
      <c r="B102" s="8">
        <v>2026</v>
      </c>
      <c r="C102" s="127" t="s">
        <v>2</v>
      </c>
      <c r="D102" s="8"/>
      <c r="E102" s="8">
        <v>43.01069308733355</v>
      </c>
      <c r="F102" s="8">
        <v>29.869656924931661</v>
      </c>
      <c r="G102" s="8">
        <v>17.63763558580284</v>
      </c>
      <c r="H102" s="8">
        <v>12.232021339128821</v>
      </c>
      <c r="I102" s="8">
        <v>70.130343075068339</v>
      </c>
      <c r="J102" s="8">
        <v>0</v>
      </c>
      <c r="K102" s="8"/>
      <c r="L102" s="8"/>
      <c r="M102" s="8"/>
      <c r="N102" s="8"/>
      <c r="O102" s="8"/>
      <c r="P102" s="8">
        <v>100</v>
      </c>
      <c r="Q102" s="8">
        <v>40.39742212674544</v>
      </c>
      <c r="R102" s="8"/>
      <c r="S102" s="8"/>
      <c r="T102" s="8"/>
      <c r="U102" s="8">
        <v>59.60257787325456</v>
      </c>
      <c r="V102" s="8">
        <v>40.39742212674544</v>
      </c>
    </row>
    <row r="103" spans="1:31" s="126" customFormat="1" ht="11.4" x14ac:dyDescent="0.2">
      <c r="A103" s="126" t="s">
        <v>143</v>
      </c>
      <c r="B103" s="8">
        <v>2027</v>
      </c>
      <c r="C103" s="127" t="s">
        <v>2</v>
      </c>
      <c r="D103" s="8"/>
      <c r="E103" s="8">
        <v>43.01069308733355</v>
      </c>
      <c r="F103" s="8">
        <v>29.869656924931661</v>
      </c>
      <c r="G103" s="8">
        <v>17.63763558580284</v>
      </c>
      <c r="H103" s="8">
        <v>12.232021339128821</v>
      </c>
      <c r="I103" s="8">
        <v>70.130343075068339</v>
      </c>
      <c r="J103" s="8">
        <v>0</v>
      </c>
      <c r="K103" s="8"/>
      <c r="L103" s="8"/>
      <c r="M103" s="8"/>
      <c r="N103" s="8"/>
      <c r="O103" s="8"/>
      <c r="P103" s="8">
        <v>100</v>
      </c>
      <c r="Q103" s="8">
        <v>40.39742212674544</v>
      </c>
      <c r="R103" s="8"/>
      <c r="S103" s="8"/>
      <c r="T103" s="8"/>
      <c r="U103" s="8">
        <v>59.60257787325456</v>
      </c>
      <c r="V103" s="8">
        <v>40.39742212674544</v>
      </c>
    </row>
    <row r="104" spans="1:31" s="126" customFormat="1" ht="11.4" x14ac:dyDescent="0.2">
      <c r="A104" s="126" t="s">
        <v>143</v>
      </c>
      <c r="B104" s="8">
        <v>2028</v>
      </c>
      <c r="C104" s="127" t="s">
        <v>2</v>
      </c>
      <c r="D104" s="8"/>
      <c r="E104" s="8">
        <v>43.01069308733355</v>
      </c>
      <c r="F104" s="8">
        <v>29.869656924931661</v>
      </c>
      <c r="G104" s="8">
        <v>17.63763558580284</v>
      </c>
      <c r="H104" s="8">
        <v>12.232021339128821</v>
      </c>
      <c r="I104" s="8">
        <v>70.130343075068339</v>
      </c>
      <c r="J104" s="8">
        <v>0</v>
      </c>
      <c r="K104" s="8"/>
      <c r="L104" s="8"/>
      <c r="M104" s="8"/>
      <c r="N104" s="8"/>
      <c r="O104" s="8"/>
      <c r="P104" s="8">
        <v>100</v>
      </c>
      <c r="Q104" s="8">
        <v>40.39742212674544</v>
      </c>
      <c r="R104" s="8"/>
      <c r="S104" s="8"/>
      <c r="T104" s="8"/>
      <c r="U104" s="8">
        <v>59.60257787325456</v>
      </c>
      <c r="V104" s="8">
        <v>40.39742212674544</v>
      </c>
    </row>
    <row r="105" spans="1:31" s="126" customFormat="1" ht="11.4" x14ac:dyDescent="0.2">
      <c r="A105" s="126" t="s">
        <v>143</v>
      </c>
      <c r="B105" s="8">
        <v>2029</v>
      </c>
      <c r="C105" s="127" t="s">
        <v>2</v>
      </c>
      <c r="D105" s="8"/>
      <c r="E105" s="8">
        <v>43.01069308733355</v>
      </c>
      <c r="F105" s="8">
        <v>29.869656924931661</v>
      </c>
      <c r="G105" s="8">
        <v>17.63763558580284</v>
      </c>
      <c r="H105" s="8">
        <v>12.232021339128821</v>
      </c>
      <c r="I105" s="8">
        <v>70.130343075068339</v>
      </c>
      <c r="J105" s="8">
        <v>0</v>
      </c>
      <c r="K105" s="8"/>
      <c r="L105" s="8"/>
      <c r="M105" s="8"/>
      <c r="N105" s="8"/>
      <c r="O105" s="8"/>
      <c r="P105" s="8">
        <v>100</v>
      </c>
      <c r="Q105" s="8"/>
      <c r="R105" s="8"/>
      <c r="S105" s="8"/>
      <c r="T105" s="8"/>
      <c r="U105" s="8"/>
      <c r="V105" s="8">
        <v>100</v>
      </c>
    </row>
    <row r="106" spans="1:31" s="126" customFormat="1" ht="11.4" x14ac:dyDescent="0.2">
      <c r="A106" s="126" t="s">
        <v>143</v>
      </c>
      <c r="B106" s="8">
        <v>2030</v>
      </c>
      <c r="C106" s="127" t="s">
        <v>2</v>
      </c>
      <c r="D106" s="8"/>
      <c r="E106" s="8">
        <v>43.01069308733355</v>
      </c>
      <c r="F106" s="8">
        <v>29.869656924931661</v>
      </c>
      <c r="G106" s="8">
        <v>17.63763558580284</v>
      </c>
      <c r="H106" s="8">
        <v>12.232021339128821</v>
      </c>
      <c r="I106" s="8">
        <v>70.130343075068339</v>
      </c>
      <c r="J106" s="8">
        <v>0</v>
      </c>
      <c r="K106" s="8"/>
      <c r="L106" s="8"/>
      <c r="M106" s="8"/>
      <c r="N106" s="8"/>
      <c r="O106" s="8"/>
      <c r="P106" s="8">
        <v>100</v>
      </c>
      <c r="Q106" s="8"/>
      <c r="R106" s="8"/>
      <c r="S106" s="8"/>
      <c r="T106" s="8"/>
      <c r="U106" s="8"/>
      <c r="V106" s="8">
        <v>100</v>
      </c>
    </row>
    <row r="107" spans="1:31" s="126" customFormat="1" ht="11.4" x14ac:dyDescent="0.2">
      <c r="A107" s="126" t="s">
        <v>143</v>
      </c>
      <c r="B107" s="8">
        <v>2000</v>
      </c>
      <c r="C107" s="127" t="s">
        <v>16</v>
      </c>
      <c r="D107" s="8">
        <v>908219</v>
      </c>
      <c r="E107" s="8"/>
      <c r="F107" s="8"/>
      <c r="G107" s="8"/>
      <c r="H107" s="8"/>
      <c r="I107" s="8"/>
      <c r="J107" s="8">
        <v>100</v>
      </c>
      <c r="K107" s="8"/>
      <c r="L107" s="8"/>
      <c r="M107" s="8"/>
      <c r="N107" s="8"/>
      <c r="O107" s="8"/>
      <c r="P107" s="8">
        <v>100</v>
      </c>
      <c r="Q107" s="8"/>
      <c r="R107" s="8"/>
      <c r="S107" s="8"/>
      <c r="T107" s="8"/>
      <c r="U107" s="8"/>
      <c r="V107" s="8">
        <v>100</v>
      </c>
    </row>
    <row r="108" spans="1:31" s="126" customFormat="1" ht="11.4" x14ac:dyDescent="0.2">
      <c r="A108" s="126" t="s">
        <v>143</v>
      </c>
      <c r="B108" s="8">
        <v>2001</v>
      </c>
      <c r="C108" s="127" t="s">
        <v>16</v>
      </c>
      <c r="D108" s="8">
        <v>948313</v>
      </c>
      <c r="E108" s="8"/>
      <c r="F108" s="8"/>
      <c r="G108" s="8"/>
      <c r="H108" s="8"/>
      <c r="I108" s="8"/>
      <c r="J108" s="8">
        <v>100</v>
      </c>
      <c r="K108" s="8"/>
      <c r="L108" s="8"/>
      <c r="M108" s="8"/>
      <c r="N108" s="8"/>
      <c r="O108" s="8"/>
      <c r="P108" s="8">
        <v>100</v>
      </c>
      <c r="Q108" s="8"/>
      <c r="R108" s="8"/>
      <c r="S108" s="8"/>
      <c r="T108" s="8"/>
      <c r="U108" s="8"/>
      <c r="V108" s="8">
        <v>100</v>
      </c>
    </row>
    <row r="109" spans="1:31" s="126" customFormat="1" ht="11.4" x14ac:dyDescent="0.2">
      <c r="A109" s="126" t="s">
        <v>143</v>
      </c>
      <c r="B109" s="8">
        <v>2002</v>
      </c>
      <c r="C109" s="127" t="s">
        <v>16</v>
      </c>
      <c r="D109" s="8">
        <v>989607</v>
      </c>
      <c r="E109" s="8"/>
      <c r="F109" s="8"/>
      <c r="G109" s="8"/>
      <c r="H109" s="8"/>
      <c r="I109" s="8"/>
      <c r="J109" s="8">
        <v>100</v>
      </c>
      <c r="K109" s="8"/>
      <c r="L109" s="8"/>
      <c r="M109" s="8"/>
      <c r="N109" s="8"/>
      <c r="O109" s="8"/>
      <c r="P109" s="8">
        <v>100</v>
      </c>
      <c r="Q109" s="8"/>
      <c r="R109" s="8"/>
      <c r="S109" s="8"/>
      <c r="T109" s="8"/>
      <c r="U109" s="8"/>
      <c r="V109" s="8">
        <v>100</v>
      </c>
    </row>
    <row r="110" spans="1:31" s="126" customFormat="1" ht="11.4" x14ac:dyDescent="0.2">
      <c r="A110" s="126" t="s">
        <v>143</v>
      </c>
      <c r="B110" s="8">
        <v>2003</v>
      </c>
      <c r="C110" s="128" t="s">
        <v>16</v>
      </c>
      <c r="D110" s="8">
        <v>1021361</v>
      </c>
      <c r="E110" s="8"/>
      <c r="F110" s="8"/>
      <c r="G110" s="8"/>
      <c r="H110" s="8"/>
      <c r="I110" s="8"/>
      <c r="J110" s="8">
        <v>100</v>
      </c>
      <c r="K110" s="8"/>
      <c r="L110" s="8"/>
      <c r="M110" s="8"/>
      <c r="N110" s="8"/>
      <c r="O110" s="8"/>
      <c r="P110" s="8">
        <v>100</v>
      </c>
      <c r="Q110" s="8"/>
      <c r="R110" s="8"/>
      <c r="S110" s="8"/>
      <c r="T110" s="8"/>
      <c r="U110" s="8"/>
      <c r="V110" s="8">
        <v>100</v>
      </c>
      <c r="W110" s="127"/>
      <c r="X110" s="127"/>
      <c r="Y110" s="127"/>
      <c r="Z110" s="127"/>
      <c r="AA110" s="127"/>
      <c r="AB110" s="127"/>
      <c r="AC110" s="127"/>
      <c r="AD110" s="127"/>
      <c r="AE110" s="127"/>
    </row>
    <row r="111" spans="1:31" s="126" customFormat="1" ht="11.4" x14ac:dyDescent="0.2">
      <c r="A111" s="126" t="s">
        <v>143</v>
      </c>
      <c r="B111" s="8">
        <v>2004</v>
      </c>
      <c r="C111" s="128" t="s">
        <v>16</v>
      </c>
      <c r="D111" s="8">
        <v>1058237</v>
      </c>
      <c r="E111" s="8"/>
      <c r="F111" s="8"/>
      <c r="G111" s="8"/>
      <c r="H111" s="8"/>
      <c r="I111" s="8"/>
      <c r="J111" s="8">
        <v>100</v>
      </c>
      <c r="K111" s="8"/>
      <c r="L111" s="8"/>
      <c r="M111" s="8"/>
      <c r="N111" s="8"/>
      <c r="O111" s="8"/>
      <c r="P111" s="8">
        <v>100</v>
      </c>
      <c r="Q111" s="8"/>
      <c r="R111" s="8"/>
      <c r="S111" s="8"/>
      <c r="T111" s="8"/>
      <c r="U111" s="8"/>
      <c r="V111" s="8">
        <v>100</v>
      </c>
      <c r="W111" s="127"/>
      <c r="X111" s="127"/>
      <c r="Y111" s="127"/>
      <c r="Z111" s="127"/>
      <c r="AA111" s="127"/>
      <c r="AB111" s="127"/>
      <c r="AC111" s="127"/>
      <c r="AD111" s="127"/>
      <c r="AE111" s="127"/>
    </row>
    <row r="112" spans="1:31" s="126" customFormat="1" ht="11.4" x14ac:dyDescent="0.2">
      <c r="A112" s="126" t="s">
        <v>143</v>
      </c>
      <c r="B112" s="8">
        <v>2005</v>
      </c>
      <c r="C112" s="128" t="s">
        <v>16</v>
      </c>
      <c r="D112" s="8">
        <v>1095699</v>
      </c>
      <c r="E112" s="8"/>
      <c r="F112" s="8"/>
      <c r="G112" s="8"/>
      <c r="H112" s="8"/>
      <c r="I112" s="8"/>
      <c r="J112" s="8">
        <v>100</v>
      </c>
      <c r="K112" s="8"/>
      <c r="L112" s="8"/>
      <c r="M112" s="8"/>
      <c r="N112" s="8"/>
      <c r="O112" s="8"/>
      <c r="P112" s="8">
        <v>100</v>
      </c>
      <c r="Q112" s="8"/>
      <c r="R112" s="8"/>
      <c r="S112" s="8"/>
      <c r="T112" s="8"/>
      <c r="U112" s="8"/>
      <c r="V112" s="8">
        <v>100</v>
      </c>
      <c r="W112" s="127"/>
      <c r="X112" s="127"/>
      <c r="Y112" s="127"/>
      <c r="Z112" s="127"/>
      <c r="AA112" s="127"/>
      <c r="AB112" s="127"/>
      <c r="AC112" s="127"/>
      <c r="AD112" s="127"/>
      <c r="AE112" s="127"/>
    </row>
    <row r="113" spans="1:31" s="126" customFormat="1" ht="11.4" x14ac:dyDescent="0.2">
      <c r="A113" s="126" t="s">
        <v>143</v>
      </c>
      <c r="B113" s="8">
        <v>2006</v>
      </c>
      <c r="C113" s="128" t="s">
        <v>16</v>
      </c>
      <c r="D113" s="8">
        <v>1129658</v>
      </c>
      <c r="E113" s="8"/>
      <c r="F113" s="8"/>
      <c r="G113" s="8"/>
      <c r="H113" s="8"/>
      <c r="I113" s="8"/>
      <c r="J113" s="8">
        <v>100</v>
      </c>
      <c r="K113" s="8"/>
      <c r="L113" s="8"/>
      <c r="M113" s="8"/>
      <c r="N113" s="8"/>
      <c r="O113" s="8"/>
      <c r="P113" s="8">
        <v>100</v>
      </c>
      <c r="Q113" s="8"/>
      <c r="R113" s="8"/>
      <c r="S113" s="8"/>
      <c r="T113" s="8"/>
      <c r="U113" s="8"/>
      <c r="V113" s="8">
        <v>100</v>
      </c>
      <c r="W113" s="127"/>
      <c r="X113" s="127"/>
      <c r="Y113" s="127"/>
      <c r="Z113" s="127"/>
      <c r="AA113" s="127"/>
      <c r="AB113" s="127"/>
      <c r="AC113" s="127"/>
      <c r="AD113" s="127"/>
      <c r="AE113" s="127"/>
    </row>
    <row r="114" spans="1:31" s="126" customFormat="1" ht="11.4" x14ac:dyDescent="0.2">
      <c r="A114" s="126" t="s">
        <v>143</v>
      </c>
      <c r="B114" s="8">
        <v>2007</v>
      </c>
      <c r="C114" s="128" t="s">
        <v>16</v>
      </c>
      <c r="D114" s="8">
        <v>1165418</v>
      </c>
      <c r="E114" s="8"/>
      <c r="F114" s="8"/>
      <c r="G114" s="8"/>
      <c r="H114" s="8"/>
      <c r="I114" s="8"/>
      <c r="J114" s="8">
        <v>100</v>
      </c>
      <c r="K114" s="8"/>
      <c r="L114" s="8"/>
      <c r="M114" s="8"/>
      <c r="N114" s="8"/>
      <c r="O114" s="8"/>
      <c r="P114" s="8">
        <v>100</v>
      </c>
      <c r="Q114" s="8"/>
      <c r="R114" s="8"/>
      <c r="S114" s="8"/>
      <c r="T114" s="8"/>
      <c r="U114" s="8"/>
      <c r="V114" s="8">
        <v>100</v>
      </c>
      <c r="W114" s="127"/>
      <c r="X114" s="127"/>
      <c r="Y114" s="127"/>
      <c r="Z114" s="127"/>
      <c r="AA114" s="127"/>
      <c r="AB114" s="127"/>
      <c r="AC114" s="127"/>
      <c r="AD114" s="127"/>
      <c r="AE114" s="127"/>
    </row>
    <row r="115" spans="1:31" s="126" customFormat="1" ht="11.4" x14ac:dyDescent="0.2">
      <c r="A115" s="126" t="s">
        <v>143</v>
      </c>
      <c r="B115" s="8">
        <v>2008</v>
      </c>
      <c r="C115" s="128" t="s">
        <v>16</v>
      </c>
      <c r="D115" s="8">
        <v>1210099</v>
      </c>
      <c r="E115" s="8"/>
      <c r="F115" s="8"/>
      <c r="G115" s="8"/>
      <c r="H115" s="8"/>
      <c r="I115" s="8"/>
      <c r="J115" s="8">
        <v>100</v>
      </c>
      <c r="K115" s="8"/>
      <c r="L115" s="8"/>
      <c r="M115" s="8"/>
      <c r="N115" s="8"/>
      <c r="O115" s="8"/>
      <c r="P115" s="8">
        <v>100</v>
      </c>
      <c r="Q115" s="8"/>
      <c r="R115" s="8"/>
      <c r="S115" s="8"/>
      <c r="T115" s="8"/>
      <c r="U115" s="8"/>
      <c r="V115" s="8">
        <v>100</v>
      </c>
      <c r="W115" s="127"/>
      <c r="X115" s="127"/>
      <c r="Y115" s="127"/>
      <c r="Z115" s="127"/>
      <c r="AA115" s="127"/>
      <c r="AB115" s="127"/>
      <c r="AC115" s="127"/>
      <c r="AD115" s="127"/>
      <c r="AE115" s="127"/>
    </row>
    <row r="116" spans="1:31" s="126" customFormat="1" ht="12" x14ac:dyDescent="0.25">
      <c r="A116" s="126" t="s">
        <v>143</v>
      </c>
      <c r="B116" s="8">
        <v>2009</v>
      </c>
      <c r="C116" s="129" t="s">
        <v>16</v>
      </c>
      <c r="D116" s="8">
        <v>1266624</v>
      </c>
      <c r="E116" s="8">
        <v>54.442089727684113</v>
      </c>
      <c r="F116" s="8">
        <v>52.041831274204007</v>
      </c>
      <c r="G116" s="8"/>
      <c r="H116" s="8"/>
      <c r="I116" s="8">
        <v>47.958168725795993</v>
      </c>
      <c r="J116" s="8">
        <v>52.041831274204007</v>
      </c>
      <c r="K116" s="8"/>
      <c r="L116" s="8"/>
      <c r="M116" s="8"/>
      <c r="N116" s="8"/>
      <c r="O116" s="8"/>
      <c r="P116" s="8">
        <v>100</v>
      </c>
      <c r="Q116" s="8"/>
      <c r="R116" s="8"/>
      <c r="S116" s="8"/>
      <c r="T116" s="8"/>
      <c r="U116" s="8"/>
      <c r="V116" s="8">
        <v>100</v>
      </c>
      <c r="W116" s="129"/>
      <c r="X116" s="129"/>
      <c r="Y116" s="129"/>
      <c r="Z116" s="129"/>
      <c r="AA116" s="129"/>
      <c r="AB116" s="129"/>
      <c r="AC116" s="129"/>
    </row>
    <row r="117" spans="1:31" s="126" customFormat="1" ht="12" x14ac:dyDescent="0.25">
      <c r="A117" s="126" t="s">
        <v>143</v>
      </c>
      <c r="B117" s="8">
        <v>2010</v>
      </c>
      <c r="C117" s="129" t="s">
        <v>16</v>
      </c>
      <c r="D117" s="8">
        <v>1323298</v>
      </c>
      <c r="E117" s="8">
        <v>54.442089727684113</v>
      </c>
      <c r="F117" s="8">
        <v>52.041831274204007</v>
      </c>
      <c r="G117" s="8"/>
      <c r="H117" s="8"/>
      <c r="I117" s="8">
        <v>47.958168725795993</v>
      </c>
      <c r="J117" s="8">
        <v>52.041831274204007</v>
      </c>
      <c r="K117" s="8"/>
      <c r="L117" s="8"/>
      <c r="M117" s="8"/>
      <c r="N117" s="8"/>
      <c r="O117" s="8"/>
      <c r="P117" s="8">
        <v>100</v>
      </c>
      <c r="Q117" s="8"/>
      <c r="R117" s="8"/>
      <c r="S117" s="8"/>
      <c r="T117" s="8"/>
      <c r="U117" s="8"/>
      <c r="V117" s="8">
        <v>100</v>
      </c>
      <c r="W117" s="129"/>
      <c r="X117" s="129"/>
      <c r="Y117" s="129"/>
      <c r="Z117" s="129"/>
      <c r="AA117" s="129"/>
      <c r="AB117" s="129"/>
      <c r="AC117" s="129"/>
    </row>
    <row r="118" spans="1:31" s="126" customFormat="1" ht="12" x14ac:dyDescent="0.25">
      <c r="A118" s="126" t="s">
        <v>143</v>
      </c>
      <c r="B118" s="8">
        <v>2011</v>
      </c>
      <c r="C118" s="129" t="s">
        <v>16</v>
      </c>
      <c r="D118" s="8">
        <v>1374541</v>
      </c>
      <c r="E118" s="8">
        <v>54.442089727684113</v>
      </c>
      <c r="F118" s="8">
        <v>52.041831274204007</v>
      </c>
      <c r="G118" s="8"/>
      <c r="H118" s="8"/>
      <c r="I118" s="8">
        <v>47.958168725795993</v>
      </c>
      <c r="J118" s="8">
        <v>52.041831274204007</v>
      </c>
      <c r="K118" s="8"/>
      <c r="L118" s="8"/>
      <c r="M118" s="8"/>
      <c r="N118" s="8"/>
      <c r="O118" s="8"/>
      <c r="P118" s="8">
        <v>100</v>
      </c>
      <c r="Q118" s="8"/>
      <c r="R118" s="8"/>
      <c r="S118" s="8"/>
      <c r="T118" s="8"/>
      <c r="U118" s="8"/>
      <c r="V118" s="8">
        <v>100</v>
      </c>
      <c r="W118" s="129"/>
      <c r="X118" s="129"/>
      <c r="Y118" s="129"/>
      <c r="Z118" s="129"/>
      <c r="AA118" s="129"/>
      <c r="AB118" s="129"/>
      <c r="AC118" s="129"/>
      <c r="AD118" s="129"/>
    </row>
    <row r="119" spans="1:31" s="126" customFormat="1" ht="12" x14ac:dyDescent="0.25">
      <c r="A119" s="126" t="s">
        <v>143</v>
      </c>
      <c r="B119" s="8">
        <v>2012</v>
      </c>
      <c r="C119" s="129" t="s">
        <v>16</v>
      </c>
      <c r="D119" s="8">
        <v>1419588</v>
      </c>
      <c r="E119" s="8">
        <v>54.442089727684113</v>
      </c>
      <c r="F119" s="8">
        <v>52.041831274204007</v>
      </c>
      <c r="G119" s="8"/>
      <c r="H119" s="8"/>
      <c r="I119" s="8">
        <v>47.958168725795993</v>
      </c>
      <c r="J119" s="8">
        <v>52.041831274204007</v>
      </c>
      <c r="K119" s="8"/>
      <c r="L119" s="8"/>
      <c r="M119" s="8"/>
      <c r="N119" s="8"/>
      <c r="O119" s="8"/>
      <c r="P119" s="8">
        <v>100</v>
      </c>
      <c r="Q119" s="8"/>
      <c r="R119" s="8"/>
      <c r="S119" s="8"/>
      <c r="T119" s="8"/>
      <c r="U119" s="8"/>
      <c r="V119" s="8">
        <v>100</v>
      </c>
      <c r="W119" s="129"/>
      <c r="X119" s="129"/>
      <c r="Y119" s="129"/>
      <c r="Z119" s="129"/>
      <c r="AA119" s="129"/>
      <c r="AB119" s="129"/>
      <c r="AC119" s="129"/>
      <c r="AD119" s="129"/>
    </row>
    <row r="120" spans="1:31" s="126" customFormat="1" ht="12" x14ac:dyDescent="0.25">
      <c r="A120" s="126" t="s">
        <v>143</v>
      </c>
      <c r="B120" s="8">
        <v>2013</v>
      </c>
      <c r="C120" s="129" t="s">
        <v>16</v>
      </c>
      <c r="D120" s="8">
        <v>1466299</v>
      </c>
      <c r="E120" s="8">
        <v>54.442089727684106</v>
      </c>
      <c r="F120" s="8">
        <v>52.041831274204014</v>
      </c>
      <c r="G120" s="8"/>
      <c r="H120" s="8"/>
      <c r="I120" s="8">
        <v>47.958168725795986</v>
      </c>
      <c r="J120" s="8">
        <v>52.041831274204014</v>
      </c>
      <c r="K120" s="8"/>
      <c r="L120" s="8"/>
      <c r="M120" s="8"/>
      <c r="N120" s="8"/>
      <c r="O120" s="8"/>
      <c r="P120" s="8">
        <v>100</v>
      </c>
      <c r="Q120" s="8"/>
      <c r="R120" s="8"/>
      <c r="S120" s="8"/>
      <c r="T120" s="8"/>
      <c r="U120" s="8"/>
      <c r="V120" s="8">
        <v>100</v>
      </c>
      <c r="W120" s="129"/>
      <c r="X120" s="129"/>
      <c r="Y120" s="129"/>
      <c r="Z120" s="129"/>
      <c r="AA120" s="129"/>
      <c r="AB120" s="129"/>
      <c r="AC120" s="129"/>
      <c r="AD120" s="129"/>
    </row>
    <row r="121" spans="1:31" s="126" customFormat="1" ht="12" x14ac:dyDescent="0.25">
      <c r="A121" s="126" t="s">
        <v>143</v>
      </c>
      <c r="B121" s="8">
        <v>2014</v>
      </c>
      <c r="C121" s="129" t="s">
        <v>16</v>
      </c>
      <c r="D121" s="8">
        <v>1515048</v>
      </c>
      <c r="E121" s="8">
        <v>57.629904497455755</v>
      </c>
      <c r="F121" s="8">
        <v>55.172991103046115</v>
      </c>
      <c r="G121" s="8"/>
      <c r="H121" s="8"/>
      <c r="I121" s="8">
        <v>44.827008896953885</v>
      </c>
      <c r="J121" s="8">
        <v>55.172991103046115</v>
      </c>
      <c r="K121" s="8"/>
      <c r="L121" s="8"/>
      <c r="M121" s="8"/>
      <c r="N121" s="8"/>
      <c r="O121" s="8"/>
      <c r="P121" s="8">
        <v>100</v>
      </c>
      <c r="Q121" s="8"/>
      <c r="R121" s="8"/>
      <c r="S121" s="8"/>
      <c r="T121" s="8"/>
      <c r="U121" s="8"/>
      <c r="V121" s="8">
        <v>100</v>
      </c>
      <c r="W121" s="129"/>
      <c r="X121" s="129"/>
      <c r="Y121" s="129"/>
      <c r="Z121" s="129"/>
      <c r="AA121" s="129"/>
      <c r="AB121" s="129"/>
      <c r="AC121" s="129"/>
      <c r="AD121" s="129"/>
    </row>
    <row r="122" spans="1:31" s="126" customFormat="1" ht="12" x14ac:dyDescent="0.25">
      <c r="A122" s="126" t="s">
        <v>143</v>
      </c>
      <c r="B122" s="8">
        <v>2015</v>
      </c>
      <c r="C122" s="129" t="s">
        <v>16</v>
      </c>
      <c r="D122" s="8">
        <v>1565027</v>
      </c>
      <c r="E122" s="8">
        <v>60.817719267226494</v>
      </c>
      <c r="F122" s="8">
        <v>58.304150931888216</v>
      </c>
      <c r="G122" s="8"/>
      <c r="H122" s="8"/>
      <c r="I122" s="8">
        <v>41.695849068111784</v>
      </c>
      <c r="J122" s="8">
        <v>58.304150931888216</v>
      </c>
      <c r="K122" s="8"/>
      <c r="L122" s="8"/>
      <c r="M122" s="8"/>
      <c r="N122" s="8"/>
      <c r="O122" s="8"/>
      <c r="P122" s="8">
        <v>100</v>
      </c>
      <c r="Q122" s="8"/>
      <c r="R122" s="8"/>
      <c r="S122" s="8"/>
      <c r="T122" s="8"/>
      <c r="U122" s="8"/>
      <c r="V122" s="8">
        <v>100</v>
      </c>
      <c r="W122" s="129"/>
      <c r="X122" s="129"/>
      <c r="Y122" s="129"/>
      <c r="Z122" s="129"/>
      <c r="AA122" s="129"/>
      <c r="AB122" s="129"/>
      <c r="AC122" s="129"/>
      <c r="AD122" s="129"/>
    </row>
    <row r="123" spans="1:31" s="126" customFormat="1" ht="12" x14ac:dyDescent="0.25">
      <c r="A123" s="126" t="s">
        <v>143</v>
      </c>
      <c r="B123" s="8">
        <v>2016</v>
      </c>
      <c r="C123" s="129" t="s">
        <v>16</v>
      </c>
      <c r="D123" s="8">
        <v>1614193</v>
      </c>
      <c r="E123" s="8">
        <v>64.005534036997233</v>
      </c>
      <c r="F123" s="8">
        <v>61.435310760730317</v>
      </c>
      <c r="G123" s="8">
        <v>61.435310760730317</v>
      </c>
      <c r="H123" s="8">
        <v>0</v>
      </c>
      <c r="I123" s="8">
        <v>38.564689239269683</v>
      </c>
      <c r="J123" s="8">
        <v>0</v>
      </c>
      <c r="K123" s="8"/>
      <c r="L123" s="8"/>
      <c r="M123" s="8"/>
      <c r="N123" s="8"/>
      <c r="O123" s="8"/>
      <c r="P123" s="8">
        <v>100</v>
      </c>
      <c r="Q123" s="8"/>
      <c r="R123" s="8"/>
      <c r="S123" s="8"/>
      <c r="T123" s="8"/>
      <c r="U123" s="8"/>
      <c r="V123" s="8">
        <v>100</v>
      </c>
      <c r="W123" s="129"/>
      <c r="X123" s="129"/>
      <c r="Y123" s="129"/>
      <c r="Z123" s="129"/>
      <c r="AA123" s="129"/>
      <c r="AB123" s="129"/>
      <c r="AC123" s="129"/>
      <c r="AD123" s="129"/>
    </row>
    <row r="124" spans="1:31" s="126" customFormat="1" ht="12" x14ac:dyDescent="0.25">
      <c r="A124" s="126" t="s">
        <v>143</v>
      </c>
      <c r="B124" s="8">
        <v>2017</v>
      </c>
      <c r="C124" s="129" t="s">
        <v>16</v>
      </c>
      <c r="D124" s="8">
        <v>1661451</v>
      </c>
      <c r="E124" s="8">
        <v>67.193348806767972</v>
      </c>
      <c r="F124" s="8">
        <v>64.566470589572418</v>
      </c>
      <c r="G124" s="8">
        <v>64.566470589572418</v>
      </c>
      <c r="H124" s="8">
        <v>0</v>
      </c>
      <c r="I124" s="8">
        <v>35.433529410427582</v>
      </c>
      <c r="J124" s="8">
        <v>0</v>
      </c>
      <c r="K124" s="8"/>
      <c r="L124" s="8"/>
      <c r="M124" s="8"/>
      <c r="N124" s="8"/>
      <c r="O124" s="8"/>
      <c r="P124" s="8">
        <v>100</v>
      </c>
      <c r="Q124" s="8"/>
      <c r="R124" s="8"/>
      <c r="S124" s="8"/>
      <c r="T124" s="8"/>
      <c r="U124" s="8"/>
      <c r="V124" s="8">
        <v>100</v>
      </c>
      <c r="W124" s="129"/>
      <c r="X124" s="129"/>
      <c r="Y124" s="129"/>
      <c r="Z124" s="129"/>
      <c r="AA124" s="129"/>
      <c r="AB124" s="129"/>
      <c r="AC124" s="129"/>
      <c r="AD124" s="129"/>
    </row>
    <row r="125" spans="1:31" s="126" customFormat="1" ht="12" x14ac:dyDescent="0.25">
      <c r="A125" s="126" t="s">
        <v>143</v>
      </c>
      <c r="B125" s="8">
        <v>2018</v>
      </c>
      <c r="C125" s="129" t="s">
        <v>16</v>
      </c>
      <c r="D125" s="8">
        <v>1710642</v>
      </c>
      <c r="E125" s="8">
        <v>70.38116357653962</v>
      </c>
      <c r="F125" s="8">
        <v>67.697630418414519</v>
      </c>
      <c r="G125" s="8">
        <v>67.697630418414519</v>
      </c>
      <c r="H125" s="8">
        <v>0</v>
      </c>
      <c r="I125" s="8">
        <v>32.302369581585481</v>
      </c>
      <c r="J125" s="8">
        <v>0</v>
      </c>
      <c r="K125" s="8"/>
      <c r="L125" s="8"/>
      <c r="M125" s="8"/>
      <c r="N125" s="8"/>
      <c r="O125" s="8"/>
      <c r="P125" s="8">
        <v>100</v>
      </c>
      <c r="Q125" s="8"/>
      <c r="R125" s="8"/>
      <c r="S125" s="8"/>
      <c r="T125" s="8"/>
      <c r="U125" s="8"/>
      <c r="V125" s="8">
        <v>100</v>
      </c>
      <c r="W125" s="129"/>
      <c r="X125" s="129"/>
      <c r="Y125" s="129"/>
      <c r="Z125" s="129"/>
      <c r="AA125" s="129"/>
      <c r="AB125" s="129"/>
      <c r="AC125" s="129"/>
      <c r="AD125" s="129"/>
    </row>
    <row r="126" spans="1:31" s="126" customFormat="1" ht="12" x14ac:dyDescent="0.25">
      <c r="A126" s="126" t="s">
        <v>143</v>
      </c>
      <c r="B126" s="8">
        <v>2019</v>
      </c>
      <c r="C126" s="129" t="s">
        <v>16</v>
      </c>
      <c r="D126" s="8">
        <v>1757236</v>
      </c>
      <c r="E126" s="8">
        <v>73.568978346310359</v>
      </c>
      <c r="F126" s="8">
        <v>70.82879024725662</v>
      </c>
      <c r="G126" s="8">
        <v>70.82879024725662</v>
      </c>
      <c r="H126" s="8">
        <v>0</v>
      </c>
      <c r="I126" s="8">
        <v>29.17120975274338</v>
      </c>
      <c r="J126" s="8">
        <v>0</v>
      </c>
      <c r="K126" s="8"/>
      <c r="L126" s="8"/>
      <c r="M126" s="8"/>
      <c r="N126" s="8"/>
      <c r="O126" s="8"/>
      <c r="P126" s="8">
        <v>100</v>
      </c>
      <c r="Q126" s="8"/>
      <c r="R126" s="8"/>
      <c r="S126" s="8"/>
      <c r="T126" s="8"/>
      <c r="U126" s="8"/>
      <c r="V126" s="8">
        <v>100</v>
      </c>
      <c r="W126" s="129"/>
      <c r="X126" s="129"/>
      <c r="Y126" s="129"/>
      <c r="Z126" s="129"/>
      <c r="AA126" s="129"/>
      <c r="AB126" s="129"/>
      <c r="AC126" s="129"/>
      <c r="AD126" s="129"/>
    </row>
    <row r="127" spans="1:31" s="126" customFormat="1" ht="12" x14ac:dyDescent="0.25">
      <c r="A127" s="126" t="s">
        <v>143</v>
      </c>
      <c r="B127" s="8">
        <v>2020</v>
      </c>
      <c r="C127" s="129" t="s">
        <v>16</v>
      </c>
      <c r="D127" s="8">
        <v>1797894</v>
      </c>
      <c r="E127" s="8">
        <v>76.756793116081099</v>
      </c>
      <c r="F127" s="8">
        <v>73.959950076098721</v>
      </c>
      <c r="G127" s="8">
        <v>73.959950076098721</v>
      </c>
      <c r="H127" s="8">
        <v>0</v>
      </c>
      <c r="I127" s="8">
        <v>26.040049923901279</v>
      </c>
      <c r="J127" s="8">
        <v>0</v>
      </c>
      <c r="K127" s="8">
        <v>65.954773869346724</v>
      </c>
      <c r="L127" s="8"/>
      <c r="M127" s="8"/>
      <c r="N127" s="8"/>
      <c r="O127" s="8">
        <v>34.045226130653276</v>
      </c>
      <c r="P127" s="8">
        <v>65.954773869346724</v>
      </c>
      <c r="Q127" s="8">
        <v>60.427135678391963</v>
      </c>
      <c r="R127" s="8"/>
      <c r="S127" s="8"/>
      <c r="T127" s="8"/>
      <c r="U127" s="8">
        <v>39.572864321608037</v>
      </c>
      <c r="V127" s="8">
        <v>60.427135678391963</v>
      </c>
      <c r="W127" s="129"/>
      <c r="X127" s="129"/>
      <c r="Y127" s="129"/>
      <c r="Z127" s="129"/>
      <c r="AA127" s="129"/>
      <c r="AB127" s="129"/>
      <c r="AC127" s="129"/>
      <c r="AD127" s="129"/>
    </row>
    <row r="128" spans="1:31" s="126" customFormat="1" ht="12" x14ac:dyDescent="0.25">
      <c r="A128" s="129" t="s">
        <v>143</v>
      </c>
      <c r="B128" s="8">
        <v>2021</v>
      </c>
      <c r="C128" s="129" t="s">
        <v>16</v>
      </c>
      <c r="D128" s="8">
        <v>1836670</v>
      </c>
      <c r="E128" s="8">
        <v>79.944607885851838</v>
      </c>
      <c r="F128" s="8">
        <v>77.091109904940822</v>
      </c>
      <c r="G128" s="8">
        <v>77.091109904940822</v>
      </c>
      <c r="H128" s="8">
        <v>0</v>
      </c>
      <c r="I128" s="8">
        <v>22.908890095059178</v>
      </c>
      <c r="J128" s="8">
        <v>0</v>
      </c>
      <c r="K128" s="8">
        <v>65.954773869346724</v>
      </c>
      <c r="L128" s="8"/>
      <c r="M128" s="8"/>
      <c r="N128" s="8"/>
      <c r="O128" s="8">
        <v>34.045226130653276</v>
      </c>
      <c r="P128" s="8">
        <v>65.954773869346724</v>
      </c>
      <c r="Q128" s="8">
        <v>60.427135678391963</v>
      </c>
      <c r="R128" s="8"/>
      <c r="S128" s="8"/>
      <c r="T128" s="8"/>
      <c r="U128" s="8">
        <v>39.572864321608037</v>
      </c>
      <c r="V128" s="8">
        <v>60.427135678391963</v>
      </c>
      <c r="W128" s="129"/>
      <c r="X128" s="129"/>
      <c r="Y128" s="129"/>
      <c r="Z128" s="129"/>
      <c r="AA128" s="129"/>
      <c r="AB128" s="129"/>
      <c r="AC128" s="129"/>
      <c r="AD128" s="129"/>
    </row>
    <row r="129" spans="1:30" s="126" customFormat="1" ht="12" x14ac:dyDescent="0.25">
      <c r="A129" s="129" t="s">
        <v>143</v>
      </c>
      <c r="B129" s="8">
        <v>2022</v>
      </c>
      <c r="C129" s="129" t="s">
        <v>16</v>
      </c>
      <c r="D129" s="8">
        <v>1878506</v>
      </c>
      <c r="E129" s="8">
        <v>83.132422655623486</v>
      </c>
      <c r="F129" s="8">
        <v>80.222269733782923</v>
      </c>
      <c r="G129" s="8">
        <v>78.542766340061846</v>
      </c>
      <c r="H129" s="8">
        <v>1.6795033937210775</v>
      </c>
      <c r="I129" s="8">
        <v>19.777730266217077</v>
      </c>
      <c r="J129" s="8">
        <v>0</v>
      </c>
      <c r="K129" s="8">
        <v>65.954773869346724</v>
      </c>
      <c r="L129" s="8"/>
      <c r="M129" s="8"/>
      <c r="N129" s="8"/>
      <c r="O129" s="8">
        <v>34.045226130653276</v>
      </c>
      <c r="P129" s="8">
        <v>65.954773869346724</v>
      </c>
      <c r="Q129" s="8">
        <v>60.427135678391963</v>
      </c>
      <c r="R129" s="8"/>
      <c r="S129" s="8"/>
      <c r="T129" s="8"/>
      <c r="U129" s="8">
        <v>39.572864321608037</v>
      </c>
      <c r="V129" s="8">
        <v>60.427135678391963</v>
      </c>
      <c r="W129" s="129"/>
      <c r="X129" s="129"/>
      <c r="Y129" s="129"/>
      <c r="Z129" s="129"/>
      <c r="AA129" s="129"/>
      <c r="AB129" s="129"/>
      <c r="AC129" s="129"/>
      <c r="AD129" s="129"/>
    </row>
    <row r="130" spans="1:30" s="126" customFormat="1" ht="12" x14ac:dyDescent="0.25">
      <c r="A130" s="129" t="s">
        <v>143</v>
      </c>
      <c r="B130" s="8">
        <v>2023</v>
      </c>
      <c r="C130" s="129" t="s">
        <v>16</v>
      </c>
      <c r="D130" s="8">
        <v>1931628</v>
      </c>
      <c r="E130" s="8">
        <v>86.320237425394225</v>
      </c>
      <c r="F130" s="8">
        <v>83.353429562625024</v>
      </c>
      <c r="G130" s="8">
        <v>78.542766340061846</v>
      </c>
      <c r="H130" s="8">
        <v>4.8106632225631785</v>
      </c>
      <c r="I130" s="8">
        <v>16.646570437374976</v>
      </c>
      <c r="J130" s="8">
        <v>0</v>
      </c>
      <c r="K130" s="8">
        <v>65.954773869346724</v>
      </c>
      <c r="L130" s="8"/>
      <c r="M130" s="8"/>
      <c r="N130" s="8"/>
      <c r="O130" s="8">
        <v>34.045226130653276</v>
      </c>
      <c r="P130" s="8">
        <v>65.954773869346724</v>
      </c>
      <c r="Q130" s="8">
        <v>60.427135678391963</v>
      </c>
      <c r="R130" s="8"/>
      <c r="S130" s="8"/>
      <c r="T130" s="8"/>
      <c r="U130" s="8">
        <v>39.572864321608037</v>
      </c>
      <c r="V130" s="8">
        <v>60.427135678391963</v>
      </c>
      <c r="W130" s="129"/>
      <c r="X130" s="129"/>
      <c r="Y130" s="129"/>
      <c r="Z130" s="129"/>
      <c r="AA130" s="129"/>
      <c r="AB130" s="129"/>
      <c r="AC130" s="129"/>
      <c r="AD130" s="129"/>
    </row>
    <row r="131" spans="1:30" s="126" customFormat="1" ht="12" x14ac:dyDescent="0.25">
      <c r="A131" s="129" t="s">
        <v>143</v>
      </c>
      <c r="B131" s="8">
        <v>2024</v>
      </c>
      <c r="C131" s="129" t="s">
        <v>16</v>
      </c>
      <c r="D131" s="8">
        <v>1997949</v>
      </c>
      <c r="E131" s="8">
        <v>89.508052195164964</v>
      </c>
      <c r="F131" s="8">
        <v>86.484589391467125</v>
      </c>
      <c r="G131" s="8">
        <v>78.542766340061846</v>
      </c>
      <c r="H131" s="8">
        <v>7.9418230514052794</v>
      </c>
      <c r="I131" s="8">
        <v>13.515410608532875</v>
      </c>
      <c r="J131" s="8">
        <v>0</v>
      </c>
      <c r="K131" s="8">
        <v>65.954773869346724</v>
      </c>
      <c r="L131" s="8"/>
      <c r="M131" s="8"/>
      <c r="N131" s="8"/>
      <c r="O131" s="8">
        <v>34.045226130653276</v>
      </c>
      <c r="P131" s="8">
        <v>65.954773869346724</v>
      </c>
      <c r="Q131" s="8">
        <v>60.427135678391963</v>
      </c>
      <c r="R131" s="8"/>
      <c r="S131" s="8"/>
      <c r="T131" s="8"/>
      <c r="U131" s="8">
        <v>39.572864321608037</v>
      </c>
      <c r="V131" s="8">
        <v>60.427135678391963</v>
      </c>
      <c r="W131" s="129"/>
      <c r="X131" s="129"/>
      <c r="Y131" s="129"/>
      <c r="Z131" s="129"/>
      <c r="AA131" s="129"/>
      <c r="AB131" s="129"/>
      <c r="AC131" s="129"/>
      <c r="AD131" s="129"/>
    </row>
    <row r="132" spans="1:30" s="126" customFormat="1" ht="12" x14ac:dyDescent="0.25">
      <c r="A132" s="129" t="s">
        <v>143</v>
      </c>
      <c r="B132" s="8">
        <v>2025</v>
      </c>
      <c r="C132" s="129" t="s">
        <v>16</v>
      </c>
      <c r="D132" s="8">
        <v>2021937</v>
      </c>
      <c r="E132" s="8">
        <v>92.695866964935703</v>
      </c>
      <c r="F132" s="8">
        <v>89.615749220309226</v>
      </c>
      <c r="G132" s="8">
        <v>78.542766340061846</v>
      </c>
      <c r="H132" s="8">
        <v>11.07298288024738</v>
      </c>
      <c r="I132" s="8">
        <v>10.384250779690774</v>
      </c>
      <c r="J132" s="8">
        <v>0</v>
      </c>
      <c r="K132" s="8">
        <v>65.954773869346724</v>
      </c>
      <c r="L132" s="8"/>
      <c r="M132" s="8"/>
      <c r="N132" s="8"/>
      <c r="O132" s="8">
        <v>34.045226130653276</v>
      </c>
      <c r="P132" s="8">
        <v>65.954773869346724</v>
      </c>
      <c r="Q132" s="8">
        <v>60.427135678391963</v>
      </c>
      <c r="R132" s="8"/>
      <c r="S132" s="8"/>
      <c r="T132" s="8"/>
      <c r="U132" s="8">
        <v>39.572864321608037</v>
      </c>
      <c r="V132" s="8">
        <v>60.427135678391963</v>
      </c>
      <c r="W132" s="129"/>
      <c r="X132" s="129"/>
      <c r="Y132" s="129"/>
      <c r="Z132" s="129"/>
      <c r="AA132" s="129"/>
      <c r="AB132" s="129"/>
      <c r="AC132" s="129"/>
      <c r="AD132" s="129"/>
    </row>
    <row r="133" spans="1:30" s="126" customFormat="1" ht="12" x14ac:dyDescent="0.25">
      <c r="A133" s="129" t="s">
        <v>143</v>
      </c>
      <c r="B133" s="8">
        <v>2026</v>
      </c>
      <c r="C133" s="129" t="s">
        <v>16</v>
      </c>
      <c r="D133" s="8"/>
      <c r="E133" s="8">
        <v>95.883681734707352</v>
      </c>
      <c r="F133" s="8">
        <v>92.746909049151327</v>
      </c>
      <c r="G133" s="8">
        <v>78.542766340061846</v>
      </c>
      <c r="H133" s="8">
        <v>14.204142709089481</v>
      </c>
      <c r="I133" s="8">
        <v>7.2530909508486729</v>
      </c>
      <c r="J133" s="8">
        <v>0</v>
      </c>
      <c r="K133" s="8">
        <v>65.954773869346724</v>
      </c>
      <c r="L133" s="8"/>
      <c r="M133" s="8"/>
      <c r="N133" s="8"/>
      <c r="O133" s="8">
        <v>34.045226130653276</v>
      </c>
      <c r="P133" s="8">
        <v>65.954773869346724</v>
      </c>
      <c r="Q133" s="8">
        <v>60.427135678391963</v>
      </c>
      <c r="R133" s="8"/>
      <c r="S133" s="8"/>
      <c r="T133" s="8"/>
      <c r="U133" s="8">
        <v>39.572864321608037</v>
      </c>
      <c r="V133" s="8">
        <v>60.427135678391963</v>
      </c>
      <c r="W133" s="129"/>
      <c r="X133" s="129"/>
      <c r="Y133" s="129"/>
      <c r="Z133" s="129"/>
      <c r="AA133" s="129"/>
      <c r="AB133" s="129"/>
      <c r="AC133" s="129"/>
      <c r="AD133" s="129"/>
    </row>
    <row r="134" spans="1:30" s="126" customFormat="1" ht="12" x14ac:dyDescent="0.25">
      <c r="A134" s="129" t="s">
        <v>143</v>
      </c>
      <c r="B134" s="8">
        <v>2027</v>
      </c>
      <c r="C134" s="129" t="s">
        <v>16</v>
      </c>
      <c r="D134" s="8"/>
      <c r="E134" s="8">
        <v>95.883681734707352</v>
      </c>
      <c r="F134" s="8">
        <v>92.746909049151327</v>
      </c>
      <c r="G134" s="8">
        <v>78.542766340061846</v>
      </c>
      <c r="H134" s="8">
        <v>14.204142709089481</v>
      </c>
      <c r="I134" s="8">
        <v>7.2530909508486729</v>
      </c>
      <c r="J134" s="8">
        <v>0</v>
      </c>
      <c r="K134" s="8">
        <v>65.954773869346724</v>
      </c>
      <c r="L134" s="8"/>
      <c r="M134" s="8"/>
      <c r="N134" s="8"/>
      <c r="O134" s="8">
        <v>34.045226130653276</v>
      </c>
      <c r="P134" s="8">
        <v>65.954773869346724</v>
      </c>
      <c r="Q134" s="8">
        <v>60.427135678391963</v>
      </c>
      <c r="R134" s="8"/>
      <c r="S134" s="8"/>
      <c r="T134" s="8"/>
      <c r="U134" s="8">
        <v>39.572864321608037</v>
      </c>
      <c r="V134" s="8">
        <v>60.427135678391963</v>
      </c>
      <c r="W134" s="129"/>
      <c r="X134" s="129"/>
      <c r="Y134" s="129"/>
      <c r="Z134" s="129"/>
      <c r="AA134" s="129"/>
      <c r="AB134" s="129"/>
      <c r="AC134" s="129"/>
      <c r="AD134" s="129"/>
    </row>
    <row r="135" spans="1:30" s="126" customFormat="1" ht="12" x14ac:dyDescent="0.25">
      <c r="A135" s="129" t="s">
        <v>143</v>
      </c>
      <c r="B135" s="8">
        <v>2028</v>
      </c>
      <c r="C135" s="129" t="s">
        <v>16</v>
      </c>
      <c r="D135" s="8"/>
      <c r="E135" s="8">
        <v>95.883681734707352</v>
      </c>
      <c r="F135" s="8">
        <v>92.746909049151327</v>
      </c>
      <c r="G135" s="8">
        <v>78.542766340061846</v>
      </c>
      <c r="H135" s="8">
        <v>14.204142709089481</v>
      </c>
      <c r="I135" s="8">
        <v>7.2530909508486729</v>
      </c>
      <c r="J135" s="8">
        <v>0</v>
      </c>
      <c r="K135" s="8">
        <v>65.954773869346724</v>
      </c>
      <c r="L135" s="8"/>
      <c r="M135" s="8"/>
      <c r="N135" s="8"/>
      <c r="O135" s="8">
        <v>34.045226130653276</v>
      </c>
      <c r="P135" s="8">
        <v>65.954773869346724</v>
      </c>
      <c r="Q135" s="8">
        <v>60.427135678391963</v>
      </c>
      <c r="R135" s="8"/>
      <c r="S135" s="8"/>
      <c r="T135" s="8"/>
      <c r="U135" s="8">
        <v>39.572864321608037</v>
      </c>
      <c r="V135" s="8">
        <v>60.427135678391963</v>
      </c>
      <c r="W135" s="129"/>
      <c r="X135" s="129"/>
      <c r="Y135" s="129"/>
      <c r="Z135" s="129"/>
      <c r="AA135" s="129"/>
      <c r="AB135" s="129"/>
      <c r="AC135" s="129"/>
      <c r="AD135" s="129"/>
    </row>
    <row r="136" spans="1:30" s="126" customFormat="1" ht="12" x14ac:dyDescent="0.25">
      <c r="A136" s="129" t="s">
        <v>143</v>
      </c>
      <c r="B136" s="8">
        <v>2029</v>
      </c>
      <c r="C136" s="129" t="s">
        <v>16</v>
      </c>
      <c r="D136" s="8"/>
      <c r="E136" s="8">
        <v>95.883681734707352</v>
      </c>
      <c r="F136" s="8">
        <v>92.746909049151327</v>
      </c>
      <c r="G136" s="8">
        <v>78.542766340061846</v>
      </c>
      <c r="H136" s="8">
        <v>14.204142709089481</v>
      </c>
      <c r="I136" s="8">
        <v>7.2530909508486729</v>
      </c>
      <c r="J136" s="8">
        <v>0</v>
      </c>
      <c r="K136" s="8"/>
      <c r="L136" s="8"/>
      <c r="M136" s="8"/>
      <c r="N136" s="8"/>
      <c r="O136" s="8"/>
      <c r="P136" s="8">
        <v>100</v>
      </c>
      <c r="Q136" s="8"/>
      <c r="R136" s="8"/>
      <c r="S136" s="8"/>
      <c r="T136" s="8"/>
      <c r="U136" s="8"/>
      <c r="V136" s="8">
        <v>100</v>
      </c>
      <c r="W136" s="129"/>
      <c r="X136" s="129"/>
      <c r="Y136" s="129"/>
      <c r="Z136" s="129"/>
      <c r="AA136" s="129"/>
      <c r="AB136" s="129"/>
      <c r="AC136" s="129"/>
      <c r="AD136" s="129"/>
    </row>
    <row r="137" spans="1:30" s="126" customFormat="1" ht="12" x14ac:dyDescent="0.25">
      <c r="A137" s="129" t="s">
        <v>143</v>
      </c>
      <c r="B137" s="8">
        <v>2030</v>
      </c>
      <c r="C137" s="129" t="s">
        <v>16</v>
      </c>
      <c r="D137" s="8"/>
      <c r="E137" s="8">
        <v>95.883681734707352</v>
      </c>
      <c r="F137" s="8">
        <v>92.746909049151327</v>
      </c>
      <c r="G137" s="8">
        <v>78.542766340061846</v>
      </c>
      <c r="H137" s="8">
        <v>14.204142709089481</v>
      </c>
      <c r="I137" s="8">
        <v>7.2530909508486729</v>
      </c>
      <c r="J137" s="8">
        <v>0</v>
      </c>
      <c r="K137" s="8"/>
      <c r="L137" s="8"/>
      <c r="M137" s="8"/>
      <c r="N137" s="8"/>
      <c r="O137" s="8"/>
      <c r="P137" s="8">
        <v>100</v>
      </c>
      <c r="Q137" s="8"/>
      <c r="R137" s="8"/>
      <c r="S137" s="8"/>
      <c r="T137" s="8"/>
      <c r="U137" s="8"/>
      <c r="V137" s="8">
        <v>100</v>
      </c>
      <c r="W137" s="129"/>
      <c r="X137" s="129"/>
      <c r="Y137" s="129"/>
      <c r="Z137" s="129"/>
      <c r="AA137" s="129"/>
      <c r="AB137" s="129"/>
      <c r="AC137" s="129"/>
      <c r="AD137" s="129"/>
    </row>
    <row r="138" spans="1:30" s="126" customFormat="1" ht="12" x14ac:dyDescent="0.25">
      <c r="A138" s="129" t="s">
        <v>143</v>
      </c>
      <c r="B138" s="8">
        <v>2000</v>
      </c>
      <c r="C138" s="129" t="s">
        <v>17</v>
      </c>
      <c r="D138" s="8">
        <v>1484462</v>
      </c>
      <c r="E138" s="8"/>
      <c r="F138" s="8"/>
      <c r="G138" s="8"/>
      <c r="H138" s="8"/>
      <c r="I138" s="8"/>
      <c r="J138" s="8">
        <v>100</v>
      </c>
      <c r="K138" s="8"/>
      <c r="L138" s="8"/>
      <c r="M138" s="8"/>
      <c r="N138" s="8"/>
      <c r="O138" s="8"/>
      <c r="P138" s="8">
        <v>100</v>
      </c>
      <c r="Q138" s="8"/>
      <c r="R138" s="8"/>
      <c r="S138" s="8"/>
      <c r="T138" s="8"/>
      <c r="U138" s="8"/>
      <c r="V138" s="8">
        <v>100</v>
      </c>
      <c r="W138" s="129"/>
      <c r="X138" s="129"/>
      <c r="Y138" s="129"/>
      <c r="Z138" s="129"/>
      <c r="AA138" s="129"/>
      <c r="AB138" s="129"/>
      <c r="AC138" s="129"/>
      <c r="AD138" s="129"/>
    </row>
    <row r="139" spans="1:30" s="126" customFormat="1" ht="12" x14ac:dyDescent="0.25">
      <c r="A139" s="129" t="s">
        <v>143</v>
      </c>
      <c r="B139" s="8">
        <v>2001</v>
      </c>
      <c r="C139" s="129" t="s">
        <v>17</v>
      </c>
      <c r="D139" s="8">
        <v>1540279</v>
      </c>
      <c r="E139" s="8"/>
      <c r="F139" s="8"/>
      <c r="G139" s="8"/>
      <c r="H139" s="8"/>
      <c r="I139" s="8"/>
      <c r="J139" s="8">
        <v>100</v>
      </c>
      <c r="K139" s="8"/>
      <c r="L139" s="8"/>
      <c r="M139" s="8"/>
      <c r="N139" s="8"/>
      <c r="O139" s="8"/>
      <c r="P139" s="8">
        <v>100</v>
      </c>
      <c r="Q139" s="8"/>
      <c r="R139" s="8"/>
      <c r="S139" s="8"/>
      <c r="T139" s="8"/>
      <c r="U139" s="8"/>
      <c r="V139" s="8">
        <v>100</v>
      </c>
      <c r="W139" s="129"/>
      <c r="X139" s="129"/>
      <c r="Y139" s="129"/>
      <c r="Z139" s="129"/>
      <c r="AA139" s="129"/>
      <c r="AB139" s="129"/>
      <c r="AC139" s="129"/>
      <c r="AD139" s="129"/>
    </row>
    <row r="140" spans="1:30" s="126" customFormat="1" ht="12" x14ac:dyDescent="0.25">
      <c r="A140" s="129" t="s">
        <v>143</v>
      </c>
      <c r="B140" s="8">
        <v>2002</v>
      </c>
      <c r="C140" s="129" t="s">
        <v>17</v>
      </c>
      <c r="D140" s="8">
        <v>1595488</v>
      </c>
      <c r="E140" s="8"/>
      <c r="F140" s="8"/>
      <c r="G140" s="8"/>
      <c r="H140" s="8"/>
      <c r="I140" s="8"/>
      <c r="J140" s="8">
        <v>100</v>
      </c>
      <c r="K140" s="8"/>
      <c r="L140" s="8"/>
      <c r="M140" s="8"/>
      <c r="N140" s="8"/>
      <c r="O140" s="8"/>
      <c r="P140" s="8">
        <v>100</v>
      </c>
      <c r="Q140" s="8"/>
      <c r="R140" s="8"/>
      <c r="S140" s="8"/>
      <c r="T140" s="8"/>
      <c r="U140" s="8"/>
      <c r="V140" s="8">
        <v>100</v>
      </c>
      <c r="W140" s="129"/>
      <c r="X140" s="129"/>
      <c r="Y140" s="129"/>
      <c r="Z140" s="129"/>
      <c r="AA140" s="129"/>
      <c r="AB140" s="129"/>
      <c r="AC140" s="129"/>
      <c r="AD140" s="129"/>
    </row>
    <row r="141" spans="1:30" s="126" customFormat="1" ht="12" x14ac:dyDescent="0.25">
      <c r="A141" s="129" t="s">
        <v>143</v>
      </c>
      <c r="B141" s="8">
        <v>2003</v>
      </c>
      <c r="C141" s="129" t="s">
        <v>17</v>
      </c>
      <c r="D141" s="8">
        <v>1661286</v>
      </c>
      <c r="E141" s="8"/>
      <c r="F141" s="8"/>
      <c r="G141" s="8"/>
      <c r="H141" s="8"/>
      <c r="I141" s="8"/>
      <c r="J141" s="8">
        <v>100</v>
      </c>
      <c r="K141" s="8"/>
      <c r="L141" s="8"/>
      <c r="M141" s="8"/>
      <c r="N141" s="8"/>
      <c r="O141" s="8"/>
      <c r="P141" s="8">
        <v>100</v>
      </c>
      <c r="Q141" s="8"/>
      <c r="R141" s="8"/>
      <c r="S141" s="8"/>
      <c r="T141" s="8"/>
      <c r="U141" s="8"/>
      <c r="V141" s="8">
        <v>100</v>
      </c>
      <c r="W141" s="129"/>
      <c r="X141" s="129"/>
      <c r="Y141" s="129"/>
      <c r="Z141" s="129"/>
      <c r="AA141" s="129"/>
      <c r="AB141" s="129"/>
      <c r="AC141" s="129"/>
      <c r="AD141" s="129"/>
    </row>
    <row r="142" spans="1:30" s="126" customFormat="1" ht="12" x14ac:dyDescent="0.25">
      <c r="A142" s="129" t="s">
        <v>143</v>
      </c>
      <c r="B142" s="8">
        <v>2004</v>
      </c>
      <c r="C142" s="129" t="s">
        <v>17</v>
      </c>
      <c r="D142" s="8">
        <v>1731667</v>
      </c>
      <c r="E142" s="8"/>
      <c r="F142" s="8"/>
      <c r="G142" s="8"/>
      <c r="H142" s="8"/>
      <c r="I142" s="8"/>
      <c r="J142" s="8">
        <v>100</v>
      </c>
      <c r="K142" s="8">
        <v>22.033333333333331</v>
      </c>
      <c r="L142" s="8"/>
      <c r="M142" s="8"/>
      <c r="N142" s="8"/>
      <c r="O142" s="8">
        <v>77.966666666666669</v>
      </c>
      <c r="P142" s="8">
        <v>22.033333333333331</v>
      </c>
      <c r="Q142" s="8"/>
      <c r="R142" s="8"/>
      <c r="S142" s="8"/>
      <c r="T142" s="8"/>
      <c r="U142" s="8"/>
      <c r="V142" s="8">
        <v>100</v>
      </c>
      <c r="W142" s="129"/>
      <c r="X142" s="129"/>
      <c r="Y142" s="129"/>
      <c r="Z142" s="129"/>
      <c r="AA142" s="129"/>
      <c r="AB142" s="129"/>
      <c r="AC142" s="129"/>
      <c r="AD142" s="129"/>
    </row>
    <row r="143" spans="1:30" s="126" customFormat="1" ht="12" x14ac:dyDescent="0.25">
      <c r="A143" s="129" t="s">
        <v>143</v>
      </c>
      <c r="B143" s="8">
        <v>2005</v>
      </c>
      <c r="C143" s="129" t="s">
        <v>17</v>
      </c>
      <c r="D143" s="8">
        <v>1795526</v>
      </c>
      <c r="E143" s="8"/>
      <c r="F143" s="8">
        <v>6.774594677872301</v>
      </c>
      <c r="G143" s="8"/>
      <c r="H143" s="8"/>
      <c r="I143" s="8">
        <v>93.225405322127699</v>
      </c>
      <c r="J143" s="8">
        <v>6.774594677872301</v>
      </c>
      <c r="K143" s="8">
        <v>22.033333333333331</v>
      </c>
      <c r="L143" s="8"/>
      <c r="M143" s="8"/>
      <c r="N143" s="8"/>
      <c r="O143" s="8">
        <v>77.966666666666669</v>
      </c>
      <c r="P143" s="8">
        <v>22.033333333333331</v>
      </c>
      <c r="Q143" s="8"/>
      <c r="R143" s="8"/>
      <c r="S143" s="8"/>
      <c r="T143" s="8"/>
      <c r="U143" s="8"/>
      <c r="V143" s="8">
        <v>100</v>
      </c>
      <c r="W143" s="129"/>
      <c r="X143" s="129"/>
      <c r="Y143" s="129"/>
      <c r="Z143" s="129"/>
      <c r="AA143" s="129"/>
      <c r="AB143" s="129"/>
      <c r="AC143" s="129"/>
      <c r="AD143" s="129"/>
    </row>
    <row r="144" spans="1:30" s="126" customFormat="1" ht="12" x14ac:dyDescent="0.25">
      <c r="A144" s="129" t="s">
        <v>143</v>
      </c>
      <c r="B144" s="8">
        <v>2006</v>
      </c>
      <c r="C144" s="129" t="s">
        <v>17</v>
      </c>
      <c r="D144" s="8">
        <v>1855902</v>
      </c>
      <c r="E144" s="8"/>
      <c r="F144" s="8">
        <v>6.774594677872301</v>
      </c>
      <c r="G144" s="8"/>
      <c r="H144" s="8"/>
      <c r="I144" s="8">
        <v>93.225405322127699</v>
      </c>
      <c r="J144" s="8">
        <v>6.774594677872301</v>
      </c>
      <c r="K144" s="8">
        <v>22.033333333333331</v>
      </c>
      <c r="L144" s="8"/>
      <c r="M144" s="8"/>
      <c r="N144" s="8"/>
      <c r="O144" s="8">
        <v>77.966666666666669</v>
      </c>
      <c r="P144" s="8">
        <v>22.033333333333331</v>
      </c>
      <c r="Q144" s="8"/>
      <c r="R144" s="8"/>
      <c r="S144" s="8"/>
      <c r="T144" s="8"/>
      <c r="U144" s="8"/>
      <c r="V144" s="8">
        <v>100</v>
      </c>
      <c r="W144" s="129"/>
      <c r="X144" s="129"/>
      <c r="Y144" s="129"/>
      <c r="Z144" s="129"/>
      <c r="AA144" s="129"/>
      <c r="AB144" s="129"/>
      <c r="AC144" s="129"/>
      <c r="AD144" s="129"/>
    </row>
    <row r="145" spans="1:30" s="126" customFormat="1" ht="12" x14ac:dyDescent="0.25">
      <c r="A145" s="129" t="s">
        <v>143</v>
      </c>
      <c r="B145" s="8">
        <v>2007</v>
      </c>
      <c r="C145" s="129" t="s">
        <v>17</v>
      </c>
      <c r="D145" s="8">
        <v>1928929</v>
      </c>
      <c r="E145" s="8"/>
      <c r="F145" s="8">
        <v>6.774594677872301</v>
      </c>
      <c r="G145" s="8"/>
      <c r="H145" s="8"/>
      <c r="I145" s="8">
        <v>93.225405322127699</v>
      </c>
      <c r="J145" s="8">
        <v>6.774594677872301</v>
      </c>
      <c r="K145" s="8">
        <v>22.033333333333331</v>
      </c>
      <c r="L145" s="8"/>
      <c r="M145" s="8"/>
      <c r="N145" s="8"/>
      <c r="O145" s="8">
        <v>77.966666666666669</v>
      </c>
      <c r="P145" s="8">
        <v>22.033333333333331</v>
      </c>
      <c r="Q145" s="8"/>
      <c r="R145" s="8"/>
      <c r="S145" s="8"/>
      <c r="T145" s="8"/>
      <c r="U145" s="8"/>
      <c r="V145" s="8">
        <v>100</v>
      </c>
      <c r="W145" s="129"/>
      <c r="X145" s="129"/>
      <c r="Y145" s="129"/>
      <c r="Z145" s="129"/>
      <c r="AA145" s="129"/>
      <c r="AB145" s="129"/>
      <c r="AC145" s="129"/>
      <c r="AD145" s="129"/>
    </row>
    <row r="146" spans="1:30" s="126" customFormat="1" ht="12" x14ac:dyDescent="0.25">
      <c r="A146" s="129" t="s">
        <v>143</v>
      </c>
      <c r="B146" s="8">
        <v>2008</v>
      </c>
      <c r="C146" s="129" t="s">
        <v>17</v>
      </c>
      <c r="D146" s="8">
        <v>2002552</v>
      </c>
      <c r="E146" s="8"/>
      <c r="F146" s="8">
        <v>6.774594677872301</v>
      </c>
      <c r="G146" s="8"/>
      <c r="H146" s="8"/>
      <c r="I146" s="8">
        <v>93.225405322127699</v>
      </c>
      <c r="J146" s="8">
        <v>6.774594677872301</v>
      </c>
      <c r="K146" s="8">
        <v>22.033333333333331</v>
      </c>
      <c r="L146" s="8"/>
      <c r="M146" s="8"/>
      <c r="N146" s="8"/>
      <c r="O146" s="8">
        <v>77.966666666666669</v>
      </c>
      <c r="P146" s="8">
        <v>22.033333333333331</v>
      </c>
      <c r="Q146" s="8"/>
      <c r="R146" s="8"/>
      <c r="S146" s="8"/>
      <c r="T146" s="8"/>
      <c r="U146" s="8"/>
      <c r="V146" s="8">
        <v>100</v>
      </c>
      <c r="W146" s="129"/>
      <c r="X146" s="129"/>
      <c r="Y146" s="129"/>
      <c r="Z146" s="129"/>
      <c r="AA146" s="129"/>
      <c r="AB146" s="129"/>
      <c r="AC146" s="129"/>
      <c r="AD146" s="129"/>
    </row>
    <row r="147" spans="1:30" s="126" customFormat="1" ht="12" x14ac:dyDescent="0.25">
      <c r="A147" s="129" t="s">
        <v>143</v>
      </c>
      <c r="B147" s="8">
        <v>2009</v>
      </c>
      <c r="C147" s="129" t="s">
        <v>17</v>
      </c>
      <c r="D147" s="8">
        <v>2066519</v>
      </c>
      <c r="E147" s="8">
        <v>17.6122786746364</v>
      </c>
      <c r="F147" s="8">
        <v>6.774594677872301</v>
      </c>
      <c r="G147" s="8">
        <v>6.774594677872301</v>
      </c>
      <c r="H147" s="8">
        <v>0</v>
      </c>
      <c r="I147" s="8">
        <v>93.225405322127699</v>
      </c>
      <c r="J147" s="8">
        <v>0</v>
      </c>
      <c r="K147" s="8">
        <v>22.033333333333331</v>
      </c>
      <c r="L147" s="8"/>
      <c r="M147" s="8"/>
      <c r="N147" s="8"/>
      <c r="O147" s="8">
        <v>77.966666666666669</v>
      </c>
      <c r="P147" s="8">
        <v>22.033333333333331</v>
      </c>
      <c r="Q147" s="8"/>
      <c r="R147" s="8"/>
      <c r="S147" s="8"/>
      <c r="T147" s="8"/>
      <c r="U147" s="8"/>
      <c r="V147" s="8">
        <v>100</v>
      </c>
      <c r="W147" s="129"/>
      <c r="X147" s="129"/>
      <c r="Y147" s="129"/>
      <c r="Z147" s="129"/>
      <c r="AA147" s="129"/>
      <c r="AB147" s="129"/>
      <c r="AC147" s="129"/>
      <c r="AD147" s="129"/>
    </row>
    <row r="148" spans="1:30" s="126" customFormat="1" ht="12" x14ac:dyDescent="0.25">
      <c r="A148" s="129" t="s">
        <v>143</v>
      </c>
      <c r="B148" s="8">
        <v>2010</v>
      </c>
      <c r="C148" s="129" t="s">
        <v>17</v>
      </c>
      <c r="D148" s="8">
        <v>2134632</v>
      </c>
      <c r="E148" s="8">
        <v>17.6122786746364</v>
      </c>
      <c r="F148" s="8">
        <v>9.2976778890724745</v>
      </c>
      <c r="G148" s="8">
        <v>9.2976778890724745</v>
      </c>
      <c r="H148" s="8">
        <v>0</v>
      </c>
      <c r="I148" s="8">
        <v>90.702322110927526</v>
      </c>
      <c r="J148" s="8">
        <v>0</v>
      </c>
      <c r="K148" s="8">
        <v>22.033333333333331</v>
      </c>
      <c r="L148" s="8"/>
      <c r="M148" s="8"/>
      <c r="N148" s="8"/>
      <c r="O148" s="8">
        <v>77.966666666666669</v>
      </c>
      <c r="P148" s="8">
        <v>22.033333333333331</v>
      </c>
      <c r="Q148" s="8"/>
      <c r="R148" s="8"/>
      <c r="S148" s="8"/>
      <c r="T148" s="8"/>
      <c r="U148" s="8"/>
      <c r="V148" s="8">
        <v>100</v>
      </c>
      <c r="W148" s="129"/>
      <c r="X148" s="129"/>
      <c r="Y148" s="129"/>
      <c r="Z148" s="129"/>
      <c r="AA148" s="129"/>
      <c r="AB148" s="129"/>
      <c r="AC148" s="129"/>
      <c r="AD148" s="129"/>
    </row>
    <row r="149" spans="1:30" s="126" customFormat="1" ht="12" x14ac:dyDescent="0.25">
      <c r="A149" s="129" t="s">
        <v>143</v>
      </c>
      <c r="B149" s="8">
        <v>2011</v>
      </c>
      <c r="C149" s="129" t="s">
        <v>17</v>
      </c>
      <c r="D149" s="8">
        <v>2212434</v>
      </c>
      <c r="E149" s="8">
        <v>17.6122786746364</v>
      </c>
      <c r="F149" s="8">
        <v>11.820761100271739</v>
      </c>
      <c r="G149" s="8">
        <v>11.820761100271739</v>
      </c>
      <c r="H149" s="8">
        <v>0</v>
      </c>
      <c r="I149" s="8">
        <v>88.179238899728261</v>
      </c>
      <c r="J149" s="8">
        <v>0</v>
      </c>
      <c r="K149" s="8">
        <v>22.033333333333331</v>
      </c>
      <c r="L149" s="8"/>
      <c r="M149" s="8"/>
      <c r="N149" s="8"/>
      <c r="O149" s="8">
        <v>77.966666666666669</v>
      </c>
      <c r="P149" s="8">
        <v>22.033333333333331</v>
      </c>
      <c r="Q149" s="8"/>
      <c r="R149" s="8"/>
      <c r="S149" s="8"/>
      <c r="T149" s="8"/>
      <c r="U149" s="8"/>
      <c r="V149" s="8">
        <v>100</v>
      </c>
      <c r="W149" s="129"/>
      <c r="X149" s="129"/>
      <c r="Y149" s="129"/>
      <c r="Z149" s="129"/>
      <c r="AA149" s="129"/>
      <c r="AB149" s="129"/>
      <c r="AC149" s="129"/>
      <c r="AD149" s="129"/>
    </row>
    <row r="150" spans="1:30" s="126" customFormat="1" ht="12" x14ac:dyDescent="0.25">
      <c r="A150" s="129" t="s">
        <v>143</v>
      </c>
      <c r="B150" s="8">
        <v>2012</v>
      </c>
      <c r="C150" s="129" t="s">
        <v>17</v>
      </c>
      <c r="D150" s="8">
        <v>2300006</v>
      </c>
      <c r="E150" s="8">
        <v>17.6122786746364</v>
      </c>
      <c r="F150" s="8">
        <v>14.343844311471912</v>
      </c>
      <c r="G150" s="8">
        <v>14.343844311471912</v>
      </c>
      <c r="H150" s="8">
        <v>0</v>
      </c>
      <c r="I150" s="8">
        <v>85.656155688528088</v>
      </c>
      <c r="J150" s="8">
        <v>0</v>
      </c>
      <c r="K150" s="8">
        <v>22.033333333333331</v>
      </c>
      <c r="L150" s="8"/>
      <c r="M150" s="8"/>
      <c r="N150" s="8"/>
      <c r="O150" s="8">
        <v>77.966666666666669</v>
      </c>
      <c r="P150" s="8">
        <v>22.033333333333331</v>
      </c>
      <c r="Q150" s="8"/>
      <c r="R150" s="8"/>
      <c r="S150" s="8">
        <v>24.255648846154141</v>
      </c>
      <c r="T150" s="8"/>
      <c r="U150" s="8"/>
      <c r="V150" s="8">
        <v>75.744351153845855</v>
      </c>
      <c r="W150" s="129"/>
      <c r="X150" s="129"/>
      <c r="Y150" s="129"/>
      <c r="Z150" s="129"/>
      <c r="AA150" s="129"/>
      <c r="AB150" s="129"/>
      <c r="AC150" s="129"/>
      <c r="AD150" s="129"/>
    </row>
    <row r="151" spans="1:30" s="126" customFormat="1" ht="12" x14ac:dyDescent="0.25">
      <c r="A151" s="129" t="s">
        <v>143</v>
      </c>
      <c r="B151" s="8">
        <v>2013</v>
      </c>
      <c r="C151" s="129" t="s">
        <v>17</v>
      </c>
      <c r="D151" s="8">
        <v>2389712</v>
      </c>
      <c r="E151" s="8">
        <v>17.6122786746364</v>
      </c>
      <c r="F151" s="8">
        <v>16.866927522671176</v>
      </c>
      <c r="G151" s="8">
        <v>15.671114675798208</v>
      </c>
      <c r="H151" s="8">
        <v>1.1958128468729683</v>
      </c>
      <c r="I151" s="8">
        <v>83.133072477328824</v>
      </c>
      <c r="J151" s="8">
        <v>0</v>
      </c>
      <c r="K151" s="8">
        <v>22.033333333333331</v>
      </c>
      <c r="L151" s="8"/>
      <c r="M151" s="8"/>
      <c r="N151" s="8"/>
      <c r="O151" s="8">
        <v>77.966666666666669</v>
      </c>
      <c r="P151" s="8">
        <v>22.033333333333331</v>
      </c>
      <c r="Q151" s="8"/>
      <c r="R151" s="8"/>
      <c r="S151" s="8">
        <v>24.255648846154141</v>
      </c>
      <c r="T151" s="8"/>
      <c r="U151" s="8"/>
      <c r="V151" s="8">
        <v>75.744351153845855</v>
      </c>
      <c r="W151" s="129"/>
      <c r="X151" s="129"/>
      <c r="Y151" s="129"/>
      <c r="Z151" s="129"/>
      <c r="AA151" s="129"/>
      <c r="AB151" s="129"/>
      <c r="AC151" s="129"/>
      <c r="AD151" s="129"/>
    </row>
    <row r="152" spans="1:30" s="126" customFormat="1" ht="12" x14ac:dyDescent="0.25">
      <c r="A152" s="129" t="s">
        <v>143</v>
      </c>
      <c r="B152" s="8">
        <v>2014</v>
      </c>
      <c r="C152" s="129" t="s">
        <v>17</v>
      </c>
      <c r="D152" s="8">
        <v>2484511</v>
      </c>
      <c r="E152" s="8">
        <v>21.545685001288803</v>
      </c>
      <c r="F152" s="8">
        <v>19.39001073387044</v>
      </c>
      <c r="G152" s="8">
        <v>16.63193141604188</v>
      </c>
      <c r="H152" s="8">
        <v>2.7580793178285603</v>
      </c>
      <c r="I152" s="8">
        <v>80.60998926612956</v>
      </c>
      <c r="J152" s="8">
        <v>0</v>
      </c>
      <c r="K152" s="8">
        <v>22.033333333333331</v>
      </c>
      <c r="L152" s="8"/>
      <c r="M152" s="8"/>
      <c r="N152" s="8"/>
      <c r="O152" s="8">
        <v>77.966666666666669</v>
      </c>
      <c r="P152" s="8">
        <v>22.033333333333331</v>
      </c>
      <c r="Q152" s="8"/>
      <c r="R152" s="8"/>
      <c r="S152" s="8">
        <v>24.255648846154141</v>
      </c>
      <c r="T152" s="8"/>
      <c r="U152" s="8"/>
      <c r="V152" s="8">
        <v>75.744351153845855</v>
      </c>
      <c r="W152" s="129"/>
      <c r="X152" s="129"/>
      <c r="Y152" s="129"/>
      <c r="Z152" s="129"/>
      <c r="AA152" s="129"/>
      <c r="AB152" s="129"/>
      <c r="AC152" s="129"/>
      <c r="AD152" s="129"/>
    </row>
    <row r="153" spans="1:30" s="126" customFormat="1" ht="12" x14ac:dyDescent="0.25">
      <c r="A153" s="129" t="s">
        <v>143</v>
      </c>
      <c r="B153" s="8">
        <v>2015</v>
      </c>
      <c r="C153" s="129" t="s">
        <v>17</v>
      </c>
      <c r="D153" s="8">
        <v>2582236</v>
      </c>
      <c r="E153" s="8">
        <v>25.479091327942115</v>
      </c>
      <c r="F153" s="8">
        <v>21.913093945070614</v>
      </c>
      <c r="G153" s="8">
        <v>17.592748156285779</v>
      </c>
      <c r="H153" s="8">
        <v>4.3203457887848344</v>
      </c>
      <c r="I153" s="8">
        <v>78.086906054929386</v>
      </c>
      <c r="J153" s="8">
        <v>0</v>
      </c>
      <c r="K153" s="8">
        <v>22.033333333333331</v>
      </c>
      <c r="L153" s="8"/>
      <c r="M153" s="8">
        <v>17.370742883727825</v>
      </c>
      <c r="N153" s="8">
        <v>4.6625904496055064</v>
      </c>
      <c r="O153" s="8">
        <v>77.966666666666669</v>
      </c>
      <c r="P153" s="8">
        <v>0</v>
      </c>
      <c r="Q153" s="8"/>
      <c r="R153" s="8">
        <v>56.330470941883767</v>
      </c>
      <c r="S153" s="8">
        <v>24.255648846154141</v>
      </c>
      <c r="T153" s="8">
        <v>32.07482209572963</v>
      </c>
      <c r="U153" s="8">
        <v>43.669529058116233</v>
      </c>
      <c r="V153" s="8">
        <v>0</v>
      </c>
      <c r="W153" s="129"/>
      <c r="X153" s="129"/>
      <c r="Y153" s="129"/>
      <c r="Z153" s="129"/>
      <c r="AA153" s="129"/>
      <c r="AB153" s="129"/>
      <c r="AC153" s="129"/>
      <c r="AD153" s="129"/>
    </row>
    <row r="154" spans="1:30" s="126" customFormat="1" ht="12" x14ac:dyDescent="0.25">
      <c r="A154" s="129" t="s">
        <v>143</v>
      </c>
      <c r="B154" s="8">
        <v>2016</v>
      </c>
      <c r="C154" s="129" t="s">
        <v>17</v>
      </c>
      <c r="D154" s="8">
        <v>2680921</v>
      </c>
      <c r="E154" s="8">
        <v>29.412497654595427</v>
      </c>
      <c r="F154" s="8">
        <v>24.436177156269878</v>
      </c>
      <c r="G154" s="8">
        <v>18.553564896529451</v>
      </c>
      <c r="H154" s="8">
        <v>5.8826122597404265</v>
      </c>
      <c r="I154" s="8">
        <v>75.563822843730122</v>
      </c>
      <c r="J154" s="8">
        <v>0</v>
      </c>
      <c r="K154" s="8">
        <v>22.033333333333331</v>
      </c>
      <c r="L154" s="8"/>
      <c r="M154" s="8">
        <v>17.370742883727825</v>
      </c>
      <c r="N154" s="8">
        <v>4.6625904496055064</v>
      </c>
      <c r="O154" s="8">
        <v>77.966666666666669</v>
      </c>
      <c r="P154" s="8">
        <v>0</v>
      </c>
      <c r="Q154" s="8">
        <v>43.334857729261913</v>
      </c>
      <c r="R154" s="8">
        <v>43.334857729261913</v>
      </c>
      <c r="S154" s="8">
        <v>24.255648846154145</v>
      </c>
      <c r="T154" s="8">
        <v>19.079208883107768</v>
      </c>
      <c r="U154" s="8">
        <v>56.665142270738087</v>
      </c>
      <c r="V154" s="8">
        <v>0</v>
      </c>
      <c r="W154" s="129"/>
      <c r="X154" s="129"/>
      <c r="Y154" s="129"/>
      <c r="Z154" s="129"/>
      <c r="AA154" s="129"/>
      <c r="AB154" s="129"/>
      <c r="AC154" s="129"/>
      <c r="AD154" s="129"/>
    </row>
    <row r="155" spans="1:30" s="126" customFormat="1" ht="12" x14ac:dyDescent="0.25">
      <c r="A155" s="129" t="s">
        <v>143</v>
      </c>
      <c r="B155" s="8">
        <v>2017</v>
      </c>
      <c r="C155" s="129" t="s">
        <v>17</v>
      </c>
      <c r="D155" s="8">
        <v>2777046</v>
      </c>
      <c r="E155" s="8">
        <v>33.345903981248739</v>
      </c>
      <c r="F155" s="8">
        <v>26.959260367469142</v>
      </c>
      <c r="G155" s="8">
        <v>19.514381636773123</v>
      </c>
      <c r="H155" s="8">
        <v>7.4448787306960185</v>
      </c>
      <c r="I155" s="8">
        <v>73.040739632530858</v>
      </c>
      <c r="J155" s="8">
        <v>0</v>
      </c>
      <c r="K155" s="8">
        <v>22.033333333333331</v>
      </c>
      <c r="L155" s="8"/>
      <c r="M155" s="8">
        <v>17.370742883727825</v>
      </c>
      <c r="N155" s="8">
        <v>4.6625904496055064</v>
      </c>
      <c r="O155" s="8">
        <v>77.966666666666669</v>
      </c>
      <c r="P155" s="8">
        <v>0</v>
      </c>
      <c r="Q155" s="8">
        <v>43.334857729261913</v>
      </c>
      <c r="R155" s="8">
        <v>43.334857729261913</v>
      </c>
      <c r="S155" s="8">
        <v>22.376664615384925</v>
      </c>
      <c r="T155" s="8">
        <v>20.958193113876987</v>
      </c>
      <c r="U155" s="8">
        <v>56.665142270738087</v>
      </c>
      <c r="V155" s="8">
        <v>0</v>
      </c>
      <c r="W155" s="129"/>
      <c r="X155" s="129"/>
      <c r="Y155" s="129"/>
      <c r="Z155" s="129"/>
      <c r="AA155" s="129"/>
      <c r="AB155" s="129"/>
      <c r="AC155" s="129"/>
      <c r="AD155" s="129"/>
    </row>
    <row r="156" spans="1:30" s="126" customFormat="1" ht="12" x14ac:dyDescent="0.25">
      <c r="A156" s="129" t="s">
        <v>143</v>
      </c>
      <c r="B156" s="8">
        <v>2018</v>
      </c>
      <c r="C156" s="129" t="s">
        <v>17</v>
      </c>
      <c r="D156" s="8">
        <v>2868821</v>
      </c>
      <c r="E156" s="8">
        <v>37.279310307901142</v>
      </c>
      <c r="F156" s="8">
        <v>29.482343578669315</v>
      </c>
      <c r="G156" s="8">
        <v>20.475198377017023</v>
      </c>
      <c r="H156" s="8">
        <v>9.0071452016522926</v>
      </c>
      <c r="I156" s="8">
        <v>70.517656421330685</v>
      </c>
      <c r="J156" s="8">
        <v>0</v>
      </c>
      <c r="K156" s="8">
        <v>22.033333333333331</v>
      </c>
      <c r="L156" s="8"/>
      <c r="M156" s="8">
        <v>17.370742883727825</v>
      </c>
      <c r="N156" s="8">
        <v>4.6625904496055064</v>
      </c>
      <c r="O156" s="8">
        <v>77.966666666666669</v>
      </c>
      <c r="P156" s="8">
        <v>0</v>
      </c>
      <c r="Q156" s="8">
        <v>43.334857729261913</v>
      </c>
      <c r="R156" s="8">
        <v>43.334857729261913</v>
      </c>
      <c r="S156" s="8">
        <v>20.497680384615705</v>
      </c>
      <c r="T156" s="8">
        <v>22.837177344646207</v>
      </c>
      <c r="U156" s="8">
        <v>56.665142270738087</v>
      </c>
      <c r="V156" s="8">
        <v>0</v>
      </c>
      <c r="W156" s="129"/>
      <c r="X156" s="129"/>
      <c r="Y156" s="129"/>
      <c r="Z156" s="129"/>
      <c r="AA156" s="129"/>
      <c r="AB156" s="129"/>
      <c r="AC156" s="129"/>
      <c r="AD156" s="129"/>
    </row>
    <row r="157" spans="1:30" s="126" customFormat="1" ht="12" x14ac:dyDescent="0.25">
      <c r="A157" s="129" t="s">
        <v>143</v>
      </c>
      <c r="B157" s="8">
        <v>2019</v>
      </c>
      <c r="C157" s="129" t="s">
        <v>17</v>
      </c>
      <c r="D157" s="8">
        <v>2965000</v>
      </c>
      <c r="E157" s="8">
        <v>41.212716634554454</v>
      </c>
      <c r="F157" s="8">
        <v>32.005426789868579</v>
      </c>
      <c r="G157" s="8">
        <v>21.436015117260695</v>
      </c>
      <c r="H157" s="8">
        <v>10.569411672607885</v>
      </c>
      <c r="I157" s="8">
        <v>67.994573210131421</v>
      </c>
      <c r="J157" s="8">
        <v>0</v>
      </c>
      <c r="K157" s="8">
        <v>22.033333333333331</v>
      </c>
      <c r="L157" s="8"/>
      <c r="M157" s="8">
        <v>17.370742883727825</v>
      </c>
      <c r="N157" s="8">
        <v>4.6625904496055064</v>
      </c>
      <c r="O157" s="8">
        <v>77.966666666666669</v>
      </c>
      <c r="P157" s="8">
        <v>0</v>
      </c>
      <c r="Q157" s="8">
        <v>43.334857729261913</v>
      </c>
      <c r="R157" s="8">
        <v>43.334857729261913</v>
      </c>
      <c r="S157" s="8">
        <v>18.618696153846486</v>
      </c>
      <c r="T157" s="8">
        <v>24.716161575415427</v>
      </c>
      <c r="U157" s="8">
        <v>56.665142270738087</v>
      </c>
      <c r="V157" s="8">
        <v>0</v>
      </c>
      <c r="W157" s="129"/>
      <c r="X157" s="129"/>
      <c r="Y157" s="129"/>
      <c r="Z157" s="129"/>
      <c r="AA157" s="129"/>
      <c r="AB157" s="129"/>
      <c r="AC157" s="129"/>
      <c r="AD157" s="129"/>
    </row>
    <row r="158" spans="1:30" s="126" customFormat="1" ht="12" x14ac:dyDescent="0.25">
      <c r="A158" s="129" t="s">
        <v>143</v>
      </c>
      <c r="B158" s="8">
        <v>2020</v>
      </c>
      <c r="C158" s="129" t="s">
        <v>17</v>
      </c>
      <c r="D158" s="8">
        <v>3057675</v>
      </c>
      <c r="E158" s="8">
        <v>45.146122961207766</v>
      </c>
      <c r="F158" s="8">
        <v>34.528510001068753</v>
      </c>
      <c r="G158" s="8">
        <v>22.396831857504594</v>
      </c>
      <c r="H158" s="8">
        <v>12.131678143564159</v>
      </c>
      <c r="I158" s="8">
        <v>65.471489998931247</v>
      </c>
      <c r="J158" s="8">
        <v>0</v>
      </c>
      <c r="K158" s="8"/>
      <c r="L158" s="8"/>
      <c r="M158" s="8">
        <v>17.370742883727825</v>
      </c>
      <c r="N158" s="8"/>
      <c r="O158" s="8"/>
      <c r="P158" s="8">
        <v>82.629257116272171</v>
      </c>
      <c r="Q158" s="8">
        <v>43.334857729261913</v>
      </c>
      <c r="R158" s="8">
        <v>43.334857729261913</v>
      </c>
      <c r="S158" s="8">
        <v>16.739711923077266</v>
      </c>
      <c r="T158" s="8">
        <v>26.595145806184647</v>
      </c>
      <c r="U158" s="8">
        <v>56.665142270738087</v>
      </c>
      <c r="V158" s="8">
        <v>0</v>
      </c>
      <c r="W158" s="129"/>
      <c r="X158" s="129"/>
      <c r="Y158" s="129"/>
      <c r="Z158" s="129"/>
      <c r="AA158" s="129"/>
      <c r="AB158" s="129"/>
      <c r="AC158" s="129"/>
      <c r="AD158" s="129"/>
    </row>
    <row r="159" spans="1:30" s="126" customFormat="1" ht="12" x14ac:dyDescent="0.25">
      <c r="A159" s="129" t="s">
        <v>143</v>
      </c>
      <c r="B159" s="8">
        <v>2021</v>
      </c>
      <c r="C159" s="129" t="s">
        <v>17</v>
      </c>
      <c r="D159" s="8">
        <v>3156713</v>
      </c>
      <c r="E159" s="8">
        <v>49.079529287860169</v>
      </c>
      <c r="F159" s="8">
        <v>37.051593212268017</v>
      </c>
      <c r="G159" s="8">
        <v>23.357648597748266</v>
      </c>
      <c r="H159" s="8">
        <v>13.693944614519751</v>
      </c>
      <c r="I159" s="8">
        <v>62.948406787731983</v>
      </c>
      <c r="J159" s="8">
        <v>0</v>
      </c>
      <c r="K159" s="8"/>
      <c r="L159" s="8"/>
      <c r="M159" s="8">
        <v>17.370742883727825</v>
      </c>
      <c r="N159" s="8"/>
      <c r="O159" s="8"/>
      <c r="P159" s="8">
        <v>82.629257116272171</v>
      </c>
      <c r="Q159" s="8">
        <v>43.334857729261913</v>
      </c>
      <c r="R159" s="8">
        <v>43.334857729261913</v>
      </c>
      <c r="S159" s="8">
        <v>14.860727692308046</v>
      </c>
      <c r="T159" s="8">
        <v>28.474130036953866</v>
      </c>
      <c r="U159" s="8">
        <v>56.665142270738087</v>
      </c>
      <c r="V159" s="8">
        <v>0</v>
      </c>
      <c r="W159" s="129"/>
      <c r="X159" s="129"/>
      <c r="Y159" s="129"/>
      <c r="Z159" s="129"/>
      <c r="AA159" s="129"/>
      <c r="AB159" s="129"/>
      <c r="AC159" s="129"/>
      <c r="AD159" s="129"/>
    </row>
    <row r="160" spans="1:30" s="126" customFormat="1" ht="12" x14ac:dyDescent="0.25">
      <c r="A160" s="129" t="s">
        <v>143</v>
      </c>
      <c r="B160" s="8">
        <v>2022</v>
      </c>
      <c r="C160" s="129" t="s">
        <v>17</v>
      </c>
      <c r="D160" s="8">
        <v>3254896</v>
      </c>
      <c r="E160" s="8">
        <v>53.012935614513481</v>
      </c>
      <c r="F160" s="8">
        <v>39.574676423467281</v>
      </c>
      <c r="G160" s="8">
        <v>24.318465337991938</v>
      </c>
      <c r="H160" s="8">
        <v>15.256211085475343</v>
      </c>
      <c r="I160" s="8">
        <v>60.425323576532719</v>
      </c>
      <c r="J160" s="8">
        <v>0</v>
      </c>
      <c r="K160" s="8"/>
      <c r="L160" s="8"/>
      <c r="M160" s="8">
        <v>17.370742883727825</v>
      </c>
      <c r="N160" s="8"/>
      <c r="O160" s="8"/>
      <c r="P160" s="8">
        <v>82.629257116272171</v>
      </c>
      <c r="Q160" s="8">
        <v>43.334857729261913</v>
      </c>
      <c r="R160" s="8">
        <v>43.334857729261913</v>
      </c>
      <c r="S160" s="8">
        <v>12.981743461538827</v>
      </c>
      <c r="T160" s="8">
        <v>30.353114267723086</v>
      </c>
      <c r="U160" s="8">
        <v>56.665142270738087</v>
      </c>
      <c r="V160" s="8">
        <v>0</v>
      </c>
      <c r="W160" s="129"/>
      <c r="X160" s="129"/>
      <c r="Y160" s="129"/>
      <c r="Z160" s="129"/>
      <c r="AA160" s="129"/>
      <c r="AB160" s="129"/>
      <c r="AC160" s="129"/>
      <c r="AD160" s="129"/>
    </row>
    <row r="161" spans="1:30" s="126" customFormat="1" ht="12" x14ac:dyDescent="0.25">
      <c r="A161" s="129" t="s">
        <v>143</v>
      </c>
      <c r="B161" s="8">
        <v>2023</v>
      </c>
      <c r="C161" s="129" t="s">
        <v>17</v>
      </c>
      <c r="D161" s="8">
        <v>3345432</v>
      </c>
      <c r="E161" s="8">
        <v>56.946341941166793</v>
      </c>
      <c r="F161" s="8">
        <v>42.097759634667455</v>
      </c>
      <c r="G161" s="8">
        <v>25.279282078235838</v>
      </c>
      <c r="H161" s="8">
        <v>16.818477556431617</v>
      </c>
      <c r="I161" s="8">
        <v>57.902240365332545</v>
      </c>
      <c r="J161" s="8">
        <v>0</v>
      </c>
      <c r="K161" s="8"/>
      <c r="L161" s="8"/>
      <c r="M161" s="8">
        <v>17.370742883727825</v>
      </c>
      <c r="N161" s="8"/>
      <c r="O161" s="8"/>
      <c r="P161" s="8">
        <v>82.629257116272171</v>
      </c>
      <c r="Q161" s="8">
        <v>43.334857729261913</v>
      </c>
      <c r="R161" s="8">
        <v>43.334857729261913</v>
      </c>
      <c r="S161" s="8">
        <v>11.102759230769607</v>
      </c>
      <c r="T161" s="8">
        <v>32.232098498492306</v>
      </c>
      <c r="U161" s="8">
        <v>56.665142270738087</v>
      </c>
      <c r="V161" s="8">
        <v>0</v>
      </c>
      <c r="W161" s="129"/>
      <c r="X161" s="129"/>
      <c r="Y161" s="129"/>
      <c r="Z161" s="129"/>
      <c r="AA161" s="129"/>
      <c r="AB161" s="129"/>
      <c r="AC161" s="129"/>
      <c r="AD161" s="129"/>
    </row>
    <row r="162" spans="1:30" s="126" customFormat="1" ht="12" x14ac:dyDescent="0.25">
      <c r="A162" s="129" t="s">
        <v>143</v>
      </c>
      <c r="B162" s="8">
        <v>2024</v>
      </c>
      <c r="C162" s="129" t="s">
        <v>17</v>
      </c>
      <c r="D162" s="8">
        <v>3447174</v>
      </c>
      <c r="E162" s="8">
        <v>60.879748267820105</v>
      </c>
      <c r="F162" s="8">
        <v>44.620842845866719</v>
      </c>
      <c r="G162" s="8">
        <v>26.24009881847951</v>
      </c>
      <c r="H162" s="8">
        <v>18.380744027387209</v>
      </c>
      <c r="I162" s="8">
        <v>55.379157154133281</v>
      </c>
      <c r="J162" s="8">
        <v>0</v>
      </c>
      <c r="K162" s="8"/>
      <c r="L162" s="8"/>
      <c r="M162" s="8">
        <v>17.370742883727825</v>
      </c>
      <c r="N162" s="8"/>
      <c r="O162" s="8"/>
      <c r="P162" s="8">
        <v>82.629257116272171</v>
      </c>
      <c r="Q162" s="8">
        <v>43.334857729261913</v>
      </c>
      <c r="R162" s="8">
        <v>43.334857729261913</v>
      </c>
      <c r="S162" s="8">
        <v>9.2237750000003871</v>
      </c>
      <c r="T162" s="8">
        <v>34.111082729261526</v>
      </c>
      <c r="U162" s="8">
        <v>56.665142270738087</v>
      </c>
      <c r="V162" s="8">
        <v>0</v>
      </c>
      <c r="W162" s="129"/>
      <c r="X162" s="129"/>
      <c r="Y162" s="129"/>
      <c r="Z162" s="129"/>
      <c r="AA162" s="129"/>
      <c r="AB162" s="129"/>
      <c r="AC162" s="129"/>
      <c r="AD162" s="129"/>
    </row>
    <row r="163" spans="1:30" s="126" customFormat="1" ht="12" x14ac:dyDescent="0.25">
      <c r="A163" s="129" t="s">
        <v>143</v>
      </c>
      <c r="B163" s="8">
        <v>2025</v>
      </c>
      <c r="C163" s="129" t="s">
        <v>17</v>
      </c>
      <c r="D163" s="8">
        <v>3449916</v>
      </c>
      <c r="E163" s="8">
        <v>64.813154594472508</v>
      </c>
      <c r="F163" s="8">
        <v>47.143926057065983</v>
      </c>
      <c r="G163" s="8">
        <v>27.200915558723409</v>
      </c>
      <c r="H163" s="8">
        <v>19.943010498342574</v>
      </c>
      <c r="I163" s="8">
        <v>52.856073942934017</v>
      </c>
      <c r="J163" s="8">
        <v>0</v>
      </c>
      <c r="K163" s="8"/>
      <c r="L163" s="8"/>
      <c r="M163" s="8">
        <v>17.370742883727825</v>
      </c>
      <c r="N163" s="8"/>
      <c r="O163" s="8"/>
      <c r="P163" s="8">
        <v>82.629257116272171</v>
      </c>
      <c r="Q163" s="8">
        <v>43.334857729261913</v>
      </c>
      <c r="R163" s="8">
        <v>43.334857729261913</v>
      </c>
      <c r="S163" s="8">
        <v>9.2237750000003871</v>
      </c>
      <c r="T163" s="8">
        <v>34.111082729261526</v>
      </c>
      <c r="U163" s="8">
        <v>56.665142270738087</v>
      </c>
      <c r="V163" s="8">
        <v>0</v>
      </c>
      <c r="W163" s="129"/>
      <c r="X163" s="129"/>
      <c r="Y163" s="129"/>
      <c r="Z163" s="129"/>
      <c r="AA163" s="129"/>
      <c r="AB163" s="129"/>
      <c r="AC163" s="129"/>
      <c r="AD163" s="129"/>
    </row>
    <row r="164" spans="1:30" s="126" customFormat="1" ht="12" x14ac:dyDescent="0.25">
      <c r="A164" s="129" t="s">
        <v>143</v>
      </c>
      <c r="B164" s="8">
        <v>2026</v>
      </c>
      <c r="C164" s="129" t="s">
        <v>17</v>
      </c>
      <c r="D164" s="8"/>
      <c r="E164" s="8">
        <v>68.74656092112582</v>
      </c>
      <c r="F164" s="8">
        <v>49.667009268266156</v>
      </c>
      <c r="G164" s="8">
        <v>28.161732298967081</v>
      </c>
      <c r="H164" s="8">
        <v>21.505276969299075</v>
      </c>
      <c r="I164" s="8">
        <v>50.332990731733844</v>
      </c>
      <c r="J164" s="8">
        <v>0</v>
      </c>
      <c r="K164" s="8"/>
      <c r="L164" s="8"/>
      <c r="M164" s="8">
        <v>17.370742883727825</v>
      </c>
      <c r="N164" s="8"/>
      <c r="O164" s="8"/>
      <c r="P164" s="8">
        <v>82.629257116272171</v>
      </c>
      <c r="Q164" s="8">
        <v>43.334857729261913</v>
      </c>
      <c r="R164" s="8">
        <v>43.334857729261913</v>
      </c>
      <c r="S164" s="8">
        <v>9.2237750000003871</v>
      </c>
      <c r="T164" s="8">
        <v>34.111082729261526</v>
      </c>
      <c r="U164" s="8">
        <v>56.665142270738087</v>
      </c>
      <c r="V164" s="8">
        <v>0</v>
      </c>
      <c r="W164" s="129"/>
      <c r="X164" s="129"/>
      <c r="Y164" s="129"/>
      <c r="Z164" s="129"/>
      <c r="AA164" s="129"/>
      <c r="AB164" s="129"/>
      <c r="AC164" s="129"/>
      <c r="AD164" s="129"/>
    </row>
    <row r="165" spans="1:30" s="126" customFormat="1" ht="12" x14ac:dyDescent="0.25">
      <c r="A165" s="129" t="s">
        <v>143</v>
      </c>
      <c r="B165" s="8">
        <v>2027</v>
      </c>
      <c r="C165" s="129" t="s">
        <v>17</v>
      </c>
      <c r="D165" s="8"/>
      <c r="E165" s="8">
        <v>68.74656092112582</v>
      </c>
      <c r="F165" s="8">
        <v>49.667009268266163</v>
      </c>
      <c r="G165" s="8">
        <v>28.161732298967081</v>
      </c>
      <c r="H165" s="8">
        <v>21.505276969299082</v>
      </c>
      <c r="I165" s="8">
        <v>50.332990731733837</v>
      </c>
      <c r="J165" s="8">
        <v>0</v>
      </c>
      <c r="K165" s="8"/>
      <c r="L165" s="8"/>
      <c r="M165" s="8">
        <v>17.370742883727825</v>
      </c>
      <c r="N165" s="8"/>
      <c r="O165" s="8"/>
      <c r="P165" s="8">
        <v>82.629257116272171</v>
      </c>
      <c r="Q165" s="8">
        <v>43.334857729261913</v>
      </c>
      <c r="R165" s="8">
        <v>43.334857729261913</v>
      </c>
      <c r="S165" s="8">
        <v>9.2237750000003871</v>
      </c>
      <c r="T165" s="8">
        <v>34.111082729261526</v>
      </c>
      <c r="U165" s="8">
        <v>56.665142270738087</v>
      </c>
      <c r="V165" s="8">
        <v>0</v>
      </c>
      <c r="W165" s="129"/>
      <c r="X165" s="129"/>
      <c r="Y165" s="129"/>
      <c r="Z165" s="129"/>
      <c r="AA165" s="129"/>
      <c r="AB165" s="129"/>
      <c r="AC165" s="129"/>
      <c r="AD165" s="129"/>
    </row>
    <row r="166" spans="1:30" s="126" customFormat="1" ht="12" x14ac:dyDescent="0.25">
      <c r="A166" s="129" t="s">
        <v>143</v>
      </c>
      <c r="B166" s="8">
        <v>2028</v>
      </c>
      <c r="C166" s="129" t="s">
        <v>17</v>
      </c>
      <c r="D166" s="8"/>
      <c r="E166" s="8">
        <v>68.74656092112582</v>
      </c>
      <c r="F166" s="8">
        <v>49.667009268266163</v>
      </c>
      <c r="G166" s="8">
        <v>28.161732298967081</v>
      </c>
      <c r="H166" s="8">
        <v>21.505276969299082</v>
      </c>
      <c r="I166" s="8">
        <v>50.332990731733837</v>
      </c>
      <c r="J166" s="8">
        <v>0</v>
      </c>
      <c r="K166" s="8"/>
      <c r="L166" s="8"/>
      <c r="M166" s="8">
        <v>17.370742883727825</v>
      </c>
      <c r="N166" s="8"/>
      <c r="O166" s="8"/>
      <c r="P166" s="8">
        <v>82.629257116272171</v>
      </c>
      <c r="Q166" s="8">
        <v>43.334857729261913</v>
      </c>
      <c r="R166" s="8">
        <v>43.334857729261913</v>
      </c>
      <c r="S166" s="8">
        <v>9.2237750000003871</v>
      </c>
      <c r="T166" s="8">
        <v>34.111082729261526</v>
      </c>
      <c r="U166" s="8">
        <v>56.665142270738087</v>
      </c>
      <c r="V166" s="8">
        <v>0</v>
      </c>
      <c r="W166" s="129"/>
      <c r="X166" s="129"/>
      <c r="Y166" s="129"/>
      <c r="Z166" s="129"/>
      <c r="AA166" s="129"/>
      <c r="AB166" s="129"/>
      <c r="AC166" s="129"/>
      <c r="AD166" s="129"/>
    </row>
    <row r="167" spans="1:30" s="126" customFormat="1" ht="12" x14ac:dyDescent="0.25">
      <c r="A167" s="129" t="s">
        <v>143</v>
      </c>
      <c r="B167" s="8">
        <v>2029</v>
      </c>
      <c r="C167" s="129" t="s">
        <v>17</v>
      </c>
      <c r="D167" s="8"/>
      <c r="E167" s="8">
        <v>68.74656092112582</v>
      </c>
      <c r="F167" s="8">
        <v>49.667009268266163</v>
      </c>
      <c r="G167" s="8">
        <v>28.161732298967081</v>
      </c>
      <c r="H167" s="8">
        <v>21.505276969299082</v>
      </c>
      <c r="I167" s="8">
        <v>50.332990731733837</v>
      </c>
      <c r="J167" s="8">
        <v>0</v>
      </c>
      <c r="K167" s="8"/>
      <c r="L167" s="8"/>
      <c r="M167" s="8">
        <v>17.370742883727825</v>
      </c>
      <c r="N167" s="8"/>
      <c r="O167" s="8"/>
      <c r="P167" s="8">
        <v>82.629257116272171</v>
      </c>
      <c r="Q167" s="8">
        <v>43.334857729261913</v>
      </c>
      <c r="R167" s="8"/>
      <c r="S167" s="8"/>
      <c r="T167" s="8"/>
      <c r="U167" s="8"/>
      <c r="V167" s="8">
        <v>100</v>
      </c>
      <c r="W167" s="129"/>
      <c r="X167" s="129"/>
      <c r="Y167" s="129"/>
      <c r="Z167" s="129"/>
      <c r="AA167" s="129"/>
      <c r="AB167" s="129"/>
    </row>
    <row r="168" spans="1:30" s="126" customFormat="1" ht="12" x14ac:dyDescent="0.25">
      <c r="A168" s="129" t="s">
        <v>143</v>
      </c>
      <c r="B168" s="8">
        <v>2030</v>
      </c>
      <c r="C168" s="129" t="s">
        <v>17</v>
      </c>
      <c r="D168" s="8"/>
      <c r="E168" s="8">
        <v>68.74656092112582</v>
      </c>
      <c r="F168" s="8">
        <v>49.667009268266163</v>
      </c>
      <c r="G168" s="8">
        <v>28.161732298967081</v>
      </c>
      <c r="H168" s="8">
        <v>21.505276969299082</v>
      </c>
      <c r="I168" s="8">
        <v>50.332990731733837</v>
      </c>
      <c r="J168" s="8">
        <v>0</v>
      </c>
      <c r="K168" s="8"/>
      <c r="L168" s="8"/>
      <c r="M168" s="8">
        <v>17.370742883727825</v>
      </c>
      <c r="N168" s="8"/>
      <c r="O168" s="8"/>
      <c r="P168" s="8">
        <v>82.629257116272171</v>
      </c>
      <c r="Q168" s="8">
        <v>43.334857729261913</v>
      </c>
      <c r="R168" s="8"/>
      <c r="S168" s="8"/>
      <c r="T168" s="8"/>
      <c r="U168" s="8"/>
      <c r="V168" s="8">
        <v>100</v>
      </c>
      <c r="W168" s="129"/>
      <c r="X168" s="129"/>
      <c r="Y168" s="129"/>
      <c r="Z168" s="129"/>
      <c r="AA168" s="129"/>
      <c r="AB168" s="129"/>
    </row>
    <row r="169" spans="1:30" ht="15.6" x14ac:dyDescent="0.3">
      <c r="A169" s="130" t="s">
        <v>143</v>
      </c>
      <c r="B169" s="8">
        <v>2000</v>
      </c>
      <c r="C169" s="130" t="s">
        <v>18</v>
      </c>
      <c r="D169" s="8">
        <v>1251966</v>
      </c>
      <c r="E169" s="8"/>
      <c r="F169" s="8"/>
      <c r="G169" s="8"/>
      <c r="H169" s="8"/>
      <c r="I169" s="8"/>
      <c r="J169" s="8">
        <v>100</v>
      </c>
      <c r="K169" s="8"/>
      <c r="L169" s="8"/>
      <c r="M169" s="8"/>
      <c r="N169" s="8"/>
      <c r="O169" s="8"/>
      <c r="P169" s="8">
        <v>100</v>
      </c>
      <c r="Q169" s="8"/>
      <c r="R169" s="8"/>
      <c r="S169" s="8"/>
      <c r="T169" s="8"/>
      <c r="U169" s="8"/>
      <c r="V169" s="8">
        <v>100</v>
      </c>
      <c r="W169" s="130"/>
      <c r="X169" s="130"/>
      <c r="Y169" s="130"/>
      <c r="Z169" s="130"/>
      <c r="AA169" s="130"/>
      <c r="AB169" s="130"/>
    </row>
    <row r="170" spans="1:30" ht="15.6" x14ac:dyDescent="0.3">
      <c r="A170" s="130" t="s">
        <v>143</v>
      </c>
      <c r="B170" s="8">
        <v>2001</v>
      </c>
      <c r="C170" s="130" t="s">
        <v>18</v>
      </c>
      <c r="D170" s="8">
        <v>1311316</v>
      </c>
      <c r="E170" s="8"/>
      <c r="F170" s="8"/>
      <c r="G170" s="8"/>
      <c r="H170" s="8"/>
      <c r="I170" s="8"/>
      <c r="J170" s="8">
        <v>100</v>
      </c>
      <c r="K170" s="8"/>
      <c r="L170" s="8"/>
      <c r="M170" s="8"/>
      <c r="N170" s="8"/>
      <c r="O170" s="8"/>
      <c r="P170" s="8">
        <v>100</v>
      </c>
      <c r="Q170" s="8"/>
      <c r="R170" s="8"/>
      <c r="S170" s="8"/>
      <c r="T170" s="8"/>
      <c r="U170" s="8"/>
      <c r="V170" s="8">
        <v>100</v>
      </c>
      <c r="W170" s="130"/>
      <c r="X170" s="130"/>
      <c r="Y170" s="130"/>
      <c r="Z170" s="130"/>
      <c r="AA170" s="130"/>
      <c r="AB170" s="130"/>
    </row>
    <row r="171" spans="1:30" ht="15.6" x14ac:dyDescent="0.3">
      <c r="A171" s="130" t="s">
        <v>143</v>
      </c>
      <c r="B171" s="8">
        <v>2002</v>
      </c>
      <c r="C171" s="130" t="s">
        <v>18</v>
      </c>
      <c r="D171" s="8">
        <v>1376784</v>
      </c>
      <c r="E171" s="8"/>
      <c r="F171" s="8"/>
      <c r="G171" s="8"/>
      <c r="H171" s="8"/>
      <c r="I171" s="8"/>
      <c r="J171" s="8">
        <v>100</v>
      </c>
      <c r="K171" s="8"/>
      <c r="L171" s="8"/>
      <c r="M171" s="8"/>
      <c r="N171" s="8"/>
      <c r="O171" s="8"/>
      <c r="P171" s="8">
        <v>100</v>
      </c>
      <c r="Q171" s="8"/>
      <c r="R171" s="8"/>
      <c r="S171" s="8"/>
      <c r="T171" s="8"/>
      <c r="U171" s="8"/>
      <c r="V171" s="8">
        <v>100</v>
      </c>
      <c r="W171" s="130"/>
      <c r="X171" s="130"/>
      <c r="Y171" s="130"/>
      <c r="Z171" s="130"/>
      <c r="AA171" s="130"/>
      <c r="AB171" s="130"/>
    </row>
    <row r="172" spans="1:30" ht="15.6" x14ac:dyDescent="0.3">
      <c r="A172" s="130" t="s">
        <v>143</v>
      </c>
      <c r="B172" s="8">
        <v>2003</v>
      </c>
      <c r="C172" s="130" t="s">
        <v>18</v>
      </c>
      <c r="D172" s="8">
        <v>1433840</v>
      </c>
      <c r="E172" s="8"/>
      <c r="F172" s="8"/>
      <c r="G172" s="8"/>
      <c r="H172" s="8"/>
      <c r="I172" s="8"/>
      <c r="J172" s="8">
        <v>100</v>
      </c>
      <c r="K172" s="8"/>
      <c r="L172" s="8"/>
      <c r="M172" s="8"/>
      <c r="N172" s="8"/>
      <c r="O172" s="8"/>
      <c r="P172" s="8">
        <v>100</v>
      </c>
      <c r="Q172" s="8"/>
      <c r="R172" s="8"/>
      <c r="S172" s="8"/>
      <c r="T172" s="8"/>
      <c r="U172" s="8"/>
      <c r="V172" s="8">
        <v>100</v>
      </c>
      <c r="W172" s="130"/>
      <c r="X172" s="130"/>
      <c r="Y172" s="130"/>
      <c r="Z172" s="130"/>
      <c r="AA172" s="130"/>
      <c r="AB172" s="130"/>
    </row>
    <row r="173" spans="1:30" ht="15.6" x14ac:dyDescent="0.3">
      <c r="A173" s="130" t="s">
        <v>143</v>
      </c>
      <c r="B173" s="8">
        <v>2004</v>
      </c>
      <c r="C173" s="130" t="s">
        <v>18</v>
      </c>
      <c r="D173" s="8">
        <v>1497298</v>
      </c>
      <c r="E173" s="8"/>
      <c r="F173" s="8"/>
      <c r="G173" s="8"/>
      <c r="H173" s="8"/>
      <c r="I173" s="8"/>
      <c r="J173" s="8">
        <v>100</v>
      </c>
      <c r="K173" s="8">
        <v>11.48399785446099</v>
      </c>
      <c r="L173" s="8"/>
      <c r="M173" s="8"/>
      <c r="N173" s="8"/>
      <c r="O173" s="8">
        <v>88.516002145539005</v>
      </c>
      <c r="P173" s="8">
        <v>11.483997854460995</v>
      </c>
      <c r="Q173" s="8"/>
      <c r="R173" s="8"/>
      <c r="S173" s="8"/>
      <c r="T173" s="8"/>
      <c r="U173" s="8"/>
      <c r="V173" s="8">
        <v>100</v>
      </c>
      <c r="W173" s="130"/>
      <c r="X173" s="130"/>
      <c r="Y173" s="130"/>
      <c r="Z173" s="130"/>
      <c r="AA173" s="130"/>
      <c r="AB173" s="130"/>
    </row>
    <row r="174" spans="1:30" ht="15.6" x14ac:dyDescent="0.3">
      <c r="A174" s="130" t="s">
        <v>143</v>
      </c>
      <c r="B174" s="8">
        <v>2005</v>
      </c>
      <c r="C174" s="130" t="s">
        <v>18</v>
      </c>
      <c r="D174" s="8">
        <v>1579220</v>
      </c>
      <c r="E174" s="8"/>
      <c r="F174" s="8"/>
      <c r="G174" s="8"/>
      <c r="H174" s="8"/>
      <c r="I174" s="8"/>
      <c r="J174" s="8">
        <v>100</v>
      </c>
      <c r="K174" s="8">
        <v>11.48399785446099</v>
      </c>
      <c r="L174" s="8"/>
      <c r="M174" s="8"/>
      <c r="N174" s="8"/>
      <c r="O174" s="8">
        <v>88.516002145539005</v>
      </c>
      <c r="P174" s="8">
        <v>11.483997854460995</v>
      </c>
      <c r="Q174" s="8"/>
      <c r="R174" s="8"/>
      <c r="S174" s="8"/>
      <c r="T174" s="8"/>
      <c r="U174" s="8"/>
      <c r="V174" s="8">
        <v>100</v>
      </c>
      <c r="W174" s="130"/>
      <c r="X174" s="130"/>
      <c r="Y174" s="130"/>
      <c r="Z174" s="130"/>
      <c r="AA174" s="130"/>
      <c r="AB174" s="130"/>
    </row>
    <row r="175" spans="1:30" ht="15.6" x14ac:dyDescent="0.3">
      <c r="A175" s="130" t="s">
        <v>143</v>
      </c>
      <c r="B175" s="8">
        <v>2006</v>
      </c>
      <c r="C175" s="130" t="s">
        <v>18</v>
      </c>
      <c r="D175" s="8">
        <v>1655435</v>
      </c>
      <c r="E175" s="8"/>
      <c r="F175" s="8"/>
      <c r="G175" s="8"/>
      <c r="H175" s="8"/>
      <c r="I175" s="8"/>
      <c r="J175" s="8">
        <v>100</v>
      </c>
      <c r="K175" s="8">
        <v>11.48399785446099</v>
      </c>
      <c r="L175" s="8"/>
      <c r="M175" s="8"/>
      <c r="N175" s="8"/>
      <c r="O175" s="8">
        <v>88.516002145539005</v>
      </c>
      <c r="P175" s="8">
        <v>11.483997854460995</v>
      </c>
      <c r="Q175" s="8"/>
      <c r="R175" s="8"/>
      <c r="S175" s="8"/>
      <c r="T175" s="8"/>
      <c r="U175" s="8"/>
      <c r="V175" s="8">
        <v>100</v>
      </c>
      <c r="W175" s="130"/>
      <c r="X175" s="130"/>
      <c r="Y175" s="130"/>
      <c r="Z175" s="130"/>
      <c r="AA175" s="130"/>
      <c r="AB175" s="130"/>
    </row>
    <row r="176" spans="1:30" ht="15.6" x14ac:dyDescent="0.3">
      <c r="A176" s="130" t="s">
        <v>143</v>
      </c>
      <c r="B176" s="8">
        <v>2007</v>
      </c>
      <c r="C176" s="130" t="s">
        <v>18</v>
      </c>
      <c r="D176" s="8">
        <v>1719262</v>
      </c>
      <c r="E176" s="8"/>
      <c r="F176" s="8"/>
      <c r="G176" s="8"/>
      <c r="H176" s="8"/>
      <c r="I176" s="8"/>
      <c r="J176" s="8">
        <v>100</v>
      </c>
      <c r="K176" s="8">
        <v>11.48399785446099</v>
      </c>
      <c r="L176" s="8"/>
      <c r="M176" s="8"/>
      <c r="N176" s="8"/>
      <c r="O176" s="8">
        <v>88.516002145539005</v>
      </c>
      <c r="P176" s="8">
        <v>11.483997854460995</v>
      </c>
      <c r="Q176" s="8"/>
      <c r="R176" s="8"/>
      <c r="S176" s="8"/>
      <c r="T176" s="8"/>
      <c r="U176" s="8"/>
      <c r="V176" s="8">
        <v>100</v>
      </c>
      <c r="W176" s="130"/>
      <c r="X176" s="130"/>
      <c r="Y176" s="130"/>
      <c r="Z176" s="130"/>
      <c r="AA176" s="130"/>
      <c r="AB176" s="130"/>
    </row>
    <row r="177" spans="1:28" ht="15.6" x14ac:dyDescent="0.3">
      <c r="A177" s="130" t="s">
        <v>143</v>
      </c>
      <c r="B177" s="8">
        <v>2008</v>
      </c>
      <c r="C177" s="130" t="s">
        <v>18</v>
      </c>
      <c r="D177" s="8">
        <v>1778756</v>
      </c>
      <c r="E177" s="8"/>
      <c r="F177" s="8"/>
      <c r="G177" s="8"/>
      <c r="H177" s="8"/>
      <c r="I177" s="8"/>
      <c r="J177" s="8">
        <v>100</v>
      </c>
      <c r="K177" s="8">
        <v>11.483997854460995</v>
      </c>
      <c r="L177" s="8"/>
      <c r="M177" s="8"/>
      <c r="N177" s="8"/>
      <c r="O177" s="8">
        <v>88.516002145539005</v>
      </c>
      <c r="P177" s="8">
        <v>11.483997854460995</v>
      </c>
      <c r="Q177" s="8"/>
      <c r="R177" s="8"/>
      <c r="S177" s="8"/>
      <c r="T177" s="8"/>
      <c r="U177" s="8"/>
      <c r="V177" s="8">
        <v>100</v>
      </c>
      <c r="W177" s="130"/>
      <c r="X177" s="130"/>
      <c r="Y177" s="130"/>
      <c r="Z177" s="130"/>
      <c r="AA177" s="130"/>
      <c r="AB177" s="130"/>
    </row>
    <row r="178" spans="1:28" ht="15.6" x14ac:dyDescent="0.3">
      <c r="A178" s="130" t="s">
        <v>143</v>
      </c>
      <c r="B178" s="8">
        <v>2009</v>
      </c>
      <c r="C178" s="130" t="s">
        <v>18</v>
      </c>
      <c r="D178" s="8">
        <v>1853217</v>
      </c>
      <c r="E178" s="8">
        <v>48.570038437961557</v>
      </c>
      <c r="F178" s="8">
        <v>39.330493895744439</v>
      </c>
      <c r="G178" s="8"/>
      <c r="H178" s="8"/>
      <c r="I178" s="8">
        <v>60.669506104255561</v>
      </c>
      <c r="J178" s="8">
        <v>39.330493895744439</v>
      </c>
      <c r="K178" s="8">
        <v>13.241998927230725</v>
      </c>
      <c r="L178" s="8"/>
      <c r="M178" s="8"/>
      <c r="N178" s="8"/>
      <c r="O178" s="8">
        <v>86.758001072769275</v>
      </c>
      <c r="P178" s="8">
        <v>13.241998927230725</v>
      </c>
      <c r="Q178" s="8"/>
      <c r="R178" s="8"/>
      <c r="S178" s="8"/>
      <c r="T178" s="8"/>
      <c r="U178" s="8"/>
      <c r="V178" s="8">
        <v>100</v>
      </c>
      <c r="W178" s="130"/>
      <c r="X178" s="130"/>
      <c r="Y178" s="130"/>
      <c r="Z178" s="130"/>
      <c r="AA178" s="130"/>
      <c r="AB178" s="130"/>
    </row>
    <row r="179" spans="1:28" ht="15.6" x14ac:dyDescent="0.3">
      <c r="A179" s="130" t="s">
        <v>143</v>
      </c>
      <c r="B179" s="8">
        <v>2010</v>
      </c>
      <c r="C179" s="130" t="s">
        <v>18</v>
      </c>
      <c r="D179" s="8">
        <v>1923992</v>
      </c>
      <c r="E179" s="8">
        <v>48.570038437961557</v>
      </c>
      <c r="F179" s="8">
        <v>39.330493895744439</v>
      </c>
      <c r="G179" s="8"/>
      <c r="H179" s="8"/>
      <c r="I179" s="8">
        <v>60.669506104255561</v>
      </c>
      <c r="J179" s="8">
        <v>39.330493895744439</v>
      </c>
      <c r="K179" s="8">
        <v>15</v>
      </c>
      <c r="L179" s="8"/>
      <c r="M179" s="8"/>
      <c r="N179" s="8"/>
      <c r="O179" s="8">
        <v>85</v>
      </c>
      <c r="P179" s="8">
        <v>15</v>
      </c>
      <c r="Q179" s="8"/>
      <c r="R179" s="8"/>
      <c r="S179" s="8"/>
      <c r="T179" s="8"/>
      <c r="U179" s="8"/>
      <c r="V179" s="8">
        <v>100</v>
      </c>
      <c r="W179" s="130"/>
      <c r="X179" s="130"/>
      <c r="Y179" s="130"/>
      <c r="Z179" s="130"/>
      <c r="AA179" s="130"/>
      <c r="AB179" s="130"/>
    </row>
    <row r="180" spans="1:28" ht="15.6" x14ac:dyDescent="0.3">
      <c r="A180" s="130" t="s">
        <v>143</v>
      </c>
      <c r="B180" s="8">
        <v>2011</v>
      </c>
      <c r="C180" s="130" t="s">
        <v>18</v>
      </c>
      <c r="D180" s="8">
        <v>2000431</v>
      </c>
      <c r="E180" s="8">
        <v>48.570038437961557</v>
      </c>
      <c r="F180" s="8">
        <v>39.330493895744439</v>
      </c>
      <c r="G180" s="8"/>
      <c r="H180" s="8"/>
      <c r="I180" s="8">
        <v>60.669506104255561</v>
      </c>
      <c r="J180" s="8">
        <v>39.330493895744439</v>
      </c>
      <c r="K180" s="8">
        <v>16.75800107276973</v>
      </c>
      <c r="L180" s="8"/>
      <c r="M180" s="8"/>
      <c r="N180" s="8"/>
      <c r="O180" s="8">
        <v>83.24199892723027</v>
      </c>
      <c r="P180" s="8">
        <v>16.75800107276973</v>
      </c>
      <c r="Q180" s="8"/>
      <c r="R180" s="8"/>
      <c r="S180" s="8"/>
      <c r="T180" s="8"/>
      <c r="U180" s="8"/>
      <c r="V180" s="8">
        <v>100</v>
      </c>
      <c r="W180" s="130"/>
      <c r="X180" s="130"/>
      <c r="Y180" s="130"/>
      <c r="Z180" s="130"/>
      <c r="AA180" s="130"/>
      <c r="AB180" s="130"/>
    </row>
    <row r="181" spans="1:28" ht="15.6" x14ac:dyDescent="0.3">
      <c r="A181" s="130" t="s">
        <v>143</v>
      </c>
      <c r="B181" s="8">
        <v>2012</v>
      </c>
      <c r="C181" s="130" t="s">
        <v>18</v>
      </c>
      <c r="D181" s="8">
        <v>2071728</v>
      </c>
      <c r="E181" s="8">
        <v>48.570038437961557</v>
      </c>
      <c r="F181" s="8">
        <v>39.330493895744439</v>
      </c>
      <c r="G181" s="8"/>
      <c r="H181" s="8"/>
      <c r="I181" s="8">
        <v>60.669506104255561</v>
      </c>
      <c r="J181" s="8">
        <v>39.330493895744439</v>
      </c>
      <c r="K181" s="8">
        <v>18.51600214553946</v>
      </c>
      <c r="L181" s="8"/>
      <c r="M181" s="8"/>
      <c r="N181" s="8"/>
      <c r="O181" s="8">
        <v>81.48399785446054</v>
      </c>
      <c r="P181" s="8">
        <v>18.51600214553946</v>
      </c>
      <c r="Q181" s="8"/>
      <c r="R181" s="8"/>
      <c r="S181" s="8"/>
      <c r="T181" s="8"/>
      <c r="U181" s="8"/>
      <c r="V181" s="8">
        <v>100</v>
      </c>
      <c r="W181" s="130"/>
      <c r="X181" s="130"/>
      <c r="Y181" s="130"/>
      <c r="Z181" s="130"/>
      <c r="AA181" s="130"/>
      <c r="AB181" s="130"/>
    </row>
    <row r="182" spans="1:28" ht="15.6" x14ac:dyDescent="0.3">
      <c r="A182" s="130" t="s">
        <v>143</v>
      </c>
      <c r="B182" s="8">
        <v>2013</v>
      </c>
      <c r="C182" s="130" t="s">
        <v>18</v>
      </c>
      <c r="D182" s="8">
        <v>2140902</v>
      </c>
      <c r="E182" s="8">
        <v>48.570038437961557</v>
      </c>
      <c r="F182" s="8">
        <v>39.330493895744439</v>
      </c>
      <c r="G182" s="8"/>
      <c r="H182" s="8"/>
      <c r="I182" s="8">
        <v>60.669506104255561</v>
      </c>
      <c r="J182" s="8">
        <v>39.330493895744439</v>
      </c>
      <c r="K182" s="8">
        <v>20.274003218308735</v>
      </c>
      <c r="L182" s="8"/>
      <c r="M182" s="8"/>
      <c r="N182" s="8"/>
      <c r="O182" s="8">
        <v>79.725996781691265</v>
      </c>
      <c r="P182" s="8">
        <v>20.274003218308735</v>
      </c>
      <c r="Q182" s="8"/>
      <c r="R182" s="8"/>
      <c r="S182" s="8"/>
      <c r="T182" s="8"/>
      <c r="U182" s="8"/>
      <c r="V182" s="8">
        <v>100</v>
      </c>
      <c r="W182" s="130"/>
      <c r="X182" s="130"/>
      <c r="Y182" s="130"/>
      <c r="Z182" s="130"/>
      <c r="AA182" s="130"/>
      <c r="AB182" s="130"/>
    </row>
    <row r="183" spans="1:28" ht="15.6" x14ac:dyDescent="0.3">
      <c r="A183" s="130" t="s">
        <v>143</v>
      </c>
      <c r="B183" s="8">
        <v>2014</v>
      </c>
      <c r="C183" s="130" t="s">
        <v>18</v>
      </c>
      <c r="D183" s="8">
        <v>2226528</v>
      </c>
      <c r="E183" s="8">
        <v>51.037203470263194</v>
      </c>
      <c r="F183" s="8">
        <v>43.599660424653848</v>
      </c>
      <c r="G183" s="8"/>
      <c r="H183" s="8"/>
      <c r="I183" s="8">
        <v>56.400339575346152</v>
      </c>
      <c r="J183" s="8">
        <v>43.599660424653848</v>
      </c>
      <c r="K183" s="8">
        <v>22.032004291078465</v>
      </c>
      <c r="L183" s="8"/>
      <c r="M183" s="8"/>
      <c r="N183" s="8"/>
      <c r="O183" s="8">
        <v>77.967995708921535</v>
      </c>
      <c r="P183" s="8">
        <v>22.032004291078465</v>
      </c>
      <c r="Q183" s="8"/>
      <c r="R183" s="8"/>
      <c r="S183" s="8"/>
      <c r="T183" s="8"/>
      <c r="U183" s="8"/>
      <c r="V183" s="8">
        <v>100</v>
      </c>
      <c r="W183" s="130"/>
      <c r="X183" s="130"/>
      <c r="Y183" s="130"/>
      <c r="Z183" s="130"/>
      <c r="AA183" s="130"/>
      <c r="AB183" s="130"/>
    </row>
    <row r="184" spans="1:28" ht="15.6" x14ac:dyDescent="0.3">
      <c r="A184" s="130" t="s">
        <v>143</v>
      </c>
      <c r="B184" s="8">
        <v>2015</v>
      </c>
      <c r="C184" s="130" t="s">
        <v>18</v>
      </c>
      <c r="D184" s="8">
        <v>2307207</v>
      </c>
      <c r="E184" s="8">
        <v>53.504368502563921</v>
      </c>
      <c r="F184" s="8">
        <v>47.868826953561438</v>
      </c>
      <c r="G184" s="8">
        <v>47.868826953561438</v>
      </c>
      <c r="H184" s="8">
        <v>0</v>
      </c>
      <c r="I184" s="8">
        <v>52.131173046438562</v>
      </c>
      <c r="J184" s="8">
        <v>0</v>
      </c>
      <c r="K184" s="8">
        <v>23.79000536384774</v>
      </c>
      <c r="L184" s="8"/>
      <c r="M184" s="8"/>
      <c r="N184" s="8"/>
      <c r="O184" s="8">
        <v>76.20999463615226</v>
      </c>
      <c r="P184" s="8">
        <v>23.79000536384774</v>
      </c>
      <c r="Q184" s="8"/>
      <c r="R184" s="8"/>
      <c r="S184" s="8"/>
      <c r="T184" s="8"/>
      <c r="U184" s="8"/>
      <c r="V184" s="8">
        <v>100</v>
      </c>
      <c r="W184" s="130"/>
      <c r="X184" s="130"/>
      <c r="Y184" s="130"/>
      <c r="Z184" s="130"/>
      <c r="AA184" s="130"/>
      <c r="AB184" s="130"/>
    </row>
    <row r="185" spans="1:28" ht="15.6" x14ac:dyDescent="0.3">
      <c r="A185" s="130" t="s">
        <v>143</v>
      </c>
      <c r="B185" s="8">
        <v>2016</v>
      </c>
      <c r="C185" s="130" t="s">
        <v>18</v>
      </c>
      <c r="D185" s="8">
        <v>2375057</v>
      </c>
      <c r="E185" s="8">
        <v>55.971533534864648</v>
      </c>
      <c r="F185" s="8">
        <v>52.137993482470847</v>
      </c>
      <c r="G185" s="8">
        <v>49.400061075159698</v>
      </c>
      <c r="H185" s="8">
        <v>2.7379324073111491</v>
      </c>
      <c r="I185" s="8">
        <v>47.862006517529153</v>
      </c>
      <c r="J185" s="8">
        <v>0</v>
      </c>
      <c r="K185" s="8">
        <v>25.54800643661747</v>
      </c>
      <c r="L185" s="8"/>
      <c r="M185" s="8"/>
      <c r="N185" s="8"/>
      <c r="O185" s="8">
        <v>74.45199356338253</v>
      </c>
      <c r="P185" s="8">
        <v>25.54800643661747</v>
      </c>
      <c r="Q185" s="8"/>
      <c r="R185" s="8"/>
      <c r="S185" s="8"/>
      <c r="T185" s="8"/>
      <c r="U185" s="8"/>
      <c r="V185" s="8">
        <v>100</v>
      </c>
      <c r="W185" s="130"/>
      <c r="X185" s="130"/>
      <c r="Y185" s="130"/>
      <c r="Z185" s="130"/>
      <c r="AA185" s="130"/>
      <c r="AB185" s="130"/>
    </row>
    <row r="186" spans="1:28" ht="15.6" x14ac:dyDescent="0.3">
      <c r="A186" s="130" t="s">
        <v>143</v>
      </c>
      <c r="B186" s="8">
        <v>2017</v>
      </c>
      <c r="C186" s="130" t="s">
        <v>18</v>
      </c>
      <c r="D186" s="8">
        <v>2463250</v>
      </c>
      <c r="E186" s="8">
        <v>58.438698567166284</v>
      </c>
      <c r="F186" s="8">
        <v>56.407160011378437</v>
      </c>
      <c r="G186" s="8">
        <v>49.400061075159698</v>
      </c>
      <c r="H186" s="8">
        <v>7.007098936218739</v>
      </c>
      <c r="I186" s="8">
        <v>43.592839988621563</v>
      </c>
      <c r="J186" s="8">
        <v>0</v>
      </c>
      <c r="K186" s="8">
        <v>27.306007509386745</v>
      </c>
      <c r="L186" s="8"/>
      <c r="M186" s="8">
        <v>27.306007509386745</v>
      </c>
      <c r="N186" s="8">
        <v>0</v>
      </c>
      <c r="O186" s="8">
        <v>72.693992490613255</v>
      </c>
      <c r="P186" s="8">
        <v>0</v>
      </c>
      <c r="Q186" s="8">
        <v>59.784249294076204</v>
      </c>
      <c r="R186" s="8">
        <v>55.979670402334612</v>
      </c>
      <c r="S186" s="8"/>
      <c r="T186" s="8"/>
      <c r="U186" s="8">
        <v>44.020329597665388</v>
      </c>
      <c r="V186" s="8">
        <v>55.979670402334612</v>
      </c>
      <c r="W186" s="130"/>
      <c r="X186" s="130"/>
      <c r="Y186" s="130"/>
      <c r="Z186" s="130"/>
      <c r="AA186" s="130"/>
      <c r="AB186" s="130"/>
    </row>
    <row r="187" spans="1:28" ht="15.6" x14ac:dyDescent="0.3">
      <c r="A187" s="130" t="s">
        <v>143</v>
      </c>
      <c r="B187" s="8">
        <v>2018</v>
      </c>
      <c r="C187" s="130" t="s">
        <v>18</v>
      </c>
      <c r="D187" s="8">
        <v>2558934</v>
      </c>
      <c r="E187" s="8">
        <v>60.905863599467011</v>
      </c>
      <c r="F187" s="8">
        <v>60.676326540287846</v>
      </c>
      <c r="G187" s="8">
        <v>49.400061075159698</v>
      </c>
      <c r="H187" s="8">
        <v>11.276265465128148</v>
      </c>
      <c r="I187" s="8">
        <v>39.323673459712154</v>
      </c>
      <c r="J187" s="8">
        <v>0</v>
      </c>
      <c r="K187" s="8">
        <v>29.064008582156475</v>
      </c>
      <c r="L187" s="8"/>
      <c r="M187" s="8">
        <v>29.064008582156475</v>
      </c>
      <c r="N187" s="8">
        <v>0</v>
      </c>
      <c r="O187" s="8">
        <v>70.935991417843525</v>
      </c>
      <c r="P187" s="8">
        <v>0</v>
      </c>
      <c r="Q187" s="8">
        <v>59.784249294076204</v>
      </c>
      <c r="R187" s="8">
        <v>55.979670402334612</v>
      </c>
      <c r="S187" s="8">
        <v>10.56</v>
      </c>
      <c r="T187" s="8">
        <v>45.41967040233461</v>
      </c>
      <c r="U187" s="8">
        <v>44.020329597665388</v>
      </c>
      <c r="V187" s="8">
        <v>0</v>
      </c>
      <c r="W187" s="130"/>
      <c r="X187" s="130"/>
      <c r="Y187" s="130"/>
      <c r="Z187" s="130"/>
      <c r="AA187" s="130"/>
      <c r="AB187" s="130"/>
    </row>
    <row r="188" spans="1:28" ht="15.6" x14ac:dyDescent="0.3">
      <c r="A188" s="130" t="s">
        <v>143</v>
      </c>
      <c r="B188" s="8">
        <v>2019</v>
      </c>
      <c r="C188" s="130" t="s">
        <v>18</v>
      </c>
      <c r="D188" s="8">
        <v>2661275</v>
      </c>
      <c r="E188" s="8">
        <v>63.373028631767738</v>
      </c>
      <c r="F188" s="8">
        <v>63.373028631767738</v>
      </c>
      <c r="G188" s="8">
        <v>49.400061075159698</v>
      </c>
      <c r="H188" s="8">
        <v>13.97296755660804</v>
      </c>
      <c r="I188" s="8">
        <v>36.626971368232262</v>
      </c>
      <c r="J188" s="8">
        <v>0</v>
      </c>
      <c r="K188" s="8">
        <v>30.822009654926205</v>
      </c>
      <c r="L188" s="8"/>
      <c r="M188" s="8">
        <v>30.822009654926205</v>
      </c>
      <c r="N188" s="8">
        <v>0</v>
      </c>
      <c r="O188" s="8">
        <v>69.177990345073795</v>
      </c>
      <c r="P188" s="8">
        <v>0</v>
      </c>
      <c r="Q188" s="8">
        <v>59.784249294076204</v>
      </c>
      <c r="R188" s="8">
        <v>55.979670402334612</v>
      </c>
      <c r="S188" s="8">
        <v>10.56</v>
      </c>
      <c r="T188" s="8">
        <v>45.41967040233461</v>
      </c>
      <c r="U188" s="8">
        <v>44.020329597665388</v>
      </c>
      <c r="V188" s="8">
        <v>0</v>
      </c>
      <c r="W188" s="130"/>
      <c r="X188" s="130"/>
      <c r="Y188" s="130"/>
      <c r="Z188" s="130"/>
      <c r="AA188" s="130"/>
      <c r="AB188" s="130"/>
    </row>
    <row r="189" spans="1:28" ht="15.6" x14ac:dyDescent="0.3">
      <c r="A189" s="130" t="s">
        <v>143</v>
      </c>
      <c r="B189" s="8">
        <v>2020</v>
      </c>
      <c r="C189" s="130" t="s">
        <v>18</v>
      </c>
      <c r="D189" s="8">
        <v>2759419</v>
      </c>
      <c r="E189" s="8">
        <v>65.840193664069375</v>
      </c>
      <c r="F189" s="8">
        <v>65.840193664069375</v>
      </c>
      <c r="G189" s="8">
        <v>49.400061075159698</v>
      </c>
      <c r="H189" s="8">
        <v>16.440132588909677</v>
      </c>
      <c r="I189" s="8">
        <v>34.159806335930625</v>
      </c>
      <c r="J189" s="8">
        <v>0</v>
      </c>
      <c r="K189" s="8">
        <v>32.58001072769548</v>
      </c>
      <c r="L189" s="8"/>
      <c r="M189" s="8">
        <v>32.58001072769548</v>
      </c>
      <c r="N189" s="8">
        <v>0</v>
      </c>
      <c r="O189" s="8">
        <v>67.41998927230452</v>
      </c>
      <c r="P189" s="8">
        <v>0</v>
      </c>
      <c r="Q189" s="8">
        <v>59.784249294076204</v>
      </c>
      <c r="R189" s="8">
        <v>55.979670402334612</v>
      </c>
      <c r="S189" s="8">
        <v>10.56</v>
      </c>
      <c r="T189" s="8">
        <v>45.41967040233461</v>
      </c>
      <c r="U189" s="8">
        <v>44.020329597665388</v>
      </c>
      <c r="V189" s="8">
        <v>0</v>
      </c>
      <c r="W189" s="130"/>
      <c r="X189" s="130"/>
      <c r="Y189" s="130"/>
      <c r="Z189" s="130"/>
      <c r="AA189" s="130"/>
      <c r="AB189" s="130"/>
    </row>
    <row r="190" spans="1:28" ht="15.6" x14ac:dyDescent="0.3">
      <c r="A190" s="130" t="s">
        <v>143</v>
      </c>
      <c r="B190" s="8">
        <v>2021</v>
      </c>
      <c r="C190" s="130" t="s">
        <v>18</v>
      </c>
      <c r="D190" s="8">
        <v>2866878</v>
      </c>
      <c r="E190" s="8">
        <v>68.307358696370102</v>
      </c>
      <c r="F190" s="8">
        <v>68.307358696370102</v>
      </c>
      <c r="G190" s="8">
        <v>49.400061075159698</v>
      </c>
      <c r="H190" s="8">
        <v>18.907297621210404</v>
      </c>
      <c r="I190" s="8">
        <v>31.692641303629898</v>
      </c>
      <c r="J190" s="8">
        <v>0</v>
      </c>
      <c r="K190" s="8">
        <v>34.33801180046521</v>
      </c>
      <c r="L190" s="8"/>
      <c r="M190" s="8">
        <v>34.33801180046521</v>
      </c>
      <c r="N190" s="8">
        <v>0</v>
      </c>
      <c r="O190" s="8">
        <v>65.66198819953479</v>
      </c>
      <c r="P190" s="8">
        <v>0</v>
      </c>
      <c r="Q190" s="8">
        <v>59.784249294076204</v>
      </c>
      <c r="R190" s="8">
        <v>55.979670402334612</v>
      </c>
      <c r="S190" s="8">
        <v>10.56</v>
      </c>
      <c r="T190" s="8">
        <v>45.41967040233461</v>
      </c>
      <c r="U190" s="8">
        <v>44.020329597665388</v>
      </c>
      <c r="V190" s="8">
        <v>0</v>
      </c>
      <c r="W190" s="130"/>
      <c r="X190" s="130"/>
      <c r="Y190" s="130"/>
      <c r="Z190" s="130"/>
      <c r="AA190" s="130"/>
      <c r="AB190" s="130"/>
    </row>
    <row r="191" spans="1:28" ht="15.6" x14ac:dyDescent="0.3">
      <c r="A191" s="130" t="s">
        <v>143</v>
      </c>
      <c r="B191" s="8">
        <v>2022</v>
      </c>
      <c r="C191" s="130" t="s">
        <v>18</v>
      </c>
      <c r="D191" s="8">
        <v>2984560</v>
      </c>
      <c r="E191" s="8">
        <v>70.774523728671738</v>
      </c>
      <c r="F191" s="8">
        <v>70.774523728671738</v>
      </c>
      <c r="G191" s="8">
        <v>49.400061075159698</v>
      </c>
      <c r="H191" s="8">
        <v>21.37446265351204</v>
      </c>
      <c r="I191" s="8">
        <v>29.225476271328262</v>
      </c>
      <c r="J191" s="8">
        <v>0</v>
      </c>
      <c r="K191" s="8">
        <v>36.096012873234486</v>
      </c>
      <c r="L191" s="8"/>
      <c r="M191" s="8">
        <v>36.096012873234486</v>
      </c>
      <c r="N191" s="8">
        <v>0</v>
      </c>
      <c r="O191" s="8">
        <v>63.903987126765514</v>
      </c>
      <c r="P191" s="8">
        <v>0</v>
      </c>
      <c r="Q191" s="8">
        <v>59.784249294076204</v>
      </c>
      <c r="R191" s="8">
        <v>55.979670402334612</v>
      </c>
      <c r="S191" s="8">
        <v>10.56</v>
      </c>
      <c r="T191" s="8">
        <v>45.41967040233461</v>
      </c>
      <c r="U191" s="8">
        <v>44.020329597665388</v>
      </c>
      <c r="V191" s="8">
        <v>0</v>
      </c>
      <c r="W191" s="130"/>
      <c r="X191" s="130"/>
      <c r="Y191" s="130"/>
      <c r="Z191" s="130"/>
      <c r="AA191" s="130"/>
      <c r="AB191" s="130"/>
    </row>
    <row r="192" spans="1:28" ht="15.6" x14ac:dyDescent="0.3">
      <c r="A192" s="130" t="s">
        <v>143</v>
      </c>
      <c r="B192" s="8">
        <v>2023</v>
      </c>
      <c r="C192" s="130" t="s">
        <v>18</v>
      </c>
      <c r="D192" s="8">
        <v>3100665</v>
      </c>
      <c r="E192" s="8">
        <v>73.241688760972465</v>
      </c>
      <c r="F192" s="8">
        <v>73.241688760972465</v>
      </c>
      <c r="G192" s="8">
        <v>49.400061075159698</v>
      </c>
      <c r="H192" s="8">
        <v>23.841627685812767</v>
      </c>
      <c r="I192" s="8">
        <v>26.758311239027535</v>
      </c>
      <c r="J192" s="8">
        <v>0</v>
      </c>
      <c r="K192" s="8">
        <v>37.854013946004216</v>
      </c>
      <c r="L192" s="8"/>
      <c r="M192" s="8">
        <v>37.854013946004216</v>
      </c>
      <c r="N192" s="8">
        <v>0</v>
      </c>
      <c r="O192" s="8">
        <v>62.145986053995784</v>
      </c>
      <c r="P192" s="8">
        <v>0</v>
      </c>
      <c r="Q192" s="8">
        <v>59.784249294076204</v>
      </c>
      <c r="R192" s="8">
        <v>55.979670402334612</v>
      </c>
      <c r="S192" s="8">
        <v>10.56</v>
      </c>
      <c r="T192" s="8">
        <v>45.41967040233461</v>
      </c>
      <c r="U192" s="8">
        <v>44.020329597665388</v>
      </c>
      <c r="V192" s="8">
        <v>0</v>
      </c>
      <c r="W192" s="130"/>
      <c r="X192" s="130"/>
      <c r="Y192" s="130"/>
      <c r="Z192" s="130"/>
      <c r="AA192" s="130"/>
      <c r="AB192" s="130"/>
    </row>
    <row r="193" spans="1:28" ht="15.6" x14ac:dyDescent="0.3">
      <c r="A193" s="130" t="s">
        <v>143</v>
      </c>
      <c r="B193" s="8">
        <v>2024</v>
      </c>
      <c r="C193" s="130" t="s">
        <v>18</v>
      </c>
      <c r="D193" s="8">
        <v>3256248</v>
      </c>
      <c r="E193" s="8">
        <v>75.708853793273192</v>
      </c>
      <c r="F193" s="8">
        <v>75.708853793273192</v>
      </c>
      <c r="G193" s="8">
        <v>49.400061075159698</v>
      </c>
      <c r="H193" s="8">
        <v>26.308792718113494</v>
      </c>
      <c r="I193" s="8">
        <v>24.291146206726808</v>
      </c>
      <c r="J193" s="8">
        <v>0</v>
      </c>
      <c r="K193" s="8">
        <v>39.612015018773491</v>
      </c>
      <c r="L193" s="8"/>
      <c r="M193" s="8">
        <v>39.612015018773491</v>
      </c>
      <c r="N193" s="8">
        <v>0</v>
      </c>
      <c r="O193" s="8">
        <v>60.387984981226509</v>
      </c>
      <c r="P193" s="8">
        <v>0</v>
      </c>
      <c r="Q193" s="8">
        <v>59.784249294076204</v>
      </c>
      <c r="R193" s="8">
        <v>55.979670402334612</v>
      </c>
      <c r="S193" s="8">
        <v>10.56</v>
      </c>
      <c r="T193" s="8">
        <v>45.41967040233461</v>
      </c>
      <c r="U193" s="8">
        <v>44.020329597665388</v>
      </c>
      <c r="V193" s="8">
        <v>0</v>
      </c>
      <c r="W193" s="130"/>
      <c r="X193" s="130"/>
      <c r="Y193" s="130"/>
      <c r="Z193" s="130"/>
      <c r="AA193" s="130"/>
      <c r="AB193" s="130"/>
    </row>
    <row r="194" spans="1:28" ht="15.6" x14ac:dyDescent="0.3">
      <c r="A194" s="130" t="s">
        <v>143</v>
      </c>
      <c r="B194" s="8">
        <v>2025</v>
      </c>
      <c r="C194" s="130" t="s">
        <v>18</v>
      </c>
      <c r="D194" s="8">
        <v>3166310</v>
      </c>
      <c r="E194" s="8">
        <v>78.176018825574829</v>
      </c>
      <c r="F194" s="8">
        <v>78.176018825574829</v>
      </c>
      <c r="G194" s="8">
        <v>49.400061075159698</v>
      </c>
      <c r="H194" s="8">
        <v>28.775957750415131</v>
      </c>
      <c r="I194" s="8">
        <v>21.823981174425171</v>
      </c>
      <c r="J194" s="8">
        <v>0</v>
      </c>
      <c r="K194" s="8">
        <v>41.370016091543221</v>
      </c>
      <c r="L194" s="8"/>
      <c r="M194" s="8">
        <v>41.370016091543221</v>
      </c>
      <c r="N194" s="8">
        <v>0</v>
      </c>
      <c r="O194" s="8">
        <v>58.629983908456779</v>
      </c>
      <c r="P194" s="8">
        <v>0</v>
      </c>
      <c r="Q194" s="8">
        <v>59.784249294076204</v>
      </c>
      <c r="R194" s="8">
        <v>55.979670402334612</v>
      </c>
      <c r="S194" s="8">
        <v>10.56</v>
      </c>
      <c r="T194" s="8">
        <v>45.41967040233461</v>
      </c>
      <c r="U194" s="8">
        <v>44.020329597665388</v>
      </c>
      <c r="V194" s="8">
        <v>0</v>
      </c>
      <c r="W194" s="130"/>
      <c r="X194" s="130"/>
      <c r="Y194" s="130"/>
      <c r="Z194" s="130"/>
      <c r="AA194" s="130"/>
      <c r="AB194" s="130"/>
    </row>
    <row r="195" spans="1:28" ht="15.6" x14ac:dyDescent="0.3">
      <c r="A195" s="130" t="s">
        <v>143</v>
      </c>
      <c r="B195" s="8">
        <v>2026</v>
      </c>
      <c r="C195" s="130" t="s">
        <v>18</v>
      </c>
      <c r="D195" s="8"/>
      <c r="E195" s="8">
        <v>80.643183857875556</v>
      </c>
      <c r="F195" s="8">
        <v>80.643183857875556</v>
      </c>
      <c r="G195" s="8">
        <v>49.400061075159698</v>
      </c>
      <c r="H195" s="8">
        <v>31.243122782715858</v>
      </c>
      <c r="I195" s="8">
        <v>19.356816142124444</v>
      </c>
      <c r="J195" s="8">
        <v>0</v>
      </c>
      <c r="K195" s="8">
        <v>43.128017164312496</v>
      </c>
      <c r="L195" s="8"/>
      <c r="M195" s="8">
        <v>43.128017164312496</v>
      </c>
      <c r="N195" s="8">
        <v>0</v>
      </c>
      <c r="O195" s="8">
        <v>56.871982835687504</v>
      </c>
      <c r="P195" s="8">
        <v>0</v>
      </c>
      <c r="Q195" s="8">
        <v>59.784249294076204</v>
      </c>
      <c r="R195" s="8"/>
      <c r="S195" s="8">
        <v>10.56</v>
      </c>
      <c r="T195" s="8"/>
      <c r="U195" s="8"/>
      <c r="V195" s="8">
        <v>89.44</v>
      </c>
      <c r="W195" s="130"/>
      <c r="X195" s="130"/>
      <c r="Y195" s="130"/>
      <c r="Z195" s="130"/>
      <c r="AA195" s="130"/>
      <c r="AB195" s="130"/>
    </row>
    <row r="196" spans="1:28" ht="15.6" x14ac:dyDescent="0.3">
      <c r="A196" s="130" t="s">
        <v>143</v>
      </c>
      <c r="B196" s="8">
        <v>2027</v>
      </c>
      <c r="C196" s="130" t="s">
        <v>18</v>
      </c>
      <c r="D196" s="8"/>
      <c r="E196" s="8">
        <v>80.643183857875556</v>
      </c>
      <c r="F196" s="8">
        <v>80.643183857875556</v>
      </c>
      <c r="G196" s="8">
        <v>49.400061075159698</v>
      </c>
      <c r="H196" s="8">
        <v>31.243122782715858</v>
      </c>
      <c r="I196" s="8">
        <v>19.356816142124444</v>
      </c>
      <c r="J196" s="8">
        <v>0</v>
      </c>
      <c r="K196" s="8">
        <v>43.128017164312503</v>
      </c>
      <c r="L196" s="8"/>
      <c r="M196" s="8">
        <v>43.128017164312503</v>
      </c>
      <c r="N196" s="8">
        <v>0</v>
      </c>
      <c r="O196" s="8">
        <v>56.871982835687497</v>
      </c>
      <c r="P196" s="8">
        <v>0</v>
      </c>
      <c r="Q196" s="8">
        <v>59.784249294076204</v>
      </c>
      <c r="R196" s="8"/>
      <c r="S196" s="8"/>
      <c r="T196" s="8"/>
      <c r="U196" s="8"/>
      <c r="V196" s="8">
        <v>100</v>
      </c>
      <c r="W196" s="130"/>
      <c r="X196" s="130"/>
      <c r="Y196" s="130"/>
      <c r="Z196" s="130"/>
      <c r="AA196" s="130"/>
      <c r="AB196" s="130"/>
    </row>
    <row r="197" spans="1:28" ht="15.6" x14ac:dyDescent="0.3">
      <c r="A197" s="130" t="s">
        <v>143</v>
      </c>
      <c r="B197" s="8">
        <v>2028</v>
      </c>
      <c r="C197" s="130" t="s">
        <v>18</v>
      </c>
      <c r="D197" s="8"/>
      <c r="E197" s="8">
        <v>80.643183857875556</v>
      </c>
      <c r="F197" s="8">
        <v>80.643183857875556</v>
      </c>
      <c r="G197" s="8">
        <v>49.400061075159698</v>
      </c>
      <c r="H197" s="8">
        <v>31.243122782715858</v>
      </c>
      <c r="I197" s="8">
        <v>19.356816142124444</v>
      </c>
      <c r="J197" s="8">
        <v>0</v>
      </c>
      <c r="K197" s="8">
        <v>43.128017164312503</v>
      </c>
      <c r="L197" s="8"/>
      <c r="M197" s="8">
        <v>43.128017164312503</v>
      </c>
      <c r="N197" s="8">
        <v>0</v>
      </c>
      <c r="O197" s="8">
        <v>56.871982835687497</v>
      </c>
      <c r="P197" s="8">
        <v>0</v>
      </c>
      <c r="Q197" s="8">
        <v>59.784249294076204</v>
      </c>
      <c r="R197" s="8"/>
      <c r="S197" s="8"/>
      <c r="T197" s="8"/>
      <c r="U197" s="8"/>
      <c r="V197" s="8">
        <v>100</v>
      </c>
      <c r="W197" s="130"/>
      <c r="X197" s="130"/>
      <c r="Y197" s="130"/>
      <c r="Z197" s="130"/>
      <c r="AA197" s="130"/>
      <c r="AB197" s="130"/>
    </row>
    <row r="198" spans="1:28" ht="15.6" x14ac:dyDescent="0.3">
      <c r="A198" s="130" t="s">
        <v>143</v>
      </c>
      <c r="B198" s="8">
        <v>2029</v>
      </c>
      <c r="C198" s="130" t="s">
        <v>18</v>
      </c>
      <c r="D198" s="8"/>
      <c r="E198" s="8">
        <v>80.643183857875556</v>
      </c>
      <c r="F198" s="8">
        <v>80.643183857875556</v>
      </c>
      <c r="G198" s="8">
        <v>49.400061075159698</v>
      </c>
      <c r="H198" s="8">
        <v>31.243122782715858</v>
      </c>
      <c r="I198" s="8">
        <v>19.356816142124444</v>
      </c>
      <c r="J198" s="8">
        <v>0</v>
      </c>
      <c r="K198" s="8">
        <v>43.128017164312503</v>
      </c>
      <c r="L198" s="8"/>
      <c r="M198" s="8">
        <v>43.128017164312503</v>
      </c>
      <c r="N198" s="8">
        <v>0</v>
      </c>
      <c r="O198" s="8">
        <v>56.871982835687497</v>
      </c>
      <c r="P198" s="8">
        <v>0</v>
      </c>
      <c r="Q198" s="8">
        <v>59.784249294076204</v>
      </c>
      <c r="R198" s="8"/>
      <c r="S198" s="8"/>
      <c r="T198" s="8"/>
      <c r="U198" s="8"/>
      <c r="V198" s="8">
        <v>100</v>
      </c>
      <c r="W198" s="130"/>
      <c r="X198" s="130"/>
      <c r="Y198" s="130"/>
      <c r="Z198" s="130"/>
      <c r="AA198" s="130"/>
      <c r="AB198" s="130"/>
    </row>
    <row r="199" spans="1:28" ht="15.6" x14ac:dyDescent="0.3">
      <c r="A199" s="130" t="s">
        <v>143</v>
      </c>
      <c r="B199" s="8">
        <v>2030</v>
      </c>
      <c r="C199" s="130" t="s">
        <v>18</v>
      </c>
      <c r="D199" s="8"/>
      <c r="E199" s="8">
        <v>80.643183857875556</v>
      </c>
      <c r="F199" s="8">
        <v>80.643183857875556</v>
      </c>
      <c r="G199" s="8">
        <v>49.400061075159698</v>
      </c>
      <c r="H199" s="8">
        <v>31.243122782715858</v>
      </c>
      <c r="I199" s="8">
        <v>19.356816142124444</v>
      </c>
      <c r="J199" s="8">
        <v>0</v>
      </c>
      <c r="K199" s="8">
        <v>43.128017164312503</v>
      </c>
      <c r="L199" s="8"/>
      <c r="M199" s="8">
        <v>43.128017164312503</v>
      </c>
      <c r="N199" s="8">
        <v>0</v>
      </c>
      <c r="O199" s="8">
        <v>56.871982835687497</v>
      </c>
      <c r="P199" s="8">
        <v>0</v>
      </c>
      <c r="Q199" s="8">
        <v>59.784249294076204</v>
      </c>
      <c r="R199" s="8"/>
      <c r="S199" s="8"/>
      <c r="T199" s="8"/>
      <c r="U199" s="8"/>
      <c r="V199" s="8">
        <v>100</v>
      </c>
      <c r="W199" s="130"/>
      <c r="X199" s="130"/>
      <c r="Y199" s="130"/>
      <c r="Z199" s="130"/>
      <c r="AA199" s="130"/>
      <c r="AB199" s="130"/>
    </row>
    <row r="200" spans="1:28" ht="15.6" x14ac:dyDescent="0.3">
      <c r="A200" s="130"/>
      <c r="B200" s="131"/>
      <c r="C200" s="130"/>
      <c r="D200" s="130"/>
      <c r="E200" s="130"/>
      <c r="F200" s="130"/>
      <c r="G200" s="130"/>
      <c r="H200" s="130"/>
      <c r="I200" s="130"/>
      <c r="J200" s="130"/>
      <c r="K200" s="130"/>
      <c r="L200" s="130"/>
      <c r="M200" s="130"/>
      <c r="N200" s="130"/>
      <c r="O200" s="130"/>
      <c r="P200" s="130"/>
      <c r="Q200" s="130"/>
      <c r="R200" s="130"/>
      <c r="S200" s="130"/>
      <c r="T200" s="130"/>
      <c r="U200" s="130"/>
      <c r="V200" s="130"/>
      <c r="W200" s="130"/>
      <c r="X200" s="130"/>
      <c r="Y200" s="130"/>
      <c r="Z200" s="130"/>
      <c r="AA200" s="130"/>
      <c r="AB200" s="130"/>
    </row>
    <row r="201" spans="1:28" ht="15.6" x14ac:dyDescent="0.3">
      <c r="A201" s="130"/>
      <c r="B201" s="131"/>
      <c r="C201" s="130"/>
      <c r="D201" s="130"/>
      <c r="E201" s="130"/>
      <c r="F201" s="130"/>
      <c r="G201" s="130"/>
      <c r="H201" s="130"/>
      <c r="I201" s="130"/>
      <c r="J201" s="130"/>
      <c r="K201" s="130"/>
      <c r="L201" s="130"/>
      <c r="M201" s="130"/>
      <c r="N201" s="130"/>
      <c r="O201" s="130"/>
      <c r="P201" s="130"/>
      <c r="Q201" s="130"/>
      <c r="R201" s="130"/>
      <c r="S201" s="130"/>
      <c r="T201" s="130"/>
      <c r="U201" s="130"/>
      <c r="V201" s="130"/>
      <c r="W201" s="130"/>
      <c r="X201" s="130"/>
      <c r="Y201" s="130"/>
      <c r="Z201" s="130"/>
      <c r="AA201" s="130"/>
      <c r="AB201" s="130"/>
    </row>
    <row r="202" spans="1:28" ht="15.6" x14ac:dyDescent="0.3">
      <c r="A202" s="130"/>
      <c r="B202" s="131"/>
      <c r="C202" s="130"/>
      <c r="D202" s="130"/>
      <c r="E202" s="130"/>
      <c r="F202" s="130"/>
      <c r="G202" s="130"/>
      <c r="H202" s="130"/>
      <c r="I202" s="130"/>
      <c r="J202" s="130"/>
      <c r="K202" s="130"/>
      <c r="L202" s="130"/>
      <c r="M202" s="130"/>
      <c r="N202" s="130"/>
      <c r="O202" s="130"/>
      <c r="P202" s="130"/>
      <c r="Q202" s="130"/>
      <c r="R202" s="130"/>
      <c r="S202" s="130"/>
      <c r="T202" s="130"/>
      <c r="U202" s="130"/>
      <c r="V202" s="130"/>
      <c r="W202" s="130"/>
      <c r="X202" s="130"/>
      <c r="Y202" s="130"/>
      <c r="Z202" s="130"/>
      <c r="AA202" s="130"/>
      <c r="AB202" s="130"/>
    </row>
    <row r="203" spans="1:28" ht="15.6" x14ac:dyDescent="0.3">
      <c r="A203" s="130"/>
      <c r="B203" s="131"/>
      <c r="C203" s="130"/>
      <c r="D203" s="130"/>
      <c r="E203" s="130"/>
      <c r="F203" s="130"/>
      <c r="G203" s="130"/>
      <c r="H203" s="130"/>
      <c r="I203" s="130"/>
      <c r="J203" s="130"/>
      <c r="K203" s="130"/>
      <c r="L203" s="130"/>
      <c r="M203" s="130"/>
      <c r="N203" s="130"/>
      <c r="O203" s="130"/>
      <c r="P203" s="130"/>
      <c r="Q203" s="130"/>
      <c r="R203" s="130"/>
      <c r="S203" s="130"/>
      <c r="T203" s="130"/>
      <c r="U203" s="130"/>
      <c r="V203" s="130"/>
      <c r="W203" s="130"/>
      <c r="X203" s="130"/>
      <c r="Y203" s="130"/>
      <c r="Z203" s="130"/>
      <c r="AA203" s="130"/>
      <c r="AB203" s="130"/>
    </row>
    <row r="204" spans="1:28" ht="15.6" x14ac:dyDescent="0.3">
      <c r="A204" s="130"/>
      <c r="B204" s="131"/>
      <c r="C204" s="130"/>
      <c r="D204" s="130"/>
      <c r="E204" s="130"/>
      <c r="F204" s="130"/>
      <c r="G204" s="130"/>
      <c r="H204" s="130"/>
      <c r="I204" s="130"/>
      <c r="J204" s="130"/>
      <c r="K204" s="130"/>
      <c r="L204" s="130"/>
      <c r="M204" s="130"/>
      <c r="N204" s="130"/>
      <c r="O204" s="130"/>
      <c r="P204" s="130"/>
      <c r="Q204" s="130"/>
      <c r="R204" s="130"/>
      <c r="S204" s="130"/>
      <c r="T204" s="130"/>
      <c r="U204" s="130"/>
      <c r="V204" s="130"/>
      <c r="W204" s="130"/>
      <c r="X204" s="130"/>
      <c r="Y204" s="130"/>
      <c r="Z204" s="130"/>
      <c r="AA204" s="130"/>
      <c r="AB204" s="130"/>
    </row>
    <row r="205" spans="1:28" ht="15.6" x14ac:dyDescent="0.3">
      <c r="A205" s="130"/>
      <c r="B205" s="131"/>
      <c r="C205" s="130"/>
      <c r="D205" s="130"/>
      <c r="E205" s="130"/>
      <c r="F205" s="130"/>
      <c r="G205" s="130"/>
      <c r="H205" s="130"/>
      <c r="I205" s="130"/>
      <c r="J205" s="130"/>
      <c r="K205" s="130"/>
      <c r="L205" s="130"/>
      <c r="M205" s="130"/>
      <c r="N205" s="130"/>
      <c r="O205" s="130"/>
      <c r="P205" s="130"/>
      <c r="Q205" s="130"/>
      <c r="R205" s="130"/>
      <c r="S205" s="130"/>
      <c r="T205" s="130"/>
      <c r="U205" s="130"/>
      <c r="V205" s="130"/>
      <c r="W205" s="130"/>
      <c r="X205" s="130"/>
      <c r="Y205" s="130"/>
      <c r="Z205" s="130"/>
      <c r="AA205" s="130"/>
      <c r="AB205" s="130"/>
    </row>
    <row r="206" spans="1:28" ht="15.6" x14ac:dyDescent="0.3">
      <c r="A206" s="130"/>
      <c r="B206" s="131"/>
      <c r="C206" s="130"/>
      <c r="D206" s="130"/>
      <c r="E206" s="130"/>
      <c r="F206" s="130"/>
      <c r="G206" s="130"/>
      <c r="H206" s="130"/>
      <c r="I206" s="130"/>
      <c r="J206" s="130"/>
      <c r="K206" s="130"/>
      <c r="L206" s="130"/>
      <c r="M206" s="130"/>
      <c r="N206" s="130"/>
      <c r="O206" s="130"/>
      <c r="P206" s="130"/>
      <c r="Q206" s="130"/>
      <c r="R206" s="130"/>
      <c r="S206" s="130"/>
      <c r="T206" s="130"/>
      <c r="U206" s="130"/>
      <c r="V206" s="130"/>
      <c r="W206" s="130"/>
      <c r="X206" s="130"/>
      <c r="Y206" s="130"/>
      <c r="Z206" s="130"/>
      <c r="AA206" s="130"/>
      <c r="AB206" s="130"/>
    </row>
    <row r="207" spans="1:28" ht="15.6" x14ac:dyDescent="0.3">
      <c r="A207" s="130"/>
      <c r="B207" s="131"/>
      <c r="C207" s="130"/>
      <c r="D207" s="130"/>
      <c r="E207" s="130"/>
      <c r="F207" s="130"/>
      <c r="G207" s="130"/>
      <c r="H207" s="130"/>
      <c r="I207" s="130"/>
      <c r="J207" s="130"/>
      <c r="K207" s="130"/>
      <c r="L207" s="130"/>
      <c r="M207" s="130"/>
      <c r="N207" s="130"/>
      <c r="O207" s="130"/>
      <c r="P207" s="130"/>
      <c r="Q207" s="130"/>
      <c r="R207" s="130"/>
      <c r="S207" s="130"/>
      <c r="T207" s="130"/>
      <c r="U207" s="130"/>
      <c r="V207" s="130"/>
      <c r="W207" s="130"/>
      <c r="X207" s="130"/>
      <c r="Y207" s="130"/>
      <c r="Z207" s="130"/>
      <c r="AA207" s="130"/>
      <c r="AB207" s="130"/>
    </row>
    <row r="208" spans="1:28" ht="15.6" x14ac:dyDescent="0.3">
      <c r="A208" s="130"/>
      <c r="B208" s="131"/>
      <c r="C208" s="130"/>
      <c r="D208" s="130"/>
      <c r="E208" s="130"/>
      <c r="F208" s="130"/>
      <c r="G208" s="130"/>
      <c r="H208" s="130"/>
      <c r="I208" s="130"/>
      <c r="J208" s="130"/>
      <c r="K208" s="130"/>
      <c r="L208" s="130"/>
      <c r="M208" s="130"/>
      <c r="N208" s="130"/>
      <c r="O208" s="130"/>
      <c r="P208" s="130"/>
      <c r="Q208" s="130"/>
      <c r="R208" s="130"/>
      <c r="S208" s="130"/>
      <c r="T208" s="130"/>
      <c r="U208" s="130"/>
      <c r="V208" s="130"/>
      <c r="W208" s="130"/>
      <c r="X208" s="130"/>
      <c r="Y208" s="130"/>
      <c r="Z208" s="130"/>
      <c r="AA208" s="130"/>
      <c r="AB208" s="130"/>
    </row>
    <row r="209" spans="1:28" ht="15.6" x14ac:dyDescent="0.3">
      <c r="A209" s="130"/>
      <c r="B209" s="131"/>
      <c r="C209" s="130"/>
      <c r="D209" s="130"/>
      <c r="E209" s="130"/>
      <c r="F209" s="130"/>
      <c r="G209" s="130"/>
      <c r="H209" s="130"/>
      <c r="I209" s="130"/>
      <c r="J209" s="130"/>
      <c r="K209" s="130"/>
      <c r="L209" s="130"/>
      <c r="M209" s="130"/>
      <c r="N209" s="130"/>
      <c r="O209" s="130"/>
      <c r="P209" s="130"/>
      <c r="Q209" s="130"/>
      <c r="R209" s="130"/>
      <c r="S209" s="130"/>
      <c r="T209" s="130"/>
      <c r="U209" s="130"/>
      <c r="V209" s="130"/>
      <c r="W209" s="130"/>
      <c r="X209" s="130"/>
      <c r="Y209" s="130"/>
      <c r="Z209" s="130"/>
      <c r="AA209" s="130"/>
      <c r="AB209" s="130"/>
    </row>
    <row r="210" spans="1:28" ht="15.6" x14ac:dyDescent="0.3">
      <c r="A210" s="130"/>
      <c r="B210" s="131"/>
      <c r="C210" s="130"/>
      <c r="D210" s="130"/>
      <c r="E210" s="130"/>
      <c r="F210" s="130"/>
      <c r="G210" s="130"/>
      <c r="H210" s="130"/>
      <c r="I210" s="130"/>
      <c r="J210" s="130"/>
      <c r="K210" s="130"/>
      <c r="L210" s="130"/>
      <c r="M210" s="130"/>
      <c r="N210" s="130"/>
      <c r="O210" s="130"/>
      <c r="P210" s="130"/>
      <c r="Q210" s="130"/>
      <c r="R210" s="130"/>
      <c r="S210" s="130"/>
      <c r="T210" s="130"/>
      <c r="U210" s="130"/>
      <c r="V210" s="130"/>
      <c r="W210" s="130"/>
      <c r="X210" s="130"/>
      <c r="Y210" s="130"/>
      <c r="Z210" s="130"/>
      <c r="AA210" s="130"/>
      <c r="AB210" s="130"/>
    </row>
    <row r="211" spans="1:28" ht="15.6" x14ac:dyDescent="0.3">
      <c r="A211" s="130"/>
      <c r="B211" s="131"/>
      <c r="C211" s="130"/>
      <c r="D211" s="130"/>
      <c r="E211" s="130"/>
      <c r="F211" s="130"/>
      <c r="G211" s="130"/>
      <c r="H211" s="130"/>
      <c r="I211" s="130"/>
      <c r="J211" s="130"/>
      <c r="K211" s="130"/>
      <c r="L211" s="130"/>
      <c r="M211" s="130"/>
      <c r="N211" s="130"/>
      <c r="O211" s="130"/>
      <c r="P211" s="130"/>
      <c r="Q211" s="130"/>
      <c r="R211" s="130"/>
      <c r="S211" s="130"/>
      <c r="T211" s="130"/>
      <c r="U211" s="130"/>
      <c r="V211" s="130"/>
      <c r="W211" s="130"/>
      <c r="X211" s="130"/>
      <c r="Y211" s="130"/>
      <c r="Z211" s="130"/>
      <c r="AA211" s="130"/>
      <c r="AB211" s="130"/>
    </row>
    <row r="212" spans="1:28" ht="15.6" x14ac:dyDescent="0.3">
      <c r="A212" s="130"/>
      <c r="B212" s="131"/>
      <c r="C212" s="130"/>
      <c r="D212" s="130"/>
      <c r="E212" s="130"/>
      <c r="F212" s="130"/>
      <c r="G212" s="130"/>
      <c r="H212" s="130"/>
      <c r="I212" s="130"/>
      <c r="J212" s="130"/>
      <c r="K212" s="130"/>
      <c r="L212" s="130"/>
      <c r="M212" s="130"/>
      <c r="N212" s="130"/>
      <c r="O212" s="130"/>
      <c r="P212" s="130"/>
      <c r="Q212" s="130"/>
      <c r="R212" s="130"/>
      <c r="S212" s="130"/>
      <c r="T212" s="130"/>
      <c r="U212" s="130"/>
      <c r="V212" s="130"/>
      <c r="W212" s="130"/>
      <c r="X212" s="130"/>
      <c r="Y212" s="130"/>
      <c r="Z212" s="130"/>
      <c r="AA212" s="130"/>
      <c r="AB212" s="130"/>
    </row>
    <row r="213" spans="1:28" ht="15.6" x14ac:dyDescent="0.3">
      <c r="A213" s="130"/>
      <c r="B213" s="131"/>
      <c r="C213" s="130"/>
      <c r="D213" s="130"/>
      <c r="E213" s="130"/>
      <c r="F213" s="130"/>
      <c r="G213" s="130"/>
      <c r="H213" s="130"/>
      <c r="I213" s="130"/>
      <c r="J213" s="130"/>
      <c r="K213" s="130"/>
      <c r="L213" s="130"/>
      <c r="M213" s="130"/>
      <c r="N213" s="130"/>
      <c r="O213" s="130"/>
      <c r="P213" s="130"/>
      <c r="Q213" s="130"/>
      <c r="R213" s="130"/>
      <c r="S213" s="130"/>
      <c r="T213" s="130"/>
      <c r="U213" s="130"/>
      <c r="V213" s="130"/>
      <c r="W213" s="130"/>
      <c r="X213" s="130"/>
      <c r="Y213" s="130"/>
      <c r="Z213" s="130"/>
      <c r="AA213" s="130"/>
      <c r="AB213" s="130"/>
    </row>
    <row r="214" spans="1:28" ht="15.6" x14ac:dyDescent="0.3">
      <c r="A214" s="130"/>
      <c r="B214" s="131"/>
      <c r="C214" s="130"/>
      <c r="D214" s="130"/>
      <c r="E214" s="130"/>
      <c r="F214" s="130"/>
      <c r="G214" s="130"/>
      <c r="H214" s="130"/>
      <c r="I214" s="130"/>
      <c r="J214" s="130"/>
      <c r="K214" s="130"/>
      <c r="L214" s="130"/>
      <c r="M214" s="130"/>
      <c r="N214" s="130"/>
      <c r="O214" s="130"/>
      <c r="P214" s="130"/>
      <c r="Q214" s="130"/>
      <c r="R214" s="130"/>
      <c r="S214" s="130"/>
      <c r="T214" s="130"/>
      <c r="U214" s="130"/>
      <c r="V214" s="130"/>
      <c r="W214" s="130"/>
      <c r="X214" s="130"/>
      <c r="Y214" s="130"/>
      <c r="Z214" s="130"/>
      <c r="AA214" s="130"/>
      <c r="AB214" s="130"/>
    </row>
    <row r="215" spans="1:28" ht="15.6" x14ac:dyDescent="0.3">
      <c r="A215" s="130"/>
      <c r="B215" s="131"/>
      <c r="C215" s="130"/>
      <c r="D215" s="130"/>
      <c r="E215" s="130"/>
      <c r="F215" s="130"/>
      <c r="G215" s="130"/>
      <c r="H215" s="130"/>
      <c r="I215" s="130"/>
      <c r="J215" s="130"/>
      <c r="K215" s="130"/>
      <c r="L215" s="130"/>
      <c r="M215" s="130"/>
      <c r="N215" s="130"/>
      <c r="O215" s="130"/>
      <c r="P215" s="130"/>
      <c r="Q215" s="130"/>
      <c r="R215" s="130"/>
      <c r="S215" s="130"/>
      <c r="T215" s="130"/>
      <c r="U215" s="130"/>
      <c r="V215" s="130"/>
      <c r="W215" s="130"/>
      <c r="X215" s="130"/>
      <c r="Y215" s="130"/>
      <c r="Z215" s="130"/>
      <c r="AA215" s="130"/>
      <c r="AB215" s="130"/>
    </row>
    <row r="216" spans="1:28" ht="15.6" x14ac:dyDescent="0.3">
      <c r="A216" s="130"/>
      <c r="B216" s="131"/>
      <c r="C216" s="130"/>
      <c r="D216" s="130"/>
      <c r="E216" s="130"/>
      <c r="F216" s="130"/>
      <c r="G216" s="130"/>
      <c r="H216" s="130"/>
      <c r="I216" s="130"/>
      <c r="J216" s="130"/>
      <c r="K216" s="130"/>
      <c r="L216" s="130"/>
      <c r="M216" s="130"/>
      <c r="N216" s="130"/>
      <c r="O216" s="130"/>
      <c r="P216" s="130"/>
      <c r="Q216" s="130"/>
      <c r="R216" s="130"/>
      <c r="S216" s="130"/>
      <c r="T216" s="130"/>
      <c r="U216" s="130"/>
      <c r="V216" s="130"/>
      <c r="W216" s="130"/>
      <c r="X216" s="130"/>
      <c r="Y216" s="130"/>
      <c r="Z216" s="130"/>
      <c r="AA216" s="130"/>
      <c r="AB216" s="130"/>
    </row>
    <row r="217" spans="1:28" ht="15.6" x14ac:dyDescent="0.3">
      <c r="A217" s="130"/>
      <c r="B217" s="131"/>
      <c r="C217" s="130"/>
      <c r="D217" s="130"/>
      <c r="E217" s="130"/>
      <c r="F217" s="130"/>
      <c r="G217" s="130"/>
      <c r="H217" s="130"/>
      <c r="I217" s="130"/>
      <c r="J217" s="130"/>
      <c r="K217" s="130"/>
      <c r="L217" s="130"/>
      <c r="M217" s="130"/>
      <c r="N217" s="130"/>
      <c r="O217" s="130"/>
      <c r="P217" s="130"/>
      <c r="Q217" s="130"/>
      <c r="R217" s="130"/>
      <c r="S217" s="130"/>
      <c r="T217" s="130"/>
      <c r="U217" s="130"/>
      <c r="V217" s="130"/>
      <c r="W217" s="130"/>
      <c r="X217" s="130"/>
      <c r="Y217" s="130"/>
      <c r="Z217" s="130"/>
      <c r="AA217" s="130"/>
      <c r="AB217" s="130"/>
    </row>
    <row r="218" spans="1:28" ht="15.6" x14ac:dyDescent="0.3">
      <c r="A218" s="130"/>
      <c r="B218" s="131"/>
      <c r="C218" s="130"/>
      <c r="D218" s="130"/>
      <c r="E218" s="130"/>
      <c r="F218" s="130"/>
      <c r="G218" s="130"/>
      <c r="H218" s="130"/>
      <c r="I218" s="130"/>
      <c r="J218" s="130"/>
      <c r="K218" s="130"/>
      <c r="L218" s="130"/>
      <c r="M218" s="130"/>
      <c r="N218" s="130"/>
      <c r="O218" s="130"/>
      <c r="P218" s="130"/>
      <c r="Q218" s="130"/>
      <c r="R218" s="130"/>
      <c r="S218" s="130"/>
      <c r="T218" s="130"/>
      <c r="U218" s="130"/>
      <c r="V218" s="130"/>
      <c r="W218" s="130"/>
      <c r="X218" s="130"/>
      <c r="Y218" s="130"/>
      <c r="Z218" s="130"/>
      <c r="AA218" s="130"/>
      <c r="AB218" s="130"/>
    </row>
    <row r="219" spans="1:28" ht="15.6" x14ac:dyDescent="0.3">
      <c r="A219" s="130"/>
      <c r="B219" s="131"/>
      <c r="C219" s="130"/>
      <c r="D219" s="130"/>
      <c r="E219" s="130"/>
      <c r="F219" s="130"/>
      <c r="G219" s="130"/>
      <c r="H219" s="130"/>
      <c r="I219" s="130"/>
      <c r="J219" s="130"/>
      <c r="K219" s="130"/>
      <c r="L219" s="130"/>
      <c r="M219" s="130"/>
      <c r="N219" s="130"/>
      <c r="O219" s="130"/>
      <c r="P219" s="130"/>
      <c r="Q219" s="130"/>
      <c r="R219" s="130"/>
      <c r="S219" s="130"/>
      <c r="T219" s="130"/>
      <c r="U219" s="130"/>
      <c r="V219" s="130"/>
      <c r="W219" s="130"/>
      <c r="X219" s="130"/>
      <c r="Y219" s="130"/>
      <c r="Z219" s="130"/>
      <c r="AA219" s="130"/>
      <c r="AB219" s="130"/>
    </row>
    <row r="220" spans="1:28" ht="15.6" x14ac:dyDescent="0.3">
      <c r="A220" s="130"/>
      <c r="B220" s="131"/>
      <c r="C220" s="130"/>
      <c r="D220" s="130"/>
      <c r="E220" s="130"/>
      <c r="F220" s="130"/>
      <c r="G220" s="130"/>
      <c r="H220" s="130"/>
      <c r="I220" s="130"/>
      <c r="J220" s="130"/>
      <c r="K220" s="130"/>
      <c r="L220" s="130"/>
      <c r="M220" s="130"/>
      <c r="N220" s="130"/>
      <c r="O220" s="130"/>
      <c r="P220" s="130"/>
      <c r="Q220" s="130"/>
      <c r="R220" s="130"/>
      <c r="S220" s="130"/>
      <c r="T220" s="130"/>
      <c r="U220" s="130"/>
      <c r="V220" s="130"/>
      <c r="W220" s="130"/>
      <c r="X220" s="130"/>
      <c r="Y220" s="130"/>
      <c r="Z220" s="130"/>
      <c r="AA220" s="130"/>
      <c r="AB220" s="130"/>
    </row>
    <row r="221" spans="1:28" ht="15.6" x14ac:dyDescent="0.3">
      <c r="A221" s="130"/>
      <c r="B221" s="131"/>
      <c r="C221" s="130"/>
      <c r="D221" s="130"/>
      <c r="E221" s="130"/>
      <c r="F221" s="130"/>
      <c r="G221" s="130"/>
      <c r="H221" s="130"/>
      <c r="I221" s="130"/>
      <c r="J221" s="130"/>
      <c r="K221" s="130"/>
      <c r="L221" s="130"/>
      <c r="M221" s="130"/>
      <c r="N221" s="130"/>
      <c r="O221" s="130"/>
      <c r="P221" s="130"/>
      <c r="Q221" s="130"/>
      <c r="R221" s="130"/>
      <c r="S221" s="130"/>
      <c r="T221" s="130"/>
      <c r="U221" s="130"/>
      <c r="V221" s="130"/>
      <c r="W221" s="130"/>
      <c r="X221" s="130"/>
      <c r="Y221" s="130"/>
      <c r="Z221" s="130"/>
      <c r="AA221" s="130"/>
      <c r="AB221" s="130"/>
    </row>
    <row r="222" spans="1:28" ht="15.6" x14ac:dyDescent="0.3">
      <c r="A222" s="130"/>
      <c r="B222" s="131"/>
      <c r="C222" s="130"/>
      <c r="D222" s="130"/>
      <c r="E222" s="130"/>
      <c r="F222" s="130"/>
      <c r="G222" s="130"/>
      <c r="H222" s="130"/>
      <c r="I222" s="130"/>
      <c r="J222" s="130"/>
      <c r="K222" s="130"/>
      <c r="L222" s="130"/>
      <c r="M222" s="130"/>
      <c r="N222" s="130"/>
      <c r="O222" s="130"/>
      <c r="P222" s="130"/>
      <c r="Q222" s="130"/>
      <c r="R222" s="130"/>
      <c r="S222" s="130"/>
      <c r="T222" s="130"/>
      <c r="U222" s="130"/>
      <c r="V222" s="130"/>
      <c r="W222" s="130"/>
      <c r="X222" s="130"/>
      <c r="Y222" s="130"/>
      <c r="Z222" s="130"/>
      <c r="AA222" s="130"/>
      <c r="AB222" s="130"/>
    </row>
    <row r="223" spans="1:28" ht="15.6" x14ac:dyDescent="0.3">
      <c r="A223" s="130"/>
      <c r="B223" s="131"/>
      <c r="C223" s="130"/>
      <c r="D223" s="130"/>
      <c r="E223" s="130"/>
      <c r="F223" s="130"/>
      <c r="G223" s="130"/>
      <c r="H223" s="130"/>
      <c r="I223" s="130"/>
      <c r="J223" s="130"/>
      <c r="K223" s="130"/>
      <c r="L223" s="130"/>
      <c r="M223" s="130"/>
      <c r="N223" s="130"/>
      <c r="O223" s="130"/>
      <c r="P223" s="130"/>
      <c r="Q223" s="130"/>
      <c r="R223" s="130"/>
      <c r="S223" s="130"/>
      <c r="T223" s="130"/>
      <c r="U223" s="130"/>
      <c r="V223" s="130"/>
      <c r="W223" s="130"/>
      <c r="X223" s="130"/>
      <c r="Y223" s="130"/>
      <c r="Z223" s="130"/>
      <c r="AA223" s="130"/>
      <c r="AB223" s="130"/>
    </row>
    <row r="224" spans="1:28" ht="15.6" x14ac:dyDescent="0.3">
      <c r="A224" s="130"/>
      <c r="B224" s="131"/>
      <c r="C224" s="130"/>
      <c r="D224" s="130"/>
      <c r="E224" s="130"/>
      <c r="F224" s="130"/>
      <c r="G224" s="130"/>
      <c r="H224" s="130"/>
      <c r="I224" s="130"/>
      <c r="J224" s="130"/>
      <c r="K224" s="130"/>
      <c r="L224" s="130"/>
      <c r="M224" s="130"/>
      <c r="N224" s="130"/>
      <c r="O224" s="130"/>
      <c r="P224" s="130"/>
      <c r="Q224" s="130"/>
      <c r="R224" s="130"/>
      <c r="S224" s="130"/>
      <c r="T224" s="130"/>
      <c r="U224" s="130"/>
      <c r="V224" s="130"/>
      <c r="W224" s="130"/>
      <c r="X224" s="130"/>
      <c r="Y224" s="130"/>
      <c r="Z224" s="130"/>
      <c r="AA224" s="130"/>
      <c r="AB224" s="130"/>
    </row>
    <row r="225" spans="1:28" ht="15.6" x14ac:dyDescent="0.3">
      <c r="A225" s="130"/>
      <c r="B225" s="131"/>
      <c r="C225" s="130"/>
      <c r="D225" s="130"/>
      <c r="E225" s="130"/>
      <c r="F225" s="130"/>
      <c r="G225" s="130"/>
      <c r="H225" s="130"/>
      <c r="I225" s="130"/>
      <c r="J225" s="130"/>
      <c r="K225" s="130"/>
      <c r="L225" s="130"/>
      <c r="M225" s="130"/>
      <c r="N225" s="130"/>
      <c r="O225" s="130"/>
      <c r="P225" s="130"/>
      <c r="Q225" s="130"/>
      <c r="R225" s="130"/>
      <c r="S225" s="130"/>
      <c r="T225" s="130"/>
      <c r="U225" s="130"/>
      <c r="V225" s="130"/>
      <c r="W225" s="130"/>
      <c r="X225" s="130"/>
      <c r="Y225" s="130"/>
      <c r="Z225" s="130"/>
      <c r="AA225" s="130"/>
      <c r="AB225" s="130"/>
    </row>
    <row r="226" spans="1:28" ht="15.6" x14ac:dyDescent="0.3">
      <c r="A226" s="130"/>
      <c r="B226" s="131"/>
      <c r="C226" s="130"/>
      <c r="D226" s="130"/>
      <c r="E226" s="130"/>
      <c r="F226" s="130"/>
      <c r="G226" s="130"/>
      <c r="H226" s="130"/>
      <c r="I226" s="130"/>
      <c r="J226" s="130"/>
      <c r="K226" s="130"/>
      <c r="L226" s="130"/>
      <c r="M226" s="130"/>
      <c r="N226" s="130"/>
      <c r="O226" s="130"/>
      <c r="P226" s="130"/>
      <c r="Q226" s="130"/>
      <c r="R226" s="130"/>
      <c r="S226" s="130"/>
      <c r="T226" s="130"/>
      <c r="U226" s="130"/>
      <c r="V226" s="130"/>
      <c r="W226" s="130"/>
      <c r="X226" s="130"/>
      <c r="Y226" s="130"/>
      <c r="Z226" s="130"/>
      <c r="AA226" s="130"/>
      <c r="AB226" s="130"/>
    </row>
    <row r="227" spans="1:28" ht="15.6" x14ac:dyDescent="0.3">
      <c r="A227" s="130"/>
      <c r="B227" s="131"/>
      <c r="C227" s="130"/>
      <c r="D227" s="130"/>
      <c r="E227" s="130"/>
      <c r="F227" s="130"/>
      <c r="G227" s="130"/>
      <c r="H227" s="130"/>
      <c r="I227" s="130"/>
      <c r="J227" s="130"/>
      <c r="K227" s="130"/>
      <c r="L227" s="130"/>
      <c r="M227" s="130"/>
      <c r="N227" s="130"/>
      <c r="O227" s="130"/>
      <c r="P227" s="130"/>
      <c r="Q227" s="130"/>
      <c r="R227" s="130"/>
      <c r="S227" s="130"/>
      <c r="T227" s="130"/>
      <c r="U227" s="130"/>
      <c r="V227" s="130"/>
      <c r="W227" s="130"/>
      <c r="X227" s="130"/>
      <c r="Y227" s="130"/>
      <c r="Z227" s="130"/>
      <c r="AA227" s="130"/>
      <c r="AB227" s="130"/>
    </row>
    <row r="228" spans="1:28" ht="15.6" x14ac:dyDescent="0.3">
      <c r="A228" s="130"/>
      <c r="B228" s="131"/>
      <c r="C228" s="130"/>
      <c r="D228" s="130"/>
      <c r="E228" s="130"/>
      <c r="F228" s="130"/>
      <c r="G228" s="130"/>
      <c r="H228" s="130"/>
      <c r="I228" s="130"/>
      <c r="J228" s="130"/>
      <c r="K228" s="130"/>
      <c r="L228" s="130"/>
      <c r="M228" s="130"/>
      <c r="N228" s="130"/>
      <c r="O228" s="130"/>
      <c r="P228" s="130"/>
      <c r="Q228" s="130"/>
      <c r="R228" s="130"/>
      <c r="S228" s="130"/>
      <c r="T228" s="130"/>
      <c r="U228" s="130"/>
      <c r="V228" s="130"/>
      <c r="W228" s="130"/>
      <c r="X228" s="130"/>
      <c r="Y228" s="130"/>
      <c r="Z228" s="130"/>
      <c r="AA228" s="130"/>
      <c r="AB228" s="130"/>
    </row>
    <row r="229" spans="1:28" ht="15.6" x14ac:dyDescent="0.3">
      <c r="A229" s="130"/>
      <c r="B229" s="131"/>
      <c r="C229" s="130"/>
      <c r="D229" s="130"/>
      <c r="E229" s="130"/>
      <c r="F229" s="130"/>
      <c r="G229" s="130"/>
      <c r="H229" s="130"/>
      <c r="I229" s="130"/>
      <c r="J229" s="130"/>
      <c r="K229" s="130"/>
      <c r="L229" s="130"/>
      <c r="M229" s="130"/>
      <c r="N229" s="130"/>
      <c r="O229" s="130"/>
      <c r="P229" s="130"/>
      <c r="Q229" s="130"/>
      <c r="R229" s="130"/>
      <c r="S229" s="130"/>
      <c r="T229" s="130"/>
      <c r="U229" s="130"/>
      <c r="V229" s="130"/>
      <c r="W229" s="130"/>
      <c r="X229" s="130"/>
      <c r="Y229" s="130"/>
      <c r="Z229" s="130"/>
      <c r="AA229" s="130"/>
      <c r="AB229" s="130"/>
    </row>
    <row r="230" spans="1:28" ht="15.6" x14ac:dyDescent="0.3">
      <c r="A230" s="130"/>
      <c r="B230" s="131"/>
      <c r="C230" s="130"/>
      <c r="D230" s="130"/>
      <c r="E230" s="130"/>
      <c r="F230" s="130"/>
      <c r="G230" s="130"/>
      <c r="H230" s="130"/>
      <c r="I230" s="130"/>
      <c r="J230" s="130"/>
      <c r="K230" s="130"/>
      <c r="L230" s="130"/>
      <c r="M230" s="130"/>
      <c r="N230" s="130"/>
      <c r="O230" s="130"/>
      <c r="P230" s="130"/>
      <c r="Q230" s="130"/>
      <c r="R230" s="130"/>
      <c r="S230" s="130"/>
      <c r="T230" s="130"/>
      <c r="U230" s="130"/>
      <c r="V230" s="130"/>
      <c r="W230" s="130"/>
      <c r="X230" s="130"/>
      <c r="Y230" s="130"/>
      <c r="Z230" s="130"/>
      <c r="AA230" s="130"/>
      <c r="AB230" s="130"/>
    </row>
    <row r="231" spans="1:28" ht="15.6" x14ac:dyDescent="0.3">
      <c r="A231" s="130"/>
      <c r="B231" s="131"/>
      <c r="C231" s="130"/>
      <c r="D231" s="130"/>
      <c r="E231" s="130"/>
      <c r="F231" s="130"/>
      <c r="G231" s="130"/>
      <c r="H231" s="130"/>
      <c r="I231" s="130"/>
      <c r="J231" s="130"/>
      <c r="K231" s="130"/>
      <c r="L231" s="130"/>
      <c r="M231" s="130"/>
      <c r="N231" s="130"/>
      <c r="O231" s="130"/>
      <c r="P231" s="130"/>
      <c r="Q231" s="130"/>
      <c r="R231" s="130"/>
      <c r="S231" s="130"/>
      <c r="T231" s="130"/>
      <c r="U231" s="130"/>
      <c r="V231" s="130"/>
      <c r="W231" s="130"/>
      <c r="X231" s="130"/>
      <c r="Y231" s="130"/>
      <c r="Z231" s="130"/>
      <c r="AA231" s="130"/>
      <c r="AB231" s="130"/>
    </row>
    <row r="232" spans="1:28" ht="15.6" x14ac:dyDescent="0.3">
      <c r="A232" s="130"/>
      <c r="B232" s="131"/>
      <c r="C232" s="130"/>
      <c r="D232" s="130"/>
      <c r="E232" s="130"/>
      <c r="F232" s="130"/>
      <c r="G232" s="130"/>
      <c r="H232" s="130"/>
      <c r="I232" s="130"/>
      <c r="J232" s="130"/>
      <c r="K232" s="130"/>
      <c r="L232" s="130"/>
      <c r="M232" s="130"/>
      <c r="N232" s="130"/>
      <c r="O232" s="130"/>
      <c r="P232" s="130"/>
      <c r="Q232" s="130"/>
      <c r="R232" s="130"/>
      <c r="S232" s="130"/>
      <c r="T232" s="130"/>
      <c r="U232" s="130"/>
      <c r="V232" s="130"/>
      <c r="W232" s="130"/>
      <c r="X232" s="130"/>
      <c r="Y232" s="130"/>
      <c r="Z232" s="130"/>
      <c r="AA232" s="130"/>
      <c r="AB232" s="130"/>
    </row>
    <row r="233" spans="1:28" ht="15.6" x14ac:dyDescent="0.3">
      <c r="A233" s="130"/>
      <c r="B233" s="131"/>
      <c r="C233" s="130"/>
      <c r="D233" s="130"/>
      <c r="E233" s="130"/>
      <c r="F233" s="130"/>
      <c r="G233" s="130"/>
      <c r="H233" s="130"/>
      <c r="I233" s="130"/>
      <c r="J233" s="130"/>
      <c r="K233" s="130"/>
      <c r="L233" s="130"/>
      <c r="M233" s="130"/>
      <c r="N233" s="130"/>
      <c r="O233" s="130"/>
      <c r="P233" s="130"/>
      <c r="Q233" s="130"/>
      <c r="R233" s="130"/>
      <c r="S233" s="130"/>
      <c r="T233" s="130"/>
      <c r="U233" s="130"/>
      <c r="V233" s="130"/>
      <c r="W233" s="130"/>
      <c r="X233" s="130"/>
      <c r="Y233" s="130"/>
      <c r="Z233" s="130"/>
      <c r="AA233" s="130"/>
    </row>
    <row r="234" spans="1:28" ht="15.6" x14ac:dyDescent="0.3">
      <c r="A234" s="130"/>
      <c r="B234" s="131"/>
      <c r="C234" s="130"/>
      <c r="D234" s="130"/>
      <c r="E234" s="130"/>
      <c r="F234" s="130"/>
      <c r="G234" s="130"/>
      <c r="H234" s="130"/>
      <c r="I234" s="130"/>
      <c r="J234" s="130"/>
      <c r="K234" s="130"/>
      <c r="L234" s="130"/>
      <c r="M234" s="130"/>
      <c r="N234" s="130"/>
      <c r="O234" s="130"/>
      <c r="P234" s="130"/>
      <c r="Q234" s="130"/>
      <c r="R234" s="130"/>
      <c r="S234" s="130"/>
      <c r="T234" s="130"/>
      <c r="U234" s="130"/>
      <c r="V234" s="130"/>
      <c r="W234" s="130"/>
      <c r="X234" s="130"/>
      <c r="Y234" s="130"/>
      <c r="Z234" s="130"/>
      <c r="AA234" s="130"/>
    </row>
    <row r="235" spans="1:28" ht="15.6" x14ac:dyDescent="0.3">
      <c r="A235" s="130"/>
      <c r="B235" s="131"/>
      <c r="C235" s="130"/>
      <c r="D235" s="130"/>
      <c r="E235" s="130"/>
      <c r="F235" s="130"/>
      <c r="G235" s="130"/>
      <c r="H235" s="130"/>
      <c r="I235" s="130"/>
      <c r="J235" s="130"/>
      <c r="K235" s="130"/>
      <c r="L235" s="130"/>
      <c r="M235" s="130"/>
      <c r="N235" s="130"/>
      <c r="O235" s="130"/>
      <c r="P235" s="130"/>
      <c r="Q235" s="130"/>
      <c r="R235" s="130"/>
      <c r="S235" s="130"/>
      <c r="T235" s="130"/>
      <c r="U235" s="130"/>
      <c r="V235" s="130"/>
      <c r="W235" s="130"/>
      <c r="X235" s="130"/>
      <c r="Y235" s="130"/>
      <c r="Z235" s="130"/>
      <c r="AA235" s="130"/>
    </row>
    <row r="236" spans="1:28" ht="15.6" x14ac:dyDescent="0.3">
      <c r="A236" s="130"/>
      <c r="B236" s="131"/>
      <c r="C236" s="130"/>
      <c r="D236" s="130"/>
      <c r="E236" s="130"/>
      <c r="F236" s="130"/>
      <c r="G236" s="130"/>
      <c r="H236" s="130"/>
      <c r="I236" s="130"/>
      <c r="J236" s="130"/>
      <c r="K236" s="130"/>
      <c r="L236" s="130"/>
      <c r="M236" s="130"/>
      <c r="N236" s="130"/>
      <c r="O236" s="130"/>
      <c r="P236" s="130"/>
      <c r="Q236" s="130"/>
      <c r="R236" s="130"/>
      <c r="S236" s="130"/>
      <c r="T236" s="130"/>
      <c r="U236" s="130"/>
      <c r="V236" s="130"/>
      <c r="W236" s="130"/>
      <c r="X236" s="130"/>
      <c r="Y236" s="130"/>
      <c r="Z236" s="130"/>
      <c r="AA236" s="130"/>
    </row>
    <row r="237" spans="1:28" ht="15.6" x14ac:dyDescent="0.3">
      <c r="A237" s="130"/>
      <c r="B237" s="131"/>
      <c r="C237" s="130"/>
      <c r="D237" s="130"/>
      <c r="E237" s="130"/>
      <c r="F237" s="130"/>
      <c r="G237" s="130"/>
      <c r="H237" s="130"/>
      <c r="I237" s="130"/>
      <c r="J237" s="130"/>
      <c r="K237" s="130"/>
      <c r="L237" s="130"/>
      <c r="M237" s="130"/>
      <c r="N237" s="130"/>
      <c r="O237" s="130"/>
      <c r="P237" s="130"/>
      <c r="Q237" s="130"/>
      <c r="R237" s="130"/>
      <c r="S237" s="130"/>
      <c r="T237" s="130"/>
      <c r="U237" s="130"/>
      <c r="V237" s="130"/>
      <c r="W237" s="130"/>
      <c r="X237" s="130"/>
      <c r="Y237" s="130"/>
      <c r="Z237" s="130"/>
      <c r="AA237" s="130"/>
    </row>
    <row r="238" spans="1:28" ht="15.6" x14ac:dyDescent="0.3">
      <c r="A238" s="130"/>
      <c r="B238" s="131"/>
      <c r="C238" s="130"/>
      <c r="D238" s="130"/>
      <c r="E238" s="130"/>
      <c r="F238" s="130"/>
      <c r="G238" s="130"/>
      <c r="H238" s="130"/>
      <c r="I238" s="130"/>
      <c r="J238" s="130"/>
      <c r="K238" s="130"/>
      <c r="L238" s="130"/>
      <c r="M238" s="130"/>
      <c r="N238" s="130"/>
      <c r="O238" s="130"/>
      <c r="P238" s="130"/>
      <c r="Q238" s="130"/>
      <c r="R238" s="130"/>
      <c r="S238" s="130"/>
      <c r="T238" s="130"/>
      <c r="U238" s="130"/>
      <c r="V238" s="130"/>
      <c r="W238" s="130"/>
      <c r="X238" s="130"/>
      <c r="Y238" s="130"/>
      <c r="Z238" s="130"/>
      <c r="AA238" s="130"/>
    </row>
    <row r="239" spans="1:28" ht="15.6" x14ac:dyDescent="0.3">
      <c r="A239" s="130"/>
      <c r="B239" s="131"/>
      <c r="C239" s="130"/>
      <c r="D239" s="130"/>
      <c r="E239" s="130"/>
      <c r="F239" s="130"/>
      <c r="G239" s="130"/>
      <c r="H239" s="130"/>
      <c r="I239" s="130"/>
      <c r="J239" s="130"/>
      <c r="K239" s="130"/>
      <c r="L239" s="130"/>
      <c r="M239" s="130"/>
      <c r="N239" s="130"/>
      <c r="O239" s="130"/>
      <c r="P239" s="130"/>
      <c r="Q239" s="130"/>
      <c r="R239" s="130"/>
      <c r="S239" s="130"/>
      <c r="T239" s="130"/>
      <c r="U239" s="130"/>
      <c r="V239" s="130"/>
      <c r="W239" s="130"/>
      <c r="X239" s="130"/>
      <c r="Y239" s="130"/>
      <c r="Z239" s="130"/>
      <c r="AA239" s="130"/>
    </row>
    <row r="240" spans="1:28" ht="15.6" x14ac:dyDescent="0.3">
      <c r="A240" s="130"/>
      <c r="B240" s="131"/>
      <c r="C240" s="130"/>
      <c r="D240" s="130"/>
      <c r="E240" s="130"/>
      <c r="F240" s="130"/>
      <c r="G240" s="130"/>
      <c r="H240" s="130"/>
      <c r="I240" s="130"/>
      <c r="J240" s="130"/>
      <c r="K240" s="130"/>
      <c r="L240" s="130"/>
      <c r="M240" s="130"/>
      <c r="N240" s="130"/>
      <c r="O240" s="130"/>
      <c r="P240" s="130"/>
      <c r="Q240" s="130"/>
      <c r="R240" s="130"/>
      <c r="S240" s="130"/>
      <c r="T240" s="130"/>
      <c r="U240" s="130"/>
      <c r="V240" s="130"/>
      <c r="W240" s="130"/>
      <c r="X240" s="130"/>
      <c r="Y240" s="130"/>
      <c r="Z240" s="130"/>
      <c r="AA240" s="130"/>
    </row>
    <row r="241" spans="1:27" ht="15.6" x14ac:dyDescent="0.3">
      <c r="A241" s="130"/>
      <c r="B241" s="131"/>
      <c r="C241" s="130"/>
      <c r="D241" s="130"/>
      <c r="E241" s="130"/>
      <c r="F241" s="130"/>
      <c r="G241" s="130"/>
      <c r="H241" s="130"/>
      <c r="I241" s="130"/>
      <c r="J241" s="130"/>
      <c r="K241" s="130"/>
      <c r="L241" s="130"/>
      <c r="M241" s="130"/>
      <c r="N241" s="130"/>
      <c r="O241" s="130"/>
      <c r="P241" s="130"/>
      <c r="Q241" s="130"/>
      <c r="R241" s="130"/>
      <c r="S241" s="130"/>
      <c r="T241" s="130"/>
      <c r="U241" s="130"/>
      <c r="V241" s="130"/>
      <c r="W241" s="130"/>
      <c r="X241" s="130"/>
      <c r="Y241" s="130"/>
      <c r="Z241" s="130"/>
      <c r="AA241" s="130"/>
    </row>
    <row r="242" spans="1:27" ht="15.6" x14ac:dyDescent="0.3">
      <c r="A242" s="130"/>
      <c r="B242" s="131"/>
      <c r="C242" s="130"/>
      <c r="D242" s="130"/>
      <c r="E242" s="130"/>
      <c r="F242" s="130"/>
      <c r="G242" s="130"/>
      <c r="H242" s="130"/>
      <c r="I242" s="130"/>
      <c r="J242" s="130"/>
      <c r="K242" s="130"/>
      <c r="L242" s="130"/>
      <c r="M242" s="130"/>
      <c r="N242" s="130"/>
      <c r="O242" s="130"/>
      <c r="P242" s="130"/>
      <c r="Q242" s="130"/>
      <c r="R242" s="130"/>
      <c r="S242" s="130"/>
      <c r="T242" s="130"/>
      <c r="U242" s="130"/>
      <c r="V242" s="130"/>
      <c r="W242" s="130"/>
      <c r="X242" s="130"/>
      <c r="Y242" s="130"/>
      <c r="Z242" s="130"/>
      <c r="AA242" s="130"/>
    </row>
    <row r="243" spans="1:27" ht="15.6" x14ac:dyDescent="0.3">
      <c r="A243" s="130"/>
      <c r="B243" s="131"/>
      <c r="C243" s="130"/>
      <c r="D243" s="130"/>
      <c r="E243" s="130"/>
      <c r="F243" s="130"/>
      <c r="G243" s="130"/>
      <c r="H243" s="130"/>
      <c r="I243" s="130"/>
      <c r="J243" s="130"/>
      <c r="K243" s="130"/>
      <c r="L243" s="130"/>
      <c r="M243" s="130"/>
      <c r="N243" s="130"/>
      <c r="O243" s="130"/>
      <c r="P243" s="130"/>
      <c r="Q243" s="130"/>
      <c r="R243" s="130"/>
      <c r="S243" s="130"/>
      <c r="T243" s="130"/>
      <c r="U243" s="130"/>
      <c r="V243" s="130"/>
      <c r="W243" s="130"/>
      <c r="X243" s="130"/>
      <c r="Y243" s="130"/>
      <c r="Z243" s="130"/>
      <c r="AA243" s="130"/>
    </row>
    <row r="244" spans="1:27" ht="15.6" x14ac:dyDescent="0.3">
      <c r="A244" s="130"/>
      <c r="B244" s="131"/>
      <c r="C244" s="130"/>
      <c r="D244" s="130"/>
      <c r="E244" s="130"/>
      <c r="F244" s="130"/>
      <c r="G244" s="130"/>
      <c r="H244" s="130"/>
      <c r="I244" s="130"/>
      <c r="J244" s="130"/>
      <c r="K244" s="130"/>
      <c r="L244" s="130"/>
      <c r="M244" s="130"/>
      <c r="N244" s="130"/>
      <c r="O244" s="130"/>
      <c r="P244" s="130"/>
      <c r="Q244" s="130"/>
      <c r="R244" s="130"/>
      <c r="S244" s="130"/>
      <c r="T244" s="130"/>
      <c r="U244" s="130"/>
      <c r="V244" s="130"/>
      <c r="W244" s="130"/>
      <c r="X244" s="130"/>
      <c r="Y244" s="130"/>
      <c r="Z244" s="130"/>
      <c r="AA244" s="130"/>
    </row>
    <row r="245" spans="1:27" ht="15.6" x14ac:dyDescent="0.3">
      <c r="A245" s="130"/>
      <c r="B245" s="131"/>
      <c r="C245" s="130"/>
      <c r="D245" s="130"/>
      <c r="E245" s="130"/>
      <c r="F245" s="130"/>
      <c r="G245" s="130"/>
      <c r="H245" s="130"/>
      <c r="I245" s="130"/>
      <c r="J245" s="130"/>
      <c r="K245" s="130"/>
      <c r="L245" s="130"/>
      <c r="M245" s="130"/>
      <c r="N245" s="130"/>
      <c r="O245" s="130"/>
      <c r="P245" s="130"/>
      <c r="Q245" s="130"/>
      <c r="R245" s="130"/>
      <c r="S245" s="130"/>
      <c r="T245" s="130"/>
      <c r="U245" s="130"/>
      <c r="V245" s="130"/>
      <c r="W245" s="130"/>
      <c r="X245" s="130"/>
      <c r="Y245" s="130"/>
      <c r="Z245" s="130"/>
      <c r="AA245" s="130"/>
    </row>
    <row r="246" spans="1:27" ht="15.6" x14ac:dyDescent="0.3">
      <c r="A246" s="130"/>
      <c r="B246" s="131"/>
      <c r="C246" s="130"/>
      <c r="D246" s="130"/>
      <c r="E246" s="130"/>
      <c r="F246" s="130"/>
      <c r="G246" s="130"/>
      <c r="H246" s="130"/>
      <c r="I246" s="130"/>
      <c r="J246" s="130"/>
      <c r="K246" s="130"/>
      <c r="L246" s="130"/>
      <c r="M246" s="130"/>
      <c r="N246" s="130"/>
      <c r="O246" s="130"/>
      <c r="P246" s="130"/>
      <c r="Q246" s="130"/>
      <c r="R246" s="130"/>
      <c r="S246" s="130"/>
      <c r="T246" s="130"/>
      <c r="U246" s="130"/>
      <c r="V246" s="130"/>
      <c r="W246" s="130"/>
      <c r="X246" s="130"/>
      <c r="Y246" s="130"/>
      <c r="Z246" s="130"/>
      <c r="AA246" s="130"/>
    </row>
    <row r="247" spans="1:27" ht="15.6" x14ac:dyDescent="0.3">
      <c r="A247" s="130"/>
      <c r="B247" s="131"/>
      <c r="C247" s="130"/>
      <c r="D247" s="130"/>
      <c r="E247" s="130"/>
      <c r="F247" s="130"/>
      <c r="G247" s="130"/>
      <c r="H247" s="130"/>
      <c r="I247" s="130"/>
      <c r="J247" s="130"/>
      <c r="K247" s="130"/>
      <c r="L247" s="130"/>
      <c r="M247" s="130"/>
      <c r="N247" s="130"/>
      <c r="O247" s="130"/>
      <c r="P247" s="130"/>
      <c r="Q247" s="130"/>
      <c r="R247" s="130"/>
      <c r="S247" s="130"/>
      <c r="T247" s="130"/>
      <c r="U247" s="130"/>
      <c r="V247" s="130"/>
      <c r="W247" s="130"/>
      <c r="X247" s="130"/>
      <c r="Y247" s="130"/>
      <c r="Z247" s="130"/>
      <c r="AA247" s="130"/>
    </row>
    <row r="248" spans="1:27" ht="15.6" x14ac:dyDescent="0.3">
      <c r="A248" s="130"/>
      <c r="B248" s="131"/>
      <c r="C248" s="130"/>
      <c r="D248" s="130"/>
      <c r="E248" s="130"/>
      <c r="F248" s="130"/>
      <c r="G248" s="130"/>
      <c r="H248" s="130"/>
      <c r="I248" s="130"/>
      <c r="J248" s="130"/>
      <c r="K248" s="130"/>
      <c r="L248" s="130"/>
      <c r="M248" s="130"/>
      <c r="N248" s="130"/>
      <c r="O248" s="130"/>
      <c r="P248" s="130"/>
      <c r="Q248" s="130"/>
      <c r="R248" s="130"/>
      <c r="S248" s="130"/>
      <c r="T248" s="130"/>
      <c r="U248" s="130"/>
      <c r="V248" s="130"/>
      <c r="W248" s="130"/>
      <c r="X248" s="130"/>
      <c r="Y248" s="130"/>
      <c r="Z248" s="130"/>
      <c r="AA248" s="130"/>
    </row>
    <row r="249" spans="1:27" ht="15.6" x14ac:dyDescent="0.3">
      <c r="A249" s="130"/>
      <c r="B249" s="131"/>
      <c r="C249" s="130"/>
      <c r="D249" s="130"/>
      <c r="E249" s="130"/>
      <c r="F249" s="130"/>
      <c r="G249" s="130"/>
      <c r="H249" s="130"/>
      <c r="I249" s="130"/>
      <c r="J249" s="130"/>
      <c r="K249" s="130"/>
      <c r="L249" s="130"/>
      <c r="M249" s="130"/>
      <c r="N249" s="130"/>
      <c r="O249" s="130"/>
      <c r="P249" s="130"/>
      <c r="Q249" s="130"/>
      <c r="R249" s="130"/>
      <c r="S249" s="130"/>
      <c r="T249" s="130"/>
      <c r="U249" s="130"/>
      <c r="V249" s="130"/>
      <c r="W249" s="130"/>
      <c r="X249" s="130"/>
      <c r="Y249" s="130"/>
      <c r="Z249" s="130"/>
      <c r="AA249" s="130"/>
    </row>
    <row r="250" spans="1:27" ht="15.6" x14ac:dyDescent="0.3">
      <c r="A250" s="130"/>
      <c r="B250" s="131"/>
      <c r="C250" s="130"/>
      <c r="D250" s="130"/>
      <c r="E250" s="130"/>
      <c r="F250" s="130"/>
      <c r="G250" s="130"/>
      <c r="H250" s="130"/>
      <c r="I250" s="130"/>
      <c r="J250" s="130"/>
      <c r="K250" s="130"/>
      <c r="L250" s="130"/>
      <c r="M250" s="130"/>
      <c r="N250" s="130"/>
      <c r="O250" s="130"/>
      <c r="P250" s="130"/>
      <c r="Q250" s="130"/>
      <c r="R250" s="130"/>
      <c r="S250" s="130"/>
      <c r="T250" s="130"/>
      <c r="U250" s="130"/>
      <c r="V250" s="130"/>
      <c r="W250" s="130"/>
      <c r="X250" s="130"/>
      <c r="Y250" s="130"/>
      <c r="Z250" s="130"/>
      <c r="AA250" s="130"/>
    </row>
    <row r="251" spans="1:27" ht="15.6" x14ac:dyDescent="0.3">
      <c r="A251" s="130"/>
      <c r="B251" s="131"/>
      <c r="C251" s="130"/>
      <c r="D251" s="130"/>
      <c r="E251" s="130"/>
      <c r="F251" s="130"/>
      <c r="G251" s="130"/>
      <c r="H251" s="130"/>
      <c r="I251" s="130"/>
      <c r="J251" s="130"/>
      <c r="K251" s="130"/>
      <c r="L251" s="130"/>
      <c r="M251" s="130"/>
      <c r="N251" s="130"/>
      <c r="O251" s="130"/>
      <c r="P251" s="130"/>
      <c r="Q251" s="130"/>
      <c r="R251" s="130"/>
      <c r="S251" s="130"/>
      <c r="T251" s="130"/>
      <c r="U251" s="130"/>
      <c r="V251" s="130"/>
      <c r="W251" s="130"/>
      <c r="X251" s="130"/>
      <c r="Y251" s="130"/>
      <c r="Z251" s="130"/>
      <c r="AA251" s="130"/>
    </row>
    <row r="252" spans="1:27" ht="15.6" x14ac:dyDescent="0.3">
      <c r="A252" s="130"/>
      <c r="B252" s="131"/>
      <c r="C252" s="130"/>
      <c r="D252" s="130"/>
      <c r="E252" s="130"/>
      <c r="F252" s="130"/>
      <c r="G252" s="130"/>
      <c r="H252" s="130"/>
      <c r="I252" s="130"/>
      <c r="J252" s="130"/>
      <c r="K252" s="130"/>
      <c r="L252" s="130"/>
      <c r="M252" s="130"/>
      <c r="N252" s="130"/>
      <c r="O252" s="130"/>
      <c r="P252" s="130"/>
      <c r="Q252" s="130"/>
      <c r="R252" s="130"/>
      <c r="S252" s="130"/>
      <c r="T252" s="130"/>
      <c r="U252" s="130"/>
      <c r="V252" s="130"/>
      <c r="W252" s="130"/>
      <c r="X252" s="130"/>
      <c r="Y252" s="130"/>
      <c r="Z252" s="130"/>
      <c r="AA252" s="130"/>
    </row>
    <row r="253" spans="1:27" ht="15.6" x14ac:dyDescent="0.3">
      <c r="A253" s="130"/>
      <c r="B253" s="131"/>
      <c r="C253" s="130"/>
      <c r="D253" s="130"/>
      <c r="E253" s="130"/>
      <c r="F253" s="130"/>
      <c r="G253" s="130"/>
      <c r="H253" s="130"/>
      <c r="I253" s="130"/>
      <c r="J253" s="130"/>
      <c r="K253" s="130"/>
      <c r="L253" s="130"/>
      <c r="M253" s="130"/>
      <c r="N253" s="130"/>
      <c r="O253" s="130"/>
      <c r="P253" s="130"/>
      <c r="Q253" s="130"/>
      <c r="R253" s="130"/>
      <c r="S253" s="130"/>
      <c r="T253" s="130"/>
      <c r="U253" s="130"/>
      <c r="V253" s="130"/>
      <c r="W253" s="130"/>
      <c r="X253" s="130"/>
      <c r="Y253" s="130"/>
      <c r="Z253" s="130"/>
      <c r="AA253" s="130"/>
    </row>
    <row r="254" spans="1:27" ht="15.6" x14ac:dyDescent="0.3">
      <c r="A254" s="130"/>
      <c r="B254" s="131"/>
      <c r="C254" s="130"/>
      <c r="D254" s="130"/>
      <c r="E254" s="130"/>
      <c r="F254" s="130"/>
      <c r="G254" s="130"/>
      <c r="H254" s="130"/>
      <c r="I254" s="130"/>
      <c r="J254" s="130"/>
      <c r="K254" s="130"/>
      <c r="L254" s="130"/>
      <c r="M254" s="130"/>
      <c r="N254" s="130"/>
      <c r="O254" s="130"/>
      <c r="P254" s="130"/>
      <c r="Q254" s="130"/>
      <c r="R254" s="130"/>
      <c r="S254" s="130"/>
      <c r="T254" s="130"/>
      <c r="U254" s="130"/>
      <c r="V254" s="130"/>
      <c r="W254" s="130"/>
      <c r="X254" s="130"/>
      <c r="Y254" s="130"/>
      <c r="Z254" s="130"/>
      <c r="AA254" s="130"/>
    </row>
    <row r="255" spans="1:27" ht="15.6" x14ac:dyDescent="0.3">
      <c r="A255" s="130"/>
      <c r="B255" s="131"/>
      <c r="C255" s="130"/>
      <c r="D255" s="130"/>
      <c r="E255" s="130"/>
      <c r="F255" s="130"/>
      <c r="G255" s="130"/>
      <c r="H255" s="130"/>
      <c r="I255" s="130"/>
      <c r="J255" s="130"/>
      <c r="K255" s="130"/>
      <c r="L255" s="130"/>
      <c r="M255" s="130"/>
      <c r="N255" s="130"/>
      <c r="O255" s="130"/>
      <c r="P255" s="130"/>
      <c r="Q255" s="130"/>
      <c r="R255" s="130"/>
      <c r="S255" s="130"/>
      <c r="T255" s="130"/>
      <c r="U255" s="130"/>
      <c r="V255" s="130"/>
      <c r="W255" s="130"/>
      <c r="X255" s="130"/>
      <c r="Y255" s="130"/>
      <c r="Z255" s="130"/>
      <c r="AA255" s="130"/>
    </row>
    <row r="256" spans="1:27" ht="15.6" x14ac:dyDescent="0.3">
      <c r="A256" s="130"/>
      <c r="B256" s="131"/>
      <c r="C256" s="130"/>
      <c r="D256" s="130"/>
      <c r="E256" s="130"/>
      <c r="F256" s="130"/>
      <c r="G256" s="130"/>
      <c r="H256" s="130"/>
      <c r="I256" s="130"/>
      <c r="J256" s="130"/>
      <c r="K256" s="130"/>
      <c r="L256" s="130"/>
      <c r="M256" s="130"/>
      <c r="N256" s="130"/>
      <c r="O256" s="130"/>
      <c r="P256" s="130"/>
      <c r="Q256" s="130"/>
      <c r="R256" s="130"/>
      <c r="S256" s="130"/>
      <c r="T256" s="130"/>
      <c r="U256" s="130"/>
      <c r="V256" s="130"/>
      <c r="W256" s="130"/>
      <c r="X256" s="130"/>
      <c r="Y256" s="130"/>
      <c r="Z256" s="130"/>
      <c r="AA256" s="130"/>
    </row>
    <row r="257" spans="1:27" ht="15.6" x14ac:dyDescent="0.3">
      <c r="A257" s="130"/>
      <c r="B257" s="131"/>
      <c r="C257" s="130"/>
      <c r="D257" s="130"/>
      <c r="E257" s="130"/>
      <c r="F257" s="130"/>
      <c r="G257" s="130"/>
      <c r="H257" s="130"/>
      <c r="I257" s="130"/>
      <c r="J257" s="130"/>
      <c r="K257" s="130"/>
      <c r="L257" s="130"/>
      <c r="M257" s="130"/>
      <c r="N257" s="130"/>
      <c r="O257" s="130"/>
      <c r="P257" s="130"/>
      <c r="Q257" s="130"/>
      <c r="R257" s="130"/>
      <c r="S257" s="130"/>
      <c r="T257" s="130"/>
      <c r="U257" s="130"/>
      <c r="V257" s="130"/>
      <c r="W257" s="130"/>
      <c r="X257" s="130"/>
      <c r="Y257" s="130"/>
      <c r="Z257" s="130"/>
      <c r="AA257" s="130"/>
    </row>
    <row r="258" spans="1:27" ht="15.6" x14ac:dyDescent="0.3">
      <c r="A258" s="130"/>
      <c r="B258" s="131"/>
      <c r="C258" s="130"/>
      <c r="D258" s="130"/>
      <c r="E258" s="130"/>
      <c r="F258" s="130"/>
      <c r="G258" s="130"/>
      <c r="H258" s="130"/>
      <c r="I258" s="130"/>
      <c r="J258" s="130"/>
      <c r="K258" s="130"/>
      <c r="L258" s="130"/>
      <c r="M258" s="130"/>
      <c r="N258" s="130"/>
      <c r="O258" s="130"/>
      <c r="P258" s="130"/>
      <c r="Q258" s="130"/>
      <c r="R258" s="130"/>
      <c r="S258" s="130"/>
      <c r="T258" s="130"/>
      <c r="U258" s="130"/>
      <c r="V258" s="130"/>
      <c r="W258" s="130"/>
      <c r="X258" s="130"/>
      <c r="Y258" s="130"/>
      <c r="Z258" s="130"/>
      <c r="AA258" s="130"/>
    </row>
    <row r="259" spans="1:27" ht="15.6" x14ac:dyDescent="0.3">
      <c r="A259" s="130"/>
      <c r="B259" s="131"/>
      <c r="C259" s="130"/>
      <c r="D259" s="130"/>
      <c r="E259" s="130"/>
      <c r="F259" s="130"/>
      <c r="G259" s="130"/>
      <c r="H259" s="130"/>
      <c r="I259" s="130"/>
      <c r="J259" s="130"/>
      <c r="K259" s="130"/>
      <c r="L259" s="130"/>
      <c r="M259" s="130"/>
      <c r="N259" s="130"/>
      <c r="O259" s="130"/>
      <c r="P259" s="130"/>
      <c r="Q259" s="130"/>
      <c r="R259" s="130"/>
      <c r="S259" s="130"/>
      <c r="T259" s="130"/>
      <c r="U259" s="130"/>
      <c r="V259" s="130"/>
      <c r="W259" s="130"/>
      <c r="X259" s="130"/>
      <c r="Y259" s="130"/>
      <c r="Z259" s="130"/>
      <c r="AA259" s="130"/>
    </row>
    <row r="260" spans="1:27" ht="15.6" x14ac:dyDescent="0.3">
      <c r="A260" s="130"/>
      <c r="B260" s="131"/>
      <c r="C260" s="130"/>
      <c r="D260" s="130"/>
      <c r="E260" s="130"/>
      <c r="F260" s="130"/>
      <c r="G260" s="130"/>
      <c r="H260" s="130"/>
      <c r="I260" s="130"/>
      <c r="J260" s="130"/>
      <c r="K260" s="130"/>
      <c r="L260" s="130"/>
      <c r="M260" s="130"/>
      <c r="N260" s="130"/>
      <c r="O260" s="130"/>
      <c r="P260" s="130"/>
      <c r="Q260" s="130"/>
      <c r="R260" s="130"/>
      <c r="S260" s="130"/>
      <c r="T260" s="130"/>
      <c r="U260" s="130"/>
      <c r="V260" s="130"/>
      <c r="W260" s="130"/>
      <c r="X260" s="130"/>
      <c r="Y260" s="130"/>
      <c r="Z260" s="130"/>
      <c r="AA260" s="130"/>
    </row>
    <row r="261" spans="1:27" ht="15.6" x14ac:dyDescent="0.3">
      <c r="A261" s="130"/>
      <c r="B261" s="131"/>
      <c r="C261" s="130"/>
      <c r="D261" s="130"/>
      <c r="E261" s="130"/>
      <c r="F261" s="130"/>
      <c r="G261" s="130"/>
      <c r="H261" s="130"/>
      <c r="I261" s="130"/>
      <c r="J261" s="130"/>
      <c r="K261" s="130"/>
      <c r="L261" s="130"/>
      <c r="M261" s="130"/>
      <c r="N261" s="130"/>
      <c r="O261" s="130"/>
      <c r="P261" s="130"/>
      <c r="Q261" s="130"/>
      <c r="R261" s="130"/>
      <c r="S261" s="130"/>
      <c r="T261" s="130"/>
      <c r="U261" s="130"/>
      <c r="V261" s="130"/>
      <c r="W261" s="130"/>
      <c r="X261" s="130"/>
      <c r="Y261" s="130"/>
      <c r="Z261" s="130"/>
      <c r="AA261" s="130"/>
    </row>
    <row r="262" spans="1:27" ht="15.6" x14ac:dyDescent="0.3">
      <c r="A262" s="130"/>
      <c r="B262" s="131"/>
      <c r="C262" s="130"/>
      <c r="D262" s="130"/>
      <c r="E262" s="130"/>
      <c r="F262" s="130"/>
      <c r="G262" s="130"/>
      <c r="H262" s="130"/>
      <c r="I262" s="130"/>
      <c r="J262" s="130"/>
      <c r="K262" s="130"/>
      <c r="L262" s="130"/>
      <c r="M262" s="130"/>
      <c r="N262" s="130"/>
      <c r="O262" s="130"/>
      <c r="P262" s="130"/>
      <c r="Q262" s="130"/>
      <c r="R262" s="130"/>
      <c r="S262" s="130"/>
      <c r="T262" s="130"/>
      <c r="U262" s="130"/>
      <c r="V262" s="130"/>
      <c r="W262" s="130"/>
      <c r="X262" s="130"/>
      <c r="Y262" s="130"/>
      <c r="Z262" s="130"/>
      <c r="AA262" s="130"/>
    </row>
    <row r="263" spans="1:27" ht="15.6" x14ac:dyDescent="0.3">
      <c r="A263" s="130"/>
      <c r="B263" s="131"/>
      <c r="C263" s="130"/>
      <c r="D263" s="130"/>
      <c r="E263" s="130"/>
      <c r="F263" s="130"/>
      <c r="G263" s="130"/>
      <c r="H263" s="130"/>
      <c r="I263" s="130"/>
      <c r="J263" s="130"/>
      <c r="K263" s="130"/>
      <c r="L263" s="130"/>
      <c r="M263" s="130"/>
      <c r="N263" s="130"/>
      <c r="O263" s="130"/>
      <c r="P263" s="130"/>
      <c r="Q263" s="130"/>
      <c r="R263" s="130"/>
      <c r="S263" s="130"/>
      <c r="T263" s="130"/>
      <c r="U263" s="130"/>
      <c r="V263" s="130"/>
      <c r="W263" s="130"/>
      <c r="X263" s="130"/>
      <c r="Y263" s="130"/>
      <c r="Z263" s="130"/>
      <c r="AA263" s="130"/>
    </row>
    <row r="264" spans="1:27" ht="15.6" x14ac:dyDescent="0.3">
      <c r="A264" s="130"/>
      <c r="B264" s="131"/>
      <c r="C264" s="130"/>
      <c r="D264" s="130"/>
      <c r="E264" s="130"/>
      <c r="F264" s="130"/>
      <c r="G264" s="130"/>
      <c r="H264" s="130"/>
      <c r="I264" s="130"/>
      <c r="J264" s="130"/>
      <c r="K264" s="130"/>
      <c r="L264" s="130"/>
      <c r="M264" s="130"/>
      <c r="N264" s="130"/>
      <c r="O264" s="130"/>
      <c r="P264" s="130"/>
      <c r="Q264" s="130"/>
      <c r="R264" s="130"/>
      <c r="S264" s="130"/>
      <c r="T264" s="130"/>
      <c r="U264" s="130"/>
      <c r="V264" s="130"/>
      <c r="W264" s="130"/>
      <c r="X264" s="130"/>
      <c r="Y264" s="130"/>
      <c r="Z264" s="130"/>
      <c r="AA264" s="130"/>
    </row>
    <row r="265" spans="1:27" ht="15.6" x14ac:dyDescent="0.3">
      <c r="A265" s="130"/>
      <c r="B265" s="131"/>
      <c r="C265" s="130"/>
      <c r="D265" s="130"/>
      <c r="E265" s="130"/>
      <c r="F265" s="130"/>
      <c r="G265" s="130"/>
      <c r="H265" s="130"/>
      <c r="I265" s="130"/>
      <c r="J265" s="130"/>
      <c r="K265" s="130"/>
      <c r="L265" s="130"/>
      <c r="M265" s="130"/>
      <c r="N265" s="130"/>
      <c r="O265" s="130"/>
      <c r="P265" s="130"/>
      <c r="Q265" s="130"/>
      <c r="R265" s="130"/>
      <c r="S265" s="130"/>
      <c r="T265" s="130"/>
      <c r="U265" s="130"/>
      <c r="V265" s="130"/>
      <c r="W265" s="130"/>
      <c r="X265" s="130"/>
      <c r="Y265" s="130"/>
      <c r="Z265" s="130"/>
      <c r="AA265" s="130"/>
    </row>
    <row r="266" spans="1:27" ht="15.6" x14ac:dyDescent="0.3">
      <c r="A266" s="130"/>
      <c r="B266" s="131"/>
      <c r="C266" s="130"/>
      <c r="D266" s="130"/>
      <c r="E266" s="130"/>
      <c r="F266" s="130"/>
      <c r="G266" s="130"/>
      <c r="H266" s="130"/>
      <c r="I266" s="130"/>
      <c r="J266" s="130"/>
      <c r="K266" s="130"/>
      <c r="L266" s="130"/>
      <c r="M266" s="130"/>
      <c r="N266" s="130"/>
      <c r="O266" s="130"/>
      <c r="P266" s="130"/>
      <c r="Q266" s="130"/>
      <c r="R266" s="130"/>
      <c r="S266" s="130"/>
      <c r="T266" s="130"/>
      <c r="U266" s="130"/>
      <c r="V266" s="130"/>
      <c r="W266" s="130"/>
      <c r="X266" s="130"/>
      <c r="Y266" s="130"/>
      <c r="Z266" s="130"/>
      <c r="AA266" s="130"/>
    </row>
    <row r="267" spans="1:27" ht="15.6" x14ac:dyDescent="0.3">
      <c r="A267" s="130"/>
      <c r="B267" s="131"/>
      <c r="C267" s="130"/>
      <c r="D267" s="130"/>
      <c r="E267" s="130"/>
      <c r="F267" s="130"/>
      <c r="G267" s="130"/>
      <c r="H267" s="130"/>
      <c r="I267" s="130"/>
      <c r="J267" s="130"/>
      <c r="K267" s="130"/>
      <c r="L267" s="130"/>
      <c r="M267" s="130"/>
      <c r="N267" s="130"/>
      <c r="O267" s="130"/>
      <c r="P267" s="130"/>
      <c r="Q267" s="130"/>
      <c r="R267" s="130"/>
      <c r="S267" s="130"/>
      <c r="T267" s="130"/>
      <c r="U267" s="130"/>
      <c r="V267" s="130"/>
      <c r="W267" s="130"/>
      <c r="X267" s="130"/>
      <c r="Y267" s="130"/>
      <c r="Z267" s="130"/>
      <c r="AA267" s="130"/>
    </row>
    <row r="268" spans="1:27" ht="15.6" x14ac:dyDescent="0.3">
      <c r="A268" s="130"/>
      <c r="B268" s="131"/>
      <c r="C268" s="130"/>
      <c r="D268" s="130"/>
      <c r="E268" s="130"/>
      <c r="F268" s="130"/>
      <c r="G268" s="130"/>
      <c r="H268" s="130"/>
      <c r="I268" s="130"/>
      <c r="J268" s="130"/>
      <c r="K268" s="130"/>
      <c r="L268" s="130"/>
      <c r="M268" s="130"/>
      <c r="N268" s="130"/>
      <c r="O268" s="130"/>
      <c r="P268" s="130"/>
      <c r="Q268" s="130"/>
      <c r="R268" s="130"/>
      <c r="S268" s="130"/>
      <c r="T268" s="130"/>
      <c r="U268" s="130"/>
      <c r="V268" s="130"/>
      <c r="W268" s="130"/>
      <c r="X268" s="130"/>
      <c r="Y268" s="130"/>
      <c r="Z268" s="130"/>
      <c r="AA268" s="130"/>
    </row>
    <row r="269" spans="1:27" ht="15.6" x14ac:dyDescent="0.3">
      <c r="A269" s="130"/>
      <c r="B269" s="131"/>
      <c r="C269" s="130"/>
      <c r="D269" s="130"/>
      <c r="E269" s="130"/>
      <c r="F269" s="130"/>
      <c r="G269" s="130"/>
      <c r="H269" s="130"/>
      <c r="I269" s="130"/>
      <c r="J269" s="130"/>
      <c r="K269" s="130"/>
      <c r="L269" s="130"/>
      <c r="M269" s="130"/>
      <c r="N269" s="130"/>
      <c r="O269" s="130"/>
      <c r="P269" s="130"/>
      <c r="Q269" s="130"/>
      <c r="R269" s="130"/>
      <c r="S269" s="130"/>
      <c r="T269" s="130"/>
      <c r="U269" s="130"/>
      <c r="V269" s="130"/>
      <c r="W269" s="130"/>
      <c r="X269" s="130"/>
      <c r="Y269" s="130"/>
      <c r="Z269" s="130"/>
      <c r="AA269" s="130"/>
    </row>
    <row r="270" spans="1:27" ht="15.6" x14ac:dyDescent="0.3">
      <c r="A270" s="130"/>
      <c r="B270" s="131"/>
      <c r="C270" s="130"/>
      <c r="D270" s="130"/>
      <c r="E270" s="130"/>
      <c r="F270" s="130"/>
      <c r="G270" s="130"/>
      <c r="H270" s="130"/>
      <c r="I270" s="130"/>
      <c r="J270" s="130"/>
      <c r="K270" s="130"/>
      <c r="L270" s="130"/>
      <c r="M270" s="130"/>
      <c r="N270" s="130"/>
      <c r="O270" s="130"/>
      <c r="P270" s="130"/>
      <c r="Q270" s="130"/>
      <c r="R270" s="130"/>
      <c r="S270" s="130"/>
      <c r="T270" s="130"/>
      <c r="U270" s="130"/>
      <c r="V270" s="130"/>
      <c r="W270" s="130"/>
      <c r="X270" s="130"/>
      <c r="Y270" s="130"/>
      <c r="Z270" s="130"/>
      <c r="AA270" s="130"/>
    </row>
    <row r="271" spans="1:27" ht="15.6" x14ac:dyDescent="0.3">
      <c r="A271" s="130"/>
      <c r="B271" s="131"/>
      <c r="C271" s="130"/>
      <c r="D271" s="130"/>
      <c r="E271" s="130"/>
      <c r="F271" s="130"/>
      <c r="G271" s="130"/>
      <c r="H271" s="130"/>
      <c r="I271" s="130"/>
      <c r="J271" s="130"/>
      <c r="K271" s="130"/>
      <c r="L271" s="130"/>
      <c r="M271" s="130"/>
      <c r="N271" s="130"/>
      <c r="O271" s="130"/>
      <c r="P271" s="130"/>
      <c r="Q271" s="130"/>
      <c r="R271" s="130"/>
      <c r="S271" s="130"/>
      <c r="T271" s="130"/>
      <c r="U271" s="130"/>
      <c r="V271" s="130"/>
      <c r="W271" s="130"/>
      <c r="X271" s="130"/>
      <c r="Y271" s="130"/>
      <c r="Z271" s="130"/>
      <c r="AA271" s="130"/>
    </row>
    <row r="272" spans="1:27" ht="15.6" x14ac:dyDescent="0.3">
      <c r="A272" s="130"/>
      <c r="B272" s="131"/>
      <c r="C272" s="130"/>
      <c r="D272" s="130"/>
      <c r="E272" s="130"/>
      <c r="F272" s="130"/>
      <c r="G272" s="130"/>
      <c r="H272" s="130"/>
      <c r="I272" s="130"/>
      <c r="J272" s="130"/>
      <c r="K272" s="130"/>
      <c r="L272" s="130"/>
      <c r="M272" s="130"/>
      <c r="N272" s="130"/>
      <c r="O272" s="130"/>
      <c r="P272" s="130"/>
      <c r="Q272" s="130"/>
      <c r="R272" s="130"/>
      <c r="S272" s="130"/>
      <c r="T272" s="130"/>
      <c r="U272" s="130"/>
      <c r="V272" s="130"/>
      <c r="W272" s="130"/>
      <c r="X272" s="130"/>
      <c r="Y272" s="130"/>
      <c r="Z272" s="130"/>
      <c r="AA272" s="130"/>
    </row>
    <row r="273" spans="1:27" ht="15.6" x14ac:dyDescent="0.3">
      <c r="A273" s="130"/>
      <c r="B273" s="131"/>
      <c r="C273" s="130"/>
      <c r="D273" s="130"/>
      <c r="E273" s="130"/>
      <c r="F273" s="130"/>
      <c r="G273" s="130"/>
      <c r="H273" s="130"/>
      <c r="I273" s="130"/>
      <c r="J273" s="130"/>
      <c r="K273" s="130"/>
      <c r="L273" s="130"/>
      <c r="M273" s="130"/>
      <c r="N273" s="130"/>
      <c r="O273" s="130"/>
      <c r="P273" s="130"/>
      <c r="Q273" s="130"/>
      <c r="R273" s="130"/>
      <c r="S273" s="130"/>
      <c r="T273" s="130"/>
      <c r="U273" s="130"/>
      <c r="V273" s="130"/>
      <c r="W273" s="130"/>
      <c r="X273" s="130"/>
      <c r="Y273" s="130"/>
      <c r="Z273" s="130"/>
      <c r="AA273" s="130"/>
    </row>
    <row r="274" spans="1:27" ht="15.6" x14ac:dyDescent="0.3">
      <c r="A274" s="130"/>
      <c r="B274" s="131"/>
      <c r="C274" s="130"/>
      <c r="D274" s="130"/>
      <c r="E274" s="130"/>
      <c r="F274" s="130"/>
      <c r="G274" s="130"/>
      <c r="H274" s="130"/>
      <c r="I274" s="130"/>
      <c r="J274" s="130"/>
      <c r="K274" s="130"/>
      <c r="L274" s="130"/>
      <c r="M274" s="130"/>
      <c r="N274" s="130"/>
      <c r="O274" s="130"/>
      <c r="P274" s="130"/>
      <c r="Q274" s="130"/>
      <c r="R274" s="130"/>
      <c r="S274" s="130"/>
      <c r="T274" s="130"/>
      <c r="U274" s="130"/>
      <c r="V274" s="130"/>
      <c r="W274" s="130"/>
      <c r="X274" s="130"/>
      <c r="Y274" s="130"/>
      <c r="Z274" s="130"/>
      <c r="AA274" s="130"/>
    </row>
    <row r="275" spans="1:27" ht="15.6" x14ac:dyDescent="0.3">
      <c r="A275" s="130"/>
      <c r="B275" s="131"/>
      <c r="C275" s="130"/>
      <c r="D275" s="130"/>
      <c r="E275" s="130"/>
      <c r="F275" s="130"/>
      <c r="G275" s="130"/>
      <c r="H275" s="130"/>
      <c r="I275" s="130"/>
      <c r="J275" s="130"/>
      <c r="K275" s="130"/>
      <c r="L275" s="130"/>
      <c r="M275" s="130"/>
      <c r="N275" s="130"/>
      <c r="O275" s="130"/>
      <c r="P275" s="130"/>
      <c r="Q275" s="130"/>
      <c r="R275" s="130"/>
      <c r="S275" s="130"/>
      <c r="T275" s="130"/>
      <c r="U275" s="130"/>
      <c r="V275" s="130"/>
      <c r="W275" s="130"/>
      <c r="X275" s="130"/>
      <c r="Y275" s="130"/>
      <c r="Z275" s="130"/>
      <c r="AA275" s="130"/>
    </row>
    <row r="276" spans="1:27" ht="15.6" x14ac:dyDescent="0.3">
      <c r="A276" s="130"/>
      <c r="B276" s="131"/>
      <c r="C276" s="130"/>
      <c r="D276" s="130"/>
      <c r="E276" s="130"/>
      <c r="F276" s="130"/>
      <c r="G276" s="130"/>
      <c r="H276" s="130"/>
      <c r="I276" s="130"/>
      <c r="J276" s="130"/>
      <c r="K276" s="130"/>
      <c r="L276" s="130"/>
      <c r="M276" s="130"/>
      <c r="N276" s="130"/>
      <c r="O276" s="130"/>
      <c r="P276" s="130"/>
      <c r="Q276" s="130"/>
      <c r="R276" s="130"/>
      <c r="S276" s="130"/>
      <c r="T276" s="130"/>
      <c r="U276" s="130"/>
      <c r="V276" s="130"/>
      <c r="W276" s="130"/>
      <c r="X276" s="130"/>
      <c r="Y276" s="130"/>
      <c r="Z276" s="130"/>
      <c r="AA276" s="130"/>
    </row>
    <row r="277" spans="1:27" ht="15.6" x14ac:dyDescent="0.3">
      <c r="A277" s="130"/>
      <c r="B277" s="131"/>
      <c r="C277" s="130"/>
      <c r="D277" s="130"/>
      <c r="E277" s="130"/>
      <c r="F277" s="130"/>
      <c r="G277" s="130"/>
      <c r="H277" s="130"/>
      <c r="I277" s="130"/>
      <c r="J277" s="130"/>
      <c r="K277" s="130"/>
      <c r="L277" s="130"/>
      <c r="M277" s="130"/>
      <c r="N277" s="130"/>
      <c r="O277" s="130"/>
      <c r="P277" s="130"/>
      <c r="Q277" s="130"/>
      <c r="R277" s="130"/>
      <c r="S277" s="130"/>
      <c r="T277" s="130"/>
      <c r="U277" s="130"/>
      <c r="V277" s="130"/>
      <c r="W277" s="130"/>
      <c r="X277" s="130"/>
      <c r="Y277" s="130"/>
      <c r="Z277" s="130"/>
      <c r="AA277" s="130"/>
    </row>
    <row r="278" spans="1:27" ht="15.6" x14ac:dyDescent="0.3">
      <c r="A278" s="130"/>
      <c r="B278" s="131"/>
      <c r="C278" s="130"/>
      <c r="D278" s="130"/>
      <c r="E278" s="130"/>
      <c r="F278" s="130"/>
      <c r="G278" s="130"/>
      <c r="H278" s="130"/>
      <c r="I278" s="130"/>
      <c r="J278" s="130"/>
      <c r="K278" s="130"/>
      <c r="L278" s="130"/>
      <c r="M278" s="130"/>
      <c r="N278" s="130"/>
      <c r="O278" s="130"/>
      <c r="P278" s="130"/>
      <c r="Q278" s="130"/>
      <c r="R278" s="130"/>
      <c r="S278" s="130"/>
      <c r="T278" s="130"/>
      <c r="U278" s="130"/>
      <c r="V278" s="130"/>
      <c r="W278" s="130"/>
      <c r="X278" s="130"/>
      <c r="Y278" s="130"/>
      <c r="Z278" s="130"/>
      <c r="AA278" s="130"/>
    </row>
    <row r="279" spans="1:27" ht="15.6" x14ac:dyDescent="0.3">
      <c r="A279" s="130"/>
      <c r="B279" s="131"/>
      <c r="C279" s="130"/>
      <c r="D279" s="130"/>
      <c r="E279" s="130"/>
      <c r="F279" s="130"/>
      <c r="G279" s="130"/>
      <c r="H279" s="130"/>
      <c r="I279" s="130"/>
      <c r="J279" s="130"/>
      <c r="K279" s="130"/>
      <c r="L279" s="130"/>
      <c r="M279" s="130"/>
      <c r="N279" s="130"/>
      <c r="O279" s="130"/>
      <c r="P279" s="130"/>
      <c r="Q279" s="130"/>
      <c r="R279" s="130"/>
      <c r="S279" s="130"/>
      <c r="T279" s="130"/>
      <c r="U279" s="130"/>
      <c r="V279" s="130"/>
      <c r="W279" s="130"/>
      <c r="X279" s="130"/>
      <c r="Y279" s="130"/>
      <c r="Z279" s="130"/>
      <c r="AA279" s="130"/>
    </row>
    <row r="280" spans="1:27" ht="15.6" x14ac:dyDescent="0.3">
      <c r="A280" s="130"/>
      <c r="B280" s="131"/>
      <c r="C280" s="130"/>
      <c r="D280" s="130"/>
      <c r="E280" s="130"/>
      <c r="F280" s="130"/>
      <c r="G280" s="130"/>
      <c r="H280" s="130"/>
      <c r="I280" s="130"/>
      <c r="J280" s="130"/>
      <c r="K280" s="130"/>
      <c r="L280" s="130"/>
      <c r="M280" s="130"/>
      <c r="N280" s="130"/>
      <c r="O280" s="130"/>
      <c r="P280" s="130"/>
      <c r="Q280" s="130"/>
      <c r="R280" s="130"/>
      <c r="S280" s="130"/>
      <c r="T280" s="130"/>
      <c r="U280" s="130"/>
      <c r="V280" s="130"/>
      <c r="W280" s="130"/>
      <c r="X280" s="130"/>
      <c r="Y280" s="130"/>
      <c r="Z280" s="130"/>
      <c r="AA280" s="130"/>
    </row>
    <row r="281" spans="1:27" ht="15.6" x14ac:dyDescent="0.3">
      <c r="A281" s="130"/>
      <c r="B281" s="131"/>
      <c r="C281" s="130"/>
      <c r="D281" s="130"/>
      <c r="E281" s="130"/>
      <c r="F281" s="130"/>
      <c r="G281" s="130"/>
      <c r="H281" s="130"/>
      <c r="I281" s="130"/>
      <c r="J281" s="130"/>
      <c r="K281" s="130"/>
      <c r="L281" s="130"/>
      <c r="M281" s="130"/>
      <c r="N281" s="130"/>
      <c r="O281" s="130"/>
      <c r="P281" s="130"/>
      <c r="Q281" s="130"/>
      <c r="R281" s="130"/>
      <c r="S281" s="130"/>
      <c r="T281" s="130"/>
      <c r="U281" s="130"/>
      <c r="V281" s="130"/>
      <c r="W281" s="130"/>
      <c r="X281" s="130"/>
      <c r="Y281" s="130"/>
      <c r="Z281" s="130"/>
      <c r="AA281" s="130"/>
    </row>
    <row r="282" spans="1:27" ht="15.6" x14ac:dyDescent="0.3">
      <c r="A282" s="130"/>
      <c r="B282" s="131"/>
      <c r="C282" s="130"/>
      <c r="D282" s="130"/>
      <c r="E282" s="130"/>
      <c r="F282" s="130"/>
      <c r="G282" s="130"/>
      <c r="H282" s="130"/>
      <c r="I282" s="130"/>
      <c r="J282" s="130"/>
      <c r="K282" s="130"/>
      <c r="L282" s="130"/>
      <c r="M282" s="130"/>
      <c r="N282" s="130"/>
      <c r="O282" s="130"/>
      <c r="P282" s="130"/>
      <c r="Q282" s="130"/>
      <c r="R282" s="130"/>
      <c r="S282" s="130"/>
      <c r="T282" s="130"/>
      <c r="U282" s="130"/>
      <c r="V282" s="130"/>
      <c r="W282" s="130"/>
      <c r="X282" s="130"/>
      <c r="Y282" s="130"/>
      <c r="Z282" s="130"/>
      <c r="AA282" s="130"/>
    </row>
    <row r="283" spans="1:27" ht="15.6" x14ac:dyDescent="0.3">
      <c r="A283" s="130"/>
      <c r="B283" s="131"/>
      <c r="C283" s="130"/>
      <c r="D283" s="130"/>
      <c r="E283" s="130"/>
      <c r="F283" s="130"/>
      <c r="G283" s="130"/>
      <c r="H283" s="130"/>
      <c r="I283" s="130"/>
      <c r="J283" s="130"/>
      <c r="K283" s="130"/>
      <c r="L283" s="130"/>
      <c r="M283" s="130"/>
      <c r="N283" s="130"/>
      <c r="O283" s="130"/>
      <c r="P283" s="130"/>
      <c r="Q283" s="130"/>
      <c r="R283" s="130"/>
      <c r="S283" s="130"/>
      <c r="T283" s="130"/>
      <c r="U283" s="130"/>
      <c r="V283" s="130"/>
      <c r="W283" s="130"/>
      <c r="X283" s="130"/>
      <c r="Y283" s="130"/>
      <c r="Z283" s="130"/>
      <c r="AA283" s="130"/>
    </row>
    <row r="284" spans="1:27" ht="15.6" x14ac:dyDescent="0.3">
      <c r="A284" s="130"/>
      <c r="B284" s="131"/>
      <c r="C284" s="130"/>
      <c r="D284" s="130"/>
      <c r="E284" s="130"/>
      <c r="F284" s="130"/>
      <c r="G284" s="130"/>
      <c r="H284" s="130"/>
      <c r="I284" s="130"/>
      <c r="J284" s="130"/>
      <c r="K284" s="130"/>
      <c r="L284" s="130"/>
      <c r="M284" s="130"/>
      <c r="N284" s="130"/>
      <c r="O284" s="130"/>
      <c r="P284" s="130"/>
      <c r="Q284" s="130"/>
      <c r="R284" s="130"/>
      <c r="S284" s="130"/>
      <c r="T284" s="130"/>
      <c r="U284" s="130"/>
      <c r="V284" s="130"/>
      <c r="W284" s="130"/>
      <c r="X284" s="130"/>
      <c r="Y284" s="130"/>
      <c r="Z284" s="130"/>
      <c r="AA284" s="130"/>
    </row>
    <row r="285" spans="1:27" ht="15.6" x14ac:dyDescent="0.3">
      <c r="A285" s="130"/>
      <c r="B285" s="131"/>
      <c r="C285" s="130"/>
      <c r="D285" s="130"/>
      <c r="E285" s="130"/>
      <c r="F285" s="130"/>
      <c r="G285" s="130"/>
      <c r="H285" s="130"/>
      <c r="I285" s="130"/>
      <c r="J285" s="130"/>
      <c r="K285" s="130"/>
      <c r="L285" s="130"/>
      <c r="M285" s="130"/>
      <c r="N285" s="130"/>
      <c r="O285" s="130"/>
      <c r="P285" s="130"/>
      <c r="Q285" s="130"/>
      <c r="R285" s="130"/>
      <c r="S285" s="130"/>
      <c r="T285" s="130"/>
      <c r="U285" s="130"/>
      <c r="V285" s="130"/>
      <c r="W285" s="130"/>
      <c r="X285" s="130"/>
      <c r="Y285" s="130"/>
      <c r="Z285" s="130"/>
      <c r="AA285" s="130"/>
    </row>
    <row r="286" spans="1:27" ht="15.6" x14ac:dyDescent="0.3">
      <c r="A286" s="130"/>
      <c r="B286" s="131"/>
      <c r="C286" s="130"/>
      <c r="D286" s="130"/>
      <c r="E286" s="130"/>
      <c r="F286" s="130"/>
      <c r="G286" s="130"/>
      <c r="H286" s="130"/>
      <c r="I286" s="130"/>
      <c r="J286" s="130"/>
      <c r="K286" s="130"/>
      <c r="L286" s="130"/>
      <c r="M286" s="130"/>
      <c r="N286" s="130"/>
      <c r="O286" s="130"/>
      <c r="P286" s="130"/>
      <c r="Q286" s="130"/>
      <c r="R286" s="130"/>
      <c r="S286" s="130"/>
      <c r="T286" s="130"/>
      <c r="U286" s="130"/>
      <c r="V286" s="130"/>
      <c r="W286" s="130"/>
      <c r="X286" s="130"/>
      <c r="Y286" s="130"/>
      <c r="Z286" s="130"/>
      <c r="AA286" s="130"/>
    </row>
    <row r="287" spans="1:27" ht="15.6" x14ac:dyDescent="0.3">
      <c r="A287" s="130"/>
      <c r="B287" s="131"/>
      <c r="C287" s="130"/>
      <c r="D287" s="130"/>
      <c r="E287" s="130"/>
      <c r="F287" s="130"/>
      <c r="G287" s="130"/>
      <c r="H287" s="130"/>
      <c r="I287" s="130"/>
      <c r="J287" s="130"/>
      <c r="K287" s="130"/>
      <c r="L287" s="130"/>
      <c r="M287" s="130"/>
      <c r="N287" s="130"/>
      <c r="O287" s="130"/>
      <c r="P287" s="130"/>
      <c r="Q287" s="130"/>
      <c r="R287" s="130"/>
      <c r="S287" s="130"/>
      <c r="T287" s="130"/>
      <c r="U287" s="130"/>
      <c r="V287" s="130"/>
      <c r="W287" s="130"/>
      <c r="X287" s="130"/>
      <c r="Y287" s="130"/>
      <c r="Z287" s="130"/>
      <c r="AA287" s="130"/>
    </row>
    <row r="288" spans="1:27" ht="15.6" x14ac:dyDescent="0.3">
      <c r="A288" s="130"/>
      <c r="B288" s="131"/>
      <c r="C288" s="130"/>
      <c r="D288" s="130"/>
      <c r="E288" s="130"/>
      <c r="F288" s="130"/>
      <c r="G288" s="130"/>
      <c r="H288" s="130"/>
      <c r="I288" s="130"/>
      <c r="J288" s="130"/>
      <c r="K288" s="130"/>
      <c r="L288" s="130"/>
      <c r="M288" s="130"/>
      <c r="N288" s="130"/>
      <c r="O288" s="130"/>
      <c r="P288" s="130"/>
      <c r="Q288" s="130"/>
      <c r="R288" s="130"/>
      <c r="S288" s="130"/>
      <c r="T288" s="130"/>
      <c r="U288" s="130"/>
      <c r="V288" s="130"/>
      <c r="W288" s="130"/>
      <c r="X288" s="130"/>
      <c r="Y288" s="130"/>
      <c r="Z288" s="130"/>
      <c r="AA288" s="130"/>
    </row>
    <row r="289" spans="1:27" ht="15.6" x14ac:dyDescent="0.3">
      <c r="A289" s="130"/>
      <c r="B289" s="131"/>
      <c r="C289" s="130"/>
      <c r="D289" s="130"/>
      <c r="E289" s="130"/>
      <c r="F289" s="130"/>
      <c r="G289" s="130"/>
      <c r="H289" s="130"/>
      <c r="I289" s="130"/>
      <c r="J289" s="130"/>
      <c r="K289" s="130"/>
      <c r="L289" s="130"/>
      <c r="M289" s="130"/>
      <c r="N289" s="130"/>
      <c r="O289" s="130"/>
      <c r="P289" s="130"/>
      <c r="Q289" s="130"/>
      <c r="R289" s="130"/>
      <c r="S289" s="130"/>
      <c r="T289" s="130"/>
      <c r="U289" s="130"/>
      <c r="V289" s="130"/>
      <c r="W289" s="130"/>
      <c r="X289" s="130"/>
      <c r="Y289" s="130"/>
      <c r="Z289" s="130"/>
      <c r="AA289" s="130"/>
    </row>
    <row r="290" spans="1:27" ht="15.6" x14ac:dyDescent="0.3">
      <c r="A290" s="130"/>
      <c r="B290" s="131"/>
      <c r="C290" s="130"/>
      <c r="D290" s="130"/>
      <c r="E290" s="130"/>
      <c r="F290" s="130"/>
      <c r="G290" s="130"/>
      <c r="H290" s="130"/>
      <c r="I290" s="130"/>
      <c r="J290" s="130"/>
      <c r="K290" s="130"/>
      <c r="L290" s="130"/>
      <c r="M290" s="130"/>
      <c r="N290" s="130"/>
      <c r="O290" s="130"/>
      <c r="P290" s="130"/>
      <c r="Q290" s="130"/>
      <c r="R290" s="130"/>
      <c r="S290" s="130"/>
      <c r="T290" s="130"/>
      <c r="U290" s="130"/>
      <c r="V290" s="130"/>
      <c r="W290" s="130"/>
      <c r="X290" s="130"/>
      <c r="Y290" s="130"/>
      <c r="Z290" s="130"/>
      <c r="AA290" s="130"/>
    </row>
    <row r="291" spans="1:27" ht="15.6" x14ac:dyDescent="0.3">
      <c r="A291" s="130"/>
      <c r="B291" s="131"/>
      <c r="C291" s="130"/>
      <c r="D291" s="130"/>
      <c r="E291" s="130"/>
      <c r="F291" s="130"/>
      <c r="G291" s="130"/>
      <c r="H291" s="130"/>
      <c r="I291" s="130"/>
      <c r="J291" s="130"/>
      <c r="K291" s="130"/>
      <c r="L291" s="130"/>
      <c r="M291" s="130"/>
      <c r="N291" s="130"/>
      <c r="O291" s="130"/>
      <c r="P291" s="130"/>
      <c r="Q291" s="130"/>
      <c r="R291" s="130"/>
      <c r="S291" s="130"/>
      <c r="T291" s="130"/>
      <c r="U291" s="130"/>
      <c r="V291" s="130"/>
      <c r="W291" s="130"/>
      <c r="X291" s="130"/>
      <c r="Y291" s="130"/>
      <c r="Z291" s="130"/>
      <c r="AA291" s="130"/>
    </row>
    <row r="292" spans="1:27" ht="15.6" x14ac:dyDescent="0.3">
      <c r="A292" s="130"/>
      <c r="B292" s="131"/>
      <c r="C292" s="130"/>
      <c r="D292" s="130"/>
      <c r="E292" s="130"/>
      <c r="F292" s="130"/>
      <c r="G292" s="130"/>
      <c r="H292" s="130"/>
      <c r="I292" s="130"/>
      <c r="J292" s="130"/>
      <c r="K292" s="130"/>
      <c r="L292" s="130"/>
      <c r="M292" s="130"/>
      <c r="N292" s="130"/>
      <c r="O292" s="130"/>
      <c r="P292" s="130"/>
      <c r="Q292" s="130"/>
      <c r="R292" s="130"/>
      <c r="S292" s="130"/>
      <c r="T292" s="130"/>
      <c r="U292" s="130"/>
      <c r="V292" s="130"/>
      <c r="W292" s="130"/>
      <c r="X292" s="130"/>
      <c r="Y292" s="130"/>
      <c r="Z292" s="130"/>
      <c r="AA292" s="130"/>
    </row>
    <row r="293" spans="1:27" ht="15.6" x14ac:dyDescent="0.3">
      <c r="A293" s="130"/>
      <c r="B293" s="131"/>
      <c r="C293" s="130"/>
      <c r="D293" s="130"/>
      <c r="E293" s="130"/>
      <c r="F293" s="130"/>
      <c r="G293" s="130"/>
      <c r="H293" s="130"/>
      <c r="I293" s="130"/>
      <c r="J293" s="130"/>
      <c r="K293" s="130"/>
      <c r="L293" s="130"/>
      <c r="M293" s="130"/>
      <c r="N293" s="130"/>
      <c r="O293" s="130"/>
      <c r="P293" s="130"/>
      <c r="Q293" s="130"/>
      <c r="R293" s="130"/>
      <c r="S293" s="130"/>
      <c r="T293" s="130"/>
      <c r="U293" s="130"/>
      <c r="V293" s="130"/>
      <c r="W293" s="130"/>
      <c r="X293" s="130"/>
      <c r="Y293" s="130"/>
      <c r="Z293" s="130"/>
      <c r="AA293" s="130"/>
    </row>
    <row r="294" spans="1:27" ht="15.6" x14ac:dyDescent="0.3">
      <c r="A294" s="130"/>
      <c r="B294" s="131"/>
      <c r="C294" s="130"/>
      <c r="D294" s="130"/>
      <c r="E294" s="130"/>
      <c r="F294" s="130"/>
      <c r="G294" s="130"/>
      <c r="H294" s="130"/>
      <c r="I294" s="130"/>
      <c r="J294" s="130"/>
      <c r="K294" s="130"/>
      <c r="L294" s="130"/>
      <c r="M294" s="130"/>
      <c r="N294" s="130"/>
      <c r="O294" s="130"/>
      <c r="P294" s="130"/>
      <c r="Q294" s="130"/>
      <c r="R294" s="130"/>
      <c r="S294" s="130"/>
      <c r="T294" s="130"/>
      <c r="U294" s="130"/>
      <c r="V294" s="130"/>
      <c r="W294" s="130"/>
      <c r="X294" s="130"/>
      <c r="Y294" s="130"/>
      <c r="Z294" s="130"/>
      <c r="AA294" s="130"/>
    </row>
    <row r="295" spans="1:27" ht="15.6" x14ac:dyDescent="0.3">
      <c r="A295" s="130"/>
      <c r="B295" s="131"/>
      <c r="C295" s="130"/>
      <c r="D295" s="130"/>
      <c r="E295" s="130"/>
      <c r="F295" s="130"/>
      <c r="G295" s="130"/>
      <c r="H295" s="130"/>
      <c r="I295" s="130"/>
      <c r="J295" s="130"/>
      <c r="K295" s="130"/>
      <c r="L295" s="130"/>
      <c r="M295" s="130"/>
      <c r="N295" s="130"/>
      <c r="O295" s="130"/>
      <c r="P295" s="130"/>
      <c r="Q295" s="130"/>
      <c r="R295" s="130"/>
      <c r="S295" s="130"/>
      <c r="T295" s="130"/>
      <c r="U295" s="130"/>
      <c r="V295" s="130"/>
      <c r="W295" s="130"/>
      <c r="X295" s="130"/>
      <c r="Y295" s="130"/>
      <c r="Z295" s="130"/>
      <c r="AA295" s="130"/>
    </row>
    <row r="296" spans="1:27" ht="15.6" x14ac:dyDescent="0.3">
      <c r="A296" s="130"/>
      <c r="B296" s="131"/>
      <c r="C296" s="130"/>
      <c r="D296" s="130"/>
      <c r="E296" s="130"/>
      <c r="F296" s="130"/>
      <c r="G296" s="130"/>
      <c r="H296" s="130"/>
      <c r="I296" s="130"/>
      <c r="J296" s="130"/>
      <c r="K296" s="130"/>
      <c r="L296" s="130"/>
      <c r="M296" s="130"/>
      <c r="N296" s="130"/>
      <c r="O296" s="130"/>
      <c r="P296" s="130"/>
      <c r="Q296" s="130"/>
      <c r="R296" s="130"/>
      <c r="S296" s="130"/>
      <c r="T296" s="130"/>
      <c r="U296" s="130"/>
      <c r="V296" s="130"/>
      <c r="W296" s="130"/>
      <c r="X296" s="130"/>
      <c r="Y296" s="130"/>
      <c r="Z296" s="130"/>
      <c r="AA296" s="130"/>
    </row>
    <row r="297" spans="1:27" ht="15.6" x14ac:dyDescent="0.3">
      <c r="A297" s="130"/>
      <c r="B297" s="131"/>
      <c r="C297" s="130"/>
      <c r="D297" s="130"/>
      <c r="E297" s="130"/>
      <c r="F297" s="130"/>
      <c r="G297" s="130"/>
      <c r="H297" s="130"/>
      <c r="I297" s="130"/>
      <c r="J297" s="130"/>
      <c r="K297" s="130"/>
      <c r="L297" s="130"/>
      <c r="M297" s="130"/>
      <c r="N297" s="130"/>
      <c r="O297" s="130"/>
      <c r="P297" s="130"/>
      <c r="Q297" s="130"/>
      <c r="R297" s="130"/>
      <c r="S297" s="130"/>
      <c r="T297" s="130"/>
      <c r="U297" s="130"/>
      <c r="V297" s="130"/>
      <c r="W297" s="130"/>
      <c r="X297" s="130"/>
      <c r="Y297" s="130"/>
      <c r="Z297" s="130"/>
      <c r="AA297" s="130"/>
    </row>
    <row r="298" spans="1:27" ht="15.6" x14ac:dyDescent="0.3">
      <c r="A298" s="130"/>
      <c r="B298" s="131"/>
      <c r="C298" s="130"/>
      <c r="D298" s="130"/>
      <c r="E298" s="130"/>
      <c r="F298" s="130"/>
      <c r="G298" s="130"/>
      <c r="H298" s="130"/>
      <c r="I298" s="130"/>
      <c r="J298" s="130"/>
      <c r="K298" s="130"/>
      <c r="L298" s="130"/>
      <c r="M298" s="130"/>
      <c r="N298" s="130"/>
      <c r="O298" s="130"/>
      <c r="P298" s="130"/>
      <c r="Q298" s="130"/>
      <c r="R298" s="130"/>
      <c r="S298" s="130"/>
      <c r="T298" s="130"/>
      <c r="U298" s="130"/>
      <c r="V298" s="130"/>
      <c r="W298" s="130"/>
      <c r="X298" s="130"/>
      <c r="Y298" s="130"/>
      <c r="Z298" s="130"/>
      <c r="AA298" s="130"/>
    </row>
    <row r="299" spans="1:27" ht="15.6" x14ac:dyDescent="0.3">
      <c r="A299" s="130"/>
      <c r="B299" s="131"/>
      <c r="C299" s="130"/>
      <c r="D299" s="130"/>
      <c r="E299" s="130"/>
      <c r="F299" s="130"/>
      <c r="G299" s="130"/>
      <c r="H299" s="130"/>
      <c r="I299" s="130"/>
      <c r="J299" s="130"/>
      <c r="K299" s="130"/>
      <c r="L299" s="130"/>
      <c r="M299" s="130"/>
      <c r="N299" s="130"/>
      <c r="O299" s="130"/>
      <c r="P299" s="130"/>
      <c r="Q299" s="130"/>
      <c r="R299" s="130"/>
      <c r="S299" s="130"/>
      <c r="T299" s="130"/>
      <c r="U299" s="130"/>
      <c r="V299" s="130"/>
      <c r="W299" s="130"/>
      <c r="X299" s="130"/>
      <c r="Y299" s="130"/>
      <c r="Z299" s="130"/>
      <c r="AA299" s="130"/>
    </row>
    <row r="300" spans="1:27" ht="15.6" x14ac:dyDescent="0.3">
      <c r="A300" s="130"/>
      <c r="B300" s="131"/>
      <c r="C300" s="130"/>
      <c r="D300" s="130"/>
      <c r="E300" s="130"/>
      <c r="F300" s="130"/>
      <c r="G300" s="130"/>
      <c r="H300" s="130"/>
      <c r="I300" s="130"/>
      <c r="J300" s="130"/>
      <c r="K300" s="130"/>
      <c r="L300" s="130"/>
      <c r="M300" s="130"/>
      <c r="N300" s="130"/>
      <c r="O300" s="130"/>
      <c r="P300" s="130"/>
      <c r="Q300" s="130"/>
      <c r="R300" s="130"/>
      <c r="S300" s="130"/>
      <c r="T300" s="130"/>
      <c r="U300" s="130"/>
      <c r="V300" s="130"/>
      <c r="W300" s="130"/>
      <c r="X300" s="130"/>
      <c r="Y300" s="130"/>
      <c r="Z300" s="130"/>
      <c r="AA300" s="130"/>
    </row>
    <row r="301" spans="1:27" ht="15.6" x14ac:dyDescent="0.3">
      <c r="A301" s="130"/>
      <c r="B301" s="131"/>
      <c r="C301" s="130"/>
      <c r="D301" s="130"/>
      <c r="E301" s="130"/>
      <c r="F301" s="130"/>
      <c r="G301" s="130"/>
      <c r="H301" s="130"/>
      <c r="I301" s="130"/>
      <c r="J301" s="130"/>
      <c r="K301" s="130"/>
      <c r="L301" s="130"/>
      <c r="M301" s="130"/>
      <c r="N301" s="130"/>
      <c r="O301" s="130"/>
      <c r="P301" s="130"/>
      <c r="Q301" s="130"/>
      <c r="R301" s="130"/>
      <c r="S301" s="130"/>
      <c r="T301" s="130"/>
      <c r="U301" s="130"/>
      <c r="V301" s="130"/>
      <c r="W301" s="130"/>
      <c r="X301" s="130"/>
      <c r="Y301" s="130"/>
      <c r="Z301" s="130"/>
      <c r="AA301" s="130"/>
    </row>
    <row r="302" spans="1:27" ht="15.6" x14ac:dyDescent="0.3">
      <c r="A302" s="130"/>
      <c r="B302" s="131"/>
      <c r="C302" s="130"/>
      <c r="D302" s="130"/>
      <c r="E302" s="130"/>
      <c r="F302" s="130"/>
      <c r="G302" s="130"/>
      <c r="H302" s="130"/>
      <c r="I302" s="130"/>
      <c r="J302" s="130"/>
      <c r="K302" s="130"/>
      <c r="L302" s="130"/>
      <c r="M302" s="130"/>
      <c r="N302" s="130"/>
      <c r="O302" s="130"/>
      <c r="P302" s="130"/>
      <c r="Q302" s="130"/>
      <c r="R302" s="130"/>
      <c r="S302" s="130"/>
      <c r="T302" s="130"/>
      <c r="U302" s="130"/>
      <c r="V302" s="130"/>
      <c r="W302" s="130"/>
      <c r="X302" s="130"/>
      <c r="Y302" s="130"/>
      <c r="Z302" s="130"/>
      <c r="AA302" s="130"/>
    </row>
    <row r="303" spans="1:27" ht="15.6" x14ac:dyDescent="0.3">
      <c r="A303" s="130"/>
      <c r="B303" s="131"/>
      <c r="C303" s="130"/>
      <c r="D303" s="130"/>
      <c r="E303" s="130"/>
      <c r="F303" s="130"/>
      <c r="G303" s="130"/>
      <c r="H303" s="130"/>
      <c r="I303" s="130"/>
      <c r="J303" s="130"/>
      <c r="K303" s="130"/>
      <c r="L303" s="130"/>
      <c r="M303" s="130"/>
      <c r="N303" s="130"/>
      <c r="O303" s="130"/>
      <c r="P303" s="130"/>
      <c r="Q303" s="130"/>
      <c r="R303" s="130"/>
      <c r="S303" s="130"/>
      <c r="T303" s="130"/>
      <c r="U303" s="130"/>
      <c r="V303" s="130"/>
      <c r="W303" s="130"/>
      <c r="X303" s="130"/>
      <c r="Y303" s="130"/>
      <c r="Z303" s="130"/>
      <c r="AA303" s="130"/>
    </row>
    <row r="304" spans="1:27" ht="15.6" x14ac:dyDescent="0.3">
      <c r="A304" s="130"/>
      <c r="B304" s="131"/>
      <c r="C304" s="130"/>
      <c r="D304" s="130"/>
      <c r="E304" s="130"/>
      <c r="F304" s="130"/>
      <c r="G304" s="130"/>
      <c r="H304" s="130"/>
      <c r="I304" s="130"/>
      <c r="J304" s="130"/>
      <c r="K304" s="130"/>
      <c r="L304" s="130"/>
      <c r="M304" s="130"/>
      <c r="N304" s="130"/>
      <c r="O304" s="130"/>
      <c r="P304" s="130"/>
      <c r="Q304" s="130"/>
      <c r="R304" s="130"/>
      <c r="S304" s="130"/>
      <c r="T304" s="130"/>
      <c r="U304" s="130"/>
      <c r="V304" s="130"/>
      <c r="W304" s="130"/>
      <c r="X304" s="130"/>
      <c r="Y304" s="130"/>
      <c r="Z304" s="130"/>
      <c r="AA304" s="130"/>
    </row>
    <row r="305" spans="1:27" ht="15.6" x14ac:dyDescent="0.3">
      <c r="A305" s="130"/>
      <c r="B305" s="131"/>
      <c r="C305" s="130"/>
      <c r="D305" s="130"/>
      <c r="E305" s="130"/>
      <c r="F305" s="130"/>
      <c r="G305" s="130"/>
      <c r="H305" s="130"/>
      <c r="I305" s="130"/>
      <c r="J305" s="130"/>
      <c r="K305" s="130"/>
      <c r="L305" s="130"/>
      <c r="M305" s="130"/>
      <c r="N305" s="130"/>
      <c r="O305" s="130"/>
      <c r="P305" s="130"/>
      <c r="Q305" s="130"/>
      <c r="R305" s="130"/>
      <c r="S305" s="130"/>
      <c r="T305" s="130"/>
      <c r="U305" s="130"/>
      <c r="V305" s="130"/>
      <c r="W305" s="130"/>
      <c r="X305" s="130"/>
      <c r="Y305" s="130"/>
      <c r="Z305" s="130"/>
      <c r="AA305" s="130"/>
    </row>
    <row r="306" spans="1:27" ht="15.6" x14ac:dyDescent="0.3">
      <c r="A306" s="130"/>
      <c r="B306" s="131"/>
      <c r="C306" s="130"/>
      <c r="D306" s="130"/>
      <c r="E306" s="130"/>
      <c r="F306" s="130"/>
      <c r="G306" s="130"/>
      <c r="H306" s="130"/>
      <c r="I306" s="130"/>
      <c r="J306" s="130"/>
      <c r="K306" s="130"/>
      <c r="L306" s="130"/>
      <c r="M306" s="130"/>
      <c r="N306" s="130"/>
      <c r="O306" s="130"/>
      <c r="P306" s="130"/>
      <c r="Q306" s="130"/>
      <c r="R306" s="130"/>
      <c r="S306" s="130"/>
      <c r="T306" s="130"/>
      <c r="U306" s="130"/>
      <c r="V306" s="130"/>
      <c r="W306" s="130"/>
      <c r="X306" s="130"/>
      <c r="Y306" s="130"/>
      <c r="Z306" s="130"/>
      <c r="AA306" s="130"/>
    </row>
    <row r="307" spans="1:27" ht="15.6" x14ac:dyDescent="0.3">
      <c r="A307" s="130"/>
      <c r="B307" s="131"/>
      <c r="C307" s="130"/>
      <c r="D307" s="130"/>
      <c r="E307" s="130"/>
      <c r="F307" s="130"/>
      <c r="G307" s="130"/>
      <c r="H307" s="130"/>
      <c r="I307" s="130"/>
      <c r="J307" s="130"/>
      <c r="K307" s="130"/>
      <c r="L307" s="130"/>
      <c r="M307" s="130"/>
      <c r="N307" s="130"/>
      <c r="O307" s="130"/>
      <c r="P307" s="130"/>
      <c r="Q307" s="130"/>
      <c r="R307" s="130"/>
      <c r="S307" s="130"/>
      <c r="T307" s="130"/>
      <c r="U307" s="130"/>
      <c r="V307" s="130"/>
      <c r="W307" s="130"/>
      <c r="X307" s="130"/>
      <c r="Y307" s="130"/>
      <c r="Z307" s="130"/>
      <c r="AA307" s="130"/>
    </row>
    <row r="308" spans="1:27" ht="15.6" x14ac:dyDescent="0.3">
      <c r="A308" s="130"/>
      <c r="B308" s="131"/>
      <c r="C308" s="130"/>
      <c r="D308" s="130"/>
      <c r="E308" s="130"/>
      <c r="F308" s="130"/>
      <c r="G308" s="130"/>
      <c r="H308" s="130"/>
      <c r="I308" s="130"/>
      <c r="J308" s="130"/>
      <c r="K308" s="130"/>
      <c r="L308" s="130"/>
      <c r="M308" s="130"/>
      <c r="N308" s="130"/>
      <c r="O308" s="130"/>
      <c r="P308" s="130"/>
      <c r="Q308" s="130"/>
      <c r="R308" s="130"/>
      <c r="S308" s="130"/>
      <c r="T308" s="130"/>
      <c r="U308" s="130"/>
      <c r="V308" s="130"/>
      <c r="W308" s="130"/>
      <c r="X308" s="130"/>
      <c r="Y308" s="130"/>
      <c r="Z308" s="130"/>
      <c r="AA308" s="130"/>
    </row>
    <row r="309" spans="1:27" ht="15.6" x14ac:dyDescent="0.3">
      <c r="A309" s="130"/>
      <c r="B309" s="131"/>
      <c r="C309" s="130"/>
      <c r="D309" s="130"/>
      <c r="E309" s="130"/>
      <c r="F309" s="130"/>
      <c r="G309" s="130"/>
      <c r="H309" s="130"/>
      <c r="I309" s="130"/>
      <c r="J309" s="130"/>
      <c r="K309" s="130"/>
      <c r="L309" s="130"/>
      <c r="M309" s="130"/>
      <c r="N309" s="130"/>
      <c r="O309" s="130"/>
      <c r="P309" s="130"/>
      <c r="Q309" s="130"/>
      <c r="R309" s="130"/>
      <c r="S309" s="130"/>
      <c r="T309" s="130"/>
      <c r="U309" s="130"/>
      <c r="V309" s="130"/>
      <c r="W309" s="130"/>
      <c r="X309" s="130"/>
      <c r="Y309" s="130"/>
      <c r="Z309" s="130"/>
      <c r="AA309" s="130"/>
    </row>
    <row r="310" spans="1:27" ht="15.6" x14ac:dyDescent="0.3">
      <c r="A310" s="130"/>
      <c r="B310" s="131"/>
      <c r="C310" s="130"/>
      <c r="D310" s="130"/>
      <c r="E310" s="130"/>
      <c r="F310" s="130"/>
      <c r="G310" s="130"/>
      <c r="H310" s="130"/>
      <c r="I310" s="130"/>
      <c r="J310" s="130"/>
      <c r="K310" s="130"/>
      <c r="L310" s="130"/>
      <c r="M310" s="130"/>
      <c r="N310" s="130"/>
      <c r="O310" s="130"/>
      <c r="P310" s="130"/>
      <c r="Q310" s="130"/>
      <c r="R310" s="130"/>
      <c r="S310" s="130"/>
      <c r="T310" s="130"/>
      <c r="U310" s="130"/>
      <c r="V310" s="130"/>
      <c r="W310" s="130"/>
      <c r="X310" s="130"/>
      <c r="Y310" s="130"/>
      <c r="Z310" s="130"/>
      <c r="AA310" s="130"/>
    </row>
    <row r="311" spans="1:27" ht="15.6" x14ac:dyDescent="0.3">
      <c r="A311" s="130"/>
      <c r="B311" s="131"/>
      <c r="C311" s="130"/>
      <c r="D311" s="130"/>
      <c r="E311" s="130"/>
      <c r="F311" s="130"/>
      <c r="G311" s="130"/>
      <c r="H311" s="130"/>
      <c r="I311" s="130"/>
      <c r="J311" s="130"/>
      <c r="K311" s="130"/>
      <c r="L311" s="130"/>
      <c r="M311" s="130"/>
      <c r="N311" s="130"/>
      <c r="O311" s="130"/>
      <c r="P311" s="130"/>
      <c r="Q311" s="130"/>
      <c r="R311" s="130"/>
      <c r="S311" s="130"/>
      <c r="T311" s="130"/>
      <c r="U311" s="130"/>
      <c r="V311" s="130"/>
      <c r="W311" s="130"/>
      <c r="X311" s="130"/>
      <c r="Y311" s="130"/>
      <c r="Z311" s="130"/>
      <c r="AA311" s="130"/>
    </row>
    <row r="312" spans="1:27" ht="15.6" x14ac:dyDescent="0.3">
      <c r="A312" s="130"/>
      <c r="B312" s="131"/>
      <c r="C312" s="130"/>
      <c r="D312" s="130"/>
      <c r="E312" s="130"/>
      <c r="F312" s="130"/>
      <c r="G312" s="130"/>
      <c r="H312" s="130"/>
      <c r="I312" s="130"/>
      <c r="J312" s="130"/>
      <c r="K312" s="130"/>
      <c r="L312" s="130"/>
      <c r="M312" s="130"/>
      <c r="N312" s="130"/>
      <c r="O312" s="130"/>
      <c r="P312" s="130"/>
      <c r="Q312" s="130"/>
      <c r="R312" s="130"/>
      <c r="S312" s="130"/>
      <c r="T312" s="130"/>
      <c r="U312" s="130"/>
      <c r="V312" s="130"/>
      <c r="W312" s="130"/>
      <c r="X312" s="130"/>
      <c r="Y312" s="130"/>
      <c r="Z312" s="130"/>
      <c r="AA312" s="130"/>
    </row>
    <row r="313" spans="1:27" ht="15.6" x14ac:dyDescent="0.3">
      <c r="A313" s="130"/>
      <c r="B313" s="131"/>
      <c r="C313" s="130"/>
      <c r="D313" s="130"/>
      <c r="E313" s="130"/>
      <c r="F313" s="130"/>
      <c r="G313" s="130"/>
      <c r="H313" s="130"/>
      <c r="I313" s="130"/>
      <c r="J313" s="130"/>
      <c r="K313" s="130"/>
      <c r="L313" s="130"/>
      <c r="M313" s="130"/>
      <c r="N313" s="130"/>
      <c r="O313" s="130"/>
      <c r="P313" s="130"/>
      <c r="Q313" s="130"/>
      <c r="R313" s="130"/>
      <c r="S313" s="130"/>
      <c r="T313" s="130"/>
      <c r="U313" s="130"/>
      <c r="V313" s="130"/>
      <c r="W313" s="130"/>
      <c r="X313" s="130"/>
      <c r="Y313" s="130"/>
      <c r="Z313" s="130"/>
      <c r="AA313" s="130"/>
    </row>
    <row r="314" spans="1:27" ht="15.6" x14ac:dyDescent="0.3">
      <c r="A314" s="130"/>
      <c r="B314" s="131"/>
      <c r="C314" s="130"/>
      <c r="D314" s="130"/>
      <c r="E314" s="130"/>
      <c r="F314" s="130"/>
      <c r="G314" s="130"/>
      <c r="H314" s="130"/>
      <c r="I314" s="130"/>
      <c r="J314" s="130"/>
      <c r="K314" s="130"/>
      <c r="L314" s="130"/>
      <c r="M314" s="130"/>
      <c r="N314" s="130"/>
      <c r="O314" s="130"/>
      <c r="P314" s="130"/>
      <c r="Q314" s="130"/>
      <c r="R314" s="130"/>
      <c r="S314" s="130"/>
      <c r="T314" s="130"/>
      <c r="U314" s="130"/>
      <c r="V314" s="130"/>
      <c r="W314" s="130"/>
      <c r="X314" s="130"/>
      <c r="Y314" s="130"/>
      <c r="Z314" s="130"/>
      <c r="AA314" s="130"/>
    </row>
    <row r="315" spans="1:27" ht="15.6" x14ac:dyDescent="0.3">
      <c r="A315" s="130"/>
      <c r="B315" s="131"/>
      <c r="C315" s="130"/>
      <c r="D315" s="130"/>
      <c r="E315" s="130"/>
      <c r="F315" s="130"/>
      <c r="G315" s="130"/>
      <c r="H315" s="130"/>
      <c r="I315" s="130"/>
      <c r="J315" s="130"/>
      <c r="K315" s="130"/>
      <c r="L315" s="130"/>
      <c r="M315" s="130"/>
      <c r="N315" s="130"/>
      <c r="O315" s="130"/>
      <c r="P315" s="130"/>
      <c r="Q315" s="130"/>
      <c r="R315" s="130"/>
      <c r="S315" s="130"/>
      <c r="T315" s="130"/>
      <c r="U315" s="130"/>
      <c r="V315" s="130"/>
      <c r="W315" s="130"/>
      <c r="X315" s="130"/>
      <c r="Y315" s="130"/>
      <c r="Z315" s="130"/>
      <c r="AA315" s="130"/>
    </row>
    <row r="316" spans="1:27" ht="15.6" x14ac:dyDescent="0.3">
      <c r="A316" s="130"/>
      <c r="B316" s="131"/>
      <c r="C316" s="130"/>
      <c r="D316" s="130"/>
      <c r="E316" s="130"/>
      <c r="F316" s="130"/>
      <c r="G316" s="130"/>
      <c r="H316" s="130"/>
      <c r="I316" s="130"/>
      <c r="J316" s="130"/>
      <c r="K316" s="130"/>
      <c r="L316" s="130"/>
      <c r="M316" s="130"/>
      <c r="N316" s="130"/>
      <c r="O316" s="130"/>
      <c r="P316" s="130"/>
      <c r="Q316" s="130"/>
      <c r="R316" s="130"/>
      <c r="S316" s="130"/>
      <c r="T316" s="130"/>
      <c r="U316" s="130"/>
      <c r="V316" s="130"/>
      <c r="W316" s="130"/>
      <c r="X316" s="130"/>
      <c r="Y316" s="130"/>
      <c r="Z316" s="130"/>
      <c r="AA316" s="130"/>
    </row>
    <row r="317" spans="1:27" ht="15.6" x14ac:dyDescent="0.3">
      <c r="A317" s="130"/>
      <c r="B317" s="131"/>
      <c r="C317" s="130"/>
      <c r="D317" s="130"/>
      <c r="E317" s="130"/>
      <c r="F317" s="130"/>
      <c r="G317" s="130"/>
      <c r="H317" s="130"/>
      <c r="I317" s="130"/>
      <c r="J317" s="130"/>
      <c r="K317" s="130"/>
      <c r="L317" s="130"/>
      <c r="M317" s="130"/>
      <c r="N317" s="130"/>
      <c r="O317" s="130"/>
      <c r="P317" s="130"/>
      <c r="Q317" s="130"/>
      <c r="R317" s="130"/>
      <c r="S317" s="130"/>
      <c r="T317" s="130"/>
      <c r="U317" s="130"/>
      <c r="V317" s="130"/>
      <c r="W317" s="130"/>
      <c r="X317" s="130"/>
      <c r="Y317" s="130"/>
      <c r="Z317" s="130"/>
      <c r="AA317" s="130"/>
    </row>
    <row r="318" spans="1:27" ht="15.6" x14ac:dyDescent="0.3">
      <c r="A318" s="130"/>
      <c r="B318" s="131"/>
      <c r="C318" s="130"/>
      <c r="D318" s="130"/>
      <c r="E318" s="130"/>
      <c r="F318" s="130"/>
      <c r="G318" s="130"/>
      <c r="H318" s="130"/>
      <c r="I318" s="130"/>
      <c r="J318" s="130"/>
      <c r="K318" s="130"/>
      <c r="L318" s="130"/>
      <c r="M318" s="130"/>
      <c r="N318" s="130"/>
      <c r="O318" s="130"/>
      <c r="P318" s="130"/>
      <c r="Q318" s="130"/>
      <c r="R318" s="130"/>
      <c r="S318" s="130"/>
      <c r="T318" s="130"/>
      <c r="U318" s="130"/>
      <c r="V318" s="130"/>
      <c r="W318" s="130"/>
      <c r="X318" s="130"/>
      <c r="Y318" s="130"/>
      <c r="Z318" s="130"/>
      <c r="AA318" s="130"/>
    </row>
    <row r="319" spans="1:27" ht="15.6" x14ac:dyDescent="0.3">
      <c r="A319" s="130"/>
      <c r="B319" s="131"/>
      <c r="C319" s="130"/>
      <c r="D319" s="130"/>
      <c r="E319" s="130"/>
      <c r="F319" s="130"/>
      <c r="G319" s="130"/>
      <c r="H319" s="130"/>
      <c r="I319" s="130"/>
      <c r="J319" s="130"/>
      <c r="K319" s="130"/>
      <c r="L319" s="130"/>
      <c r="M319" s="130"/>
      <c r="N319" s="130"/>
      <c r="O319" s="130"/>
      <c r="P319" s="130"/>
      <c r="Q319" s="130"/>
      <c r="R319" s="130"/>
      <c r="S319" s="130"/>
      <c r="T319" s="130"/>
      <c r="U319" s="130"/>
      <c r="V319" s="130"/>
      <c r="W319" s="130"/>
      <c r="X319" s="130"/>
      <c r="Y319" s="130"/>
      <c r="Z319" s="130"/>
      <c r="AA319" s="130"/>
    </row>
    <row r="320" spans="1:27" ht="15.6" x14ac:dyDescent="0.3">
      <c r="A320" s="130"/>
      <c r="B320" s="131"/>
      <c r="C320" s="130"/>
      <c r="D320" s="130"/>
      <c r="E320" s="130"/>
      <c r="F320" s="130"/>
      <c r="G320" s="130"/>
      <c r="H320" s="130"/>
      <c r="I320" s="130"/>
      <c r="J320" s="130"/>
      <c r="K320" s="130"/>
      <c r="L320" s="130"/>
      <c r="M320" s="130"/>
      <c r="N320" s="130"/>
      <c r="O320" s="130"/>
      <c r="P320" s="130"/>
      <c r="Q320" s="130"/>
      <c r="R320" s="130"/>
      <c r="S320" s="130"/>
      <c r="T320" s="130"/>
      <c r="U320" s="130"/>
      <c r="V320" s="130"/>
      <c r="W320" s="130"/>
      <c r="X320" s="130"/>
      <c r="Y320" s="130"/>
      <c r="Z320" s="130"/>
      <c r="AA320" s="130"/>
    </row>
    <row r="321" spans="1:27" ht="15.6" x14ac:dyDescent="0.3">
      <c r="A321" s="130"/>
      <c r="B321" s="131"/>
      <c r="C321" s="130"/>
      <c r="D321" s="130"/>
      <c r="E321" s="130"/>
      <c r="F321" s="130"/>
      <c r="G321" s="130"/>
      <c r="H321" s="130"/>
      <c r="I321" s="130"/>
      <c r="J321" s="130"/>
      <c r="K321" s="130"/>
      <c r="L321" s="130"/>
      <c r="M321" s="130"/>
      <c r="N321" s="130"/>
      <c r="O321" s="130"/>
      <c r="P321" s="130"/>
      <c r="Q321" s="130"/>
      <c r="R321" s="130"/>
      <c r="S321" s="130"/>
      <c r="T321" s="130"/>
      <c r="U321" s="130"/>
      <c r="V321" s="130"/>
      <c r="W321" s="130"/>
      <c r="X321" s="130"/>
      <c r="Y321" s="130"/>
      <c r="Z321" s="130"/>
      <c r="AA321" s="130"/>
    </row>
    <row r="322" spans="1:27" ht="15.6" x14ac:dyDescent="0.3">
      <c r="A322" s="130"/>
      <c r="B322" s="131"/>
      <c r="C322" s="130"/>
      <c r="D322" s="130"/>
      <c r="E322" s="130"/>
      <c r="F322" s="130"/>
      <c r="G322" s="130"/>
      <c r="H322" s="130"/>
      <c r="I322" s="130"/>
      <c r="J322" s="130"/>
      <c r="K322" s="130"/>
      <c r="L322" s="130"/>
      <c r="M322" s="130"/>
      <c r="N322" s="130"/>
      <c r="O322" s="130"/>
      <c r="P322" s="130"/>
      <c r="Q322" s="130"/>
      <c r="R322" s="130"/>
      <c r="S322" s="130"/>
      <c r="T322" s="130"/>
      <c r="U322" s="130"/>
      <c r="V322" s="130"/>
      <c r="W322" s="130"/>
      <c r="X322" s="130"/>
      <c r="Y322" s="130"/>
      <c r="Z322" s="130"/>
      <c r="AA322" s="130"/>
    </row>
    <row r="323" spans="1:27" ht="15.6" x14ac:dyDescent="0.3">
      <c r="A323" s="130"/>
      <c r="B323" s="131"/>
      <c r="C323" s="130"/>
      <c r="D323" s="130"/>
      <c r="E323" s="130"/>
      <c r="F323" s="130"/>
      <c r="G323" s="130"/>
      <c r="H323" s="130"/>
      <c r="I323" s="130"/>
      <c r="J323" s="130"/>
      <c r="K323" s="130"/>
      <c r="L323" s="130"/>
      <c r="M323" s="130"/>
      <c r="N323" s="130"/>
      <c r="O323" s="130"/>
      <c r="P323" s="130"/>
      <c r="Q323" s="130"/>
      <c r="R323" s="130"/>
      <c r="S323" s="130"/>
      <c r="T323" s="130"/>
      <c r="U323" s="130"/>
      <c r="V323" s="130"/>
      <c r="W323" s="130"/>
      <c r="X323" s="130"/>
      <c r="Y323" s="130"/>
      <c r="Z323" s="130"/>
      <c r="AA323" s="130"/>
    </row>
    <row r="324" spans="1:27" ht="15.6" x14ac:dyDescent="0.3">
      <c r="A324" s="130"/>
      <c r="B324" s="131"/>
      <c r="C324" s="130"/>
      <c r="D324" s="130"/>
      <c r="E324" s="130"/>
      <c r="F324" s="130"/>
      <c r="G324" s="130"/>
      <c r="H324" s="130"/>
      <c r="I324" s="130"/>
      <c r="J324" s="130"/>
      <c r="K324" s="130"/>
      <c r="L324" s="130"/>
      <c r="M324" s="130"/>
      <c r="N324" s="130"/>
      <c r="O324" s="130"/>
      <c r="P324" s="130"/>
      <c r="Q324" s="130"/>
      <c r="R324" s="130"/>
      <c r="S324" s="130"/>
      <c r="T324" s="130"/>
      <c r="U324" s="130"/>
      <c r="V324" s="130"/>
      <c r="W324" s="130"/>
      <c r="X324" s="130"/>
      <c r="Y324" s="130"/>
      <c r="Z324" s="130"/>
      <c r="AA324" s="130"/>
    </row>
    <row r="325" spans="1:27" ht="15.6" x14ac:dyDescent="0.3">
      <c r="A325" s="130"/>
      <c r="B325" s="131"/>
      <c r="C325" s="130"/>
      <c r="D325" s="130"/>
      <c r="E325" s="130"/>
      <c r="F325" s="130"/>
      <c r="G325" s="130"/>
      <c r="H325" s="130"/>
      <c r="I325" s="130"/>
      <c r="J325" s="130"/>
      <c r="K325" s="130"/>
      <c r="L325" s="130"/>
      <c r="M325" s="130"/>
      <c r="N325" s="130"/>
      <c r="O325" s="130"/>
      <c r="P325" s="130"/>
      <c r="Q325" s="130"/>
      <c r="R325" s="130"/>
      <c r="S325" s="130"/>
      <c r="T325" s="130"/>
      <c r="U325" s="130"/>
      <c r="V325" s="130"/>
      <c r="W325" s="130"/>
      <c r="X325" s="130"/>
      <c r="Y325" s="130"/>
      <c r="Z325" s="130"/>
      <c r="AA325" s="130"/>
    </row>
    <row r="326" spans="1:27" ht="15.6" x14ac:dyDescent="0.3">
      <c r="A326" s="130"/>
      <c r="B326" s="131"/>
      <c r="C326" s="130"/>
      <c r="D326" s="130"/>
      <c r="E326" s="130"/>
      <c r="F326" s="130"/>
      <c r="G326" s="130"/>
      <c r="H326" s="130"/>
      <c r="I326" s="130"/>
      <c r="J326" s="130"/>
      <c r="K326" s="130"/>
      <c r="L326" s="130"/>
      <c r="M326" s="130"/>
      <c r="N326" s="130"/>
      <c r="O326" s="130"/>
      <c r="P326" s="130"/>
      <c r="Q326" s="130"/>
      <c r="R326" s="130"/>
      <c r="S326" s="130"/>
      <c r="T326" s="130"/>
      <c r="U326" s="130"/>
      <c r="V326" s="130"/>
      <c r="W326" s="130"/>
      <c r="X326" s="130"/>
      <c r="Y326" s="130"/>
      <c r="Z326" s="130"/>
      <c r="AA326" s="130"/>
    </row>
    <row r="327" spans="1:27" ht="15.6" x14ac:dyDescent="0.3">
      <c r="A327" s="130"/>
      <c r="B327" s="131"/>
      <c r="C327" s="130"/>
      <c r="D327" s="130"/>
      <c r="E327" s="130"/>
      <c r="F327" s="130"/>
      <c r="G327" s="130"/>
      <c r="H327" s="130"/>
      <c r="I327" s="130"/>
      <c r="J327" s="130"/>
      <c r="K327" s="130"/>
      <c r="L327" s="130"/>
      <c r="M327" s="130"/>
      <c r="N327" s="130"/>
      <c r="O327" s="130"/>
      <c r="P327" s="130"/>
      <c r="Q327" s="130"/>
      <c r="R327" s="130"/>
      <c r="S327" s="130"/>
      <c r="T327" s="130"/>
      <c r="U327" s="130"/>
      <c r="V327" s="130"/>
      <c r="W327" s="130"/>
      <c r="X327" s="130"/>
      <c r="Y327" s="130"/>
      <c r="Z327" s="130"/>
      <c r="AA327" s="130"/>
    </row>
    <row r="328" spans="1:27" ht="15.6" x14ac:dyDescent="0.3">
      <c r="A328" s="130"/>
      <c r="B328" s="131"/>
      <c r="C328" s="130"/>
      <c r="D328" s="130"/>
      <c r="E328" s="130"/>
      <c r="F328" s="130"/>
      <c r="G328" s="130"/>
      <c r="H328" s="130"/>
      <c r="I328" s="130"/>
      <c r="J328" s="130"/>
      <c r="K328" s="130"/>
      <c r="L328" s="130"/>
      <c r="M328" s="130"/>
      <c r="N328" s="130"/>
      <c r="O328" s="130"/>
      <c r="P328" s="130"/>
      <c r="Q328" s="130"/>
      <c r="R328" s="130"/>
      <c r="S328" s="130"/>
      <c r="T328" s="130"/>
      <c r="U328" s="130"/>
      <c r="V328" s="130"/>
      <c r="W328" s="130"/>
      <c r="X328" s="130"/>
      <c r="Y328" s="130"/>
      <c r="Z328" s="130"/>
      <c r="AA328" s="130"/>
    </row>
    <row r="329" spans="1:27" ht="15.6" x14ac:dyDescent="0.3">
      <c r="A329" s="130"/>
      <c r="B329" s="131"/>
      <c r="C329" s="130"/>
      <c r="D329" s="130"/>
      <c r="E329" s="130"/>
      <c r="F329" s="130"/>
      <c r="G329" s="130"/>
      <c r="H329" s="130"/>
      <c r="I329" s="130"/>
      <c r="J329" s="130"/>
      <c r="K329" s="130"/>
      <c r="L329" s="130"/>
      <c r="M329" s="130"/>
      <c r="N329" s="130"/>
      <c r="O329" s="130"/>
      <c r="P329" s="130"/>
      <c r="Q329" s="130"/>
      <c r="R329" s="130"/>
      <c r="S329" s="130"/>
      <c r="T329" s="130"/>
      <c r="U329" s="130"/>
      <c r="V329" s="130"/>
      <c r="W329" s="130"/>
      <c r="X329" s="130"/>
      <c r="Y329" s="130"/>
      <c r="Z329" s="130"/>
      <c r="AA329" s="130"/>
    </row>
    <row r="330" spans="1:27" ht="15.6" x14ac:dyDescent="0.3">
      <c r="A330" s="130"/>
      <c r="B330" s="131"/>
      <c r="C330" s="130"/>
      <c r="D330" s="130"/>
      <c r="E330" s="130"/>
      <c r="F330" s="130"/>
      <c r="G330" s="130"/>
      <c r="H330" s="130"/>
      <c r="I330" s="130"/>
      <c r="J330" s="130"/>
      <c r="K330" s="130"/>
      <c r="L330" s="130"/>
      <c r="M330" s="130"/>
      <c r="N330" s="130"/>
      <c r="O330" s="130"/>
      <c r="P330" s="130"/>
      <c r="Q330" s="130"/>
      <c r="R330" s="130"/>
      <c r="S330" s="130"/>
      <c r="T330" s="130"/>
      <c r="U330" s="130"/>
      <c r="V330" s="130"/>
      <c r="W330" s="130"/>
      <c r="X330" s="130"/>
      <c r="Y330" s="130"/>
      <c r="Z330" s="130"/>
      <c r="AA330" s="130"/>
    </row>
    <row r="331" spans="1:27" ht="15.6" x14ac:dyDescent="0.3">
      <c r="A331" s="130"/>
      <c r="B331" s="131"/>
      <c r="C331" s="130"/>
      <c r="D331" s="130"/>
      <c r="E331" s="130"/>
      <c r="F331" s="130"/>
      <c r="G331" s="130"/>
      <c r="H331" s="130"/>
      <c r="I331" s="130"/>
      <c r="J331" s="130"/>
      <c r="K331" s="130"/>
      <c r="L331" s="130"/>
      <c r="M331" s="130"/>
      <c r="N331" s="130"/>
      <c r="O331" s="130"/>
      <c r="P331" s="130"/>
      <c r="Q331" s="130"/>
      <c r="R331" s="130"/>
      <c r="S331" s="130"/>
      <c r="T331" s="130"/>
      <c r="U331" s="130"/>
      <c r="V331" s="130"/>
      <c r="W331" s="130"/>
      <c r="X331" s="130"/>
      <c r="Y331" s="130"/>
      <c r="Z331" s="130"/>
      <c r="AA331" s="130"/>
    </row>
    <row r="332" spans="1:27" ht="15.6" x14ac:dyDescent="0.3">
      <c r="A332" s="130"/>
      <c r="B332" s="131"/>
      <c r="C332" s="130"/>
      <c r="D332" s="130"/>
      <c r="E332" s="130"/>
      <c r="F332" s="130"/>
      <c r="G332" s="130"/>
      <c r="H332" s="130"/>
      <c r="I332" s="130"/>
      <c r="J332" s="130"/>
      <c r="K332" s="130"/>
      <c r="L332" s="130"/>
      <c r="M332" s="130"/>
      <c r="N332" s="130"/>
      <c r="O332" s="130"/>
      <c r="P332" s="130"/>
      <c r="Q332" s="130"/>
      <c r="R332" s="130"/>
      <c r="S332" s="130"/>
      <c r="T332" s="130"/>
      <c r="U332" s="130"/>
      <c r="V332" s="130"/>
      <c r="W332" s="130"/>
      <c r="X332" s="130"/>
      <c r="Y332" s="130"/>
      <c r="Z332" s="130"/>
      <c r="AA332" s="130"/>
    </row>
    <row r="333" spans="1:27" ht="15.6" x14ac:dyDescent="0.3">
      <c r="A333" s="130"/>
      <c r="B333" s="131"/>
      <c r="C333" s="130"/>
      <c r="D333" s="130"/>
      <c r="E333" s="130"/>
      <c r="F333" s="130"/>
      <c r="G333" s="130"/>
      <c r="H333" s="130"/>
      <c r="I333" s="130"/>
      <c r="J333" s="130"/>
      <c r="K333" s="130"/>
      <c r="L333" s="130"/>
      <c r="M333" s="130"/>
      <c r="N333" s="130"/>
      <c r="O333" s="130"/>
      <c r="P333" s="130"/>
      <c r="Q333" s="130"/>
      <c r="R333" s="130"/>
      <c r="S333" s="130"/>
      <c r="T333" s="130"/>
      <c r="U333" s="130"/>
      <c r="V333" s="130"/>
      <c r="W333" s="130"/>
      <c r="X333" s="130"/>
      <c r="Y333" s="130"/>
      <c r="Z333" s="130"/>
      <c r="AA333" s="130"/>
    </row>
    <row r="334" spans="1:27" ht="15.6" x14ac:dyDescent="0.3">
      <c r="A334" s="130"/>
      <c r="B334" s="131"/>
      <c r="C334" s="130"/>
      <c r="D334" s="130"/>
      <c r="E334" s="130"/>
      <c r="F334" s="130"/>
      <c r="G334" s="130"/>
      <c r="H334" s="130"/>
      <c r="I334" s="130"/>
      <c r="J334" s="130"/>
      <c r="K334" s="130"/>
      <c r="L334" s="130"/>
      <c r="M334" s="130"/>
      <c r="N334" s="130"/>
      <c r="O334" s="130"/>
      <c r="P334" s="130"/>
      <c r="Q334" s="130"/>
      <c r="R334" s="130"/>
      <c r="S334" s="130"/>
      <c r="T334" s="130"/>
      <c r="U334" s="130"/>
      <c r="V334" s="130"/>
      <c r="W334" s="130"/>
      <c r="X334" s="130"/>
      <c r="Y334" s="130"/>
      <c r="Z334" s="130"/>
      <c r="AA334" s="130"/>
    </row>
    <row r="335" spans="1:27" ht="15.6" x14ac:dyDescent="0.3">
      <c r="A335" s="130"/>
      <c r="B335" s="131"/>
      <c r="C335" s="130"/>
      <c r="D335" s="130"/>
      <c r="E335" s="130"/>
      <c r="F335" s="130"/>
      <c r="G335" s="130"/>
      <c r="H335" s="130"/>
      <c r="I335" s="130"/>
      <c r="J335" s="130"/>
      <c r="K335" s="130"/>
      <c r="L335" s="130"/>
      <c r="M335" s="130"/>
      <c r="N335" s="130"/>
      <c r="O335" s="130"/>
      <c r="P335" s="130"/>
      <c r="Q335" s="130"/>
      <c r="R335" s="130"/>
      <c r="S335" s="130"/>
      <c r="T335" s="130"/>
      <c r="U335" s="130"/>
      <c r="V335" s="130"/>
      <c r="W335" s="130"/>
      <c r="X335" s="130"/>
      <c r="Y335" s="130"/>
      <c r="Z335" s="130"/>
      <c r="AA335" s="130"/>
    </row>
    <row r="336" spans="1:27" ht="15.6" x14ac:dyDescent="0.3">
      <c r="A336" s="130"/>
      <c r="B336" s="131"/>
      <c r="C336" s="130"/>
      <c r="D336" s="130"/>
      <c r="E336" s="130"/>
      <c r="F336" s="130"/>
      <c r="G336" s="130"/>
      <c r="H336" s="130"/>
      <c r="I336" s="130"/>
      <c r="J336" s="130"/>
      <c r="K336" s="130"/>
      <c r="L336" s="130"/>
      <c r="M336" s="130"/>
      <c r="N336" s="130"/>
      <c r="O336" s="130"/>
      <c r="P336" s="130"/>
      <c r="Q336" s="130"/>
      <c r="R336" s="130"/>
      <c r="S336" s="130"/>
      <c r="T336" s="130"/>
      <c r="U336" s="130"/>
      <c r="V336" s="130"/>
      <c r="W336" s="130"/>
      <c r="X336" s="130"/>
      <c r="Y336" s="130"/>
      <c r="Z336" s="130"/>
      <c r="AA336" s="130"/>
    </row>
    <row r="337" spans="1:27" ht="15.6" x14ac:dyDescent="0.3">
      <c r="A337" s="130"/>
      <c r="B337" s="131"/>
      <c r="C337" s="130"/>
      <c r="D337" s="130"/>
      <c r="E337" s="130"/>
      <c r="F337" s="130"/>
      <c r="G337" s="130"/>
      <c r="H337" s="130"/>
      <c r="I337" s="130"/>
      <c r="J337" s="130"/>
      <c r="K337" s="130"/>
      <c r="L337" s="130"/>
      <c r="M337" s="130"/>
      <c r="N337" s="130"/>
      <c r="O337" s="130"/>
      <c r="P337" s="130"/>
      <c r="Q337" s="130"/>
      <c r="R337" s="130"/>
      <c r="S337" s="130"/>
      <c r="T337" s="130"/>
      <c r="U337" s="130"/>
      <c r="V337" s="130"/>
      <c r="W337" s="130"/>
      <c r="X337" s="130"/>
      <c r="Y337" s="130"/>
      <c r="Z337" s="130"/>
      <c r="AA337" s="130"/>
    </row>
    <row r="338" spans="1:27" ht="15.6" x14ac:dyDescent="0.3">
      <c r="A338" s="130"/>
      <c r="B338" s="131"/>
      <c r="C338" s="130"/>
      <c r="D338" s="130"/>
      <c r="E338" s="130"/>
      <c r="F338" s="130"/>
      <c r="G338" s="130"/>
      <c r="H338" s="130"/>
      <c r="I338" s="130"/>
      <c r="J338" s="130"/>
      <c r="K338" s="130"/>
      <c r="L338" s="130"/>
      <c r="M338" s="130"/>
      <c r="N338" s="130"/>
      <c r="O338" s="130"/>
      <c r="P338" s="130"/>
      <c r="Q338" s="130"/>
      <c r="R338" s="130"/>
      <c r="S338" s="130"/>
      <c r="T338" s="130"/>
      <c r="U338" s="130"/>
      <c r="V338" s="130"/>
      <c r="W338" s="130"/>
      <c r="X338" s="130"/>
      <c r="Y338" s="130"/>
      <c r="Z338" s="130"/>
      <c r="AA338" s="130"/>
    </row>
    <row r="339" spans="1:27" ht="15.6" x14ac:dyDescent="0.3">
      <c r="A339" s="130"/>
      <c r="B339" s="131"/>
      <c r="C339" s="130"/>
      <c r="D339" s="130"/>
      <c r="E339" s="130"/>
      <c r="F339" s="130"/>
      <c r="G339" s="130"/>
      <c r="H339" s="130"/>
      <c r="I339" s="130"/>
      <c r="J339" s="130"/>
      <c r="K339" s="130"/>
      <c r="L339" s="130"/>
      <c r="M339" s="130"/>
      <c r="N339" s="130"/>
      <c r="O339" s="130"/>
      <c r="P339" s="130"/>
      <c r="Q339" s="130"/>
      <c r="R339" s="130"/>
      <c r="S339" s="130"/>
      <c r="T339" s="130"/>
      <c r="U339" s="130"/>
      <c r="V339" s="130"/>
      <c r="W339" s="130"/>
      <c r="X339" s="130"/>
      <c r="Y339" s="130"/>
      <c r="Z339" s="130"/>
      <c r="AA339" s="130"/>
    </row>
    <row r="340" spans="1:27" ht="15.6" x14ac:dyDescent="0.3">
      <c r="A340" s="130"/>
      <c r="B340" s="131"/>
      <c r="C340" s="130"/>
      <c r="D340" s="130"/>
      <c r="E340" s="130"/>
      <c r="F340" s="130"/>
      <c r="G340" s="130"/>
      <c r="H340" s="130"/>
      <c r="I340" s="130"/>
      <c r="J340" s="130"/>
      <c r="K340" s="130"/>
      <c r="L340" s="130"/>
      <c r="M340" s="130"/>
      <c r="N340" s="130"/>
      <c r="O340" s="130"/>
      <c r="P340" s="130"/>
      <c r="Q340" s="130"/>
      <c r="R340" s="130"/>
      <c r="S340" s="130"/>
      <c r="T340" s="130"/>
      <c r="U340" s="130"/>
      <c r="V340" s="130"/>
      <c r="W340" s="130"/>
      <c r="X340" s="130"/>
      <c r="Y340" s="130"/>
      <c r="Z340" s="130"/>
      <c r="AA340" s="130"/>
    </row>
    <row r="341" spans="1:27" ht="15.6" x14ac:dyDescent="0.3">
      <c r="A341" s="130"/>
      <c r="B341" s="131"/>
      <c r="C341" s="130"/>
      <c r="D341" s="130"/>
      <c r="E341" s="130"/>
      <c r="F341" s="130"/>
      <c r="G341" s="130"/>
      <c r="H341" s="130"/>
      <c r="I341" s="130"/>
      <c r="J341" s="130"/>
      <c r="K341" s="130"/>
      <c r="L341" s="130"/>
      <c r="M341" s="130"/>
      <c r="N341" s="130"/>
      <c r="O341" s="130"/>
      <c r="P341" s="130"/>
      <c r="Q341" s="130"/>
      <c r="R341" s="130"/>
      <c r="S341" s="130"/>
      <c r="T341" s="130"/>
      <c r="U341" s="130"/>
      <c r="V341" s="130"/>
      <c r="W341" s="130"/>
      <c r="X341" s="130"/>
      <c r="Y341" s="130"/>
      <c r="Z341" s="130"/>
      <c r="AA341" s="130"/>
    </row>
    <row r="342" spans="1:27" ht="15.6" x14ac:dyDescent="0.3">
      <c r="A342" s="130"/>
      <c r="B342" s="131"/>
      <c r="C342" s="130"/>
      <c r="D342" s="130"/>
      <c r="E342" s="130"/>
      <c r="F342" s="130"/>
      <c r="G342" s="130"/>
      <c r="H342" s="130"/>
      <c r="I342" s="130"/>
      <c r="J342" s="130"/>
      <c r="K342" s="130"/>
      <c r="L342" s="130"/>
      <c r="M342" s="130"/>
      <c r="N342" s="130"/>
      <c r="O342" s="130"/>
      <c r="P342" s="130"/>
      <c r="Q342" s="130"/>
      <c r="R342" s="130"/>
      <c r="S342" s="130"/>
      <c r="T342" s="130"/>
      <c r="U342" s="130"/>
      <c r="V342" s="130"/>
      <c r="W342" s="130"/>
      <c r="X342" s="130"/>
      <c r="Y342" s="130"/>
      <c r="Z342" s="130"/>
      <c r="AA342" s="130"/>
    </row>
    <row r="343" spans="1:27" ht="15.6" x14ac:dyDescent="0.3">
      <c r="A343" s="130"/>
      <c r="B343" s="131"/>
      <c r="C343" s="130"/>
      <c r="D343" s="130"/>
      <c r="E343" s="130"/>
      <c r="F343" s="130"/>
      <c r="G343" s="130"/>
      <c r="H343" s="130"/>
      <c r="I343" s="130"/>
      <c r="J343" s="130"/>
      <c r="K343" s="130"/>
      <c r="L343" s="130"/>
      <c r="M343" s="130"/>
      <c r="N343" s="130"/>
      <c r="O343" s="130"/>
      <c r="P343" s="130"/>
      <c r="Q343" s="130"/>
      <c r="R343" s="130"/>
      <c r="S343" s="130"/>
      <c r="T343" s="130"/>
      <c r="U343" s="130"/>
      <c r="V343" s="130"/>
      <c r="W343" s="130"/>
      <c r="X343" s="130"/>
      <c r="Y343" s="130"/>
      <c r="Z343" s="130"/>
      <c r="AA343" s="130"/>
    </row>
    <row r="344" spans="1:27" ht="15.6" x14ac:dyDescent="0.3">
      <c r="A344" s="130"/>
      <c r="B344" s="131"/>
      <c r="C344" s="130"/>
      <c r="D344" s="130"/>
      <c r="E344" s="130"/>
      <c r="F344" s="130"/>
      <c r="G344" s="130"/>
      <c r="H344" s="130"/>
      <c r="I344" s="130"/>
      <c r="J344" s="130"/>
      <c r="K344" s="130"/>
      <c r="L344" s="130"/>
      <c r="M344" s="130"/>
      <c r="N344" s="130"/>
      <c r="O344" s="130"/>
      <c r="P344" s="130"/>
      <c r="Q344" s="130"/>
      <c r="R344" s="130"/>
      <c r="S344" s="130"/>
      <c r="T344" s="130"/>
      <c r="U344" s="130"/>
      <c r="V344" s="130"/>
      <c r="W344" s="130"/>
      <c r="X344" s="130"/>
      <c r="Y344" s="130"/>
      <c r="Z344" s="130"/>
      <c r="AA344" s="130"/>
    </row>
    <row r="345" spans="1:27" ht="15.6" x14ac:dyDescent="0.3">
      <c r="A345" s="130"/>
      <c r="B345" s="131"/>
      <c r="C345" s="130"/>
      <c r="D345" s="130"/>
      <c r="E345" s="130"/>
      <c r="F345" s="130"/>
      <c r="G345" s="130"/>
      <c r="H345" s="130"/>
      <c r="I345" s="130"/>
      <c r="J345" s="130"/>
      <c r="K345" s="130"/>
      <c r="L345" s="130"/>
      <c r="M345" s="130"/>
      <c r="N345" s="130"/>
      <c r="O345" s="130"/>
      <c r="P345" s="130"/>
      <c r="Q345" s="130"/>
      <c r="R345" s="130"/>
      <c r="S345" s="130"/>
      <c r="T345" s="130"/>
      <c r="U345" s="130"/>
      <c r="V345" s="130"/>
      <c r="W345" s="130"/>
      <c r="X345" s="130"/>
      <c r="Y345" s="130"/>
      <c r="Z345" s="130"/>
      <c r="AA345" s="130"/>
    </row>
    <row r="346" spans="1:27" ht="15.6" x14ac:dyDescent="0.3">
      <c r="A346" s="130"/>
      <c r="B346" s="131"/>
      <c r="C346" s="130"/>
      <c r="D346" s="130"/>
      <c r="E346" s="130"/>
      <c r="F346" s="130"/>
      <c r="G346" s="130"/>
      <c r="H346" s="130"/>
      <c r="I346" s="130"/>
      <c r="J346" s="130"/>
      <c r="K346" s="130"/>
      <c r="L346" s="130"/>
      <c r="M346" s="130"/>
      <c r="N346" s="130"/>
      <c r="O346" s="130"/>
      <c r="P346" s="130"/>
      <c r="Q346" s="130"/>
      <c r="R346" s="130"/>
      <c r="S346" s="130"/>
      <c r="T346" s="130"/>
      <c r="U346" s="130"/>
      <c r="V346" s="130"/>
      <c r="W346" s="130"/>
      <c r="X346" s="130"/>
      <c r="Y346" s="130"/>
      <c r="Z346" s="130"/>
      <c r="AA346" s="130"/>
    </row>
    <row r="347" spans="1:27" ht="15.6" x14ac:dyDescent="0.3">
      <c r="A347" s="130"/>
      <c r="B347" s="131"/>
      <c r="C347" s="130"/>
      <c r="D347" s="130"/>
      <c r="E347" s="130"/>
      <c r="F347" s="130"/>
      <c r="G347" s="130"/>
      <c r="H347" s="130"/>
      <c r="I347" s="130"/>
      <c r="J347" s="130"/>
      <c r="K347" s="130"/>
      <c r="L347" s="130"/>
      <c r="M347" s="130"/>
      <c r="N347" s="130"/>
      <c r="O347" s="130"/>
      <c r="P347" s="130"/>
      <c r="Q347" s="130"/>
      <c r="R347" s="130"/>
      <c r="S347" s="130"/>
      <c r="T347" s="130"/>
      <c r="U347" s="130"/>
      <c r="V347" s="130"/>
      <c r="W347" s="130"/>
      <c r="X347" s="130"/>
      <c r="Y347" s="130"/>
      <c r="Z347" s="130"/>
      <c r="AA347" s="130"/>
    </row>
    <row r="348" spans="1:27" ht="15.6" x14ac:dyDescent="0.3">
      <c r="A348" s="130"/>
      <c r="B348" s="131"/>
      <c r="C348" s="130"/>
      <c r="D348" s="130"/>
      <c r="E348" s="130"/>
      <c r="F348" s="130"/>
      <c r="G348" s="130"/>
      <c r="H348" s="130"/>
      <c r="I348" s="130"/>
      <c r="J348" s="130"/>
      <c r="K348" s="130"/>
      <c r="L348" s="130"/>
      <c r="M348" s="130"/>
      <c r="N348" s="130"/>
      <c r="O348" s="130"/>
      <c r="P348" s="130"/>
      <c r="Q348" s="130"/>
      <c r="R348" s="130"/>
      <c r="S348" s="130"/>
      <c r="T348" s="130"/>
      <c r="U348" s="130"/>
      <c r="V348" s="130"/>
      <c r="W348" s="130"/>
      <c r="X348" s="130"/>
      <c r="Y348" s="130"/>
      <c r="Z348" s="130"/>
      <c r="AA348" s="130"/>
    </row>
    <row r="349" spans="1:27" ht="15.6" x14ac:dyDescent="0.3">
      <c r="A349" s="130"/>
      <c r="B349" s="131"/>
      <c r="C349" s="130"/>
      <c r="D349" s="130"/>
      <c r="E349" s="130"/>
      <c r="F349" s="130"/>
      <c r="G349" s="130"/>
      <c r="H349" s="130"/>
      <c r="I349" s="130"/>
      <c r="J349" s="130"/>
      <c r="K349" s="130"/>
      <c r="L349" s="130"/>
      <c r="M349" s="130"/>
      <c r="N349" s="130"/>
      <c r="O349" s="130"/>
      <c r="P349" s="130"/>
      <c r="Q349" s="130"/>
      <c r="R349" s="130"/>
      <c r="S349" s="130"/>
      <c r="T349" s="130"/>
      <c r="U349" s="130"/>
      <c r="V349" s="130"/>
      <c r="W349" s="130"/>
      <c r="X349" s="130"/>
      <c r="Y349" s="130"/>
      <c r="Z349" s="130"/>
      <c r="AA349" s="130"/>
    </row>
    <row r="350" spans="1:27" ht="15.6" x14ac:dyDescent="0.3">
      <c r="A350" s="130"/>
      <c r="B350" s="131"/>
      <c r="C350" s="130"/>
      <c r="D350" s="130"/>
      <c r="E350" s="130"/>
      <c r="F350" s="130"/>
      <c r="G350" s="130"/>
      <c r="H350" s="130"/>
      <c r="I350" s="130"/>
      <c r="J350" s="130"/>
      <c r="K350" s="130"/>
      <c r="L350" s="130"/>
      <c r="M350" s="130"/>
      <c r="N350" s="130"/>
      <c r="O350" s="130"/>
      <c r="P350" s="130"/>
      <c r="Q350" s="130"/>
      <c r="R350" s="130"/>
      <c r="S350" s="130"/>
      <c r="T350" s="130"/>
      <c r="U350" s="130"/>
      <c r="V350" s="130"/>
      <c r="W350" s="130"/>
      <c r="X350" s="130"/>
      <c r="Y350" s="130"/>
      <c r="Z350" s="130"/>
      <c r="AA350" s="130"/>
    </row>
    <row r="351" spans="1:27" ht="15.6" x14ac:dyDescent="0.3">
      <c r="A351" s="130"/>
      <c r="B351" s="131"/>
      <c r="C351" s="130"/>
      <c r="D351" s="130"/>
      <c r="E351" s="130"/>
      <c r="F351" s="130"/>
      <c r="G351" s="130"/>
      <c r="H351" s="130"/>
      <c r="I351" s="130"/>
      <c r="J351" s="130"/>
      <c r="K351" s="130"/>
      <c r="L351" s="130"/>
      <c r="M351" s="130"/>
      <c r="N351" s="130"/>
      <c r="O351" s="130"/>
      <c r="P351" s="130"/>
      <c r="Q351" s="130"/>
      <c r="R351" s="130"/>
      <c r="S351" s="130"/>
      <c r="T351" s="130"/>
      <c r="U351" s="130"/>
      <c r="V351" s="130"/>
      <c r="W351" s="130"/>
      <c r="X351" s="130"/>
      <c r="Y351" s="130"/>
      <c r="Z351" s="130"/>
      <c r="AA351" s="130"/>
    </row>
    <row r="352" spans="1:27" ht="15.6" x14ac:dyDescent="0.3">
      <c r="A352" s="130"/>
      <c r="B352" s="131"/>
      <c r="C352" s="130"/>
      <c r="D352" s="130"/>
      <c r="E352" s="130"/>
      <c r="F352" s="130"/>
      <c r="G352" s="130"/>
      <c r="H352" s="130"/>
      <c r="I352" s="130"/>
      <c r="J352" s="130"/>
      <c r="K352" s="130"/>
      <c r="L352" s="130"/>
      <c r="M352" s="130"/>
      <c r="N352" s="130"/>
      <c r="O352" s="130"/>
      <c r="P352" s="130"/>
      <c r="Q352" s="130"/>
      <c r="R352" s="130"/>
      <c r="S352" s="130"/>
      <c r="T352" s="130"/>
      <c r="U352" s="130"/>
      <c r="V352" s="130"/>
      <c r="W352" s="130"/>
      <c r="X352" s="130"/>
      <c r="Y352" s="130"/>
      <c r="Z352" s="130"/>
      <c r="AA352" s="130"/>
    </row>
    <row r="353" spans="1:27" ht="15.6" x14ac:dyDescent="0.3">
      <c r="A353" s="130"/>
      <c r="B353" s="131"/>
      <c r="C353" s="130"/>
      <c r="D353" s="130"/>
      <c r="E353" s="130"/>
      <c r="F353" s="130"/>
      <c r="G353" s="130"/>
      <c r="H353" s="130"/>
      <c r="I353" s="130"/>
      <c r="J353" s="130"/>
      <c r="K353" s="130"/>
      <c r="L353" s="130"/>
      <c r="M353" s="130"/>
      <c r="N353" s="130"/>
      <c r="O353" s="130"/>
      <c r="P353" s="130"/>
      <c r="Q353" s="130"/>
      <c r="R353" s="130"/>
      <c r="S353" s="130"/>
      <c r="T353" s="130"/>
      <c r="U353" s="130"/>
      <c r="V353" s="130"/>
      <c r="W353" s="130"/>
      <c r="X353" s="130"/>
      <c r="Y353" s="130"/>
      <c r="Z353" s="130"/>
      <c r="AA353" s="130"/>
    </row>
    <row r="354" spans="1:27" ht="15.6" x14ac:dyDescent="0.3">
      <c r="A354" s="130"/>
      <c r="B354" s="131"/>
      <c r="C354" s="130"/>
      <c r="D354" s="130"/>
      <c r="E354" s="130"/>
      <c r="F354" s="130"/>
      <c r="G354" s="130"/>
      <c r="H354" s="130"/>
      <c r="I354" s="130"/>
      <c r="J354" s="130"/>
      <c r="K354" s="130"/>
      <c r="L354" s="130"/>
      <c r="M354" s="130"/>
      <c r="N354" s="130"/>
      <c r="O354" s="130"/>
      <c r="P354" s="130"/>
      <c r="Q354" s="130"/>
      <c r="R354" s="130"/>
      <c r="S354" s="130"/>
      <c r="T354" s="130"/>
      <c r="U354" s="130"/>
      <c r="V354" s="130"/>
      <c r="W354" s="130"/>
      <c r="X354" s="130"/>
      <c r="Y354" s="130"/>
      <c r="Z354" s="130"/>
      <c r="AA354" s="130"/>
    </row>
    <row r="355" spans="1:27" ht="15.6" x14ac:dyDescent="0.3">
      <c r="A355" s="130"/>
      <c r="B355" s="131"/>
      <c r="C355" s="130"/>
      <c r="D355" s="130"/>
      <c r="E355" s="130"/>
      <c r="F355" s="130"/>
      <c r="G355" s="130"/>
      <c r="H355" s="130"/>
      <c r="I355" s="130"/>
      <c r="J355" s="130"/>
      <c r="K355" s="130"/>
      <c r="L355" s="130"/>
      <c r="M355" s="130"/>
      <c r="N355" s="130"/>
      <c r="O355" s="130"/>
      <c r="P355" s="130"/>
      <c r="Q355" s="130"/>
      <c r="R355" s="130"/>
      <c r="S355" s="130"/>
      <c r="T355" s="130"/>
      <c r="U355" s="130"/>
      <c r="V355" s="130"/>
      <c r="W355" s="130"/>
      <c r="X355" s="130"/>
      <c r="Y355" s="130"/>
      <c r="Z355" s="130"/>
      <c r="AA355" s="130"/>
    </row>
    <row r="356" spans="1:27" ht="15.6" x14ac:dyDescent="0.3">
      <c r="A356" s="130"/>
      <c r="B356" s="131"/>
      <c r="C356" s="130"/>
      <c r="D356" s="130"/>
      <c r="E356" s="130"/>
      <c r="F356" s="130"/>
      <c r="G356" s="130"/>
      <c r="H356" s="130"/>
      <c r="I356" s="130"/>
      <c r="J356" s="130"/>
      <c r="K356" s="130"/>
      <c r="L356" s="130"/>
      <c r="M356" s="130"/>
      <c r="N356" s="130"/>
      <c r="O356" s="130"/>
      <c r="P356" s="130"/>
      <c r="Q356" s="130"/>
      <c r="R356" s="130"/>
      <c r="S356" s="130"/>
      <c r="T356" s="130"/>
      <c r="U356" s="130"/>
      <c r="V356" s="130"/>
      <c r="W356" s="130"/>
      <c r="X356" s="130"/>
      <c r="Y356" s="130"/>
      <c r="Z356" s="130"/>
      <c r="AA356" s="130"/>
    </row>
    <row r="357" spans="1:27" ht="15.6" x14ac:dyDescent="0.3">
      <c r="A357" s="130"/>
      <c r="B357" s="131"/>
      <c r="C357" s="130"/>
      <c r="D357" s="130"/>
      <c r="E357" s="130"/>
      <c r="F357" s="130"/>
      <c r="G357" s="130"/>
      <c r="H357" s="130"/>
      <c r="I357" s="130"/>
      <c r="J357" s="130"/>
      <c r="K357" s="130"/>
      <c r="L357" s="130"/>
      <c r="M357" s="130"/>
      <c r="N357" s="130"/>
      <c r="O357" s="130"/>
      <c r="P357" s="130"/>
      <c r="Q357" s="130"/>
      <c r="R357" s="130"/>
      <c r="S357" s="130"/>
      <c r="T357" s="130"/>
      <c r="U357" s="130"/>
      <c r="V357" s="130"/>
      <c r="W357" s="130"/>
      <c r="X357" s="130"/>
      <c r="Y357" s="130"/>
      <c r="Z357" s="130"/>
      <c r="AA357" s="130"/>
    </row>
    <row r="358" spans="1:27" ht="15.6" x14ac:dyDescent="0.3">
      <c r="A358" s="130"/>
      <c r="B358" s="131"/>
      <c r="C358" s="130"/>
      <c r="D358" s="130"/>
      <c r="E358" s="130"/>
      <c r="F358" s="130"/>
      <c r="G358" s="130"/>
      <c r="H358" s="130"/>
      <c r="I358" s="130"/>
      <c r="J358" s="130"/>
      <c r="K358" s="130"/>
      <c r="L358" s="130"/>
      <c r="M358" s="130"/>
      <c r="N358" s="130"/>
      <c r="O358" s="130"/>
      <c r="P358" s="130"/>
      <c r="Q358" s="130"/>
      <c r="R358" s="130"/>
      <c r="S358" s="130"/>
      <c r="T358" s="130"/>
      <c r="U358" s="130"/>
      <c r="V358" s="130"/>
      <c r="W358" s="130"/>
      <c r="X358" s="130"/>
      <c r="Y358" s="130"/>
      <c r="Z358" s="130"/>
      <c r="AA358" s="130"/>
    </row>
    <row r="359" spans="1:27" ht="15.6" x14ac:dyDescent="0.3">
      <c r="A359" s="130"/>
      <c r="B359" s="131"/>
      <c r="C359" s="130"/>
      <c r="D359" s="130"/>
      <c r="E359" s="130"/>
      <c r="F359" s="130"/>
      <c r="G359" s="130"/>
      <c r="H359" s="130"/>
      <c r="I359" s="130"/>
      <c r="J359" s="130"/>
      <c r="K359" s="130"/>
      <c r="L359" s="130"/>
      <c r="M359" s="130"/>
      <c r="N359" s="130"/>
      <c r="O359" s="130"/>
      <c r="P359" s="130"/>
      <c r="Q359" s="130"/>
      <c r="R359" s="130"/>
      <c r="S359" s="130"/>
      <c r="T359" s="130"/>
      <c r="U359" s="130"/>
      <c r="V359" s="130"/>
      <c r="W359" s="130"/>
      <c r="X359" s="130"/>
      <c r="Y359" s="130"/>
      <c r="Z359" s="130"/>
      <c r="AA359" s="130"/>
    </row>
    <row r="360" spans="1:27" ht="15.6" x14ac:dyDescent="0.3">
      <c r="A360" s="130"/>
      <c r="B360" s="131"/>
      <c r="C360" s="130"/>
      <c r="D360" s="130"/>
      <c r="E360" s="130"/>
      <c r="F360" s="130"/>
      <c r="G360" s="130"/>
      <c r="H360" s="130"/>
      <c r="I360" s="130"/>
      <c r="J360" s="130"/>
      <c r="K360" s="130"/>
      <c r="L360" s="130"/>
      <c r="M360" s="130"/>
      <c r="N360" s="130"/>
      <c r="O360" s="130"/>
      <c r="P360" s="130"/>
      <c r="Q360" s="130"/>
      <c r="R360" s="130"/>
      <c r="S360" s="130"/>
      <c r="T360" s="130"/>
      <c r="U360" s="130"/>
      <c r="V360" s="130"/>
      <c r="W360" s="130"/>
      <c r="X360" s="130"/>
      <c r="Y360" s="130"/>
      <c r="Z360" s="130"/>
      <c r="AA360" s="130"/>
    </row>
    <row r="361" spans="1:27" ht="15.6" x14ac:dyDescent="0.3">
      <c r="A361" s="130"/>
      <c r="B361" s="131"/>
      <c r="C361" s="130"/>
      <c r="D361" s="130"/>
      <c r="E361" s="130"/>
      <c r="F361" s="130"/>
      <c r="G361" s="130"/>
      <c r="H361" s="130"/>
      <c r="I361" s="130"/>
      <c r="J361" s="130"/>
      <c r="K361" s="130"/>
      <c r="L361" s="130"/>
      <c r="M361" s="130"/>
      <c r="N361" s="130"/>
      <c r="O361" s="130"/>
      <c r="P361" s="130"/>
      <c r="Q361" s="130"/>
      <c r="R361" s="130"/>
      <c r="S361" s="130"/>
      <c r="T361" s="130"/>
      <c r="U361" s="130"/>
      <c r="V361" s="130"/>
      <c r="W361" s="130"/>
      <c r="X361" s="130"/>
      <c r="Y361" s="130"/>
      <c r="Z361" s="130"/>
      <c r="AA361" s="130"/>
    </row>
    <row r="362" spans="1:27" ht="15.6" x14ac:dyDescent="0.3">
      <c r="A362" s="130"/>
      <c r="B362" s="131"/>
      <c r="C362" s="130"/>
      <c r="D362" s="130"/>
      <c r="E362" s="130"/>
      <c r="F362" s="130"/>
      <c r="G362" s="130"/>
      <c r="H362" s="130"/>
      <c r="I362" s="130"/>
      <c r="J362" s="130"/>
      <c r="K362" s="130"/>
      <c r="L362" s="130"/>
      <c r="M362" s="130"/>
      <c r="N362" s="130"/>
      <c r="O362" s="130"/>
      <c r="P362" s="130"/>
      <c r="Q362" s="130"/>
      <c r="R362" s="130"/>
      <c r="S362" s="130"/>
      <c r="T362" s="130"/>
      <c r="U362" s="130"/>
      <c r="V362" s="130"/>
      <c r="W362" s="130"/>
      <c r="X362" s="130"/>
      <c r="Y362" s="130"/>
      <c r="Z362" s="130"/>
      <c r="AA362" s="130"/>
    </row>
    <row r="363" spans="1:27" ht="15.6" x14ac:dyDescent="0.3">
      <c r="A363" s="130"/>
      <c r="B363" s="131"/>
      <c r="C363" s="130"/>
      <c r="D363" s="130"/>
      <c r="E363" s="130"/>
      <c r="F363" s="130"/>
      <c r="G363" s="130"/>
      <c r="H363" s="130"/>
      <c r="I363" s="130"/>
      <c r="J363" s="130"/>
      <c r="K363" s="130"/>
      <c r="L363" s="130"/>
      <c r="M363" s="130"/>
      <c r="N363" s="130"/>
      <c r="O363" s="130"/>
      <c r="P363" s="130"/>
      <c r="Q363" s="130"/>
      <c r="R363" s="130"/>
      <c r="S363" s="130"/>
      <c r="T363" s="130"/>
      <c r="U363" s="130"/>
      <c r="V363" s="130"/>
      <c r="W363" s="130"/>
      <c r="X363" s="130"/>
      <c r="Y363" s="130"/>
      <c r="Z363" s="130"/>
      <c r="AA363" s="130"/>
    </row>
    <row r="364" spans="1:27" ht="15.6" x14ac:dyDescent="0.3">
      <c r="A364" s="130"/>
      <c r="B364" s="131"/>
      <c r="C364" s="130"/>
      <c r="D364" s="130"/>
      <c r="E364" s="130"/>
      <c r="F364" s="130"/>
      <c r="G364" s="130"/>
      <c r="H364" s="130"/>
      <c r="I364" s="130"/>
      <c r="J364" s="130"/>
      <c r="K364" s="130"/>
      <c r="L364" s="130"/>
      <c r="M364" s="130"/>
      <c r="N364" s="130"/>
      <c r="O364" s="130"/>
      <c r="P364" s="130"/>
      <c r="Q364" s="130"/>
      <c r="R364" s="130"/>
      <c r="S364" s="130"/>
      <c r="T364" s="130"/>
      <c r="U364" s="130"/>
      <c r="V364" s="130"/>
      <c r="W364" s="130"/>
      <c r="X364" s="130"/>
      <c r="Y364" s="130"/>
      <c r="Z364" s="130"/>
      <c r="AA364" s="130"/>
    </row>
    <row r="365" spans="1:27" ht="15.6" x14ac:dyDescent="0.3">
      <c r="A365" s="130"/>
      <c r="B365" s="131"/>
      <c r="C365" s="130"/>
      <c r="D365" s="130"/>
      <c r="E365" s="130"/>
      <c r="F365" s="130"/>
      <c r="G365" s="130"/>
      <c r="H365" s="130"/>
      <c r="I365" s="130"/>
      <c r="J365" s="130"/>
      <c r="K365" s="130"/>
      <c r="L365" s="130"/>
      <c r="M365" s="130"/>
      <c r="N365" s="130"/>
      <c r="O365" s="130"/>
      <c r="P365" s="130"/>
      <c r="Q365" s="130"/>
      <c r="R365" s="130"/>
      <c r="S365" s="130"/>
      <c r="T365" s="130"/>
      <c r="U365" s="130"/>
      <c r="V365" s="130"/>
      <c r="W365" s="130"/>
      <c r="X365" s="130"/>
      <c r="Y365" s="130"/>
      <c r="Z365" s="130"/>
      <c r="AA365" s="130"/>
    </row>
    <row r="366" spans="1:27" ht="15.6" x14ac:dyDescent="0.3">
      <c r="A366" s="130"/>
      <c r="B366" s="131"/>
      <c r="C366" s="130"/>
      <c r="D366" s="130"/>
      <c r="E366" s="130"/>
      <c r="F366" s="130"/>
      <c r="G366" s="130"/>
      <c r="H366" s="130"/>
      <c r="I366" s="130"/>
      <c r="J366" s="130"/>
      <c r="K366" s="130"/>
      <c r="L366" s="130"/>
      <c r="M366" s="130"/>
      <c r="N366" s="130"/>
      <c r="O366" s="130"/>
      <c r="P366" s="130"/>
      <c r="Q366" s="130"/>
      <c r="R366" s="130"/>
      <c r="S366" s="130"/>
      <c r="T366" s="130"/>
      <c r="U366" s="130"/>
      <c r="V366" s="130"/>
      <c r="W366" s="130"/>
      <c r="X366" s="130"/>
      <c r="Y366" s="130"/>
      <c r="Z366" s="130"/>
      <c r="AA366" s="130"/>
    </row>
    <row r="367" spans="1:27" ht="15.6" x14ac:dyDescent="0.3">
      <c r="A367" s="130"/>
      <c r="B367" s="131"/>
      <c r="C367" s="130"/>
      <c r="D367" s="130"/>
      <c r="E367" s="130"/>
      <c r="F367" s="130"/>
      <c r="G367" s="130"/>
      <c r="H367" s="130"/>
      <c r="I367" s="130"/>
      <c r="J367" s="130"/>
      <c r="K367" s="130"/>
      <c r="L367" s="130"/>
      <c r="M367" s="130"/>
      <c r="N367" s="130"/>
      <c r="O367" s="130"/>
      <c r="P367" s="130"/>
      <c r="Q367" s="130"/>
      <c r="R367" s="130"/>
      <c r="S367" s="130"/>
      <c r="T367" s="130"/>
      <c r="U367" s="130"/>
      <c r="V367" s="130"/>
      <c r="W367" s="130"/>
      <c r="X367" s="130"/>
      <c r="Y367" s="130"/>
      <c r="Z367" s="130"/>
      <c r="AA367" s="130"/>
    </row>
    <row r="368" spans="1:27" ht="15.6" x14ac:dyDescent="0.3">
      <c r="A368" s="130"/>
      <c r="B368" s="131"/>
      <c r="C368" s="130"/>
      <c r="D368" s="130"/>
      <c r="E368" s="130"/>
      <c r="F368" s="130"/>
      <c r="G368" s="130"/>
      <c r="H368" s="130"/>
      <c r="I368" s="130"/>
      <c r="J368" s="130"/>
      <c r="K368" s="130"/>
      <c r="L368" s="130"/>
      <c r="M368" s="130"/>
      <c r="N368" s="130"/>
      <c r="O368" s="130"/>
      <c r="P368" s="130"/>
      <c r="Q368" s="130"/>
      <c r="R368" s="130"/>
      <c r="S368" s="130"/>
      <c r="T368" s="130"/>
      <c r="U368" s="130"/>
      <c r="V368" s="130"/>
      <c r="W368" s="130"/>
      <c r="X368" s="130"/>
      <c r="Y368" s="130"/>
      <c r="Z368" s="130"/>
      <c r="AA368" s="130"/>
    </row>
    <row r="369" spans="1:27" ht="15.6" x14ac:dyDescent="0.3">
      <c r="A369" s="130"/>
      <c r="B369" s="131"/>
      <c r="C369" s="130"/>
      <c r="D369" s="130"/>
      <c r="E369" s="130"/>
      <c r="F369" s="130"/>
      <c r="G369" s="130"/>
      <c r="H369" s="130"/>
      <c r="I369" s="130"/>
      <c r="J369" s="130"/>
      <c r="K369" s="130"/>
      <c r="L369" s="130"/>
      <c r="M369" s="130"/>
      <c r="N369" s="130"/>
      <c r="O369" s="130"/>
      <c r="P369" s="130"/>
      <c r="Q369" s="130"/>
      <c r="R369" s="130"/>
      <c r="S369" s="130"/>
      <c r="T369" s="130"/>
      <c r="U369" s="130"/>
      <c r="V369" s="130"/>
      <c r="W369" s="130"/>
      <c r="X369" s="130"/>
      <c r="Y369" s="130"/>
      <c r="Z369" s="130"/>
      <c r="AA369" s="130"/>
    </row>
    <row r="370" spans="1:27" ht="15.6" x14ac:dyDescent="0.3">
      <c r="A370" s="130"/>
      <c r="B370" s="131"/>
      <c r="C370" s="130"/>
      <c r="D370" s="130"/>
      <c r="E370" s="130"/>
      <c r="F370" s="130"/>
      <c r="G370" s="130"/>
      <c r="H370" s="130"/>
      <c r="I370" s="130"/>
      <c r="J370" s="130"/>
      <c r="K370" s="130"/>
      <c r="L370" s="130"/>
      <c r="M370" s="130"/>
      <c r="N370" s="130"/>
      <c r="O370" s="130"/>
      <c r="P370" s="130"/>
      <c r="Q370" s="130"/>
      <c r="R370" s="130"/>
      <c r="S370" s="130"/>
      <c r="T370" s="130"/>
      <c r="U370" s="130"/>
      <c r="V370" s="130"/>
      <c r="W370" s="130"/>
      <c r="X370" s="130"/>
      <c r="Y370" s="130"/>
      <c r="Z370" s="130"/>
      <c r="AA370" s="130"/>
    </row>
    <row r="371" spans="1:27" ht="15.6" x14ac:dyDescent="0.3">
      <c r="A371" s="130"/>
      <c r="B371" s="131"/>
      <c r="C371" s="130"/>
      <c r="D371" s="130"/>
      <c r="E371" s="130"/>
      <c r="F371" s="130"/>
      <c r="G371" s="130"/>
      <c r="H371" s="130"/>
      <c r="I371" s="130"/>
      <c r="J371" s="130"/>
      <c r="K371" s="130"/>
      <c r="L371" s="130"/>
      <c r="M371" s="130"/>
      <c r="N371" s="130"/>
      <c r="O371" s="130"/>
      <c r="P371" s="130"/>
      <c r="Q371" s="130"/>
      <c r="R371" s="130"/>
      <c r="S371" s="130"/>
      <c r="T371" s="130"/>
      <c r="U371" s="130"/>
      <c r="V371" s="130"/>
      <c r="W371" s="130"/>
      <c r="X371" s="130"/>
      <c r="Y371" s="130"/>
      <c r="Z371" s="130"/>
      <c r="AA371" s="130"/>
    </row>
    <row r="372" spans="1:27" ht="15.6" x14ac:dyDescent="0.3">
      <c r="A372" s="130"/>
      <c r="B372" s="131"/>
      <c r="C372" s="130"/>
      <c r="D372" s="130"/>
      <c r="E372" s="130"/>
      <c r="F372" s="130"/>
      <c r="G372" s="130"/>
      <c r="H372" s="130"/>
      <c r="I372" s="130"/>
      <c r="J372" s="130"/>
      <c r="K372" s="130"/>
      <c r="L372" s="130"/>
      <c r="M372" s="130"/>
      <c r="N372" s="130"/>
      <c r="O372" s="130"/>
      <c r="P372" s="130"/>
      <c r="Q372" s="130"/>
      <c r="R372" s="130"/>
      <c r="S372" s="130"/>
      <c r="T372" s="130"/>
      <c r="U372" s="130"/>
      <c r="V372" s="130"/>
      <c r="W372" s="130"/>
      <c r="X372" s="130"/>
      <c r="Y372" s="130"/>
      <c r="Z372" s="130"/>
      <c r="AA372" s="130"/>
    </row>
    <row r="373" spans="1:27" ht="15.6" x14ac:dyDescent="0.3">
      <c r="A373" s="130"/>
      <c r="B373" s="131"/>
      <c r="C373" s="130"/>
      <c r="D373" s="130"/>
      <c r="E373" s="130"/>
      <c r="F373" s="130"/>
      <c r="G373" s="130"/>
      <c r="H373" s="130"/>
      <c r="I373" s="130"/>
      <c r="J373" s="130"/>
      <c r="K373" s="130"/>
      <c r="L373" s="130"/>
      <c r="M373" s="130"/>
      <c r="N373" s="130"/>
      <c r="O373" s="130"/>
      <c r="P373" s="130"/>
      <c r="Q373" s="130"/>
      <c r="R373" s="130"/>
      <c r="S373" s="130"/>
      <c r="T373" s="130"/>
      <c r="U373" s="130"/>
      <c r="V373" s="130"/>
      <c r="W373" s="130"/>
      <c r="X373" s="130"/>
      <c r="Y373" s="130"/>
      <c r="Z373" s="130"/>
      <c r="AA373" s="130"/>
    </row>
    <row r="374" spans="1:27" ht="15.6" x14ac:dyDescent="0.3">
      <c r="A374" s="130"/>
      <c r="B374" s="131"/>
      <c r="C374" s="130"/>
      <c r="D374" s="130"/>
      <c r="E374" s="130"/>
      <c r="F374" s="130"/>
      <c r="G374" s="130"/>
      <c r="H374" s="130"/>
      <c r="I374" s="130"/>
      <c r="J374" s="130"/>
      <c r="K374" s="130"/>
      <c r="L374" s="130"/>
      <c r="M374" s="130"/>
      <c r="N374" s="130"/>
      <c r="O374" s="130"/>
      <c r="P374" s="130"/>
      <c r="Q374" s="130"/>
      <c r="R374" s="130"/>
      <c r="S374" s="130"/>
      <c r="T374" s="130"/>
      <c r="U374" s="130"/>
      <c r="V374" s="130"/>
      <c r="W374" s="130"/>
      <c r="X374" s="130"/>
      <c r="Y374" s="130"/>
      <c r="Z374" s="130"/>
      <c r="AA374" s="130"/>
    </row>
    <row r="375" spans="1:27" ht="15.6" x14ac:dyDescent="0.3">
      <c r="A375" s="130"/>
      <c r="B375" s="131"/>
      <c r="C375" s="130"/>
      <c r="D375" s="130"/>
      <c r="E375" s="130"/>
      <c r="F375" s="130"/>
      <c r="G375" s="130"/>
      <c r="H375" s="130"/>
      <c r="I375" s="130"/>
      <c r="J375" s="130"/>
      <c r="K375" s="130"/>
      <c r="L375" s="130"/>
      <c r="M375" s="130"/>
      <c r="N375" s="130"/>
      <c r="O375" s="130"/>
      <c r="P375" s="130"/>
      <c r="Q375" s="130"/>
      <c r="R375" s="130"/>
      <c r="S375" s="130"/>
      <c r="T375" s="130"/>
      <c r="U375" s="130"/>
      <c r="V375" s="130"/>
      <c r="W375" s="130"/>
      <c r="X375" s="130"/>
      <c r="Y375" s="130"/>
      <c r="Z375" s="130"/>
      <c r="AA375" s="130"/>
    </row>
    <row r="376" spans="1:27" ht="15.6" x14ac:dyDescent="0.3">
      <c r="A376" s="130"/>
      <c r="B376" s="131"/>
      <c r="C376" s="130"/>
      <c r="D376" s="130"/>
      <c r="E376" s="130"/>
      <c r="F376" s="130"/>
      <c r="G376" s="130"/>
      <c r="H376" s="130"/>
      <c r="I376" s="130"/>
      <c r="J376" s="130"/>
      <c r="K376" s="130"/>
      <c r="L376" s="130"/>
      <c r="M376" s="130"/>
      <c r="N376" s="130"/>
      <c r="O376" s="130"/>
      <c r="P376" s="130"/>
      <c r="Q376" s="130"/>
      <c r="R376" s="130"/>
      <c r="S376" s="130"/>
      <c r="T376" s="130"/>
      <c r="U376" s="130"/>
      <c r="V376" s="130"/>
      <c r="W376" s="130"/>
      <c r="X376" s="130"/>
      <c r="Y376" s="130"/>
      <c r="Z376" s="130"/>
      <c r="AA376" s="130"/>
    </row>
    <row r="377" spans="1:27" ht="15.6" x14ac:dyDescent="0.3">
      <c r="A377" s="130"/>
      <c r="B377" s="131"/>
      <c r="C377" s="130"/>
      <c r="D377" s="130"/>
      <c r="E377" s="130"/>
      <c r="F377" s="130"/>
      <c r="G377" s="130"/>
      <c r="H377" s="130"/>
      <c r="I377" s="130"/>
      <c r="J377" s="130"/>
      <c r="K377" s="130"/>
      <c r="L377" s="130"/>
      <c r="M377" s="130"/>
      <c r="N377" s="130"/>
      <c r="O377" s="130"/>
      <c r="P377" s="130"/>
      <c r="Q377" s="130"/>
      <c r="R377" s="130"/>
      <c r="S377" s="130"/>
      <c r="T377" s="130"/>
      <c r="U377" s="130"/>
      <c r="V377" s="130"/>
      <c r="W377" s="130"/>
      <c r="X377" s="130"/>
      <c r="Y377" s="130"/>
      <c r="Z377" s="130"/>
      <c r="AA377" s="130"/>
    </row>
    <row r="378" spans="1:27" ht="15.6" x14ac:dyDescent="0.3">
      <c r="A378" s="130"/>
      <c r="B378" s="131"/>
      <c r="C378" s="130"/>
      <c r="D378" s="130"/>
      <c r="E378" s="130"/>
      <c r="F378" s="130"/>
      <c r="G378" s="130"/>
      <c r="H378" s="130"/>
      <c r="I378" s="130"/>
      <c r="J378" s="130"/>
      <c r="K378" s="130"/>
      <c r="L378" s="130"/>
      <c r="M378" s="130"/>
      <c r="N378" s="130"/>
      <c r="O378" s="130"/>
      <c r="P378" s="130"/>
      <c r="Q378" s="130"/>
      <c r="R378" s="130"/>
      <c r="S378" s="130"/>
      <c r="T378" s="130"/>
      <c r="U378" s="130"/>
      <c r="V378" s="130"/>
      <c r="W378" s="130"/>
      <c r="X378" s="130"/>
      <c r="Y378" s="130"/>
      <c r="Z378" s="130"/>
      <c r="AA378" s="130"/>
    </row>
    <row r="379" spans="1:27" ht="15.6" x14ac:dyDescent="0.3">
      <c r="A379" s="130"/>
      <c r="B379" s="131"/>
      <c r="C379" s="130"/>
      <c r="D379" s="130"/>
      <c r="E379" s="130"/>
      <c r="F379" s="130"/>
      <c r="G379" s="130"/>
      <c r="H379" s="130"/>
      <c r="I379" s="130"/>
      <c r="J379" s="130"/>
      <c r="K379" s="130"/>
      <c r="L379" s="130"/>
      <c r="M379" s="130"/>
      <c r="N379" s="130"/>
      <c r="O379" s="130"/>
      <c r="P379" s="130"/>
      <c r="Q379" s="130"/>
      <c r="R379" s="130"/>
      <c r="S379" s="130"/>
      <c r="T379" s="130"/>
      <c r="U379" s="130"/>
      <c r="V379" s="130"/>
      <c r="W379" s="130"/>
      <c r="X379" s="130"/>
      <c r="Y379" s="130"/>
      <c r="Z379" s="130"/>
      <c r="AA379" s="130"/>
    </row>
    <row r="380" spans="1:27" ht="15.6" x14ac:dyDescent="0.3">
      <c r="A380" s="130"/>
      <c r="B380" s="131"/>
      <c r="C380" s="130"/>
      <c r="D380" s="130"/>
      <c r="E380" s="130"/>
      <c r="F380" s="130"/>
      <c r="G380" s="130"/>
      <c r="H380" s="130"/>
      <c r="I380" s="130"/>
      <c r="J380" s="130"/>
      <c r="K380" s="130"/>
      <c r="L380" s="130"/>
      <c r="M380" s="130"/>
      <c r="N380" s="130"/>
      <c r="O380" s="130"/>
      <c r="P380" s="130"/>
      <c r="Q380" s="130"/>
      <c r="R380" s="130"/>
      <c r="S380" s="130"/>
      <c r="T380" s="130"/>
      <c r="U380" s="130"/>
      <c r="V380" s="130"/>
      <c r="W380" s="130"/>
      <c r="X380" s="130"/>
      <c r="Y380" s="130"/>
      <c r="Z380" s="130"/>
      <c r="AA380" s="130"/>
    </row>
    <row r="381" spans="1:27" ht="15.6" x14ac:dyDescent="0.3">
      <c r="A381" s="130"/>
      <c r="B381" s="131"/>
      <c r="C381" s="130"/>
      <c r="D381" s="130"/>
      <c r="E381" s="130"/>
      <c r="F381" s="130"/>
      <c r="G381" s="130"/>
      <c r="H381" s="130"/>
      <c r="I381" s="130"/>
      <c r="J381" s="130"/>
      <c r="K381" s="130"/>
      <c r="L381" s="130"/>
      <c r="M381" s="130"/>
      <c r="N381" s="130"/>
      <c r="O381" s="130"/>
      <c r="P381" s="130"/>
      <c r="Q381" s="130"/>
      <c r="R381" s="130"/>
      <c r="S381" s="130"/>
      <c r="T381" s="130"/>
      <c r="U381" s="130"/>
      <c r="V381" s="130"/>
      <c r="W381" s="130"/>
      <c r="X381" s="130"/>
      <c r="Y381" s="130"/>
      <c r="Z381" s="130"/>
      <c r="AA381" s="130"/>
    </row>
    <row r="382" spans="1:27" ht="15.6" x14ac:dyDescent="0.3">
      <c r="A382" s="130"/>
      <c r="B382" s="131"/>
      <c r="C382" s="130"/>
      <c r="D382" s="130"/>
      <c r="E382" s="130"/>
      <c r="F382" s="130"/>
      <c r="G382" s="130"/>
      <c r="H382" s="130"/>
      <c r="I382" s="130"/>
      <c r="J382" s="130"/>
      <c r="K382" s="130"/>
      <c r="L382" s="130"/>
      <c r="M382" s="130"/>
      <c r="N382" s="130"/>
      <c r="O382" s="130"/>
      <c r="P382" s="130"/>
      <c r="Q382" s="130"/>
      <c r="R382" s="130"/>
      <c r="S382" s="130"/>
      <c r="T382" s="130"/>
      <c r="U382" s="130"/>
      <c r="V382" s="130"/>
      <c r="W382" s="130"/>
      <c r="X382" s="130"/>
      <c r="Y382" s="130"/>
      <c r="Z382" s="130"/>
      <c r="AA382" s="130"/>
    </row>
    <row r="383" spans="1:27" ht="15.6" x14ac:dyDescent="0.3">
      <c r="A383" s="130"/>
      <c r="B383" s="131"/>
      <c r="C383" s="130"/>
      <c r="D383" s="130"/>
      <c r="E383" s="130"/>
      <c r="F383" s="130"/>
      <c r="G383" s="130"/>
      <c r="H383" s="130"/>
      <c r="I383" s="130"/>
      <c r="J383" s="130"/>
      <c r="K383" s="130"/>
      <c r="L383" s="130"/>
      <c r="M383" s="130"/>
      <c r="N383" s="130"/>
      <c r="O383" s="130"/>
      <c r="P383" s="130"/>
      <c r="Q383" s="130"/>
      <c r="R383" s="130"/>
      <c r="S383" s="130"/>
      <c r="T383" s="130"/>
      <c r="U383" s="130"/>
      <c r="V383" s="130"/>
      <c r="W383" s="130"/>
      <c r="X383" s="130"/>
      <c r="Y383" s="130"/>
      <c r="Z383" s="130"/>
      <c r="AA383" s="130"/>
    </row>
    <row r="384" spans="1:27" ht="15.6" x14ac:dyDescent="0.3">
      <c r="A384" s="130"/>
      <c r="B384" s="131"/>
      <c r="C384" s="130"/>
      <c r="D384" s="130"/>
      <c r="E384" s="130"/>
      <c r="F384" s="130"/>
      <c r="G384" s="130"/>
      <c r="H384" s="130"/>
      <c r="I384" s="130"/>
      <c r="J384" s="130"/>
      <c r="K384" s="130"/>
      <c r="L384" s="130"/>
      <c r="M384" s="130"/>
      <c r="N384" s="130"/>
      <c r="O384" s="130"/>
      <c r="P384" s="130"/>
      <c r="Q384" s="130"/>
      <c r="R384" s="130"/>
      <c r="S384" s="130"/>
      <c r="T384" s="130"/>
      <c r="U384" s="130"/>
      <c r="V384" s="130"/>
      <c r="W384" s="130"/>
      <c r="X384" s="130"/>
      <c r="Y384" s="130"/>
      <c r="Z384" s="130"/>
      <c r="AA384" s="130"/>
    </row>
    <row r="385" spans="1:27" ht="15.6" x14ac:dyDescent="0.3">
      <c r="A385" s="130"/>
      <c r="B385" s="131"/>
      <c r="C385" s="130"/>
      <c r="D385" s="130"/>
      <c r="E385" s="130"/>
      <c r="F385" s="130"/>
      <c r="G385" s="130"/>
      <c r="H385" s="130"/>
      <c r="I385" s="130"/>
      <c r="J385" s="130"/>
      <c r="K385" s="130"/>
      <c r="L385" s="130"/>
      <c r="M385" s="130"/>
      <c r="N385" s="130"/>
      <c r="O385" s="130"/>
      <c r="P385" s="130"/>
      <c r="Q385" s="130"/>
      <c r="R385" s="130"/>
      <c r="S385" s="130"/>
      <c r="T385" s="130"/>
      <c r="U385" s="130"/>
      <c r="V385" s="130"/>
      <c r="W385" s="130"/>
      <c r="X385" s="130"/>
      <c r="Y385" s="130"/>
      <c r="Z385" s="130"/>
      <c r="AA385" s="130"/>
    </row>
    <row r="386" spans="1:27" ht="15.6" x14ac:dyDescent="0.3">
      <c r="A386" s="130"/>
      <c r="B386" s="131"/>
      <c r="C386" s="130"/>
      <c r="D386" s="130"/>
      <c r="E386" s="130"/>
      <c r="F386" s="130"/>
      <c r="G386" s="130"/>
      <c r="H386" s="130"/>
      <c r="I386" s="130"/>
      <c r="J386" s="130"/>
      <c r="K386" s="130"/>
      <c r="L386" s="130"/>
      <c r="M386" s="130"/>
      <c r="N386" s="130"/>
      <c r="O386" s="130"/>
      <c r="P386" s="130"/>
      <c r="Q386" s="130"/>
      <c r="R386" s="130"/>
      <c r="S386" s="130"/>
      <c r="T386" s="130"/>
      <c r="U386" s="130"/>
      <c r="V386" s="130"/>
      <c r="W386" s="130"/>
      <c r="X386" s="130"/>
      <c r="Y386" s="130"/>
      <c r="Z386" s="130"/>
      <c r="AA386" s="130"/>
    </row>
    <row r="387" spans="1:27" ht="15.6" x14ac:dyDescent="0.3">
      <c r="A387" s="130"/>
      <c r="B387" s="131"/>
      <c r="C387" s="130"/>
      <c r="D387" s="130"/>
      <c r="E387" s="130"/>
      <c r="F387" s="130"/>
      <c r="G387" s="130"/>
      <c r="H387" s="130"/>
      <c r="I387" s="130"/>
      <c r="J387" s="130"/>
      <c r="K387" s="130"/>
      <c r="L387" s="130"/>
      <c r="M387" s="130"/>
      <c r="N387" s="130"/>
      <c r="O387" s="130"/>
      <c r="P387" s="130"/>
      <c r="Q387" s="130"/>
      <c r="R387" s="130"/>
      <c r="S387" s="130"/>
      <c r="T387" s="130"/>
      <c r="U387" s="130"/>
      <c r="V387" s="130"/>
      <c r="W387" s="130"/>
      <c r="X387" s="130"/>
      <c r="Y387" s="130"/>
      <c r="Z387" s="130"/>
      <c r="AA387" s="130"/>
    </row>
    <row r="388" spans="1:27" ht="15.6" x14ac:dyDescent="0.3">
      <c r="A388" s="130"/>
      <c r="B388" s="131"/>
      <c r="C388" s="130"/>
      <c r="D388" s="130"/>
      <c r="E388" s="130"/>
      <c r="F388" s="130"/>
      <c r="G388" s="130"/>
      <c r="H388" s="130"/>
      <c r="I388" s="130"/>
      <c r="J388" s="130"/>
      <c r="K388" s="130"/>
      <c r="L388" s="130"/>
      <c r="M388" s="130"/>
      <c r="N388" s="130"/>
      <c r="O388" s="130"/>
      <c r="P388" s="130"/>
      <c r="Q388" s="130"/>
      <c r="R388" s="130"/>
      <c r="S388" s="130"/>
      <c r="T388" s="130"/>
      <c r="U388" s="130"/>
      <c r="V388" s="130"/>
      <c r="W388" s="130"/>
      <c r="X388" s="130"/>
      <c r="Y388" s="130"/>
      <c r="Z388" s="130"/>
      <c r="AA388" s="130"/>
    </row>
    <row r="389" spans="1:27" ht="15.6" x14ac:dyDescent="0.3">
      <c r="A389" s="130"/>
      <c r="B389" s="131"/>
      <c r="C389" s="130"/>
      <c r="D389" s="130"/>
      <c r="E389" s="130"/>
      <c r="F389" s="130"/>
      <c r="G389" s="130"/>
      <c r="H389" s="130"/>
      <c r="I389" s="130"/>
      <c r="J389" s="130"/>
      <c r="K389" s="130"/>
      <c r="L389" s="130"/>
      <c r="M389" s="130"/>
      <c r="N389" s="130"/>
      <c r="O389" s="130"/>
      <c r="P389" s="130"/>
      <c r="Q389" s="130"/>
      <c r="R389" s="130"/>
      <c r="S389" s="130"/>
      <c r="T389" s="130"/>
      <c r="U389" s="130"/>
      <c r="V389" s="130"/>
      <c r="W389" s="130"/>
      <c r="X389" s="130"/>
      <c r="Y389" s="130"/>
      <c r="Z389" s="130"/>
      <c r="AA389" s="130"/>
    </row>
    <row r="390" spans="1:27" ht="15.6" x14ac:dyDescent="0.3">
      <c r="A390" s="130"/>
      <c r="B390" s="131"/>
      <c r="C390" s="130"/>
      <c r="D390" s="130"/>
      <c r="E390" s="130"/>
      <c r="F390" s="130"/>
      <c r="G390" s="130"/>
      <c r="H390" s="130"/>
      <c r="I390" s="130"/>
      <c r="J390" s="130"/>
      <c r="K390" s="130"/>
      <c r="L390" s="130"/>
      <c r="M390" s="130"/>
      <c r="N390" s="130"/>
      <c r="O390" s="130"/>
      <c r="P390" s="130"/>
      <c r="Q390" s="130"/>
      <c r="R390" s="130"/>
      <c r="S390" s="130"/>
      <c r="T390" s="130"/>
      <c r="U390" s="130"/>
      <c r="V390" s="130"/>
      <c r="W390" s="130"/>
      <c r="X390" s="130"/>
      <c r="Y390" s="130"/>
      <c r="Z390" s="130"/>
      <c r="AA390" s="130"/>
    </row>
    <row r="391" spans="1:27" ht="15.6" x14ac:dyDescent="0.3">
      <c r="A391" s="130"/>
      <c r="B391" s="131"/>
      <c r="C391" s="130"/>
      <c r="D391" s="130"/>
      <c r="E391" s="130"/>
      <c r="F391" s="130"/>
      <c r="G391" s="130"/>
      <c r="H391" s="130"/>
      <c r="I391" s="130"/>
      <c r="J391" s="130"/>
      <c r="K391" s="130"/>
      <c r="L391" s="130"/>
      <c r="M391" s="130"/>
      <c r="N391" s="130"/>
      <c r="O391" s="130"/>
      <c r="P391" s="130"/>
      <c r="Q391" s="130"/>
      <c r="R391" s="130"/>
      <c r="S391" s="130"/>
      <c r="T391" s="130"/>
      <c r="U391" s="130"/>
      <c r="V391" s="130"/>
      <c r="W391" s="130"/>
      <c r="X391" s="130"/>
      <c r="Y391" s="130"/>
      <c r="Z391" s="130"/>
      <c r="AA391" s="130"/>
    </row>
    <row r="392" spans="1:27" ht="15.6" x14ac:dyDescent="0.3">
      <c r="A392" s="130"/>
      <c r="B392" s="131"/>
      <c r="C392" s="130"/>
      <c r="D392" s="130"/>
      <c r="E392" s="130"/>
      <c r="F392" s="130"/>
      <c r="G392" s="130"/>
      <c r="H392" s="130"/>
      <c r="I392" s="130"/>
      <c r="J392" s="130"/>
      <c r="K392" s="130"/>
      <c r="L392" s="130"/>
      <c r="M392" s="130"/>
      <c r="N392" s="130"/>
      <c r="O392" s="130"/>
      <c r="P392" s="130"/>
      <c r="Q392" s="130"/>
      <c r="R392" s="130"/>
      <c r="S392" s="130"/>
      <c r="T392" s="130"/>
      <c r="U392" s="130"/>
      <c r="V392" s="130"/>
      <c r="W392" s="130"/>
      <c r="X392" s="130"/>
      <c r="Y392" s="130"/>
      <c r="Z392" s="130"/>
      <c r="AA392" s="130"/>
    </row>
    <row r="393" spans="1:27" ht="15.6" x14ac:dyDescent="0.3">
      <c r="A393" s="130"/>
      <c r="B393" s="131"/>
      <c r="C393" s="130"/>
      <c r="D393" s="130"/>
      <c r="E393" s="130"/>
      <c r="F393" s="130"/>
      <c r="G393" s="130"/>
      <c r="H393" s="130"/>
      <c r="I393" s="130"/>
      <c r="J393" s="130"/>
      <c r="K393" s="130"/>
      <c r="L393" s="130"/>
      <c r="M393" s="130"/>
      <c r="N393" s="130"/>
      <c r="O393" s="130"/>
      <c r="P393" s="130"/>
      <c r="Q393" s="130"/>
      <c r="R393" s="130"/>
      <c r="S393" s="130"/>
      <c r="T393" s="130"/>
      <c r="U393" s="130"/>
      <c r="V393" s="130"/>
      <c r="W393" s="130"/>
      <c r="X393" s="130"/>
      <c r="Y393" s="130"/>
      <c r="Z393" s="130"/>
      <c r="AA393" s="130"/>
    </row>
    <row r="394" spans="1:27" ht="15.6" x14ac:dyDescent="0.3">
      <c r="A394" s="130"/>
      <c r="B394" s="131"/>
      <c r="C394" s="130"/>
      <c r="D394" s="130"/>
      <c r="E394" s="130"/>
      <c r="F394" s="130"/>
      <c r="G394" s="130"/>
      <c r="H394" s="130"/>
      <c r="I394" s="130"/>
      <c r="J394" s="130"/>
      <c r="K394" s="130"/>
      <c r="L394" s="130"/>
      <c r="M394" s="130"/>
      <c r="N394" s="130"/>
      <c r="O394" s="130"/>
      <c r="P394" s="130"/>
      <c r="Q394" s="130"/>
      <c r="R394" s="130"/>
      <c r="S394" s="130"/>
      <c r="T394" s="130"/>
      <c r="U394" s="130"/>
      <c r="V394" s="130"/>
      <c r="W394" s="130"/>
      <c r="X394" s="130"/>
      <c r="Y394" s="130"/>
      <c r="Z394" s="130"/>
      <c r="AA394" s="130"/>
    </row>
    <row r="395" spans="1:27" ht="15.6" x14ac:dyDescent="0.3">
      <c r="A395" s="130"/>
      <c r="B395" s="131"/>
      <c r="C395" s="130"/>
      <c r="D395" s="130"/>
      <c r="E395" s="130"/>
      <c r="F395" s="130"/>
      <c r="G395" s="130"/>
      <c r="H395" s="130"/>
      <c r="I395" s="130"/>
      <c r="J395" s="130"/>
      <c r="K395" s="130"/>
      <c r="L395" s="130"/>
      <c r="M395" s="130"/>
      <c r="N395" s="130"/>
      <c r="O395" s="130"/>
      <c r="P395" s="130"/>
      <c r="Q395" s="130"/>
      <c r="R395" s="130"/>
      <c r="S395" s="130"/>
      <c r="T395" s="130"/>
      <c r="U395" s="130"/>
      <c r="V395" s="130"/>
      <c r="W395" s="130"/>
      <c r="X395" s="130"/>
      <c r="Y395" s="130"/>
      <c r="Z395" s="130"/>
      <c r="AA395" s="130"/>
    </row>
    <row r="396" spans="1:27" ht="15.6" x14ac:dyDescent="0.3">
      <c r="A396" s="130"/>
      <c r="B396" s="131"/>
      <c r="C396" s="130"/>
      <c r="D396" s="130"/>
      <c r="E396" s="130"/>
      <c r="F396" s="130"/>
      <c r="G396" s="130"/>
      <c r="H396" s="130"/>
      <c r="I396" s="130"/>
      <c r="J396" s="130"/>
      <c r="K396" s="130"/>
      <c r="L396" s="130"/>
      <c r="M396" s="130"/>
      <c r="N396" s="130"/>
      <c r="O396" s="130"/>
      <c r="P396" s="130"/>
      <c r="Q396" s="130"/>
      <c r="R396" s="130"/>
      <c r="S396" s="130"/>
      <c r="T396" s="130"/>
      <c r="U396" s="130"/>
      <c r="V396" s="130"/>
      <c r="W396" s="130"/>
      <c r="X396" s="130"/>
      <c r="Y396" s="130"/>
      <c r="Z396" s="130"/>
      <c r="AA396" s="130"/>
    </row>
    <row r="397" spans="1:27" ht="15.6" x14ac:dyDescent="0.3">
      <c r="A397" s="130"/>
      <c r="B397" s="131"/>
      <c r="C397" s="130"/>
      <c r="D397" s="130"/>
      <c r="E397" s="130"/>
      <c r="F397" s="130"/>
      <c r="G397" s="130"/>
      <c r="H397" s="130"/>
      <c r="I397" s="130"/>
      <c r="J397" s="130"/>
      <c r="K397" s="130"/>
      <c r="L397" s="130"/>
      <c r="M397" s="130"/>
      <c r="N397" s="130"/>
      <c r="O397" s="130"/>
      <c r="P397" s="130"/>
      <c r="Q397" s="130"/>
      <c r="R397" s="130"/>
      <c r="S397" s="130"/>
      <c r="T397" s="130"/>
      <c r="U397" s="130"/>
      <c r="V397" s="130"/>
      <c r="W397" s="130"/>
      <c r="X397" s="130"/>
      <c r="Y397" s="130"/>
      <c r="Z397" s="130"/>
      <c r="AA397" s="130"/>
    </row>
    <row r="398" spans="1:27" ht="15.6" x14ac:dyDescent="0.3">
      <c r="A398" s="130"/>
      <c r="B398" s="131"/>
      <c r="C398" s="130"/>
      <c r="D398" s="130"/>
      <c r="E398" s="130"/>
      <c r="F398" s="130"/>
      <c r="G398" s="130"/>
      <c r="H398" s="130"/>
      <c r="I398" s="130"/>
      <c r="J398" s="130"/>
      <c r="K398" s="130"/>
      <c r="L398" s="130"/>
      <c r="M398" s="130"/>
      <c r="N398" s="130"/>
      <c r="O398" s="130"/>
      <c r="P398" s="130"/>
      <c r="Q398" s="130"/>
      <c r="R398" s="130"/>
      <c r="S398" s="130"/>
      <c r="T398" s="130"/>
      <c r="U398" s="130"/>
      <c r="V398" s="130"/>
      <c r="W398" s="130"/>
      <c r="X398" s="130"/>
      <c r="Y398" s="130"/>
      <c r="Z398" s="130"/>
      <c r="AA398" s="130"/>
    </row>
    <row r="399" spans="1:27" ht="15.6" x14ac:dyDescent="0.3">
      <c r="A399" s="130"/>
      <c r="B399" s="131"/>
      <c r="C399" s="130"/>
      <c r="D399" s="130"/>
      <c r="E399" s="130"/>
      <c r="F399" s="130"/>
      <c r="G399" s="130"/>
      <c r="H399" s="130"/>
      <c r="I399" s="130"/>
      <c r="J399" s="130"/>
      <c r="K399" s="130"/>
      <c r="L399" s="130"/>
      <c r="M399" s="130"/>
      <c r="N399" s="130"/>
      <c r="O399" s="130"/>
      <c r="P399" s="130"/>
      <c r="Q399" s="130"/>
      <c r="R399" s="130"/>
      <c r="S399" s="130"/>
      <c r="T399" s="130"/>
      <c r="U399" s="130"/>
      <c r="V399" s="130"/>
      <c r="W399" s="130"/>
      <c r="X399" s="130"/>
      <c r="Y399" s="130"/>
      <c r="Z399" s="130"/>
      <c r="AA399" s="130"/>
    </row>
    <row r="400" spans="1:27" ht="15.6" x14ac:dyDescent="0.3">
      <c r="A400" s="130"/>
      <c r="B400" s="131"/>
      <c r="C400" s="130"/>
      <c r="D400" s="130"/>
      <c r="E400" s="130"/>
      <c r="F400" s="130"/>
      <c r="G400" s="130"/>
      <c r="H400" s="130"/>
      <c r="I400" s="130"/>
      <c r="J400" s="130"/>
      <c r="K400" s="130"/>
      <c r="L400" s="130"/>
      <c r="M400" s="130"/>
      <c r="N400" s="130"/>
      <c r="O400" s="130"/>
      <c r="P400" s="130"/>
      <c r="Q400" s="130"/>
      <c r="R400" s="130"/>
      <c r="S400" s="130"/>
      <c r="T400" s="130"/>
      <c r="U400" s="130"/>
      <c r="V400" s="130"/>
      <c r="W400" s="130"/>
      <c r="X400" s="130"/>
      <c r="Y400" s="130"/>
      <c r="Z400" s="130"/>
      <c r="AA400" s="130"/>
    </row>
    <row r="401" spans="1:27" ht="15.6" x14ac:dyDescent="0.3">
      <c r="A401" s="130"/>
      <c r="B401" s="131"/>
      <c r="C401" s="130"/>
      <c r="D401" s="130"/>
      <c r="E401" s="130"/>
      <c r="F401" s="130"/>
      <c r="G401" s="130"/>
      <c r="H401" s="130"/>
      <c r="I401" s="130"/>
      <c r="J401" s="130"/>
      <c r="K401" s="130"/>
      <c r="L401" s="130"/>
      <c r="M401" s="130"/>
      <c r="N401" s="130"/>
      <c r="O401" s="130"/>
      <c r="P401" s="130"/>
      <c r="Q401" s="130"/>
      <c r="R401" s="130"/>
      <c r="S401" s="130"/>
      <c r="T401" s="130"/>
      <c r="U401" s="130"/>
      <c r="V401" s="130"/>
      <c r="W401" s="130"/>
      <c r="X401" s="130"/>
      <c r="Y401" s="130"/>
      <c r="Z401" s="130"/>
      <c r="AA401" s="130"/>
    </row>
    <row r="402" spans="1:27" ht="15.6" x14ac:dyDescent="0.3">
      <c r="A402" s="130"/>
      <c r="B402" s="131"/>
      <c r="C402" s="130"/>
      <c r="D402" s="130"/>
      <c r="E402" s="130"/>
      <c r="F402" s="130"/>
      <c r="G402" s="130"/>
      <c r="H402" s="130"/>
      <c r="I402" s="130"/>
      <c r="J402" s="130"/>
      <c r="K402" s="130"/>
      <c r="L402" s="130"/>
      <c r="M402" s="130"/>
      <c r="N402" s="130"/>
      <c r="O402" s="130"/>
      <c r="P402" s="130"/>
      <c r="Q402" s="130"/>
      <c r="R402" s="130"/>
      <c r="S402" s="130"/>
      <c r="T402" s="130"/>
      <c r="U402" s="130"/>
      <c r="V402" s="130"/>
      <c r="W402" s="130"/>
      <c r="X402" s="130"/>
      <c r="Y402" s="130"/>
      <c r="Z402" s="130"/>
      <c r="AA402" s="130"/>
    </row>
    <row r="403" spans="1:27" ht="15.6" x14ac:dyDescent="0.3">
      <c r="A403" s="130"/>
      <c r="B403" s="131"/>
      <c r="C403" s="130"/>
      <c r="D403" s="130"/>
      <c r="E403" s="130"/>
      <c r="F403" s="130"/>
      <c r="G403" s="130"/>
      <c r="H403" s="130"/>
      <c r="I403" s="130"/>
      <c r="J403" s="130"/>
      <c r="K403" s="130"/>
      <c r="L403" s="130"/>
      <c r="M403" s="130"/>
      <c r="N403" s="130"/>
      <c r="O403" s="130"/>
      <c r="P403" s="130"/>
      <c r="Q403" s="130"/>
      <c r="R403" s="130"/>
      <c r="S403" s="130"/>
      <c r="T403" s="130"/>
      <c r="U403" s="130"/>
      <c r="V403" s="130"/>
      <c r="W403" s="130"/>
      <c r="X403" s="130"/>
      <c r="Y403" s="130"/>
      <c r="Z403" s="130"/>
      <c r="AA403" s="130"/>
    </row>
    <row r="404" spans="1:27" ht="15.6" x14ac:dyDescent="0.3">
      <c r="A404" s="130"/>
      <c r="B404" s="131"/>
      <c r="C404" s="130"/>
      <c r="D404" s="130"/>
      <c r="E404" s="130"/>
      <c r="F404" s="130"/>
      <c r="G404" s="130"/>
      <c r="H404" s="130"/>
      <c r="I404" s="130"/>
      <c r="J404" s="130"/>
      <c r="K404" s="130"/>
      <c r="L404" s="130"/>
      <c r="M404" s="130"/>
      <c r="N404" s="130"/>
      <c r="O404" s="130"/>
      <c r="P404" s="130"/>
      <c r="Q404" s="130"/>
      <c r="R404" s="130"/>
      <c r="S404" s="130"/>
      <c r="T404" s="130"/>
      <c r="U404" s="130"/>
      <c r="V404" s="130"/>
      <c r="W404" s="130"/>
      <c r="X404" s="130"/>
      <c r="Y404" s="130"/>
      <c r="Z404" s="130"/>
      <c r="AA404" s="130"/>
    </row>
    <row r="405" spans="1:27" ht="15.6" x14ac:dyDescent="0.3">
      <c r="A405" s="130"/>
      <c r="B405" s="131"/>
      <c r="C405" s="130"/>
      <c r="D405" s="130"/>
      <c r="E405" s="130"/>
      <c r="F405" s="130"/>
      <c r="G405" s="130"/>
      <c r="H405" s="130"/>
      <c r="I405" s="130"/>
      <c r="J405" s="130"/>
      <c r="K405" s="130"/>
      <c r="L405" s="130"/>
      <c r="M405" s="130"/>
      <c r="N405" s="130"/>
      <c r="O405" s="130"/>
      <c r="P405" s="130"/>
      <c r="Q405" s="130"/>
      <c r="R405" s="130"/>
      <c r="S405" s="130"/>
      <c r="T405" s="130"/>
      <c r="U405" s="130"/>
      <c r="V405" s="130"/>
      <c r="W405" s="130"/>
      <c r="X405" s="130"/>
      <c r="Y405" s="130"/>
      <c r="Z405" s="130"/>
      <c r="AA405" s="130"/>
    </row>
    <row r="406" spans="1:27" ht="15.6" x14ac:dyDescent="0.3">
      <c r="A406" s="130"/>
      <c r="B406" s="131"/>
      <c r="C406" s="130"/>
      <c r="D406" s="130"/>
      <c r="E406" s="130"/>
      <c r="F406" s="130"/>
      <c r="G406" s="130"/>
      <c r="H406" s="130"/>
      <c r="I406" s="130"/>
      <c r="J406" s="130"/>
      <c r="K406" s="130"/>
      <c r="L406" s="130"/>
      <c r="M406" s="130"/>
      <c r="N406" s="130"/>
      <c r="O406" s="130"/>
      <c r="P406" s="130"/>
      <c r="Q406" s="130"/>
      <c r="R406" s="130"/>
      <c r="S406" s="130"/>
      <c r="T406" s="130"/>
      <c r="U406" s="130"/>
      <c r="V406" s="130"/>
      <c r="W406" s="130"/>
      <c r="X406" s="130"/>
      <c r="Y406" s="130"/>
      <c r="Z406" s="130"/>
      <c r="AA406" s="130"/>
    </row>
    <row r="407" spans="1:27" ht="15.6" x14ac:dyDescent="0.3">
      <c r="A407" s="130"/>
      <c r="B407" s="131"/>
      <c r="C407" s="130"/>
      <c r="D407" s="130"/>
      <c r="E407" s="130"/>
      <c r="F407" s="130"/>
      <c r="G407" s="130"/>
      <c r="H407" s="130"/>
      <c r="I407" s="130"/>
      <c r="J407" s="130"/>
      <c r="K407" s="130"/>
      <c r="L407" s="130"/>
      <c r="M407" s="130"/>
      <c r="N407" s="130"/>
      <c r="O407" s="130"/>
      <c r="P407" s="130"/>
      <c r="Q407" s="130"/>
      <c r="R407" s="130"/>
      <c r="S407" s="130"/>
      <c r="T407" s="130"/>
      <c r="U407" s="130"/>
      <c r="V407" s="130"/>
      <c r="W407" s="130"/>
      <c r="X407" s="130"/>
      <c r="Y407" s="130"/>
      <c r="Z407" s="130"/>
      <c r="AA407" s="130"/>
    </row>
    <row r="408" spans="1:27" ht="15.6" x14ac:dyDescent="0.3">
      <c r="A408" s="130"/>
      <c r="B408" s="131"/>
      <c r="C408" s="130"/>
      <c r="D408" s="130"/>
      <c r="E408" s="130"/>
      <c r="F408" s="130"/>
      <c r="G408" s="130"/>
      <c r="H408" s="130"/>
      <c r="I408" s="130"/>
      <c r="J408" s="130"/>
      <c r="K408" s="130"/>
      <c r="L408" s="130"/>
      <c r="M408" s="130"/>
      <c r="N408" s="130"/>
      <c r="O408" s="130"/>
      <c r="P408" s="130"/>
      <c r="Q408" s="130"/>
      <c r="R408" s="130"/>
      <c r="S408" s="130"/>
      <c r="T408" s="130"/>
      <c r="U408" s="130"/>
      <c r="V408" s="130"/>
      <c r="W408" s="130"/>
      <c r="X408" s="130"/>
      <c r="Y408" s="130"/>
      <c r="Z408" s="130"/>
      <c r="AA408" s="130"/>
    </row>
    <row r="409" spans="1:27" ht="15.6" x14ac:dyDescent="0.3">
      <c r="A409" s="130"/>
      <c r="B409" s="131"/>
      <c r="C409" s="130"/>
      <c r="D409" s="130"/>
      <c r="E409" s="130"/>
      <c r="F409" s="130"/>
      <c r="G409" s="130"/>
      <c r="H409" s="130"/>
      <c r="I409" s="130"/>
      <c r="J409" s="130"/>
      <c r="K409" s="130"/>
      <c r="L409" s="130"/>
      <c r="M409" s="130"/>
      <c r="N409" s="130"/>
      <c r="O409" s="130"/>
      <c r="P409" s="130"/>
      <c r="Q409" s="130"/>
      <c r="R409" s="130"/>
      <c r="S409" s="130"/>
      <c r="T409" s="130"/>
      <c r="U409" s="130"/>
      <c r="V409" s="130"/>
      <c r="W409" s="130"/>
      <c r="X409" s="130"/>
      <c r="Y409" s="130"/>
      <c r="Z409" s="130"/>
      <c r="AA409" s="130"/>
    </row>
    <row r="410" spans="1:27" ht="15.6" x14ac:dyDescent="0.3">
      <c r="A410" s="130"/>
      <c r="B410" s="131"/>
      <c r="C410" s="130"/>
      <c r="D410" s="130"/>
      <c r="E410" s="130"/>
      <c r="F410" s="130"/>
      <c r="G410" s="130"/>
      <c r="H410" s="130"/>
      <c r="I410" s="130"/>
      <c r="J410" s="130"/>
      <c r="K410" s="130"/>
      <c r="L410" s="130"/>
      <c r="M410" s="130"/>
      <c r="N410" s="130"/>
      <c r="O410" s="130"/>
      <c r="P410" s="130"/>
      <c r="Q410" s="130"/>
      <c r="R410" s="130"/>
      <c r="S410" s="130"/>
      <c r="T410" s="130"/>
      <c r="U410" s="130"/>
      <c r="V410" s="130"/>
      <c r="W410" s="130"/>
      <c r="X410" s="130"/>
      <c r="Y410" s="130"/>
      <c r="Z410" s="130"/>
      <c r="AA410" s="130"/>
    </row>
    <row r="411" spans="1:27" ht="15.6" x14ac:dyDescent="0.3">
      <c r="A411" s="130"/>
      <c r="B411" s="131"/>
      <c r="C411" s="130"/>
      <c r="D411" s="130"/>
      <c r="E411" s="130"/>
      <c r="F411" s="130"/>
      <c r="G411" s="130"/>
      <c r="H411" s="130"/>
      <c r="I411" s="130"/>
      <c r="J411" s="130"/>
      <c r="K411" s="130"/>
      <c r="L411" s="130"/>
      <c r="M411" s="130"/>
      <c r="N411" s="130"/>
      <c r="O411" s="130"/>
      <c r="P411" s="130"/>
      <c r="Q411" s="130"/>
      <c r="R411" s="130"/>
      <c r="S411" s="130"/>
      <c r="T411" s="130"/>
      <c r="U411" s="130"/>
      <c r="V411" s="130"/>
      <c r="W411" s="130"/>
      <c r="X411" s="130"/>
      <c r="Y411" s="130"/>
      <c r="Z411" s="130"/>
      <c r="AA411" s="130"/>
    </row>
    <row r="412" spans="1:27" ht="15.6" x14ac:dyDescent="0.3">
      <c r="A412" s="130"/>
      <c r="B412" s="131"/>
      <c r="C412" s="130"/>
      <c r="D412" s="130"/>
      <c r="E412" s="130"/>
      <c r="F412" s="130"/>
      <c r="G412" s="130"/>
      <c r="H412" s="130"/>
      <c r="I412" s="130"/>
      <c r="J412" s="130"/>
      <c r="K412" s="130"/>
      <c r="L412" s="130"/>
      <c r="M412" s="130"/>
      <c r="N412" s="130"/>
      <c r="O412" s="130"/>
      <c r="P412" s="130"/>
      <c r="Q412" s="130"/>
      <c r="R412" s="130"/>
      <c r="S412" s="130"/>
      <c r="T412" s="130"/>
      <c r="U412" s="130"/>
      <c r="V412" s="130"/>
      <c r="W412" s="130"/>
      <c r="X412" s="130"/>
      <c r="Y412" s="130"/>
      <c r="Z412" s="130"/>
      <c r="AA412" s="130"/>
    </row>
    <row r="413" spans="1:27" ht="15.6" x14ac:dyDescent="0.3">
      <c r="A413" s="130"/>
      <c r="B413" s="131"/>
      <c r="C413" s="130"/>
      <c r="D413" s="130"/>
      <c r="E413" s="130"/>
      <c r="F413" s="130"/>
      <c r="G413" s="130"/>
      <c r="H413" s="130"/>
      <c r="I413" s="130"/>
      <c r="J413" s="130"/>
      <c r="K413" s="130"/>
      <c r="L413" s="130"/>
      <c r="M413" s="130"/>
      <c r="N413" s="130"/>
      <c r="O413" s="130"/>
      <c r="P413" s="130"/>
      <c r="Q413" s="130"/>
      <c r="R413" s="130"/>
      <c r="S413" s="130"/>
      <c r="T413" s="130"/>
      <c r="U413" s="130"/>
      <c r="V413" s="130"/>
      <c r="W413" s="130"/>
      <c r="X413" s="130"/>
      <c r="Y413" s="130"/>
      <c r="Z413" s="130"/>
      <c r="AA413" s="130"/>
    </row>
    <row r="414" spans="1:27" ht="15.6" x14ac:dyDescent="0.3">
      <c r="A414" s="130"/>
      <c r="B414" s="131"/>
      <c r="C414" s="130"/>
      <c r="D414" s="130"/>
      <c r="E414" s="130"/>
      <c r="F414" s="130"/>
      <c r="G414" s="130"/>
      <c r="H414" s="130"/>
      <c r="I414" s="130"/>
      <c r="J414" s="130"/>
      <c r="K414" s="130"/>
      <c r="L414" s="130"/>
      <c r="M414" s="130"/>
      <c r="N414" s="130"/>
      <c r="O414" s="130"/>
      <c r="P414" s="130"/>
      <c r="Q414" s="130"/>
      <c r="R414" s="130"/>
      <c r="S414" s="130"/>
      <c r="T414" s="130"/>
      <c r="U414" s="130"/>
      <c r="V414" s="130"/>
      <c r="W414" s="130"/>
      <c r="X414" s="130"/>
      <c r="Y414" s="130"/>
      <c r="Z414" s="130"/>
      <c r="AA414" s="130"/>
    </row>
    <row r="415" spans="1:27" ht="15.6" x14ac:dyDescent="0.3">
      <c r="A415" s="130"/>
      <c r="B415" s="131"/>
      <c r="C415" s="130"/>
      <c r="D415" s="130"/>
      <c r="E415" s="130"/>
      <c r="F415" s="130"/>
      <c r="G415" s="130"/>
      <c r="H415" s="130"/>
      <c r="I415" s="130"/>
      <c r="J415" s="130"/>
      <c r="K415" s="130"/>
      <c r="L415" s="130"/>
      <c r="M415" s="130"/>
      <c r="N415" s="130"/>
      <c r="O415" s="130"/>
      <c r="P415" s="130"/>
      <c r="Q415" s="130"/>
      <c r="R415" s="130"/>
      <c r="S415" s="130"/>
      <c r="T415" s="130"/>
      <c r="U415" s="130"/>
      <c r="V415" s="130"/>
      <c r="W415" s="130"/>
      <c r="X415" s="130"/>
      <c r="Y415" s="130"/>
      <c r="Z415" s="130"/>
      <c r="AA415" s="130"/>
    </row>
    <row r="416" spans="1:27" ht="15.6" x14ac:dyDescent="0.3">
      <c r="A416" s="130"/>
      <c r="B416" s="131"/>
      <c r="C416" s="130"/>
      <c r="D416" s="130"/>
      <c r="E416" s="130"/>
      <c r="F416" s="130"/>
      <c r="G416" s="130"/>
      <c r="H416" s="130"/>
      <c r="I416" s="130"/>
      <c r="J416" s="130"/>
      <c r="K416" s="130"/>
      <c r="L416" s="130"/>
      <c r="M416" s="130"/>
      <c r="N416" s="130"/>
      <c r="O416" s="130"/>
      <c r="P416" s="130"/>
      <c r="Q416" s="130"/>
      <c r="R416" s="130"/>
      <c r="S416" s="130"/>
      <c r="T416" s="130"/>
      <c r="U416" s="130"/>
      <c r="V416" s="130"/>
      <c r="W416" s="130"/>
      <c r="X416" s="130"/>
      <c r="Y416" s="130"/>
      <c r="Z416" s="130"/>
      <c r="AA416" s="130"/>
    </row>
    <row r="417" spans="1:27" ht="15.6" x14ac:dyDescent="0.3">
      <c r="A417" s="130"/>
      <c r="B417" s="131"/>
      <c r="C417" s="130"/>
      <c r="D417" s="130"/>
      <c r="E417" s="130"/>
      <c r="F417" s="130"/>
      <c r="G417" s="130"/>
      <c r="H417" s="130"/>
      <c r="I417" s="130"/>
      <c r="J417" s="130"/>
      <c r="K417" s="130"/>
      <c r="L417" s="130"/>
      <c r="M417" s="130"/>
      <c r="N417" s="130"/>
      <c r="O417" s="130"/>
      <c r="P417" s="130"/>
      <c r="Q417" s="130"/>
      <c r="R417" s="130"/>
      <c r="S417" s="130"/>
      <c r="T417" s="130"/>
      <c r="U417" s="130"/>
      <c r="V417" s="130"/>
      <c r="W417" s="130"/>
      <c r="X417" s="130"/>
      <c r="Y417" s="130"/>
      <c r="Z417" s="130"/>
      <c r="AA417" s="130"/>
    </row>
    <row r="418" spans="1:27" ht="15.6" x14ac:dyDescent="0.3">
      <c r="A418" s="130"/>
      <c r="B418" s="131"/>
      <c r="C418" s="130"/>
      <c r="D418" s="130"/>
      <c r="E418" s="130"/>
      <c r="F418" s="130"/>
      <c r="G418" s="130"/>
      <c r="H418" s="130"/>
      <c r="I418" s="130"/>
      <c r="J418" s="130"/>
      <c r="K418" s="130"/>
      <c r="L418" s="130"/>
      <c r="M418" s="130"/>
      <c r="N418" s="130"/>
      <c r="O418" s="130"/>
      <c r="P418" s="130"/>
      <c r="Q418" s="130"/>
      <c r="R418" s="130"/>
      <c r="S418" s="130"/>
      <c r="T418" s="130"/>
      <c r="U418" s="130"/>
      <c r="V418" s="130"/>
      <c r="W418" s="130"/>
      <c r="X418" s="130"/>
      <c r="Y418" s="130"/>
      <c r="Z418" s="130"/>
      <c r="AA418" s="130"/>
    </row>
    <row r="419" spans="1:27" ht="15.6" x14ac:dyDescent="0.3">
      <c r="A419" s="130"/>
      <c r="B419" s="131"/>
      <c r="C419" s="130"/>
      <c r="D419" s="130"/>
      <c r="E419" s="130"/>
      <c r="F419" s="130"/>
      <c r="G419" s="130"/>
      <c r="H419" s="130"/>
      <c r="I419" s="130"/>
      <c r="J419" s="130"/>
      <c r="K419" s="130"/>
      <c r="L419" s="130"/>
      <c r="M419" s="130"/>
      <c r="N419" s="130"/>
      <c r="O419" s="130"/>
      <c r="P419" s="130"/>
      <c r="Q419" s="130"/>
      <c r="R419" s="130"/>
      <c r="S419" s="130"/>
      <c r="T419" s="130"/>
      <c r="U419" s="130"/>
      <c r="V419" s="130"/>
      <c r="W419" s="130"/>
      <c r="X419" s="130"/>
      <c r="Y419" s="130"/>
      <c r="Z419" s="130"/>
      <c r="AA419" s="130"/>
    </row>
    <row r="420" spans="1:27" ht="15.6" x14ac:dyDescent="0.3">
      <c r="A420" s="130"/>
      <c r="B420" s="131"/>
      <c r="C420" s="130"/>
      <c r="D420" s="130"/>
      <c r="E420" s="130"/>
      <c r="F420" s="130"/>
      <c r="G420" s="130"/>
      <c r="H420" s="130"/>
      <c r="I420" s="130"/>
      <c r="J420" s="130"/>
      <c r="K420" s="130"/>
      <c r="L420" s="130"/>
      <c r="M420" s="130"/>
      <c r="N420" s="130"/>
      <c r="O420" s="130"/>
      <c r="P420" s="130"/>
      <c r="Q420" s="130"/>
      <c r="R420" s="130"/>
      <c r="S420" s="130"/>
      <c r="T420" s="130"/>
      <c r="U420" s="130"/>
      <c r="V420" s="130"/>
      <c r="W420" s="130"/>
      <c r="X420" s="130"/>
      <c r="Y420" s="130"/>
      <c r="Z420" s="130"/>
      <c r="AA420" s="130"/>
    </row>
    <row r="421" spans="1:27" ht="15.6" x14ac:dyDescent="0.3">
      <c r="A421" s="130"/>
      <c r="B421" s="131"/>
      <c r="C421" s="130"/>
      <c r="D421" s="130"/>
      <c r="E421" s="130"/>
      <c r="F421" s="130"/>
      <c r="G421" s="130"/>
      <c r="H421" s="130"/>
      <c r="I421" s="130"/>
      <c r="J421" s="130"/>
      <c r="K421" s="130"/>
      <c r="L421" s="130"/>
      <c r="M421" s="130"/>
      <c r="N421" s="130"/>
      <c r="O421" s="130"/>
      <c r="P421" s="130"/>
      <c r="Q421" s="130"/>
      <c r="R421" s="130"/>
      <c r="S421" s="130"/>
      <c r="T421" s="130"/>
      <c r="U421" s="130"/>
      <c r="V421" s="130"/>
      <c r="W421" s="130"/>
      <c r="X421" s="130"/>
      <c r="Y421" s="130"/>
      <c r="Z421" s="130"/>
      <c r="AA421" s="130"/>
    </row>
    <row r="422" spans="1:27" ht="15.6" x14ac:dyDescent="0.3">
      <c r="A422" s="130"/>
      <c r="B422" s="131"/>
      <c r="C422" s="130"/>
      <c r="D422" s="130"/>
      <c r="E422" s="130"/>
      <c r="F422" s="130"/>
      <c r="G422" s="130"/>
      <c r="H422" s="130"/>
      <c r="I422" s="130"/>
      <c r="J422" s="130"/>
      <c r="K422" s="130"/>
      <c r="L422" s="130"/>
      <c r="M422" s="130"/>
      <c r="N422" s="130"/>
      <c r="O422" s="130"/>
      <c r="P422" s="130"/>
      <c r="Q422" s="130"/>
      <c r="R422" s="130"/>
      <c r="S422" s="130"/>
      <c r="T422" s="130"/>
      <c r="U422" s="130"/>
      <c r="V422" s="130"/>
      <c r="W422" s="130"/>
      <c r="X422" s="130"/>
      <c r="Y422" s="130"/>
      <c r="Z422" s="130"/>
      <c r="AA422" s="130"/>
    </row>
    <row r="423" spans="1:27" ht="15.6" x14ac:dyDescent="0.3">
      <c r="A423" s="130"/>
      <c r="B423" s="131"/>
      <c r="C423" s="130"/>
      <c r="D423" s="130"/>
      <c r="E423" s="130"/>
      <c r="F423" s="130"/>
      <c r="G423" s="130"/>
      <c r="H423" s="130"/>
      <c r="I423" s="130"/>
      <c r="J423" s="130"/>
      <c r="K423" s="130"/>
      <c r="L423" s="130"/>
      <c r="M423" s="130"/>
      <c r="N423" s="130"/>
      <c r="O423" s="130"/>
      <c r="P423" s="130"/>
      <c r="Q423" s="130"/>
      <c r="R423" s="130"/>
      <c r="S423" s="130"/>
      <c r="T423" s="130"/>
      <c r="U423" s="130"/>
      <c r="V423" s="130"/>
      <c r="W423" s="130"/>
      <c r="X423" s="130"/>
      <c r="Y423" s="130"/>
      <c r="Z423" s="130"/>
      <c r="AA423" s="130"/>
    </row>
    <row r="424" spans="1:27" ht="15.6" x14ac:dyDescent="0.3">
      <c r="A424" s="130"/>
      <c r="B424" s="131"/>
      <c r="C424" s="130"/>
      <c r="D424" s="130"/>
      <c r="E424" s="130"/>
      <c r="F424" s="130"/>
      <c r="G424" s="130"/>
      <c r="H424" s="130"/>
      <c r="I424" s="130"/>
      <c r="J424" s="130"/>
      <c r="K424" s="130"/>
      <c r="L424" s="130"/>
      <c r="M424" s="130"/>
      <c r="N424" s="130"/>
      <c r="O424" s="130"/>
      <c r="P424" s="130"/>
      <c r="Q424" s="130"/>
      <c r="R424" s="130"/>
      <c r="S424" s="130"/>
      <c r="T424" s="130"/>
      <c r="U424" s="130"/>
      <c r="V424" s="130"/>
      <c r="W424" s="130"/>
      <c r="X424" s="130"/>
      <c r="Y424" s="130"/>
      <c r="Z424" s="130"/>
      <c r="AA424" s="130"/>
    </row>
    <row r="425" spans="1:27" ht="15.6" x14ac:dyDescent="0.3">
      <c r="A425" s="130"/>
      <c r="B425" s="131"/>
      <c r="C425" s="130"/>
      <c r="D425" s="130"/>
      <c r="E425" s="130"/>
      <c r="F425" s="130"/>
      <c r="G425" s="130"/>
      <c r="H425" s="130"/>
      <c r="I425" s="130"/>
      <c r="J425" s="130"/>
      <c r="K425" s="130"/>
      <c r="L425" s="130"/>
      <c r="M425" s="130"/>
      <c r="N425" s="130"/>
      <c r="O425" s="130"/>
      <c r="P425" s="130"/>
      <c r="Q425" s="130"/>
      <c r="R425" s="130"/>
      <c r="S425" s="130"/>
      <c r="T425" s="130"/>
      <c r="U425" s="130"/>
      <c r="V425" s="130"/>
      <c r="W425" s="130"/>
      <c r="X425" s="130"/>
      <c r="Y425" s="130"/>
      <c r="Z425" s="130"/>
      <c r="AA425" s="130"/>
    </row>
    <row r="426" spans="1:27" ht="15.6" x14ac:dyDescent="0.3">
      <c r="A426" s="130"/>
      <c r="B426" s="131"/>
      <c r="C426" s="130"/>
      <c r="D426" s="130"/>
      <c r="E426" s="130"/>
      <c r="F426" s="130"/>
      <c r="G426" s="130"/>
      <c r="H426" s="130"/>
      <c r="I426" s="130"/>
      <c r="J426" s="130"/>
      <c r="K426" s="130"/>
      <c r="L426" s="130"/>
      <c r="M426" s="130"/>
      <c r="N426" s="130"/>
      <c r="O426" s="130"/>
      <c r="P426" s="130"/>
      <c r="Q426" s="130"/>
      <c r="R426" s="130"/>
      <c r="S426" s="130"/>
      <c r="T426" s="130"/>
      <c r="U426" s="130"/>
      <c r="V426" s="130"/>
      <c r="W426" s="130"/>
      <c r="X426" s="130"/>
      <c r="Y426" s="130"/>
      <c r="Z426" s="130"/>
      <c r="AA426" s="130"/>
    </row>
    <row r="427" spans="1:27" ht="15.6" x14ac:dyDescent="0.3">
      <c r="A427" s="130"/>
      <c r="B427" s="131"/>
      <c r="C427" s="130"/>
      <c r="D427" s="130"/>
      <c r="E427" s="130"/>
      <c r="F427" s="130"/>
      <c r="G427" s="130"/>
      <c r="H427" s="130"/>
      <c r="I427" s="130"/>
      <c r="J427" s="130"/>
      <c r="K427" s="130"/>
      <c r="L427" s="130"/>
      <c r="M427" s="130"/>
      <c r="N427" s="130"/>
      <c r="O427" s="130"/>
      <c r="P427" s="130"/>
      <c r="Q427" s="130"/>
      <c r="R427" s="130"/>
      <c r="S427" s="130"/>
      <c r="T427" s="130"/>
      <c r="U427" s="130"/>
      <c r="V427" s="130"/>
      <c r="W427" s="130"/>
      <c r="X427" s="130"/>
      <c r="Y427" s="130"/>
      <c r="Z427" s="130"/>
      <c r="AA427" s="130"/>
    </row>
    <row r="428" spans="1:27" ht="15.6" x14ac:dyDescent="0.3">
      <c r="A428" s="130"/>
      <c r="B428" s="131"/>
      <c r="C428" s="130"/>
      <c r="D428" s="130"/>
      <c r="E428" s="130"/>
      <c r="F428" s="130"/>
      <c r="G428" s="130"/>
      <c r="H428" s="130"/>
      <c r="I428" s="130"/>
      <c r="J428" s="130"/>
      <c r="K428" s="130"/>
      <c r="L428" s="130"/>
      <c r="M428" s="130"/>
      <c r="N428" s="130"/>
      <c r="O428" s="130"/>
      <c r="P428" s="130"/>
      <c r="Q428" s="130"/>
      <c r="R428" s="130"/>
      <c r="S428" s="130"/>
      <c r="T428" s="130"/>
      <c r="U428" s="130"/>
      <c r="V428" s="130"/>
      <c r="W428" s="130"/>
      <c r="X428" s="130"/>
      <c r="Y428" s="130"/>
      <c r="Z428" s="130"/>
      <c r="AA428" s="130"/>
    </row>
    <row r="429" spans="1:27" ht="15.6" x14ac:dyDescent="0.3">
      <c r="A429" s="130"/>
      <c r="B429" s="131"/>
      <c r="C429" s="130"/>
      <c r="D429" s="130"/>
      <c r="E429" s="130"/>
      <c r="F429" s="130"/>
      <c r="G429" s="130"/>
      <c r="H429" s="130"/>
      <c r="I429" s="130"/>
      <c r="J429" s="130"/>
      <c r="K429" s="130"/>
      <c r="L429" s="130"/>
      <c r="M429" s="130"/>
      <c r="N429" s="130"/>
      <c r="O429" s="130"/>
      <c r="P429" s="130"/>
      <c r="Q429" s="130"/>
      <c r="R429" s="130"/>
      <c r="S429" s="130"/>
      <c r="T429" s="130"/>
      <c r="U429" s="130"/>
      <c r="V429" s="130"/>
      <c r="W429" s="130"/>
      <c r="X429" s="130"/>
      <c r="Y429" s="130"/>
      <c r="Z429" s="130"/>
      <c r="AA429" s="130"/>
    </row>
    <row r="430" spans="1:27" ht="15.6" x14ac:dyDescent="0.3">
      <c r="A430" s="130"/>
      <c r="B430" s="131"/>
      <c r="C430" s="130"/>
      <c r="D430" s="130"/>
      <c r="E430" s="130"/>
      <c r="F430" s="130"/>
      <c r="G430" s="130"/>
      <c r="H430" s="130"/>
      <c r="I430" s="130"/>
      <c r="J430" s="130"/>
      <c r="K430" s="130"/>
      <c r="L430" s="130"/>
      <c r="M430" s="130"/>
      <c r="N430" s="130"/>
      <c r="O430" s="130"/>
      <c r="P430" s="130"/>
      <c r="Q430" s="130"/>
      <c r="R430" s="130"/>
      <c r="S430" s="130"/>
      <c r="T430" s="130"/>
      <c r="U430" s="130"/>
      <c r="V430" s="130"/>
      <c r="W430" s="130"/>
      <c r="X430" s="130"/>
      <c r="Y430" s="130"/>
      <c r="Z430" s="130"/>
      <c r="AA430" s="130"/>
    </row>
    <row r="431" spans="1:27" ht="15.6" x14ac:dyDescent="0.3">
      <c r="A431" s="130"/>
      <c r="B431" s="131"/>
      <c r="C431" s="130"/>
      <c r="D431" s="130"/>
      <c r="E431" s="130"/>
      <c r="F431" s="130"/>
      <c r="G431" s="130"/>
      <c r="H431" s="130"/>
      <c r="I431" s="130"/>
      <c r="J431" s="130"/>
      <c r="K431" s="130"/>
      <c r="L431" s="130"/>
      <c r="M431" s="130"/>
      <c r="N431" s="130"/>
      <c r="O431" s="130"/>
      <c r="P431" s="130"/>
      <c r="Q431" s="130"/>
      <c r="R431" s="130"/>
      <c r="S431" s="130"/>
      <c r="T431" s="130"/>
      <c r="U431" s="130"/>
      <c r="V431" s="130"/>
      <c r="W431" s="130"/>
      <c r="X431" s="130"/>
      <c r="Y431" s="130"/>
      <c r="Z431" s="130"/>
      <c r="AA431" s="130"/>
    </row>
    <row r="432" spans="1:27" ht="15.6" x14ac:dyDescent="0.3">
      <c r="A432" s="130"/>
      <c r="B432" s="131"/>
      <c r="C432" s="130"/>
      <c r="D432" s="130"/>
      <c r="E432" s="130"/>
      <c r="F432" s="130"/>
      <c r="G432" s="130"/>
      <c r="H432" s="130"/>
      <c r="I432" s="130"/>
      <c r="J432" s="130"/>
      <c r="K432" s="130"/>
      <c r="L432" s="130"/>
      <c r="M432" s="130"/>
      <c r="N432" s="130"/>
      <c r="O432" s="130"/>
      <c r="P432" s="130"/>
      <c r="Q432" s="130"/>
      <c r="R432" s="130"/>
      <c r="S432" s="130"/>
      <c r="T432" s="130"/>
      <c r="U432" s="130"/>
      <c r="V432" s="130"/>
      <c r="W432" s="130"/>
      <c r="X432" s="130"/>
      <c r="Y432" s="130"/>
      <c r="Z432" s="130"/>
      <c r="AA432" s="130"/>
    </row>
    <row r="433" spans="1:27" ht="15.6" x14ac:dyDescent="0.3">
      <c r="A433" s="130"/>
      <c r="B433" s="131"/>
      <c r="C433" s="130"/>
      <c r="D433" s="130"/>
      <c r="E433" s="130"/>
      <c r="F433" s="130"/>
      <c r="G433" s="130"/>
      <c r="H433" s="130"/>
      <c r="I433" s="130"/>
      <c r="J433" s="130"/>
      <c r="K433" s="130"/>
      <c r="L433" s="130"/>
      <c r="M433" s="130"/>
      <c r="N433" s="130"/>
      <c r="O433" s="130"/>
      <c r="P433" s="130"/>
      <c r="Q433" s="130"/>
      <c r="R433" s="130"/>
      <c r="S433" s="130"/>
      <c r="T433" s="130"/>
      <c r="U433" s="130"/>
      <c r="V433" s="130"/>
      <c r="W433" s="130"/>
      <c r="X433" s="130"/>
      <c r="Y433" s="130"/>
      <c r="Z433" s="130"/>
      <c r="AA433" s="130"/>
    </row>
    <row r="434" spans="1:27" ht="15.6" x14ac:dyDescent="0.3">
      <c r="A434" s="130"/>
      <c r="B434" s="131"/>
      <c r="C434" s="130"/>
      <c r="D434" s="130"/>
      <c r="E434" s="130"/>
      <c r="F434" s="130"/>
      <c r="G434" s="130"/>
      <c r="H434" s="130"/>
      <c r="I434" s="130"/>
      <c r="J434" s="130"/>
      <c r="K434" s="130"/>
      <c r="L434" s="130"/>
      <c r="M434" s="130"/>
      <c r="N434" s="130"/>
      <c r="O434" s="130"/>
      <c r="P434" s="130"/>
      <c r="Q434" s="130"/>
      <c r="R434" s="130"/>
      <c r="S434" s="130"/>
      <c r="T434" s="130"/>
      <c r="U434" s="130"/>
      <c r="V434" s="130"/>
      <c r="W434" s="130"/>
      <c r="X434" s="130"/>
      <c r="Y434" s="130"/>
      <c r="Z434" s="130"/>
      <c r="AA434" s="130"/>
    </row>
    <row r="435" spans="1:27" ht="15.6" x14ac:dyDescent="0.3">
      <c r="A435" s="130"/>
      <c r="B435" s="131"/>
      <c r="C435" s="130"/>
      <c r="D435" s="130"/>
      <c r="E435" s="130"/>
      <c r="F435" s="130"/>
      <c r="G435" s="130"/>
      <c r="H435" s="130"/>
      <c r="I435" s="130"/>
      <c r="J435" s="130"/>
      <c r="K435" s="130"/>
      <c r="L435" s="130"/>
      <c r="M435" s="130"/>
      <c r="N435" s="130"/>
      <c r="O435" s="130"/>
      <c r="P435" s="130"/>
      <c r="Q435" s="130"/>
      <c r="R435" s="130"/>
      <c r="S435" s="130"/>
      <c r="T435" s="130"/>
      <c r="U435" s="130"/>
      <c r="V435" s="130"/>
      <c r="W435" s="130"/>
      <c r="X435" s="130"/>
      <c r="Y435" s="130"/>
      <c r="Z435" s="130"/>
      <c r="AA435" s="130"/>
    </row>
    <row r="436" spans="1:27" ht="15.6" x14ac:dyDescent="0.3">
      <c r="A436" s="130"/>
      <c r="B436" s="131"/>
      <c r="C436" s="130"/>
      <c r="D436" s="130"/>
      <c r="E436" s="130"/>
      <c r="F436" s="130"/>
      <c r="G436" s="130"/>
      <c r="H436" s="130"/>
      <c r="I436" s="130"/>
      <c r="J436" s="130"/>
      <c r="K436" s="130"/>
      <c r="L436" s="130"/>
      <c r="M436" s="130"/>
      <c r="N436" s="130"/>
      <c r="O436" s="130"/>
      <c r="P436" s="130"/>
      <c r="Q436" s="130"/>
      <c r="R436" s="130"/>
      <c r="S436" s="130"/>
      <c r="T436" s="130"/>
      <c r="U436" s="130"/>
      <c r="V436" s="130"/>
      <c r="W436" s="130"/>
      <c r="X436" s="130"/>
      <c r="Y436" s="130"/>
      <c r="Z436" s="130"/>
      <c r="AA436" s="130"/>
    </row>
    <row r="437" spans="1:27" ht="15.6" x14ac:dyDescent="0.3">
      <c r="A437" s="130"/>
      <c r="B437" s="131"/>
      <c r="C437" s="130"/>
      <c r="D437" s="130"/>
      <c r="E437" s="130"/>
      <c r="F437" s="130"/>
      <c r="G437" s="130"/>
      <c r="H437" s="130"/>
      <c r="I437" s="130"/>
      <c r="J437" s="130"/>
      <c r="K437" s="130"/>
      <c r="L437" s="130"/>
      <c r="M437" s="130"/>
      <c r="N437" s="130"/>
      <c r="O437" s="130"/>
      <c r="P437" s="130"/>
      <c r="Q437" s="130"/>
      <c r="R437" s="130"/>
      <c r="S437" s="130"/>
      <c r="T437" s="130"/>
      <c r="U437" s="130"/>
      <c r="V437" s="130"/>
      <c r="W437" s="130"/>
      <c r="X437" s="130"/>
      <c r="Y437" s="130"/>
      <c r="Z437" s="130"/>
      <c r="AA437" s="130"/>
    </row>
    <row r="438" spans="1:27" ht="15.6" x14ac:dyDescent="0.3">
      <c r="A438" s="130"/>
      <c r="B438" s="131"/>
      <c r="C438" s="130"/>
      <c r="D438" s="130"/>
      <c r="E438" s="130"/>
      <c r="F438" s="130"/>
      <c r="G438" s="130"/>
      <c r="H438" s="130"/>
      <c r="I438" s="130"/>
      <c r="J438" s="130"/>
      <c r="K438" s="130"/>
      <c r="L438" s="130"/>
      <c r="M438" s="130"/>
      <c r="N438" s="130"/>
      <c r="O438" s="130"/>
      <c r="P438" s="130"/>
      <c r="Q438" s="130"/>
      <c r="R438" s="130"/>
      <c r="S438" s="130"/>
      <c r="T438" s="130"/>
      <c r="U438" s="130"/>
      <c r="V438" s="130"/>
      <c r="W438" s="130"/>
      <c r="X438" s="130"/>
      <c r="Y438" s="130"/>
      <c r="Z438" s="130"/>
      <c r="AA438" s="130"/>
    </row>
    <row r="439" spans="1:27" ht="15.6" x14ac:dyDescent="0.3">
      <c r="A439" s="130"/>
      <c r="B439" s="131"/>
      <c r="C439" s="130"/>
      <c r="D439" s="130"/>
      <c r="E439" s="130"/>
      <c r="F439" s="130"/>
      <c r="G439" s="130"/>
      <c r="H439" s="130"/>
      <c r="I439" s="130"/>
      <c r="J439" s="130"/>
      <c r="K439" s="130"/>
      <c r="L439" s="130"/>
      <c r="M439" s="130"/>
      <c r="N439" s="130"/>
      <c r="O439" s="130"/>
      <c r="P439" s="130"/>
      <c r="Q439" s="130"/>
      <c r="R439" s="130"/>
      <c r="S439" s="130"/>
      <c r="T439" s="130"/>
      <c r="U439" s="130"/>
      <c r="V439" s="130"/>
      <c r="W439" s="130"/>
      <c r="X439" s="130"/>
      <c r="Y439" s="130"/>
      <c r="Z439" s="130"/>
      <c r="AA439" s="130"/>
    </row>
    <row r="440" spans="1:27" ht="15.6" x14ac:dyDescent="0.3">
      <c r="A440" s="130"/>
      <c r="B440" s="131"/>
      <c r="C440" s="130"/>
      <c r="D440" s="130"/>
      <c r="E440" s="130"/>
      <c r="F440" s="130"/>
      <c r="G440" s="130"/>
      <c r="H440" s="130"/>
      <c r="I440" s="130"/>
      <c r="J440" s="130"/>
      <c r="K440" s="130"/>
      <c r="L440" s="130"/>
      <c r="M440" s="130"/>
      <c r="N440" s="130"/>
      <c r="O440" s="130"/>
      <c r="P440" s="130"/>
      <c r="Q440" s="130"/>
      <c r="R440" s="130"/>
      <c r="S440" s="130"/>
      <c r="T440" s="130"/>
      <c r="U440" s="130"/>
      <c r="V440" s="130"/>
      <c r="W440" s="130"/>
      <c r="X440" s="130"/>
      <c r="Y440" s="130"/>
      <c r="Z440" s="130"/>
      <c r="AA440" s="130"/>
    </row>
    <row r="441" spans="1:27" ht="15.6" x14ac:dyDescent="0.3">
      <c r="A441" s="130"/>
      <c r="B441" s="131"/>
      <c r="C441" s="130"/>
      <c r="D441" s="130"/>
      <c r="E441" s="130"/>
      <c r="F441" s="130"/>
      <c r="G441" s="130"/>
      <c r="H441" s="130"/>
      <c r="I441" s="130"/>
      <c r="J441" s="130"/>
      <c r="K441" s="130"/>
      <c r="L441" s="130"/>
      <c r="M441" s="130"/>
      <c r="N441" s="130"/>
      <c r="O441" s="130"/>
      <c r="P441" s="130"/>
      <c r="Q441" s="130"/>
      <c r="R441" s="130"/>
      <c r="S441" s="130"/>
      <c r="T441" s="130"/>
      <c r="U441" s="130"/>
      <c r="V441" s="130"/>
      <c r="W441" s="130"/>
      <c r="X441" s="130"/>
      <c r="Y441" s="130"/>
      <c r="Z441" s="130"/>
      <c r="AA441" s="130"/>
    </row>
    <row r="442" spans="1:27" ht="15.6" x14ac:dyDescent="0.3">
      <c r="A442" s="130"/>
      <c r="B442" s="131"/>
      <c r="C442" s="130"/>
      <c r="D442" s="130"/>
      <c r="E442" s="130"/>
      <c r="F442" s="130"/>
      <c r="G442" s="130"/>
      <c r="H442" s="130"/>
      <c r="I442" s="130"/>
      <c r="J442" s="130"/>
      <c r="K442" s="130"/>
      <c r="L442" s="130"/>
      <c r="M442" s="130"/>
      <c r="N442" s="130"/>
      <c r="O442" s="130"/>
      <c r="P442" s="130"/>
      <c r="Q442" s="130"/>
      <c r="R442" s="130"/>
      <c r="S442" s="130"/>
      <c r="T442" s="130"/>
      <c r="U442" s="130"/>
      <c r="V442" s="130"/>
      <c r="W442" s="130"/>
      <c r="X442" s="130"/>
      <c r="Y442" s="130"/>
      <c r="Z442" s="130"/>
      <c r="AA442" s="130"/>
    </row>
    <row r="443" spans="1:27" ht="15.6" x14ac:dyDescent="0.3">
      <c r="A443" s="130"/>
      <c r="B443" s="131"/>
      <c r="C443" s="130"/>
      <c r="D443" s="130"/>
      <c r="E443" s="130"/>
      <c r="F443" s="130"/>
      <c r="G443" s="130"/>
      <c r="H443" s="130"/>
      <c r="I443" s="130"/>
      <c r="J443" s="130"/>
      <c r="K443" s="130"/>
      <c r="L443" s="130"/>
      <c r="M443" s="130"/>
      <c r="N443" s="130"/>
      <c r="O443" s="130"/>
      <c r="P443" s="130"/>
      <c r="Q443" s="130"/>
      <c r="R443" s="130"/>
      <c r="S443" s="130"/>
      <c r="T443" s="130"/>
      <c r="U443" s="130"/>
      <c r="V443" s="130"/>
      <c r="W443" s="130"/>
      <c r="X443" s="130"/>
      <c r="Y443" s="130"/>
      <c r="Z443" s="130"/>
      <c r="AA443" s="130"/>
    </row>
    <row r="444" spans="1:27" ht="15.6" x14ac:dyDescent="0.3">
      <c r="A444" s="130"/>
      <c r="B444" s="131"/>
      <c r="C444" s="130"/>
      <c r="D444" s="130"/>
      <c r="E444" s="130"/>
      <c r="F444" s="130"/>
      <c r="G444" s="130"/>
      <c r="H444" s="130"/>
      <c r="I444" s="130"/>
      <c r="J444" s="130"/>
      <c r="K444" s="130"/>
      <c r="L444" s="130"/>
      <c r="M444" s="130"/>
      <c r="N444" s="130"/>
      <c r="O444" s="130"/>
      <c r="P444" s="130"/>
      <c r="Q444" s="130"/>
      <c r="R444" s="130"/>
      <c r="S444" s="130"/>
      <c r="T444" s="130"/>
      <c r="U444" s="130"/>
      <c r="V444" s="130"/>
      <c r="W444" s="130"/>
      <c r="X444" s="130"/>
      <c r="Y444" s="130"/>
      <c r="Z444" s="130"/>
      <c r="AA444" s="130"/>
    </row>
    <row r="445" spans="1:27" ht="15.6" x14ac:dyDescent="0.3">
      <c r="A445" s="130"/>
      <c r="B445" s="131"/>
      <c r="C445" s="130"/>
      <c r="D445" s="130"/>
      <c r="E445" s="130"/>
      <c r="F445" s="130"/>
      <c r="G445" s="130"/>
      <c r="H445" s="130"/>
      <c r="I445" s="130"/>
      <c r="J445" s="130"/>
      <c r="K445" s="130"/>
      <c r="L445" s="130"/>
      <c r="M445" s="130"/>
      <c r="N445" s="130"/>
      <c r="O445" s="130"/>
      <c r="P445" s="130"/>
      <c r="Q445" s="130"/>
      <c r="R445" s="130"/>
      <c r="S445" s="130"/>
      <c r="T445" s="130"/>
      <c r="U445" s="130"/>
      <c r="V445" s="130"/>
      <c r="W445" s="130"/>
      <c r="X445" s="130"/>
      <c r="Y445" s="130"/>
      <c r="Z445" s="130"/>
      <c r="AA445" s="130"/>
    </row>
    <row r="446" spans="1:27" ht="15.6" x14ac:dyDescent="0.3">
      <c r="A446" s="130"/>
      <c r="B446" s="131"/>
      <c r="C446" s="130"/>
      <c r="D446" s="130"/>
      <c r="E446" s="130"/>
      <c r="F446" s="130"/>
      <c r="G446" s="130"/>
      <c r="H446" s="130"/>
      <c r="I446" s="130"/>
      <c r="J446" s="130"/>
      <c r="K446" s="130"/>
      <c r="L446" s="130"/>
      <c r="M446" s="130"/>
      <c r="N446" s="130"/>
      <c r="O446" s="130"/>
      <c r="P446" s="130"/>
      <c r="Q446" s="130"/>
      <c r="R446" s="130"/>
      <c r="S446" s="130"/>
      <c r="T446" s="130"/>
      <c r="U446" s="130"/>
      <c r="V446" s="130"/>
      <c r="W446" s="130"/>
      <c r="X446" s="130"/>
      <c r="Y446" s="130"/>
      <c r="Z446" s="130"/>
      <c r="AA446" s="130"/>
    </row>
    <row r="447" spans="1:27" ht="15.6" x14ac:dyDescent="0.3">
      <c r="A447" s="130"/>
      <c r="B447" s="131"/>
      <c r="C447" s="130"/>
      <c r="D447" s="130"/>
      <c r="E447" s="130"/>
      <c r="F447" s="130"/>
      <c r="G447" s="130"/>
      <c r="H447" s="130"/>
      <c r="I447" s="130"/>
      <c r="J447" s="130"/>
      <c r="K447" s="130"/>
      <c r="L447" s="130"/>
      <c r="M447" s="130"/>
      <c r="N447" s="130"/>
      <c r="O447" s="130"/>
      <c r="P447" s="130"/>
      <c r="Q447" s="130"/>
      <c r="R447" s="130"/>
      <c r="S447" s="130"/>
      <c r="T447" s="130"/>
      <c r="U447" s="130"/>
      <c r="V447" s="130"/>
      <c r="W447" s="130"/>
      <c r="X447" s="130"/>
      <c r="Y447" s="130"/>
      <c r="Z447" s="130"/>
      <c r="AA447" s="130"/>
    </row>
    <row r="448" spans="1:27" ht="15.6" x14ac:dyDescent="0.3">
      <c r="A448" s="130"/>
      <c r="B448" s="131"/>
      <c r="C448" s="130"/>
      <c r="D448" s="130"/>
      <c r="E448" s="130"/>
      <c r="F448" s="130"/>
      <c r="G448" s="130"/>
      <c r="H448" s="130"/>
      <c r="I448" s="130"/>
      <c r="J448" s="130"/>
      <c r="K448" s="130"/>
      <c r="L448" s="130"/>
      <c r="M448" s="130"/>
      <c r="N448" s="130"/>
      <c r="O448" s="130"/>
      <c r="P448" s="130"/>
      <c r="Q448" s="130"/>
      <c r="R448" s="130"/>
      <c r="S448" s="130"/>
      <c r="T448" s="130"/>
      <c r="U448" s="130"/>
      <c r="V448" s="130"/>
      <c r="W448" s="130"/>
      <c r="X448" s="130"/>
      <c r="Y448" s="130"/>
      <c r="Z448" s="130"/>
      <c r="AA448" s="130"/>
    </row>
    <row r="449" spans="1:27" ht="15.6" x14ac:dyDescent="0.3">
      <c r="A449" s="130"/>
      <c r="B449" s="131"/>
      <c r="C449" s="130"/>
      <c r="D449" s="130"/>
      <c r="E449" s="130"/>
      <c r="F449" s="130"/>
      <c r="G449" s="130"/>
      <c r="H449" s="130"/>
      <c r="I449" s="130"/>
      <c r="J449" s="130"/>
      <c r="K449" s="130"/>
      <c r="L449" s="130"/>
      <c r="M449" s="130"/>
      <c r="N449" s="130"/>
      <c r="O449" s="130"/>
      <c r="P449" s="130"/>
      <c r="Q449" s="130"/>
      <c r="R449" s="130"/>
      <c r="S449" s="130"/>
      <c r="T449" s="130"/>
      <c r="U449" s="130"/>
      <c r="V449" s="130"/>
      <c r="W449" s="130"/>
      <c r="X449" s="130"/>
      <c r="Y449" s="130"/>
      <c r="Z449" s="130"/>
      <c r="AA449" s="130"/>
    </row>
    <row r="450" spans="1:27" ht="15.6" x14ac:dyDescent="0.3">
      <c r="A450" s="130"/>
      <c r="B450" s="131"/>
      <c r="C450" s="130"/>
      <c r="D450" s="130"/>
      <c r="E450" s="130"/>
      <c r="F450" s="130"/>
      <c r="G450" s="130"/>
      <c r="H450" s="130"/>
      <c r="I450" s="130"/>
      <c r="J450" s="130"/>
      <c r="K450" s="130"/>
      <c r="L450" s="130"/>
      <c r="M450" s="130"/>
      <c r="N450" s="130"/>
      <c r="O450" s="130"/>
      <c r="P450" s="130"/>
      <c r="Q450" s="130"/>
      <c r="R450" s="130"/>
      <c r="S450" s="130"/>
      <c r="T450" s="130"/>
      <c r="U450" s="130"/>
      <c r="V450" s="130"/>
      <c r="W450" s="130"/>
      <c r="X450" s="130"/>
      <c r="Y450" s="130"/>
      <c r="Z450" s="130"/>
      <c r="AA450" s="130"/>
    </row>
    <row r="451" spans="1:27" ht="15.6" x14ac:dyDescent="0.3">
      <c r="A451" s="130"/>
      <c r="B451" s="131"/>
      <c r="C451" s="130"/>
      <c r="D451" s="130"/>
      <c r="E451" s="130"/>
      <c r="F451" s="130"/>
      <c r="G451" s="130"/>
      <c r="H451" s="130"/>
      <c r="I451" s="130"/>
      <c r="J451" s="130"/>
      <c r="K451" s="130"/>
      <c r="L451" s="130"/>
      <c r="M451" s="130"/>
      <c r="N451" s="130"/>
      <c r="O451" s="130"/>
      <c r="P451" s="130"/>
      <c r="Q451" s="130"/>
      <c r="R451" s="130"/>
      <c r="S451" s="130"/>
      <c r="T451" s="130"/>
      <c r="U451" s="130"/>
      <c r="V451" s="130"/>
      <c r="W451" s="130"/>
      <c r="X451" s="130"/>
      <c r="Y451" s="130"/>
      <c r="Z451" s="130"/>
      <c r="AA451" s="130"/>
    </row>
    <row r="452" spans="1:27" ht="15.6" x14ac:dyDescent="0.3">
      <c r="A452" s="130"/>
      <c r="B452" s="131"/>
      <c r="C452" s="130"/>
      <c r="D452" s="130"/>
      <c r="E452" s="130"/>
      <c r="F452" s="130"/>
      <c r="G452" s="130"/>
      <c r="H452" s="130"/>
      <c r="I452" s="130"/>
      <c r="J452" s="130"/>
      <c r="K452" s="130"/>
      <c r="L452" s="130"/>
      <c r="M452" s="130"/>
      <c r="N452" s="130"/>
      <c r="O452" s="130"/>
      <c r="P452" s="130"/>
      <c r="Q452" s="130"/>
      <c r="R452" s="130"/>
      <c r="S452" s="130"/>
      <c r="T452" s="130"/>
      <c r="U452" s="130"/>
      <c r="V452" s="130"/>
      <c r="W452" s="130"/>
      <c r="X452" s="130"/>
      <c r="Y452" s="130"/>
      <c r="Z452" s="130"/>
      <c r="AA452" s="130"/>
    </row>
    <row r="453" spans="1:27" ht="15.6" x14ac:dyDescent="0.3">
      <c r="A453" s="130"/>
      <c r="B453" s="131"/>
      <c r="C453" s="130"/>
      <c r="D453" s="130"/>
      <c r="E453" s="130"/>
      <c r="F453" s="130"/>
      <c r="G453" s="130"/>
      <c r="H453" s="130"/>
      <c r="I453" s="130"/>
      <c r="J453" s="130"/>
      <c r="K453" s="130"/>
      <c r="L453" s="130"/>
      <c r="M453" s="130"/>
      <c r="N453" s="130"/>
      <c r="O453" s="130"/>
      <c r="P453" s="130"/>
      <c r="Q453" s="130"/>
      <c r="R453" s="130"/>
      <c r="S453" s="130"/>
      <c r="T453" s="130"/>
      <c r="U453" s="130"/>
      <c r="V453" s="130"/>
      <c r="W453" s="130"/>
      <c r="X453" s="130"/>
      <c r="Y453" s="130"/>
      <c r="Z453" s="130"/>
      <c r="AA453" s="130"/>
    </row>
    <row r="454" spans="1:27" ht="15.6" x14ac:dyDescent="0.3">
      <c r="A454" s="130"/>
      <c r="B454" s="131"/>
      <c r="C454" s="130"/>
      <c r="D454" s="130"/>
      <c r="E454" s="130"/>
      <c r="F454" s="130"/>
      <c r="G454" s="130"/>
      <c r="H454" s="130"/>
      <c r="I454" s="130"/>
      <c r="J454" s="130"/>
      <c r="K454" s="130"/>
      <c r="L454" s="130"/>
      <c r="M454" s="130"/>
      <c r="N454" s="130"/>
      <c r="O454" s="130"/>
      <c r="P454" s="130"/>
      <c r="Q454" s="130"/>
      <c r="R454" s="130"/>
      <c r="S454" s="130"/>
      <c r="T454" s="130"/>
      <c r="U454" s="130"/>
      <c r="V454" s="130"/>
      <c r="W454" s="130"/>
      <c r="X454" s="130"/>
      <c r="Y454" s="130"/>
      <c r="Z454" s="130"/>
      <c r="AA454" s="130"/>
    </row>
    <row r="455" spans="1:27" ht="15.6" x14ac:dyDescent="0.3">
      <c r="A455" s="130"/>
      <c r="B455" s="131"/>
      <c r="C455" s="130"/>
      <c r="D455" s="130"/>
      <c r="E455" s="130"/>
      <c r="F455" s="130"/>
      <c r="G455" s="130"/>
      <c r="H455" s="130"/>
      <c r="I455" s="130"/>
      <c r="J455" s="130"/>
      <c r="K455" s="130"/>
      <c r="L455" s="130"/>
      <c r="M455" s="130"/>
      <c r="N455" s="130"/>
      <c r="O455" s="130"/>
      <c r="P455" s="130"/>
      <c r="Q455" s="130"/>
      <c r="R455" s="130"/>
      <c r="S455" s="130"/>
      <c r="T455" s="130"/>
      <c r="U455" s="130"/>
      <c r="V455" s="130"/>
      <c r="W455" s="130"/>
      <c r="X455" s="130"/>
      <c r="Y455" s="130"/>
      <c r="Z455" s="130"/>
      <c r="AA455" s="130"/>
    </row>
    <row r="456" spans="1:27" ht="15.6" x14ac:dyDescent="0.3">
      <c r="A456" s="130"/>
      <c r="B456" s="131"/>
      <c r="C456" s="130"/>
      <c r="D456" s="130"/>
      <c r="E456" s="130"/>
      <c r="F456" s="130"/>
      <c r="G456" s="130"/>
      <c r="H456" s="130"/>
      <c r="I456" s="130"/>
      <c r="J456" s="130"/>
      <c r="K456" s="130"/>
      <c r="L456" s="130"/>
      <c r="M456" s="130"/>
      <c r="N456" s="130"/>
      <c r="O456" s="130"/>
      <c r="P456" s="130"/>
      <c r="Q456" s="130"/>
      <c r="R456" s="130"/>
      <c r="S456" s="130"/>
      <c r="T456" s="130"/>
      <c r="U456" s="130"/>
      <c r="V456" s="130"/>
      <c r="W456" s="130"/>
      <c r="X456" s="130"/>
      <c r="Y456" s="130"/>
      <c r="Z456" s="130"/>
      <c r="AA456" s="130"/>
    </row>
    <row r="457" spans="1:27" ht="15.6" x14ac:dyDescent="0.3">
      <c r="A457" s="130"/>
      <c r="B457" s="131"/>
      <c r="C457" s="130"/>
      <c r="D457" s="130"/>
      <c r="E457" s="130"/>
      <c r="F457" s="130"/>
      <c r="G457" s="130"/>
      <c r="H457" s="130"/>
      <c r="I457" s="130"/>
      <c r="J457" s="130"/>
      <c r="K457" s="130"/>
      <c r="L457" s="130"/>
      <c r="M457" s="130"/>
      <c r="N457" s="130"/>
      <c r="O457" s="130"/>
      <c r="P457" s="130"/>
      <c r="Q457" s="130"/>
      <c r="R457" s="130"/>
      <c r="S457" s="130"/>
      <c r="T457" s="130"/>
      <c r="U457" s="130"/>
      <c r="V457" s="130"/>
      <c r="W457" s="130"/>
      <c r="X457" s="130"/>
      <c r="Y457" s="130"/>
      <c r="Z457" s="130"/>
      <c r="AA457" s="130"/>
    </row>
    <row r="458" spans="1:27" ht="15.6" x14ac:dyDescent="0.3">
      <c r="A458" s="130"/>
      <c r="B458" s="131"/>
      <c r="C458" s="130"/>
      <c r="D458" s="130"/>
      <c r="E458" s="130"/>
      <c r="F458" s="130"/>
      <c r="G458" s="130"/>
      <c r="H458" s="130"/>
      <c r="I458" s="130"/>
      <c r="J458" s="130"/>
      <c r="K458" s="130"/>
      <c r="L458" s="130"/>
      <c r="M458" s="130"/>
      <c r="N458" s="130"/>
      <c r="O458" s="130"/>
      <c r="P458" s="130"/>
      <c r="Q458" s="130"/>
      <c r="R458" s="130"/>
      <c r="S458" s="130"/>
      <c r="T458" s="130"/>
      <c r="U458" s="130"/>
      <c r="V458" s="130"/>
      <c r="W458" s="130"/>
      <c r="X458" s="130"/>
      <c r="Y458" s="130"/>
      <c r="Z458" s="130"/>
      <c r="AA458" s="130"/>
    </row>
    <row r="459" spans="1:27" ht="15.6" x14ac:dyDescent="0.3">
      <c r="A459" s="130"/>
      <c r="B459" s="131"/>
      <c r="C459" s="130"/>
      <c r="D459" s="130"/>
      <c r="E459" s="130"/>
      <c r="F459" s="130"/>
      <c r="G459" s="130"/>
      <c r="H459" s="130"/>
      <c r="I459" s="130"/>
      <c r="J459" s="130"/>
      <c r="K459" s="130"/>
      <c r="L459" s="130"/>
      <c r="M459" s="130"/>
      <c r="N459" s="130"/>
      <c r="O459" s="130"/>
      <c r="P459" s="130"/>
      <c r="Q459" s="130"/>
      <c r="R459" s="130"/>
      <c r="S459" s="130"/>
      <c r="T459" s="130"/>
      <c r="U459" s="130"/>
      <c r="V459" s="130"/>
      <c r="W459" s="130"/>
      <c r="X459" s="130"/>
      <c r="Y459" s="130"/>
      <c r="Z459" s="130"/>
      <c r="AA459" s="130"/>
    </row>
    <row r="460" spans="1:27" ht="15.6" x14ac:dyDescent="0.3">
      <c r="A460" s="130"/>
      <c r="B460" s="131"/>
      <c r="C460" s="130"/>
      <c r="D460" s="130"/>
      <c r="E460" s="130"/>
      <c r="F460" s="130"/>
      <c r="G460" s="130"/>
      <c r="H460" s="130"/>
      <c r="I460" s="130"/>
      <c r="J460" s="130"/>
      <c r="K460" s="130"/>
      <c r="L460" s="130"/>
      <c r="M460" s="130"/>
      <c r="N460" s="130"/>
      <c r="O460" s="130"/>
      <c r="P460" s="130"/>
      <c r="Q460" s="130"/>
      <c r="R460" s="130"/>
      <c r="S460" s="130"/>
      <c r="T460" s="130"/>
      <c r="U460" s="130"/>
      <c r="V460" s="130"/>
      <c r="W460" s="130"/>
      <c r="X460" s="130"/>
      <c r="Y460" s="130"/>
      <c r="Z460" s="130"/>
      <c r="AA460" s="130"/>
    </row>
    <row r="461" spans="1:27" ht="15.6" x14ac:dyDescent="0.3">
      <c r="A461" s="130"/>
      <c r="B461" s="131"/>
      <c r="C461" s="130"/>
      <c r="D461" s="130"/>
      <c r="E461" s="130"/>
      <c r="F461" s="130"/>
      <c r="G461" s="130"/>
      <c r="H461" s="130"/>
      <c r="I461" s="130"/>
      <c r="J461" s="130"/>
      <c r="K461" s="130"/>
      <c r="L461" s="130"/>
      <c r="M461" s="130"/>
      <c r="N461" s="130"/>
      <c r="O461" s="130"/>
      <c r="P461" s="130"/>
      <c r="Q461" s="130"/>
      <c r="R461" s="130"/>
      <c r="S461" s="130"/>
      <c r="T461" s="130"/>
      <c r="U461" s="130"/>
      <c r="V461" s="130"/>
      <c r="W461" s="130"/>
      <c r="X461" s="130"/>
      <c r="Y461" s="130"/>
      <c r="Z461" s="130"/>
      <c r="AA461" s="130"/>
    </row>
    <row r="462" spans="1:27" ht="15.6" x14ac:dyDescent="0.3">
      <c r="A462" s="130"/>
      <c r="B462" s="131"/>
      <c r="C462" s="130"/>
      <c r="D462" s="130"/>
      <c r="E462" s="130"/>
      <c r="F462" s="130"/>
      <c r="G462" s="130"/>
      <c r="H462" s="130"/>
      <c r="I462" s="130"/>
      <c r="J462" s="130"/>
      <c r="K462" s="130"/>
      <c r="L462" s="130"/>
      <c r="M462" s="130"/>
      <c r="N462" s="130"/>
      <c r="O462" s="130"/>
      <c r="P462" s="130"/>
      <c r="Q462" s="130"/>
      <c r="R462" s="130"/>
      <c r="S462" s="130"/>
      <c r="T462" s="130"/>
      <c r="U462" s="130"/>
      <c r="V462" s="130"/>
      <c r="W462" s="130"/>
      <c r="X462" s="130"/>
      <c r="Y462" s="130"/>
      <c r="Z462" s="130"/>
      <c r="AA462" s="130"/>
    </row>
    <row r="463" spans="1:27" ht="15.6" x14ac:dyDescent="0.3">
      <c r="A463" s="130"/>
      <c r="B463" s="131"/>
      <c r="C463" s="130"/>
      <c r="D463" s="130"/>
      <c r="E463" s="130"/>
      <c r="F463" s="130"/>
      <c r="G463" s="130"/>
      <c r="H463" s="130"/>
      <c r="I463" s="130"/>
      <c r="J463" s="130"/>
      <c r="K463" s="130"/>
      <c r="L463" s="130"/>
      <c r="M463" s="130"/>
      <c r="N463" s="130"/>
      <c r="O463" s="130"/>
      <c r="P463" s="130"/>
      <c r="Q463" s="130"/>
      <c r="R463" s="130"/>
      <c r="S463" s="130"/>
      <c r="T463" s="130"/>
      <c r="U463" s="130"/>
      <c r="V463" s="130"/>
      <c r="W463" s="130"/>
      <c r="X463" s="130"/>
      <c r="Y463" s="130"/>
      <c r="Z463" s="130"/>
      <c r="AA463" s="130"/>
    </row>
    <row r="464" spans="1:27" ht="15.6" x14ac:dyDescent="0.3">
      <c r="A464" s="130"/>
      <c r="B464" s="131"/>
      <c r="C464" s="130"/>
      <c r="D464" s="130"/>
      <c r="E464" s="130"/>
      <c r="F464" s="130"/>
      <c r="G464" s="130"/>
      <c r="H464" s="130"/>
      <c r="I464" s="130"/>
      <c r="J464" s="130"/>
      <c r="K464" s="130"/>
      <c r="L464" s="130"/>
      <c r="M464" s="130"/>
      <c r="N464" s="130"/>
      <c r="O464" s="130"/>
      <c r="P464" s="130"/>
      <c r="Q464" s="130"/>
      <c r="R464" s="130"/>
      <c r="S464" s="130"/>
      <c r="T464" s="130"/>
      <c r="U464" s="130"/>
      <c r="V464" s="130"/>
      <c r="W464" s="130"/>
      <c r="X464" s="130"/>
      <c r="Y464" s="130"/>
      <c r="Z464" s="130"/>
      <c r="AA464" s="130"/>
    </row>
    <row r="465" spans="1:27" ht="15.6" x14ac:dyDescent="0.3">
      <c r="A465" s="130"/>
      <c r="B465" s="131"/>
      <c r="C465" s="130"/>
      <c r="D465" s="130"/>
      <c r="E465" s="130"/>
      <c r="F465" s="130"/>
      <c r="G465" s="130"/>
      <c r="H465" s="130"/>
      <c r="I465" s="130"/>
      <c r="J465" s="130"/>
      <c r="K465" s="130"/>
      <c r="L465" s="130"/>
      <c r="M465" s="130"/>
      <c r="N465" s="130"/>
      <c r="O465" s="130"/>
      <c r="P465" s="130"/>
      <c r="Q465" s="130"/>
      <c r="R465" s="130"/>
      <c r="S465" s="130"/>
      <c r="T465" s="130"/>
      <c r="U465" s="130"/>
      <c r="V465" s="130"/>
      <c r="W465" s="130"/>
      <c r="X465" s="130"/>
      <c r="Y465" s="130"/>
      <c r="Z465" s="130"/>
      <c r="AA465" s="130"/>
    </row>
    <row r="466" spans="1:27" ht="15.6" x14ac:dyDescent="0.3">
      <c r="A466" s="130"/>
      <c r="B466" s="131"/>
      <c r="C466" s="130"/>
      <c r="D466" s="130"/>
      <c r="E466" s="130"/>
      <c r="F466" s="130"/>
      <c r="G466" s="130"/>
      <c r="H466" s="130"/>
      <c r="I466" s="130"/>
      <c r="J466" s="130"/>
      <c r="K466" s="130"/>
      <c r="L466" s="130"/>
      <c r="M466" s="130"/>
      <c r="N466" s="130"/>
      <c r="O466" s="130"/>
      <c r="P466" s="130"/>
      <c r="Q466" s="130"/>
      <c r="R466" s="130"/>
      <c r="S466" s="130"/>
      <c r="T466" s="130"/>
      <c r="U466" s="130"/>
      <c r="V466" s="130"/>
      <c r="W466" s="130"/>
      <c r="X466" s="130"/>
      <c r="Y466" s="130"/>
      <c r="Z466" s="130"/>
      <c r="AA466" s="130"/>
    </row>
    <row r="467" spans="1:27" ht="15.6" x14ac:dyDescent="0.3">
      <c r="A467" s="130"/>
      <c r="B467" s="131"/>
      <c r="C467" s="130"/>
      <c r="D467" s="130"/>
      <c r="E467" s="130"/>
      <c r="F467" s="130"/>
      <c r="G467" s="130"/>
      <c r="H467" s="130"/>
      <c r="I467" s="130"/>
      <c r="J467" s="130"/>
      <c r="K467" s="130"/>
      <c r="L467" s="130"/>
      <c r="M467" s="130"/>
      <c r="N467" s="130"/>
      <c r="O467" s="130"/>
      <c r="P467" s="130"/>
      <c r="Q467" s="130"/>
      <c r="R467" s="130"/>
      <c r="S467" s="130"/>
      <c r="T467" s="130"/>
      <c r="U467" s="130"/>
      <c r="V467" s="130"/>
      <c r="W467" s="130"/>
      <c r="X467" s="130"/>
      <c r="Y467" s="130"/>
      <c r="Z467" s="130"/>
      <c r="AA467" s="130"/>
    </row>
    <row r="468" spans="1:27" ht="15.6" x14ac:dyDescent="0.3">
      <c r="A468" s="130"/>
      <c r="B468" s="131"/>
      <c r="C468" s="130"/>
      <c r="D468" s="130"/>
      <c r="E468" s="130"/>
      <c r="F468" s="130"/>
      <c r="G468" s="130"/>
      <c r="H468" s="130"/>
      <c r="I468" s="130"/>
      <c r="J468" s="130"/>
      <c r="K468" s="130"/>
      <c r="L468" s="130"/>
      <c r="M468" s="130"/>
      <c r="N468" s="130"/>
      <c r="O468" s="130"/>
      <c r="P468" s="130"/>
      <c r="Q468" s="130"/>
      <c r="R468" s="130"/>
      <c r="S468" s="130"/>
      <c r="T468" s="130"/>
      <c r="U468" s="130"/>
      <c r="V468" s="130"/>
      <c r="W468" s="130"/>
      <c r="X468" s="130"/>
      <c r="Y468" s="130"/>
      <c r="Z468" s="130"/>
      <c r="AA468" s="130"/>
    </row>
    <row r="469" spans="1:27" ht="15.6" x14ac:dyDescent="0.3">
      <c r="A469" s="130"/>
      <c r="B469" s="131"/>
      <c r="C469" s="130"/>
      <c r="D469" s="130"/>
      <c r="E469" s="130"/>
      <c r="F469" s="130"/>
      <c r="G469" s="130"/>
      <c r="H469" s="130"/>
      <c r="I469" s="130"/>
      <c r="J469" s="130"/>
      <c r="K469" s="130"/>
      <c r="L469" s="130"/>
      <c r="M469" s="130"/>
      <c r="N469" s="130"/>
      <c r="O469" s="130"/>
      <c r="P469" s="130"/>
      <c r="Q469" s="130"/>
      <c r="R469" s="130"/>
      <c r="S469" s="130"/>
      <c r="T469" s="130"/>
      <c r="U469" s="130"/>
      <c r="V469" s="130"/>
      <c r="W469" s="130"/>
      <c r="X469" s="130"/>
      <c r="Y469" s="130"/>
      <c r="Z469" s="130"/>
      <c r="AA469" s="130"/>
    </row>
    <row r="470" spans="1:27" ht="15.6" x14ac:dyDescent="0.3">
      <c r="A470" s="130"/>
      <c r="B470" s="131"/>
      <c r="C470" s="130"/>
      <c r="D470" s="130"/>
      <c r="E470" s="130"/>
      <c r="F470" s="130"/>
      <c r="G470" s="130"/>
      <c r="H470" s="130"/>
      <c r="I470" s="130"/>
      <c r="J470" s="130"/>
      <c r="K470" s="130"/>
      <c r="L470" s="130"/>
      <c r="M470" s="130"/>
      <c r="N470" s="130"/>
      <c r="O470" s="130"/>
      <c r="P470" s="130"/>
      <c r="Q470" s="130"/>
      <c r="R470" s="130"/>
      <c r="S470" s="130"/>
      <c r="T470" s="130"/>
      <c r="U470" s="130"/>
      <c r="V470" s="130"/>
      <c r="W470" s="130"/>
      <c r="X470" s="130"/>
      <c r="Y470" s="130"/>
      <c r="Z470" s="130"/>
      <c r="AA470" s="130"/>
    </row>
    <row r="471" spans="1:27" ht="15.6" x14ac:dyDescent="0.3">
      <c r="A471" s="130"/>
      <c r="B471" s="131"/>
      <c r="C471" s="130"/>
      <c r="D471" s="130"/>
      <c r="E471" s="130"/>
      <c r="F471" s="130"/>
      <c r="G471" s="130"/>
      <c r="H471" s="130"/>
      <c r="I471" s="130"/>
      <c r="J471" s="130"/>
      <c r="K471" s="130"/>
      <c r="L471" s="130"/>
      <c r="M471" s="130"/>
      <c r="N471" s="130"/>
      <c r="O471" s="130"/>
      <c r="P471" s="130"/>
      <c r="Q471" s="130"/>
      <c r="R471" s="130"/>
      <c r="S471" s="130"/>
      <c r="T471" s="130"/>
      <c r="U471" s="130"/>
      <c r="V471" s="130"/>
      <c r="W471" s="130"/>
      <c r="X471" s="130"/>
      <c r="Y471" s="130"/>
      <c r="Z471" s="130"/>
      <c r="AA471" s="130"/>
    </row>
    <row r="472" spans="1:27" ht="15.6" x14ac:dyDescent="0.3">
      <c r="A472" s="130"/>
      <c r="B472" s="131"/>
      <c r="C472" s="130"/>
      <c r="D472" s="130"/>
      <c r="E472" s="130"/>
      <c r="F472" s="130"/>
      <c r="G472" s="130"/>
      <c r="H472" s="130"/>
      <c r="I472" s="130"/>
      <c r="J472" s="130"/>
      <c r="K472" s="130"/>
      <c r="L472" s="130"/>
      <c r="M472" s="130"/>
      <c r="N472" s="130"/>
      <c r="O472" s="130"/>
      <c r="P472" s="130"/>
      <c r="Q472" s="130"/>
      <c r="R472" s="130"/>
      <c r="S472" s="130"/>
      <c r="T472" s="130"/>
      <c r="U472" s="130"/>
      <c r="V472" s="130"/>
      <c r="W472" s="130"/>
      <c r="X472" s="130"/>
      <c r="Y472" s="130"/>
      <c r="Z472" s="130"/>
      <c r="AA472" s="130"/>
    </row>
    <row r="473" spans="1:27" ht="15.6" x14ac:dyDescent="0.3">
      <c r="A473" s="130"/>
      <c r="B473" s="131"/>
      <c r="C473" s="130"/>
      <c r="D473" s="130"/>
      <c r="E473" s="130"/>
      <c r="F473" s="130"/>
      <c r="G473" s="130"/>
      <c r="H473" s="130"/>
      <c r="I473" s="130"/>
      <c r="J473" s="130"/>
      <c r="K473" s="130"/>
      <c r="L473" s="130"/>
      <c r="M473" s="130"/>
      <c r="N473" s="130"/>
      <c r="O473" s="130"/>
      <c r="P473" s="130"/>
      <c r="Q473" s="130"/>
      <c r="R473" s="130"/>
      <c r="S473" s="130"/>
      <c r="T473" s="130"/>
      <c r="U473" s="130"/>
      <c r="V473" s="130"/>
      <c r="W473" s="130"/>
      <c r="X473" s="130"/>
      <c r="Y473" s="130"/>
      <c r="Z473" s="130"/>
      <c r="AA473" s="130"/>
    </row>
    <row r="474" spans="1:27" ht="15.6" x14ac:dyDescent="0.3">
      <c r="A474" s="130"/>
      <c r="B474" s="131"/>
      <c r="C474" s="130"/>
      <c r="D474" s="130"/>
      <c r="E474" s="130"/>
      <c r="F474" s="130"/>
      <c r="G474" s="130"/>
      <c r="H474" s="130"/>
      <c r="I474" s="130"/>
      <c r="J474" s="130"/>
      <c r="K474" s="130"/>
      <c r="L474" s="130"/>
      <c r="M474" s="130"/>
      <c r="N474" s="130"/>
      <c r="O474" s="130"/>
      <c r="P474" s="130"/>
      <c r="Q474" s="130"/>
      <c r="R474" s="130"/>
      <c r="S474" s="130"/>
      <c r="T474" s="130"/>
      <c r="U474" s="130"/>
      <c r="V474" s="130"/>
      <c r="W474" s="130"/>
      <c r="X474" s="130"/>
      <c r="Y474" s="130"/>
      <c r="Z474" s="130"/>
      <c r="AA474" s="130"/>
    </row>
    <row r="475" spans="1:27" ht="15.6" x14ac:dyDescent="0.3">
      <c r="A475" s="130"/>
      <c r="B475" s="131"/>
      <c r="C475" s="130"/>
      <c r="D475" s="130"/>
      <c r="E475" s="130"/>
      <c r="F475" s="130"/>
      <c r="G475" s="130"/>
      <c r="H475" s="130"/>
      <c r="I475" s="130"/>
      <c r="J475" s="130"/>
      <c r="K475" s="130"/>
      <c r="L475" s="130"/>
      <c r="M475" s="130"/>
      <c r="N475" s="130"/>
      <c r="O475" s="130"/>
      <c r="P475" s="130"/>
      <c r="Q475" s="130"/>
      <c r="R475" s="130"/>
      <c r="S475" s="130"/>
      <c r="T475" s="130"/>
      <c r="U475" s="130"/>
      <c r="V475" s="130"/>
      <c r="W475" s="130"/>
      <c r="X475" s="130"/>
      <c r="Y475" s="130"/>
      <c r="Z475" s="130"/>
      <c r="AA475" s="130"/>
    </row>
    <row r="476" spans="1:27" ht="15.6" x14ac:dyDescent="0.3">
      <c r="A476" s="130"/>
      <c r="B476" s="131"/>
      <c r="C476" s="130"/>
      <c r="D476" s="130"/>
      <c r="E476" s="130"/>
      <c r="F476" s="130"/>
      <c r="G476" s="130"/>
      <c r="H476" s="130"/>
      <c r="I476" s="130"/>
      <c r="J476" s="130"/>
      <c r="K476" s="130"/>
      <c r="L476" s="130"/>
      <c r="M476" s="130"/>
      <c r="N476" s="130"/>
      <c r="O476" s="130"/>
      <c r="P476" s="130"/>
      <c r="Q476" s="130"/>
      <c r="R476" s="130"/>
      <c r="S476" s="130"/>
      <c r="T476" s="130"/>
      <c r="U476" s="130"/>
      <c r="V476" s="130"/>
      <c r="W476" s="130"/>
      <c r="X476" s="130"/>
      <c r="Y476" s="130"/>
      <c r="Z476" s="130"/>
      <c r="AA476" s="130"/>
    </row>
    <row r="477" spans="1:27" ht="15.6" x14ac:dyDescent="0.3">
      <c r="A477" s="130"/>
      <c r="B477" s="131"/>
      <c r="C477" s="130"/>
      <c r="D477" s="130"/>
      <c r="E477" s="130"/>
      <c r="F477" s="130"/>
      <c r="G477" s="130"/>
      <c r="H477" s="130"/>
      <c r="I477" s="130"/>
      <c r="J477" s="130"/>
      <c r="K477" s="130"/>
      <c r="L477" s="130"/>
      <c r="M477" s="130"/>
      <c r="N477" s="130"/>
      <c r="O477" s="130"/>
      <c r="P477" s="130"/>
      <c r="Q477" s="130"/>
      <c r="R477" s="130"/>
      <c r="S477" s="130"/>
      <c r="T477" s="130"/>
      <c r="U477" s="130"/>
      <c r="V477" s="130"/>
      <c r="W477" s="130"/>
      <c r="X477" s="130"/>
      <c r="Y477" s="130"/>
      <c r="Z477" s="130"/>
      <c r="AA477" s="130"/>
    </row>
    <row r="478" spans="1:27" ht="15.6" x14ac:dyDescent="0.3">
      <c r="A478" s="130"/>
      <c r="B478" s="131"/>
      <c r="C478" s="130"/>
      <c r="D478" s="130"/>
      <c r="E478" s="130"/>
      <c r="F478" s="130"/>
      <c r="G478" s="130"/>
      <c r="H478" s="130"/>
      <c r="I478" s="130"/>
      <c r="J478" s="130"/>
      <c r="K478" s="130"/>
      <c r="L478" s="130"/>
      <c r="M478" s="130"/>
      <c r="N478" s="130"/>
      <c r="O478" s="130"/>
      <c r="P478" s="130"/>
      <c r="Q478" s="130"/>
      <c r="R478" s="130"/>
      <c r="S478" s="130"/>
      <c r="T478" s="130"/>
      <c r="U478" s="130"/>
      <c r="V478" s="130"/>
      <c r="W478" s="130"/>
      <c r="X478" s="130"/>
      <c r="Y478" s="130"/>
      <c r="Z478" s="130"/>
      <c r="AA478" s="130"/>
    </row>
    <row r="479" spans="1:27" ht="15.6" x14ac:dyDescent="0.3">
      <c r="A479" s="130"/>
      <c r="B479" s="131"/>
      <c r="C479" s="130"/>
      <c r="D479" s="130"/>
      <c r="E479" s="130"/>
      <c r="F479" s="130"/>
      <c r="G479" s="130"/>
      <c r="H479" s="130"/>
      <c r="I479" s="130"/>
      <c r="J479" s="130"/>
      <c r="K479" s="130"/>
      <c r="L479" s="130"/>
      <c r="M479" s="130"/>
      <c r="N479" s="130"/>
      <c r="O479" s="130"/>
      <c r="P479" s="130"/>
      <c r="Q479" s="130"/>
      <c r="R479" s="130"/>
      <c r="S479" s="130"/>
      <c r="T479" s="130"/>
      <c r="U479" s="130"/>
      <c r="V479" s="130"/>
      <c r="W479" s="130"/>
      <c r="X479" s="130"/>
      <c r="Y479" s="130"/>
      <c r="Z479" s="130"/>
      <c r="AA479" s="130"/>
    </row>
    <row r="480" spans="1:27" ht="15.6" x14ac:dyDescent="0.3">
      <c r="A480" s="130"/>
      <c r="B480" s="131"/>
      <c r="C480" s="130"/>
      <c r="D480" s="130"/>
      <c r="E480" s="130"/>
      <c r="F480" s="130"/>
      <c r="G480" s="130"/>
      <c r="H480" s="130"/>
      <c r="I480" s="130"/>
      <c r="J480" s="130"/>
      <c r="K480" s="130"/>
      <c r="L480" s="130"/>
      <c r="M480" s="130"/>
      <c r="N480" s="130"/>
      <c r="O480" s="130"/>
      <c r="P480" s="130"/>
      <c r="Q480" s="130"/>
      <c r="R480" s="130"/>
      <c r="S480" s="130"/>
      <c r="T480" s="130"/>
      <c r="U480" s="130"/>
      <c r="V480" s="130"/>
      <c r="W480" s="130"/>
      <c r="X480" s="130"/>
      <c r="Y480" s="130"/>
      <c r="Z480" s="130"/>
      <c r="AA480" s="130"/>
    </row>
    <row r="481" spans="1:27" ht="15.6" x14ac:dyDescent="0.3">
      <c r="A481" s="130"/>
      <c r="B481" s="131"/>
      <c r="C481" s="130"/>
      <c r="D481" s="130"/>
      <c r="E481" s="130"/>
      <c r="F481" s="130"/>
      <c r="G481" s="130"/>
      <c r="H481" s="130"/>
      <c r="I481" s="130"/>
      <c r="J481" s="130"/>
      <c r="K481" s="130"/>
      <c r="L481" s="130"/>
      <c r="M481" s="130"/>
      <c r="N481" s="130"/>
      <c r="O481" s="130"/>
      <c r="P481" s="130"/>
      <c r="Q481" s="130"/>
      <c r="R481" s="130"/>
      <c r="S481" s="130"/>
      <c r="T481" s="130"/>
      <c r="U481" s="130"/>
      <c r="V481" s="130"/>
      <c r="W481" s="130"/>
      <c r="X481" s="130"/>
      <c r="Y481" s="130"/>
      <c r="Z481" s="130"/>
      <c r="AA481" s="130"/>
    </row>
    <row r="482" spans="1:27" ht="15.6" x14ac:dyDescent="0.3">
      <c r="A482" s="130"/>
      <c r="B482" s="131"/>
      <c r="C482" s="130"/>
      <c r="D482" s="130"/>
      <c r="E482" s="130"/>
      <c r="F482" s="130"/>
      <c r="G482" s="130"/>
      <c r="H482" s="130"/>
      <c r="I482" s="130"/>
      <c r="J482" s="130"/>
      <c r="K482" s="130"/>
      <c r="L482" s="130"/>
      <c r="M482" s="130"/>
      <c r="N482" s="130"/>
      <c r="O482" s="130"/>
      <c r="P482" s="130"/>
      <c r="Q482" s="130"/>
      <c r="R482" s="130"/>
      <c r="S482" s="130"/>
      <c r="T482" s="130"/>
      <c r="U482" s="130"/>
      <c r="V482" s="130"/>
      <c r="W482" s="130"/>
      <c r="X482" s="130"/>
      <c r="Y482" s="130"/>
      <c r="Z482" s="130"/>
      <c r="AA482" s="130"/>
    </row>
    <row r="483" spans="1:27" ht="15.6" x14ac:dyDescent="0.3">
      <c r="A483" s="130"/>
      <c r="B483" s="131"/>
      <c r="C483" s="130"/>
      <c r="D483" s="130"/>
      <c r="E483" s="130"/>
      <c r="F483" s="130"/>
      <c r="G483" s="130"/>
      <c r="H483" s="130"/>
      <c r="I483" s="130"/>
      <c r="J483" s="130"/>
      <c r="K483" s="130"/>
      <c r="L483" s="130"/>
      <c r="M483" s="130"/>
      <c r="N483" s="130"/>
      <c r="O483" s="130"/>
      <c r="P483" s="130"/>
      <c r="Q483" s="130"/>
      <c r="R483" s="130"/>
      <c r="S483" s="130"/>
      <c r="T483" s="130"/>
      <c r="U483" s="130"/>
      <c r="V483" s="130"/>
      <c r="W483" s="130"/>
      <c r="X483" s="130"/>
      <c r="Y483" s="130"/>
      <c r="Z483" s="130"/>
      <c r="AA483" s="130"/>
    </row>
    <row r="484" spans="1:27" ht="15.6" x14ac:dyDescent="0.3">
      <c r="A484" s="130"/>
      <c r="B484" s="131"/>
      <c r="C484" s="130"/>
      <c r="D484" s="130"/>
      <c r="E484" s="130"/>
      <c r="F484" s="130"/>
      <c r="G484" s="130"/>
      <c r="H484" s="130"/>
      <c r="I484" s="130"/>
      <c r="J484" s="130"/>
      <c r="K484" s="130"/>
      <c r="L484" s="130"/>
      <c r="M484" s="130"/>
      <c r="N484" s="130"/>
      <c r="O484" s="130"/>
      <c r="P484" s="130"/>
      <c r="Q484" s="130"/>
      <c r="R484" s="130"/>
      <c r="S484" s="130"/>
      <c r="T484" s="130"/>
      <c r="U484" s="130"/>
      <c r="V484" s="130"/>
      <c r="W484" s="130"/>
      <c r="X484" s="130"/>
      <c r="Y484" s="130"/>
      <c r="Z484" s="130"/>
      <c r="AA484" s="130"/>
    </row>
    <row r="485" spans="1:27" ht="15.6" x14ac:dyDescent="0.3">
      <c r="A485" s="130"/>
      <c r="B485" s="131"/>
      <c r="C485" s="130"/>
      <c r="D485" s="130"/>
      <c r="E485" s="130"/>
      <c r="F485" s="130"/>
      <c r="G485" s="130"/>
      <c r="H485" s="130"/>
      <c r="I485" s="130"/>
      <c r="J485" s="130"/>
      <c r="K485" s="130"/>
      <c r="L485" s="130"/>
      <c r="M485" s="130"/>
      <c r="N485" s="130"/>
      <c r="O485" s="130"/>
      <c r="P485" s="130"/>
      <c r="Q485" s="130"/>
      <c r="R485" s="130"/>
      <c r="S485" s="130"/>
      <c r="T485" s="130"/>
      <c r="U485" s="130"/>
      <c r="V485" s="130"/>
      <c r="W485" s="130"/>
      <c r="X485" s="130"/>
      <c r="Y485" s="130"/>
      <c r="Z485" s="130"/>
      <c r="AA485" s="130"/>
    </row>
    <row r="486" spans="1:27" ht="15.6" x14ac:dyDescent="0.3">
      <c r="A486" s="130"/>
      <c r="B486" s="131"/>
      <c r="C486" s="130"/>
      <c r="D486" s="130"/>
      <c r="E486" s="130"/>
      <c r="F486" s="130"/>
      <c r="G486" s="130"/>
      <c r="H486" s="130"/>
      <c r="I486" s="130"/>
      <c r="J486" s="130"/>
      <c r="K486" s="130"/>
      <c r="L486" s="130"/>
      <c r="M486" s="130"/>
      <c r="N486" s="130"/>
      <c r="O486" s="130"/>
      <c r="P486" s="130"/>
      <c r="Q486" s="130"/>
      <c r="R486" s="130"/>
      <c r="S486" s="130"/>
      <c r="T486" s="130"/>
      <c r="U486" s="130"/>
      <c r="V486" s="130"/>
      <c r="W486" s="130"/>
      <c r="X486" s="130"/>
      <c r="Y486" s="130"/>
      <c r="Z486" s="130"/>
      <c r="AA486" s="130"/>
    </row>
    <row r="487" spans="1:27" ht="15.6" x14ac:dyDescent="0.3">
      <c r="A487" s="130"/>
      <c r="B487" s="131"/>
      <c r="C487" s="130"/>
      <c r="D487" s="130"/>
      <c r="E487" s="130"/>
      <c r="F487" s="130"/>
      <c r="G487" s="130"/>
      <c r="H487" s="130"/>
      <c r="I487" s="130"/>
      <c r="J487" s="130"/>
      <c r="K487" s="130"/>
      <c r="L487" s="130"/>
      <c r="M487" s="130"/>
      <c r="N487" s="130"/>
      <c r="O487" s="130"/>
      <c r="P487" s="130"/>
      <c r="Q487" s="130"/>
      <c r="R487" s="130"/>
      <c r="S487" s="130"/>
      <c r="T487" s="130"/>
      <c r="U487" s="130"/>
      <c r="V487" s="130"/>
      <c r="W487" s="130"/>
      <c r="X487" s="130"/>
      <c r="Y487" s="130"/>
      <c r="Z487" s="130"/>
      <c r="AA487" s="130"/>
    </row>
    <row r="488" spans="1:27" ht="15.6" x14ac:dyDescent="0.3">
      <c r="A488" s="130"/>
      <c r="B488" s="131"/>
      <c r="C488" s="130"/>
      <c r="D488" s="130"/>
      <c r="E488" s="130"/>
      <c r="F488" s="130"/>
      <c r="G488" s="130"/>
      <c r="H488" s="130"/>
      <c r="I488" s="130"/>
      <c r="J488" s="130"/>
      <c r="K488" s="130"/>
      <c r="L488" s="130"/>
      <c r="M488" s="130"/>
      <c r="N488" s="130"/>
      <c r="O488" s="130"/>
      <c r="P488" s="130"/>
      <c r="Q488" s="130"/>
      <c r="R488" s="130"/>
      <c r="S488" s="130"/>
      <c r="T488" s="130"/>
      <c r="U488" s="130"/>
      <c r="V488" s="130"/>
      <c r="W488" s="130"/>
      <c r="X488" s="130"/>
      <c r="Y488" s="130"/>
      <c r="Z488" s="130"/>
      <c r="AA488" s="13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FD629-4027-45AD-88E1-BB5DB3A86DD0}">
  <sheetPr codeName="Sheet11">
    <tabColor rgb="FFEAEAEA"/>
  </sheetPr>
  <dimension ref="A1:AU39"/>
  <sheetViews>
    <sheetView showGridLines="0" zoomScale="80" zoomScaleNormal="80" workbookViewId="0">
      <selection sqref="A1:V2"/>
    </sheetView>
  </sheetViews>
  <sheetFormatPr defaultColWidth="9" defaultRowHeight="15" x14ac:dyDescent="0.25"/>
  <cols>
    <col min="1" max="1" width="23.5" style="444" customWidth="1"/>
    <col min="2" max="2" width="12.3984375" style="444" customWidth="1"/>
    <col min="3" max="8" width="9" style="444" customWidth="1"/>
    <col min="9" max="9" width="12.3984375" style="444" customWidth="1"/>
    <col min="10" max="15" width="9" style="444" customWidth="1"/>
    <col min="16" max="16" width="12.3984375" style="444" customWidth="1"/>
    <col min="17" max="22" width="9" style="444" customWidth="1"/>
    <col min="23" max="38" width="9" style="444"/>
    <col min="39" max="16384" width="9" style="452"/>
  </cols>
  <sheetData>
    <row r="1" spans="1:22" s="444" customFormat="1" x14ac:dyDescent="0.25">
      <c r="A1" s="443" t="str">
        <f>HLOOKUP(Introduction!$G$4,nametranslations,20,FALSE)</f>
        <v>Echelles d'eau, d'assainissement et d'hygiène en milieu scolaire</v>
      </c>
      <c r="B1" s="443" t="e">
        <f ca="1">HLOOKUP([1]Introduction!$G$4,nametranslations,5,FALSE)</f>
        <v>#N/A</v>
      </c>
      <c r="C1" s="443" t="e">
        <f ca="1">HLOOKUP([1]Introduction!$G$4,nametranslations,5,FALSE)</f>
        <v>#N/A</v>
      </c>
      <c r="D1" s="443" t="e">
        <f ca="1">HLOOKUP([1]Introduction!$G$4,nametranslations,5,FALSE)</f>
        <v>#N/A</v>
      </c>
      <c r="E1" s="443" t="e">
        <f ca="1">HLOOKUP([1]Introduction!$G$4,nametranslations,5,FALSE)</f>
        <v>#N/A</v>
      </c>
      <c r="F1" s="443" t="e">
        <f ca="1">HLOOKUP([1]Introduction!$G$4,nametranslations,5,FALSE)</f>
        <v>#N/A</v>
      </c>
      <c r="G1" s="443" t="e">
        <f ca="1">HLOOKUP([1]Introduction!$G$4,nametranslations,5,FALSE)</f>
        <v>#N/A</v>
      </c>
      <c r="H1" s="443" t="e">
        <f ca="1">HLOOKUP([1]Introduction!$G$4,nametranslations,5,FALSE)</f>
        <v>#N/A</v>
      </c>
      <c r="I1" s="443" t="e">
        <f ca="1">HLOOKUP([1]Introduction!$G$4,nametranslations,5,FALSE)</f>
        <v>#N/A</v>
      </c>
      <c r="J1" s="443" t="e">
        <f ca="1">HLOOKUP([1]Introduction!$G$4,nametranslations,5,FALSE)</f>
        <v>#N/A</v>
      </c>
      <c r="K1" s="443" t="e">
        <f ca="1">HLOOKUP([1]Introduction!$G$4,nametranslations,5,FALSE)</f>
        <v>#N/A</v>
      </c>
      <c r="L1" s="443" t="e">
        <f ca="1">HLOOKUP([1]Introduction!$G$4,nametranslations,5,FALSE)</f>
        <v>#N/A</v>
      </c>
      <c r="M1" s="443" t="e">
        <f ca="1">HLOOKUP([1]Introduction!$G$4,nametranslations,5,FALSE)</f>
        <v>#N/A</v>
      </c>
      <c r="N1" s="443" t="e">
        <f ca="1">HLOOKUP([1]Introduction!$G$4,nametranslations,5,FALSE)</f>
        <v>#N/A</v>
      </c>
      <c r="O1" s="443" t="e">
        <f ca="1">HLOOKUP([1]Introduction!$G$4,nametranslations,5,FALSE)</f>
        <v>#N/A</v>
      </c>
      <c r="P1" s="443" t="e">
        <f ca="1">HLOOKUP([1]Introduction!$G$4,nametranslations,5,FALSE)</f>
        <v>#N/A</v>
      </c>
      <c r="Q1" s="443" t="e">
        <f ca="1">HLOOKUP([1]Introduction!$G$4,nametranslations,5,FALSE)</f>
        <v>#N/A</v>
      </c>
      <c r="R1" s="443" t="e">
        <f ca="1">HLOOKUP([1]Introduction!$G$4,nametranslations,5,FALSE)</f>
        <v>#N/A</v>
      </c>
      <c r="S1" s="443" t="e">
        <f ca="1">HLOOKUP([1]Introduction!$G$4,nametranslations,5,FALSE)</f>
        <v>#N/A</v>
      </c>
      <c r="T1" s="443" t="e">
        <f ca="1">HLOOKUP([1]Introduction!$G$4,nametranslations,5,FALSE)</f>
        <v>#N/A</v>
      </c>
      <c r="U1" s="443" t="e">
        <f ca="1">HLOOKUP([1]Introduction!$G$4,nametranslations,5,FALSE)</f>
        <v>#N/A</v>
      </c>
      <c r="V1" s="443" t="e">
        <f ca="1">HLOOKUP([1]Introduction!$G$4,nametranslations,5,FALSE)</f>
        <v>#N/A</v>
      </c>
    </row>
    <row r="2" spans="1:22" s="444" customFormat="1" x14ac:dyDescent="0.25">
      <c r="A2" s="443" t="e">
        <f ca="1">HLOOKUP([1]Introduction!$G$4,nametranslations,5,FALSE)</f>
        <v>#N/A</v>
      </c>
      <c r="B2" s="443" t="e">
        <f ca="1">HLOOKUP([1]Introduction!$G$4,nametranslations,5,FALSE)</f>
        <v>#N/A</v>
      </c>
      <c r="C2" s="443" t="e">
        <f ca="1">HLOOKUP([1]Introduction!$G$4,nametranslations,5,FALSE)</f>
        <v>#N/A</v>
      </c>
      <c r="D2" s="443" t="e">
        <f ca="1">HLOOKUP([1]Introduction!$G$4,nametranslations,5,FALSE)</f>
        <v>#N/A</v>
      </c>
      <c r="E2" s="443" t="e">
        <f ca="1">HLOOKUP([1]Introduction!$G$4,nametranslations,5,FALSE)</f>
        <v>#N/A</v>
      </c>
      <c r="F2" s="443" t="e">
        <f ca="1">HLOOKUP([1]Introduction!$G$4,nametranslations,5,FALSE)</f>
        <v>#N/A</v>
      </c>
      <c r="G2" s="443" t="e">
        <f ca="1">HLOOKUP([1]Introduction!$G$4,nametranslations,5,FALSE)</f>
        <v>#N/A</v>
      </c>
      <c r="H2" s="443" t="e">
        <f ca="1">HLOOKUP([1]Introduction!$G$4,nametranslations,5,FALSE)</f>
        <v>#N/A</v>
      </c>
      <c r="I2" s="443" t="e">
        <f ca="1">HLOOKUP([1]Introduction!$G$4,nametranslations,5,FALSE)</f>
        <v>#N/A</v>
      </c>
      <c r="J2" s="443" t="e">
        <f ca="1">HLOOKUP([1]Introduction!$G$4,nametranslations,5,FALSE)</f>
        <v>#N/A</v>
      </c>
      <c r="K2" s="443" t="e">
        <f ca="1">HLOOKUP([1]Introduction!$G$4,nametranslations,5,FALSE)</f>
        <v>#N/A</v>
      </c>
      <c r="L2" s="443" t="e">
        <f ca="1">HLOOKUP([1]Introduction!$G$4,nametranslations,5,FALSE)</f>
        <v>#N/A</v>
      </c>
      <c r="M2" s="443" t="e">
        <f ca="1">HLOOKUP([1]Introduction!$G$4,nametranslations,5,FALSE)</f>
        <v>#N/A</v>
      </c>
      <c r="N2" s="443" t="e">
        <f ca="1">HLOOKUP([1]Introduction!$G$4,nametranslations,5,FALSE)</f>
        <v>#N/A</v>
      </c>
      <c r="O2" s="443" t="e">
        <f ca="1">HLOOKUP([1]Introduction!$G$4,nametranslations,5,FALSE)</f>
        <v>#N/A</v>
      </c>
      <c r="P2" s="443" t="e">
        <f ca="1">HLOOKUP([1]Introduction!$G$4,nametranslations,5,FALSE)</f>
        <v>#N/A</v>
      </c>
      <c r="Q2" s="443" t="e">
        <f ca="1">HLOOKUP([1]Introduction!$G$4,nametranslations,5,FALSE)</f>
        <v>#N/A</v>
      </c>
      <c r="R2" s="443" t="e">
        <f ca="1">HLOOKUP([1]Introduction!$G$4,nametranslations,5,FALSE)</f>
        <v>#N/A</v>
      </c>
      <c r="S2" s="443" t="e">
        <f ca="1">HLOOKUP([1]Introduction!$G$4,nametranslations,5,FALSE)</f>
        <v>#N/A</v>
      </c>
      <c r="T2" s="443" t="e">
        <f ca="1">HLOOKUP([1]Introduction!$G$4,nametranslations,5,FALSE)</f>
        <v>#N/A</v>
      </c>
      <c r="U2" s="443" t="e">
        <f ca="1">HLOOKUP([1]Introduction!$G$4,nametranslations,5,FALSE)</f>
        <v>#N/A</v>
      </c>
      <c r="V2" s="443" t="e">
        <f ca="1">HLOOKUP([1]Introduction!$G$4,nametranslations,5,FALSE)</f>
        <v>#N/A</v>
      </c>
    </row>
    <row r="3" spans="1:22" s="444" customFormat="1" ht="17.399999999999999" x14ac:dyDescent="0.25">
      <c r="A3" s="445"/>
      <c r="B3" s="445"/>
      <c r="C3" s="445"/>
      <c r="D3" s="445"/>
      <c r="E3" s="445"/>
      <c r="F3" s="445"/>
      <c r="G3" s="445"/>
      <c r="H3" s="445"/>
      <c r="I3" s="445"/>
      <c r="J3" s="445"/>
      <c r="K3" s="445"/>
      <c r="L3" s="445"/>
      <c r="M3" s="445"/>
      <c r="N3" s="445"/>
      <c r="O3" s="445"/>
      <c r="P3" s="445"/>
      <c r="Q3" s="445"/>
      <c r="R3" s="445"/>
      <c r="S3" s="445"/>
      <c r="T3" s="445"/>
      <c r="U3" s="445"/>
      <c r="V3" s="445"/>
    </row>
    <row r="4" spans="1:22" ht="15.6" x14ac:dyDescent="0.3">
      <c r="B4" s="446" t="str">
        <f>HLOOKUP(Introduction!$G$4,nametranslations,85,FALSE)</f>
        <v>Eau de boisson</v>
      </c>
      <c r="E4" s="447"/>
      <c r="I4" s="448" t="str">
        <f>HLOOKUP(Introduction!$G$4,nametranslations,22,FALSE)</f>
        <v>Assainissement</v>
      </c>
      <c r="P4" s="449" t="str">
        <f>HLOOKUP(Introduction!$G$4,nametranslations,23,FALSE)</f>
        <v>Hygiène</v>
      </c>
    </row>
    <row r="6" spans="1:22" x14ac:dyDescent="0.25">
      <c r="G6" s="450"/>
      <c r="H6" s="450"/>
      <c r="I6" s="450"/>
      <c r="K6" s="450"/>
      <c r="L6" s="450"/>
    </row>
    <row r="7" spans="1:22" ht="15.6" x14ac:dyDescent="0.25">
      <c r="G7" s="450"/>
      <c r="H7" s="450"/>
      <c r="I7" s="450"/>
      <c r="K7" s="451"/>
      <c r="L7" s="450"/>
    </row>
    <row r="8" spans="1:22" x14ac:dyDescent="0.25">
      <c r="G8" s="450"/>
      <c r="H8" s="450"/>
      <c r="I8" s="450"/>
      <c r="K8" s="450"/>
      <c r="L8" s="450"/>
    </row>
    <row r="9" spans="1:22" x14ac:dyDescent="0.25">
      <c r="G9" s="450"/>
      <c r="H9" s="450"/>
      <c r="I9" s="450"/>
      <c r="K9" s="450"/>
      <c r="L9" s="450"/>
    </row>
    <row r="10" spans="1:22" x14ac:dyDescent="0.25">
      <c r="G10" s="450"/>
      <c r="H10" s="450"/>
      <c r="I10" s="450"/>
      <c r="K10" s="450"/>
      <c r="L10" s="450"/>
    </row>
    <row r="11" spans="1:22" x14ac:dyDescent="0.25">
      <c r="G11" s="450"/>
      <c r="H11" s="450"/>
      <c r="I11" s="450"/>
      <c r="K11" s="450"/>
      <c r="L11" s="450"/>
    </row>
    <row r="12" spans="1:22" x14ac:dyDescent="0.25">
      <c r="G12" s="450"/>
      <c r="H12" s="450"/>
      <c r="I12" s="450"/>
      <c r="K12" s="450"/>
      <c r="L12" s="450"/>
    </row>
    <row r="13" spans="1:22" x14ac:dyDescent="0.25">
      <c r="G13" s="450"/>
      <c r="H13" s="450"/>
      <c r="I13" s="450"/>
      <c r="K13" s="450"/>
      <c r="L13" s="450"/>
    </row>
    <row r="14" spans="1:22" x14ac:dyDescent="0.25">
      <c r="G14" s="450"/>
      <c r="H14" s="450"/>
      <c r="I14" s="450"/>
      <c r="K14" s="450"/>
      <c r="L14" s="450"/>
    </row>
    <row r="15" spans="1:22" x14ac:dyDescent="0.25">
      <c r="G15" s="450"/>
      <c r="H15" s="450"/>
      <c r="I15" s="450"/>
      <c r="K15" s="450"/>
      <c r="L15" s="450"/>
    </row>
    <row r="16" spans="1:22" x14ac:dyDescent="0.25">
      <c r="G16" s="450"/>
      <c r="H16" s="450"/>
      <c r="I16" s="450"/>
      <c r="K16" s="450"/>
      <c r="L16" s="450"/>
    </row>
    <row r="17" spans="1:47" x14ac:dyDescent="0.25">
      <c r="G17" s="450"/>
      <c r="H17" s="450"/>
      <c r="I17" s="450"/>
      <c r="K17" s="450"/>
      <c r="L17" s="450"/>
    </row>
    <row r="18" spans="1:47" x14ac:dyDescent="0.25">
      <c r="G18" s="450"/>
      <c r="H18" s="450"/>
      <c r="I18" s="450"/>
      <c r="K18" s="450"/>
      <c r="L18" s="450"/>
    </row>
    <row r="19" spans="1:47" x14ac:dyDescent="0.25">
      <c r="G19" s="450"/>
      <c r="H19" s="450"/>
      <c r="I19" s="450"/>
      <c r="K19" s="450"/>
      <c r="L19" s="450"/>
    </row>
    <row r="20" spans="1:47" x14ac:dyDescent="0.25">
      <c r="G20" s="450"/>
      <c r="H20" s="450"/>
      <c r="I20" s="450"/>
      <c r="K20" s="450"/>
      <c r="L20" s="450"/>
    </row>
    <row r="21" spans="1:47" x14ac:dyDescent="0.25">
      <c r="G21" s="450"/>
      <c r="H21" s="450"/>
      <c r="I21" s="450"/>
      <c r="K21" s="450"/>
      <c r="L21" s="450"/>
    </row>
    <row r="23" spans="1:47" x14ac:dyDescent="0.25">
      <c r="B23" s="453"/>
    </row>
    <row r="25" spans="1:47" x14ac:dyDescent="0.25">
      <c r="B25" s="454"/>
      <c r="C25" s="454" t="str">
        <f>+IF(OR((C28=Key!$I$26&amp;"*"),(D28=Key!$I$28&amp;"*"),(E28=Key!$I$27&amp;"*"),(F28=Key!$I$29&amp;"*"),(G28=Key!$I$30&amp;"*"),(H28=Key!$I$31&amp;"*"),(C28=Key!$I$26&amp;"*^"),(D28=Key!$I$28&amp;"*^"),(E28=Key!$I$27&amp;"*^"),(F28="*^"),(G28=Key!$I$30&amp;"*^"),(H28=Key!$I$31&amp;"*^")),"*"&amp;HLOOKUP(Introduction!$G$4,nametranslations,35,FALSE),"")</f>
        <v/>
      </c>
      <c r="J25" s="454" t="str">
        <f>+IF(OR((J28=Key!$I$26&amp;"*"),(K28=Key!$I$28&amp;"*"),(L28=Key!$I$27&amp;"*"),(M28=Key!$I$29&amp;"*"),(N28=Key!$I$30&amp;"*"),(O28=Key!$I$31&amp;"*"),(J28=Key!$I$26&amp;"*^"),(K28=Key!$I$28&amp;"*^"),(L28=Key!$I$27&amp;"*^"),(M28="*^"),(N28=Key!$I$30&amp;"*^"),(O28=Key!$I$31&amp;"*^")),"*"&amp;HLOOKUP(Introduction!$G$4,nametranslations,35,FALSE),"")</f>
        <v>*Aucune estimation de service de base disponible</v>
      </c>
      <c r="Q25" s="454"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53"/>
      <c r="C26" s="454" t="str">
        <f>+IF(OR((C28=Key!$I$26&amp;"*^"),(D28=Key!$I$28&amp;"*^"),(E28=Key!$I$27&amp;"*^"),(F28=Key!$I$29&amp;"*^"),(G28=Key!$I$30&amp;"*^"),(H28=Key!$I$31&amp;"^")),HLOOKUP(Introduction!$G$4,nametranslations,155,FALSE),"")</f>
        <v/>
      </c>
      <c r="J26" s="454" t="str">
        <f>+IF(OR((J28=Key!$I$26&amp;"*^"),(K28=Key!$I$28&amp;"*^"),(L28=Key!$I$27&amp;"*^"),(M28=Key!$I$29&amp;"*^"),(N28=Key!$I$30&amp;"*^"),(O28=Key!$I$31&amp;"^")),HLOOKUP(Introduction!$G$4,nametranslations,155,FALSE),"")</f>
        <v/>
      </c>
      <c r="Q26" s="454" t="str">
        <f>+IF(OR((Q28=Key!$I$26&amp;"*^"),(R28=Key!$I$28&amp;"*^"),(S28=Key!$I$27&amp;"*^"),(T28=Key!$I$29&amp;"*^"),(U28=Key!$I$30&amp;"*^"),(V28=Key!$I$31&amp;"^")),HLOOKUP(Introduction!$G$4,nametranslations,156,FALSE),"")</f>
        <v/>
      </c>
    </row>
    <row r="27" spans="1:47" x14ac:dyDescent="0.25">
      <c r="B27" s="455" t="str">
        <f>+Introduction!C7</f>
        <v>Tchad</v>
      </c>
      <c r="C27" s="456" t="str">
        <f>HLOOKUP(Introduction!$G$4,nametranslations,21,FALSE)</f>
        <v>Eau</v>
      </c>
      <c r="D27" s="456" t="str">
        <f ca="1">HLOOKUP([1]Introduction!$G$4,nametranslations,21,FALSE)</f>
        <v>Eau</v>
      </c>
      <c r="E27" s="456" t="str">
        <f ca="1">HLOOKUP([1]Introduction!$G$4,nametranslations,21,FALSE)</f>
        <v>Eau</v>
      </c>
      <c r="F27" s="456" t="str">
        <f ca="1">HLOOKUP([1]Introduction!$G$4,nametranslations,21,FALSE)</f>
        <v>Eau</v>
      </c>
      <c r="G27" s="456" t="str">
        <f ca="1">HLOOKUP([1]Introduction!$G$4,nametranslations,21,FALSE)</f>
        <v>Eau</v>
      </c>
      <c r="H27" s="456" t="str">
        <f ca="1">HLOOKUP([1]Introduction!$G$4,nametranslations,21,FALSE)</f>
        <v>Eau</v>
      </c>
      <c r="I27" s="457" t="str">
        <f>+B27</f>
        <v>Tchad</v>
      </c>
      <c r="J27" s="458" t="str">
        <f>HLOOKUP(Introduction!$G$4,nametranslations,22,FALSE)</f>
        <v>Assainissement</v>
      </c>
      <c r="K27" s="459" t="str">
        <f ca="1">HLOOKUP([1]Introduction!$G$4,nametranslations,21,FALSE)</f>
        <v>Eau</v>
      </c>
      <c r="L27" s="459" t="str">
        <f ca="1">HLOOKUP([1]Introduction!$G$4,nametranslations,21,FALSE)</f>
        <v>Eau</v>
      </c>
      <c r="M27" s="459" t="str">
        <f ca="1">HLOOKUP([1]Introduction!$G$4,nametranslations,21,FALSE)</f>
        <v>Eau</v>
      </c>
      <c r="N27" s="459" t="str">
        <f ca="1">HLOOKUP([1]Introduction!$G$4,nametranslations,21,FALSE)</f>
        <v>Eau</v>
      </c>
      <c r="O27" s="459" t="str">
        <f ca="1">HLOOKUP([1]Introduction!$G$4,nametranslations,21,FALSE)</f>
        <v>Eau</v>
      </c>
      <c r="P27" s="460" t="str">
        <f>+B27</f>
        <v>Tchad</v>
      </c>
      <c r="Q27" s="461" t="str">
        <f>HLOOKUP(Introduction!$G$4,nametranslations,23,FALSE)</f>
        <v>Hygiène</v>
      </c>
      <c r="R27" s="461" t="str">
        <f ca="1">HLOOKUP([1]Introduction!$G$4,nametranslations,21,FALSE)</f>
        <v>Eau</v>
      </c>
      <c r="S27" s="461" t="str">
        <f ca="1">HLOOKUP([1]Introduction!$G$4,nametranslations,21,FALSE)</f>
        <v>Eau</v>
      </c>
      <c r="T27" s="461" t="str">
        <f ca="1">HLOOKUP([1]Introduction!$G$4,nametranslations,21,FALSE)</f>
        <v>Eau</v>
      </c>
      <c r="U27" s="461" t="str">
        <f ca="1">HLOOKUP([1]Introduction!$G$4,nametranslations,21,FALSE)</f>
        <v>Eau</v>
      </c>
      <c r="V27" s="462" t="str">
        <f ca="1">HLOOKUP([1]Introduction!$G$4,nametranslations,21,FALSE)</f>
        <v>Eau</v>
      </c>
      <c r="AM27" s="444"/>
      <c r="AN27" s="444"/>
      <c r="AO27" s="444"/>
      <c r="AP27" s="444"/>
      <c r="AQ27" s="444"/>
      <c r="AR27" s="444"/>
      <c r="AS27" s="444"/>
      <c r="AT27" s="444"/>
      <c r="AU27" s="444"/>
    </row>
    <row r="28" spans="1:47" x14ac:dyDescent="0.25">
      <c r="B28" s="463"/>
      <c r="C28" s="464" t="str">
        <f>IF(AND(C30=0.0000000001,C31=0.0000000001,C32=0.0000000001), Key!$I$26&amp;"*",IF(AND(C30=0.0000000001,ISNUMBER(C32)),Key!I26&amp;"*", Key!$I$26))</f>
        <v>Total</v>
      </c>
      <c r="D28" s="465" t="str">
        <f>IF(AND(D30=0.0000000001,D31=0.0000000001,D32=0.0000000001), Key!$I$28&amp;"*",IF(AND(D30=0.0000000001,ISNUMBER(D32)),Key!$I$28&amp;"*", Key!$I$28))</f>
        <v>Urbain</v>
      </c>
      <c r="E28" s="465" t="str">
        <f>IF(AND(E30=0.0000000001,E31=0.0000000001,E32=0.0000000001), Key!$I$27&amp;"*",IF(AND(E30=0.0000000001,ISNUMBER(E32)),Key!$I$27&amp;"*", Key!$I$27))</f>
        <v>Rural</v>
      </c>
      <c r="F28" s="465" t="str">
        <f>IF(AND(F30=0.0000000001,F31=0.0000000001,F32=0.0000000001), Key!$I$29&amp;"*",IF(AND(F30=0.0000000001,ISNUMBER(F32)),Key!$I$29&amp;"*", Key!$I$29))</f>
        <v>Pré-primaire</v>
      </c>
      <c r="G28" s="465" t="str">
        <f>IF(AND(G30=0.0000000001,G31=0.0000000001,G32=0.0000000001), Key!$I$30&amp;"*",IF(AND(G30=0.0000000001,ISNUMBER(G32)),Key!$I$30&amp;"*", Key!$I$30))</f>
        <v>Primaire</v>
      </c>
      <c r="H28" s="465" t="str">
        <f>IF(AND(H30=0.0000000001,H31=0.0000000001,H32=0.0000000001), Key!$I$31&amp;"*",IF(AND(H30=0.0000000001,ISNUMBER(H32)),Key!$I$31&amp;"*", Key!$I$31))</f>
        <v>Secondaire</v>
      </c>
      <c r="I28" s="463"/>
      <c r="J28" s="466" t="str">
        <f>IF(AND(J30=0.0000000001,J31=0.0000000001,J32=0.0000000001), Key!$I$26&amp;"*",IF(AND(J30=0.0000000001,ISNUMBER(J32)),Key!I26&amp;"*", Key!$I$26))</f>
        <v>Total</v>
      </c>
      <c r="K28" s="465" t="str">
        <f>IF(AND(K30=0.0000000001,K31=0.0000000001,K32=0.0000000001), Key!$I$28&amp;"*",IF(AND(K30=0.0000000001,ISNUMBER(K32)),Key!$I$28&amp;"*", Key!$I$28))</f>
        <v>Urbain*</v>
      </c>
      <c r="L28" s="465" t="str">
        <f>IF(AND(L30=0.0000000001,L31=0.0000000001,L32=0.0000000001), Key!$I$27&amp;"*",IF(AND(L30=0.0000000001,ISNUMBER(L32)),Key!$I$27&amp;"*", Key!$I$27))</f>
        <v>Rural*</v>
      </c>
      <c r="M28" s="465" t="str">
        <f>IF(AND(M30=0.0000000001,M31=0.0000000001,M32=0.0000000001), Key!$I$29&amp;"*",IF(AND(M30=0.0000000001,ISNUMBER(M32)),Key!$I$29&amp;"*", Key!$I$29))</f>
        <v>Pré-primaire*</v>
      </c>
      <c r="N28" s="465" t="str">
        <f>IF(AND(N30=0.0000000001,N31=0.0000000001,N32=0.0000000001), Key!$I$30&amp;"*",IF(AND(N30=0.0000000001,ISNUMBER(N32)),Key!$I$30&amp;"*", Key!$I$30))</f>
        <v>Primaire</v>
      </c>
      <c r="O28" s="465" t="str">
        <f>IF(AND(O30=0.0000000001,O31=0.0000000001,O32=0.0000000001), Key!$I$31&amp;"*",IF(AND(O30=0.0000000001,ISNUMBER(O32)),Key!$I$31&amp;"*", Key!$I$31))</f>
        <v>Secondaire</v>
      </c>
      <c r="P28" s="467"/>
      <c r="Q28" s="468" t="str">
        <f>IF(AND(Q30=0.0000000001,Q31=0.0000000001,Q32=0.0000000001), Key!$I$26&amp;"*",IF(AND(Q30=0.0000000001,ISNUMBER(Q32)),Key!I26&amp;"*", Key!$I$26))</f>
        <v>Total</v>
      </c>
      <c r="R28" s="465" t="str">
        <f>IF(AND(R30=0.0000000001,R31=0.0000000001,R32=0.0000000001), Key!$I$28&amp;"*",IF(AND(R30=0.0000000001,ISNUMBER(R32)),Key!$I$28&amp;"*", Key!$I$28))</f>
        <v>Urbain*</v>
      </c>
      <c r="S28" s="465" t="str">
        <f>IF(AND(S30=0.0000000001,S31=0.0000000001,S32=0.0000000001), Key!$I$27&amp;"*",IF(AND(S30=0.0000000001,ISNUMBER(S32)),Key!$I$27&amp;"*", Key!$I$27))</f>
        <v>Rural*</v>
      </c>
      <c r="T28" s="465" t="str">
        <f>IF(AND(T30=0.0000000001,T31=0.0000000001,T32=0.0000000001), Key!$I$29&amp;"*",IF(AND(T30=0.0000000001,ISNUMBER(T32)),Key!$I$29&amp;"*", Key!$I$29))</f>
        <v>Pré-primaire*</v>
      </c>
      <c r="U28" s="465" t="str">
        <f>IF(AND(U30=0.0000000001,U31=0.0000000001,U32=0.0000000001), Key!$I$30&amp;"*",IF(AND(U30=0.0000000001,ISNUMBER(U32)),Key!$I$30&amp;"*", Key!$I$30))</f>
        <v>Primaire</v>
      </c>
      <c r="V28" s="469" t="str">
        <f>IF(AND(V30=0.0000000001,V31=0.0000000001,V32=0.0000000001), Key!$I$31&amp;"*",IF(AND(V30=0.0000000001,ISNUMBER(V32)),Key!$I$31&amp;"*", Key!$I$31))</f>
        <v>Secondaire</v>
      </c>
      <c r="AM28" s="444"/>
      <c r="AN28" s="444"/>
      <c r="AO28" s="444"/>
      <c r="AP28" s="444"/>
      <c r="AQ28" s="444"/>
      <c r="AR28" s="444"/>
      <c r="AS28" s="444"/>
      <c r="AT28" s="444"/>
      <c r="AU28" s="444"/>
    </row>
    <row r="29" spans="1:47" ht="15.6" thickBot="1" x14ac:dyDescent="0.3">
      <c r="B29" s="463"/>
      <c r="C29" s="470">
        <f>IF(ISNUMBER(Regressions!B4), Regressions!B4, "-")</f>
        <v>2025</v>
      </c>
      <c r="D29" s="471">
        <f>C29</f>
        <v>2025</v>
      </c>
      <c r="E29" s="471">
        <f>D29</f>
        <v>2025</v>
      </c>
      <c r="F29" s="471">
        <f>E29</f>
        <v>2025</v>
      </c>
      <c r="G29" s="471">
        <f>F29</f>
        <v>2025</v>
      </c>
      <c r="H29" s="471">
        <f>F29</f>
        <v>2025</v>
      </c>
      <c r="I29" s="463"/>
      <c r="J29" s="472">
        <f>IF(ISNUMBER(Regressions!K4), Regressions!K4, "-")</f>
        <v>2025</v>
      </c>
      <c r="K29" s="473">
        <f>J29</f>
        <v>2025</v>
      </c>
      <c r="L29" s="473">
        <f>K29</f>
        <v>2025</v>
      </c>
      <c r="M29" s="473">
        <f>L29</f>
        <v>2025</v>
      </c>
      <c r="N29" s="473">
        <f>M29</f>
        <v>2025</v>
      </c>
      <c r="O29" s="473">
        <f>M29</f>
        <v>2025</v>
      </c>
      <c r="P29" s="467"/>
      <c r="Q29" s="474">
        <f>IF(ISNUMBER(Regressions!T4), Regressions!T4, "-")</f>
        <v>2025</v>
      </c>
      <c r="R29" s="475">
        <f>Q29</f>
        <v>2025</v>
      </c>
      <c r="S29" s="475">
        <f>R29</f>
        <v>2025</v>
      </c>
      <c r="T29" s="475">
        <f>S29</f>
        <v>2025</v>
      </c>
      <c r="U29" s="475">
        <f>T29</f>
        <v>2025</v>
      </c>
      <c r="V29" s="476">
        <f>T29</f>
        <v>2025</v>
      </c>
      <c r="AM29" s="444"/>
      <c r="AN29" s="444"/>
      <c r="AO29" s="444"/>
      <c r="AP29" s="444"/>
      <c r="AQ29" s="444"/>
      <c r="AR29" s="444"/>
      <c r="AS29" s="444"/>
      <c r="AT29" s="444"/>
      <c r="AU29" s="444"/>
    </row>
    <row r="30" spans="1:47" x14ac:dyDescent="0.25">
      <c r="A30" s="477" t="str">
        <f>+Key!I46</f>
        <v>Service de base</v>
      </c>
      <c r="B30" s="478" t="s">
        <v>139</v>
      </c>
      <c r="C30" s="479">
        <f>IF(ISNUMBER(Regressions!C4), Regressions!C4, 0.0000000001)</f>
        <v>33.295595800000001</v>
      </c>
      <c r="D30" s="479">
        <f>IF(ISNUMBER(Regressions!D4), Regressions!D4, 0.0000000001)</f>
        <v>64.897955890000006</v>
      </c>
      <c r="E30" s="479">
        <f>IF(ISNUMBER(Regressions!E4), Regressions!E4, 0.0000000001)</f>
        <v>17.637635589999999</v>
      </c>
      <c r="F30" s="479">
        <f>IF(ISNUMBER(Regressions!F4), Regressions!F4, 0.0000000001)</f>
        <v>78.54276634</v>
      </c>
      <c r="G30" s="479">
        <f>IF(ISNUMBER(Regressions!G4), Regressions!G4, 0.0000000001)</f>
        <v>27.200915559999999</v>
      </c>
      <c r="H30" s="479">
        <f>IF(ISNUMBER(Regressions!H4), Regressions!H4, 0.0000000001)</f>
        <v>49.40006108</v>
      </c>
      <c r="I30" s="480" t="s">
        <v>139</v>
      </c>
      <c r="J30" s="479">
        <f>IF(ISNUMBER(Regressions!L4), Regressions!L4,0.0000000001)</f>
        <v>27.452937219999999</v>
      </c>
      <c r="K30" s="479">
        <f>IF(ISNUMBER(Regressions!M4), Regressions!M4,0.0000000001)</f>
        <v>1E-10</v>
      </c>
      <c r="L30" s="479">
        <f>IF(ISNUMBER(Regressions!N4), Regressions!N4,0.0000000001)</f>
        <v>1E-10</v>
      </c>
      <c r="M30" s="479">
        <f>IF(ISNUMBER(Regressions!O4), Regressions!O4,0.0000000001)</f>
        <v>1E-10</v>
      </c>
      <c r="N30" s="479">
        <f>IF(ISNUMBER(Regressions!P4), Regressions!P4,0.0000000001)</f>
        <v>17.370742880000002</v>
      </c>
      <c r="O30" s="479">
        <f>IF(ISNUMBER(Regressions!Q4), Regressions!Q4,0.0000000001)</f>
        <v>41.37001609</v>
      </c>
      <c r="P30" s="481" t="s">
        <v>139</v>
      </c>
      <c r="Q30" s="479">
        <f>IF(ISNUMBER(Regressions!U4), Regressions!U4,0.0000000001)</f>
        <v>7.6638991699999996</v>
      </c>
      <c r="R30" s="479">
        <f>IF(ISNUMBER(Regressions!V4), Regressions!V4,0.0000000001)</f>
        <v>1E-10</v>
      </c>
      <c r="S30" s="479">
        <f>IF(ISNUMBER(Regressions!W4), Regressions!W4,0.0000000001)</f>
        <v>1E-10</v>
      </c>
      <c r="T30" s="479">
        <f>IF(ISNUMBER(Regressions!X4), Regressions!X4,0.0000000001)</f>
        <v>1E-10</v>
      </c>
      <c r="U30" s="479">
        <f>IF(ISNUMBER(Regressions!Y4), Regressions!Y4,0.0000000001)</f>
        <v>9.2237749999999998</v>
      </c>
      <c r="V30" s="482">
        <f>IF(ISNUMBER(Regressions!Z4), Regressions!Z4,0.0000000001)</f>
        <v>10.56</v>
      </c>
      <c r="AM30" s="444"/>
      <c r="AN30" s="444"/>
      <c r="AO30" s="444"/>
      <c r="AP30" s="444"/>
      <c r="AQ30" s="444"/>
      <c r="AR30" s="444"/>
      <c r="AS30" s="444"/>
      <c r="AT30" s="444"/>
      <c r="AU30" s="444"/>
    </row>
    <row r="31" spans="1:47" x14ac:dyDescent="0.25">
      <c r="A31" s="477" t="str">
        <f>+Key!I47</f>
        <v>Service limité</v>
      </c>
      <c r="B31" s="483" t="s">
        <v>140</v>
      </c>
      <c r="C31" s="479">
        <f>IF(ISNUMBER(Regressions!C5), Regressions!C5, 0.0000000001)</f>
        <v>19.441296850000001</v>
      </c>
      <c r="D31" s="479">
        <f>IF(ISNUMBER(Regressions!D5), Regressions!D5, 0.0000000001)</f>
        <v>0</v>
      </c>
      <c r="E31" s="479">
        <f>IF(ISNUMBER(Regressions!E5), Regressions!E5, 0.0000000001)</f>
        <v>12.232021339999999</v>
      </c>
      <c r="F31" s="479">
        <f>IF(ISNUMBER(Regressions!F5), Regressions!F5, 0.0000000001)</f>
        <v>11.07298288</v>
      </c>
      <c r="G31" s="479">
        <f>IF(ISNUMBER(Regressions!G5), Regressions!G5, 0.0000000001)</f>
        <v>19.9430105</v>
      </c>
      <c r="H31" s="479">
        <f>IF(ISNUMBER(Regressions!H5), Regressions!H5, 0.0000000001)</f>
        <v>28.77595775</v>
      </c>
      <c r="I31" s="484" t="s">
        <v>140</v>
      </c>
      <c r="J31" s="479">
        <f>IF(ISNUMBER(Regressions!L5), Regressions!L5,0.0000000001)</f>
        <v>1E-10</v>
      </c>
      <c r="K31" s="479">
        <f>IF(ISNUMBER(Regressions!M5), Regressions!M5,0.0000000001)</f>
        <v>1E-10</v>
      </c>
      <c r="L31" s="479">
        <f>IF(ISNUMBER(Regressions!N5), Regressions!N5,0.0000000001)</f>
        <v>1E-10</v>
      </c>
      <c r="M31" s="479">
        <f>IF(ISNUMBER(Regressions!O5), Regressions!O5,0.0000000001)</f>
        <v>1E-10</v>
      </c>
      <c r="N31" s="479">
        <f>IF(ISNUMBER(Regressions!P5), Regressions!P5,0.0000000001)</f>
        <v>1E-10</v>
      </c>
      <c r="O31" s="479">
        <f>IF(ISNUMBER(Regressions!Q5), Regressions!Q5,0.0000000001)</f>
        <v>0</v>
      </c>
      <c r="P31" s="485" t="s">
        <v>140</v>
      </c>
      <c r="Q31" s="479">
        <f>IF(ISNUMBER(Regressions!U5), Regressions!U5,0.0000000001)</f>
        <v>44.050219460000001</v>
      </c>
      <c r="R31" s="479">
        <f>IF(ISNUMBER(Regressions!V5), Regressions!V5,0.0000000001)</f>
        <v>1E-10</v>
      </c>
      <c r="S31" s="479">
        <f>IF(ISNUMBER(Regressions!W5), Regressions!W5,0.0000000001)</f>
        <v>1E-10</v>
      </c>
      <c r="T31" s="479">
        <f>IF(ISNUMBER(Regressions!X5), Regressions!X5,0.0000000001)</f>
        <v>1E-10</v>
      </c>
      <c r="U31" s="479">
        <f>IF(ISNUMBER(Regressions!Y5), Regressions!Y5,0.0000000001)</f>
        <v>34.11108273</v>
      </c>
      <c r="V31" s="482">
        <f>IF(ISNUMBER(Regressions!Z5), Regressions!Z5,0.0000000001)</f>
        <v>45.419670400000001</v>
      </c>
      <c r="AM31" s="444"/>
      <c r="AN31" s="444"/>
      <c r="AO31" s="444"/>
      <c r="AP31" s="444"/>
      <c r="AQ31" s="444"/>
      <c r="AR31" s="444"/>
      <c r="AS31" s="444"/>
      <c r="AT31" s="444"/>
      <c r="AU31" s="444"/>
    </row>
    <row r="32" spans="1:47" x14ac:dyDescent="0.25">
      <c r="A32" s="477" t="str">
        <f>+Key!I48</f>
        <v>Pas de service</v>
      </c>
      <c r="B32" s="483" t="s">
        <v>138</v>
      </c>
      <c r="C32" s="479">
        <f>IF(ISNUMBER(Regressions!C6), Regressions!C6, 0.0000000001)</f>
        <v>47.263107349999999</v>
      </c>
      <c r="D32" s="479">
        <f>IF(ISNUMBER(Regressions!D6), Regressions!D6, 0.0000000001)</f>
        <v>35.102044110000001</v>
      </c>
      <c r="E32" s="479">
        <f>IF(ISNUMBER(Regressions!E6), Regressions!E6, 0.0000000001)</f>
        <v>70.130343080000003</v>
      </c>
      <c r="F32" s="479">
        <f>IF(ISNUMBER(Regressions!F6), Regressions!F6, 0.0000000001)</f>
        <v>10.38425078</v>
      </c>
      <c r="G32" s="479">
        <f>IF(ISNUMBER(Regressions!G6), Regressions!G6, 0.0000000001)</f>
        <v>52.856073940000002</v>
      </c>
      <c r="H32" s="479">
        <f>IF(ISNUMBER(Regressions!H6), Regressions!H6, 0.0000000001)</f>
        <v>21.82398117</v>
      </c>
      <c r="I32" s="486" t="s">
        <v>138</v>
      </c>
      <c r="J32" s="479">
        <f>IF(ISNUMBER(Regressions!L6), Regressions!L6,0.0000000001)</f>
        <v>1E-10</v>
      </c>
      <c r="K32" s="479">
        <f>IF(ISNUMBER(Regressions!M6), Regressions!M6,0.0000000001)</f>
        <v>1E-10</v>
      </c>
      <c r="L32" s="479">
        <f>IF(ISNUMBER(Regressions!N6), Regressions!N6,0.0000000001)</f>
        <v>1E-10</v>
      </c>
      <c r="M32" s="479">
        <f>IF(ISNUMBER(Regressions!O6), Regressions!O6,0.0000000001)</f>
        <v>34.045226130000003</v>
      </c>
      <c r="N32" s="479">
        <f>IF(ISNUMBER(Regressions!P6), Regressions!P6,0.0000000001)</f>
        <v>1E-10</v>
      </c>
      <c r="O32" s="479">
        <f>IF(ISNUMBER(Regressions!Q6), Regressions!Q6,0.0000000001)</f>
        <v>58.62998391</v>
      </c>
      <c r="P32" s="487" t="s">
        <v>138</v>
      </c>
      <c r="Q32" s="479">
        <f>IF(ISNUMBER(Regressions!U6), Regressions!U6,0.0000000001)</f>
        <v>48.285881369999998</v>
      </c>
      <c r="R32" s="479">
        <f>IF(ISNUMBER(Regressions!V6), Regressions!V6,0.0000000001)</f>
        <v>28.903573179999999</v>
      </c>
      <c r="S32" s="479">
        <f>IF(ISNUMBER(Regressions!W6), Regressions!W6,0.0000000001)</f>
        <v>59.602577869999998</v>
      </c>
      <c r="T32" s="479">
        <f>IF(ISNUMBER(Regressions!X6), Regressions!X6,0.0000000001)</f>
        <v>39.572864320000001</v>
      </c>
      <c r="U32" s="479">
        <f>IF(ISNUMBER(Regressions!Y6), Regressions!Y6,0.0000000001)</f>
        <v>56.665142269999997</v>
      </c>
      <c r="V32" s="482">
        <f>IF(ISNUMBER(Regressions!Z6), Regressions!Z6,0.0000000001)</f>
        <v>44.020329599999997</v>
      </c>
      <c r="AM32" s="444"/>
      <c r="AN32" s="444"/>
      <c r="AO32" s="444"/>
      <c r="AP32" s="444"/>
      <c r="AQ32" s="444"/>
      <c r="AR32" s="444"/>
      <c r="AS32" s="444"/>
      <c r="AT32" s="444"/>
      <c r="AU32" s="444"/>
    </row>
    <row r="33" spans="1:22" ht="15.6" thickBot="1" x14ac:dyDescent="0.3">
      <c r="A33" s="477" t="str">
        <f>+Key!I49</f>
        <v>Données insuffisantes</v>
      </c>
      <c r="B33" s="488" t="s">
        <v>195</v>
      </c>
      <c r="C33" s="489">
        <f>IF(ISNUMBER(Regressions!C7), Regressions!C7, 0.0000000001)</f>
        <v>0</v>
      </c>
      <c r="D33" s="489">
        <f>IF(ISNUMBER(Regressions!D7), Regressions!D7, 0.0000000001)</f>
        <v>0</v>
      </c>
      <c r="E33" s="489">
        <f>IF(ISNUMBER(Regressions!E7), Regressions!E7, 0.0000000001)</f>
        <v>0</v>
      </c>
      <c r="F33" s="489">
        <f>IF(ISNUMBER(Regressions!F7), Regressions!F7, 0.0000000001)</f>
        <v>0</v>
      </c>
      <c r="G33" s="489">
        <f>IF(ISNUMBER(Regressions!G7), Regressions!G7, 0.0000000001)</f>
        <v>0</v>
      </c>
      <c r="H33" s="489">
        <f>IF(ISNUMBER(Regressions!H7), Regressions!H7, 0.0000000001)</f>
        <v>0</v>
      </c>
      <c r="I33" s="490" t="s">
        <v>195</v>
      </c>
      <c r="J33" s="491">
        <f>IF(ISNUMBER(Regressions!L7), Regressions!L7,0.0000000001)</f>
        <v>72.547062780000005</v>
      </c>
      <c r="K33" s="489">
        <f>IF(ISNUMBER(Regressions!M7), Regressions!M7,0.0000000001)</f>
        <v>100</v>
      </c>
      <c r="L33" s="489">
        <f>IF(ISNUMBER(Regressions!N7), Regressions!N7,0.0000000001)</f>
        <v>100</v>
      </c>
      <c r="M33" s="489">
        <f>IF(ISNUMBER(Regressions!O7), Regressions!O7,0.0000000001)</f>
        <v>65.954773869999997</v>
      </c>
      <c r="N33" s="489">
        <f>IF(ISNUMBER(Regressions!P7), Regressions!P7,0.0000000001)</f>
        <v>82.629257120000005</v>
      </c>
      <c r="O33" s="489">
        <f>IF(ISNUMBER(Regressions!Q7), Regressions!Q7,0.0000000001)</f>
        <v>0</v>
      </c>
      <c r="P33" s="492" t="s">
        <v>195</v>
      </c>
      <c r="Q33" s="491">
        <f>IF(ISNUMBER(Regressions!U7), Regressions!U7,0.0000000001)</f>
        <v>0</v>
      </c>
      <c r="R33" s="491">
        <f>IF(ISNUMBER(Regressions!V7), Regressions!V7,0.0000000001)</f>
        <v>71.096426820000005</v>
      </c>
      <c r="S33" s="489">
        <f>IF(ISNUMBER(Regressions!W7), Regressions!W7,0.0000000001)</f>
        <v>40.397422130000002</v>
      </c>
      <c r="T33" s="489">
        <f>IF(ISNUMBER(Regressions!X7), Regressions!X7,0.0000000001)</f>
        <v>60.427135679999999</v>
      </c>
      <c r="U33" s="489">
        <f>IF(ISNUMBER(Regressions!Y7), Regressions!Y7,0.0000000001)</f>
        <v>0</v>
      </c>
      <c r="V33" s="493">
        <f>IF(ISNUMBER(Regressions!Z7), Regressions!Z7,0.0000000001)</f>
        <v>0</v>
      </c>
    </row>
    <row r="34" spans="1:22" x14ac:dyDescent="0.25">
      <c r="B34" s="494" t="str">
        <f>HLOOKUP(Introduction!$G$4,nametranslations,34,FALSE)</f>
        <v>Source : OMS/UNICEF JMP (2026)</v>
      </c>
    </row>
    <row r="35" spans="1:22" ht="5.25" customHeight="1" x14ac:dyDescent="0.25"/>
    <row r="36" spans="1:22" s="444" customFormat="1" ht="49.5" customHeight="1" x14ac:dyDescent="0.25">
      <c r="B36" s="495" t="str">
        <f>+Key!I46</f>
        <v>Service de base</v>
      </c>
      <c r="C36" s="496" t="str">
        <f>+HLOOKUP(Introduction!$G$4,Key!A:G,158,FALSE)</f>
        <v>Eau de boisson provenant d’un point d’eau amélioré, disponible dans l’établissement scolaire au moment de l’enquête</v>
      </c>
      <c r="D36" s="496"/>
      <c r="E36" s="496"/>
      <c r="F36" s="496"/>
      <c r="G36" s="496"/>
      <c r="H36" s="496"/>
      <c r="I36" s="495" t="str">
        <f>+Key!I46</f>
        <v>Service de base</v>
      </c>
      <c r="J36" s="497" t="str">
        <f>+HLOOKUP(Introduction!$G$4,Key!A:G,162,FALSE)</f>
        <v>Installations d’assainissement améliorées non mixtes et utilisables (disponibles, fonctionnelles et privées) dans l’établissement scolaire au moment de l’enquête</v>
      </c>
      <c r="K36" s="498"/>
      <c r="L36" s="498"/>
      <c r="M36" s="498"/>
      <c r="N36" s="498"/>
      <c r="O36" s="498"/>
      <c r="P36" s="495" t="str">
        <f>+Key!I46</f>
        <v>Service de base</v>
      </c>
      <c r="Q36" s="499" t="str">
        <f>+HLOOKUP(Introduction!$G$4,Key!A:G,165,FALSE)</f>
        <v>Installations de lavage des mains disposant d’eau et de savon dans l’établissement scolaire au moment de l’enquête</v>
      </c>
      <c r="R36" s="499"/>
      <c r="S36" s="499"/>
      <c r="T36" s="499"/>
      <c r="U36" s="499"/>
      <c r="V36" s="499"/>
    </row>
    <row r="37" spans="1:22" ht="49.5" customHeight="1" x14ac:dyDescent="0.25">
      <c r="B37" s="495" t="str">
        <f>+Key!I47</f>
        <v>Service limité</v>
      </c>
      <c r="C37" s="500" t="str">
        <f>+HLOOKUP(Introduction!$G$4,Key!A:G,159,FALSE)</f>
        <v>Eau de boisson provenant d’un point d’eau amélioré, mais non disponible dans l’établissement scolaire au moment de l’enquête</v>
      </c>
      <c r="D37" s="500"/>
      <c r="E37" s="500"/>
      <c r="F37" s="500"/>
      <c r="G37" s="500"/>
      <c r="H37" s="500"/>
      <c r="I37" s="495" t="str">
        <f>+Key!I47</f>
        <v>Service limité</v>
      </c>
      <c r="J37" s="500" t="str">
        <f>+HLOOKUP(Introduction!$G$4,Key!A:G,163,FALSE)</f>
        <v>Installations d’assainissement améliorées présentes, mais mixtes ou non utilisables, dans l’établissement scolaire au moment de l’enquête</v>
      </c>
      <c r="K37" s="500"/>
      <c r="L37" s="500"/>
      <c r="M37" s="500"/>
      <c r="N37" s="500"/>
      <c r="O37" s="500"/>
      <c r="P37" s="495" t="str">
        <f>+Key!I47</f>
        <v>Service limité</v>
      </c>
      <c r="Q37" s="500" t="str">
        <f>+HLOOKUP(Introduction!$G$4,Key!A:G,166,FALSE)</f>
        <v>Installations de lavage des mains disposant d’eau, mais pas de savon, dans l’établissement scolaire au moment de l’enquête</v>
      </c>
      <c r="R37" s="500"/>
      <c r="S37" s="500"/>
      <c r="T37" s="500"/>
      <c r="U37" s="500"/>
      <c r="V37" s="500"/>
    </row>
    <row r="38" spans="1:22" ht="49.5" customHeight="1" x14ac:dyDescent="0.25">
      <c r="B38" s="495" t="str">
        <f>+Key!I48</f>
        <v>Pas de service</v>
      </c>
      <c r="C38" s="501" t="str">
        <f>+HLOOKUP(Introduction!$G$4,Key!A:G,160,FALSE)</f>
        <v>Eau de boisson provenant d’un point d’eau non amélioré, ou absence de point d’eau dans l’établissement scolairee</v>
      </c>
      <c r="D38" s="501"/>
      <c r="E38" s="501"/>
      <c r="F38" s="501"/>
      <c r="G38" s="501"/>
      <c r="H38" s="501"/>
      <c r="I38" s="495" t="str">
        <f>+Key!I48</f>
        <v>Pas de service</v>
      </c>
      <c r="J38" s="501" t="str">
        <f>+HLOOKUP(Introduction!$G$4,Key!A:G,164,FALSE)</f>
        <v>Installations d’assainissement non améliorées ou absence d’installations d’assainissement dans l’établissement scolaire</v>
      </c>
      <c r="K38" s="501"/>
      <c r="L38" s="501"/>
      <c r="M38" s="501"/>
      <c r="N38" s="501"/>
      <c r="O38" s="501"/>
      <c r="P38" s="495" t="str">
        <f>+Key!I48</f>
        <v>Pas de service</v>
      </c>
      <c r="Q38" s="501" t="str">
        <f>+HLOOKUP(Introduction!$G$4,Key!A:G,167,FALSE)</f>
        <v>Absence d’installations de lavage des mains ou absence d’eau dans l’établissement scolaire</v>
      </c>
      <c r="R38" s="501"/>
      <c r="S38" s="501"/>
      <c r="T38" s="501"/>
      <c r="U38" s="501"/>
      <c r="V38" s="501"/>
    </row>
    <row r="39" spans="1:22" ht="49.5" customHeight="1" x14ac:dyDescent="0.25">
      <c r="B39" s="495" t="str">
        <f>+Key!I49</f>
        <v>Données insuffisantes</v>
      </c>
      <c r="C39" s="502" t="str">
        <f>+HLOOKUP(Introduction!$G$4,Key!A:G,161,FALSE)</f>
        <v>Données disponibles insuffisantes pour générer des estimations pour une année de référence donnée</v>
      </c>
      <c r="D39" s="502"/>
      <c r="E39" s="502"/>
      <c r="F39" s="502"/>
      <c r="G39" s="502"/>
      <c r="H39" s="502"/>
      <c r="I39" s="495" t="str">
        <f>+Key!I49</f>
        <v>Données insuffisantes</v>
      </c>
      <c r="J39" s="502" t="str">
        <f>+HLOOKUP(Introduction!$G$4,Key!A:G,161,FALSE)</f>
        <v>Données disponibles insuffisantes pour générer des estimations pour une année de référence donnée</v>
      </c>
      <c r="K39" s="502"/>
      <c r="L39" s="502"/>
      <c r="M39" s="502"/>
      <c r="N39" s="502"/>
      <c r="O39" s="502"/>
      <c r="P39" s="495" t="str">
        <f>+Key!I49</f>
        <v>Données insuffisantes</v>
      </c>
      <c r="Q39" s="502" t="str">
        <f>+HLOOKUP(Introduction!$G$4,Key!A:G,161,FALSE)</f>
        <v>Données disponibles insuffisantes pour générer des estimations pour une année de référence donnée</v>
      </c>
      <c r="R39" s="502"/>
      <c r="S39" s="502"/>
      <c r="T39" s="502"/>
      <c r="U39" s="502"/>
      <c r="V39" s="50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92A0C-38B2-4AC4-BC03-0A20A38AE8B6}">
  <sheetPr codeName="Sheet3">
    <tabColor rgb="FFEAEAEA"/>
  </sheetPr>
  <dimension ref="A1:AF65"/>
  <sheetViews>
    <sheetView showGridLines="0" zoomScale="80" zoomScaleNormal="80" workbookViewId="0"/>
  </sheetViews>
  <sheetFormatPr defaultColWidth="9" defaultRowHeight="13.2" x14ac:dyDescent="0.25"/>
  <cols>
    <col min="1" max="31" width="9" style="400"/>
    <col min="32" max="32" width="5.09765625" style="400" customWidth="1"/>
    <col min="33" max="16384" width="9" style="400"/>
  </cols>
  <sheetData>
    <row r="1" spans="1:32" s="399" customFormat="1" x14ac:dyDescent="0.25"/>
    <row r="2" spans="1:32" s="399" customFormat="1" ht="15.6" x14ac:dyDescent="0.3">
      <c r="A2" s="503" t="str">
        <f>HLOOKUP(Introduction!$G$4,nametranslations,38,FALSE)</f>
        <v>Services d'eau, d'assainissement et d'hygiène en milieu scolaire</v>
      </c>
    </row>
    <row r="3" spans="1:32" s="399" customFormat="1" ht="15.6" x14ac:dyDescent="0.3">
      <c r="A3" s="503"/>
    </row>
    <row r="4" spans="1:32" s="399" customFormat="1" x14ac:dyDescent="0.25">
      <c r="A4" s="504"/>
      <c r="B4" s="504"/>
      <c r="C4" s="504"/>
      <c r="D4" s="504"/>
      <c r="E4" s="504"/>
      <c r="F4" s="504"/>
      <c r="G4" s="504"/>
      <c r="H4" s="504"/>
      <c r="I4" s="504"/>
      <c r="J4" s="504"/>
      <c r="K4" s="504"/>
      <c r="L4" s="504"/>
      <c r="M4" s="504"/>
      <c r="N4" s="504"/>
      <c r="O4" s="504"/>
      <c r="P4" s="504"/>
      <c r="Q4" s="504"/>
      <c r="R4" s="504"/>
      <c r="S4" s="504"/>
      <c r="T4" s="504"/>
      <c r="U4" s="504"/>
      <c r="V4" s="504"/>
      <c r="W4" s="504"/>
      <c r="X4" s="504"/>
      <c r="Y4" s="504"/>
      <c r="Z4" s="504"/>
      <c r="AA4" s="504"/>
      <c r="AB4" s="504"/>
      <c r="AC4" s="504"/>
      <c r="AD4" s="504"/>
      <c r="AE4" s="504"/>
      <c r="AF4" s="504"/>
    </row>
    <row r="5" spans="1:32" s="399" customFormat="1" x14ac:dyDescent="0.25">
      <c r="A5" s="504"/>
      <c r="B5" s="504"/>
      <c r="C5" s="504"/>
      <c r="D5" s="504"/>
      <c r="E5" s="504"/>
      <c r="F5" s="504"/>
      <c r="G5" s="504"/>
      <c r="H5" s="504"/>
      <c r="I5" s="504"/>
      <c r="J5" s="504"/>
      <c r="K5" s="504"/>
      <c r="L5" s="504"/>
      <c r="M5" s="504"/>
      <c r="N5" s="504"/>
      <c r="O5" s="504"/>
      <c r="P5" s="504"/>
      <c r="Q5" s="504"/>
      <c r="R5" s="504"/>
      <c r="S5" s="504"/>
      <c r="T5" s="504"/>
      <c r="U5" s="504"/>
      <c r="V5" s="504"/>
      <c r="W5" s="504"/>
      <c r="X5" s="504"/>
      <c r="Y5" s="504"/>
      <c r="Z5" s="504"/>
      <c r="AA5" s="504"/>
      <c r="AB5" s="504"/>
      <c r="AC5" s="504"/>
      <c r="AD5" s="504"/>
      <c r="AE5" s="504"/>
      <c r="AF5" s="504"/>
    </row>
    <row r="6" spans="1:32" s="399" customFormat="1" x14ac:dyDescent="0.25">
      <c r="A6" s="504"/>
      <c r="B6" s="504"/>
      <c r="C6" s="504"/>
      <c r="D6" s="504"/>
      <c r="E6" s="504"/>
      <c r="F6" s="504"/>
      <c r="G6" s="504"/>
      <c r="H6" s="504"/>
      <c r="I6" s="504"/>
      <c r="J6" s="504"/>
      <c r="K6" s="504"/>
      <c r="L6" s="504"/>
      <c r="M6" s="504"/>
      <c r="N6" s="504"/>
      <c r="O6" s="504"/>
      <c r="P6" s="504"/>
      <c r="Q6" s="504"/>
      <c r="R6" s="504"/>
      <c r="S6" s="504"/>
      <c r="T6" s="504"/>
      <c r="U6" s="504"/>
      <c r="V6" s="504"/>
      <c r="W6" s="504"/>
      <c r="X6" s="504"/>
      <c r="Y6" s="504"/>
      <c r="Z6" s="504"/>
      <c r="AA6" s="504"/>
      <c r="AB6" s="504"/>
      <c r="AC6" s="504"/>
      <c r="AD6" s="504"/>
      <c r="AE6" s="504"/>
      <c r="AF6" s="504"/>
    </row>
    <row r="7" spans="1:32" s="399" customFormat="1" x14ac:dyDescent="0.25">
      <c r="A7" s="504"/>
      <c r="B7" s="504"/>
      <c r="C7" s="504"/>
      <c r="D7" s="504"/>
      <c r="E7" s="504"/>
      <c r="F7" s="504"/>
      <c r="G7" s="504"/>
      <c r="H7" s="504"/>
      <c r="I7" s="504"/>
      <c r="J7" s="504"/>
      <c r="K7" s="504"/>
      <c r="L7" s="504"/>
      <c r="M7" s="504"/>
      <c r="N7" s="504"/>
      <c r="O7" s="504"/>
      <c r="P7" s="504"/>
      <c r="Q7" s="504"/>
      <c r="R7" s="504"/>
      <c r="S7" s="504"/>
      <c r="T7" s="504"/>
      <c r="U7" s="504"/>
      <c r="V7" s="504"/>
      <c r="W7" s="504"/>
      <c r="X7" s="504"/>
      <c r="Y7" s="504"/>
      <c r="Z7" s="504"/>
      <c r="AA7" s="504"/>
      <c r="AB7" s="504"/>
      <c r="AC7" s="504"/>
      <c r="AD7" s="504"/>
      <c r="AE7" s="504"/>
      <c r="AF7" s="504"/>
    </row>
    <row r="8" spans="1:32" s="399" customFormat="1" x14ac:dyDescent="0.25">
      <c r="A8" s="504"/>
      <c r="B8" s="504"/>
      <c r="C8" s="504"/>
      <c r="D8" s="504"/>
      <c r="E8" s="504"/>
      <c r="F8" s="504"/>
      <c r="G8" s="504"/>
      <c r="H8" s="504"/>
      <c r="I8" s="504"/>
      <c r="J8" s="504"/>
      <c r="K8" s="504"/>
      <c r="L8" s="504"/>
      <c r="M8" s="504"/>
      <c r="N8" s="504"/>
      <c r="O8" s="504"/>
      <c r="P8" s="504"/>
      <c r="Q8" s="504"/>
      <c r="R8" s="504"/>
      <c r="S8" s="504"/>
      <c r="T8" s="504"/>
      <c r="U8" s="504"/>
      <c r="V8" s="504"/>
      <c r="W8" s="504"/>
      <c r="X8" s="504"/>
      <c r="Y8" s="504"/>
      <c r="Z8" s="504"/>
      <c r="AA8" s="504"/>
      <c r="AB8" s="504"/>
      <c r="AC8" s="504"/>
      <c r="AD8" s="504"/>
      <c r="AE8" s="504"/>
      <c r="AF8" s="504"/>
    </row>
    <row r="9" spans="1:32" s="399" customFormat="1" x14ac:dyDescent="0.25">
      <c r="A9" s="504"/>
      <c r="B9" s="504"/>
      <c r="C9" s="504"/>
      <c r="D9" s="504"/>
      <c r="E9" s="504"/>
      <c r="F9" s="504"/>
      <c r="G9" s="504"/>
      <c r="H9" s="504"/>
      <c r="I9" s="504"/>
      <c r="J9" s="504"/>
      <c r="K9" s="504"/>
      <c r="L9" s="504"/>
      <c r="M9" s="504"/>
      <c r="N9" s="504"/>
      <c r="O9" s="504"/>
      <c r="P9" s="504"/>
      <c r="Q9" s="504"/>
      <c r="R9" s="504"/>
      <c r="S9" s="504"/>
      <c r="T9" s="504"/>
      <c r="U9" s="504"/>
      <c r="V9" s="504"/>
      <c r="W9" s="504"/>
      <c r="X9" s="504"/>
      <c r="Y9" s="504"/>
      <c r="Z9" s="504"/>
      <c r="AA9" s="504"/>
      <c r="AB9" s="504"/>
      <c r="AC9" s="504"/>
      <c r="AD9" s="504"/>
      <c r="AE9" s="504"/>
      <c r="AF9" s="504"/>
    </row>
    <row r="10" spans="1:32" s="399" customFormat="1" x14ac:dyDescent="0.25">
      <c r="A10" s="504"/>
      <c r="B10" s="504"/>
      <c r="C10" s="504"/>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row>
    <row r="11" spans="1:32" s="399" customFormat="1" x14ac:dyDescent="0.25">
      <c r="A11" s="504"/>
      <c r="B11" s="504"/>
      <c r="C11" s="504"/>
      <c r="D11" s="504"/>
      <c r="E11" s="504"/>
      <c r="F11" s="504"/>
      <c r="G11" s="504"/>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504"/>
      <c r="AF11" s="504"/>
    </row>
    <row r="12" spans="1:32" s="399" customFormat="1" x14ac:dyDescent="0.25">
      <c r="A12" s="504"/>
      <c r="B12" s="504"/>
      <c r="C12" s="504"/>
      <c r="D12" s="504"/>
      <c r="E12" s="504"/>
      <c r="F12" s="504"/>
      <c r="G12" s="504"/>
      <c r="H12" s="504"/>
      <c r="I12" s="504"/>
      <c r="J12" s="504"/>
      <c r="K12" s="504"/>
      <c r="L12" s="504"/>
      <c r="M12" s="504"/>
      <c r="N12" s="504"/>
      <c r="O12" s="504"/>
      <c r="P12" s="504"/>
      <c r="Q12" s="504"/>
      <c r="R12" s="504"/>
      <c r="S12" s="504"/>
      <c r="T12" s="504"/>
      <c r="U12" s="504"/>
      <c r="V12" s="504"/>
      <c r="W12" s="504"/>
      <c r="X12" s="504"/>
      <c r="Y12" s="504"/>
      <c r="Z12" s="504"/>
      <c r="AA12" s="504"/>
      <c r="AB12" s="504"/>
      <c r="AC12" s="504"/>
      <c r="AD12" s="504"/>
      <c r="AE12" s="504"/>
      <c r="AF12" s="504"/>
    </row>
    <row r="13" spans="1:32" s="399" customFormat="1" x14ac:dyDescent="0.25">
      <c r="A13" s="504"/>
      <c r="B13" s="504"/>
      <c r="C13" s="504"/>
      <c r="D13" s="504"/>
      <c r="E13" s="504"/>
      <c r="F13" s="504"/>
      <c r="G13" s="504"/>
      <c r="H13" s="504"/>
      <c r="I13" s="504"/>
      <c r="J13" s="504"/>
      <c r="K13" s="504"/>
      <c r="L13" s="504"/>
      <c r="M13" s="504"/>
      <c r="N13" s="504"/>
      <c r="O13" s="504"/>
      <c r="P13" s="504"/>
      <c r="Q13" s="504"/>
      <c r="R13" s="504"/>
      <c r="S13" s="504"/>
      <c r="T13" s="504"/>
      <c r="U13" s="504"/>
      <c r="V13" s="504"/>
      <c r="W13" s="504"/>
      <c r="X13" s="504"/>
      <c r="Y13" s="504"/>
      <c r="Z13" s="504"/>
      <c r="AA13" s="504"/>
      <c r="AB13" s="504"/>
      <c r="AC13" s="504"/>
      <c r="AD13" s="504"/>
      <c r="AE13" s="504"/>
      <c r="AF13" s="504"/>
    </row>
    <row r="14" spans="1:32" s="399" customFormat="1" x14ac:dyDescent="0.25">
      <c r="A14" s="504"/>
      <c r="B14" s="504"/>
      <c r="C14" s="504"/>
      <c r="D14" s="504"/>
      <c r="E14" s="504"/>
      <c r="F14" s="504"/>
      <c r="G14" s="504"/>
      <c r="H14" s="504"/>
      <c r="I14" s="504"/>
      <c r="J14" s="504"/>
      <c r="K14" s="504"/>
      <c r="L14" s="504"/>
      <c r="M14" s="504"/>
      <c r="N14" s="504"/>
      <c r="O14" s="504"/>
      <c r="P14" s="504"/>
      <c r="Q14" s="504"/>
      <c r="R14" s="504"/>
      <c r="S14" s="504"/>
      <c r="T14" s="504"/>
      <c r="U14" s="504"/>
      <c r="V14" s="504"/>
      <c r="W14" s="504"/>
      <c r="X14" s="504"/>
      <c r="Y14" s="504"/>
      <c r="Z14" s="504"/>
      <c r="AA14" s="504"/>
      <c r="AB14" s="504"/>
      <c r="AC14" s="504"/>
      <c r="AD14" s="504"/>
      <c r="AE14" s="504"/>
      <c r="AF14" s="504"/>
    </row>
    <row r="15" spans="1:32" s="399" customFormat="1" x14ac:dyDescent="0.25">
      <c r="A15" s="504"/>
      <c r="B15" s="504"/>
      <c r="C15" s="504"/>
      <c r="D15" s="504"/>
      <c r="E15" s="504"/>
      <c r="F15" s="504"/>
      <c r="G15" s="504"/>
      <c r="H15" s="504"/>
      <c r="I15" s="504"/>
      <c r="J15" s="504"/>
      <c r="K15" s="504"/>
      <c r="L15" s="504"/>
      <c r="M15" s="504"/>
      <c r="N15" s="504"/>
      <c r="O15" s="504"/>
      <c r="P15" s="504"/>
      <c r="Q15" s="504"/>
      <c r="R15" s="504"/>
      <c r="S15" s="504"/>
      <c r="T15" s="504"/>
      <c r="U15" s="504"/>
      <c r="V15" s="504"/>
      <c r="W15" s="504"/>
      <c r="X15" s="504"/>
      <c r="Y15" s="504"/>
      <c r="Z15" s="504"/>
      <c r="AA15" s="504"/>
      <c r="AB15" s="504"/>
      <c r="AC15" s="504"/>
      <c r="AD15" s="504"/>
      <c r="AE15" s="504"/>
      <c r="AF15" s="504"/>
    </row>
    <row r="16" spans="1:32" s="399" customFormat="1" x14ac:dyDescent="0.25">
      <c r="A16" s="504"/>
      <c r="B16" s="504"/>
      <c r="C16" s="504"/>
      <c r="D16" s="504"/>
      <c r="E16" s="504"/>
      <c r="F16" s="504"/>
      <c r="G16" s="504"/>
      <c r="H16" s="504"/>
      <c r="I16" s="504"/>
      <c r="J16" s="504"/>
      <c r="K16" s="504"/>
      <c r="L16" s="504"/>
      <c r="M16" s="504"/>
      <c r="N16" s="504"/>
      <c r="O16" s="504"/>
      <c r="P16" s="504"/>
      <c r="Q16" s="504"/>
      <c r="R16" s="504"/>
      <c r="S16" s="504"/>
      <c r="T16" s="504"/>
      <c r="U16" s="504"/>
      <c r="V16" s="504"/>
      <c r="W16" s="504"/>
      <c r="X16" s="504"/>
      <c r="Y16" s="504"/>
      <c r="Z16" s="504"/>
      <c r="AA16" s="504"/>
      <c r="AB16" s="504"/>
      <c r="AC16" s="504"/>
      <c r="AD16" s="504"/>
      <c r="AE16" s="504"/>
      <c r="AF16" s="504"/>
    </row>
    <row r="17" spans="1:32" s="399" customFormat="1" x14ac:dyDescent="0.25">
      <c r="A17" s="504"/>
      <c r="B17" s="504"/>
      <c r="C17" s="504"/>
      <c r="D17" s="504"/>
      <c r="E17" s="504"/>
      <c r="F17" s="504"/>
      <c r="G17" s="504"/>
      <c r="H17" s="504"/>
      <c r="I17" s="504"/>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row>
    <row r="18" spans="1:32" s="399" customFormat="1" x14ac:dyDescent="0.25">
      <c r="A18" s="504"/>
      <c r="B18" s="504"/>
      <c r="C18" s="504"/>
      <c r="D18" s="504"/>
      <c r="E18" s="504"/>
      <c r="F18" s="504"/>
      <c r="G18" s="504"/>
      <c r="H18" s="504"/>
      <c r="I18" s="504"/>
      <c r="J18" s="504"/>
      <c r="K18" s="504"/>
      <c r="L18" s="504"/>
      <c r="M18" s="504"/>
      <c r="N18" s="504"/>
      <c r="O18" s="504"/>
      <c r="P18" s="504"/>
      <c r="Q18" s="504"/>
      <c r="R18" s="504"/>
      <c r="S18" s="504"/>
      <c r="T18" s="504"/>
      <c r="U18" s="504"/>
      <c r="V18" s="504"/>
      <c r="W18" s="504"/>
      <c r="X18" s="504"/>
      <c r="Y18" s="504"/>
      <c r="Z18" s="504"/>
      <c r="AA18" s="504"/>
      <c r="AB18" s="504"/>
      <c r="AC18" s="504"/>
      <c r="AD18" s="504"/>
      <c r="AE18" s="504"/>
      <c r="AF18" s="504"/>
    </row>
    <row r="19" spans="1:32" s="399" customFormat="1" x14ac:dyDescent="0.25">
      <c r="A19" s="504"/>
      <c r="B19" s="504"/>
      <c r="C19" s="504"/>
      <c r="D19" s="504"/>
      <c r="E19" s="504"/>
      <c r="F19" s="504"/>
      <c r="G19" s="504"/>
      <c r="H19" s="504"/>
      <c r="I19" s="504"/>
      <c r="J19" s="504"/>
      <c r="K19" s="504"/>
      <c r="L19" s="504"/>
      <c r="M19" s="504"/>
      <c r="N19" s="504"/>
      <c r="O19" s="504"/>
      <c r="P19" s="504"/>
      <c r="Q19" s="504"/>
      <c r="R19" s="504"/>
      <c r="S19" s="504"/>
      <c r="T19" s="504"/>
      <c r="U19" s="504"/>
      <c r="V19" s="504"/>
      <c r="W19" s="504"/>
      <c r="X19" s="504"/>
      <c r="Y19" s="504"/>
      <c r="Z19" s="504"/>
      <c r="AA19" s="504"/>
      <c r="AB19" s="504"/>
      <c r="AC19" s="504"/>
      <c r="AD19" s="504"/>
      <c r="AE19" s="504"/>
      <c r="AF19" s="504"/>
    </row>
    <row r="20" spans="1:32" s="399" customFormat="1" x14ac:dyDescent="0.25">
      <c r="A20" s="504"/>
      <c r="B20" s="504"/>
      <c r="C20" s="504"/>
      <c r="D20" s="504"/>
      <c r="E20" s="504"/>
      <c r="F20" s="504"/>
      <c r="G20" s="504"/>
      <c r="H20" s="504"/>
      <c r="I20" s="504"/>
      <c r="J20" s="504"/>
      <c r="K20" s="504"/>
      <c r="L20" s="504"/>
      <c r="M20" s="504"/>
      <c r="N20" s="504"/>
      <c r="O20" s="504"/>
      <c r="P20" s="504"/>
      <c r="Q20" s="504"/>
      <c r="R20" s="504"/>
      <c r="S20" s="504"/>
      <c r="T20" s="504"/>
      <c r="U20" s="504"/>
      <c r="V20" s="504"/>
      <c r="W20" s="504"/>
      <c r="X20" s="504"/>
      <c r="Y20" s="504"/>
      <c r="Z20" s="504"/>
      <c r="AA20" s="504"/>
      <c r="AB20" s="504"/>
      <c r="AC20" s="504"/>
      <c r="AD20" s="504"/>
      <c r="AE20" s="504"/>
      <c r="AF20" s="504"/>
    </row>
    <row r="21" spans="1:32" s="399" customFormat="1" x14ac:dyDescent="0.25">
      <c r="A21" s="504"/>
      <c r="B21" s="504"/>
      <c r="C21" s="504"/>
      <c r="D21" s="504"/>
      <c r="E21" s="504"/>
      <c r="F21" s="504"/>
      <c r="G21" s="504"/>
      <c r="H21" s="504"/>
      <c r="I21" s="504"/>
      <c r="J21" s="504"/>
      <c r="K21" s="504"/>
      <c r="L21" s="504"/>
      <c r="M21" s="504"/>
      <c r="N21" s="504"/>
      <c r="O21" s="504"/>
      <c r="P21" s="504"/>
      <c r="Q21" s="504"/>
      <c r="R21" s="504"/>
      <c r="S21" s="504"/>
      <c r="T21" s="504"/>
      <c r="U21" s="504"/>
      <c r="V21" s="504"/>
      <c r="W21" s="504"/>
      <c r="X21" s="504"/>
      <c r="Y21" s="504"/>
      <c r="Z21" s="504"/>
      <c r="AA21" s="504"/>
      <c r="AB21" s="504"/>
      <c r="AC21" s="504"/>
      <c r="AD21" s="504"/>
      <c r="AE21" s="504"/>
      <c r="AF21" s="504"/>
    </row>
    <row r="22" spans="1:32" s="399" customFormat="1" x14ac:dyDescent="0.25">
      <c r="A22" s="504"/>
      <c r="B22" s="504"/>
      <c r="C22" s="504"/>
      <c r="D22" s="504"/>
      <c r="E22" s="504"/>
      <c r="F22" s="504"/>
      <c r="G22" s="504"/>
      <c r="H22" s="504"/>
      <c r="I22" s="504"/>
      <c r="J22" s="504"/>
      <c r="K22" s="504"/>
      <c r="L22" s="504"/>
      <c r="M22" s="504"/>
      <c r="N22" s="504"/>
      <c r="O22" s="504"/>
      <c r="P22" s="504"/>
      <c r="Q22" s="504"/>
      <c r="R22" s="504"/>
      <c r="S22" s="504"/>
      <c r="T22" s="504"/>
      <c r="U22" s="504"/>
      <c r="V22" s="504"/>
      <c r="W22" s="504"/>
      <c r="X22" s="504"/>
      <c r="Y22" s="504"/>
      <c r="Z22" s="504"/>
      <c r="AA22" s="504"/>
      <c r="AB22" s="504"/>
      <c r="AC22" s="504"/>
      <c r="AD22" s="504"/>
      <c r="AE22" s="504"/>
      <c r="AF22" s="504"/>
    </row>
    <row r="23" spans="1:32" s="399" customFormat="1" x14ac:dyDescent="0.25">
      <c r="A23" s="494" t="str">
        <f>+HLOOKUP(Introduction!$G$4,nametranslations,34,FALSE)</f>
        <v>Source : OMS/UNICEF JMP (2026)</v>
      </c>
    </row>
    <row r="24" spans="1:32" s="399" customFormat="1" x14ac:dyDescent="0.25">
      <c r="A24" s="505"/>
    </row>
    <row r="25" spans="1:32" s="399" customFormat="1" x14ac:dyDescent="0.25">
      <c r="A25" s="506"/>
      <c r="B25" s="506"/>
      <c r="C25" s="506"/>
      <c r="D25" s="506"/>
      <c r="E25" s="506"/>
      <c r="F25" s="506"/>
      <c r="G25" s="506"/>
      <c r="H25" s="506"/>
      <c r="I25" s="506"/>
      <c r="J25" s="506"/>
      <c r="K25" s="506"/>
      <c r="L25" s="506"/>
      <c r="M25" s="506"/>
      <c r="N25" s="506"/>
      <c r="O25" s="506"/>
      <c r="P25" s="506"/>
      <c r="Q25" s="506"/>
      <c r="R25" s="506"/>
      <c r="S25" s="506"/>
      <c r="T25" s="506"/>
      <c r="U25" s="506"/>
      <c r="V25" s="506"/>
      <c r="W25" s="506"/>
      <c r="X25" s="506"/>
      <c r="Y25" s="506"/>
      <c r="Z25" s="506"/>
      <c r="AA25" s="506"/>
      <c r="AB25" s="506"/>
      <c r="AC25" s="506"/>
      <c r="AD25" s="506"/>
      <c r="AE25" s="506"/>
      <c r="AF25" s="506"/>
    </row>
    <row r="26" spans="1:32" s="399" customFormat="1" x14ac:dyDescent="0.25">
      <c r="A26" s="506"/>
      <c r="B26" s="506"/>
      <c r="C26" s="506"/>
      <c r="D26" s="506"/>
      <c r="E26" s="506"/>
      <c r="F26" s="506"/>
      <c r="G26" s="506"/>
      <c r="H26" s="506"/>
      <c r="I26" s="506"/>
      <c r="J26" s="506"/>
      <c r="K26" s="506"/>
      <c r="L26" s="506"/>
      <c r="M26" s="506"/>
      <c r="N26" s="506"/>
      <c r="O26" s="506"/>
      <c r="P26" s="506"/>
      <c r="Q26" s="506"/>
      <c r="R26" s="506"/>
      <c r="S26" s="506"/>
      <c r="T26" s="506"/>
      <c r="U26" s="506"/>
      <c r="V26" s="506"/>
      <c r="W26" s="506"/>
      <c r="X26" s="506"/>
      <c r="Y26" s="506"/>
      <c r="Z26" s="506"/>
      <c r="AA26" s="506"/>
      <c r="AB26" s="506"/>
      <c r="AC26" s="506"/>
      <c r="AD26" s="506"/>
      <c r="AE26" s="506"/>
      <c r="AF26" s="506"/>
    </row>
    <row r="27" spans="1:32" s="399" customFormat="1" x14ac:dyDescent="0.25">
      <c r="A27" s="506"/>
      <c r="B27" s="506"/>
      <c r="C27" s="506"/>
      <c r="D27" s="506"/>
      <c r="E27" s="506"/>
      <c r="F27" s="506"/>
      <c r="G27" s="506"/>
      <c r="H27" s="506"/>
      <c r="I27" s="506"/>
      <c r="J27" s="506"/>
      <c r="K27" s="506"/>
      <c r="L27" s="506"/>
      <c r="M27" s="506"/>
      <c r="N27" s="506"/>
      <c r="O27" s="506"/>
      <c r="P27" s="506"/>
      <c r="Q27" s="506"/>
      <c r="R27" s="506"/>
      <c r="S27" s="506"/>
      <c r="T27" s="506"/>
      <c r="U27" s="506"/>
      <c r="V27" s="506"/>
      <c r="W27" s="506"/>
      <c r="X27" s="506"/>
      <c r="Y27" s="506"/>
      <c r="Z27" s="506"/>
      <c r="AA27" s="506"/>
      <c r="AB27" s="506"/>
      <c r="AC27" s="506"/>
      <c r="AD27" s="506"/>
      <c r="AE27" s="506"/>
      <c r="AF27" s="506"/>
    </row>
    <row r="28" spans="1:32" s="399" customFormat="1" x14ac:dyDescent="0.25">
      <c r="A28" s="506"/>
      <c r="B28" s="506"/>
      <c r="C28" s="506"/>
      <c r="D28" s="506"/>
      <c r="E28" s="506"/>
      <c r="F28" s="506"/>
      <c r="G28" s="506"/>
      <c r="H28" s="506"/>
      <c r="I28" s="506"/>
      <c r="J28" s="506"/>
      <c r="K28" s="506"/>
      <c r="L28" s="506"/>
      <c r="M28" s="506"/>
      <c r="N28" s="506"/>
      <c r="O28" s="506"/>
      <c r="P28" s="506"/>
      <c r="Q28" s="506"/>
      <c r="R28" s="506"/>
      <c r="S28" s="506"/>
      <c r="T28" s="506"/>
      <c r="U28" s="506"/>
      <c r="V28" s="506"/>
      <c r="W28" s="506"/>
      <c r="X28" s="506"/>
      <c r="Y28" s="506"/>
      <c r="Z28" s="506"/>
      <c r="AA28" s="506"/>
      <c r="AB28" s="506"/>
      <c r="AC28" s="506"/>
      <c r="AD28" s="506"/>
      <c r="AE28" s="506"/>
      <c r="AF28" s="506"/>
    </row>
    <row r="29" spans="1:32" s="399" customFormat="1" x14ac:dyDescent="0.25">
      <c r="A29" s="506"/>
      <c r="B29" s="506"/>
      <c r="C29" s="506"/>
      <c r="D29" s="506"/>
      <c r="E29" s="506"/>
      <c r="F29" s="506"/>
      <c r="G29" s="506"/>
      <c r="H29" s="506"/>
      <c r="I29" s="506"/>
      <c r="J29" s="506"/>
      <c r="K29" s="506"/>
      <c r="L29" s="506"/>
      <c r="M29" s="506"/>
      <c r="N29" s="506"/>
      <c r="O29" s="506"/>
      <c r="P29" s="506"/>
      <c r="Q29" s="506"/>
      <c r="R29" s="506"/>
      <c r="S29" s="506"/>
      <c r="T29" s="506"/>
      <c r="U29" s="506"/>
      <c r="V29" s="506"/>
      <c r="W29" s="506"/>
      <c r="X29" s="506"/>
      <c r="Y29" s="506"/>
      <c r="Z29" s="506"/>
      <c r="AA29" s="506"/>
      <c r="AB29" s="506"/>
      <c r="AC29" s="506"/>
      <c r="AD29" s="506"/>
      <c r="AE29" s="506"/>
      <c r="AF29" s="506"/>
    </row>
    <row r="30" spans="1:32" s="399" customFormat="1" x14ac:dyDescent="0.25">
      <c r="A30" s="506"/>
      <c r="B30" s="506"/>
      <c r="C30" s="506"/>
      <c r="D30" s="506"/>
      <c r="E30" s="506"/>
      <c r="F30" s="506"/>
      <c r="G30" s="506"/>
      <c r="H30" s="506"/>
      <c r="I30" s="506"/>
      <c r="J30" s="506"/>
      <c r="K30" s="506"/>
      <c r="L30" s="506"/>
      <c r="M30" s="506"/>
      <c r="N30" s="506"/>
      <c r="O30" s="506"/>
      <c r="P30" s="506"/>
      <c r="Q30" s="506"/>
      <c r="R30" s="506"/>
      <c r="S30" s="506"/>
      <c r="T30" s="506"/>
      <c r="U30" s="506"/>
      <c r="V30" s="506"/>
      <c r="W30" s="506"/>
      <c r="X30" s="506"/>
      <c r="Y30" s="506"/>
      <c r="Z30" s="506"/>
      <c r="AA30" s="506"/>
      <c r="AB30" s="506"/>
      <c r="AC30" s="506"/>
      <c r="AD30" s="506"/>
      <c r="AE30" s="506"/>
      <c r="AF30" s="506"/>
    </row>
    <row r="31" spans="1:32" s="399" customFormat="1" x14ac:dyDescent="0.25">
      <c r="A31" s="506"/>
      <c r="B31" s="506"/>
      <c r="C31" s="506"/>
      <c r="D31" s="506"/>
      <c r="E31" s="506"/>
      <c r="F31" s="506"/>
      <c r="G31" s="506"/>
      <c r="H31" s="506"/>
      <c r="I31" s="506"/>
      <c r="J31" s="506"/>
      <c r="K31" s="506"/>
      <c r="L31" s="506"/>
      <c r="M31" s="506"/>
      <c r="N31" s="506"/>
      <c r="O31" s="506"/>
      <c r="P31" s="506"/>
      <c r="Q31" s="506"/>
      <c r="R31" s="506"/>
      <c r="S31" s="506"/>
      <c r="T31" s="506"/>
      <c r="U31" s="506"/>
      <c r="V31" s="506"/>
      <c r="W31" s="506"/>
      <c r="X31" s="506"/>
      <c r="Y31" s="506"/>
      <c r="Z31" s="506"/>
      <c r="AA31" s="506"/>
      <c r="AB31" s="506"/>
      <c r="AC31" s="506"/>
      <c r="AD31" s="506"/>
      <c r="AE31" s="506"/>
      <c r="AF31" s="506"/>
    </row>
    <row r="32" spans="1:32" s="399" customFormat="1" x14ac:dyDescent="0.25">
      <c r="A32" s="506"/>
      <c r="B32" s="506"/>
      <c r="C32" s="506"/>
      <c r="D32" s="506"/>
      <c r="E32" s="506"/>
      <c r="F32" s="506"/>
      <c r="G32" s="506"/>
      <c r="H32" s="506"/>
      <c r="I32" s="506"/>
      <c r="J32" s="506"/>
      <c r="K32" s="506"/>
      <c r="L32" s="506"/>
      <c r="M32" s="506"/>
      <c r="N32" s="506"/>
      <c r="O32" s="506"/>
      <c r="P32" s="506"/>
      <c r="Q32" s="506"/>
      <c r="R32" s="506"/>
      <c r="S32" s="506"/>
      <c r="T32" s="506"/>
      <c r="U32" s="506"/>
      <c r="V32" s="506"/>
      <c r="W32" s="506"/>
      <c r="X32" s="506"/>
      <c r="Y32" s="506"/>
      <c r="Z32" s="506"/>
      <c r="AA32" s="506"/>
      <c r="AB32" s="506"/>
      <c r="AC32" s="506"/>
      <c r="AD32" s="506"/>
      <c r="AE32" s="506"/>
      <c r="AF32" s="506"/>
    </row>
    <row r="33" spans="1:32" s="399" customFormat="1" x14ac:dyDescent="0.25">
      <c r="A33" s="506"/>
      <c r="B33" s="506"/>
      <c r="C33" s="506"/>
      <c r="D33" s="506"/>
      <c r="E33" s="506"/>
      <c r="F33" s="506"/>
      <c r="G33" s="506"/>
      <c r="H33" s="506"/>
      <c r="I33" s="506"/>
      <c r="J33" s="506"/>
      <c r="K33" s="506"/>
      <c r="L33" s="506"/>
      <c r="M33" s="506"/>
      <c r="N33" s="506"/>
      <c r="O33" s="506"/>
      <c r="P33" s="506"/>
      <c r="Q33" s="506"/>
      <c r="R33" s="506"/>
      <c r="S33" s="506"/>
      <c r="T33" s="506"/>
      <c r="U33" s="506"/>
      <c r="V33" s="506"/>
      <c r="W33" s="506"/>
      <c r="X33" s="506"/>
      <c r="Y33" s="506"/>
      <c r="Z33" s="506"/>
      <c r="AA33" s="506"/>
      <c r="AB33" s="506"/>
      <c r="AC33" s="506"/>
      <c r="AD33" s="506"/>
      <c r="AE33" s="506"/>
      <c r="AF33" s="506"/>
    </row>
    <row r="34" spans="1:32" s="399" customFormat="1" x14ac:dyDescent="0.25">
      <c r="A34" s="506"/>
      <c r="B34" s="506"/>
      <c r="C34" s="506"/>
      <c r="D34" s="506"/>
      <c r="E34" s="506"/>
      <c r="F34" s="506"/>
      <c r="G34" s="506"/>
      <c r="H34" s="506"/>
      <c r="I34" s="506"/>
      <c r="J34" s="506"/>
      <c r="K34" s="506"/>
      <c r="L34" s="506"/>
      <c r="M34" s="506"/>
      <c r="N34" s="506"/>
      <c r="O34" s="506"/>
      <c r="P34" s="506"/>
      <c r="Q34" s="506"/>
      <c r="R34" s="506"/>
      <c r="S34" s="506"/>
      <c r="T34" s="506"/>
      <c r="U34" s="506"/>
      <c r="V34" s="506"/>
      <c r="W34" s="506"/>
      <c r="X34" s="506"/>
      <c r="Y34" s="506"/>
      <c r="Z34" s="506"/>
      <c r="AA34" s="506"/>
      <c r="AB34" s="506"/>
      <c r="AC34" s="506"/>
      <c r="AD34" s="506"/>
      <c r="AE34" s="506"/>
      <c r="AF34" s="506"/>
    </row>
    <row r="35" spans="1:32" s="399" customFormat="1" x14ac:dyDescent="0.25">
      <c r="A35" s="506"/>
      <c r="B35" s="506"/>
      <c r="C35" s="506"/>
      <c r="D35" s="506"/>
      <c r="E35" s="506"/>
      <c r="F35" s="506"/>
      <c r="G35" s="506"/>
      <c r="H35" s="506"/>
      <c r="I35" s="506"/>
      <c r="J35" s="506"/>
      <c r="K35" s="506"/>
      <c r="L35" s="506"/>
      <c r="M35" s="506"/>
      <c r="N35" s="506"/>
      <c r="O35" s="506"/>
      <c r="P35" s="506"/>
      <c r="Q35" s="506"/>
      <c r="R35" s="506"/>
      <c r="S35" s="506"/>
      <c r="T35" s="506"/>
      <c r="U35" s="506"/>
      <c r="V35" s="506"/>
      <c r="W35" s="506"/>
      <c r="X35" s="506"/>
      <c r="Y35" s="506"/>
      <c r="Z35" s="506"/>
      <c r="AA35" s="506"/>
      <c r="AB35" s="506"/>
      <c r="AC35" s="506"/>
      <c r="AD35" s="506"/>
      <c r="AE35" s="506"/>
      <c r="AF35" s="506"/>
    </row>
    <row r="36" spans="1:32" s="399" customFormat="1" x14ac:dyDescent="0.25">
      <c r="A36" s="506"/>
      <c r="B36" s="506"/>
      <c r="C36" s="506"/>
      <c r="D36" s="506"/>
      <c r="E36" s="506"/>
      <c r="F36" s="506"/>
      <c r="G36" s="506"/>
      <c r="H36" s="506"/>
      <c r="I36" s="506"/>
      <c r="J36" s="506"/>
      <c r="K36" s="506"/>
      <c r="L36" s="506"/>
      <c r="M36" s="506"/>
      <c r="N36" s="506"/>
      <c r="O36" s="506"/>
      <c r="P36" s="506"/>
      <c r="Q36" s="506"/>
      <c r="R36" s="506"/>
      <c r="S36" s="506"/>
      <c r="T36" s="506"/>
      <c r="U36" s="506"/>
      <c r="V36" s="506"/>
      <c r="W36" s="506"/>
      <c r="X36" s="506"/>
      <c r="Y36" s="506"/>
      <c r="Z36" s="506"/>
      <c r="AA36" s="506"/>
      <c r="AB36" s="506"/>
      <c r="AC36" s="506"/>
      <c r="AD36" s="506"/>
      <c r="AE36" s="506"/>
      <c r="AF36" s="506"/>
    </row>
    <row r="37" spans="1:32" s="399" customFormat="1" x14ac:dyDescent="0.25">
      <c r="A37" s="506"/>
      <c r="B37" s="506"/>
      <c r="C37" s="506"/>
      <c r="D37" s="506"/>
      <c r="E37" s="506"/>
      <c r="F37" s="506"/>
      <c r="G37" s="506"/>
      <c r="H37" s="506"/>
      <c r="I37" s="506"/>
      <c r="J37" s="506"/>
      <c r="K37" s="506"/>
      <c r="L37" s="506"/>
      <c r="M37" s="506"/>
      <c r="N37" s="506"/>
      <c r="O37" s="506"/>
      <c r="P37" s="506"/>
      <c r="Q37" s="506"/>
      <c r="R37" s="506"/>
      <c r="S37" s="506"/>
      <c r="T37" s="506"/>
      <c r="U37" s="506"/>
      <c r="V37" s="506"/>
      <c r="W37" s="506"/>
      <c r="X37" s="506"/>
      <c r="Y37" s="506"/>
      <c r="Z37" s="506"/>
      <c r="AA37" s="506"/>
      <c r="AB37" s="506"/>
      <c r="AC37" s="506"/>
      <c r="AD37" s="506"/>
      <c r="AE37" s="506"/>
      <c r="AF37" s="506"/>
    </row>
    <row r="38" spans="1:32" s="399" customFormat="1" x14ac:dyDescent="0.25">
      <c r="A38" s="506"/>
      <c r="B38" s="506"/>
      <c r="C38" s="506"/>
      <c r="D38" s="506"/>
      <c r="E38" s="506"/>
      <c r="F38" s="506"/>
      <c r="G38" s="506"/>
      <c r="H38" s="506"/>
      <c r="I38" s="506"/>
      <c r="J38" s="506"/>
      <c r="K38" s="506"/>
      <c r="L38" s="506"/>
      <c r="M38" s="506"/>
      <c r="N38" s="506"/>
      <c r="O38" s="506"/>
      <c r="P38" s="506"/>
      <c r="Q38" s="506"/>
      <c r="R38" s="506"/>
      <c r="S38" s="506"/>
      <c r="T38" s="506"/>
      <c r="U38" s="506"/>
      <c r="V38" s="506"/>
      <c r="W38" s="506"/>
      <c r="X38" s="506"/>
      <c r="Y38" s="506"/>
      <c r="Z38" s="506"/>
      <c r="AA38" s="506"/>
      <c r="AB38" s="506"/>
      <c r="AC38" s="506"/>
      <c r="AD38" s="506"/>
      <c r="AE38" s="506"/>
      <c r="AF38" s="506"/>
    </row>
    <row r="39" spans="1:32" s="399" customFormat="1" x14ac:dyDescent="0.25">
      <c r="A39" s="506"/>
      <c r="B39" s="506"/>
      <c r="C39" s="506"/>
      <c r="D39" s="506"/>
      <c r="E39" s="506"/>
      <c r="F39" s="506"/>
      <c r="G39" s="506"/>
      <c r="H39" s="506"/>
      <c r="I39" s="506"/>
      <c r="J39" s="506"/>
      <c r="K39" s="506"/>
      <c r="L39" s="506"/>
      <c r="M39" s="506"/>
      <c r="N39" s="506"/>
      <c r="O39" s="506"/>
      <c r="P39" s="506"/>
      <c r="Q39" s="506"/>
      <c r="R39" s="506"/>
      <c r="S39" s="506"/>
      <c r="T39" s="506"/>
      <c r="U39" s="506"/>
      <c r="V39" s="506"/>
      <c r="W39" s="506"/>
      <c r="X39" s="506"/>
      <c r="Y39" s="506"/>
      <c r="Z39" s="506"/>
      <c r="AA39" s="506"/>
      <c r="AB39" s="506"/>
      <c r="AC39" s="506"/>
      <c r="AD39" s="506"/>
      <c r="AE39" s="506"/>
      <c r="AF39" s="506"/>
    </row>
    <row r="40" spans="1:32" s="399" customFormat="1" x14ac:dyDescent="0.25">
      <c r="A40" s="506"/>
      <c r="B40" s="506"/>
      <c r="C40" s="506"/>
      <c r="D40" s="506"/>
      <c r="E40" s="506"/>
      <c r="F40" s="506"/>
      <c r="G40" s="506"/>
      <c r="H40" s="506"/>
      <c r="I40" s="506"/>
      <c r="J40" s="506"/>
      <c r="K40" s="506"/>
      <c r="L40" s="506"/>
      <c r="M40" s="506"/>
      <c r="N40" s="506"/>
      <c r="O40" s="506"/>
      <c r="P40" s="506"/>
      <c r="Q40" s="506"/>
      <c r="R40" s="506"/>
      <c r="S40" s="506"/>
      <c r="T40" s="506"/>
      <c r="U40" s="506"/>
      <c r="V40" s="506"/>
      <c r="W40" s="506"/>
      <c r="X40" s="506"/>
      <c r="Y40" s="506"/>
      <c r="Z40" s="506"/>
      <c r="AA40" s="506"/>
      <c r="AB40" s="506"/>
      <c r="AC40" s="506"/>
      <c r="AD40" s="506"/>
      <c r="AE40" s="506"/>
      <c r="AF40" s="506"/>
    </row>
    <row r="41" spans="1:32" s="399" customFormat="1" x14ac:dyDescent="0.25">
      <c r="A41" s="506"/>
      <c r="B41" s="506"/>
      <c r="C41" s="506"/>
      <c r="D41" s="506"/>
      <c r="E41" s="506"/>
      <c r="F41" s="506"/>
      <c r="G41" s="506"/>
      <c r="H41" s="506"/>
      <c r="I41" s="506"/>
      <c r="J41" s="506"/>
      <c r="K41" s="506"/>
      <c r="L41" s="506"/>
      <c r="M41" s="506"/>
      <c r="N41" s="506"/>
      <c r="O41" s="506"/>
      <c r="P41" s="506"/>
      <c r="Q41" s="506"/>
      <c r="R41" s="506"/>
      <c r="S41" s="506"/>
      <c r="T41" s="506"/>
      <c r="U41" s="506"/>
      <c r="V41" s="506"/>
      <c r="W41" s="506"/>
      <c r="X41" s="506"/>
      <c r="Y41" s="506"/>
      <c r="Z41" s="506"/>
      <c r="AA41" s="506"/>
      <c r="AB41" s="506"/>
      <c r="AC41" s="506"/>
      <c r="AD41" s="506"/>
      <c r="AE41" s="506"/>
      <c r="AF41" s="506"/>
    </row>
    <row r="42" spans="1:32" s="399" customFormat="1" x14ac:dyDescent="0.25">
      <c r="A42" s="506"/>
      <c r="B42" s="506"/>
      <c r="C42" s="506"/>
      <c r="D42" s="506"/>
      <c r="E42" s="506"/>
      <c r="F42" s="506"/>
      <c r="G42" s="506"/>
      <c r="H42" s="506"/>
      <c r="I42" s="506"/>
      <c r="J42" s="506"/>
      <c r="K42" s="506"/>
      <c r="L42" s="506"/>
      <c r="M42" s="506"/>
      <c r="N42" s="506"/>
      <c r="O42" s="506"/>
      <c r="P42" s="506"/>
      <c r="Q42" s="506"/>
      <c r="R42" s="506"/>
      <c r="S42" s="506"/>
      <c r="T42" s="506"/>
      <c r="U42" s="506"/>
      <c r="V42" s="506"/>
      <c r="W42" s="506"/>
      <c r="X42" s="506"/>
      <c r="Y42" s="506"/>
      <c r="Z42" s="506"/>
      <c r="AA42" s="506"/>
      <c r="AB42" s="506"/>
      <c r="AC42" s="506"/>
      <c r="AD42" s="506"/>
      <c r="AE42" s="506"/>
      <c r="AF42" s="506"/>
    </row>
    <row r="43" spans="1:32" s="399" customFormat="1" x14ac:dyDescent="0.25">
      <c r="A43" s="506"/>
      <c r="B43" s="506"/>
      <c r="C43" s="506"/>
      <c r="D43" s="506"/>
      <c r="E43" s="506"/>
      <c r="F43" s="506"/>
      <c r="G43" s="506"/>
      <c r="H43" s="506"/>
      <c r="I43" s="506"/>
      <c r="J43" s="506"/>
      <c r="K43" s="506"/>
      <c r="L43" s="506"/>
      <c r="M43" s="506"/>
      <c r="N43" s="506"/>
      <c r="O43" s="506"/>
      <c r="P43" s="506"/>
      <c r="Q43" s="506"/>
      <c r="R43" s="506"/>
      <c r="S43" s="506"/>
      <c r="T43" s="506"/>
      <c r="U43" s="506"/>
      <c r="V43" s="506"/>
      <c r="W43" s="506"/>
      <c r="X43" s="506"/>
      <c r="Y43" s="506"/>
      <c r="Z43" s="506"/>
      <c r="AA43" s="506"/>
      <c r="AB43" s="506"/>
      <c r="AC43" s="506"/>
      <c r="AD43" s="506"/>
      <c r="AE43" s="506"/>
      <c r="AF43" s="506"/>
    </row>
    <row r="44" spans="1:32" s="399" customFormat="1" x14ac:dyDescent="0.25">
      <c r="A44" s="494" t="str">
        <f>+HLOOKUP(Introduction!$G$4,nametranslations,34,FALSE)</f>
        <v>Source : OMS/UNICEF JMP (2026)</v>
      </c>
      <c r="B44" s="505"/>
    </row>
    <row r="45" spans="1:32" s="399" customFormat="1" x14ac:dyDescent="0.25"/>
    <row r="46" spans="1:32" s="399" customFormat="1" x14ac:dyDescent="0.25">
      <c r="A46" s="507"/>
      <c r="B46" s="507"/>
      <c r="C46" s="507"/>
      <c r="D46" s="507"/>
      <c r="E46" s="507"/>
      <c r="F46" s="507"/>
      <c r="G46" s="507"/>
      <c r="H46" s="507"/>
      <c r="I46" s="507"/>
      <c r="J46" s="507"/>
      <c r="K46" s="507"/>
      <c r="L46" s="507"/>
      <c r="M46" s="507"/>
      <c r="N46" s="507"/>
      <c r="O46" s="507"/>
      <c r="P46" s="507"/>
      <c r="Q46" s="507"/>
      <c r="R46" s="507"/>
      <c r="S46" s="507"/>
      <c r="T46" s="507"/>
      <c r="U46" s="507"/>
      <c r="V46" s="507"/>
      <c r="W46" s="507"/>
      <c r="X46" s="507"/>
      <c r="Y46" s="507"/>
      <c r="Z46" s="507"/>
      <c r="AA46" s="507"/>
      <c r="AB46" s="507"/>
      <c r="AC46" s="507"/>
      <c r="AD46" s="507"/>
      <c r="AE46" s="507"/>
      <c r="AF46" s="507"/>
    </row>
    <row r="47" spans="1:32" s="399" customFormat="1" x14ac:dyDescent="0.25">
      <c r="A47" s="507"/>
      <c r="B47" s="507"/>
      <c r="C47" s="507"/>
      <c r="D47" s="507"/>
      <c r="E47" s="507"/>
      <c r="F47" s="507"/>
      <c r="G47" s="507"/>
      <c r="H47" s="507"/>
      <c r="I47" s="507"/>
      <c r="J47" s="507"/>
      <c r="K47" s="507"/>
      <c r="L47" s="507"/>
      <c r="M47" s="507"/>
      <c r="N47" s="507"/>
      <c r="O47" s="507"/>
      <c r="P47" s="507"/>
      <c r="Q47" s="507"/>
      <c r="R47" s="507"/>
      <c r="S47" s="507"/>
      <c r="T47" s="507"/>
      <c r="U47" s="507"/>
      <c r="V47" s="507"/>
      <c r="W47" s="507"/>
      <c r="X47" s="507"/>
      <c r="Y47" s="507"/>
      <c r="Z47" s="507"/>
      <c r="AA47" s="507"/>
      <c r="AB47" s="507"/>
      <c r="AC47" s="507"/>
      <c r="AD47" s="507"/>
      <c r="AE47" s="507"/>
      <c r="AF47" s="507"/>
    </row>
    <row r="48" spans="1:32" s="399" customFormat="1" x14ac:dyDescent="0.25">
      <c r="A48" s="507"/>
      <c r="B48" s="507"/>
      <c r="C48" s="507"/>
      <c r="D48" s="507"/>
      <c r="E48" s="507"/>
      <c r="F48" s="507"/>
      <c r="G48" s="507"/>
      <c r="H48" s="507"/>
      <c r="I48" s="507"/>
      <c r="J48" s="507"/>
      <c r="K48" s="507"/>
      <c r="L48" s="507"/>
      <c r="M48" s="507"/>
      <c r="N48" s="507"/>
      <c r="O48" s="507"/>
      <c r="P48" s="507"/>
      <c r="Q48" s="507"/>
      <c r="R48" s="507"/>
      <c r="S48" s="507"/>
      <c r="T48" s="507"/>
      <c r="U48" s="507"/>
      <c r="V48" s="507"/>
      <c r="W48" s="507"/>
      <c r="X48" s="507"/>
      <c r="Y48" s="507"/>
      <c r="Z48" s="507"/>
      <c r="AA48" s="507"/>
      <c r="AB48" s="507"/>
      <c r="AC48" s="507"/>
      <c r="AD48" s="507"/>
      <c r="AE48" s="507"/>
      <c r="AF48" s="507"/>
    </row>
    <row r="49" spans="1:32" s="399" customFormat="1" x14ac:dyDescent="0.25">
      <c r="A49" s="507"/>
      <c r="B49" s="507"/>
      <c r="C49" s="507"/>
      <c r="D49" s="507"/>
      <c r="E49" s="507"/>
      <c r="F49" s="507"/>
      <c r="G49" s="507"/>
      <c r="H49" s="507"/>
      <c r="I49" s="507"/>
      <c r="J49" s="507"/>
      <c r="K49" s="507"/>
      <c r="L49" s="507"/>
      <c r="M49" s="507"/>
      <c r="N49" s="507"/>
      <c r="O49" s="507"/>
      <c r="P49" s="507"/>
      <c r="Q49" s="507"/>
      <c r="R49" s="507"/>
      <c r="S49" s="507"/>
      <c r="T49" s="507"/>
      <c r="U49" s="507"/>
      <c r="V49" s="507"/>
      <c r="W49" s="507"/>
      <c r="X49" s="507"/>
      <c r="Y49" s="507"/>
      <c r="Z49" s="507"/>
      <c r="AA49" s="507"/>
      <c r="AB49" s="507"/>
      <c r="AC49" s="507"/>
      <c r="AD49" s="507"/>
      <c r="AE49" s="507"/>
      <c r="AF49" s="507"/>
    </row>
    <row r="50" spans="1:32" s="399" customFormat="1" x14ac:dyDescent="0.25">
      <c r="A50" s="507"/>
      <c r="B50" s="507"/>
      <c r="C50" s="507"/>
      <c r="D50" s="507"/>
      <c r="E50" s="507"/>
      <c r="F50" s="507"/>
      <c r="G50" s="507"/>
      <c r="H50" s="507"/>
      <c r="I50" s="507"/>
      <c r="J50" s="507"/>
      <c r="K50" s="507"/>
      <c r="L50" s="507"/>
      <c r="M50" s="507"/>
      <c r="N50" s="507"/>
      <c r="O50" s="507"/>
      <c r="P50" s="507"/>
      <c r="Q50" s="507"/>
      <c r="R50" s="507"/>
      <c r="S50" s="507"/>
      <c r="T50" s="507"/>
      <c r="U50" s="507"/>
      <c r="V50" s="507"/>
      <c r="W50" s="507"/>
      <c r="X50" s="507"/>
      <c r="Y50" s="507"/>
      <c r="Z50" s="507"/>
      <c r="AA50" s="507"/>
      <c r="AB50" s="507"/>
      <c r="AC50" s="507"/>
      <c r="AD50" s="507"/>
      <c r="AE50" s="507"/>
      <c r="AF50" s="507"/>
    </row>
    <row r="51" spans="1:32" s="399" customFormat="1" x14ac:dyDescent="0.25">
      <c r="A51" s="507"/>
      <c r="B51" s="507"/>
      <c r="C51" s="507"/>
      <c r="D51" s="507"/>
      <c r="E51" s="507"/>
      <c r="F51" s="507"/>
      <c r="G51" s="507"/>
      <c r="H51" s="507"/>
      <c r="I51" s="507"/>
      <c r="J51" s="507"/>
      <c r="K51" s="507"/>
      <c r="L51" s="507"/>
      <c r="M51" s="507"/>
      <c r="N51" s="507"/>
      <c r="O51" s="507"/>
      <c r="P51" s="507"/>
      <c r="Q51" s="507"/>
      <c r="R51" s="507"/>
      <c r="S51" s="507"/>
      <c r="T51" s="507"/>
      <c r="U51" s="507"/>
      <c r="V51" s="507"/>
      <c r="W51" s="507"/>
      <c r="X51" s="507"/>
      <c r="Y51" s="507"/>
      <c r="Z51" s="507"/>
      <c r="AA51" s="507"/>
      <c r="AB51" s="507"/>
      <c r="AC51" s="507"/>
      <c r="AD51" s="507"/>
      <c r="AE51" s="507"/>
      <c r="AF51" s="507"/>
    </row>
    <row r="52" spans="1:32" s="399" customFormat="1" x14ac:dyDescent="0.25">
      <c r="A52" s="507"/>
      <c r="B52" s="507"/>
      <c r="C52" s="507"/>
      <c r="D52" s="507"/>
      <c r="E52" s="507"/>
      <c r="F52" s="507"/>
      <c r="G52" s="507"/>
      <c r="H52" s="507"/>
      <c r="I52" s="507"/>
      <c r="J52" s="507"/>
      <c r="K52" s="507"/>
      <c r="L52" s="507"/>
      <c r="M52" s="507"/>
      <c r="N52" s="507"/>
      <c r="O52" s="507"/>
      <c r="P52" s="507"/>
      <c r="Q52" s="507"/>
      <c r="R52" s="507"/>
      <c r="S52" s="507"/>
      <c r="T52" s="507"/>
      <c r="U52" s="507"/>
      <c r="V52" s="507"/>
      <c r="W52" s="507"/>
      <c r="X52" s="507"/>
      <c r="Y52" s="507"/>
      <c r="Z52" s="507"/>
      <c r="AA52" s="507"/>
      <c r="AB52" s="507"/>
      <c r="AC52" s="507"/>
      <c r="AD52" s="507"/>
      <c r="AE52" s="507"/>
      <c r="AF52" s="507"/>
    </row>
    <row r="53" spans="1:32" s="399" customFormat="1" x14ac:dyDescent="0.25">
      <c r="A53" s="507"/>
      <c r="B53" s="507"/>
      <c r="C53" s="507"/>
      <c r="D53" s="507"/>
      <c r="E53" s="507"/>
      <c r="F53" s="507"/>
      <c r="G53" s="507"/>
      <c r="H53" s="507"/>
      <c r="I53" s="507"/>
      <c r="J53" s="507"/>
      <c r="K53" s="507"/>
      <c r="L53" s="507"/>
      <c r="M53" s="507"/>
      <c r="N53" s="507"/>
      <c r="O53" s="507"/>
      <c r="P53" s="507"/>
      <c r="Q53" s="507"/>
      <c r="R53" s="507"/>
      <c r="S53" s="507"/>
      <c r="T53" s="507"/>
      <c r="U53" s="507"/>
      <c r="V53" s="507"/>
      <c r="W53" s="507"/>
      <c r="X53" s="507"/>
      <c r="Y53" s="507"/>
      <c r="Z53" s="507"/>
      <c r="AA53" s="507"/>
      <c r="AB53" s="507"/>
      <c r="AC53" s="507"/>
      <c r="AD53" s="507"/>
      <c r="AE53" s="507"/>
      <c r="AF53" s="507"/>
    </row>
    <row r="54" spans="1:32" s="399" customFormat="1" x14ac:dyDescent="0.25">
      <c r="A54" s="507"/>
      <c r="B54" s="507"/>
      <c r="C54" s="507"/>
      <c r="D54" s="507"/>
      <c r="E54" s="507"/>
      <c r="F54" s="507"/>
      <c r="G54" s="507"/>
      <c r="H54" s="507"/>
      <c r="I54" s="507"/>
      <c r="J54" s="507"/>
      <c r="K54" s="507"/>
      <c r="L54" s="507"/>
      <c r="M54" s="507"/>
      <c r="N54" s="507"/>
      <c r="O54" s="507"/>
      <c r="P54" s="507"/>
      <c r="Q54" s="507"/>
      <c r="R54" s="507"/>
      <c r="S54" s="507"/>
      <c r="T54" s="507"/>
      <c r="U54" s="507"/>
      <c r="V54" s="507"/>
      <c r="W54" s="507"/>
      <c r="X54" s="507"/>
      <c r="Y54" s="507"/>
      <c r="Z54" s="507"/>
      <c r="AA54" s="507"/>
      <c r="AB54" s="507"/>
      <c r="AC54" s="507"/>
      <c r="AD54" s="507"/>
      <c r="AE54" s="507"/>
      <c r="AF54" s="507"/>
    </row>
    <row r="55" spans="1:32" s="399" customFormat="1" x14ac:dyDescent="0.25">
      <c r="A55" s="507"/>
      <c r="B55" s="507"/>
      <c r="C55" s="507"/>
      <c r="D55" s="507"/>
      <c r="E55" s="507"/>
      <c r="F55" s="507"/>
      <c r="G55" s="507"/>
      <c r="H55" s="507"/>
      <c r="I55" s="507"/>
      <c r="J55" s="507"/>
      <c r="K55" s="507"/>
      <c r="L55" s="507"/>
      <c r="M55" s="507"/>
      <c r="N55" s="507"/>
      <c r="O55" s="507"/>
      <c r="P55" s="507"/>
      <c r="Q55" s="507"/>
      <c r="R55" s="507"/>
      <c r="S55" s="507"/>
      <c r="T55" s="507"/>
      <c r="U55" s="507"/>
      <c r="V55" s="507"/>
      <c r="W55" s="507"/>
      <c r="X55" s="507"/>
      <c r="Y55" s="507"/>
      <c r="Z55" s="507"/>
      <c r="AA55" s="507"/>
      <c r="AB55" s="507"/>
      <c r="AC55" s="507"/>
      <c r="AD55" s="507"/>
      <c r="AE55" s="507"/>
      <c r="AF55" s="507"/>
    </row>
    <row r="56" spans="1:32" s="399" customFormat="1" x14ac:dyDescent="0.25">
      <c r="A56" s="507"/>
      <c r="B56" s="507"/>
      <c r="C56" s="507"/>
      <c r="D56" s="507"/>
      <c r="E56" s="507"/>
      <c r="F56" s="507"/>
      <c r="G56" s="507"/>
      <c r="H56" s="507"/>
      <c r="I56" s="507"/>
      <c r="J56" s="507"/>
      <c r="K56" s="507"/>
      <c r="L56" s="507"/>
      <c r="M56" s="507"/>
      <c r="N56" s="507"/>
      <c r="O56" s="507"/>
      <c r="P56" s="507"/>
      <c r="Q56" s="507"/>
      <c r="R56" s="507"/>
      <c r="S56" s="507"/>
      <c r="T56" s="507"/>
      <c r="U56" s="507"/>
      <c r="V56" s="507"/>
      <c r="W56" s="507"/>
      <c r="X56" s="507"/>
      <c r="Y56" s="507"/>
      <c r="Z56" s="507"/>
      <c r="AA56" s="507"/>
      <c r="AB56" s="507"/>
      <c r="AC56" s="507"/>
      <c r="AD56" s="507"/>
      <c r="AE56" s="507"/>
      <c r="AF56" s="507"/>
    </row>
    <row r="57" spans="1:32" s="399" customFormat="1" x14ac:dyDescent="0.25">
      <c r="A57" s="507"/>
      <c r="B57" s="507"/>
      <c r="C57" s="507"/>
      <c r="D57" s="507"/>
      <c r="E57" s="507"/>
      <c r="F57" s="507"/>
      <c r="G57" s="507"/>
      <c r="H57" s="507"/>
      <c r="I57" s="507"/>
      <c r="J57" s="507"/>
      <c r="K57" s="507"/>
      <c r="L57" s="507"/>
      <c r="M57" s="507"/>
      <c r="N57" s="507"/>
      <c r="O57" s="507"/>
      <c r="P57" s="507"/>
      <c r="Q57" s="507"/>
      <c r="R57" s="507"/>
      <c r="S57" s="507"/>
      <c r="T57" s="507"/>
      <c r="U57" s="507"/>
      <c r="V57" s="507"/>
      <c r="W57" s="507"/>
      <c r="X57" s="507"/>
      <c r="Y57" s="507"/>
      <c r="Z57" s="507"/>
      <c r="AA57" s="507"/>
      <c r="AB57" s="507"/>
      <c r="AC57" s="507"/>
      <c r="AD57" s="507"/>
      <c r="AE57" s="507"/>
      <c r="AF57" s="507"/>
    </row>
    <row r="58" spans="1:32" s="399" customFormat="1" x14ac:dyDescent="0.25">
      <c r="A58" s="507"/>
      <c r="B58" s="507"/>
      <c r="C58" s="507"/>
      <c r="D58" s="507"/>
      <c r="E58" s="507"/>
      <c r="F58" s="507"/>
      <c r="G58" s="507"/>
      <c r="H58" s="507"/>
      <c r="I58" s="507"/>
      <c r="J58" s="507"/>
      <c r="K58" s="507"/>
      <c r="L58" s="507"/>
      <c r="M58" s="507"/>
      <c r="N58" s="507"/>
      <c r="O58" s="507"/>
      <c r="P58" s="507"/>
      <c r="Q58" s="507"/>
      <c r="R58" s="507"/>
      <c r="S58" s="507"/>
      <c r="T58" s="507"/>
      <c r="U58" s="507"/>
      <c r="V58" s="507"/>
      <c r="W58" s="507"/>
      <c r="X58" s="507"/>
      <c r="Y58" s="507"/>
      <c r="Z58" s="507"/>
      <c r="AA58" s="507"/>
      <c r="AB58" s="507"/>
      <c r="AC58" s="507"/>
      <c r="AD58" s="507"/>
      <c r="AE58" s="507"/>
      <c r="AF58" s="507"/>
    </row>
    <row r="59" spans="1:32" s="399" customFormat="1" x14ac:dyDescent="0.25">
      <c r="A59" s="507"/>
      <c r="B59" s="507"/>
      <c r="C59" s="507"/>
      <c r="D59" s="507"/>
      <c r="E59" s="507"/>
      <c r="F59" s="507"/>
      <c r="G59" s="507"/>
      <c r="H59" s="507"/>
      <c r="I59" s="507"/>
      <c r="J59" s="507"/>
      <c r="K59" s="507"/>
      <c r="L59" s="507"/>
      <c r="M59" s="507"/>
      <c r="N59" s="507"/>
      <c r="O59" s="507"/>
      <c r="P59" s="507"/>
      <c r="Q59" s="507"/>
      <c r="R59" s="507"/>
      <c r="S59" s="507"/>
      <c r="T59" s="507"/>
      <c r="U59" s="507"/>
      <c r="V59" s="507"/>
      <c r="W59" s="507"/>
      <c r="X59" s="507"/>
      <c r="Y59" s="507"/>
      <c r="Z59" s="507"/>
      <c r="AA59" s="507"/>
      <c r="AB59" s="507"/>
      <c r="AC59" s="507"/>
      <c r="AD59" s="507"/>
      <c r="AE59" s="507"/>
      <c r="AF59" s="507"/>
    </row>
    <row r="60" spans="1:32" s="399" customFormat="1" x14ac:dyDescent="0.25">
      <c r="A60" s="507"/>
      <c r="B60" s="507"/>
      <c r="C60" s="507"/>
      <c r="D60" s="507"/>
      <c r="E60" s="507"/>
      <c r="F60" s="507"/>
      <c r="G60" s="507"/>
      <c r="H60" s="507"/>
      <c r="I60" s="507"/>
      <c r="J60" s="507"/>
      <c r="K60" s="507"/>
      <c r="L60" s="507"/>
      <c r="M60" s="507"/>
      <c r="N60" s="507"/>
      <c r="O60" s="507"/>
      <c r="P60" s="507"/>
      <c r="Q60" s="507"/>
      <c r="R60" s="507"/>
      <c r="S60" s="507"/>
      <c r="T60" s="507"/>
      <c r="U60" s="507"/>
      <c r="V60" s="507"/>
      <c r="W60" s="507"/>
      <c r="X60" s="507"/>
      <c r="Y60" s="507"/>
      <c r="Z60" s="507"/>
      <c r="AA60" s="507"/>
      <c r="AB60" s="507"/>
      <c r="AC60" s="507"/>
      <c r="AD60" s="507"/>
      <c r="AE60" s="507"/>
      <c r="AF60" s="507"/>
    </row>
    <row r="61" spans="1:32" s="399" customFormat="1" x14ac:dyDescent="0.25">
      <c r="A61" s="507"/>
      <c r="B61" s="507"/>
      <c r="C61" s="507"/>
      <c r="D61" s="507"/>
      <c r="E61" s="507"/>
      <c r="F61" s="507"/>
      <c r="G61" s="507"/>
      <c r="H61" s="507"/>
      <c r="I61" s="507"/>
      <c r="J61" s="507"/>
      <c r="K61" s="507"/>
      <c r="L61" s="507"/>
      <c r="M61" s="507"/>
      <c r="N61" s="507"/>
      <c r="O61" s="507"/>
      <c r="P61" s="507"/>
      <c r="Q61" s="507"/>
      <c r="R61" s="507"/>
      <c r="S61" s="507"/>
      <c r="T61" s="507"/>
      <c r="U61" s="507"/>
      <c r="V61" s="507"/>
      <c r="W61" s="507"/>
      <c r="X61" s="507"/>
      <c r="Y61" s="507"/>
      <c r="Z61" s="507"/>
      <c r="AA61" s="507"/>
      <c r="AB61" s="507"/>
      <c r="AC61" s="507"/>
      <c r="AD61" s="507"/>
      <c r="AE61" s="507"/>
      <c r="AF61" s="507"/>
    </row>
    <row r="62" spans="1:32" s="399" customFormat="1" x14ac:dyDescent="0.25">
      <c r="A62" s="507"/>
      <c r="B62" s="507"/>
      <c r="C62" s="507"/>
      <c r="D62" s="507"/>
      <c r="E62" s="507"/>
      <c r="F62" s="507"/>
      <c r="G62" s="507"/>
      <c r="H62" s="507"/>
      <c r="I62" s="507"/>
      <c r="J62" s="507"/>
      <c r="K62" s="507"/>
      <c r="L62" s="507"/>
      <c r="M62" s="507"/>
      <c r="N62" s="507"/>
      <c r="O62" s="507"/>
      <c r="P62" s="507"/>
      <c r="Q62" s="507"/>
      <c r="R62" s="507"/>
      <c r="S62" s="507"/>
      <c r="T62" s="507"/>
      <c r="U62" s="507"/>
      <c r="V62" s="507"/>
      <c r="W62" s="507"/>
      <c r="X62" s="507"/>
      <c r="Y62" s="507"/>
      <c r="Z62" s="507"/>
      <c r="AA62" s="507"/>
      <c r="AB62" s="507"/>
      <c r="AC62" s="507"/>
      <c r="AD62" s="507"/>
      <c r="AE62" s="507"/>
      <c r="AF62" s="507"/>
    </row>
    <row r="63" spans="1:32" s="399" customFormat="1" x14ac:dyDescent="0.25">
      <c r="A63" s="507"/>
      <c r="B63" s="507"/>
      <c r="C63" s="507"/>
      <c r="D63" s="507"/>
      <c r="E63" s="507"/>
      <c r="F63" s="507"/>
      <c r="G63" s="507"/>
      <c r="H63" s="507"/>
      <c r="I63" s="507"/>
      <c r="J63" s="507"/>
      <c r="K63" s="507"/>
      <c r="L63" s="507"/>
      <c r="M63" s="507"/>
      <c r="N63" s="507"/>
      <c r="O63" s="507"/>
      <c r="P63" s="507"/>
      <c r="Q63" s="507"/>
      <c r="R63" s="507"/>
      <c r="S63" s="507"/>
      <c r="T63" s="507"/>
      <c r="U63" s="507"/>
      <c r="V63" s="507"/>
      <c r="W63" s="507"/>
      <c r="X63" s="507"/>
      <c r="Y63" s="507"/>
      <c r="Z63" s="507"/>
      <c r="AA63" s="507"/>
      <c r="AB63" s="507"/>
      <c r="AC63" s="507"/>
      <c r="AD63" s="507"/>
      <c r="AE63" s="507"/>
      <c r="AF63" s="507"/>
    </row>
    <row r="64" spans="1:32" s="399" customFormat="1" x14ac:dyDescent="0.25">
      <c r="A64" s="507"/>
      <c r="B64" s="507"/>
      <c r="C64" s="507"/>
      <c r="D64" s="507"/>
      <c r="E64" s="507"/>
      <c r="F64" s="507"/>
      <c r="G64" s="507"/>
      <c r="H64" s="507"/>
      <c r="I64" s="507"/>
      <c r="J64" s="507"/>
      <c r="K64" s="507"/>
      <c r="L64" s="507"/>
      <c r="M64" s="507"/>
      <c r="N64" s="507"/>
      <c r="O64" s="507"/>
      <c r="P64" s="507"/>
      <c r="Q64" s="507"/>
      <c r="R64" s="507"/>
      <c r="S64" s="507"/>
      <c r="T64" s="507"/>
      <c r="U64" s="507"/>
      <c r="V64" s="507"/>
      <c r="W64" s="507"/>
      <c r="X64" s="507"/>
      <c r="Y64" s="507"/>
      <c r="Z64" s="507"/>
      <c r="AA64" s="507"/>
      <c r="AB64" s="507"/>
      <c r="AC64" s="507"/>
      <c r="AD64" s="507"/>
      <c r="AE64" s="507"/>
      <c r="AF64" s="507"/>
    </row>
    <row r="65" spans="1:2" s="399" customFormat="1" x14ac:dyDescent="0.25">
      <c r="A65" s="494" t="str">
        <f>+HLOOKUP(Introduction!$G$4,nametranslations,34,FALSE)</f>
        <v>Source : OMS/UNICEF JMP (2026)</v>
      </c>
      <c r="B65" s="50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C8E17-840A-4E63-8A3C-3330D8C8FF4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400" customWidth="1"/>
    <col min="2" max="2" width="9" style="400"/>
    <col min="3" max="3" width="5.8984375" style="400" customWidth="1"/>
    <col min="4" max="5" width="4.09765625" style="400" customWidth="1"/>
    <col min="6" max="6" width="3.8984375" style="400" customWidth="1"/>
    <col min="7" max="7" width="4.09765625" style="400" customWidth="1"/>
    <col min="8" max="9" width="3.8984375" style="400" customWidth="1"/>
    <col min="10" max="10" width="4.09765625" style="400" customWidth="1"/>
    <col min="11" max="12" width="3.8984375" style="400" customWidth="1"/>
    <col min="13" max="13" width="4.09765625" style="400" customWidth="1"/>
    <col min="14" max="15" width="3.8984375" style="400" customWidth="1"/>
    <col min="16" max="16" width="4.09765625" style="400" customWidth="1"/>
    <col min="17" max="18" width="3.8984375" style="400" customWidth="1"/>
    <col min="19" max="19" width="4.09765625" style="400" customWidth="1"/>
    <col min="20" max="21" width="3.8984375" style="400" customWidth="1"/>
    <col min="22" max="51" width="3.8984375" style="506" customWidth="1"/>
    <col min="52" max="69" width="3.8984375" style="507" customWidth="1"/>
    <col min="70" max="16384" width="9" style="400"/>
  </cols>
  <sheetData>
    <row r="1" spans="1:69" ht="17.399999999999999" x14ac:dyDescent="0.3">
      <c r="A1" s="508" t="str">
        <f>HLOOKUP(Introduction!$G$4,nametranslations,83,FALSE)</f>
        <v>Synthèse des données des enquêtes et recensements nationaux</v>
      </c>
      <c r="B1" s="509"/>
      <c r="C1" s="509"/>
      <c r="D1" s="509"/>
      <c r="E1" s="509"/>
      <c r="F1" s="509"/>
      <c r="G1" s="509"/>
      <c r="H1" s="509"/>
      <c r="I1" s="509"/>
      <c r="J1" s="509"/>
      <c r="K1" s="509"/>
      <c r="L1" s="509"/>
      <c r="M1" s="509"/>
      <c r="N1" s="509"/>
      <c r="O1" s="509"/>
      <c r="P1" s="509"/>
      <c r="Q1" s="509"/>
      <c r="R1" s="509"/>
      <c r="S1" s="509"/>
      <c r="T1" s="509"/>
      <c r="U1" s="509"/>
      <c r="V1" s="509"/>
      <c r="W1" s="509"/>
      <c r="X1" s="509"/>
      <c r="Y1" s="509"/>
      <c r="Z1" s="509"/>
      <c r="AA1" s="509"/>
      <c r="AB1" s="509"/>
      <c r="AC1" s="509"/>
      <c r="AD1" s="509"/>
      <c r="AE1" s="509"/>
      <c r="AF1" s="509"/>
      <c r="AG1" s="509"/>
      <c r="AH1" s="509"/>
      <c r="AI1" s="509"/>
      <c r="AJ1" s="509"/>
      <c r="AK1" s="509"/>
      <c r="AL1" s="509"/>
      <c r="AM1" s="509"/>
      <c r="AN1" s="509"/>
      <c r="AO1" s="509"/>
      <c r="AP1" s="509"/>
      <c r="AQ1" s="509"/>
      <c r="AR1" s="509"/>
      <c r="AS1" s="509"/>
      <c r="AT1" s="509"/>
      <c r="AU1" s="509"/>
      <c r="AV1" s="509"/>
      <c r="AW1" s="509"/>
      <c r="AX1" s="509"/>
      <c r="AY1" s="509"/>
      <c r="AZ1" s="509"/>
      <c r="BA1" s="509"/>
      <c r="BB1" s="509"/>
      <c r="BC1" s="509"/>
      <c r="BD1" s="509"/>
      <c r="BE1" s="509"/>
      <c r="BF1" s="509"/>
      <c r="BG1" s="509"/>
      <c r="BH1" s="509"/>
      <c r="BI1" s="509"/>
      <c r="BJ1" s="509"/>
      <c r="BK1" s="509"/>
      <c r="BL1" s="509"/>
      <c r="BM1" s="509"/>
      <c r="BN1" s="509"/>
      <c r="BO1" s="509"/>
      <c r="BP1" s="509"/>
      <c r="BQ1" s="509"/>
    </row>
    <row r="2" spans="1:69" ht="15.6" x14ac:dyDescent="0.3">
      <c r="A2" s="510"/>
      <c r="B2" s="510"/>
      <c r="C2" s="510"/>
      <c r="D2" s="511" t="str">
        <f>HLOOKUP(Introduction!$G$4,nametranslations,85,FALSE)</f>
        <v>Eau de boisson</v>
      </c>
      <c r="E2" s="509"/>
      <c r="F2" s="509"/>
      <c r="G2" s="512"/>
      <c r="H2" s="509"/>
      <c r="I2" s="509"/>
      <c r="J2" s="512"/>
      <c r="K2" s="513"/>
      <c r="L2" s="513"/>
      <c r="M2" s="512"/>
      <c r="N2" s="513"/>
      <c r="O2" s="513"/>
      <c r="P2" s="512"/>
      <c r="Q2" s="513"/>
      <c r="R2" s="513"/>
      <c r="S2" s="512"/>
      <c r="T2" s="513"/>
      <c r="U2" s="513"/>
      <c r="V2" s="514" t="str">
        <f>HLOOKUP(Introduction!$G$4,nametranslations,86,FALSE)</f>
        <v>Assainissement</v>
      </c>
      <c r="W2" s="399"/>
      <c r="X2" s="513"/>
      <c r="Y2" s="513"/>
      <c r="Z2" s="513"/>
      <c r="AA2" s="515"/>
      <c r="AB2" s="513"/>
      <c r="AC2" s="513"/>
      <c r="AD2" s="513"/>
      <c r="AE2" s="513"/>
      <c r="AF2" s="515"/>
      <c r="AG2" s="513"/>
      <c r="AH2" s="513"/>
      <c r="AI2" s="513"/>
      <c r="AJ2" s="513"/>
      <c r="AK2" s="515"/>
      <c r="AL2" s="513"/>
      <c r="AM2" s="513"/>
      <c r="AN2" s="513"/>
      <c r="AO2" s="513"/>
      <c r="AP2" s="515"/>
      <c r="AQ2" s="513"/>
      <c r="AR2" s="513"/>
      <c r="AS2" s="513"/>
      <c r="AT2" s="513"/>
      <c r="AU2" s="515"/>
      <c r="AV2" s="513"/>
      <c r="AW2" s="513"/>
      <c r="AX2" s="513"/>
      <c r="AY2" s="513"/>
      <c r="AZ2" s="516" t="str">
        <f>HLOOKUP(Introduction!$G$4,nametranslations,87,FALSE)</f>
        <v>Hygiène</v>
      </c>
      <c r="BA2" s="517"/>
      <c r="BB2" s="518"/>
      <c r="BC2" s="518"/>
      <c r="BD2" s="519"/>
      <c r="BE2" s="519"/>
      <c r="BF2" s="519"/>
      <c r="BG2" s="519"/>
      <c r="BH2" s="519"/>
      <c r="BI2" s="519"/>
      <c r="BJ2" s="519"/>
      <c r="BK2" s="519"/>
      <c r="BL2" s="519"/>
      <c r="BM2" s="519"/>
      <c r="BN2" s="519"/>
      <c r="BO2" s="519"/>
      <c r="BP2" s="519"/>
      <c r="BQ2" s="519"/>
    </row>
    <row r="3" spans="1:69" ht="13.8" x14ac:dyDescent="0.25">
      <c r="A3" s="520"/>
      <c r="B3" s="509"/>
      <c r="C3" s="509"/>
      <c r="D3" s="509" t="str">
        <f>+Key!$A$24</f>
        <v>Total</v>
      </c>
      <c r="E3" s="509"/>
      <c r="F3" s="509"/>
      <c r="G3" s="509" t="str">
        <f>+Key!$A$26</f>
        <v>Urban</v>
      </c>
      <c r="I3" s="509"/>
      <c r="J3" s="509" t="str">
        <f>+Key!$A$25</f>
        <v>Rural</v>
      </c>
      <c r="L3" s="509"/>
      <c r="M3" s="509" t="str">
        <f>+Key!$A$27</f>
        <v>Pre-primary</v>
      </c>
      <c r="O3" s="509"/>
      <c r="P3" s="509" t="str">
        <f>+Key!$A$28</f>
        <v>Primary</v>
      </c>
      <c r="Q3" s="509"/>
      <c r="R3" s="509"/>
      <c r="S3" s="509" t="str">
        <f>+Key!$A$29</f>
        <v>Secondary</v>
      </c>
      <c r="U3" s="509"/>
      <c r="V3" s="509" t="str">
        <f>+Key!$A$24</f>
        <v>Total</v>
      </c>
      <c r="W3" s="509"/>
      <c r="X3" s="509"/>
      <c r="Y3" s="509" t="str">
        <f>+Key!$A$26</f>
        <v>Urban</v>
      </c>
      <c r="Z3" s="400"/>
      <c r="AA3" s="509"/>
      <c r="AB3" s="509" t="str">
        <f>+Key!$A$25</f>
        <v>Rural</v>
      </c>
      <c r="AC3" s="400"/>
      <c r="AD3" s="509"/>
      <c r="AE3" s="509" t="str">
        <f>+Key!$A$27</f>
        <v>Pre-primary</v>
      </c>
      <c r="AF3" s="400"/>
      <c r="AG3" s="509"/>
      <c r="AH3" s="509" t="str">
        <f>+Key!$A$28</f>
        <v>Primary</v>
      </c>
      <c r="AI3" s="509"/>
      <c r="AJ3" s="509"/>
      <c r="AK3" s="509" t="str">
        <f>+Key!$A$29</f>
        <v>Secondary</v>
      </c>
      <c r="AL3" s="509"/>
      <c r="AM3" s="509"/>
      <c r="AN3" s="509"/>
      <c r="AO3" s="509"/>
      <c r="AP3" s="509" t="s">
        <v>17</v>
      </c>
      <c r="AQ3" s="509"/>
      <c r="AR3" s="509"/>
      <c r="AS3" s="509"/>
      <c r="AT3" s="509"/>
      <c r="AU3" s="509" t="s">
        <v>18</v>
      </c>
      <c r="AV3" s="509"/>
      <c r="AW3" s="509"/>
      <c r="AX3" s="509"/>
      <c r="AY3" s="509"/>
      <c r="AZ3" s="509" t="str">
        <f>+Key!$A$24</f>
        <v>Total</v>
      </c>
      <c r="BA3" s="521"/>
      <c r="BB3" s="509"/>
      <c r="BC3" s="509" t="str">
        <f>+Key!$A$26</f>
        <v>Urban</v>
      </c>
      <c r="BD3" s="400"/>
      <c r="BE3" s="509"/>
      <c r="BF3" s="509" t="str">
        <f>+Key!$A$25</f>
        <v>Rural</v>
      </c>
      <c r="BG3" s="400"/>
      <c r="BH3" s="509"/>
      <c r="BI3" s="509" t="str">
        <f>+Key!$A$27</f>
        <v>Pre-primary</v>
      </c>
      <c r="BJ3" s="400"/>
      <c r="BK3" s="509"/>
      <c r="BL3" s="509" t="str">
        <f>+Key!$A$28</f>
        <v>Primary</v>
      </c>
      <c r="BM3" s="509"/>
      <c r="BN3" s="509"/>
      <c r="BO3" s="509" t="str">
        <f>+Key!$A$29</f>
        <v>Secondary</v>
      </c>
      <c r="BP3" s="399"/>
      <c r="BQ3" s="509"/>
    </row>
    <row r="4" spans="1:69" ht="148.80000000000001" x14ac:dyDescent="0.25">
      <c r="A4" s="522" t="s">
        <v>5</v>
      </c>
      <c r="B4" s="522" t="str">
        <f>HLOOKUP(Introduction!$G$4,nametranslations,88,FALSE)</f>
        <v>Type de source de données</v>
      </c>
      <c r="C4" s="522" t="s">
        <v>4</v>
      </c>
      <c r="D4" s="523" t="s">
        <v>25</v>
      </c>
      <c r="E4" s="524" t="s">
        <v>19</v>
      </c>
      <c r="F4" s="525" t="s">
        <v>107</v>
      </c>
      <c r="G4" s="523" t="s">
        <v>25</v>
      </c>
      <c r="H4" s="524" t="s">
        <v>19</v>
      </c>
      <c r="I4" s="525" t="s">
        <v>107</v>
      </c>
      <c r="J4" s="523" t="s">
        <v>25</v>
      </c>
      <c r="K4" s="524" t="s">
        <v>19</v>
      </c>
      <c r="L4" s="525" t="s">
        <v>107</v>
      </c>
      <c r="M4" s="523" t="s">
        <v>25</v>
      </c>
      <c r="N4" s="524" t="s">
        <v>19</v>
      </c>
      <c r="O4" s="525" t="s">
        <v>107</v>
      </c>
      <c r="P4" s="523" t="s">
        <v>25</v>
      </c>
      <c r="Q4" s="524" t="s">
        <v>19</v>
      </c>
      <c r="R4" s="525" t="s">
        <v>107</v>
      </c>
      <c r="S4" s="523" t="s">
        <v>25</v>
      </c>
      <c r="T4" s="524" t="s">
        <v>19</v>
      </c>
      <c r="U4" s="526" t="s">
        <v>107</v>
      </c>
      <c r="V4" s="527" t="s">
        <v>25</v>
      </c>
      <c r="W4" s="528" t="s">
        <v>19</v>
      </c>
      <c r="X4" s="528" t="s">
        <v>21</v>
      </c>
      <c r="Y4" s="528" t="s">
        <v>28</v>
      </c>
      <c r="Z4" s="529" t="s">
        <v>108</v>
      </c>
      <c r="AA4" s="527" t="s">
        <v>25</v>
      </c>
      <c r="AB4" s="528" t="s">
        <v>19</v>
      </c>
      <c r="AC4" s="528" t="s">
        <v>21</v>
      </c>
      <c r="AD4" s="528" t="s">
        <v>28</v>
      </c>
      <c r="AE4" s="529" t="s">
        <v>108</v>
      </c>
      <c r="AF4" s="527" t="s">
        <v>25</v>
      </c>
      <c r="AG4" s="528" t="s">
        <v>19</v>
      </c>
      <c r="AH4" s="528" t="s">
        <v>21</v>
      </c>
      <c r="AI4" s="528" t="s">
        <v>28</v>
      </c>
      <c r="AJ4" s="529" t="s">
        <v>108</v>
      </c>
      <c r="AK4" s="527" t="s">
        <v>25</v>
      </c>
      <c r="AL4" s="528" t="s">
        <v>19</v>
      </c>
      <c r="AM4" s="528" t="s">
        <v>21</v>
      </c>
      <c r="AN4" s="528" t="s">
        <v>28</v>
      </c>
      <c r="AO4" s="529" t="s">
        <v>108</v>
      </c>
      <c r="AP4" s="527" t="s">
        <v>25</v>
      </c>
      <c r="AQ4" s="528" t="s">
        <v>19</v>
      </c>
      <c r="AR4" s="528" t="s">
        <v>21</v>
      </c>
      <c r="AS4" s="528" t="s">
        <v>28</v>
      </c>
      <c r="AT4" s="529" t="s">
        <v>108</v>
      </c>
      <c r="AU4" s="527" t="s">
        <v>25</v>
      </c>
      <c r="AV4" s="528" t="s">
        <v>19</v>
      </c>
      <c r="AW4" s="528" t="s">
        <v>21</v>
      </c>
      <c r="AX4" s="528" t="s">
        <v>28</v>
      </c>
      <c r="AY4" s="530" t="s">
        <v>108</v>
      </c>
      <c r="AZ4" s="531" t="s">
        <v>25</v>
      </c>
      <c r="BA4" s="532" t="s">
        <v>127</v>
      </c>
      <c r="BB4" s="533" t="s">
        <v>129</v>
      </c>
      <c r="BC4" s="531" t="s">
        <v>25</v>
      </c>
      <c r="BD4" s="532" t="s">
        <v>127</v>
      </c>
      <c r="BE4" s="533" t="s">
        <v>129</v>
      </c>
      <c r="BF4" s="531" t="s">
        <v>25</v>
      </c>
      <c r="BG4" s="532" t="s">
        <v>127</v>
      </c>
      <c r="BH4" s="533" t="s">
        <v>129</v>
      </c>
      <c r="BI4" s="531" t="s">
        <v>25</v>
      </c>
      <c r="BJ4" s="532" t="s">
        <v>127</v>
      </c>
      <c r="BK4" s="533" t="s">
        <v>129</v>
      </c>
      <c r="BL4" s="531" t="s">
        <v>25</v>
      </c>
      <c r="BM4" s="532" t="s">
        <v>127</v>
      </c>
      <c r="BN4" s="533" t="s">
        <v>129</v>
      </c>
      <c r="BO4" s="531" t="s">
        <v>25</v>
      </c>
      <c r="BP4" s="532" t="s">
        <v>127</v>
      </c>
      <c r="BQ4" s="533" t="s">
        <v>129</v>
      </c>
    </row>
    <row r="5" spans="1:69" ht="43.2" hidden="1" x14ac:dyDescent="0.25">
      <c r="A5" s="522" t="s">
        <v>38</v>
      </c>
      <c r="B5" s="522" t="s">
        <v>39</v>
      </c>
      <c r="C5" s="522" t="s">
        <v>40</v>
      </c>
      <c r="D5" s="523" t="s">
        <v>121</v>
      </c>
      <c r="E5" s="524" t="s">
        <v>41</v>
      </c>
      <c r="F5" s="525" t="s">
        <v>176</v>
      </c>
      <c r="G5" s="523" t="s">
        <v>122</v>
      </c>
      <c r="H5" s="524" t="s">
        <v>42</v>
      </c>
      <c r="I5" s="525" t="s">
        <v>177</v>
      </c>
      <c r="J5" s="523" t="s">
        <v>123</v>
      </c>
      <c r="K5" s="524" t="s">
        <v>43</v>
      </c>
      <c r="L5" s="525" t="s">
        <v>178</v>
      </c>
      <c r="M5" s="523" t="s">
        <v>124</v>
      </c>
      <c r="N5" s="524" t="s">
        <v>79</v>
      </c>
      <c r="O5" s="525" t="s">
        <v>179</v>
      </c>
      <c r="P5" s="523" t="s">
        <v>125</v>
      </c>
      <c r="Q5" s="524" t="s">
        <v>80</v>
      </c>
      <c r="R5" s="525" t="s">
        <v>180</v>
      </c>
      <c r="S5" s="523" t="s">
        <v>126</v>
      </c>
      <c r="T5" s="524" t="s">
        <v>81</v>
      </c>
      <c r="U5" s="526" t="s">
        <v>181</v>
      </c>
      <c r="V5" s="527" t="s">
        <v>115</v>
      </c>
      <c r="W5" s="528" t="s">
        <v>44</v>
      </c>
      <c r="X5" s="534" t="s">
        <v>58</v>
      </c>
      <c r="Y5" s="534" t="s">
        <v>59</v>
      </c>
      <c r="Z5" s="529" t="s">
        <v>182</v>
      </c>
      <c r="AA5" s="527" t="s">
        <v>116</v>
      </c>
      <c r="AB5" s="528" t="s">
        <v>45</v>
      </c>
      <c r="AC5" s="534" t="s">
        <v>60</v>
      </c>
      <c r="AD5" s="534" t="s">
        <v>61</v>
      </c>
      <c r="AE5" s="529" t="s">
        <v>183</v>
      </c>
      <c r="AF5" s="527" t="s">
        <v>117</v>
      </c>
      <c r="AG5" s="528" t="s">
        <v>46</v>
      </c>
      <c r="AH5" s="534" t="s">
        <v>62</v>
      </c>
      <c r="AI5" s="534" t="s">
        <v>63</v>
      </c>
      <c r="AJ5" s="529" t="s">
        <v>184</v>
      </c>
      <c r="AK5" s="527" t="s">
        <v>118</v>
      </c>
      <c r="AL5" s="528" t="s">
        <v>64</v>
      </c>
      <c r="AM5" s="534" t="s">
        <v>65</v>
      </c>
      <c r="AN5" s="534" t="s">
        <v>66</v>
      </c>
      <c r="AO5" s="529" t="s">
        <v>185</v>
      </c>
      <c r="AP5" s="527" t="s">
        <v>119</v>
      </c>
      <c r="AQ5" s="528" t="s">
        <v>67</v>
      </c>
      <c r="AR5" s="534" t="s">
        <v>68</v>
      </c>
      <c r="AS5" s="534" t="s">
        <v>69</v>
      </c>
      <c r="AT5" s="529" t="s">
        <v>186</v>
      </c>
      <c r="AU5" s="527" t="s">
        <v>120</v>
      </c>
      <c r="AV5" s="528" t="s">
        <v>70</v>
      </c>
      <c r="AW5" s="534" t="s">
        <v>71</v>
      </c>
      <c r="AX5" s="534" t="s">
        <v>72</v>
      </c>
      <c r="AY5" s="530" t="s">
        <v>187</v>
      </c>
      <c r="AZ5" s="531" t="s">
        <v>73</v>
      </c>
      <c r="BA5" s="532" t="s">
        <v>100</v>
      </c>
      <c r="BB5" s="533" t="s">
        <v>188</v>
      </c>
      <c r="BC5" s="531" t="s">
        <v>78</v>
      </c>
      <c r="BD5" s="532" t="s">
        <v>101</v>
      </c>
      <c r="BE5" s="533" t="s">
        <v>189</v>
      </c>
      <c r="BF5" s="531" t="s">
        <v>77</v>
      </c>
      <c r="BG5" s="532" t="s">
        <v>102</v>
      </c>
      <c r="BH5" s="533" t="s">
        <v>190</v>
      </c>
      <c r="BI5" s="531" t="s">
        <v>76</v>
      </c>
      <c r="BJ5" s="532" t="s">
        <v>103</v>
      </c>
      <c r="BK5" s="533" t="s">
        <v>191</v>
      </c>
      <c r="BL5" s="531" t="s">
        <v>75</v>
      </c>
      <c r="BM5" s="532" t="s">
        <v>104</v>
      </c>
      <c r="BN5" s="533" t="s">
        <v>192</v>
      </c>
      <c r="BO5" s="531" t="s">
        <v>74</v>
      </c>
      <c r="BP5" s="532" t="s">
        <v>105</v>
      </c>
      <c r="BQ5" s="533" t="s">
        <v>193</v>
      </c>
    </row>
    <row r="6" spans="1:69" x14ac:dyDescent="0.25">
      <c r="A6" s="535" t="str">
        <f>+RIGHT('Data Summary'!A6,LEN('Data Summary'!A6)-9)</f>
        <v>UIS</v>
      </c>
      <c r="B6" s="509" t="str">
        <f>+IF(ISTEXT('Data Summary'!B6),'Data Summary'!B6,"")</f>
        <v>Autre</v>
      </c>
      <c r="C6" s="536">
        <f>+VALUE('Data Summary'!C6)</f>
        <v>2010</v>
      </c>
      <c r="D6" s="537" t="e">
        <f>+IF(AND(ISNUMBER('Water Data'!D4),'Data Summary'!BS6="Yes"),100-'Water Data'!D4,NA())</f>
        <v>#N/A</v>
      </c>
      <c r="E6" s="537" t="e">
        <f>+IF(AND(ISNUMBER('Water Data'!D6),'Data Summary'!BT6="Yes"),'Water Data'!D6,NA())</f>
        <v>#N/A</v>
      </c>
      <c r="F6" s="537" t="e">
        <f>+IF(AND(ISNUMBER('Water Data'!D9),'Data Summary'!BU6="Yes"),'Water Data'!D9,NA())</f>
        <v>#N/A</v>
      </c>
      <c r="G6" s="537" t="e">
        <f>+IF(AND(ISNUMBER('Water Data'!E4),'Data Summary'!BV6="Yes"),100-'Water Data'!E4,NA())</f>
        <v>#N/A</v>
      </c>
      <c r="H6" s="537" t="e">
        <f>+IF(AND(ISNUMBER('Water Data'!E6),'Data Summary'!BW6="Yes"),'Water Data'!E6,NA())</f>
        <v>#N/A</v>
      </c>
      <c r="I6" s="537" t="e">
        <f>+IF(AND(ISNUMBER('Water Data'!E9),'Data Summary'!BX6="Yes"),'Water Data'!E9,NA())</f>
        <v>#N/A</v>
      </c>
      <c r="J6" s="537" t="e">
        <f>+IF(AND(ISNUMBER('Water Data'!F4),'Data Summary'!BY6="Yes"),100-'Water Data'!F4,NA())</f>
        <v>#N/A</v>
      </c>
      <c r="K6" s="537" t="e">
        <f>+IF(AND(ISNUMBER('Water Data'!F6),'Data Summary'!BZ6="Yes"),'Water Data'!F6,NA())</f>
        <v>#N/A</v>
      </c>
      <c r="L6" s="537" t="e">
        <f>+IF(AND(ISNUMBER('Water Data'!F9),'Data Summary'!CA6="Yes"),'Water Data'!F9,NA())</f>
        <v>#N/A</v>
      </c>
      <c r="M6" s="537" t="e">
        <f>+IF(AND(ISNUMBER('Water Data'!G4),'Data Summary'!CB6="Yes"),100-'Water Data'!G4,NA())</f>
        <v>#N/A</v>
      </c>
      <c r="N6" s="537" t="e">
        <f>+IF(AND(ISNUMBER('Water Data'!G6),'Data Summary'!CC6="Yes"),'Water Data'!G6,NA())</f>
        <v>#N/A</v>
      </c>
      <c r="O6" s="537" t="e">
        <f>+IF(AND(ISNUMBER('Water Data'!G9),'Data Summary'!CD6="Yes"),'Water Data'!G9,NA())</f>
        <v>#N/A</v>
      </c>
      <c r="P6" s="537" t="e">
        <f>+IF(AND(ISNUMBER('Water Data'!H4),'Data Summary'!CE6="Yes"),100-'Water Data'!H4,NA())</f>
        <v>#N/A</v>
      </c>
      <c r="Q6" s="537" t="e">
        <f>+IF(AND(ISNUMBER('Water Data'!H6),'Data Summary'!CF6="Yes"),'Water Data'!H6,NA())</f>
        <v>#N/A</v>
      </c>
      <c r="R6" s="537" t="e">
        <f>+IF(AND(ISNUMBER('Water Data'!H9),'Data Summary'!CG6="Yes"),'Water Data'!H9,NA())</f>
        <v>#N/A</v>
      </c>
      <c r="S6" s="537" t="e">
        <f>+IF(AND(ISNUMBER('Water Data'!I4),'Data Summary'!CH6="Yes"),100-'Water Data'!I4,NA())</f>
        <v>#N/A</v>
      </c>
      <c r="T6" s="537" t="e">
        <f>+IF(AND(ISNUMBER('Water Data'!I6),'Data Summary'!CI6="Yes"),'Water Data'!I6,NA())</f>
        <v>#N/A</v>
      </c>
      <c r="U6" s="537" t="e">
        <f>+IF(AND(ISNUMBER('Water Data'!I9),'Data Summary'!CJ6="Yes"),'Water Data'!I9,NA())</f>
        <v>#N/A</v>
      </c>
      <c r="V6" s="538">
        <f>+IF(AND(ISNUMBER('Sanitation Data'!D4),'Data Summary'!CK6="Yes"),100-'Sanitation Data'!D4,NA())</f>
        <v>21.892020100033534</v>
      </c>
      <c r="W6" s="538" t="e">
        <f>+IF(AND(ISNUMBER('Sanitation Data'!D6),'Data Summary'!CL6="Yes"),'Sanitation Data'!D6,NA())</f>
        <v>#N/A</v>
      </c>
      <c r="X6" s="538" t="e">
        <f>+IF(AND(ISNUMBER('Sanitation Data'!D10),'Data Summary'!CM6="Yes"),'Sanitation Data'!D10,NA())</f>
        <v>#N/A</v>
      </c>
      <c r="Y6" s="538" t="e">
        <f>+IF(AND(ISNUMBER('Sanitation Data'!D11),'Data Summary'!CN6="Yes"),'Sanitation Data'!D11,NA())</f>
        <v>#N/A</v>
      </c>
      <c r="Z6" s="538" t="e">
        <f>+IF(AND(ISNUMBER('Sanitation Data'!D12),'Data Summary'!CO6="Yes"),'Sanitation Data'!D12,NA())</f>
        <v>#N/A</v>
      </c>
      <c r="AA6" s="538" t="e">
        <f>+IF(AND(ISNUMBER('Sanitation Data'!E4),'Data Summary'!CP6="Yes"),100-'Sanitation Data'!E4,NA())</f>
        <v>#N/A</v>
      </c>
      <c r="AB6" s="538" t="e">
        <f>+IF(AND(ISNUMBER('Sanitation Data'!E6),'Data Summary'!CQ6="Yes"),'Sanitation Data'!E6,NA())</f>
        <v>#N/A</v>
      </c>
      <c r="AC6" s="538" t="e">
        <f>+IF(AND(ISNUMBER('Sanitation Data'!E10),'Data Summary'!CR6="Yes"),'Sanitation Data'!E10,NA())</f>
        <v>#N/A</v>
      </c>
      <c r="AD6" s="538" t="e">
        <f>+IF(AND(ISNUMBER('Sanitation Data'!E11),'Data Summary'!CS6="Yes"),'Sanitation Data'!E11,NA())</f>
        <v>#N/A</v>
      </c>
      <c r="AE6" s="538" t="e">
        <f>+IF(AND(ISNUMBER('Sanitation Data'!E12),'Data Summary'!CT6="Yes"),'Sanitation Data'!E12,NA())</f>
        <v>#N/A</v>
      </c>
      <c r="AF6" s="538" t="e">
        <f>+IF(AND(ISNUMBER('Sanitation Data'!F4),'Data Summary'!CU6="Yes"),100-'Sanitation Data'!F4,NA())</f>
        <v>#N/A</v>
      </c>
      <c r="AG6" s="538" t="e">
        <f>+IF(AND(ISNUMBER('Sanitation Data'!F6),'Data Summary'!CV6="Yes"),'Sanitation Data'!F6,NA())</f>
        <v>#N/A</v>
      </c>
      <c r="AH6" s="538" t="e">
        <f>+IF(AND(ISNUMBER('Sanitation Data'!F10),'Data Summary'!CW6="Yes"),'Sanitation Data'!F10,NA())</f>
        <v>#N/A</v>
      </c>
      <c r="AI6" s="538" t="e">
        <f>+IF(AND(ISNUMBER('Sanitation Data'!F11),'Data Summary'!CX6="Yes"),'Sanitation Data'!F11,NA())</f>
        <v>#N/A</v>
      </c>
      <c r="AJ6" s="538" t="e">
        <f>+IF(AND(ISNUMBER('Sanitation Data'!F12),'Data Summary'!CY6="Yes"),'Sanitation Data'!F12,NA())</f>
        <v>#N/A</v>
      </c>
      <c r="AK6" s="538" t="e">
        <f>+IF(AND(ISNUMBER('Sanitation Data'!G4),'Data Summary'!CZ6="Yes"),100-'Sanitation Data'!G4,NA())</f>
        <v>#N/A</v>
      </c>
      <c r="AL6" s="538" t="e">
        <f>+IF(AND(ISNUMBER('Sanitation Data'!G6),'Data Summary'!DA6="Yes"),'Sanitation Data'!G6,NA())</f>
        <v>#N/A</v>
      </c>
      <c r="AM6" s="538" t="e">
        <f>+IF(AND(ISNUMBER('Sanitation Data'!G10),'Data Summary'!DB6="Yes"),'Sanitation Data'!G10,NA())</f>
        <v>#N/A</v>
      </c>
      <c r="AN6" s="538" t="e">
        <f>+IF(AND(ISNUMBER('Sanitation Data'!G11),'Data Summary'!DC6="Yes"),'Sanitation Data'!G11,NA())</f>
        <v>#N/A</v>
      </c>
      <c r="AO6" s="538" t="e">
        <f>+IF(AND(ISNUMBER('Sanitation Data'!G12),'Data Summary'!DD6="Yes"),'Sanitation Data'!G12,NA())</f>
        <v>#N/A</v>
      </c>
      <c r="AP6" s="538">
        <f>+IF(AND(ISNUMBER('Sanitation Data'!H4),'Data Summary'!DE6="Yes"),100-'Sanitation Data'!H4,NA())</f>
        <v>28.099999999999994</v>
      </c>
      <c r="AQ6" s="538" t="e">
        <f>+IF(AND(ISNUMBER('Sanitation Data'!H6),'Data Summary'!DF6="Yes"),'Sanitation Data'!H6,NA())</f>
        <v>#N/A</v>
      </c>
      <c r="AR6" s="538" t="e">
        <f>+IF(AND(ISNUMBER('Sanitation Data'!H10),'Data Summary'!DG6="Yes"),'Sanitation Data'!H10,NA())</f>
        <v>#N/A</v>
      </c>
      <c r="AS6" s="538" t="e">
        <f>+IF(AND(ISNUMBER('Sanitation Data'!H11),'Data Summary'!DH6="Yes"),'Sanitation Data'!H11,NA())</f>
        <v>#N/A</v>
      </c>
      <c r="AT6" s="538" t="e">
        <f>+IF(AND(ISNUMBER('Sanitation Data'!H12),'Data Summary'!DI6="Yes"),'Sanitation Data'!H12,NA())</f>
        <v>#N/A</v>
      </c>
      <c r="AU6" s="538">
        <f>+IF(AND(ISNUMBER('Sanitation Data'!I4),'Data Summary'!DJ6="Yes"),100-'Sanitation Data'!I4,NA())</f>
        <v>15</v>
      </c>
      <c r="AV6" s="538" t="e">
        <f>+IF(AND(ISNUMBER('Sanitation Data'!I6),'Data Summary'!DK6="Yes"),'Sanitation Data'!I6,NA())</f>
        <v>#N/A</v>
      </c>
      <c r="AW6" s="538" t="e">
        <f>+IF(AND(ISNUMBER('Sanitation Data'!I10),'Data Summary'!DL6="Yes"),'Sanitation Data'!I10,NA())</f>
        <v>#N/A</v>
      </c>
      <c r="AX6" s="538" t="e">
        <f>+IF(AND(ISNUMBER('Sanitation Data'!I11),'Data Summary'!DM6="Yes"),'Sanitation Data'!I11,NA())</f>
        <v>#N/A</v>
      </c>
      <c r="AY6" s="538" t="e">
        <f>+IF(AND(ISNUMBER('Sanitation Data'!I12),'Data Summary'!DN6="Yes"),'Sanitation Data'!I12,NA())</f>
        <v>#N/A</v>
      </c>
      <c r="AZ6" s="539" t="e">
        <f>+IF(AND(ISNUMBER('Hygiene Data'!D5),'Data Summary'!DO6="Yes"),'Hygiene Data'!D5,NA())</f>
        <v>#N/A</v>
      </c>
      <c r="BA6" s="539" t="e">
        <f>+IF(AND(ISNUMBER('Hygiene Data'!D7),'Data Summary'!DP6="Yes"),'Hygiene Data'!D7,NA())</f>
        <v>#N/A</v>
      </c>
      <c r="BB6" s="539" t="e">
        <f>+IF(AND(ISNUMBER('Hygiene Data'!D9),'Data Summary'!DQ6="Yes"),'Hygiene Data'!D9,NA())</f>
        <v>#N/A</v>
      </c>
      <c r="BC6" s="539" t="e">
        <f>+IF(AND(ISNUMBER('Hygiene Data'!E5),'Data Summary'!DR6="Yes"),'Hygiene Data'!E5,NA())</f>
        <v>#N/A</v>
      </c>
      <c r="BD6" s="539" t="e">
        <f>+IF(AND(ISNUMBER('Hygiene Data'!E7),'Data Summary'!DS6="Yes"),'Hygiene Data'!E7,NA())</f>
        <v>#N/A</v>
      </c>
      <c r="BE6" s="539" t="e">
        <f>+IF(AND(ISNUMBER('Hygiene Data'!E9),'Data Summary'!DT6="Yes"),'Hygiene Data'!E9,NA())</f>
        <v>#N/A</v>
      </c>
      <c r="BF6" s="539" t="e">
        <f>+IF(AND(ISNUMBER('Hygiene Data'!F5),'Data Summary'!DU6="Yes"),'Hygiene Data'!F5,NA())</f>
        <v>#N/A</v>
      </c>
      <c r="BG6" s="539" t="e">
        <f>+IF(AND(ISNUMBER('Hygiene Data'!F7),'Data Summary'!DV6="Yes"),'Hygiene Data'!F7,NA())</f>
        <v>#N/A</v>
      </c>
      <c r="BH6" s="539" t="e">
        <f>+IF(AND(ISNUMBER('Hygiene Data'!F9),'Data Summary'!DW6="Yes"),'Hygiene Data'!F9,NA())</f>
        <v>#N/A</v>
      </c>
      <c r="BI6" s="539" t="e">
        <f>+IF(AND(ISNUMBER('Hygiene Data'!G5),'Data Summary'!DX6="Yes"),'Hygiene Data'!G5,NA())</f>
        <v>#N/A</v>
      </c>
      <c r="BJ6" s="539" t="e">
        <f>+IF(AND(ISNUMBER('Hygiene Data'!G7),'Data Summary'!DY6="Yes"),'Hygiene Data'!G7,NA())</f>
        <v>#N/A</v>
      </c>
      <c r="BK6" s="539" t="e">
        <f>+IF(AND(ISNUMBER('Hygiene Data'!G9),'Data Summary'!DZ6="Yes"),'Hygiene Data'!G9,NA())</f>
        <v>#N/A</v>
      </c>
      <c r="BL6" s="539" t="e">
        <f>+IF(AND(ISNUMBER('Hygiene Data'!H5),'Data Summary'!EA6="Yes"),'Hygiene Data'!H5,NA())</f>
        <v>#N/A</v>
      </c>
      <c r="BM6" s="539" t="e">
        <f>+IF(AND(ISNUMBER('Hygiene Data'!H7),'Data Summary'!EB6="Yes"),'Hygiene Data'!H7,NA())</f>
        <v>#N/A</v>
      </c>
      <c r="BN6" s="539" t="e">
        <f>+IF(AND(ISNUMBER('Hygiene Data'!H9),'Data Summary'!EC6="Yes"),'Hygiene Data'!H9,NA())</f>
        <v>#N/A</v>
      </c>
      <c r="BO6" s="539" t="e">
        <f>+IF(AND(ISNUMBER('Hygiene Data'!I5),'Data Summary'!ED6="Yes"),'Hygiene Data'!I5,NA())</f>
        <v>#N/A</v>
      </c>
      <c r="BP6" s="539" t="e">
        <f>+IF(AND(ISNUMBER('Hygiene Data'!I7),'Data Summary'!EE6="Yes"),'Hygiene Data'!I7,NA())</f>
        <v>#N/A</v>
      </c>
      <c r="BQ6" s="539" t="e">
        <f>+IF(AND(ISNUMBER('Hygiene Data'!I9),'Data Summary'!EF6="Yes"),'Hygiene Data'!I9,NA())</f>
        <v>#N/A</v>
      </c>
    </row>
    <row r="7" spans="1:69" x14ac:dyDescent="0.25">
      <c r="A7" s="535" t="str">
        <f ca="1">+RIGHT('Data Summary'!A7,LEN('Data Summary'!A7)-9)</f>
        <v>UIS</v>
      </c>
      <c r="B7" s="509" t="str">
        <f ca="1">+IF(ISTEXT('Data Summary'!B7),'Data Summary'!B7,"")</f>
        <v>Autre</v>
      </c>
      <c r="C7" s="536">
        <f ca="1">+VALUE('Data Summary'!C7)</f>
        <v>2011</v>
      </c>
      <c r="D7" s="537" t="e">
        <f ca="1">+IF(AND(ISNUMBER(OFFSET('Water Data'!$D$4,0,10*ROW('Water Data'!D1))),'Data Summary'!BS7="Yes"),100-OFFSET('Water Data'!$D$4,0,10*ROW('Water Data'!D1)),NA())</f>
        <v>#N/A</v>
      </c>
      <c r="E7" s="537">
        <f ca="1">+IF(AND(ISNUMBER(OFFSET('Water Data'!$D$6,0,10*ROW('Water Data'!D1))),'Data Summary'!BT7="Yes"),OFFSET('Water Data'!$D$6,0,10*ROW('Water Data'!D1)),NA())</f>
        <v>13.732950500748908</v>
      </c>
      <c r="F7" s="537" t="e">
        <f ca="1">+IF(AND(ISNUMBER(OFFSET('Water Data'!$D$9,0,10*ROW('Water Data'!D1))),'Data Summary'!BU7="Yes"),OFFSET('Water Data'!$D$9,0,10*ROW('Water Data'!D1)),NA())</f>
        <v>#N/A</v>
      </c>
      <c r="G7" s="537" t="e">
        <f ca="1">+IF(AND(ISNUMBER(OFFSET('Water Data'!$E$4,0,10*ROW('Water Data'!E1))),'Data Summary'!BV7="Yes"),100-OFFSET('Water Data'!$E$4,0,10*ROW('Water Data'!E1)),NA())</f>
        <v>#N/A</v>
      </c>
      <c r="H7" s="537" t="e">
        <f ca="1">+IF(AND(ISNUMBER(OFFSET('Water Data'!$E$6,0,10*ROW('Water Data'!E1))),'Data Summary'!BW7="Yes"),OFFSET('Water Data'!$E$6,0,10*ROW('Water Data'!E1)),NA())</f>
        <v>#N/A</v>
      </c>
      <c r="I7" s="537" t="e">
        <f ca="1">+IF(AND(ISNUMBER(OFFSET('Water Data'!$E$9,0,10*ROW('Water Data'!E1))),'Data Summary'!BX7="Yes"),OFFSET('Water Data'!$E$9,0,10*ROW('Water Data'!E1)),NA())</f>
        <v>#N/A</v>
      </c>
      <c r="J7" s="537" t="e">
        <f ca="1">+IF(AND(ISNUMBER(OFFSET('Water Data'!$F$4,0,10*ROW('Water Data'!F1))),'Data Summary'!BY7="Yes"),100-OFFSET('Water Data'!$F$4,0,10*ROW('Water Data'!F1)),NA())</f>
        <v>#N/A</v>
      </c>
      <c r="K7" s="537" t="e">
        <f ca="1">+IF(AND(ISNUMBER(OFFSET('Water Data'!$F$6,0,10*ROW('Water Data'!F1))),'Data Summary'!BZ7="Yes"),OFFSET('Water Data'!$F$6,0,10*ROW('Water Data'!F1)),NA())</f>
        <v>#N/A</v>
      </c>
      <c r="L7" s="537" t="e">
        <f ca="1">+IF(AND(ISNUMBER(OFFSET('Water Data'!$F$9,0,10*ROW('Water Data'!F1))),'Data Summary'!CA7="Yes"),OFFSET('Water Data'!$F$9,0,10*ROW('Water Data'!F1)),NA())</f>
        <v>#N/A</v>
      </c>
      <c r="M7" s="537" t="e">
        <f ca="1">+IF(AND(ISNUMBER(OFFSET('Water Data'!$G$4,0,10*ROW('Water Data'!G1))),'Data Summary'!CB7="Yes"),100-OFFSET('Water Data'!$G$4,0,10*ROW('Water Data'!G1)),NA())</f>
        <v>#N/A</v>
      </c>
      <c r="N7" s="537" t="e">
        <f ca="1">+IF(AND(ISNUMBER(OFFSET('Water Data'!$G$6,0,10*ROW('Water Data'!G1))),'Data Summary'!CC7="Yes"),OFFSET('Water Data'!$G$6,0,10*ROW('Water Data'!G1)),NA())</f>
        <v>#N/A</v>
      </c>
      <c r="O7" s="537" t="e">
        <f ca="1">+IF(AND(ISNUMBER(OFFSET('Water Data'!$G$9,0,10*ROW('Water Data'!G1))),'Data Summary'!CD7="Yes"),OFFSET('Water Data'!$G$9,0,10*ROW('Water Data'!G1)),NA())</f>
        <v>#N/A</v>
      </c>
      <c r="P7" s="537" t="e">
        <f ca="1">+IF(AND(ISNUMBER(OFFSET('Water Data'!$H$4,0,10*ROW('Water Data'!H1))),'Data Summary'!CE7="Yes"),100-OFFSET('Water Data'!$H$4,0,10*ROW('Water Data'!H1)),NA())</f>
        <v>#N/A</v>
      </c>
      <c r="Q7" s="537">
        <f ca="1">+IF(AND(ISNUMBER(OFFSET('Water Data'!$H$6,0,10*ROW('Water Data'!H1))),'Data Summary'!CF7="Yes"),OFFSET('Water Data'!$H$6,0,10*ROW('Water Data'!H1)),NA())</f>
        <v>14.3</v>
      </c>
      <c r="R7" s="537" t="e">
        <f ca="1">+IF(AND(ISNUMBER(OFFSET('Water Data'!$H$9,0,10*ROW('Water Data'!H1))),'Data Summary'!CG7="Yes"),OFFSET('Water Data'!$H$9,0,10*ROW('Water Data'!H1)),NA())</f>
        <v>#N/A</v>
      </c>
      <c r="S7" s="537" t="e">
        <f ca="1">+IF(AND(ISNUMBER(OFFSET('Water Data'!$I$4,0,10*ROW('Water Data'!I1))),'Data Summary'!CH7="Yes"),100-OFFSET('Water Data'!$I$4,0,10*ROW('Water Data'!I1)),NA())</f>
        <v>#N/A</v>
      </c>
      <c r="T7" s="537" t="e">
        <f ca="1">+IF(AND(ISNUMBER(OFFSET('Water Data'!$I$6,0,10*ROW('Water Data'!I1))),'Data Summary'!CI7="Yes"),OFFSET('Water Data'!$I$6,0,10*ROW('Water Data'!I1)),NA())</f>
        <v>#N/A</v>
      </c>
      <c r="U7" s="537" t="e">
        <f ca="1">+IF(AND(ISNUMBER(OFFSET('Water Data'!$I$9,0,10*ROW('Water Data'!I1))),'Data Summary'!CJ7="Yes"),OFFSET('Water Data'!$I$9,0,10*ROW('Water Data'!I1)),NA())</f>
        <v>#N/A</v>
      </c>
      <c r="V7" s="538" t="e">
        <f ca="1">+IF(AND(ISNUMBER(OFFSET('Sanitation Data'!$D$4,0,10*ROW('Sanitation Data'!D1))),'Data Summary'!CK7="Yes"),100-OFFSET('Sanitation Data'!$D$4,0,10*ROW('Sanitation Data'!D1)),NA())</f>
        <v>#N/A</v>
      </c>
      <c r="W7" s="538" t="e">
        <f ca="1">+IF(AND(ISNUMBER(OFFSET('Sanitation Data'!$D$6,0,10*ROW('Sanitation Data'!D1))),'Data Summary'!CL7="Yes"),OFFSET('Sanitation Data'!$D$6,0,10*ROW('Sanitation Data'!D1)),NA())</f>
        <v>#N/A</v>
      </c>
      <c r="X7" s="538" t="e">
        <f ca="1">+IF(AND(ISNUMBER(OFFSET('Sanitation Data'!$D$10,0,10*ROW('Sanitation Data'!D1))),'Data Summary'!CM7="Yes"),OFFSET('Sanitation Data'!$D$10,0,10*ROW('Sanitation Data'!D1)),NA())</f>
        <v>#N/A</v>
      </c>
      <c r="Y7" s="538" t="e">
        <f ca="1">+IF(AND(ISNUMBER(OFFSET('Sanitation Data'!$D$11,0,10*ROW('Sanitation Data'!D1))),'Data Summary'!CN7="Yes"),OFFSET('Sanitation Data'!$D$11,0,10*ROW('Sanitation Data'!D1)),NA())</f>
        <v>#N/A</v>
      </c>
      <c r="Z7" s="538" t="e">
        <f ca="1">+IF(AND(ISNUMBER(OFFSET('Sanitation Data'!$D$12,0,10*ROW('Sanitation Data'!D1))),'Data Summary'!CO7="Yes"),OFFSET('Sanitation Data'!$D$12,0,10*ROW('Sanitation Data'!D1)),NA())</f>
        <v>#N/A</v>
      </c>
      <c r="AA7" s="538" t="e">
        <f ca="1">+IF(AND(ISNUMBER(OFFSET('Sanitation Data'!$E$4,0,10*ROW('Sanitation Data'!E1))),'Data Summary'!CP7="Yes"),100-OFFSET('Sanitation Data'!$E$4,0,10*ROW('Sanitation Data'!E1)),NA())</f>
        <v>#N/A</v>
      </c>
      <c r="AB7" s="538" t="e">
        <f ca="1">+IF(AND(ISNUMBER(OFFSET('Sanitation Data'!$E$6,0,10*ROW('Sanitation Data'!E1))),'Data Summary'!CQ7="Yes"),OFFSET('Sanitation Data'!$E$6,0,10*ROW('Sanitation Data'!E1)),NA())</f>
        <v>#N/A</v>
      </c>
      <c r="AC7" s="538" t="e">
        <f ca="1">+IF(AND(ISNUMBER(OFFSET('Sanitation Data'!$E$10,0,10*ROW('Sanitation Data'!E1))),'Data Summary'!CR7="Yes"),OFFSET('Sanitation Data'!$E$10,0,10*ROW('Sanitation Data'!E1)),NA())</f>
        <v>#N/A</v>
      </c>
      <c r="AD7" s="538" t="e">
        <f ca="1">+IF(AND(ISNUMBER(OFFSET('Sanitation Data'!$E$11,0,10*ROW('Sanitation Data'!E1))),'Data Summary'!CS7="Yes"),OFFSET('Sanitation Data'!$E$11,0,10*ROW('Sanitation Data'!E1)),NA())</f>
        <v>#N/A</v>
      </c>
      <c r="AE7" s="538" t="e">
        <f ca="1">+IF(AND(ISNUMBER(OFFSET('Sanitation Data'!$E$12,0,10*ROW('Sanitation Data'!E1))),'Data Summary'!CT7="Yes"),OFFSET('Sanitation Data'!$E$12,0,10*ROW('Sanitation Data'!E1)),NA())</f>
        <v>#N/A</v>
      </c>
      <c r="AF7" s="538" t="e">
        <f ca="1">+IF(AND(ISNUMBER(OFFSET('Sanitation Data'!$F$4,0,10*ROW('Sanitation Data'!F1))),'Data Summary'!CU7="Yes"),100-OFFSET('Sanitation Data'!$F$4,0,10*ROW('Sanitation Data'!F1)),NA())</f>
        <v>#N/A</v>
      </c>
      <c r="AG7" s="538" t="e">
        <f ca="1">+IF(AND(ISNUMBER(OFFSET('Sanitation Data'!$F$6,0,10*ROW('Sanitation Data'!F1))),'Data Summary'!CV7="Yes"),OFFSET('Sanitation Data'!$F$6,0,10*ROW('Sanitation Data'!F1)),NA())</f>
        <v>#N/A</v>
      </c>
      <c r="AH7" s="538" t="e">
        <f ca="1">+IF(AND(ISNUMBER(OFFSET('Sanitation Data'!$F$10,0,10*ROW('Sanitation Data'!F1))),'Data Summary'!CW7="Yes"),OFFSET('Sanitation Data'!$F$10,0,10*ROW('Sanitation Data'!F1)),NA())</f>
        <v>#N/A</v>
      </c>
      <c r="AI7" s="538" t="e">
        <f ca="1">+IF(AND(ISNUMBER(OFFSET('Sanitation Data'!$F$11,0,10*ROW('Sanitation Data'!F1))),'Data Summary'!CX7="Yes"),OFFSET('Sanitation Data'!$F$11,0,10*ROW('Sanitation Data'!F1)),NA())</f>
        <v>#N/A</v>
      </c>
      <c r="AJ7" s="538" t="e">
        <f ca="1">+IF(AND(ISNUMBER(OFFSET('Sanitation Data'!$F$12,0,10*ROW('Sanitation Data'!F1))),'Data Summary'!CY7="Yes"),OFFSET('Sanitation Data'!$F$12,0,10*ROW('Sanitation Data'!F1)),NA())</f>
        <v>#N/A</v>
      </c>
      <c r="AK7" s="538" t="e">
        <f ca="1">+IF(AND(ISNUMBER(OFFSET('Sanitation Data'!$G$4,0,10*ROW('Sanitation Data'!G1))),'Data Summary'!CZ7="Yes"),100-OFFSET('Sanitation Data'!$G$4,0,10*ROW('Sanitation Data'!G1)),NA())</f>
        <v>#N/A</v>
      </c>
      <c r="AL7" s="538" t="e">
        <f ca="1">+IF(AND(ISNUMBER(OFFSET('Sanitation Data'!$G$6,0,10*ROW('Sanitation Data'!G1))),'Data Summary'!DA7="Yes"),OFFSET('Sanitation Data'!$G$6,0,10*ROW('Sanitation Data'!G1)),NA())</f>
        <v>#N/A</v>
      </c>
      <c r="AM7" s="538" t="e">
        <f ca="1">+IF(AND(ISNUMBER(OFFSET('Sanitation Data'!$G$10,0,10*ROW('Sanitation Data'!G1))),'Data Summary'!DB7="Yes"),OFFSET('Sanitation Data'!$G$10,0,10*ROW('Sanitation Data'!G1)),NA())</f>
        <v>#N/A</v>
      </c>
      <c r="AN7" s="538" t="e">
        <f ca="1">+IF(AND(ISNUMBER(OFFSET('Sanitation Data'!$G$11,0,10*ROW('Sanitation Data'!G1))),'Data Summary'!DC7="Yes"),OFFSET('Sanitation Data'!$G$11,0,10*ROW('Sanitation Data'!G1)),NA())</f>
        <v>#N/A</v>
      </c>
      <c r="AO7" s="538" t="e">
        <f ca="1">+IF(AND(ISNUMBER(OFFSET('Sanitation Data'!$G$12,0,10*ROW('Sanitation Data'!G1))),'Data Summary'!DD7="Yes"),OFFSET('Sanitation Data'!$G$12,0,10*ROW('Sanitation Data'!G1)),NA())</f>
        <v>#N/A</v>
      </c>
      <c r="AP7" s="538">
        <f ca="1">+IF(AND(ISNUMBER(OFFSET('Sanitation Data'!$H$4,0,10*ROW('Sanitation Data'!H1))),'Data Summary'!DE7="Yes"),100-OFFSET('Sanitation Data'!$H$4,0,10*ROW('Sanitation Data'!H1)),NA())</f>
        <v>25.799999999999997</v>
      </c>
      <c r="AQ7" s="538" t="e">
        <f ca="1">+IF(AND(ISNUMBER(OFFSET('Sanitation Data'!$H$6,0,10*ROW('Sanitation Data'!H1))),'Data Summary'!DF7="Yes"),OFFSET('Sanitation Data'!$H$6,0,10*ROW('Sanitation Data'!H1)),NA())</f>
        <v>#N/A</v>
      </c>
      <c r="AR7" s="538" t="e">
        <f ca="1">+IF(AND(ISNUMBER(OFFSET('Sanitation Data'!$H$10,0,10*ROW('Sanitation Data'!H1))),'Data Summary'!DG7="Yes"),OFFSET('Sanitation Data'!$H$10,0,10*ROW('Sanitation Data'!H1)),NA())</f>
        <v>#N/A</v>
      </c>
      <c r="AS7" s="538" t="e">
        <f ca="1">+IF(AND(ISNUMBER(OFFSET('Sanitation Data'!$H$11,0,10*ROW('Sanitation Data'!H1))),'Data Summary'!DH7="Yes"),OFFSET('Sanitation Data'!$H$11,0,10*ROW('Sanitation Data'!H1)),NA())</f>
        <v>#N/A</v>
      </c>
      <c r="AT7" s="538" t="e">
        <f ca="1">+IF(AND(ISNUMBER(OFFSET('Sanitation Data'!$H$12,0,10*ROW('Sanitation Data'!H1))),'Data Summary'!DI7="Yes"),OFFSET('Sanitation Data'!$H$12,0,10*ROW('Sanitation Data'!H1)),NA())</f>
        <v>#N/A</v>
      </c>
      <c r="AU7" s="538" t="e">
        <f ca="1">+IF(AND(ISNUMBER(OFFSET('Sanitation Data'!$I$4,0,10*ROW('Sanitation Data'!I1))),'Data Summary'!DJ7="Yes"),100-OFFSET('Sanitation Data'!$I$4,0,10*ROW('Sanitation Data'!I1)),NA())</f>
        <v>#N/A</v>
      </c>
      <c r="AV7" s="538" t="e">
        <f ca="1">+IF(AND(ISNUMBER(OFFSET('Sanitation Data'!$I$6,0,10*ROW('Sanitation Data'!I1))),'Data Summary'!DK7="Yes"),OFFSET('Sanitation Data'!$I$6,0,10*ROW('Sanitation Data'!I1)),NA())</f>
        <v>#N/A</v>
      </c>
      <c r="AW7" s="538" t="e">
        <f ca="1">+IF(AND(ISNUMBER(OFFSET('Sanitation Data'!$I$10,0,10*ROW('Sanitation Data'!I1))),'Data Summary'!DL7="Yes"),OFFSET('Sanitation Data'!$I$10,0,10*ROW('Sanitation Data'!I1)),NA())</f>
        <v>#N/A</v>
      </c>
      <c r="AX7" s="538" t="e">
        <f ca="1">+IF(AND(ISNUMBER(OFFSET('Sanitation Data'!$I$11,0,10*ROW('Sanitation Data'!I1))),'Data Summary'!DM7="Yes"),OFFSET('Sanitation Data'!$I$11,0,10*ROW('Sanitation Data'!I1)),NA())</f>
        <v>#N/A</v>
      </c>
      <c r="AY7" s="538" t="e">
        <f ca="1">+IF(AND(ISNUMBER(OFFSET('Sanitation Data'!$I$12,0,10*ROW('Sanitation Data'!I1))),'Data Summary'!DN7="Yes"),OFFSET('Sanitation Data'!$I$12,0,10*ROW('Sanitation Data'!I1)),NA())</f>
        <v>#N/A</v>
      </c>
      <c r="AZ7" s="539" t="e">
        <f ca="1">+IF(AND(ISNUMBER(OFFSET('Hygiene Data'!$D$5,0,10*ROW('Hygiene Data'!D1))),'Data Summary'!DO7="Yes"),OFFSET('Hygiene Data'!$D$5,0,10*ROW('Hygiene Data'!D1)),NA())</f>
        <v>#N/A</v>
      </c>
      <c r="BA7" s="539" t="e">
        <f ca="1">+IF(AND(ISNUMBER(OFFSET('Hygiene Data'!$D$7,0,10*ROW('Hygiene Data'!D1))),'Data Summary'!DP7="Yes"),OFFSET('Hygiene Data'!$D$7,0,10*ROW('Hygiene Data'!D1)),NA())</f>
        <v>#N/A</v>
      </c>
      <c r="BB7" s="539" t="e">
        <f ca="1">+IF(AND(ISNUMBER(OFFSET('Hygiene Data'!$D$9,0,10*ROW('Hygiene Data'!D1))),'Data Summary'!DQ7="Yes"),OFFSET('Hygiene Data'!$D$9,0,10*ROW('Hygiene Data'!D1)),NA())</f>
        <v>#N/A</v>
      </c>
      <c r="BC7" s="539" t="e">
        <f ca="1">+IF(AND(ISNUMBER(OFFSET('Hygiene Data'!$E$5,0,10*ROW('Hygiene Data'!E1))),'Data Summary'!DR7="Yes"),OFFSET('Hygiene Data'!$E$5,0,10*ROW('Hygiene Data'!E1)),NA())</f>
        <v>#N/A</v>
      </c>
      <c r="BD7" s="539" t="e">
        <f ca="1">+IF(AND(ISNUMBER(OFFSET('Hygiene Data'!$E$7,0,10*ROW('Hygiene Data'!E1))),'Data Summary'!DS7="Yes"),OFFSET('Hygiene Data'!$E$7,0,10*ROW('Hygiene Data'!E1)),NA())</f>
        <v>#N/A</v>
      </c>
      <c r="BE7" s="539" t="e">
        <f ca="1">+IF(AND(ISNUMBER(OFFSET('Hygiene Data'!$E$9,0,10*ROW('Hygiene Data'!E1))),'Data Summary'!DT7="Yes"),OFFSET('Hygiene Data'!$E$9,0,10*ROW('Hygiene Data'!E1)),NA())</f>
        <v>#N/A</v>
      </c>
      <c r="BF7" s="539" t="e">
        <f ca="1">+IF(AND(ISNUMBER(OFFSET('Hygiene Data'!$F$5,0,10*ROW('Hygiene Data'!F1))),'Data Summary'!DU7="Yes"),OFFSET('Hygiene Data'!$F$5,0,10*ROW('Hygiene Data'!F1)),NA())</f>
        <v>#N/A</v>
      </c>
      <c r="BG7" s="539" t="e">
        <f ca="1">+IF(AND(ISNUMBER(OFFSET('Hygiene Data'!$F$7,0,10*ROW('Hygiene Data'!F1))),'Data Summary'!DV7="Yes"),OFFSET('Hygiene Data'!$F$7,0,10*ROW('Hygiene Data'!F1)),NA())</f>
        <v>#N/A</v>
      </c>
      <c r="BH7" s="539" t="e">
        <f ca="1">+IF(AND(ISNUMBER(OFFSET('Hygiene Data'!$F$9,0,10*ROW('Hygiene Data'!F1))),'Data Summary'!DW7="Yes"),OFFSET('Hygiene Data'!$F$9,0,10*ROW('Hygiene Data'!F1)),NA())</f>
        <v>#N/A</v>
      </c>
      <c r="BI7" s="539" t="e">
        <f ca="1">+IF(AND(ISNUMBER(OFFSET('Hygiene Data'!$G$5,0,10*ROW('Hygiene Data'!G1))),'Data Summary'!DX7="Yes"),OFFSET('Hygiene Data'!$G$5,0,10*ROW('Hygiene Data'!G1)),NA())</f>
        <v>#N/A</v>
      </c>
      <c r="BJ7" s="539" t="e">
        <f ca="1">+IF(AND(ISNUMBER(OFFSET('Hygiene Data'!$G$7,0,10*ROW('Hygiene Data'!G1))),'Data Summary'!DY7="Yes"),OFFSET('Hygiene Data'!$G$7,0,10*ROW('Hygiene Data'!G1)),NA())</f>
        <v>#N/A</v>
      </c>
      <c r="BK7" s="539" t="e">
        <f ca="1">+IF(AND(ISNUMBER(OFFSET('Hygiene Data'!$G$9,0,10*ROW('Hygiene Data'!G1))),'Data Summary'!DZ7="Yes"),OFFSET('Hygiene Data'!$G$9,0,10*ROW('Hygiene Data'!G1)),NA())</f>
        <v>#N/A</v>
      </c>
      <c r="BL7" s="539" t="e">
        <f ca="1">+IF(AND(ISNUMBER(OFFSET('Hygiene Data'!$H$5,0,10*ROW('Hygiene Data'!H1))),'Data Summary'!EA7="Yes"),OFFSET('Hygiene Data'!$H$5,0,10*ROW('Hygiene Data'!H1)),NA())</f>
        <v>#N/A</v>
      </c>
      <c r="BM7" s="539" t="e">
        <f ca="1">+IF(AND(ISNUMBER(OFFSET('Hygiene Data'!$H$7,0,10*ROW('Hygiene Data'!H1))),'Data Summary'!EB7="Yes"),OFFSET('Hygiene Data'!$H$7,0,10*ROW('Hygiene Data'!H1)),NA())</f>
        <v>#N/A</v>
      </c>
      <c r="BN7" s="539" t="e">
        <f ca="1">+IF(AND(ISNUMBER(OFFSET('Hygiene Data'!$H$9,0,10*ROW('Hygiene Data'!H1))),'Data Summary'!EC7="Yes"),OFFSET('Hygiene Data'!$H$9,0,10*ROW('Hygiene Data'!H1)),NA())</f>
        <v>#N/A</v>
      </c>
      <c r="BO7" s="539" t="e">
        <f ca="1">+IF(AND(ISNUMBER(OFFSET('Hygiene Data'!$I$5,0,10*ROW('Hygiene Data'!I1))),'Data Summary'!ED7="Yes"),OFFSET('Hygiene Data'!$I$5,0,10*ROW('Hygiene Data'!I1)),NA())</f>
        <v>#N/A</v>
      </c>
      <c r="BP7" s="539" t="e">
        <f ca="1">+IF(AND(ISNUMBER(OFFSET('Hygiene Data'!$I$7,0,10*ROW('Hygiene Data'!I1))),'Data Summary'!EE7="Yes"),OFFSET('Hygiene Data'!$I$7,0,10*ROW('Hygiene Data'!I1)),NA())</f>
        <v>#N/A</v>
      </c>
      <c r="BQ7" s="539" t="e">
        <f ca="1">+IF(AND(ISNUMBER(OFFSET('Hygiene Data'!$I$9,0,10*ROW('Hygiene Data'!I1))),'Data Summary'!EF7="Yes"),OFFSET('Hygiene Data'!$I$9,0,10*ROW('Hygiene Data'!I1)),NA())</f>
        <v>#N/A</v>
      </c>
    </row>
    <row r="8" spans="1:69" x14ac:dyDescent="0.25">
      <c r="A8" s="535" t="str">
        <f ca="1">+RIGHT('Data Summary'!A8,LEN('Data Summary'!A8)-9)</f>
        <v>UIS</v>
      </c>
      <c r="B8" s="509" t="str">
        <f ca="1">+IF(ISTEXT('Data Summary'!B8),'Data Summary'!B8,"")</f>
        <v>Autre</v>
      </c>
      <c r="C8" s="536">
        <f ca="1">+VALUE('Data Summary'!C8)</f>
        <v>2013</v>
      </c>
      <c r="D8" s="537" t="e">
        <f ca="1">+IF(AND(ISNUMBER(OFFSET('Water Data'!$D$4,0,10*ROW('Water Data'!D2))),'Data Summary'!BS8="Yes"),100-OFFSET('Water Data'!$D$4,0,10*ROW('Water Data'!D2)),NA())</f>
        <v>#N/A</v>
      </c>
      <c r="E8" s="537" t="e">
        <f ca="1">+IF(AND(ISNUMBER(OFFSET('Water Data'!$D$6,0,10*ROW('Water Data'!D2))),'Data Summary'!BT8="Yes"),OFFSET('Water Data'!$D$6,0,10*ROW('Water Data'!D2)),NA())</f>
        <v>#N/A</v>
      </c>
      <c r="F8" s="537" t="e">
        <f ca="1">+IF(AND(ISNUMBER(OFFSET('Water Data'!$D$9,0,10*ROW('Water Data'!D2))),'Data Summary'!BU8="Yes"),OFFSET('Water Data'!$D$9,0,10*ROW('Water Data'!D2)),NA())</f>
        <v>#N/A</v>
      </c>
      <c r="G8" s="537" t="e">
        <f ca="1">+IF(AND(ISNUMBER(OFFSET('Water Data'!$E$4,0,10*ROW('Water Data'!E2))),'Data Summary'!BV8="Yes"),100-OFFSET('Water Data'!$E$4,0,10*ROW('Water Data'!E2)),NA())</f>
        <v>#N/A</v>
      </c>
      <c r="H8" s="537" t="e">
        <f ca="1">+IF(AND(ISNUMBER(OFFSET('Water Data'!$E$6,0,10*ROW('Water Data'!E2))),'Data Summary'!BW8="Yes"),OFFSET('Water Data'!$E$6,0,10*ROW('Water Data'!E2)),NA())</f>
        <v>#N/A</v>
      </c>
      <c r="I8" s="537" t="e">
        <f ca="1">+IF(AND(ISNUMBER(OFFSET('Water Data'!$E$9,0,10*ROW('Water Data'!E2))),'Data Summary'!BX8="Yes"),OFFSET('Water Data'!$E$9,0,10*ROW('Water Data'!E2)),NA())</f>
        <v>#N/A</v>
      </c>
      <c r="J8" s="537" t="e">
        <f ca="1">+IF(AND(ISNUMBER(OFFSET('Water Data'!$F$4,0,10*ROW('Water Data'!F2))),'Data Summary'!BY8="Yes"),100-OFFSET('Water Data'!$F$4,0,10*ROW('Water Data'!F2)),NA())</f>
        <v>#N/A</v>
      </c>
      <c r="K8" s="537" t="e">
        <f ca="1">+IF(AND(ISNUMBER(OFFSET('Water Data'!$F$6,0,10*ROW('Water Data'!F2))),'Data Summary'!BZ8="Yes"),OFFSET('Water Data'!$F$6,0,10*ROW('Water Data'!F2)),NA())</f>
        <v>#N/A</v>
      </c>
      <c r="L8" s="537" t="e">
        <f ca="1">+IF(AND(ISNUMBER(OFFSET('Water Data'!$F$9,0,10*ROW('Water Data'!F2))),'Data Summary'!CA8="Yes"),OFFSET('Water Data'!$F$9,0,10*ROW('Water Data'!F2)),NA())</f>
        <v>#N/A</v>
      </c>
      <c r="M8" s="537" t="e">
        <f ca="1">+IF(AND(ISNUMBER(OFFSET('Water Data'!$G$4,0,10*ROW('Water Data'!G2))),'Data Summary'!CB8="Yes"),100-OFFSET('Water Data'!$G$4,0,10*ROW('Water Data'!G2)),NA())</f>
        <v>#N/A</v>
      </c>
      <c r="N8" s="537" t="e">
        <f ca="1">+IF(AND(ISNUMBER(OFFSET('Water Data'!$G$6,0,10*ROW('Water Data'!G2))),'Data Summary'!CC8="Yes"),OFFSET('Water Data'!$G$6,0,10*ROW('Water Data'!G2)),NA())</f>
        <v>#N/A</v>
      </c>
      <c r="O8" s="537" t="e">
        <f ca="1">+IF(AND(ISNUMBER(OFFSET('Water Data'!$G$9,0,10*ROW('Water Data'!G2))),'Data Summary'!CD8="Yes"),OFFSET('Water Data'!$G$9,0,10*ROW('Water Data'!G2)),NA())</f>
        <v>#N/A</v>
      </c>
      <c r="P8" s="537" t="e">
        <f ca="1">+IF(AND(ISNUMBER(OFFSET('Water Data'!$H$4,0,10*ROW('Water Data'!H2))),'Data Summary'!CE8="Yes"),100-OFFSET('Water Data'!$H$4,0,10*ROW('Water Data'!H2)),NA())</f>
        <v>#N/A</v>
      </c>
      <c r="Q8" s="537">
        <f ca="1">+IF(AND(ISNUMBER(OFFSET('Water Data'!$H$6,0,10*ROW('Water Data'!H2))),'Data Summary'!CF8="Yes"),OFFSET('Water Data'!$H$6,0,10*ROW('Water Data'!H2)),NA())</f>
        <v>11.7</v>
      </c>
      <c r="R8" s="537" t="e">
        <f ca="1">+IF(AND(ISNUMBER(OFFSET('Water Data'!$H$9,0,10*ROW('Water Data'!H2))),'Data Summary'!CG8="Yes"),OFFSET('Water Data'!$H$9,0,10*ROW('Water Data'!H2)),NA())</f>
        <v>#N/A</v>
      </c>
      <c r="S8" s="537" t="e">
        <f ca="1">+IF(AND(ISNUMBER(OFFSET('Water Data'!$I$4,0,10*ROW('Water Data'!I2))),'Data Summary'!CH8="Yes"),100-OFFSET('Water Data'!$I$4,0,10*ROW('Water Data'!I2)),NA())</f>
        <v>#N/A</v>
      </c>
      <c r="T8" s="537" t="e">
        <f ca="1">+IF(AND(ISNUMBER(OFFSET('Water Data'!$I$6,0,10*ROW('Water Data'!I2))),'Data Summary'!CI8="Yes"),OFFSET('Water Data'!$I$6,0,10*ROW('Water Data'!I2)),NA())</f>
        <v>#N/A</v>
      </c>
      <c r="U8" s="537" t="e">
        <f ca="1">+IF(AND(ISNUMBER(OFFSET('Water Data'!$I$9,0,10*ROW('Water Data'!I2))),'Data Summary'!CJ8="Yes"),OFFSET('Water Data'!$I$9,0,10*ROW('Water Data'!I2)),NA())</f>
        <v>#N/A</v>
      </c>
      <c r="V8" s="538" t="e">
        <f ca="1">+IF(AND(ISNUMBER(OFFSET('Sanitation Data'!$D$4,0,10*ROW('Sanitation Data'!D2))),'Data Summary'!CK8="Yes"),100-OFFSET('Sanitation Data'!$D$4,0,10*ROW('Sanitation Data'!D2)),NA())</f>
        <v>#N/A</v>
      </c>
      <c r="W8" s="538" t="e">
        <f ca="1">+IF(AND(ISNUMBER(OFFSET('Sanitation Data'!$D$6,0,10*ROW('Sanitation Data'!D2))),'Data Summary'!CL8="Yes"),OFFSET('Sanitation Data'!$D$6,0,10*ROW('Sanitation Data'!D2)),NA())</f>
        <v>#N/A</v>
      </c>
      <c r="X8" s="538" t="e">
        <f ca="1">+IF(AND(ISNUMBER(OFFSET('Sanitation Data'!$D$10,0,10*ROW('Sanitation Data'!D2))),'Data Summary'!CM8="Yes"),OFFSET('Sanitation Data'!$D$10,0,10*ROW('Sanitation Data'!D2)),NA())</f>
        <v>#N/A</v>
      </c>
      <c r="Y8" s="538" t="e">
        <f ca="1">+IF(AND(ISNUMBER(OFFSET('Sanitation Data'!$D$11,0,10*ROW('Sanitation Data'!D2))),'Data Summary'!CN8="Yes"),OFFSET('Sanitation Data'!$D$11,0,10*ROW('Sanitation Data'!D2)),NA())</f>
        <v>#N/A</v>
      </c>
      <c r="Z8" s="538" t="e">
        <f ca="1">+IF(AND(ISNUMBER(OFFSET('Sanitation Data'!$D$12,0,10*ROW('Sanitation Data'!D2))),'Data Summary'!CO8="Yes"),OFFSET('Sanitation Data'!$D$12,0,10*ROW('Sanitation Data'!D2)),NA())</f>
        <v>#N/A</v>
      </c>
      <c r="AA8" s="538" t="e">
        <f ca="1">+IF(AND(ISNUMBER(OFFSET('Sanitation Data'!$E$4,0,10*ROW('Sanitation Data'!E2))),'Data Summary'!CP8="Yes"),100-OFFSET('Sanitation Data'!$E$4,0,10*ROW('Sanitation Data'!E2)),NA())</f>
        <v>#N/A</v>
      </c>
      <c r="AB8" s="538" t="e">
        <f ca="1">+IF(AND(ISNUMBER(OFFSET('Sanitation Data'!$E$6,0,10*ROW('Sanitation Data'!E2))),'Data Summary'!CQ8="Yes"),OFFSET('Sanitation Data'!$E$6,0,10*ROW('Sanitation Data'!E2)),NA())</f>
        <v>#N/A</v>
      </c>
      <c r="AC8" s="538" t="e">
        <f ca="1">+IF(AND(ISNUMBER(OFFSET('Sanitation Data'!$E$10,0,10*ROW('Sanitation Data'!E2))),'Data Summary'!CR8="Yes"),OFFSET('Sanitation Data'!$E$10,0,10*ROW('Sanitation Data'!E2)),NA())</f>
        <v>#N/A</v>
      </c>
      <c r="AD8" s="538" t="e">
        <f ca="1">+IF(AND(ISNUMBER(OFFSET('Sanitation Data'!$E$11,0,10*ROW('Sanitation Data'!E2))),'Data Summary'!CS8="Yes"),OFFSET('Sanitation Data'!$E$11,0,10*ROW('Sanitation Data'!E2)),NA())</f>
        <v>#N/A</v>
      </c>
      <c r="AE8" s="538" t="e">
        <f ca="1">+IF(AND(ISNUMBER(OFFSET('Sanitation Data'!$E$12,0,10*ROW('Sanitation Data'!E2))),'Data Summary'!CT8="Yes"),OFFSET('Sanitation Data'!$E$12,0,10*ROW('Sanitation Data'!E2)),NA())</f>
        <v>#N/A</v>
      </c>
      <c r="AF8" s="538" t="e">
        <f ca="1">+IF(AND(ISNUMBER(OFFSET('Sanitation Data'!$F$4,0,10*ROW('Sanitation Data'!F2))),'Data Summary'!CU8="Yes"),100-OFFSET('Sanitation Data'!$F$4,0,10*ROW('Sanitation Data'!F2)),NA())</f>
        <v>#N/A</v>
      </c>
      <c r="AG8" s="538" t="e">
        <f ca="1">+IF(AND(ISNUMBER(OFFSET('Sanitation Data'!$F$6,0,10*ROW('Sanitation Data'!F2))),'Data Summary'!CV8="Yes"),OFFSET('Sanitation Data'!$F$6,0,10*ROW('Sanitation Data'!F2)),NA())</f>
        <v>#N/A</v>
      </c>
      <c r="AH8" s="538" t="e">
        <f ca="1">+IF(AND(ISNUMBER(OFFSET('Sanitation Data'!$F$10,0,10*ROW('Sanitation Data'!F2))),'Data Summary'!CW8="Yes"),OFFSET('Sanitation Data'!$F$10,0,10*ROW('Sanitation Data'!F2)),NA())</f>
        <v>#N/A</v>
      </c>
      <c r="AI8" s="538" t="e">
        <f ca="1">+IF(AND(ISNUMBER(OFFSET('Sanitation Data'!$F$11,0,10*ROW('Sanitation Data'!F2))),'Data Summary'!CX8="Yes"),OFFSET('Sanitation Data'!$F$11,0,10*ROW('Sanitation Data'!F2)),NA())</f>
        <v>#N/A</v>
      </c>
      <c r="AJ8" s="538" t="e">
        <f ca="1">+IF(AND(ISNUMBER(OFFSET('Sanitation Data'!$F$12,0,10*ROW('Sanitation Data'!F2))),'Data Summary'!CY8="Yes"),OFFSET('Sanitation Data'!$F$12,0,10*ROW('Sanitation Data'!F2)),NA())</f>
        <v>#N/A</v>
      </c>
      <c r="AK8" s="538" t="e">
        <f ca="1">+IF(AND(ISNUMBER(OFFSET('Sanitation Data'!$G$4,0,10*ROW('Sanitation Data'!G2))),'Data Summary'!CZ8="Yes"),100-OFFSET('Sanitation Data'!$G$4,0,10*ROW('Sanitation Data'!G2)),NA())</f>
        <v>#N/A</v>
      </c>
      <c r="AL8" s="538" t="e">
        <f ca="1">+IF(AND(ISNUMBER(OFFSET('Sanitation Data'!$G$6,0,10*ROW('Sanitation Data'!G2))),'Data Summary'!DA8="Yes"),OFFSET('Sanitation Data'!$G$6,0,10*ROW('Sanitation Data'!G2)),NA())</f>
        <v>#N/A</v>
      </c>
      <c r="AM8" s="538" t="e">
        <f ca="1">+IF(AND(ISNUMBER(OFFSET('Sanitation Data'!$G$10,0,10*ROW('Sanitation Data'!G2))),'Data Summary'!DB8="Yes"),OFFSET('Sanitation Data'!$G$10,0,10*ROW('Sanitation Data'!G2)),NA())</f>
        <v>#N/A</v>
      </c>
      <c r="AN8" s="538" t="e">
        <f ca="1">+IF(AND(ISNUMBER(OFFSET('Sanitation Data'!$G$11,0,10*ROW('Sanitation Data'!G2))),'Data Summary'!DC8="Yes"),OFFSET('Sanitation Data'!$G$11,0,10*ROW('Sanitation Data'!G2)),NA())</f>
        <v>#N/A</v>
      </c>
      <c r="AO8" s="538" t="e">
        <f ca="1">+IF(AND(ISNUMBER(OFFSET('Sanitation Data'!$G$12,0,10*ROW('Sanitation Data'!G2))),'Data Summary'!DD8="Yes"),OFFSET('Sanitation Data'!$G$12,0,10*ROW('Sanitation Data'!G2)),NA())</f>
        <v>#N/A</v>
      </c>
      <c r="AP8" s="538">
        <f ca="1">+IF(AND(ISNUMBER(OFFSET('Sanitation Data'!$H$4,0,10*ROW('Sanitation Data'!H2))),'Data Summary'!DE8="Yes"),100-OFFSET('Sanitation Data'!$H$4,0,10*ROW('Sanitation Data'!H2)),NA())</f>
        <v>12.200000000000003</v>
      </c>
      <c r="AQ8" s="538" t="e">
        <f ca="1">+IF(AND(ISNUMBER(OFFSET('Sanitation Data'!$H$6,0,10*ROW('Sanitation Data'!H2))),'Data Summary'!DF8="Yes"),OFFSET('Sanitation Data'!$H$6,0,10*ROW('Sanitation Data'!H2)),NA())</f>
        <v>#N/A</v>
      </c>
      <c r="AR8" s="538" t="e">
        <f ca="1">+IF(AND(ISNUMBER(OFFSET('Sanitation Data'!$H$10,0,10*ROW('Sanitation Data'!H2))),'Data Summary'!DG8="Yes"),OFFSET('Sanitation Data'!$H$10,0,10*ROW('Sanitation Data'!H2)),NA())</f>
        <v>#N/A</v>
      </c>
      <c r="AS8" s="538" t="e">
        <f ca="1">+IF(AND(ISNUMBER(OFFSET('Sanitation Data'!$H$11,0,10*ROW('Sanitation Data'!H2))),'Data Summary'!DH8="Yes"),OFFSET('Sanitation Data'!$H$11,0,10*ROW('Sanitation Data'!H2)),NA())</f>
        <v>#N/A</v>
      </c>
      <c r="AT8" s="538" t="e">
        <f ca="1">+IF(AND(ISNUMBER(OFFSET('Sanitation Data'!$H$12,0,10*ROW('Sanitation Data'!H2))),'Data Summary'!DI8="Yes"),OFFSET('Sanitation Data'!$H$12,0,10*ROW('Sanitation Data'!H2)),NA())</f>
        <v>#N/A</v>
      </c>
      <c r="AU8" s="538" t="e">
        <f ca="1">+IF(AND(ISNUMBER(OFFSET('Sanitation Data'!$I$4,0,10*ROW('Sanitation Data'!I2))),'Data Summary'!DJ8="Yes"),100-OFFSET('Sanitation Data'!$I$4,0,10*ROW('Sanitation Data'!I2)),NA())</f>
        <v>#N/A</v>
      </c>
      <c r="AV8" s="538" t="e">
        <f ca="1">+IF(AND(ISNUMBER(OFFSET('Sanitation Data'!$I$6,0,10*ROW('Sanitation Data'!I2))),'Data Summary'!DK8="Yes"),OFFSET('Sanitation Data'!$I$6,0,10*ROW('Sanitation Data'!I2)),NA())</f>
        <v>#N/A</v>
      </c>
      <c r="AW8" s="538" t="e">
        <f ca="1">+IF(AND(ISNUMBER(OFFSET('Sanitation Data'!$I$10,0,10*ROW('Sanitation Data'!I2))),'Data Summary'!DL8="Yes"),OFFSET('Sanitation Data'!$I$10,0,10*ROW('Sanitation Data'!I2)),NA())</f>
        <v>#N/A</v>
      </c>
      <c r="AX8" s="538" t="e">
        <f ca="1">+IF(AND(ISNUMBER(OFFSET('Sanitation Data'!$I$11,0,10*ROW('Sanitation Data'!I2))),'Data Summary'!DM8="Yes"),OFFSET('Sanitation Data'!$I$11,0,10*ROW('Sanitation Data'!I2)),NA())</f>
        <v>#N/A</v>
      </c>
      <c r="AY8" s="538" t="e">
        <f ca="1">+IF(AND(ISNUMBER(OFFSET('Sanitation Data'!$I$12,0,10*ROW('Sanitation Data'!I2))),'Data Summary'!DN8="Yes"),OFFSET('Sanitation Data'!$I$12,0,10*ROW('Sanitation Data'!I2)),NA())</f>
        <v>#N/A</v>
      </c>
      <c r="AZ8" s="539" t="e">
        <f ca="1">+IF(AND(ISNUMBER(OFFSET('Hygiene Data'!$D$5,0,10*ROW('Hygiene Data'!D2))),'Data Summary'!DO8="Yes"),OFFSET('Hygiene Data'!$D$5,0,10*ROW('Hygiene Data'!D2)),NA())</f>
        <v>#N/A</v>
      </c>
      <c r="BA8" s="539" t="e">
        <f ca="1">+IF(AND(ISNUMBER(OFFSET('Hygiene Data'!$D$7,0,10*ROW('Hygiene Data'!D2))),'Data Summary'!DP8="Yes"),OFFSET('Hygiene Data'!$D$7,0,10*ROW('Hygiene Data'!D2)),NA())</f>
        <v>#N/A</v>
      </c>
      <c r="BB8" s="539" t="e">
        <f ca="1">+IF(AND(ISNUMBER(OFFSET('Hygiene Data'!$D$9,0,10*ROW('Hygiene Data'!D2))),'Data Summary'!DQ8="Yes"),OFFSET('Hygiene Data'!$D$9,0,10*ROW('Hygiene Data'!D2)),NA())</f>
        <v>#N/A</v>
      </c>
      <c r="BC8" s="539" t="e">
        <f ca="1">+IF(AND(ISNUMBER(OFFSET('Hygiene Data'!$E$5,0,10*ROW('Hygiene Data'!E2))),'Data Summary'!DR8="Yes"),OFFSET('Hygiene Data'!$E$5,0,10*ROW('Hygiene Data'!E2)),NA())</f>
        <v>#N/A</v>
      </c>
      <c r="BD8" s="539" t="e">
        <f ca="1">+IF(AND(ISNUMBER(OFFSET('Hygiene Data'!$E$7,0,10*ROW('Hygiene Data'!E2))),'Data Summary'!DS8="Yes"),OFFSET('Hygiene Data'!$E$7,0,10*ROW('Hygiene Data'!E2)),NA())</f>
        <v>#N/A</v>
      </c>
      <c r="BE8" s="539" t="e">
        <f ca="1">+IF(AND(ISNUMBER(OFFSET('Hygiene Data'!$E$9,0,10*ROW('Hygiene Data'!E2))),'Data Summary'!DT8="Yes"),OFFSET('Hygiene Data'!$E$9,0,10*ROW('Hygiene Data'!E2)),NA())</f>
        <v>#N/A</v>
      </c>
      <c r="BF8" s="539" t="e">
        <f ca="1">+IF(AND(ISNUMBER(OFFSET('Hygiene Data'!$F$5,0,10*ROW('Hygiene Data'!F2))),'Data Summary'!DU8="Yes"),OFFSET('Hygiene Data'!$F$5,0,10*ROW('Hygiene Data'!F2)),NA())</f>
        <v>#N/A</v>
      </c>
      <c r="BG8" s="539" t="e">
        <f ca="1">+IF(AND(ISNUMBER(OFFSET('Hygiene Data'!$F$7,0,10*ROW('Hygiene Data'!F2))),'Data Summary'!DV8="Yes"),OFFSET('Hygiene Data'!$F$7,0,10*ROW('Hygiene Data'!F2)),NA())</f>
        <v>#N/A</v>
      </c>
      <c r="BH8" s="539" t="e">
        <f ca="1">+IF(AND(ISNUMBER(OFFSET('Hygiene Data'!$F$9,0,10*ROW('Hygiene Data'!F2))),'Data Summary'!DW8="Yes"),OFFSET('Hygiene Data'!$F$9,0,10*ROW('Hygiene Data'!F2)),NA())</f>
        <v>#N/A</v>
      </c>
      <c r="BI8" s="539" t="e">
        <f ca="1">+IF(AND(ISNUMBER(OFFSET('Hygiene Data'!$G$5,0,10*ROW('Hygiene Data'!G2))),'Data Summary'!DX8="Yes"),OFFSET('Hygiene Data'!$G$5,0,10*ROW('Hygiene Data'!G2)),NA())</f>
        <v>#N/A</v>
      </c>
      <c r="BJ8" s="539" t="e">
        <f ca="1">+IF(AND(ISNUMBER(OFFSET('Hygiene Data'!$G$7,0,10*ROW('Hygiene Data'!G2))),'Data Summary'!DY8="Yes"),OFFSET('Hygiene Data'!$G$7,0,10*ROW('Hygiene Data'!G2)),NA())</f>
        <v>#N/A</v>
      </c>
      <c r="BK8" s="539" t="e">
        <f ca="1">+IF(AND(ISNUMBER(OFFSET('Hygiene Data'!$G$9,0,10*ROW('Hygiene Data'!G2))),'Data Summary'!DZ8="Yes"),OFFSET('Hygiene Data'!$G$9,0,10*ROW('Hygiene Data'!G2)),NA())</f>
        <v>#N/A</v>
      </c>
      <c r="BL8" s="539" t="e">
        <f ca="1">+IF(AND(ISNUMBER(OFFSET('Hygiene Data'!$H$5,0,10*ROW('Hygiene Data'!H2))),'Data Summary'!EA8="Yes"),OFFSET('Hygiene Data'!$H$5,0,10*ROW('Hygiene Data'!H2)),NA())</f>
        <v>#N/A</v>
      </c>
      <c r="BM8" s="539" t="e">
        <f ca="1">+IF(AND(ISNUMBER(OFFSET('Hygiene Data'!$H$7,0,10*ROW('Hygiene Data'!H2))),'Data Summary'!EB8="Yes"),OFFSET('Hygiene Data'!$H$7,0,10*ROW('Hygiene Data'!H2)),NA())</f>
        <v>#N/A</v>
      </c>
      <c r="BN8" s="539" t="e">
        <f ca="1">+IF(AND(ISNUMBER(OFFSET('Hygiene Data'!$H$9,0,10*ROW('Hygiene Data'!H2))),'Data Summary'!EC8="Yes"),OFFSET('Hygiene Data'!$H$9,0,10*ROW('Hygiene Data'!H2)),NA())</f>
        <v>#N/A</v>
      </c>
      <c r="BO8" s="539" t="e">
        <f ca="1">+IF(AND(ISNUMBER(OFFSET('Hygiene Data'!$I$5,0,10*ROW('Hygiene Data'!I2))),'Data Summary'!ED8="Yes"),OFFSET('Hygiene Data'!$I$5,0,10*ROW('Hygiene Data'!I2)),NA())</f>
        <v>#N/A</v>
      </c>
      <c r="BP8" s="539" t="e">
        <f ca="1">+IF(AND(ISNUMBER(OFFSET('Hygiene Data'!$I$7,0,10*ROW('Hygiene Data'!I2))),'Data Summary'!EE8="Yes"),OFFSET('Hygiene Data'!$I$7,0,10*ROW('Hygiene Data'!I2)),NA())</f>
        <v>#N/A</v>
      </c>
      <c r="BQ8" s="539" t="e">
        <f ca="1">+IF(AND(ISNUMBER(OFFSET('Hygiene Data'!$I$9,0,10*ROW('Hygiene Data'!I2))),'Data Summary'!EF8="Yes"),OFFSET('Hygiene Data'!$I$9,0,10*ROW('Hygiene Data'!I2)),NA())</f>
        <v>#N/A</v>
      </c>
    </row>
    <row r="9" spans="1:69" x14ac:dyDescent="0.25">
      <c r="A9" s="535" t="str">
        <f ca="1">+RIGHT('Data Summary'!A9,LEN('Data Summary'!A9)-9)</f>
        <v>EMIS</v>
      </c>
      <c r="B9" s="509" t="str">
        <f ca="1">+IF(ISTEXT('Data Summary'!B9),'Data Summary'!B9,"")</f>
        <v>EMIS</v>
      </c>
      <c r="C9" s="536">
        <f ca="1">+VALUE('Data Summary'!C9)</f>
        <v>2015</v>
      </c>
      <c r="D9" s="537" t="e">
        <f ca="1">+IF(AND(ISNUMBER(OFFSET('Water Data'!$D$4,0,10*ROW('Water Data'!D3))),'Data Summary'!BS9="Yes"),100-OFFSET('Water Data'!$D$4,0,10*ROW('Water Data'!D3)),NA())</f>
        <v>#N/A</v>
      </c>
      <c r="E9" s="537">
        <f ca="1">+IF(AND(ISNUMBER(OFFSET('Water Data'!$D$6,0,10*ROW('Water Data'!D3))),'Data Summary'!BT9="Yes"),OFFSET('Water Data'!$D$6,0,10*ROW('Water Data'!D3)),NA())</f>
        <v>26.6509340652111</v>
      </c>
      <c r="F9" s="537">
        <f ca="1">+IF(AND(ISNUMBER(OFFSET('Water Data'!$D$9,0,10*ROW('Water Data'!D3))),'Data Summary'!BU9="Yes"),OFFSET('Water Data'!$D$9,0,10*ROW('Water Data'!D3)),NA())</f>
        <v>22.919803296081547</v>
      </c>
      <c r="G9" s="537" t="e">
        <f ca="1">+IF(AND(ISNUMBER(OFFSET('Water Data'!$E$4,0,10*ROW('Water Data'!E3))),'Data Summary'!BV9="Yes"),100-OFFSET('Water Data'!$E$4,0,10*ROW('Water Data'!E3)),NA())</f>
        <v>#N/A</v>
      </c>
      <c r="H9" s="537" t="e">
        <f ca="1">+IF(AND(ISNUMBER(OFFSET('Water Data'!$E$6,0,10*ROW('Water Data'!E3))),'Data Summary'!BW9="Yes"),OFFSET('Water Data'!$E$6,0,10*ROW('Water Data'!E3)),NA())</f>
        <v>#N/A</v>
      </c>
      <c r="I9" s="537" t="e">
        <f ca="1">+IF(AND(ISNUMBER(OFFSET('Water Data'!$E$9,0,10*ROW('Water Data'!E3))),'Data Summary'!BX9="Yes"),OFFSET('Water Data'!$E$9,0,10*ROW('Water Data'!E3)),NA())</f>
        <v>#N/A</v>
      </c>
      <c r="J9" s="537" t="e">
        <f ca="1">+IF(AND(ISNUMBER(OFFSET('Water Data'!$F$4,0,10*ROW('Water Data'!F3))),'Data Summary'!BY9="Yes"),100-OFFSET('Water Data'!$F$4,0,10*ROW('Water Data'!F3)),NA())</f>
        <v>#N/A</v>
      </c>
      <c r="K9" s="537" t="e">
        <f ca="1">+IF(AND(ISNUMBER(OFFSET('Water Data'!$F$6,0,10*ROW('Water Data'!F3))),'Data Summary'!BZ9="Yes"),OFFSET('Water Data'!$F$6,0,10*ROW('Water Data'!F3)),NA())</f>
        <v>#N/A</v>
      </c>
      <c r="L9" s="537" t="e">
        <f ca="1">+IF(AND(ISNUMBER(OFFSET('Water Data'!$F$9,0,10*ROW('Water Data'!F3))),'Data Summary'!CA9="Yes"),OFFSET('Water Data'!$F$9,0,10*ROW('Water Data'!F3)),NA())</f>
        <v>#N/A</v>
      </c>
      <c r="M9" s="537">
        <f ca="1">+IF(AND(ISNUMBER(OFFSET('Water Data'!$G$4,0,10*ROW('Water Data'!G3))),'Data Summary'!CB9="Yes"),100-OFFSET('Water Data'!$G$4,0,10*ROW('Water Data'!G3)),NA())</f>
        <v>68</v>
      </c>
      <c r="N9" s="537">
        <f ca="1">+IF(AND(ISNUMBER(OFFSET('Water Data'!$G$6,0,10*ROW('Water Data'!G3))),'Data Summary'!CC9="Yes"),OFFSET('Water Data'!$G$6,0,10*ROW('Water Data'!G3)),NA())</f>
        <v>63.863636363636367</v>
      </c>
      <c r="O9" s="537" t="e">
        <f ca="1">+IF(AND(ISNUMBER(OFFSET('Water Data'!$G$9,0,10*ROW('Water Data'!G3))),'Data Summary'!CD9="Yes"),OFFSET('Water Data'!$G$9,0,10*ROW('Water Data'!G3)),NA())</f>
        <v>#N/A</v>
      </c>
      <c r="P9" s="537">
        <f ca="1">+IF(AND(ISNUMBER(OFFSET('Water Data'!$H$4,0,10*ROW('Water Data'!H3))),'Data Summary'!CE9="Yes"),100-OFFSET('Water Data'!$H$4,0,10*ROW('Water Data'!H3)),NA())</f>
        <v>25.899280575539564</v>
      </c>
      <c r="Q9" s="537">
        <f ca="1">+IF(AND(ISNUMBER(OFFSET('Water Data'!$H$6,0,10*ROW('Water Data'!H3))),'Data Summary'!CF9="Yes"),OFFSET('Water Data'!$H$6,0,10*ROW('Water Data'!H3)),NA())</f>
        <v>22.3</v>
      </c>
      <c r="R9" s="537">
        <f ca="1">+IF(AND(ISNUMBER(OFFSET('Water Data'!$H$9,0,10*ROW('Water Data'!H3))),'Data Summary'!CG9="Yes"),OFFSET('Water Data'!$H$9,0,10*ROW('Water Data'!H3)),NA())</f>
        <v>19.178000000000001</v>
      </c>
      <c r="S9" s="537">
        <f ca="1">+IF(AND(ISNUMBER(OFFSET('Water Data'!$I$4,0,10*ROW('Water Data'!I3))),'Data Summary'!CH9="Yes"),100-OFFSET('Water Data'!$I$4,0,10*ROW('Water Data'!I3)),NA())</f>
        <v>57.078449053201091</v>
      </c>
      <c r="T9" s="537">
        <f ca="1">+IF(AND(ISNUMBER(OFFSET('Water Data'!$I$6,0,10*ROW('Water Data'!I3))),'Data Summary'!CI9="Yes"),OFFSET('Water Data'!$I$6,0,10*ROW('Water Data'!I3)),NA())</f>
        <v>48.151487826871062</v>
      </c>
      <c r="U9" s="537" t="e">
        <f ca="1">+IF(AND(ISNUMBER(OFFSET('Water Data'!$I$9,0,10*ROW('Water Data'!I3))),'Data Summary'!CJ9="Yes"),OFFSET('Water Data'!$I$9,0,10*ROW('Water Data'!I3)),NA())</f>
        <v>#N/A</v>
      </c>
      <c r="V9" s="538" t="e">
        <f ca="1">+IF(AND(ISNUMBER(OFFSET('Sanitation Data'!$D$4,0,10*ROW('Sanitation Data'!D3))),'Data Summary'!CK9="Yes"),100-OFFSET('Sanitation Data'!$D$4,0,10*ROW('Sanitation Data'!D3)),NA())</f>
        <v>#N/A</v>
      </c>
      <c r="W9" s="538" t="e">
        <f ca="1">+IF(AND(ISNUMBER(OFFSET('Sanitation Data'!$D$6,0,10*ROW('Sanitation Data'!D3))),'Data Summary'!CL9="Yes"),OFFSET('Sanitation Data'!$D$6,0,10*ROW('Sanitation Data'!D3)),NA())</f>
        <v>#N/A</v>
      </c>
      <c r="X9" s="538" t="e">
        <f ca="1">+IF(AND(ISNUMBER(OFFSET('Sanitation Data'!$D$10,0,10*ROW('Sanitation Data'!D3))),'Data Summary'!CM9="Yes"),OFFSET('Sanitation Data'!$D$10,0,10*ROW('Sanitation Data'!D3)),NA())</f>
        <v>#N/A</v>
      </c>
      <c r="Y9" s="538" t="e">
        <f ca="1">+IF(AND(ISNUMBER(OFFSET('Sanitation Data'!$D$11,0,10*ROW('Sanitation Data'!D3))),'Data Summary'!CN9="Yes"),OFFSET('Sanitation Data'!$D$11,0,10*ROW('Sanitation Data'!D3)),NA())</f>
        <v>#N/A</v>
      </c>
      <c r="Z9" s="538" t="e">
        <f ca="1">+IF(AND(ISNUMBER(OFFSET('Sanitation Data'!$D$12,0,10*ROW('Sanitation Data'!D3))),'Data Summary'!CO9="Yes"),OFFSET('Sanitation Data'!$D$12,0,10*ROW('Sanitation Data'!D3)),NA())</f>
        <v>#N/A</v>
      </c>
      <c r="AA9" s="538" t="e">
        <f ca="1">+IF(AND(ISNUMBER(OFFSET('Sanitation Data'!$E$4,0,10*ROW('Sanitation Data'!E3))),'Data Summary'!CP9="Yes"),100-OFFSET('Sanitation Data'!$E$4,0,10*ROW('Sanitation Data'!E3)),NA())</f>
        <v>#N/A</v>
      </c>
      <c r="AB9" s="538" t="e">
        <f ca="1">+IF(AND(ISNUMBER(OFFSET('Sanitation Data'!$E$6,0,10*ROW('Sanitation Data'!E3))),'Data Summary'!CQ9="Yes"),OFFSET('Sanitation Data'!$E$6,0,10*ROW('Sanitation Data'!E3)),NA())</f>
        <v>#N/A</v>
      </c>
      <c r="AC9" s="538" t="e">
        <f ca="1">+IF(AND(ISNUMBER(OFFSET('Sanitation Data'!$E$10,0,10*ROW('Sanitation Data'!E3))),'Data Summary'!CR9="Yes"),OFFSET('Sanitation Data'!$E$10,0,10*ROW('Sanitation Data'!E3)),NA())</f>
        <v>#N/A</v>
      </c>
      <c r="AD9" s="538" t="e">
        <f ca="1">+IF(AND(ISNUMBER(OFFSET('Sanitation Data'!$E$11,0,10*ROW('Sanitation Data'!E3))),'Data Summary'!CS9="Yes"),OFFSET('Sanitation Data'!$E$11,0,10*ROW('Sanitation Data'!E3)),NA())</f>
        <v>#N/A</v>
      </c>
      <c r="AE9" s="538" t="e">
        <f ca="1">+IF(AND(ISNUMBER(OFFSET('Sanitation Data'!$E$12,0,10*ROW('Sanitation Data'!E3))),'Data Summary'!CT9="Yes"),OFFSET('Sanitation Data'!$E$12,0,10*ROW('Sanitation Data'!E3)),NA())</f>
        <v>#N/A</v>
      </c>
      <c r="AF9" s="538" t="e">
        <f ca="1">+IF(AND(ISNUMBER(OFFSET('Sanitation Data'!$F$4,0,10*ROW('Sanitation Data'!F3))),'Data Summary'!CU9="Yes"),100-OFFSET('Sanitation Data'!$F$4,0,10*ROW('Sanitation Data'!F3)),NA())</f>
        <v>#N/A</v>
      </c>
      <c r="AG9" s="538" t="e">
        <f ca="1">+IF(AND(ISNUMBER(OFFSET('Sanitation Data'!$F$6,0,10*ROW('Sanitation Data'!F3))),'Data Summary'!CV9="Yes"),OFFSET('Sanitation Data'!$F$6,0,10*ROW('Sanitation Data'!F3)),NA())</f>
        <v>#N/A</v>
      </c>
      <c r="AH9" s="538" t="e">
        <f ca="1">+IF(AND(ISNUMBER(OFFSET('Sanitation Data'!$F$10,0,10*ROW('Sanitation Data'!F3))),'Data Summary'!CW9="Yes"),OFFSET('Sanitation Data'!$F$10,0,10*ROW('Sanitation Data'!F3)),NA())</f>
        <v>#N/A</v>
      </c>
      <c r="AI9" s="538" t="e">
        <f ca="1">+IF(AND(ISNUMBER(OFFSET('Sanitation Data'!$F$11,0,10*ROW('Sanitation Data'!F3))),'Data Summary'!CX9="Yes"),OFFSET('Sanitation Data'!$F$11,0,10*ROW('Sanitation Data'!F3)),NA())</f>
        <v>#N/A</v>
      </c>
      <c r="AJ9" s="538" t="e">
        <f ca="1">+IF(AND(ISNUMBER(OFFSET('Sanitation Data'!$F$12,0,10*ROW('Sanitation Data'!F3))),'Data Summary'!CY9="Yes"),OFFSET('Sanitation Data'!$F$12,0,10*ROW('Sanitation Data'!F3)),NA())</f>
        <v>#N/A</v>
      </c>
      <c r="AK9" s="538" t="e">
        <f ca="1">+IF(AND(ISNUMBER(OFFSET('Sanitation Data'!$G$4,0,10*ROW('Sanitation Data'!G3))),'Data Summary'!CZ9="Yes"),100-OFFSET('Sanitation Data'!$G$4,0,10*ROW('Sanitation Data'!G3)),NA())</f>
        <v>#N/A</v>
      </c>
      <c r="AL9" s="538" t="e">
        <f ca="1">+IF(AND(ISNUMBER(OFFSET('Sanitation Data'!$G$6,0,10*ROW('Sanitation Data'!G3))),'Data Summary'!DA9="Yes"),OFFSET('Sanitation Data'!$G$6,0,10*ROW('Sanitation Data'!G3)),NA())</f>
        <v>#N/A</v>
      </c>
      <c r="AM9" s="538" t="e">
        <f ca="1">+IF(AND(ISNUMBER(OFFSET('Sanitation Data'!$G$10,0,10*ROW('Sanitation Data'!G3))),'Data Summary'!DB9="Yes"),OFFSET('Sanitation Data'!$G$10,0,10*ROW('Sanitation Data'!G3)),NA())</f>
        <v>#N/A</v>
      </c>
      <c r="AN9" s="538" t="e">
        <f ca="1">+IF(AND(ISNUMBER(OFFSET('Sanitation Data'!$G$11,0,10*ROW('Sanitation Data'!G3))),'Data Summary'!DC9="Yes"),OFFSET('Sanitation Data'!$G$11,0,10*ROW('Sanitation Data'!G3)),NA())</f>
        <v>#N/A</v>
      </c>
      <c r="AO9" s="538" t="e">
        <f ca="1">+IF(AND(ISNUMBER(OFFSET('Sanitation Data'!$G$12,0,10*ROW('Sanitation Data'!G3))),'Data Summary'!DD9="Yes"),OFFSET('Sanitation Data'!$G$12,0,10*ROW('Sanitation Data'!G3)),NA())</f>
        <v>#N/A</v>
      </c>
      <c r="AP9" s="538" t="e">
        <f ca="1">+IF(AND(ISNUMBER(OFFSET('Sanitation Data'!$H$4,0,10*ROW('Sanitation Data'!H3))),'Data Summary'!DE9="Yes"),100-OFFSET('Sanitation Data'!$H$4,0,10*ROW('Sanitation Data'!H3)),NA())</f>
        <v>#N/A</v>
      </c>
      <c r="AQ9" s="538" t="e">
        <f ca="1">+IF(AND(ISNUMBER(OFFSET('Sanitation Data'!$H$6,0,10*ROW('Sanitation Data'!H3))),'Data Summary'!DF9="Yes"),OFFSET('Sanitation Data'!$H$6,0,10*ROW('Sanitation Data'!H3)),NA())</f>
        <v>#N/A</v>
      </c>
      <c r="AR9" s="538" t="e">
        <f ca="1">+IF(AND(ISNUMBER(OFFSET('Sanitation Data'!$H$10,0,10*ROW('Sanitation Data'!H3))),'Data Summary'!DG9="Yes"),OFFSET('Sanitation Data'!$H$10,0,10*ROW('Sanitation Data'!H3)),NA())</f>
        <v>#N/A</v>
      </c>
      <c r="AS9" s="538" t="e">
        <f ca="1">+IF(AND(ISNUMBER(OFFSET('Sanitation Data'!$H$11,0,10*ROW('Sanitation Data'!H3))),'Data Summary'!DH9="Yes"),OFFSET('Sanitation Data'!$H$11,0,10*ROW('Sanitation Data'!H3)),NA())</f>
        <v>#N/A</v>
      </c>
      <c r="AT9" s="538" t="e">
        <f ca="1">+IF(AND(ISNUMBER(OFFSET('Sanitation Data'!$H$12,0,10*ROW('Sanitation Data'!H3))),'Data Summary'!DI9="Yes"),OFFSET('Sanitation Data'!$H$12,0,10*ROW('Sanitation Data'!H3)),NA())</f>
        <v>#N/A</v>
      </c>
      <c r="AU9" s="538" t="e">
        <f ca="1">+IF(AND(ISNUMBER(OFFSET('Sanitation Data'!$I$4,0,10*ROW('Sanitation Data'!I3))),'Data Summary'!DJ9="Yes"),100-OFFSET('Sanitation Data'!$I$4,0,10*ROW('Sanitation Data'!I3)),NA())</f>
        <v>#N/A</v>
      </c>
      <c r="AV9" s="538" t="e">
        <f ca="1">+IF(AND(ISNUMBER(OFFSET('Sanitation Data'!$I$6,0,10*ROW('Sanitation Data'!I3))),'Data Summary'!DK9="Yes"),OFFSET('Sanitation Data'!$I$6,0,10*ROW('Sanitation Data'!I3)),NA())</f>
        <v>#N/A</v>
      </c>
      <c r="AW9" s="538" t="e">
        <f ca="1">+IF(AND(ISNUMBER(OFFSET('Sanitation Data'!$I$10,0,10*ROW('Sanitation Data'!I3))),'Data Summary'!DL9="Yes"),OFFSET('Sanitation Data'!$I$10,0,10*ROW('Sanitation Data'!I3)),NA())</f>
        <v>#N/A</v>
      </c>
      <c r="AX9" s="538" t="e">
        <f ca="1">+IF(AND(ISNUMBER(OFFSET('Sanitation Data'!$I$11,0,10*ROW('Sanitation Data'!I3))),'Data Summary'!DM9="Yes"),OFFSET('Sanitation Data'!$I$11,0,10*ROW('Sanitation Data'!I3)),NA())</f>
        <v>#N/A</v>
      </c>
      <c r="AY9" s="538" t="e">
        <f ca="1">+IF(AND(ISNUMBER(OFFSET('Sanitation Data'!$I$12,0,10*ROW('Sanitation Data'!I3))),'Data Summary'!DN9="Yes"),OFFSET('Sanitation Data'!$I$12,0,10*ROW('Sanitation Data'!I3)),NA())</f>
        <v>#N/A</v>
      </c>
      <c r="AZ9" s="539" t="e">
        <f ca="1">+IF(AND(ISNUMBER(OFFSET('Hygiene Data'!$D$5,0,10*ROW('Hygiene Data'!D3))),'Data Summary'!DO9="Yes"),OFFSET('Hygiene Data'!$D$5,0,10*ROW('Hygiene Data'!D3)),NA())</f>
        <v>#N/A</v>
      </c>
      <c r="BA9" s="539" t="e">
        <f ca="1">+IF(AND(ISNUMBER(OFFSET('Hygiene Data'!$D$7,0,10*ROW('Hygiene Data'!D3))),'Data Summary'!DP9="Yes"),OFFSET('Hygiene Data'!$D$7,0,10*ROW('Hygiene Data'!D3)),NA())</f>
        <v>#N/A</v>
      </c>
      <c r="BB9" s="539" t="e">
        <f ca="1">+IF(AND(ISNUMBER(OFFSET('Hygiene Data'!$D$9,0,10*ROW('Hygiene Data'!D3))),'Data Summary'!DQ9="Yes"),OFFSET('Hygiene Data'!$D$9,0,10*ROW('Hygiene Data'!D3)),NA())</f>
        <v>#N/A</v>
      </c>
      <c r="BC9" s="539" t="e">
        <f ca="1">+IF(AND(ISNUMBER(OFFSET('Hygiene Data'!$E$5,0,10*ROW('Hygiene Data'!E3))),'Data Summary'!DR9="Yes"),OFFSET('Hygiene Data'!$E$5,0,10*ROW('Hygiene Data'!E3)),NA())</f>
        <v>#N/A</v>
      </c>
      <c r="BD9" s="539" t="e">
        <f ca="1">+IF(AND(ISNUMBER(OFFSET('Hygiene Data'!$E$7,0,10*ROW('Hygiene Data'!E3))),'Data Summary'!DS9="Yes"),OFFSET('Hygiene Data'!$E$7,0,10*ROW('Hygiene Data'!E3)),NA())</f>
        <v>#N/A</v>
      </c>
      <c r="BE9" s="539" t="e">
        <f ca="1">+IF(AND(ISNUMBER(OFFSET('Hygiene Data'!$E$9,0,10*ROW('Hygiene Data'!E3))),'Data Summary'!DT9="Yes"),OFFSET('Hygiene Data'!$E$9,0,10*ROW('Hygiene Data'!E3)),NA())</f>
        <v>#N/A</v>
      </c>
      <c r="BF9" s="539" t="e">
        <f ca="1">+IF(AND(ISNUMBER(OFFSET('Hygiene Data'!$F$5,0,10*ROW('Hygiene Data'!F3))),'Data Summary'!DU9="Yes"),OFFSET('Hygiene Data'!$F$5,0,10*ROW('Hygiene Data'!F3)),NA())</f>
        <v>#N/A</v>
      </c>
      <c r="BG9" s="539" t="e">
        <f ca="1">+IF(AND(ISNUMBER(OFFSET('Hygiene Data'!$F$7,0,10*ROW('Hygiene Data'!F3))),'Data Summary'!DV9="Yes"),OFFSET('Hygiene Data'!$F$7,0,10*ROW('Hygiene Data'!F3)),NA())</f>
        <v>#N/A</v>
      </c>
      <c r="BH9" s="539" t="e">
        <f ca="1">+IF(AND(ISNUMBER(OFFSET('Hygiene Data'!$F$9,0,10*ROW('Hygiene Data'!F3))),'Data Summary'!DW9="Yes"),OFFSET('Hygiene Data'!$F$9,0,10*ROW('Hygiene Data'!F3)),NA())</f>
        <v>#N/A</v>
      </c>
      <c r="BI9" s="539" t="e">
        <f ca="1">+IF(AND(ISNUMBER(OFFSET('Hygiene Data'!$G$5,0,10*ROW('Hygiene Data'!G3))),'Data Summary'!DX9="Yes"),OFFSET('Hygiene Data'!$G$5,0,10*ROW('Hygiene Data'!G3)),NA())</f>
        <v>#N/A</v>
      </c>
      <c r="BJ9" s="539" t="e">
        <f ca="1">+IF(AND(ISNUMBER(OFFSET('Hygiene Data'!$G$7,0,10*ROW('Hygiene Data'!G3))),'Data Summary'!DY9="Yes"),OFFSET('Hygiene Data'!$G$7,0,10*ROW('Hygiene Data'!G3)),NA())</f>
        <v>#N/A</v>
      </c>
      <c r="BK9" s="539" t="e">
        <f ca="1">+IF(AND(ISNUMBER(OFFSET('Hygiene Data'!$G$9,0,10*ROW('Hygiene Data'!G3))),'Data Summary'!DZ9="Yes"),OFFSET('Hygiene Data'!$G$9,0,10*ROW('Hygiene Data'!G3)),NA())</f>
        <v>#N/A</v>
      </c>
      <c r="BL9" s="539" t="e">
        <f ca="1">+IF(AND(ISNUMBER(OFFSET('Hygiene Data'!$H$5,0,10*ROW('Hygiene Data'!H3))),'Data Summary'!EA9="Yes"),OFFSET('Hygiene Data'!$H$5,0,10*ROW('Hygiene Data'!H3)),NA())</f>
        <v>#N/A</v>
      </c>
      <c r="BM9" s="539" t="e">
        <f ca="1">+IF(AND(ISNUMBER(OFFSET('Hygiene Data'!$H$7,0,10*ROW('Hygiene Data'!H3))),'Data Summary'!EB9="Yes"),OFFSET('Hygiene Data'!$H$7,0,10*ROW('Hygiene Data'!H3)),NA())</f>
        <v>#N/A</v>
      </c>
      <c r="BN9" s="539" t="e">
        <f ca="1">+IF(AND(ISNUMBER(OFFSET('Hygiene Data'!$H$9,0,10*ROW('Hygiene Data'!H3))),'Data Summary'!EC9="Yes"),OFFSET('Hygiene Data'!$H$9,0,10*ROW('Hygiene Data'!H3)),NA())</f>
        <v>#N/A</v>
      </c>
      <c r="BO9" s="539" t="e">
        <f ca="1">+IF(AND(ISNUMBER(OFFSET('Hygiene Data'!$I$5,0,10*ROW('Hygiene Data'!I3))),'Data Summary'!ED9="Yes"),OFFSET('Hygiene Data'!$I$5,0,10*ROW('Hygiene Data'!I3)),NA())</f>
        <v>#N/A</v>
      </c>
      <c r="BP9" s="539" t="e">
        <f ca="1">+IF(AND(ISNUMBER(OFFSET('Hygiene Data'!$I$7,0,10*ROW('Hygiene Data'!I3))),'Data Summary'!EE9="Yes"),OFFSET('Hygiene Data'!$I$7,0,10*ROW('Hygiene Data'!I3)),NA())</f>
        <v>#N/A</v>
      </c>
      <c r="BQ9" s="539" t="e">
        <f ca="1">+IF(AND(ISNUMBER(OFFSET('Hygiene Data'!$I$9,0,10*ROW('Hygiene Data'!I3))),'Data Summary'!EF9="Yes"),OFFSET('Hygiene Data'!$I$9,0,10*ROW('Hygiene Data'!I3)),NA())</f>
        <v>#N/A</v>
      </c>
    </row>
    <row r="10" spans="1:69" x14ac:dyDescent="0.25">
      <c r="A10" s="535" t="str">
        <f ca="1">+RIGHT('Data Summary'!A10,LEN('Data Summary'!A10)-9)</f>
        <v>EMIS</v>
      </c>
      <c r="B10" s="509" t="str">
        <f ca="1">+IF(ISTEXT('Data Summary'!B10),'Data Summary'!B10,"")</f>
        <v>EMIS</v>
      </c>
      <c r="C10" s="536">
        <f ca="1">+VALUE('Data Summary'!C10)</f>
        <v>2016</v>
      </c>
      <c r="D10" s="537">
        <f ca="1">+IF(AND(ISNUMBER(OFFSET('Water Data'!$D$4,0,10*ROW('Water Data'!D4))),'Data Summary'!BS10="Yes"),100-OFFSET('Water Data'!$D$4,0,10*ROW('Water Data'!D4)),NA())</f>
        <v>31.76924970293669</v>
      </c>
      <c r="E10" s="537">
        <f ca="1">+IF(AND(ISNUMBER(OFFSET('Water Data'!$D$6,0,10*ROW('Water Data'!D4))),'Data Summary'!BT10="Yes"),OFFSET('Water Data'!$D$6,0,10*ROW('Water Data'!D4)),NA())</f>
        <v>30.749974537429985</v>
      </c>
      <c r="F10" s="537">
        <f ca="1">+IF(AND(ISNUMBER(OFFSET('Water Data'!$D$9,0,10*ROW('Water Data'!D4))),'Data Summary'!BU10="Yes"),OFFSET('Water Data'!$D$9,0,10*ROW('Water Data'!D4)),NA())</f>
        <v>22.40435303273587</v>
      </c>
      <c r="G10" s="537" t="e">
        <f ca="1">+IF(AND(ISNUMBER(OFFSET('Water Data'!$E$4,0,10*ROW('Water Data'!E4))),'Data Summary'!BV10="Yes"),100-OFFSET('Water Data'!$E$4,0,10*ROW('Water Data'!E4)),NA())</f>
        <v>#N/A</v>
      </c>
      <c r="H10" s="537" t="e">
        <f ca="1">+IF(AND(ISNUMBER(OFFSET('Water Data'!$E$6,0,10*ROW('Water Data'!E4))),'Data Summary'!BW10="Yes"),OFFSET('Water Data'!$E$6,0,10*ROW('Water Data'!E4)),NA())</f>
        <v>#N/A</v>
      </c>
      <c r="I10" s="537" t="e">
        <f ca="1">+IF(AND(ISNUMBER(OFFSET('Water Data'!$E$9,0,10*ROW('Water Data'!E4))),'Data Summary'!BX10="Yes"),OFFSET('Water Data'!$E$9,0,10*ROW('Water Data'!E4)),NA())</f>
        <v>#N/A</v>
      </c>
      <c r="J10" s="537" t="e">
        <f ca="1">+IF(AND(ISNUMBER(OFFSET('Water Data'!$F$4,0,10*ROW('Water Data'!F4))),'Data Summary'!BY10="Yes"),100-OFFSET('Water Data'!$F$4,0,10*ROW('Water Data'!F4)),NA())</f>
        <v>#N/A</v>
      </c>
      <c r="K10" s="537" t="e">
        <f ca="1">+IF(AND(ISNUMBER(OFFSET('Water Data'!$F$6,0,10*ROW('Water Data'!F4))),'Data Summary'!BZ10="Yes"),OFFSET('Water Data'!$F$6,0,10*ROW('Water Data'!F4)),NA())</f>
        <v>#N/A</v>
      </c>
      <c r="L10" s="537" t="e">
        <f ca="1">+IF(AND(ISNUMBER(OFFSET('Water Data'!$F$9,0,10*ROW('Water Data'!F4))),'Data Summary'!CA10="Yes"),OFFSET('Water Data'!$F$9,0,10*ROW('Water Data'!F4)),NA())</f>
        <v>#N/A</v>
      </c>
      <c r="M10" s="537">
        <f ca="1">+IF(AND(ISNUMBER(OFFSET('Water Data'!$G$4,0,10*ROW('Water Data'!G4))),'Data Summary'!CB10="Yes"),100-OFFSET('Water Data'!$G$4,0,10*ROW('Water Data'!G4)),NA())</f>
        <v>55.186721991701248</v>
      </c>
      <c r="N10" s="537">
        <f ca="1">+IF(AND(ISNUMBER(OFFSET('Water Data'!$G$6,0,10*ROW('Water Data'!G4))),'Data Summary'!CC10="Yes"),OFFSET('Water Data'!$G$6,0,10*ROW('Water Data'!G4)),NA())</f>
        <v>54.564315352697093</v>
      </c>
      <c r="O10" s="537" t="e">
        <f ca="1">+IF(AND(ISNUMBER(OFFSET('Water Data'!$G$9,0,10*ROW('Water Data'!G4))),'Data Summary'!CD10="Yes"),OFFSET('Water Data'!$G$9,0,10*ROW('Water Data'!G4)),NA())</f>
        <v>#N/A</v>
      </c>
      <c r="P10" s="537">
        <f ca="1">+IF(AND(ISNUMBER(OFFSET('Water Data'!$H$4,0,10*ROW('Water Data'!H4))),'Data Summary'!CE10="Yes"),100-OFFSET('Water Data'!$H$4,0,10*ROW('Water Data'!H4)),NA())</f>
        <v>27.64072097472561</v>
      </c>
      <c r="Q10" s="537">
        <f ca="1">+IF(AND(ISNUMBER(OFFSET('Water Data'!$H$6,0,10*ROW('Water Data'!H4))),'Data Summary'!CF10="Yes"),OFFSET('Water Data'!$H$6,0,10*ROW('Water Data'!H4)),NA())</f>
        <v>26.756217903534392</v>
      </c>
      <c r="R10" s="537">
        <f ca="1">+IF(AND(ISNUMBER(OFFSET('Water Data'!$H$9,0,10*ROW('Water Data'!H4))),'Data Summary'!CG10="Yes"),OFFSET('Water Data'!$H$9,0,10*ROW('Water Data'!H4)),NA())</f>
        <v>19.49451213372269</v>
      </c>
      <c r="S10" s="537">
        <f ca="1">+IF(AND(ISNUMBER(OFFSET('Water Data'!$I$4,0,10*ROW('Water Data'!I4))),'Data Summary'!CH10="Yes"),100-OFFSET('Water Data'!$I$4,0,10*ROW('Water Data'!I4)),NA())</f>
        <v>53.73</v>
      </c>
      <c r="T10" s="537">
        <f ca="1">+IF(AND(ISNUMBER(OFFSET('Water Data'!$I$6,0,10*ROW('Water Data'!I4))),'Data Summary'!CI10="Yes"),OFFSET('Water Data'!$I$6,0,10*ROW('Water Data'!I4)),NA())</f>
        <v>51.82</v>
      </c>
      <c r="U10" s="537" t="e">
        <f ca="1">+IF(AND(ISNUMBER(OFFSET('Water Data'!$I$9,0,10*ROW('Water Data'!I4))),'Data Summary'!CJ10="Yes"),OFFSET('Water Data'!$I$9,0,10*ROW('Water Data'!I4)),NA())</f>
        <v>#N/A</v>
      </c>
      <c r="V10" s="538" t="e">
        <f ca="1">+IF(AND(ISNUMBER(OFFSET('Sanitation Data'!$D$4,0,10*ROW('Sanitation Data'!D4))),'Data Summary'!CK10="Yes"),100-OFFSET('Sanitation Data'!$D$4,0,10*ROW('Sanitation Data'!D4)),NA())</f>
        <v>#N/A</v>
      </c>
      <c r="W10" s="538" t="e">
        <f ca="1">+IF(AND(ISNUMBER(OFFSET('Sanitation Data'!$D$6,0,10*ROW('Sanitation Data'!D4))),'Data Summary'!CL10="Yes"),OFFSET('Sanitation Data'!$D$6,0,10*ROW('Sanitation Data'!D4)),NA())</f>
        <v>#N/A</v>
      </c>
      <c r="X10" s="538" t="e">
        <f ca="1">+IF(AND(ISNUMBER(OFFSET('Sanitation Data'!$D$10,0,10*ROW('Sanitation Data'!D4))),'Data Summary'!CM10="Yes"),OFFSET('Sanitation Data'!$D$10,0,10*ROW('Sanitation Data'!D4)),NA())</f>
        <v>#N/A</v>
      </c>
      <c r="Y10" s="538" t="e">
        <f ca="1">+IF(AND(ISNUMBER(OFFSET('Sanitation Data'!$D$11,0,10*ROW('Sanitation Data'!D4))),'Data Summary'!CN10="Yes"),OFFSET('Sanitation Data'!$D$11,0,10*ROW('Sanitation Data'!D4)),NA())</f>
        <v>#N/A</v>
      </c>
      <c r="Z10" s="538" t="e">
        <f ca="1">+IF(AND(ISNUMBER(OFFSET('Sanitation Data'!$D$12,0,10*ROW('Sanitation Data'!D4))),'Data Summary'!CO10="Yes"),OFFSET('Sanitation Data'!$D$12,0,10*ROW('Sanitation Data'!D4)),NA())</f>
        <v>#N/A</v>
      </c>
      <c r="AA10" s="538" t="e">
        <f ca="1">+IF(AND(ISNUMBER(OFFSET('Sanitation Data'!$E$4,0,10*ROW('Sanitation Data'!E4))),'Data Summary'!CP10="Yes"),100-OFFSET('Sanitation Data'!$E$4,0,10*ROW('Sanitation Data'!E4)),NA())</f>
        <v>#N/A</v>
      </c>
      <c r="AB10" s="538" t="e">
        <f ca="1">+IF(AND(ISNUMBER(OFFSET('Sanitation Data'!$E$6,0,10*ROW('Sanitation Data'!E4))),'Data Summary'!CQ10="Yes"),OFFSET('Sanitation Data'!$E$6,0,10*ROW('Sanitation Data'!E4)),NA())</f>
        <v>#N/A</v>
      </c>
      <c r="AC10" s="538" t="e">
        <f ca="1">+IF(AND(ISNUMBER(OFFSET('Sanitation Data'!$E$10,0,10*ROW('Sanitation Data'!E4))),'Data Summary'!CR10="Yes"),OFFSET('Sanitation Data'!$E$10,0,10*ROW('Sanitation Data'!E4)),NA())</f>
        <v>#N/A</v>
      </c>
      <c r="AD10" s="538" t="e">
        <f ca="1">+IF(AND(ISNUMBER(OFFSET('Sanitation Data'!$E$11,0,10*ROW('Sanitation Data'!E4))),'Data Summary'!CS10="Yes"),OFFSET('Sanitation Data'!$E$11,0,10*ROW('Sanitation Data'!E4)),NA())</f>
        <v>#N/A</v>
      </c>
      <c r="AE10" s="538" t="e">
        <f ca="1">+IF(AND(ISNUMBER(OFFSET('Sanitation Data'!$E$12,0,10*ROW('Sanitation Data'!E4))),'Data Summary'!CT10="Yes"),OFFSET('Sanitation Data'!$E$12,0,10*ROW('Sanitation Data'!E4)),NA())</f>
        <v>#N/A</v>
      </c>
      <c r="AF10" s="538" t="e">
        <f ca="1">+IF(AND(ISNUMBER(OFFSET('Sanitation Data'!$F$4,0,10*ROW('Sanitation Data'!F4))),'Data Summary'!CU10="Yes"),100-OFFSET('Sanitation Data'!$F$4,0,10*ROW('Sanitation Data'!F4)),NA())</f>
        <v>#N/A</v>
      </c>
      <c r="AG10" s="538" t="e">
        <f ca="1">+IF(AND(ISNUMBER(OFFSET('Sanitation Data'!$F$6,0,10*ROW('Sanitation Data'!F4))),'Data Summary'!CV10="Yes"),OFFSET('Sanitation Data'!$F$6,0,10*ROW('Sanitation Data'!F4)),NA())</f>
        <v>#N/A</v>
      </c>
      <c r="AH10" s="538" t="e">
        <f ca="1">+IF(AND(ISNUMBER(OFFSET('Sanitation Data'!$F$10,0,10*ROW('Sanitation Data'!F4))),'Data Summary'!CW10="Yes"),OFFSET('Sanitation Data'!$F$10,0,10*ROW('Sanitation Data'!F4)),NA())</f>
        <v>#N/A</v>
      </c>
      <c r="AI10" s="538" t="e">
        <f ca="1">+IF(AND(ISNUMBER(OFFSET('Sanitation Data'!$F$11,0,10*ROW('Sanitation Data'!F4))),'Data Summary'!CX10="Yes"),OFFSET('Sanitation Data'!$F$11,0,10*ROW('Sanitation Data'!F4)),NA())</f>
        <v>#N/A</v>
      </c>
      <c r="AJ10" s="538" t="e">
        <f ca="1">+IF(AND(ISNUMBER(OFFSET('Sanitation Data'!$F$12,0,10*ROW('Sanitation Data'!F4))),'Data Summary'!CY10="Yes"),OFFSET('Sanitation Data'!$F$12,0,10*ROW('Sanitation Data'!F4)),NA())</f>
        <v>#N/A</v>
      </c>
      <c r="AK10" s="538" t="e">
        <f ca="1">+IF(AND(ISNUMBER(OFFSET('Sanitation Data'!$G$4,0,10*ROW('Sanitation Data'!G4))),'Data Summary'!CZ10="Yes"),100-OFFSET('Sanitation Data'!$G$4,0,10*ROW('Sanitation Data'!G4)),NA())</f>
        <v>#N/A</v>
      </c>
      <c r="AL10" s="538" t="e">
        <f ca="1">+IF(AND(ISNUMBER(OFFSET('Sanitation Data'!$G$6,0,10*ROW('Sanitation Data'!G4))),'Data Summary'!DA10="Yes"),OFFSET('Sanitation Data'!$G$6,0,10*ROW('Sanitation Data'!G4)),NA())</f>
        <v>#N/A</v>
      </c>
      <c r="AM10" s="538" t="e">
        <f ca="1">+IF(AND(ISNUMBER(OFFSET('Sanitation Data'!$G$10,0,10*ROW('Sanitation Data'!G4))),'Data Summary'!DB10="Yes"),OFFSET('Sanitation Data'!$G$10,0,10*ROW('Sanitation Data'!G4)),NA())</f>
        <v>#N/A</v>
      </c>
      <c r="AN10" s="538" t="e">
        <f ca="1">+IF(AND(ISNUMBER(OFFSET('Sanitation Data'!$G$11,0,10*ROW('Sanitation Data'!G4))),'Data Summary'!DC10="Yes"),OFFSET('Sanitation Data'!$G$11,0,10*ROW('Sanitation Data'!G4)),NA())</f>
        <v>#N/A</v>
      </c>
      <c r="AO10" s="538" t="e">
        <f ca="1">+IF(AND(ISNUMBER(OFFSET('Sanitation Data'!$G$12,0,10*ROW('Sanitation Data'!G4))),'Data Summary'!DD10="Yes"),OFFSET('Sanitation Data'!$G$12,0,10*ROW('Sanitation Data'!G4)),NA())</f>
        <v>#N/A</v>
      </c>
      <c r="AP10" s="538" t="e">
        <f ca="1">+IF(AND(ISNUMBER(OFFSET('Sanitation Data'!$H$4,0,10*ROW('Sanitation Data'!H4))),'Data Summary'!DE10="Yes"),100-OFFSET('Sanitation Data'!$H$4,0,10*ROW('Sanitation Data'!H4)),NA())</f>
        <v>#N/A</v>
      </c>
      <c r="AQ10" s="538" t="e">
        <f ca="1">+IF(AND(ISNUMBER(OFFSET('Sanitation Data'!$H$6,0,10*ROW('Sanitation Data'!H4))),'Data Summary'!DF10="Yes"),OFFSET('Sanitation Data'!$H$6,0,10*ROW('Sanitation Data'!H4)),NA())</f>
        <v>#N/A</v>
      </c>
      <c r="AR10" s="538" t="e">
        <f ca="1">+IF(AND(ISNUMBER(OFFSET('Sanitation Data'!$H$10,0,10*ROW('Sanitation Data'!H4))),'Data Summary'!DG10="Yes"),OFFSET('Sanitation Data'!$H$10,0,10*ROW('Sanitation Data'!H4)),NA())</f>
        <v>#N/A</v>
      </c>
      <c r="AS10" s="538" t="e">
        <f ca="1">+IF(AND(ISNUMBER(OFFSET('Sanitation Data'!$H$11,0,10*ROW('Sanitation Data'!H4))),'Data Summary'!DH10="Yes"),OFFSET('Sanitation Data'!$H$11,0,10*ROW('Sanitation Data'!H4)),NA())</f>
        <v>#N/A</v>
      </c>
      <c r="AT10" s="538" t="e">
        <f ca="1">+IF(AND(ISNUMBER(OFFSET('Sanitation Data'!$H$12,0,10*ROW('Sanitation Data'!H4))),'Data Summary'!DI10="Yes"),OFFSET('Sanitation Data'!$H$12,0,10*ROW('Sanitation Data'!H4)),NA())</f>
        <v>#N/A</v>
      </c>
      <c r="AU10" s="538" t="e">
        <f ca="1">+IF(AND(ISNUMBER(OFFSET('Sanitation Data'!$I$4,0,10*ROW('Sanitation Data'!I4))),'Data Summary'!DJ10="Yes"),100-OFFSET('Sanitation Data'!$I$4,0,10*ROW('Sanitation Data'!I4)),NA())</f>
        <v>#N/A</v>
      </c>
      <c r="AV10" s="538" t="e">
        <f ca="1">+IF(AND(ISNUMBER(OFFSET('Sanitation Data'!$I$6,0,10*ROW('Sanitation Data'!I4))),'Data Summary'!DK10="Yes"),OFFSET('Sanitation Data'!$I$6,0,10*ROW('Sanitation Data'!I4)),NA())</f>
        <v>#N/A</v>
      </c>
      <c r="AW10" s="538" t="e">
        <f ca="1">+IF(AND(ISNUMBER(OFFSET('Sanitation Data'!$I$10,0,10*ROW('Sanitation Data'!I4))),'Data Summary'!DL10="Yes"),OFFSET('Sanitation Data'!$I$10,0,10*ROW('Sanitation Data'!I4)),NA())</f>
        <v>#N/A</v>
      </c>
      <c r="AX10" s="538" t="e">
        <f ca="1">+IF(AND(ISNUMBER(OFFSET('Sanitation Data'!$I$11,0,10*ROW('Sanitation Data'!I4))),'Data Summary'!DM10="Yes"),OFFSET('Sanitation Data'!$I$11,0,10*ROW('Sanitation Data'!I4)),NA())</f>
        <v>#N/A</v>
      </c>
      <c r="AY10" s="538" t="e">
        <f ca="1">+IF(AND(ISNUMBER(OFFSET('Sanitation Data'!$I$12,0,10*ROW('Sanitation Data'!I4))),'Data Summary'!DN10="Yes"),OFFSET('Sanitation Data'!$I$12,0,10*ROW('Sanitation Data'!I4)),NA())</f>
        <v>#N/A</v>
      </c>
      <c r="AZ10" s="539" t="e">
        <f ca="1">+IF(AND(ISNUMBER(OFFSET('Hygiene Data'!$D$5,0,10*ROW('Hygiene Data'!D4))),'Data Summary'!DO10="Yes"),OFFSET('Hygiene Data'!$D$5,0,10*ROW('Hygiene Data'!D4)),NA())</f>
        <v>#N/A</v>
      </c>
      <c r="BA10" s="539" t="e">
        <f ca="1">+IF(AND(ISNUMBER(OFFSET('Hygiene Data'!$D$7,0,10*ROW('Hygiene Data'!D4))),'Data Summary'!DP10="Yes"),OFFSET('Hygiene Data'!$D$7,0,10*ROW('Hygiene Data'!D4)),NA())</f>
        <v>#N/A</v>
      </c>
      <c r="BB10" s="539" t="e">
        <f ca="1">+IF(AND(ISNUMBER(OFFSET('Hygiene Data'!$D$9,0,10*ROW('Hygiene Data'!D4))),'Data Summary'!DQ10="Yes"),OFFSET('Hygiene Data'!$D$9,0,10*ROW('Hygiene Data'!D4)),NA())</f>
        <v>#N/A</v>
      </c>
      <c r="BC10" s="539" t="e">
        <f ca="1">+IF(AND(ISNUMBER(OFFSET('Hygiene Data'!$E$5,0,10*ROW('Hygiene Data'!E4))),'Data Summary'!DR10="Yes"),OFFSET('Hygiene Data'!$E$5,0,10*ROW('Hygiene Data'!E4)),NA())</f>
        <v>#N/A</v>
      </c>
      <c r="BD10" s="539" t="e">
        <f ca="1">+IF(AND(ISNUMBER(OFFSET('Hygiene Data'!$E$7,0,10*ROW('Hygiene Data'!E4))),'Data Summary'!DS10="Yes"),OFFSET('Hygiene Data'!$E$7,0,10*ROW('Hygiene Data'!E4)),NA())</f>
        <v>#N/A</v>
      </c>
      <c r="BE10" s="539" t="e">
        <f ca="1">+IF(AND(ISNUMBER(OFFSET('Hygiene Data'!$E$9,0,10*ROW('Hygiene Data'!E4))),'Data Summary'!DT10="Yes"),OFFSET('Hygiene Data'!$E$9,0,10*ROW('Hygiene Data'!E4)),NA())</f>
        <v>#N/A</v>
      </c>
      <c r="BF10" s="539" t="e">
        <f ca="1">+IF(AND(ISNUMBER(OFFSET('Hygiene Data'!$F$5,0,10*ROW('Hygiene Data'!F4))),'Data Summary'!DU10="Yes"),OFFSET('Hygiene Data'!$F$5,0,10*ROW('Hygiene Data'!F4)),NA())</f>
        <v>#N/A</v>
      </c>
      <c r="BG10" s="539" t="e">
        <f ca="1">+IF(AND(ISNUMBER(OFFSET('Hygiene Data'!$F$7,0,10*ROW('Hygiene Data'!F4))),'Data Summary'!DV10="Yes"),OFFSET('Hygiene Data'!$F$7,0,10*ROW('Hygiene Data'!F4)),NA())</f>
        <v>#N/A</v>
      </c>
      <c r="BH10" s="539" t="e">
        <f ca="1">+IF(AND(ISNUMBER(OFFSET('Hygiene Data'!$F$9,0,10*ROW('Hygiene Data'!F4))),'Data Summary'!DW10="Yes"),OFFSET('Hygiene Data'!$F$9,0,10*ROW('Hygiene Data'!F4)),NA())</f>
        <v>#N/A</v>
      </c>
      <c r="BI10" s="539" t="e">
        <f ca="1">+IF(AND(ISNUMBER(OFFSET('Hygiene Data'!$G$5,0,10*ROW('Hygiene Data'!G4))),'Data Summary'!DX10="Yes"),OFFSET('Hygiene Data'!$G$5,0,10*ROW('Hygiene Data'!G4)),NA())</f>
        <v>#N/A</v>
      </c>
      <c r="BJ10" s="539" t="e">
        <f ca="1">+IF(AND(ISNUMBER(OFFSET('Hygiene Data'!$G$7,0,10*ROW('Hygiene Data'!G4))),'Data Summary'!DY10="Yes"),OFFSET('Hygiene Data'!$G$7,0,10*ROW('Hygiene Data'!G4)),NA())</f>
        <v>#N/A</v>
      </c>
      <c r="BK10" s="539" t="e">
        <f ca="1">+IF(AND(ISNUMBER(OFFSET('Hygiene Data'!$G$9,0,10*ROW('Hygiene Data'!G4))),'Data Summary'!DZ10="Yes"),OFFSET('Hygiene Data'!$G$9,0,10*ROW('Hygiene Data'!G4)),NA())</f>
        <v>#N/A</v>
      </c>
      <c r="BL10" s="539" t="e">
        <f ca="1">+IF(AND(ISNUMBER(OFFSET('Hygiene Data'!$H$5,0,10*ROW('Hygiene Data'!H4))),'Data Summary'!EA10="Yes"),OFFSET('Hygiene Data'!$H$5,0,10*ROW('Hygiene Data'!H4)),NA())</f>
        <v>#N/A</v>
      </c>
      <c r="BM10" s="539" t="e">
        <f ca="1">+IF(AND(ISNUMBER(OFFSET('Hygiene Data'!$H$7,0,10*ROW('Hygiene Data'!H4))),'Data Summary'!EB10="Yes"),OFFSET('Hygiene Data'!$H$7,0,10*ROW('Hygiene Data'!H4)),NA())</f>
        <v>#N/A</v>
      </c>
      <c r="BN10" s="539" t="e">
        <f ca="1">+IF(AND(ISNUMBER(OFFSET('Hygiene Data'!$H$9,0,10*ROW('Hygiene Data'!H4))),'Data Summary'!EC10="Yes"),OFFSET('Hygiene Data'!$H$9,0,10*ROW('Hygiene Data'!H4)),NA())</f>
        <v>#N/A</v>
      </c>
      <c r="BO10" s="539" t="e">
        <f ca="1">+IF(AND(ISNUMBER(OFFSET('Hygiene Data'!$I$5,0,10*ROW('Hygiene Data'!I4))),'Data Summary'!ED10="Yes"),OFFSET('Hygiene Data'!$I$5,0,10*ROW('Hygiene Data'!I4)),NA())</f>
        <v>#N/A</v>
      </c>
      <c r="BP10" s="539" t="e">
        <f ca="1">+IF(AND(ISNUMBER(OFFSET('Hygiene Data'!$I$7,0,10*ROW('Hygiene Data'!I4))),'Data Summary'!EE10="Yes"),OFFSET('Hygiene Data'!$I$7,0,10*ROW('Hygiene Data'!I4)),NA())</f>
        <v>#N/A</v>
      </c>
      <c r="BQ10" s="539" t="e">
        <f ca="1">+IF(AND(ISNUMBER(OFFSET('Hygiene Data'!$I$9,0,10*ROW('Hygiene Data'!I4))),'Data Summary'!EF10="Yes"),OFFSET('Hygiene Data'!$I$9,0,10*ROW('Hygiene Data'!I4)),NA())</f>
        <v>#N/A</v>
      </c>
    </row>
    <row r="11" spans="1:69" x14ac:dyDescent="0.25">
      <c r="A11" s="535" t="str">
        <f ca="1">+RIGHT('Data Summary'!A11,LEN('Data Summary'!A11)-9)</f>
        <v>UIS</v>
      </c>
      <c r="B11" s="509" t="str">
        <f ca="1">+IF(ISTEXT('Data Summary'!B11),'Data Summary'!B11,"")</f>
        <v>Autre</v>
      </c>
      <c r="C11" s="536">
        <f ca="1">+VALUE('Data Summary'!C11)</f>
        <v>2018</v>
      </c>
      <c r="D11" s="537" t="e">
        <f ca="1">+IF(AND(ISNUMBER(OFFSET('Water Data'!$D$4,0,10*ROW('Water Data'!D5))),'Data Summary'!BS11="Yes"),100-OFFSET('Water Data'!$D$4,0,10*ROW('Water Data'!D5)),NA())</f>
        <v>#N/A</v>
      </c>
      <c r="E11" s="537" t="e">
        <f ca="1">+IF(AND(ISNUMBER(OFFSET('Water Data'!$D$6,0,10*ROW('Water Data'!D5))),'Data Summary'!BT11="Yes"),OFFSET('Water Data'!$D$6,0,10*ROW('Water Data'!D5)),NA())</f>
        <v>#N/A</v>
      </c>
      <c r="F11" s="537">
        <f ca="1">+IF(AND(ISNUMBER(OFFSET('Water Data'!$D$9,0,10*ROW('Water Data'!D5))),'Data Summary'!BU11="Yes"),OFFSET('Water Data'!$D$9,0,10*ROW('Water Data'!D5)),NA())</f>
        <v>15</v>
      </c>
      <c r="G11" s="537" t="e">
        <f ca="1">+IF(AND(ISNUMBER(OFFSET('Water Data'!$E$4,0,10*ROW('Water Data'!E5))),'Data Summary'!BV11="Yes"),100-OFFSET('Water Data'!$E$4,0,10*ROW('Water Data'!E5)),NA())</f>
        <v>#N/A</v>
      </c>
      <c r="H11" s="537" t="e">
        <f ca="1">+IF(AND(ISNUMBER(OFFSET('Water Data'!$E$6,0,10*ROW('Water Data'!E5))),'Data Summary'!BW11="Yes"),OFFSET('Water Data'!$E$6,0,10*ROW('Water Data'!E5)),NA())</f>
        <v>#N/A</v>
      </c>
      <c r="I11" s="537" t="e">
        <f ca="1">+IF(AND(ISNUMBER(OFFSET('Water Data'!$E$9,0,10*ROW('Water Data'!E5))),'Data Summary'!BX11="Yes"),OFFSET('Water Data'!$E$9,0,10*ROW('Water Data'!E5)),NA())</f>
        <v>#N/A</v>
      </c>
      <c r="J11" s="537" t="e">
        <f ca="1">+IF(AND(ISNUMBER(OFFSET('Water Data'!$F$4,0,10*ROW('Water Data'!F5))),'Data Summary'!BY11="Yes"),100-OFFSET('Water Data'!$F$4,0,10*ROW('Water Data'!F5)),NA())</f>
        <v>#N/A</v>
      </c>
      <c r="K11" s="537" t="e">
        <f ca="1">+IF(AND(ISNUMBER(OFFSET('Water Data'!$F$6,0,10*ROW('Water Data'!F5))),'Data Summary'!BZ11="Yes"),OFFSET('Water Data'!$F$6,0,10*ROW('Water Data'!F5)),NA())</f>
        <v>#N/A</v>
      </c>
      <c r="L11" s="537" t="e">
        <f ca="1">+IF(AND(ISNUMBER(OFFSET('Water Data'!$F$9,0,10*ROW('Water Data'!F5))),'Data Summary'!CA11="Yes"),OFFSET('Water Data'!$F$9,0,10*ROW('Water Data'!F5)),NA())</f>
        <v>#N/A</v>
      </c>
      <c r="M11" s="537" t="e">
        <f ca="1">+IF(AND(ISNUMBER(OFFSET('Water Data'!$G$4,0,10*ROW('Water Data'!G5))),'Data Summary'!CB11="Yes"),100-OFFSET('Water Data'!$G$4,0,10*ROW('Water Data'!G5)),NA())</f>
        <v>#N/A</v>
      </c>
      <c r="N11" s="537" t="e">
        <f ca="1">+IF(AND(ISNUMBER(OFFSET('Water Data'!$G$6,0,10*ROW('Water Data'!G5))),'Data Summary'!CC11="Yes"),OFFSET('Water Data'!$G$6,0,10*ROW('Water Data'!G5)),NA())</f>
        <v>#N/A</v>
      </c>
      <c r="O11" s="537" t="e">
        <f ca="1">+IF(AND(ISNUMBER(OFFSET('Water Data'!$G$9,0,10*ROW('Water Data'!G5))),'Data Summary'!CD11="Yes"),OFFSET('Water Data'!$G$9,0,10*ROW('Water Data'!G5)),NA())</f>
        <v>#N/A</v>
      </c>
      <c r="P11" s="537" t="e">
        <f ca="1">+IF(AND(ISNUMBER(OFFSET('Water Data'!$H$4,0,10*ROW('Water Data'!H5))),'Data Summary'!CE11="Yes"),100-OFFSET('Water Data'!$H$4,0,10*ROW('Water Data'!H5)),NA())</f>
        <v>#N/A</v>
      </c>
      <c r="Q11" s="537" t="e">
        <f ca="1">+IF(AND(ISNUMBER(OFFSET('Water Data'!$H$6,0,10*ROW('Water Data'!H5))),'Data Summary'!CF11="Yes"),OFFSET('Water Data'!$H$6,0,10*ROW('Water Data'!H5)),NA())</f>
        <v>#N/A</v>
      </c>
      <c r="R11" s="537">
        <f ca="1">+IF(AND(ISNUMBER(OFFSET('Water Data'!$H$9,0,10*ROW('Water Data'!H5))),'Data Summary'!CG11="Yes"),OFFSET('Water Data'!$H$9,0,10*ROW('Water Data'!H5)),NA())</f>
        <v>15</v>
      </c>
      <c r="S11" s="537" t="e">
        <f ca="1">+IF(AND(ISNUMBER(OFFSET('Water Data'!$I$4,0,10*ROW('Water Data'!I5))),'Data Summary'!CH11="Yes"),100-OFFSET('Water Data'!$I$4,0,10*ROW('Water Data'!I5)),NA())</f>
        <v>#N/A</v>
      </c>
      <c r="T11" s="537" t="e">
        <f ca="1">+IF(AND(ISNUMBER(OFFSET('Water Data'!$I$6,0,10*ROW('Water Data'!I5))),'Data Summary'!CI11="Yes"),OFFSET('Water Data'!$I$6,0,10*ROW('Water Data'!I5)),NA())</f>
        <v>#N/A</v>
      </c>
      <c r="U11" s="537" t="e">
        <f ca="1">+IF(AND(ISNUMBER(OFFSET('Water Data'!$I$9,0,10*ROW('Water Data'!I5))),'Data Summary'!CJ11="Yes"),OFFSET('Water Data'!$I$9,0,10*ROW('Water Data'!I5)),NA())</f>
        <v>#N/A</v>
      </c>
      <c r="V11" s="538" t="e">
        <f ca="1">+IF(AND(ISNUMBER(OFFSET('Sanitation Data'!$D$4,0,10*ROW('Sanitation Data'!D5))),'Data Summary'!CK11="Yes"),100-OFFSET('Sanitation Data'!$D$4,0,10*ROW('Sanitation Data'!D5)),NA())</f>
        <v>#N/A</v>
      </c>
      <c r="W11" s="538" t="e">
        <f ca="1">+IF(AND(ISNUMBER(OFFSET('Sanitation Data'!$D$6,0,10*ROW('Sanitation Data'!D5))),'Data Summary'!CL11="Yes"),OFFSET('Sanitation Data'!$D$6,0,10*ROW('Sanitation Data'!D5)),NA())</f>
        <v>#N/A</v>
      </c>
      <c r="X11" s="538" t="e">
        <f ca="1">+IF(AND(ISNUMBER(OFFSET('Sanitation Data'!$D$10,0,10*ROW('Sanitation Data'!D5))),'Data Summary'!CM11="Yes"),OFFSET('Sanitation Data'!$D$10,0,10*ROW('Sanitation Data'!D5)),NA())</f>
        <v>#N/A</v>
      </c>
      <c r="Y11" s="538" t="e">
        <f ca="1">+IF(AND(ISNUMBER(OFFSET('Sanitation Data'!$D$11,0,10*ROW('Sanitation Data'!D5))),'Data Summary'!CN11="Yes"),OFFSET('Sanitation Data'!$D$11,0,10*ROW('Sanitation Data'!D5)),NA())</f>
        <v>#N/A</v>
      </c>
      <c r="Z11" s="538" t="e">
        <f ca="1">+IF(AND(ISNUMBER(OFFSET('Sanitation Data'!$D$12,0,10*ROW('Sanitation Data'!D5))),'Data Summary'!CO11="Yes"),OFFSET('Sanitation Data'!$D$12,0,10*ROW('Sanitation Data'!D5)),NA())</f>
        <v>#N/A</v>
      </c>
      <c r="AA11" s="538" t="e">
        <f ca="1">+IF(AND(ISNUMBER(OFFSET('Sanitation Data'!$E$4,0,10*ROW('Sanitation Data'!E5))),'Data Summary'!CP11="Yes"),100-OFFSET('Sanitation Data'!$E$4,0,10*ROW('Sanitation Data'!E5)),NA())</f>
        <v>#N/A</v>
      </c>
      <c r="AB11" s="538" t="e">
        <f ca="1">+IF(AND(ISNUMBER(OFFSET('Sanitation Data'!$E$6,0,10*ROW('Sanitation Data'!E5))),'Data Summary'!CQ11="Yes"),OFFSET('Sanitation Data'!$E$6,0,10*ROW('Sanitation Data'!E5)),NA())</f>
        <v>#N/A</v>
      </c>
      <c r="AC11" s="538" t="e">
        <f ca="1">+IF(AND(ISNUMBER(OFFSET('Sanitation Data'!$E$10,0,10*ROW('Sanitation Data'!E5))),'Data Summary'!CR11="Yes"),OFFSET('Sanitation Data'!$E$10,0,10*ROW('Sanitation Data'!E5)),NA())</f>
        <v>#N/A</v>
      </c>
      <c r="AD11" s="538" t="e">
        <f ca="1">+IF(AND(ISNUMBER(OFFSET('Sanitation Data'!$E$11,0,10*ROW('Sanitation Data'!E5))),'Data Summary'!CS11="Yes"),OFFSET('Sanitation Data'!$E$11,0,10*ROW('Sanitation Data'!E5)),NA())</f>
        <v>#N/A</v>
      </c>
      <c r="AE11" s="538" t="e">
        <f ca="1">+IF(AND(ISNUMBER(OFFSET('Sanitation Data'!$E$12,0,10*ROW('Sanitation Data'!E5))),'Data Summary'!CT11="Yes"),OFFSET('Sanitation Data'!$E$12,0,10*ROW('Sanitation Data'!E5)),NA())</f>
        <v>#N/A</v>
      </c>
      <c r="AF11" s="538" t="e">
        <f ca="1">+IF(AND(ISNUMBER(OFFSET('Sanitation Data'!$F$4,0,10*ROW('Sanitation Data'!F5))),'Data Summary'!CU11="Yes"),100-OFFSET('Sanitation Data'!$F$4,0,10*ROW('Sanitation Data'!F5)),NA())</f>
        <v>#N/A</v>
      </c>
      <c r="AG11" s="538" t="e">
        <f ca="1">+IF(AND(ISNUMBER(OFFSET('Sanitation Data'!$F$6,0,10*ROW('Sanitation Data'!F5))),'Data Summary'!CV11="Yes"),OFFSET('Sanitation Data'!$F$6,0,10*ROW('Sanitation Data'!F5)),NA())</f>
        <v>#N/A</v>
      </c>
      <c r="AH11" s="538" t="e">
        <f ca="1">+IF(AND(ISNUMBER(OFFSET('Sanitation Data'!$F$10,0,10*ROW('Sanitation Data'!F5))),'Data Summary'!CW11="Yes"),OFFSET('Sanitation Data'!$F$10,0,10*ROW('Sanitation Data'!F5)),NA())</f>
        <v>#N/A</v>
      </c>
      <c r="AI11" s="538" t="e">
        <f ca="1">+IF(AND(ISNUMBER(OFFSET('Sanitation Data'!$F$11,0,10*ROW('Sanitation Data'!F5))),'Data Summary'!CX11="Yes"),OFFSET('Sanitation Data'!$F$11,0,10*ROW('Sanitation Data'!F5)),NA())</f>
        <v>#N/A</v>
      </c>
      <c r="AJ11" s="538" t="e">
        <f ca="1">+IF(AND(ISNUMBER(OFFSET('Sanitation Data'!$F$12,0,10*ROW('Sanitation Data'!F5))),'Data Summary'!CY11="Yes"),OFFSET('Sanitation Data'!$F$12,0,10*ROW('Sanitation Data'!F5)),NA())</f>
        <v>#N/A</v>
      </c>
      <c r="AK11" s="538" t="e">
        <f ca="1">+IF(AND(ISNUMBER(OFFSET('Sanitation Data'!$G$4,0,10*ROW('Sanitation Data'!G5))),'Data Summary'!CZ11="Yes"),100-OFFSET('Sanitation Data'!$G$4,0,10*ROW('Sanitation Data'!G5)),NA())</f>
        <v>#N/A</v>
      </c>
      <c r="AL11" s="538" t="e">
        <f ca="1">+IF(AND(ISNUMBER(OFFSET('Sanitation Data'!$G$6,0,10*ROW('Sanitation Data'!G5))),'Data Summary'!DA11="Yes"),OFFSET('Sanitation Data'!$G$6,0,10*ROW('Sanitation Data'!G5)),NA())</f>
        <v>#N/A</v>
      </c>
      <c r="AM11" s="538" t="e">
        <f ca="1">+IF(AND(ISNUMBER(OFFSET('Sanitation Data'!$G$10,0,10*ROW('Sanitation Data'!G5))),'Data Summary'!DB11="Yes"),OFFSET('Sanitation Data'!$G$10,0,10*ROW('Sanitation Data'!G5)),NA())</f>
        <v>#N/A</v>
      </c>
      <c r="AN11" s="538" t="e">
        <f ca="1">+IF(AND(ISNUMBER(OFFSET('Sanitation Data'!$G$11,0,10*ROW('Sanitation Data'!G5))),'Data Summary'!DC11="Yes"),OFFSET('Sanitation Data'!$G$11,0,10*ROW('Sanitation Data'!G5)),NA())</f>
        <v>#N/A</v>
      </c>
      <c r="AO11" s="538" t="e">
        <f ca="1">+IF(AND(ISNUMBER(OFFSET('Sanitation Data'!$G$12,0,10*ROW('Sanitation Data'!G5))),'Data Summary'!DD11="Yes"),OFFSET('Sanitation Data'!$G$12,0,10*ROW('Sanitation Data'!G5)),NA())</f>
        <v>#N/A</v>
      </c>
      <c r="AP11" s="538" t="e">
        <f ca="1">+IF(AND(ISNUMBER(OFFSET('Sanitation Data'!$H$4,0,10*ROW('Sanitation Data'!H5))),'Data Summary'!DE11="Yes"),100-OFFSET('Sanitation Data'!$H$4,0,10*ROW('Sanitation Data'!H5)),NA())</f>
        <v>#N/A</v>
      </c>
      <c r="AQ11" s="538" t="e">
        <f ca="1">+IF(AND(ISNUMBER(OFFSET('Sanitation Data'!$H$6,0,10*ROW('Sanitation Data'!H5))),'Data Summary'!DF11="Yes"),OFFSET('Sanitation Data'!$H$6,0,10*ROW('Sanitation Data'!H5)),NA())</f>
        <v>#N/A</v>
      </c>
      <c r="AR11" s="538" t="e">
        <f ca="1">+IF(AND(ISNUMBER(OFFSET('Sanitation Data'!$H$10,0,10*ROW('Sanitation Data'!H5))),'Data Summary'!DG11="Yes"),OFFSET('Sanitation Data'!$H$10,0,10*ROW('Sanitation Data'!H5)),NA())</f>
        <v>#N/A</v>
      </c>
      <c r="AS11" s="538" t="e">
        <f ca="1">+IF(AND(ISNUMBER(OFFSET('Sanitation Data'!$H$11,0,10*ROW('Sanitation Data'!H5))),'Data Summary'!DH11="Yes"),OFFSET('Sanitation Data'!$H$11,0,10*ROW('Sanitation Data'!H5)),NA())</f>
        <v>#N/A</v>
      </c>
      <c r="AT11" s="538" t="e">
        <f ca="1">+IF(AND(ISNUMBER(OFFSET('Sanitation Data'!$H$12,0,10*ROW('Sanitation Data'!H5))),'Data Summary'!DI11="Yes"),OFFSET('Sanitation Data'!$H$12,0,10*ROW('Sanitation Data'!H5)),NA())</f>
        <v>#N/A</v>
      </c>
      <c r="AU11" s="538" t="e">
        <f ca="1">+IF(AND(ISNUMBER(OFFSET('Sanitation Data'!$I$4,0,10*ROW('Sanitation Data'!I5))),'Data Summary'!DJ11="Yes"),100-OFFSET('Sanitation Data'!$I$4,0,10*ROW('Sanitation Data'!I5)),NA())</f>
        <v>#N/A</v>
      </c>
      <c r="AV11" s="538" t="e">
        <f ca="1">+IF(AND(ISNUMBER(OFFSET('Sanitation Data'!$I$6,0,10*ROW('Sanitation Data'!I5))),'Data Summary'!DK11="Yes"),OFFSET('Sanitation Data'!$I$6,0,10*ROW('Sanitation Data'!I5)),NA())</f>
        <v>#N/A</v>
      </c>
      <c r="AW11" s="538" t="e">
        <f ca="1">+IF(AND(ISNUMBER(OFFSET('Sanitation Data'!$I$10,0,10*ROW('Sanitation Data'!I5))),'Data Summary'!DL11="Yes"),OFFSET('Sanitation Data'!$I$10,0,10*ROW('Sanitation Data'!I5)),NA())</f>
        <v>#N/A</v>
      </c>
      <c r="AX11" s="538" t="e">
        <f ca="1">+IF(AND(ISNUMBER(OFFSET('Sanitation Data'!$I$11,0,10*ROW('Sanitation Data'!I5))),'Data Summary'!DM11="Yes"),OFFSET('Sanitation Data'!$I$11,0,10*ROW('Sanitation Data'!I5)),NA())</f>
        <v>#N/A</v>
      </c>
      <c r="AY11" s="538" t="e">
        <f ca="1">+IF(AND(ISNUMBER(OFFSET('Sanitation Data'!$I$12,0,10*ROW('Sanitation Data'!I5))),'Data Summary'!DN11="Yes"),OFFSET('Sanitation Data'!$I$12,0,10*ROW('Sanitation Data'!I5)),NA())</f>
        <v>#N/A</v>
      </c>
      <c r="AZ11" s="539" t="e">
        <f ca="1">+IF(AND(ISNUMBER(OFFSET('Hygiene Data'!$D$5,0,10*ROW('Hygiene Data'!D5))),'Data Summary'!DO11="Yes"),OFFSET('Hygiene Data'!$D$5,0,10*ROW('Hygiene Data'!D5)),NA())</f>
        <v>#N/A</v>
      </c>
      <c r="BA11" s="539" t="e">
        <f ca="1">+IF(AND(ISNUMBER(OFFSET('Hygiene Data'!$D$7,0,10*ROW('Hygiene Data'!D5))),'Data Summary'!DP11="Yes"),OFFSET('Hygiene Data'!$D$7,0,10*ROW('Hygiene Data'!D5)),NA())</f>
        <v>#N/A</v>
      </c>
      <c r="BB11" s="539">
        <f ca="1">+IF(AND(ISNUMBER(OFFSET('Hygiene Data'!$D$9,0,10*ROW('Hygiene Data'!D5))),'Data Summary'!DQ11="Yes"),OFFSET('Hygiene Data'!$D$9,0,10*ROW('Hygiene Data'!D5)),NA())</f>
        <v>19.592449999999999</v>
      </c>
      <c r="BC11" s="539" t="e">
        <f ca="1">+IF(AND(ISNUMBER(OFFSET('Hygiene Data'!$E$5,0,10*ROW('Hygiene Data'!E5))),'Data Summary'!DR11="Yes"),OFFSET('Hygiene Data'!$E$5,0,10*ROW('Hygiene Data'!E5)),NA())</f>
        <v>#N/A</v>
      </c>
      <c r="BD11" s="539" t="e">
        <f ca="1">+IF(AND(ISNUMBER(OFFSET('Hygiene Data'!$E$7,0,10*ROW('Hygiene Data'!E5))),'Data Summary'!DS11="Yes"),OFFSET('Hygiene Data'!$E$7,0,10*ROW('Hygiene Data'!E5)),NA())</f>
        <v>#N/A</v>
      </c>
      <c r="BE11" s="539" t="e">
        <f ca="1">+IF(AND(ISNUMBER(OFFSET('Hygiene Data'!$E$9,0,10*ROW('Hygiene Data'!E5))),'Data Summary'!DT11="Yes"),OFFSET('Hygiene Data'!$E$9,0,10*ROW('Hygiene Data'!E5)),NA())</f>
        <v>#N/A</v>
      </c>
      <c r="BF11" s="539" t="e">
        <f ca="1">+IF(AND(ISNUMBER(OFFSET('Hygiene Data'!$F$5,0,10*ROW('Hygiene Data'!F5))),'Data Summary'!DU11="Yes"),OFFSET('Hygiene Data'!$F$5,0,10*ROW('Hygiene Data'!F5)),NA())</f>
        <v>#N/A</v>
      </c>
      <c r="BG11" s="539" t="e">
        <f ca="1">+IF(AND(ISNUMBER(OFFSET('Hygiene Data'!$F$7,0,10*ROW('Hygiene Data'!F5))),'Data Summary'!DV11="Yes"),OFFSET('Hygiene Data'!$F$7,0,10*ROW('Hygiene Data'!F5)),NA())</f>
        <v>#N/A</v>
      </c>
      <c r="BH11" s="539" t="e">
        <f ca="1">+IF(AND(ISNUMBER(OFFSET('Hygiene Data'!$F$9,0,10*ROW('Hygiene Data'!F5))),'Data Summary'!DW11="Yes"),OFFSET('Hygiene Data'!$F$9,0,10*ROW('Hygiene Data'!F5)),NA())</f>
        <v>#N/A</v>
      </c>
      <c r="BI11" s="539" t="e">
        <f ca="1">+IF(AND(ISNUMBER(OFFSET('Hygiene Data'!$G$5,0,10*ROW('Hygiene Data'!G5))),'Data Summary'!DX11="Yes"),OFFSET('Hygiene Data'!$G$5,0,10*ROW('Hygiene Data'!G5)),NA())</f>
        <v>#N/A</v>
      </c>
      <c r="BJ11" s="539" t="e">
        <f ca="1">+IF(AND(ISNUMBER(OFFSET('Hygiene Data'!$G$7,0,10*ROW('Hygiene Data'!G5))),'Data Summary'!DY11="Yes"),OFFSET('Hygiene Data'!$G$7,0,10*ROW('Hygiene Data'!G5)),NA())</f>
        <v>#N/A</v>
      </c>
      <c r="BK11" s="539" t="e">
        <f ca="1">+IF(AND(ISNUMBER(OFFSET('Hygiene Data'!$G$9,0,10*ROW('Hygiene Data'!G5))),'Data Summary'!DZ11="Yes"),OFFSET('Hygiene Data'!$G$9,0,10*ROW('Hygiene Data'!G5)),NA())</f>
        <v>#N/A</v>
      </c>
      <c r="BL11" s="539" t="e">
        <f ca="1">+IF(AND(ISNUMBER(OFFSET('Hygiene Data'!$H$5,0,10*ROW('Hygiene Data'!H5))),'Data Summary'!EA11="Yes"),OFFSET('Hygiene Data'!$H$5,0,10*ROW('Hygiene Data'!H5)),NA())</f>
        <v>#N/A</v>
      </c>
      <c r="BM11" s="539" t="e">
        <f ca="1">+IF(AND(ISNUMBER(OFFSET('Hygiene Data'!$H$7,0,10*ROW('Hygiene Data'!H5))),'Data Summary'!EB11="Yes"),OFFSET('Hygiene Data'!$H$7,0,10*ROW('Hygiene Data'!H5)),NA())</f>
        <v>#N/A</v>
      </c>
      <c r="BN11" s="539">
        <f ca="1">+IF(AND(ISNUMBER(OFFSET('Hygiene Data'!$H$9,0,10*ROW('Hygiene Data'!H5))),'Data Summary'!EC11="Yes"),OFFSET('Hygiene Data'!$H$9,0,10*ROW('Hygiene Data'!H5)),NA())</f>
        <v>19.592449999999999</v>
      </c>
      <c r="BO11" s="539" t="e">
        <f ca="1">+IF(AND(ISNUMBER(OFFSET('Hygiene Data'!$I$5,0,10*ROW('Hygiene Data'!I5))),'Data Summary'!ED11="Yes"),OFFSET('Hygiene Data'!$I$5,0,10*ROW('Hygiene Data'!I5)),NA())</f>
        <v>#N/A</v>
      </c>
      <c r="BP11" s="539" t="e">
        <f ca="1">+IF(AND(ISNUMBER(OFFSET('Hygiene Data'!$I$7,0,10*ROW('Hygiene Data'!I5))),'Data Summary'!EE11="Yes"),OFFSET('Hygiene Data'!$I$7,0,10*ROW('Hygiene Data'!I5)),NA())</f>
        <v>#N/A</v>
      </c>
      <c r="BQ11" s="539" t="e">
        <f ca="1">+IF(AND(ISNUMBER(OFFSET('Hygiene Data'!$I$9,0,10*ROW('Hygiene Data'!I5))),'Data Summary'!EF11="Yes"),OFFSET('Hygiene Data'!$I$9,0,10*ROW('Hygiene Data'!I5)),NA())</f>
        <v>#N/A</v>
      </c>
    </row>
    <row r="12" spans="1:69" x14ac:dyDescent="0.25">
      <c r="A12" s="535" t="str">
        <f ca="1">+RIGHT('Data Summary'!A12,LEN('Data Summary'!A12)-9)</f>
        <v>UIS</v>
      </c>
      <c r="B12" s="509" t="str">
        <f ca="1">+IF(ISTEXT('Data Summary'!B12),'Data Summary'!B12,"")</f>
        <v>Autre</v>
      </c>
      <c r="C12" s="536">
        <f ca="1">+VALUE('Data Summary'!C12)</f>
        <v>2019</v>
      </c>
      <c r="D12" s="537" t="e">
        <f ca="1">+IF(AND(ISNUMBER(OFFSET('Water Data'!$D$4,0,10*ROW('Water Data'!D6))),'Data Summary'!BS12="Yes"),100-OFFSET('Water Data'!$D$4,0,10*ROW('Water Data'!D6)),NA())</f>
        <v>#N/A</v>
      </c>
      <c r="E12" s="537" t="e">
        <f ca="1">+IF(AND(ISNUMBER(OFFSET('Water Data'!$D$6,0,10*ROW('Water Data'!D6))),'Data Summary'!BT12="Yes"),OFFSET('Water Data'!$D$6,0,10*ROW('Water Data'!D6)),NA())</f>
        <v>#N/A</v>
      </c>
      <c r="F12" s="537" t="e">
        <f ca="1">+IF(AND(ISNUMBER(OFFSET('Water Data'!$D$9,0,10*ROW('Water Data'!D6))),'Data Summary'!BU12="Yes"),OFFSET('Water Data'!$D$9,0,10*ROW('Water Data'!D6)),NA())</f>
        <v>#N/A</v>
      </c>
      <c r="G12" s="537" t="e">
        <f ca="1">+IF(AND(ISNUMBER(OFFSET('Water Data'!$E$4,0,10*ROW('Water Data'!E6))),'Data Summary'!BV12="Yes"),100-OFFSET('Water Data'!$E$4,0,10*ROW('Water Data'!E6)),NA())</f>
        <v>#N/A</v>
      </c>
      <c r="H12" s="537" t="e">
        <f ca="1">+IF(AND(ISNUMBER(OFFSET('Water Data'!$E$6,0,10*ROW('Water Data'!E6))),'Data Summary'!BW12="Yes"),OFFSET('Water Data'!$E$6,0,10*ROW('Water Data'!E6)),NA())</f>
        <v>#N/A</v>
      </c>
      <c r="I12" s="537" t="e">
        <f ca="1">+IF(AND(ISNUMBER(OFFSET('Water Data'!$E$9,0,10*ROW('Water Data'!E6))),'Data Summary'!BX12="Yes"),OFFSET('Water Data'!$E$9,0,10*ROW('Water Data'!E6)),NA())</f>
        <v>#N/A</v>
      </c>
      <c r="J12" s="537" t="e">
        <f ca="1">+IF(AND(ISNUMBER(OFFSET('Water Data'!$F$4,0,10*ROW('Water Data'!F6))),'Data Summary'!BY12="Yes"),100-OFFSET('Water Data'!$F$4,0,10*ROW('Water Data'!F6)),NA())</f>
        <v>#N/A</v>
      </c>
      <c r="K12" s="537" t="e">
        <f ca="1">+IF(AND(ISNUMBER(OFFSET('Water Data'!$F$6,0,10*ROW('Water Data'!F6))),'Data Summary'!BZ12="Yes"),OFFSET('Water Data'!$F$6,0,10*ROW('Water Data'!F6)),NA())</f>
        <v>#N/A</v>
      </c>
      <c r="L12" s="537" t="e">
        <f ca="1">+IF(AND(ISNUMBER(OFFSET('Water Data'!$F$9,0,10*ROW('Water Data'!F6))),'Data Summary'!CA12="Yes"),OFFSET('Water Data'!$F$9,0,10*ROW('Water Data'!F6)),NA())</f>
        <v>#N/A</v>
      </c>
      <c r="M12" s="537" t="e">
        <f ca="1">+IF(AND(ISNUMBER(OFFSET('Water Data'!$G$4,0,10*ROW('Water Data'!G6))),'Data Summary'!CB12="Yes"),100-OFFSET('Water Data'!$G$4,0,10*ROW('Water Data'!G6)),NA())</f>
        <v>#N/A</v>
      </c>
      <c r="N12" s="537" t="e">
        <f ca="1">+IF(AND(ISNUMBER(OFFSET('Water Data'!$G$6,0,10*ROW('Water Data'!G6))),'Data Summary'!CC12="Yes"),OFFSET('Water Data'!$G$6,0,10*ROW('Water Data'!G6)),NA())</f>
        <v>#N/A</v>
      </c>
      <c r="O12" s="537" t="e">
        <f ca="1">+IF(AND(ISNUMBER(OFFSET('Water Data'!$G$9,0,10*ROW('Water Data'!G6))),'Data Summary'!CD12="Yes"),OFFSET('Water Data'!$G$9,0,10*ROW('Water Data'!G6)),NA())</f>
        <v>#N/A</v>
      </c>
      <c r="P12" s="537" t="e">
        <f ca="1">+IF(AND(ISNUMBER(OFFSET('Water Data'!$H$4,0,10*ROW('Water Data'!H6))),'Data Summary'!CE12="Yes"),100-OFFSET('Water Data'!$H$4,0,10*ROW('Water Data'!H6)),NA())</f>
        <v>#N/A</v>
      </c>
      <c r="Q12" s="537" t="e">
        <f ca="1">+IF(AND(ISNUMBER(OFFSET('Water Data'!$H$6,0,10*ROW('Water Data'!H6))),'Data Summary'!CF12="Yes"),OFFSET('Water Data'!$H$6,0,10*ROW('Water Data'!H6)),NA())</f>
        <v>#N/A</v>
      </c>
      <c r="R12" s="537" t="e">
        <f ca="1">+IF(AND(ISNUMBER(OFFSET('Water Data'!$H$9,0,10*ROW('Water Data'!H6))),'Data Summary'!CG12="Yes"),OFFSET('Water Data'!$H$9,0,10*ROW('Water Data'!H6)),NA())</f>
        <v>#N/A</v>
      </c>
      <c r="S12" s="537" t="e">
        <f ca="1">+IF(AND(ISNUMBER(OFFSET('Water Data'!$I$4,0,10*ROW('Water Data'!I6))),'Data Summary'!CH12="Yes"),100-OFFSET('Water Data'!$I$4,0,10*ROW('Water Data'!I6)),NA())</f>
        <v>#N/A</v>
      </c>
      <c r="T12" s="537" t="e">
        <f ca="1">+IF(AND(ISNUMBER(OFFSET('Water Data'!$I$6,0,10*ROW('Water Data'!I6))),'Data Summary'!CI12="Yes"),OFFSET('Water Data'!$I$6,0,10*ROW('Water Data'!I6)),NA())</f>
        <v>#N/A</v>
      </c>
      <c r="U12" s="537" t="e">
        <f ca="1">+IF(AND(ISNUMBER(OFFSET('Water Data'!$I$9,0,10*ROW('Water Data'!I6))),'Data Summary'!CJ12="Yes"),OFFSET('Water Data'!$I$9,0,10*ROW('Water Data'!I6)),NA())</f>
        <v>#N/A</v>
      </c>
      <c r="V12" s="538" t="e">
        <f ca="1">+IF(AND(ISNUMBER(OFFSET('Sanitation Data'!$D$4,0,10*ROW('Sanitation Data'!D6))),'Data Summary'!CK12="Yes"),100-OFFSET('Sanitation Data'!$D$4,0,10*ROW('Sanitation Data'!D6)),NA())</f>
        <v>#N/A</v>
      </c>
      <c r="W12" s="538" t="e">
        <f ca="1">+IF(AND(ISNUMBER(OFFSET('Sanitation Data'!$D$6,0,10*ROW('Sanitation Data'!D6))),'Data Summary'!CL12="Yes"),OFFSET('Sanitation Data'!$D$6,0,10*ROW('Sanitation Data'!D6)),NA())</f>
        <v>#N/A</v>
      </c>
      <c r="X12" s="538" t="e">
        <f ca="1">+IF(AND(ISNUMBER(OFFSET('Sanitation Data'!$D$10,0,10*ROW('Sanitation Data'!D6))),'Data Summary'!CM12="Yes"),OFFSET('Sanitation Data'!$D$10,0,10*ROW('Sanitation Data'!D6)),NA())</f>
        <v>#N/A</v>
      </c>
      <c r="Y12" s="538" t="e">
        <f ca="1">+IF(AND(ISNUMBER(OFFSET('Sanitation Data'!$D$11,0,10*ROW('Sanitation Data'!D6))),'Data Summary'!CN12="Yes"),OFFSET('Sanitation Data'!$D$11,0,10*ROW('Sanitation Data'!D6)),NA())</f>
        <v>#N/A</v>
      </c>
      <c r="Z12" s="538" t="e">
        <f ca="1">+IF(AND(ISNUMBER(OFFSET('Sanitation Data'!$D$12,0,10*ROW('Sanitation Data'!D6))),'Data Summary'!CO12="Yes"),OFFSET('Sanitation Data'!$D$12,0,10*ROW('Sanitation Data'!D6)),NA())</f>
        <v>#N/A</v>
      </c>
      <c r="AA12" s="538" t="e">
        <f ca="1">+IF(AND(ISNUMBER(OFFSET('Sanitation Data'!$E$4,0,10*ROW('Sanitation Data'!E6))),'Data Summary'!CP12="Yes"),100-OFFSET('Sanitation Data'!$E$4,0,10*ROW('Sanitation Data'!E6)),NA())</f>
        <v>#N/A</v>
      </c>
      <c r="AB12" s="538" t="e">
        <f ca="1">+IF(AND(ISNUMBER(OFFSET('Sanitation Data'!$E$6,0,10*ROW('Sanitation Data'!E6))),'Data Summary'!CQ12="Yes"),OFFSET('Sanitation Data'!$E$6,0,10*ROW('Sanitation Data'!E6)),NA())</f>
        <v>#N/A</v>
      </c>
      <c r="AC12" s="538" t="e">
        <f ca="1">+IF(AND(ISNUMBER(OFFSET('Sanitation Data'!$E$10,0,10*ROW('Sanitation Data'!E6))),'Data Summary'!CR12="Yes"),OFFSET('Sanitation Data'!$E$10,0,10*ROW('Sanitation Data'!E6)),NA())</f>
        <v>#N/A</v>
      </c>
      <c r="AD12" s="538" t="e">
        <f ca="1">+IF(AND(ISNUMBER(OFFSET('Sanitation Data'!$E$11,0,10*ROW('Sanitation Data'!E6))),'Data Summary'!CS12="Yes"),OFFSET('Sanitation Data'!$E$11,0,10*ROW('Sanitation Data'!E6)),NA())</f>
        <v>#N/A</v>
      </c>
      <c r="AE12" s="538" t="e">
        <f ca="1">+IF(AND(ISNUMBER(OFFSET('Sanitation Data'!$E$12,0,10*ROW('Sanitation Data'!E6))),'Data Summary'!CT12="Yes"),OFFSET('Sanitation Data'!$E$12,0,10*ROW('Sanitation Data'!E6)),NA())</f>
        <v>#N/A</v>
      </c>
      <c r="AF12" s="538" t="e">
        <f ca="1">+IF(AND(ISNUMBER(OFFSET('Sanitation Data'!$F$4,0,10*ROW('Sanitation Data'!F6))),'Data Summary'!CU12="Yes"),100-OFFSET('Sanitation Data'!$F$4,0,10*ROW('Sanitation Data'!F6)),NA())</f>
        <v>#N/A</v>
      </c>
      <c r="AG12" s="538" t="e">
        <f ca="1">+IF(AND(ISNUMBER(OFFSET('Sanitation Data'!$F$6,0,10*ROW('Sanitation Data'!F6))),'Data Summary'!CV12="Yes"),OFFSET('Sanitation Data'!$F$6,0,10*ROW('Sanitation Data'!F6)),NA())</f>
        <v>#N/A</v>
      </c>
      <c r="AH12" s="538" t="e">
        <f ca="1">+IF(AND(ISNUMBER(OFFSET('Sanitation Data'!$F$10,0,10*ROW('Sanitation Data'!F6))),'Data Summary'!CW12="Yes"),OFFSET('Sanitation Data'!$F$10,0,10*ROW('Sanitation Data'!F6)),NA())</f>
        <v>#N/A</v>
      </c>
      <c r="AI12" s="538" t="e">
        <f ca="1">+IF(AND(ISNUMBER(OFFSET('Sanitation Data'!$F$11,0,10*ROW('Sanitation Data'!F6))),'Data Summary'!CX12="Yes"),OFFSET('Sanitation Data'!$F$11,0,10*ROW('Sanitation Data'!F6)),NA())</f>
        <v>#N/A</v>
      </c>
      <c r="AJ12" s="538" t="e">
        <f ca="1">+IF(AND(ISNUMBER(OFFSET('Sanitation Data'!$F$12,0,10*ROW('Sanitation Data'!F6))),'Data Summary'!CY12="Yes"),OFFSET('Sanitation Data'!$F$12,0,10*ROW('Sanitation Data'!F6)),NA())</f>
        <v>#N/A</v>
      </c>
      <c r="AK12" s="538" t="e">
        <f ca="1">+IF(AND(ISNUMBER(OFFSET('Sanitation Data'!$G$4,0,10*ROW('Sanitation Data'!G6))),'Data Summary'!CZ12="Yes"),100-OFFSET('Sanitation Data'!$G$4,0,10*ROW('Sanitation Data'!G6)),NA())</f>
        <v>#N/A</v>
      </c>
      <c r="AL12" s="538" t="e">
        <f ca="1">+IF(AND(ISNUMBER(OFFSET('Sanitation Data'!$G$6,0,10*ROW('Sanitation Data'!G6))),'Data Summary'!DA12="Yes"),OFFSET('Sanitation Data'!$G$6,0,10*ROW('Sanitation Data'!G6)),NA())</f>
        <v>#N/A</v>
      </c>
      <c r="AM12" s="538" t="e">
        <f ca="1">+IF(AND(ISNUMBER(OFFSET('Sanitation Data'!$G$10,0,10*ROW('Sanitation Data'!G6))),'Data Summary'!DB12="Yes"),OFFSET('Sanitation Data'!$G$10,0,10*ROW('Sanitation Data'!G6)),NA())</f>
        <v>#N/A</v>
      </c>
      <c r="AN12" s="538" t="e">
        <f ca="1">+IF(AND(ISNUMBER(OFFSET('Sanitation Data'!$G$11,0,10*ROW('Sanitation Data'!G6))),'Data Summary'!DC12="Yes"),OFFSET('Sanitation Data'!$G$11,0,10*ROW('Sanitation Data'!G6)),NA())</f>
        <v>#N/A</v>
      </c>
      <c r="AO12" s="538" t="e">
        <f ca="1">+IF(AND(ISNUMBER(OFFSET('Sanitation Data'!$G$12,0,10*ROW('Sanitation Data'!G6))),'Data Summary'!DD12="Yes"),OFFSET('Sanitation Data'!$G$12,0,10*ROW('Sanitation Data'!G6)),NA())</f>
        <v>#N/A</v>
      </c>
      <c r="AP12" s="538" t="e">
        <f ca="1">+IF(AND(ISNUMBER(OFFSET('Sanitation Data'!$H$4,0,10*ROW('Sanitation Data'!H6))),'Data Summary'!DE12="Yes"),100-OFFSET('Sanitation Data'!$H$4,0,10*ROW('Sanitation Data'!H6)),NA())</f>
        <v>#N/A</v>
      </c>
      <c r="AQ12" s="538" t="e">
        <f ca="1">+IF(AND(ISNUMBER(OFFSET('Sanitation Data'!$H$6,0,10*ROW('Sanitation Data'!H6))),'Data Summary'!DF12="Yes"),OFFSET('Sanitation Data'!$H$6,0,10*ROW('Sanitation Data'!H6)),NA())</f>
        <v>#N/A</v>
      </c>
      <c r="AR12" s="538" t="e">
        <f ca="1">+IF(AND(ISNUMBER(OFFSET('Sanitation Data'!$H$10,0,10*ROW('Sanitation Data'!H6))),'Data Summary'!DG12="Yes"),OFFSET('Sanitation Data'!$H$10,0,10*ROW('Sanitation Data'!H6)),NA())</f>
        <v>#N/A</v>
      </c>
      <c r="AS12" s="538" t="e">
        <f ca="1">+IF(AND(ISNUMBER(OFFSET('Sanitation Data'!$H$11,0,10*ROW('Sanitation Data'!H6))),'Data Summary'!DH12="Yes"),OFFSET('Sanitation Data'!$H$11,0,10*ROW('Sanitation Data'!H6)),NA())</f>
        <v>#N/A</v>
      </c>
      <c r="AT12" s="538" t="e">
        <f ca="1">+IF(AND(ISNUMBER(OFFSET('Sanitation Data'!$H$12,0,10*ROW('Sanitation Data'!H6))),'Data Summary'!DI12="Yes"),OFFSET('Sanitation Data'!$H$12,0,10*ROW('Sanitation Data'!H6)),NA())</f>
        <v>#N/A</v>
      </c>
      <c r="AU12" s="538" t="e">
        <f ca="1">+IF(AND(ISNUMBER(OFFSET('Sanitation Data'!$I$4,0,10*ROW('Sanitation Data'!I6))),'Data Summary'!DJ12="Yes"),100-OFFSET('Sanitation Data'!$I$4,0,10*ROW('Sanitation Data'!I6)),NA())</f>
        <v>#N/A</v>
      </c>
      <c r="AV12" s="538" t="e">
        <f ca="1">+IF(AND(ISNUMBER(OFFSET('Sanitation Data'!$I$6,0,10*ROW('Sanitation Data'!I6))),'Data Summary'!DK12="Yes"),OFFSET('Sanitation Data'!$I$6,0,10*ROW('Sanitation Data'!I6)),NA())</f>
        <v>#N/A</v>
      </c>
      <c r="AW12" s="538" t="e">
        <f ca="1">+IF(AND(ISNUMBER(OFFSET('Sanitation Data'!$I$10,0,10*ROW('Sanitation Data'!I6))),'Data Summary'!DL12="Yes"),OFFSET('Sanitation Data'!$I$10,0,10*ROW('Sanitation Data'!I6)),NA())</f>
        <v>#N/A</v>
      </c>
      <c r="AX12" s="538" t="e">
        <f ca="1">+IF(AND(ISNUMBER(OFFSET('Sanitation Data'!$I$11,0,10*ROW('Sanitation Data'!I6))),'Data Summary'!DM12="Yes"),OFFSET('Sanitation Data'!$I$11,0,10*ROW('Sanitation Data'!I6)),NA())</f>
        <v>#N/A</v>
      </c>
      <c r="AY12" s="538" t="e">
        <f ca="1">+IF(AND(ISNUMBER(OFFSET('Sanitation Data'!$I$12,0,10*ROW('Sanitation Data'!I6))),'Data Summary'!DN12="Yes"),OFFSET('Sanitation Data'!$I$12,0,10*ROW('Sanitation Data'!I6)),NA())</f>
        <v>#N/A</v>
      </c>
      <c r="AZ12" s="539" t="e">
        <f ca="1">+IF(AND(ISNUMBER(OFFSET('Hygiene Data'!$D$5,0,10*ROW('Hygiene Data'!D6))),'Data Summary'!DO12="Yes"),OFFSET('Hygiene Data'!$D$5,0,10*ROW('Hygiene Data'!D6)),NA())</f>
        <v>#N/A</v>
      </c>
      <c r="BA12" s="539" t="e">
        <f ca="1">+IF(AND(ISNUMBER(OFFSET('Hygiene Data'!$D$7,0,10*ROW('Hygiene Data'!D6))),'Data Summary'!DP12="Yes"),OFFSET('Hygiene Data'!$D$7,0,10*ROW('Hygiene Data'!D6)),NA())</f>
        <v>#N/A</v>
      </c>
      <c r="BB12" s="539">
        <f ca="1">+IF(AND(ISNUMBER(OFFSET('Hygiene Data'!$D$9,0,10*ROW('Hygiene Data'!D6))),'Data Summary'!DQ12="Yes"),OFFSET('Hygiene Data'!$D$9,0,10*ROW('Hygiene Data'!D6)),NA())</f>
        <v>19.825669999999999</v>
      </c>
      <c r="BC12" s="539" t="e">
        <f ca="1">+IF(AND(ISNUMBER(OFFSET('Hygiene Data'!$E$5,0,10*ROW('Hygiene Data'!E6))),'Data Summary'!DR12="Yes"),OFFSET('Hygiene Data'!$E$5,0,10*ROW('Hygiene Data'!E6)),NA())</f>
        <v>#N/A</v>
      </c>
      <c r="BD12" s="539" t="e">
        <f ca="1">+IF(AND(ISNUMBER(OFFSET('Hygiene Data'!$E$7,0,10*ROW('Hygiene Data'!E6))),'Data Summary'!DS12="Yes"),OFFSET('Hygiene Data'!$E$7,0,10*ROW('Hygiene Data'!E6)),NA())</f>
        <v>#N/A</v>
      </c>
      <c r="BE12" s="539" t="e">
        <f ca="1">+IF(AND(ISNUMBER(OFFSET('Hygiene Data'!$E$9,0,10*ROW('Hygiene Data'!E6))),'Data Summary'!DT12="Yes"),OFFSET('Hygiene Data'!$E$9,0,10*ROW('Hygiene Data'!E6)),NA())</f>
        <v>#N/A</v>
      </c>
      <c r="BF12" s="539" t="e">
        <f ca="1">+IF(AND(ISNUMBER(OFFSET('Hygiene Data'!$F$5,0,10*ROW('Hygiene Data'!F6))),'Data Summary'!DU12="Yes"),OFFSET('Hygiene Data'!$F$5,0,10*ROW('Hygiene Data'!F6)),NA())</f>
        <v>#N/A</v>
      </c>
      <c r="BG12" s="539" t="e">
        <f ca="1">+IF(AND(ISNUMBER(OFFSET('Hygiene Data'!$F$7,0,10*ROW('Hygiene Data'!F6))),'Data Summary'!DV12="Yes"),OFFSET('Hygiene Data'!$F$7,0,10*ROW('Hygiene Data'!F6)),NA())</f>
        <v>#N/A</v>
      </c>
      <c r="BH12" s="539" t="e">
        <f ca="1">+IF(AND(ISNUMBER(OFFSET('Hygiene Data'!$F$9,0,10*ROW('Hygiene Data'!F6))),'Data Summary'!DW12="Yes"),OFFSET('Hygiene Data'!$F$9,0,10*ROW('Hygiene Data'!F6)),NA())</f>
        <v>#N/A</v>
      </c>
      <c r="BI12" s="539" t="e">
        <f ca="1">+IF(AND(ISNUMBER(OFFSET('Hygiene Data'!$G$5,0,10*ROW('Hygiene Data'!G6))),'Data Summary'!DX12="Yes"),OFFSET('Hygiene Data'!$G$5,0,10*ROW('Hygiene Data'!G6)),NA())</f>
        <v>#N/A</v>
      </c>
      <c r="BJ12" s="539" t="e">
        <f ca="1">+IF(AND(ISNUMBER(OFFSET('Hygiene Data'!$G$7,0,10*ROW('Hygiene Data'!G6))),'Data Summary'!DY12="Yes"),OFFSET('Hygiene Data'!$G$7,0,10*ROW('Hygiene Data'!G6)),NA())</f>
        <v>#N/A</v>
      </c>
      <c r="BK12" s="539" t="e">
        <f ca="1">+IF(AND(ISNUMBER(OFFSET('Hygiene Data'!$G$9,0,10*ROW('Hygiene Data'!G6))),'Data Summary'!DZ12="Yes"),OFFSET('Hygiene Data'!$G$9,0,10*ROW('Hygiene Data'!G6)),NA())</f>
        <v>#N/A</v>
      </c>
      <c r="BL12" s="539" t="e">
        <f ca="1">+IF(AND(ISNUMBER(OFFSET('Hygiene Data'!$H$5,0,10*ROW('Hygiene Data'!H6))),'Data Summary'!EA12="Yes"),OFFSET('Hygiene Data'!$H$5,0,10*ROW('Hygiene Data'!H6)),NA())</f>
        <v>#N/A</v>
      </c>
      <c r="BM12" s="539" t="e">
        <f ca="1">+IF(AND(ISNUMBER(OFFSET('Hygiene Data'!$H$7,0,10*ROW('Hygiene Data'!H6))),'Data Summary'!EB12="Yes"),OFFSET('Hygiene Data'!$H$7,0,10*ROW('Hygiene Data'!H6)),NA())</f>
        <v>#N/A</v>
      </c>
      <c r="BN12" s="539">
        <f ca="1">+IF(AND(ISNUMBER(OFFSET('Hygiene Data'!$H$9,0,10*ROW('Hygiene Data'!H6))),'Data Summary'!EC12="Yes"),OFFSET('Hygiene Data'!$H$9,0,10*ROW('Hygiene Data'!H6)),NA())</f>
        <v>19.825669999999999</v>
      </c>
      <c r="BO12" s="539" t="e">
        <f ca="1">+IF(AND(ISNUMBER(OFFSET('Hygiene Data'!$I$5,0,10*ROW('Hygiene Data'!I6))),'Data Summary'!ED12="Yes"),OFFSET('Hygiene Data'!$I$5,0,10*ROW('Hygiene Data'!I6)),NA())</f>
        <v>#N/A</v>
      </c>
      <c r="BP12" s="539" t="e">
        <f ca="1">+IF(AND(ISNUMBER(OFFSET('Hygiene Data'!$I$7,0,10*ROW('Hygiene Data'!I6))),'Data Summary'!EE12="Yes"),OFFSET('Hygiene Data'!$I$7,0,10*ROW('Hygiene Data'!I6)),NA())</f>
        <v>#N/A</v>
      </c>
      <c r="BQ12" s="539" t="e">
        <f ca="1">+IF(AND(ISNUMBER(OFFSET('Hygiene Data'!$I$9,0,10*ROW('Hygiene Data'!I6))),'Data Summary'!EF12="Yes"),OFFSET('Hygiene Data'!$I$9,0,10*ROW('Hygiene Data'!I6)),NA())</f>
        <v>#N/A</v>
      </c>
    </row>
    <row r="13" spans="1:69" x14ac:dyDescent="0.25">
      <c r="A13" s="535" t="str">
        <f ca="1">+RIGHT('Data Summary'!A13,LEN('Data Summary'!A13)-9)</f>
        <v>UIS</v>
      </c>
      <c r="B13" s="509" t="str">
        <f ca="1">+IF(ISTEXT('Data Summary'!B13),'Data Summary'!B13,"")</f>
        <v>Autre</v>
      </c>
      <c r="C13" s="536">
        <f ca="1">+VALUE('Data Summary'!C13)</f>
        <v>2021</v>
      </c>
      <c r="D13" s="537" t="e">
        <f ca="1">+IF(AND(ISNUMBER(OFFSET('Water Data'!$D$4,0,10*ROW('Water Data'!D7))),'Data Summary'!BS13="Yes"),100-OFFSET('Water Data'!$D$4,0,10*ROW('Water Data'!D7)),NA())</f>
        <v>#N/A</v>
      </c>
      <c r="E13" s="537" t="e">
        <f ca="1">+IF(AND(ISNUMBER(OFFSET('Water Data'!$D$6,0,10*ROW('Water Data'!D7))),'Data Summary'!BT13="Yes"),OFFSET('Water Data'!$D$6,0,10*ROW('Water Data'!D7)),NA())</f>
        <v>#N/A</v>
      </c>
      <c r="F13" s="537">
        <f ca="1">+IF(AND(ISNUMBER(OFFSET('Water Data'!$D$9,0,10*ROW('Water Data'!D7))),'Data Summary'!BU13="Yes"),OFFSET('Water Data'!$D$9,0,10*ROW('Water Data'!D7)),NA())</f>
        <v>35.797547206836448</v>
      </c>
      <c r="G13" s="537" t="e">
        <f ca="1">+IF(AND(ISNUMBER(OFFSET('Water Data'!$E$4,0,10*ROW('Water Data'!E7))),'Data Summary'!BV13="Yes"),100-OFFSET('Water Data'!$E$4,0,10*ROW('Water Data'!E7)),NA())</f>
        <v>#N/A</v>
      </c>
      <c r="H13" s="537" t="e">
        <f ca="1">+IF(AND(ISNUMBER(OFFSET('Water Data'!$E$6,0,10*ROW('Water Data'!E7))),'Data Summary'!BW13="Yes"),OFFSET('Water Data'!$E$6,0,10*ROW('Water Data'!E7)),NA())</f>
        <v>#N/A</v>
      </c>
      <c r="I13" s="537" t="e">
        <f ca="1">+IF(AND(ISNUMBER(OFFSET('Water Data'!$E$9,0,10*ROW('Water Data'!E7))),'Data Summary'!BX13="Yes"),OFFSET('Water Data'!$E$9,0,10*ROW('Water Data'!E7)),NA())</f>
        <v>#N/A</v>
      </c>
      <c r="J13" s="537" t="e">
        <f ca="1">+IF(AND(ISNUMBER(OFFSET('Water Data'!$F$4,0,10*ROW('Water Data'!F7))),'Data Summary'!BY13="Yes"),100-OFFSET('Water Data'!$F$4,0,10*ROW('Water Data'!F7)),NA())</f>
        <v>#N/A</v>
      </c>
      <c r="K13" s="537" t="e">
        <f ca="1">+IF(AND(ISNUMBER(OFFSET('Water Data'!$F$6,0,10*ROW('Water Data'!F7))),'Data Summary'!BZ13="Yes"),OFFSET('Water Data'!$F$6,0,10*ROW('Water Data'!F7)),NA())</f>
        <v>#N/A</v>
      </c>
      <c r="L13" s="537" t="e">
        <f ca="1">+IF(AND(ISNUMBER(OFFSET('Water Data'!$F$9,0,10*ROW('Water Data'!F7))),'Data Summary'!CA13="Yes"),OFFSET('Water Data'!$F$9,0,10*ROW('Water Data'!F7)),NA())</f>
        <v>#N/A</v>
      </c>
      <c r="M13" s="537" t="e">
        <f ca="1">+IF(AND(ISNUMBER(OFFSET('Water Data'!$G$4,0,10*ROW('Water Data'!G7))),'Data Summary'!CB13="Yes"),100-OFFSET('Water Data'!$G$4,0,10*ROW('Water Data'!G7)),NA())</f>
        <v>#N/A</v>
      </c>
      <c r="N13" s="537" t="e">
        <f ca="1">+IF(AND(ISNUMBER(OFFSET('Water Data'!$G$6,0,10*ROW('Water Data'!G7))),'Data Summary'!CC13="Yes"),OFFSET('Water Data'!$G$6,0,10*ROW('Water Data'!G7)),NA())</f>
        <v>#N/A</v>
      </c>
      <c r="O13" s="537" t="e">
        <f ca="1">+IF(AND(ISNUMBER(OFFSET('Water Data'!$G$9,0,10*ROW('Water Data'!G7))),'Data Summary'!CD13="Yes"),OFFSET('Water Data'!$G$9,0,10*ROW('Water Data'!G7)),NA())</f>
        <v>#N/A</v>
      </c>
      <c r="P13" s="537" t="e">
        <f ca="1">+IF(AND(ISNUMBER(OFFSET('Water Data'!$H$4,0,10*ROW('Water Data'!H7))),'Data Summary'!CE13="Yes"),100-OFFSET('Water Data'!$H$4,0,10*ROW('Water Data'!H7)),NA())</f>
        <v>#N/A</v>
      </c>
      <c r="Q13" s="537" t="e">
        <f ca="1">+IF(AND(ISNUMBER(OFFSET('Water Data'!$H$6,0,10*ROW('Water Data'!H7))),'Data Summary'!CF13="Yes"),OFFSET('Water Data'!$H$6,0,10*ROW('Water Data'!H7)),NA())</f>
        <v>#N/A</v>
      </c>
      <c r="R13" s="537">
        <f ca="1">+IF(AND(ISNUMBER(OFFSET('Water Data'!$H$9,0,10*ROW('Water Data'!H7))),'Data Summary'!CG13="Yes"),OFFSET('Water Data'!$H$9,0,10*ROW('Water Data'!H7)),NA())</f>
        <v>25.72</v>
      </c>
      <c r="S13" s="537" t="e">
        <f ca="1">+IF(AND(ISNUMBER(OFFSET('Water Data'!$I$4,0,10*ROW('Water Data'!I7))),'Data Summary'!CH13="Yes"),100-OFFSET('Water Data'!$I$4,0,10*ROW('Water Data'!I7)),NA())</f>
        <v>#N/A</v>
      </c>
      <c r="T13" s="537" t="e">
        <f ca="1">+IF(AND(ISNUMBER(OFFSET('Water Data'!$I$6,0,10*ROW('Water Data'!I7))),'Data Summary'!CI13="Yes"),OFFSET('Water Data'!$I$6,0,10*ROW('Water Data'!I7)),NA())</f>
        <v>#N/A</v>
      </c>
      <c r="U13" s="537">
        <f ca="1">+IF(AND(ISNUMBER(OFFSET('Water Data'!$I$9,0,10*ROW('Water Data'!I7))),'Data Summary'!CJ13="Yes"),OFFSET('Water Data'!$I$9,0,10*ROW('Water Data'!I7)),NA())</f>
        <v>46.30912439889282</v>
      </c>
      <c r="V13" s="538" t="e">
        <f ca="1">+IF(AND(ISNUMBER(OFFSET('Sanitation Data'!$D$4,0,10*ROW('Sanitation Data'!D7))),'Data Summary'!CK13="Yes"),100-OFFSET('Sanitation Data'!$D$4,0,10*ROW('Sanitation Data'!D7)),NA())</f>
        <v>#N/A</v>
      </c>
      <c r="W13" s="538" t="e">
        <f ca="1">+IF(AND(ISNUMBER(OFFSET('Sanitation Data'!$D$6,0,10*ROW('Sanitation Data'!D7))),'Data Summary'!CL13="Yes"),OFFSET('Sanitation Data'!$D$6,0,10*ROW('Sanitation Data'!D7)),NA())</f>
        <v>#N/A</v>
      </c>
      <c r="X13" s="538" t="e">
        <f ca="1">+IF(AND(ISNUMBER(OFFSET('Sanitation Data'!$D$10,0,10*ROW('Sanitation Data'!D7))),'Data Summary'!CM13="Yes"),OFFSET('Sanitation Data'!$D$10,0,10*ROW('Sanitation Data'!D7)),NA())</f>
        <v>#N/A</v>
      </c>
      <c r="Y13" s="538" t="e">
        <f ca="1">+IF(AND(ISNUMBER(OFFSET('Sanitation Data'!$D$11,0,10*ROW('Sanitation Data'!D7))),'Data Summary'!CN13="Yes"),OFFSET('Sanitation Data'!$D$11,0,10*ROW('Sanitation Data'!D7)),NA())</f>
        <v>#N/A</v>
      </c>
      <c r="Z13" s="538">
        <f ca="1">+IF(AND(ISNUMBER(OFFSET('Sanitation Data'!$D$12,0,10*ROW('Sanitation Data'!D7))),'Data Summary'!CO13="Yes"),OFFSET('Sanitation Data'!$D$12,0,10*ROW('Sanitation Data'!D7)),NA())</f>
        <v>19.38</v>
      </c>
      <c r="AA13" s="538" t="e">
        <f ca="1">+IF(AND(ISNUMBER(OFFSET('Sanitation Data'!$E$4,0,10*ROW('Sanitation Data'!E7))),'Data Summary'!CP13="Yes"),100-OFFSET('Sanitation Data'!$E$4,0,10*ROW('Sanitation Data'!E7)),NA())</f>
        <v>#N/A</v>
      </c>
      <c r="AB13" s="538" t="e">
        <f ca="1">+IF(AND(ISNUMBER(OFFSET('Sanitation Data'!$E$6,0,10*ROW('Sanitation Data'!E7))),'Data Summary'!CQ13="Yes"),OFFSET('Sanitation Data'!$E$6,0,10*ROW('Sanitation Data'!E7)),NA())</f>
        <v>#N/A</v>
      </c>
      <c r="AC13" s="538" t="e">
        <f ca="1">+IF(AND(ISNUMBER(OFFSET('Sanitation Data'!$E$10,0,10*ROW('Sanitation Data'!E7))),'Data Summary'!CR13="Yes"),OFFSET('Sanitation Data'!$E$10,0,10*ROW('Sanitation Data'!E7)),NA())</f>
        <v>#N/A</v>
      </c>
      <c r="AD13" s="538" t="e">
        <f ca="1">+IF(AND(ISNUMBER(OFFSET('Sanitation Data'!$E$11,0,10*ROW('Sanitation Data'!E7))),'Data Summary'!CS13="Yes"),OFFSET('Sanitation Data'!$E$11,0,10*ROW('Sanitation Data'!E7)),NA())</f>
        <v>#N/A</v>
      </c>
      <c r="AE13" s="538" t="e">
        <f ca="1">+IF(AND(ISNUMBER(OFFSET('Sanitation Data'!$E$12,0,10*ROW('Sanitation Data'!E7))),'Data Summary'!CT13="Yes"),OFFSET('Sanitation Data'!$E$12,0,10*ROW('Sanitation Data'!E7)),NA())</f>
        <v>#N/A</v>
      </c>
      <c r="AF13" s="538" t="e">
        <f ca="1">+IF(AND(ISNUMBER(OFFSET('Sanitation Data'!$F$4,0,10*ROW('Sanitation Data'!F7))),'Data Summary'!CU13="Yes"),100-OFFSET('Sanitation Data'!$F$4,0,10*ROW('Sanitation Data'!F7)),NA())</f>
        <v>#N/A</v>
      </c>
      <c r="AG13" s="538" t="e">
        <f ca="1">+IF(AND(ISNUMBER(OFFSET('Sanitation Data'!$F$6,0,10*ROW('Sanitation Data'!F7))),'Data Summary'!CV13="Yes"),OFFSET('Sanitation Data'!$F$6,0,10*ROW('Sanitation Data'!F7)),NA())</f>
        <v>#N/A</v>
      </c>
      <c r="AH13" s="538" t="e">
        <f ca="1">+IF(AND(ISNUMBER(OFFSET('Sanitation Data'!$F$10,0,10*ROW('Sanitation Data'!F7))),'Data Summary'!CW13="Yes"),OFFSET('Sanitation Data'!$F$10,0,10*ROW('Sanitation Data'!F7)),NA())</f>
        <v>#N/A</v>
      </c>
      <c r="AI13" s="538" t="e">
        <f ca="1">+IF(AND(ISNUMBER(OFFSET('Sanitation Data'!$F$11,0,10*ROW('Sanitation Data'!F7))),'Data Summary'!CX13="Yes"),OFFSET('Sanitation Data'!$F$11,0,10*ROW('Sanitation Data'!F7)),NA())</f>
        <v>#N/A</v>
      </c>
      <c r="AJ13" s="538" t="e">
        <f ca="1">+IF(AND(ISNUMBER(OFFSET('Sanitation Data'!$F$12,0,10*ROW('Sanitation Data'!F7))),'Data Summary'!CY13="Yes"),OFFSET('Sanitation Data'!$F$12,0,10*ROW('Sanitation Data'!F7)),NA())</f>
        <v>#N/A</v>
      </c>
      <c r="AK13" s="538" t="e">
        <f ca="1">+IF(AND(ISNUMBER(OFFSET('Sanitation Data'!$G$4,0,10*ROW('Sanitation Data'!G7))),'Data Summary'!CZ13="Yes"),100-OFFSET('Sanitation Data'!$G$4,0,10*ROW('Sanitation Data'!G7)),NA())</f>
        <v>#N/A</v>
      </c>
      <c r="AL13" s="538" t="e">
        <f ca="1">+IF(AND(ISNUMBER(OFFSET('Sanitation Data'!$G$6,0,10*ROW('Sanitation Data'!G7))),'Data Summary'!DA13="Yes"),OFFSET('Sanitation Data'!$G$6,0,10*ROW('Sanitation Data'!G7)),NA())</f>
        <v>#N/A</v>
      </c>
      <c r="AM13" s="538" t="e">
        <f ca="1">+IF(AND(ISNUMBER(OFFSET('Sanitation Data'!$G$10,0,10*ROW('Sanitation Data'!G7))),'Data Summary'!DB13="Yes"),OFFSET('Sanitation Data'!$G$10,0,10*ROW('Sanitation Data'!G7)),NA())</f>
        <v>#N/A</v>
      </c>
      <c r="AN13" s="538" t="e">
        <f ca="1">+IF(AND(ISNUMBER(OFFSET('Sanitation Data'!$G$11,0,10*ROW('Sanitation Data'!G7))),'Data Summary'!DC13="Yes"),OFFSET('Sanitation Data'!$G$11,0,10*ROW('Sanitation Data'!G7)),NA())</f>
        <v>#N/A</v>
      </c>
      <c r="AO13" s="538" t="e">
        <f ca="1">+IF(AND(ISNUMBER(OFFSET('Sanitation Data'!$G$12,0,10*ROW('Sanitation Data'!G7))),'Data Summary'!DD13="Yes"),OFFSET('Sanitation Data'!$G$12,0,10*ROW('Sanitation Data'!G7)),NA())</f>
        <v>#N/A</v>
      </c>
      <c r="AP13" s="538" t="e">
        <f ca="1">+IF(AND(ISNUMBER(OFFSET('Sanitation Data'!$H$4,0,10*ROW('Sanitation Data'!H7))),'Data Summary'!DE13="Yes"),100-OFFSET('Sanitation Data'!$H$4,0,10*ROW('Sanitation Data'!H7)),NA())</f>
        <v>#N/A</v>
      </c>
      <c r="AQ13" s="538" t="e">
        <f ca="1">+IF(AND(ISNUMBER(OFFSET('Sanitation Data'!$H$6,0,10*ROW('Sanitation Data'!H7))),'Data Summary'!DF13="Yes"),OFFSET('Sanitation Data'!$H$6,0,10*ROW('Sanitation Data'!H7)),NA())</f>
        <v>#N/A</v>
      </c>
      <c r="AR13" s="538" t="e">
        <f ca="1">+IF(AND(ISNUMBER(OFFSET('Sanitation Data'!$H$10,0,10*ROW('Sanitation Data'!H7))),'Data Summary'!DG13="Yes"),OFFSET('Sanitation Data'!$H$10,0,10*ROW('Sanitation Data'!H7)),NA())</f>
        <v>#N/A</v>
      </c>
      <c r="AS13" s="538" t="e">
        <f ca="1">+IF(AND(ISNUMBER(OFFSET('Sanitation Data'!$H$11,0,10*ROW('Sanitation Data'!H7))),'Data Summary'!DH13="Yes"),OFFSET('Sanitation Data'!$H$11,0,10*ROW('Sanitation Data'!H7)),NA())</f>
        <v>#N/A</v>
      </c>
      <c r="AT13" s="538">
        <f ca="1">+IF(AND(ISNUMBER(OFFSET('Sanitation Data'!$H$12,0,10*ROW('Sanitation Data'!H7))),'Data Summary'!DI13="Yes"),OFFSET('Sanitation Data'!$H$12,0,10*ROW('Sanitation Data'!H7)),NA())</f>
        <v>19.38</v>
      </c>
      <c r="AU13" s="538" t="e">
        <f ca="1">+IF(AND(ISNUMBER(OFFSET('Sanitation Data'!$I$4,0,10*ROW('Sanitation Data'!I7))),'Data Summary'!DJ13="Yes"),100-OFFSET('Sanitation Data'!$I$4,0,10*ROW('Sanitation Data'!I7)),NA())</f>
        <v>#N/A</v>
      </c>
      <c r="AV13" s="538" t="e">
        <f ca="1">+IF(AND(ISNUMBER(OFFSET('Sanitation Data'!$I$6,0,10*ROW('Sanitation Data'!I7))),'Data Summary'!DK13="Yes"),OFFSET('Sanitation Data'!$I$6,0,10*ROW('Sanitation Data'!I7)),NA())</f>
        <v>#N/A</v>
      </c>
      <c r="AW13" s="538" t="e">
        <f ca="1">+IF(AND(ISNUMBER(OFFSET('Sanitation Data'!$I$10,0,10*ROW('Sanitation Data'!I7))),'Data Summary'!DL13="Yes"),OFFSET('Sanitation Data'!$I$10,0,10*ROW('Sanitation Data'!I7)),NA())</f>
        <v>#N/A</v>
      </c>
      <c r="AX13" s="538" t="e">
        <f ca="1">+IF(AND(ISNUMBER(OFFSET('Sanitation Data'!$I$11,0,10*ROW('Sanitation Data'!I7))),'Data Summary'!DM13="Yes"),OFFSET('Sanitation Data'!$I$11,0,10*ROW('Sanitation Data'!I7)),NA())</f>
        <v>#N/A</v>
      </c>
      <c r="AY13" s="538" t="e">
        <f ca="1">+IF(AND(ISNUMBER(OFFSET('Sanitation Data'!$I$12,0,10*ROW('Sanitation Data'!I7))),'Data Summary'!DN13="Yes"),OFFSET('Sanitation Data'!$I$12,0,10*ROW('Sanitation Data'!I7)),NA())</f>
        <v>#N/A</v>
      </c>
      <c r="AZ13" s="539" t="e">
        <f ca="1">+IF(AND(ISNUMBER(OFFSET('Hygiene Data'!$D$5,0,10*ROW('Hygiene Data'!D7))),'Data Summary'!DO13="Yes"),OFFSET('Hygiene Data'!$D$5,0,10*ROW('Hygiene Data'!D7)),NA())</f>
        <v>#N/A</v>
      </c>
      <c r="BA13" s="539">
        <f ca="1">+IF(AND(ISNUMBER(OFFSET('Hygiene Data'!$D$7,0,10*ROW('Hygiene Data'!D7))),'Data Summary'!DP13="Yes"),OFFSET('Hygiene Data'!$D$7,0,10*ROW('Hygiene Data'!D7)),NA())</f>
        <v>54.044891040433541</v>
      </c>
      <c r="BB13" s="539" t="e">
        <f ca="1">+IF(AND(ISNUMBER(OFFSET('Hygiene Data'!$D$9,0,10*ROW('Hygiene Data'!D7))),'Data Summary'!DQ13="Yes"),OFFSET('Hygiene Data'!$D$9,0,10*ROW('Hygiene Data'!D7)),NA())</f>
        <v>#N/A</v>
      </c>
      <c r="BC13" s="539" t="e">
        <f ca="1">+IF(AND(ISNUMBER(OFFSET('Hygiene Data'!$E$5,0,10*ROW('Hygiene Data'!E7))),'Data Summary'!DR13="Yes"),OFFSET('Hygiene Data'!$E$5,0,10*ROW('Hygiene Data'!E7)),NA())</f>
        <v>#N/A</v>
      </c>
      <c r="BD13" s="539" t="e">
        <f ca="1">+IF(AND(ISNUMBER(OFFSET('Hygiene Data'!$E$7,0,10*ROW('Hygiene Data'!E7))),'Data Summary'!DS13="Yes"),OFFSET('Hygiene Data'!$E$7,0,10*ROW('Hygiene Data'!E7)),NA())</f>
        <v>#N/A</v>
      </c>
      <c r="BE13" s="539" t="e">
        <f ca="1">+IF(AND(ISNUMBER(OFFSET('Hygiene Data'!$E$9,0,10*ROW('Hygiene Data'!E7))),'Data Summary'!DT13="Yes"),OFFSET('Hygiene Data'!$E$9,0,10*ROW('Hygiene Data'!E7)),NA())</f>
        <v>#N/A</v>
      </c>
      <c r="BF13" s="539" t="e">
        <f ca="1">+IF(AND(ISNUMBER(OFFSET('Hygiene Data'!$F$5,0,10*ROW('Hygiene Data'!F7))),'Data Summary'!DU13="Yes"),OFFSET('Hygiene Data'!$F$5,0,10*ROW('Hygiene Data'!F7)),NA())</f>
        <v>#N/A</v>
      </c>
      <c r="BG13" s="539" t="e">
        <f ca="1">+IF(AND(ISNUMBER(OFFSET('Hygiene Data'!$F$7,0,10*ROW('Hygiene Data'!F7))),'Data Summary'!DV13="Yes"),OFFSET('Hygiene Data'!$F$7,0,10*ROW('Hygiene Data'!F7)),NA())</f>
        <v>#N/A</v>
      </c>
      <c r="BH13" s="539" t="e">
        <f ca="1">+IF(AND(ISNUMBER(OFFSET('Hygiene Data'!$F$9,0,10*ROW('Hygiene Data'!F7))),'Data Summary'!DW13="Yes"),OFFSET('Hygiene Data'!$F$9,0,10*ROW('Hygiene Data'!F7)),NA())</f>
        <v>#N/A</v>
      </c>
      <c r="BI13" s="539" t="e">
        <f ca="1">+IF(AND(ISNUMBER(OFFSET('Hygiene Data'!$G$5,0,10*ROW('Hygiene Data'!G7))),'Data Summary'!DX13="Yes"),OFFSET('Hygiene Data'!$G$5,0,10*ROW('Hygiene Data'!G7)),NA())</f>
        <v>#N/A</v>
      </c>
      <c r="BJ13" s="539" t="e">
        <f ca="1">+IF(AND(ISNUMBER(OFFSET('Hygiene Data'!$G$7,0,10*ROW('Hygiene Data'!G7))),'Data Summary'!DY13="Yes"),OFFSET('Hygiene Data'!$G$7,0,10*ROW('Hygiene Data'!G7)),NA())</f>
        <v>#N/A</v>
      </c>
      <c r="BK13" s="539" t="e">
        <f ca="1">+IF(AND(ISNUMBER(OFFSET('Hygiene Data'!$G$9,0,10*ROW('Hygiene Data'!G7))),'Data Summary'!DZ13="Yes"),OFFSET('Hygiene Data'!$G$9,0,10*ROW('Hygiene Data'!G7)),NA())</f>
        <v>#N/A</v>
      </c>
      <c r="BL13" s="539" t="e">
        <f ca="1">+IF(AND(ISNUMBER(OFFSET('Hygiene Data'!$H$5,0,10*ROW('Hygiene Data'!H7))),'Data Summary'!EA13="Yes"),OFFSET('Hygiene Data'!$H$5,0,10*ROW('Hygiene Data'!H7)),NA())</f>
        <v>#N/A</v>
      </c>
      <c r="BM13" s="539">
        <f ca="1">+IF(AND(ISNUMBER(OFFSET('Hygiene Data'!$H$7,0,10*ROW('Hygiene Data'!H7))),'Data Summary'!EB13="Yes"),OFFSET('Hygiene Data'!$H$7,0,10*ROW('Hygiene Data'!H7)),NA())</f>
        <v>52.19</v>
      </c>
      <c r="BN13" s="539" t="e">
        <f ca="1">+IF(AND(ISNUMBER(OFFSET('Hygiene Data'!$H$9,0,10*ROW('Hygiene Data'!H7))),'Data Summary'!EC13="Yes"),OFFSET('Hygiene Data'!$H$9,0,10*ROW('Hygiene Data'!H7)),NA())</f>
        <v>#N/A</v>
      </c>
      <c r="BO13" s="539" t="e">
        <f ca="1">+IF(AND(ISNUMBER(OFFSET('Hygiene Data'!$I$5,0,10*ROW('Hygiene Data'!I7))),'Data Summary'!ED13="Yes"),OFFSET('Hygiene Data'!$I$5,0,10*ROW('Hygiene Data'!I7)),NA())</f>
        <v>#N/A</v>
      </c>
      <c r="BP13" s="539">
        <f ca="1">+IF(AND(ISNUMBER(OFFSET('Hygiene Data'!$I$7,0,10*ROW('Hygiene Data'!I7))),'Data Summary'!EE13="Yes"),OFFSET('Hygiene Data'!$I$7,0,10*ROW('Hygiene Data'!I7)),NA())</f>
        <v>55.979670402334605</v>
      </c>
      <c r="BQ13" s="539" t="e">
        <f ca="1">+IF(AND(ISNUMBER(OFFSET('Hygiene Data'!$I$9,0,10*ROW('Hygiene Data'!I7))),'Data Summary'!EF13="Yes"),OFFSET('Hygiene Data'!$I$9,0,10*ROW('Hygiene Data'!I7)),NA())</f>
        <v>#N/A</v>
      </c>
    </row>
    <row r="14" spans="1:69" x14ac:dyDescent="0.25">
      <c r="A14" s="535" t="str">
        <f ca="1">+RIGHT('Data Summary'!A14,LEN('Data Summary'!A14)-9)</f>
        <v>EMIS</v>
      </c>
      <c r="B14" s="509" t="str">
        <f ca="1">+IF(ISTEXT('Data Summary'!B14),'Data Summary'!B14,"")</f>
        <v>EMIS</v>
      </c>
      <c r="C14" s="536">
        <f ca="1">+VALUE('Data Summary'!C14)</f>
        <v>2022</v>
      </c>
      <c r="D14" s="537">
        <f ca="1">+IF(AND(ISNUMBER(OFFSET('Water Data'!$D$4,0,10*ROW('Water Data'!D8))),'Data Summary'!BS14="Yes"),100-OFFSET('Water Data'!$D$4,0,10*ROW('Water Data'!D8)),NA())</f>
        <v>59.865025803890433</v>
      </c>
      <c r="E14" s="537">
        <f ca="1">+IF(AND(ISNUMBER(OFFSET('Water Data'!$D$6,0,10*ROW('Water Data'!D8))),'Data Summary'!BT14="Yes"),OFFSET('Water Data'!$D$6,0,10*ROW('Water Data'!D8)),NA())</f>
        <v>43.795156808257239</v>
      </c>
      <c r="F14" s="537">
        <f ca="1">+IF(AND(ISNUMBER(OFFSET('Water Data'!$D$9,0,10*ROW('Water Data'!D8))),'Data Summary'!BU14="Yes"),OFFSET('Water Data'!$D$9,0,10*ROW('Water Data'!D8)),NA())</f>
        <v>28.827916181928988</v>
      </c>
      <c r="G14" s="537">
        <f ca="1">+IF(AND(ISNUMBER(OFFSET('Water Data'!$E$4,0,10*ROW('Water Data'!E8))),'Data Summary'!BV14="Yes"),100-OFFSET('Water Data'!$E$4,0,10*ROW('Water Data'!E8)),NA())</f>
        <v>57.856093979441994</v>
      </c>
      <c r="H14" s="537">
        <f ca="1">+IF(AND(ISNUMBER(OFFSET('Water Data'!$E$6,0,10*ROW('Water Data'!E8))),'Data Summary'!BW14="Yes"),OFFSET('Water Data'!$E$6,0,10*ROW('Water Data'!E8)),NA())</f>
        <v>53.340675477239358</v>
      </c>
      <c r="I14" s="537">
        <f ca="1">+IF(AND(ISNUMBER(OFFSET('Water Data'!$E$9,0,10*ROW('Water Data'!E8))),'Data Summary'!BX14="Yes"),OFFSET('Water Data'!$E$9,0,10*ROW('Water Data'!E8)),NA())</f>
        <v>84.54214275914785</v>
      </c>
      <c r="J14" s="537">
        <f ca="1">+IF(AND(ISNUMBER(OFFSET('Water Data'!$F$4,0,10*ROW('Water Data'!F8))),'Data Summary'!BY14="Yes"),100-OFFSET('Water Data'!$F$4,0,10*ROW('Water Data'!F8)),NA())</f>
        <v>33.209851822186621</v>
      </c>
      <c r="K14" s="537">
        <f ca="1">+IF(AND(ISNUMBER(OFFSET('Water Data'!$F$6,0,10*ROW('Water Data'!F8))),'Data Summary'!BZ14="Yes"),OFFSET('Water Data'!$F$6,0,10*ROW('Water Data'!F8)),NA())</f>
        <v>26.131357629154991</v>
      </c>
      <c r="L14" s="537">
        <f ca="1">+IF(AND(ISNUMBER(OFFSET('Water Data'!$F$9,0,10*ROW('Water Data'!F8))),'Data Summary'!CA14="Yes"),OFFSET('Water Data'!$F$9,0,10*ROW('Water Data'!F8)),NA())</f>
        <v>23.371948289191298</v>
      </c>
      <c r="M14" s="537">
        <f ca="1">+IF(AND(ISNUMBER(OFFSET('Water Data'!$G$4,0,10*ROW('Water Data'!G8))),'Data Summary'!CB14="Yes"),100-OFFSET('Water Data'!$G$4,0,10*ROW('Water Data'!G8)),NA())</f>
        <v>86.591276252019384</v>
      </c>
      <c r="N14" s="537">
        <f ca="1">+IF(AND(ISNUMBER(OFFSET('Water Data'!$G$6,0,10*ROW('Water Data'!G8))),'Data Summary'!CC14="Yes"),OFFSET('Water Data'!$G$6,0,10*ROW('Water Data'!G8)),NA())</f>
        <v>83.037156704361877</v>
      </c>
      <c r="O14" s="537">
        <f ca="1">+IF(AND(ISNUMBER(OFFSET('Water Data'!$G$9,0,10*ROW('Water Data'!G8))),'Data Summary'!CD14="Yes"),OFFSET('Water Data'!$G$9,0,10*ROW('Water Data'!G8)),NA())</f>
        <v>78.234634581534991</v>
      </c>
      <c r="P14" s="537">
        <f ca="1">+IF(AND(ISNUMBER(OFFSET('Water Data'!$H$4,0,10*ROW('Water Data'!H8))),'Data Summary'!CE14="Yes"),100-OFFSET('Water Data'!$H$4,0,10*ROW('Water Data'!H8)),NA())</f>
        <v>58.483633934535739</v>
      </c>
      <c r="Q14" s="537">
        <f ca="1">+IF(AND(ISNUMBER(OFFSET('Water Data'!$H$6,0,10*ROW('Water Data'!H8))),'Data Summary'!CF14="Yes"),OFFSET('Water Data'!$H$6,0,10*ROW('Water Data'!H8)),NA())</f>
        <v>41.766867067468269</v>
      </c>
      <c r="R14" s="537">
        <f ca="1">+IF(AND(ISNUMBER(OFFSET('Water Data'!$H$9,0,10*ROW('Water Data'!H8))),'Data Summary'!CG14="Yes"),OFFSET('Water Data'!$H$9,0,10*ROW('Water Data'!H8)),NA())</f>
        <v>26.274245616685491</v>
      </c>
      <c r="S14" s="537" t="e">
        <f ca="1">+IF(AND(ISNUMBER(OFFSET('Water Data'!$I$4,0,10*ROW('Water Data'!I8))),'Data Summary'!CH14="Yes"),100-OFFSET('Water Data'!$I$4,0,10*ROW('Water Data'!I8)),NA())</f>
        <v>#N/A</v>
      </c>
      <c r="T14" s="537" t="e">
        <f ca="1">+IF(AND(ISNUMBER(OFFSET('Water Data'!$I$6,0,10*ROW('Water Data'!I8))),'Data Summary'!CI14="Yes"),OFFSET('Water Data'!$I$6,0,10*ROW('Water Data'!I8)),NA())</f>
        <v>#N/A</v>
      </c>
      <c r="U14" s="537" t="e">
        <f ca="1">+IF(AND(ISNUMBER(OFFSET('Water Data'!$I$9,0,10*ROW('Water Data'!I8))),'Data Summary'!CJ14="Yes"),OFFSET('Water Data'!$I$9,0,10*ROW('Water Data'!I8)),NA())</f>
        <v>#N/A</v>
      </c>
      <c r="V14" s="538" t="e">
        <f ca="1">+IF(AND(ISNUMBER(OFFSET('Sanitation Data'!$D$4,0,10*ROW('Sanitation Data'!D8))),'Data Summary'!CK14="Yes"),100-OFFSET('Sanitation Data'!$D$4,0,10*ROW('Sanitation Data'!D8)),NA())</f>
        <v>#N/A</v>
      </c>
      <c r="W14" s="538" t="e">
        <f ca="1">+IF(AND(ISNUMBER(OFFSET('Sanitation Data'!$D$6,0,10*ROW('Sanitation Data'!D8))),'Data Summary'!CL14="Yes"),OFFSET('Sanitation Data'!$D$6,0,10*ROW('Sanitation Data'!D8)),NA())</f>
        <v>#N/A</v>
      </c>
      <c r="X14" s="538" t="e">
        <f ca="1">+IF(AND(ISNUMBER(OFFSET('Sanitation Data'!$D$10,0,10*ROW('Sanitation Data'!D8))),'Data Summary'!CM14="Yes"),OFFSET('Sanitation Data'!$D$10,0,10*ROW('Sanitation Data'!D8)),NA())</f>
        <v>#N/A</v>
      </c>
      <c r="Y14" s="538" t="e">
        <f ca="1">+IF(AND(ISNUMBER(OFFSET('Sanitation Data'!$D$11,0,10*ROW('Sanitation Data'!D8))),'Data Summary'!CN14="Yes"),OFFSET('Sanitation Data'!$D$11,0,10*ROW('Sanitation Data'!D8)),NA())</f>
        <v>#N/A</v>
      </c>
      <c r="Z14" s="538" t="e">
        <f ca="1">+IF(AND(ISNUMBER(OFFSET('Sanitation Data'!$D$12,0,10*ROW('Sanitation Data'!D8))),'Data Summary'!CO14="Yes"),OFFSET('Sanitation Data'!$D$12,0,10*ROW('Sanitation Data'!D8)),NA())</f>
        <v>#N/A</v>
      </c>
      <c r="AA14" s="538" t="e">
        <f ca="1">+IF(AND(ISNUMBER(OFFSET('Sanitation Data'!$E$4,0,10*ROW('Sanitation Data'!E8))),'Data Summary'!CP14="Yes"),100-OFFSET('Sanitation Data'!$E$4,0,10*ROW('Sanitation Data'!E8)),NA())</f>
        <v>#N/A</v>
      </c>
      <c r="AB14" s="538" t="e">
        <f ca="1">+IF(AND(ISNUMBER(OFFSET('Sanitation Data'!$E$6,0,10*ROW('Sanitation Data'!E8))),'Data Summary'!CQ14="Yes"),OFFSET('Sanitation Data'!$E$6,0,10*ROW('Sanitation Data'!E8)),NA())</f>
        <v>#N/A</v>
      </c>
      <c r="AC14" s="538" t="e">
        <f ca="1">+IF(AND(ISNUMBER(OFFSET('Sanitation Data'!$E$10,0,10*ROW('Sanitation Data'!E8))),'Data Summary'!CR14="Yes"),OFFSET('Sanitation Data'!$E$10,0,10*ROW('Sanitation Data'!E8)),NA())</f>
        <v>#N/A</v>
      </c>
      <c r="AD14" s="538" t="e">
        <f ca="1">+IF(AND(ISNUMBER(OFFSET('Sanitation Data'!$E$11,0,10*ROW('Sanitation Data'!E8))),'Data Summary'!CS14="Yes"),OFFSET('Sanitation Data'!$E$11,0,10*ROW('Sanitation Data'!E8)),NA())</f>
        <v>#N/A</v>
      </c>
      <c r="AE14" s="538" t="e">
        <f ca="1">+IF(AND(ISNUMBER(OFFSET('Sanitation Data'!$E$12,0,10*ROW('Sanitation Data'!E8))),'Data Summary'!CT14="Yes"),OFFSET('Sanitation Data'!$E$12,0,10*ROW('Sanitation Data'!E8)),NA())</f>
        <v>#N/A</v>
      </c>
      <c r="AF14" s="538" t="e">
        <f ca="1">+IF(AND(ISNUMBER(OFFSET('Sanitation Data'!$F$4,0,10*ROW('Sanitation Data'!F8))),'Data Summary'!CU14="Yes"),100-OFFSET('Sanitation Data'!$F$4,0,10*ROW('Sanitation Data'!F8)),NA())</f>
        <v>#N/A</v>
      </c>
      <c r="AG14" s="538" t="e">
        <f ca="1">+IF(AND(ISNUMBER(OFFSET('Sanitation Data'!$F$6,0,10*ROW('Sanitation Data'!F8))),'Data Summary'!CV14="Yes"),OFFSET('Sanitation Data'!$F$6,0,10*ROW('Sanitation Data'!F8)),NA())</f>
        <v>#N/A</v>
      </c>
      <c r="AH14" s="538" t="e">
        <f ca="1">+IF(AND(ISNUMBER(OFFSET('Sanitation Data'!$F$10,0,10*ROW('Sanitation Data'!F8))),'Data Summary'!CW14="Yes"),OFFSET('Sanitation Data'!$F$10,0,10*ROW('Sanitation Data'!F8)),NA())</f>
        <v>#N/A</v>
      </c>
      <c r="AI14" s="538" t="e">
        <f ca="1">+IF(AND(ISNUMBER(OFFSET('Sanitation Data'!$F$11,0,10*ROW('Sanitation Data'!F8))),'Data Summary'!CX14="Yes"),OFFSET('Sanitation Data'!$F$11,0,10*ROW('Sanitation Data'!F8)),NA())</f>
        <v>#N/A</v>
      </c>
      <c r="AJ14" s="538" t="e">
        <f ca="1">+IF(AND(ISNUMBER(OFFSET('Sanitation Data'!$F$12,0,10*ROW('Sanitation Data'!F8))),'Data Summary'!CY14="Yes"),OFFSET('Sanitation Data'!$F$12,0,10*ROW('Sanitation Data'!F8)),NA())</f>
        <v>#N/A</v>
      </c>
      <c r="AK14" s="538" t="e">
        <f ca="1">+IF(AND(ISNUMBER(OFFSET('Sanitation Data'!$G$4,0,10*ROW('Sanitation Data'!G8))),'Data Summary'!CZ14="Yes"),100-OFFSET('Sanitation Data'!$G$4,0,10*ROW('Sanitation Data'!G8)),NA())</f>
        <v>#N/A</v>
      </c>
      <c r="AL14" s="538" t="e">
        <f ca="1">+IF(AND(ISNUMBER(OFFSET('Sanitation Data'!$G$6,0,10*ROW('Sanitation Data'!G8))),'Data Summary'!DA14="Yes"),OFFSET('Sanitation Data'!$G$6,0,10*ROW('Sanitation Data'!G8)),NA())</f>
        <v>#N/A</v>
      </c>
      <c r="AM14" s="538" t="e">
        <f ca="1">+IF(AND(ISNUMBER(OFFSET('Sanitation Data'!$G$10,0,10*ROW('Sanitation Data'!G8))),'Data Summary'!DB14="Yes"),OFFSET('Sanitation Data'!$G$10,0,10*ROW('Sanitation Data'!G8)),NA())</f>
        <v>#N/A</v>
      </c>
      <c r="AN14" s="538" t="e">
        <f ca="1">+IF(AND(ISNUMBER(OFFSET('Sanitation Data'!$G$11,0,10*ROW('Sanitation Data'!G8))),'Data Summary'!DC14="Yes"),OFFSET('Sanitation Data'!$G$11,0,10*ROW('Sanitation Data'!G8)),NA())</f>
        <v>#N/A</v>
      </c>
      <c r="AO14" s="538" t="e">
        <f ca="1">+IF(AND(ISNUMBER(OFFSET('Sanitation Data'!$G$12,0,10*ROW('Sanitation Data'!G8))),'Data Summary'!DD14="Yes"),OFFSET('Sanitation Data'!$G$12,0,10*ROW('Sanitation Data'!G8)),NA())</f>
        <v>#N/A</v>
      </c>
      <c r="AP14" s="538" t="e">
        <f ca="1">+IF(AND(ISNUMBER(OFFSET('Sanitation Data'!$H$4,0,10*ROW('Sanitation Data'!H8))),'Data Summary'!DE14="Yes"),100-OFFSET('Sanitation Data'!$H$4,0,10*ROW('Sanitation Data'!H8)),NA())</f>
        <v>#N/A</v>
      </c>
      <c r="AQ14" s="538" t="e">
        <f ca="1">+IF(AND(ISNUMBER(OFFSET('Sanitation Data'!$H$6,0,10*ROW('Sanitation Data'!H8))),'Data Summary'!DF14="Yes"),OFFSET('Sanitation Data'!$H$6,0,10*ROW('Sanitation Data'!H8)),NA())</f>
        <v>#N/A</v>
      </c>
      <c r="AR14" s="538" t="e">
        <f ca="1">+IF(AND(ISNUMBER(OFFSET('Sanitation Data'!$H$10,0,10*ROW('Sanitation Data'!H8))),'Data Summary'!DG14="Yes"),OFFSET('Sanitation Data'!$H$10,0,10*ROW('Sanitation Data'!H8)),NA())</f>
        <v>#N/A</v>
      </c>
      <c r="AS14" s="538" t="e">
        <f ca="1">+IF(AND(ISNUMBER(OFFSET('Sanitation Data'!$H$11,0,10*ROW('Sanitation Data'!H8))),'Data Summary'!DH14="Yes"),OFFSET('Sanitation Data'!$H$11,0,10*ROW('Sanitation Data'!H8)),NA())</f>
        <v>#N/A</v>
      </c>
      <c r="AT14" s="538" t="e">
        <f ca="1">+IF(AND(ISNUMBER(OFFSET('Sanitation Data'!$H$12,0,10*ROW('Sanitation Data'!H8))),'Data Summary'!DI14="Yes"),OFFSET('Sanitation Data'!$H$12,0,10*ROW('Sanitation Data'!H8)),NA())</f>
        <v>#N/A</v>
      </c>
      <c r="AU14" s="538" t="e">
        <f ca="1">+IF(AND(ISNUMBER(OFFSET('Sanitation Data'!$I$4,0,10*ROW('Sanitation Data'!I8))),'Data Summary'!DJ14="Yes"),100-OFFSET('Sanitation Data'!$I$4,0,10*ROW('Sanitation Data'!I8)),NA())</f>
        <v>#N/A</v>
      </c>
      <c r="AV14" s="538" t="e">
        <f ca="1">+IF(AND(ISNUMBER(OFFSET('Sanitation Data'!$I$6,0,10*ROW('Sanitation Data'!I8))),'Data Summary'!DK14="Yes"),OFFSET('Sanitation Data'!$I$6,0,10*ROW('Sanitation Data'!I8)),NA())</f>
        <v>#N/A</v>
      </c>
      <c r="AW14" s="538" t="e">
        <f ca="1">+IF(AND(ISNUMBER(OFFSET('Sanitation Data'!$I$10,0,10*ROW('Sanitation Data'!I8))),'Data Summary'!DL14="Yes"),OFFSET('Sanitation Data'!$I$10,0,10*ROW('Sanitation Data'!I8)),NA())</f>
        <v>#N/A</v>
      </c>
      <c r="AX14" s="538" t="e">
        <f ca="1">+IF(AND(ISNUMBER(OFFSET('Sanitation Data'!$I$11,0,10*ROW('Sanitation Data'!I8))),'Data Summary'!DM14="Yes"),OFFSET('Sanitation Data'!$I$11,0,10*ROW('Sanitation Data'!I8)),NA())</f>
        <v>#N/A</v>
      </c>
      <c r="AY14" s="538" t="e">
        <f ca="1">+IF(AND(ISNUMBER(OFFSET('Sanitation Data'!$I$12,0,10*ROW('Sanitation Data'!I8))),'Data Summary'!DN14="Yes"),OFFSET('Sanitation Data'!$I$12,0,10*ROW('Sanitation Data'!I8)),NA())</f>
        <v>#N/A</v>
      </c>
      <c r="AZ14" s="539">
        <f ca="1">+IF(AND(ISNUMBER(OFFSET('Hygiene Data'!$D$5,0,10*ROW('Hygiene Data'!D8))),'Data Summary'!DO14="Yes"),OFFSET('Hygiene Data'!$D$5,0,10*ROW('Hygiene Data'!D8)),NA())</f>
        <v>72.720440881763523</v>
      </c>
      <c r="BA14" s="539">
        <f ca="1">+IF(AND(ISNUMBER(OFFSET('Hygiene Data'!$D$7,0,10*ROW('Hygiene Data'!D8))),'Data Summary'!DP14="Yes"),OFFSET('Hygiene Data'!$D$7,0,10*ROW('Hygiene Data'!D8)),NA())</f>
        <v>60.470941883767537</v>
      </c>
      <c r="BB14" s="539" t="e">
        <f ca="1">+IF(AND(ISNUMBER(OFFSET('Hygiene Data'!$D$9,0,10*ROW('Hygiene Data'!D8))),'Data Summary'!DQ14="Yes"),OFFSET('Hygiene Data'!$D$9,0,10*ROW('Hygiene Data'!D8)),NA())</f>
        <v>#N/A</v>
      </c>
      <c r="BC14" s="539" t="e">
        <f ca="1">+IF(AND(ISNUMBER(OFFSET('Hygiene Data'!$E$5,0,10*ROW('Hygiene Data'!E8))),'Data Summary'!DR14="Yes"),OFFSET('Hygiene Data'!$E$5,0,10*ROW('Hygiene Data'!E8)),NA())</f>
        <v>#N/A</v>
      </c>
      <c r="BD14" s="539" t="e">
        <f ca="1">+IF(AND(ISNUMBER(OFFSET('Hygiene Data'!$E$7,0,10*ROW('Hygiene Data'!E8))),'Data Summary'!DS14="Yes"),OFFSET('Hygiene Data'!$E$7,0,10*ROW('Hygiene Data'!E8)),NA())</f>
        <v>#N/A</v>
      </c>
      <c r="BE14" s="539" t="e">
        <f ca="1">+IF(AND(ISNUMBER(OFFSET('Hygiene Data'!$E$9,0,10*ROW('Hygiene Data'!E8))),'Data Summary'!DT14="Yes"),OFFSET('Hygiene Data'!$E$9,0,10*ROW('Hygiene Data'!E8)),NA())</f>
        <v>#N/A</v>
      </c>
      <c r="BF14" s="539" t="e">
        <f ca="1">+IF(AND(ISNUMBER(OFFSET('Hygiene Data'!$F$5,0,10*ROW('Hygiene Data'!F8))),'Data Summary'!DU14="Yes"),OFFSET('Hygiene Data'!$F$5,0,10*ROW('Hygiene Data'!F8)),NA())</f>
        <v>#N/A</v>
      </c>
      <c r="BG14" s="539" t="e">
        <f ca="1">+IF(AND(ISNUMBER(OFFSET('Hygiene Data'!$F$7,0,10*ROW('Hygiene Data'!F8))),'Data Summary'!DV14="Yes"),OFFSET('Hygiene Data'!$F$7,0,10*ROW('Hygiene Data'!F8)),NA())</f>
        <v>#N/A</v>
      </c>
      <c r="BH14" s="539" t="e">
        <f ca="1">+IF(AND(ISNUMBER(OFFSET('Hygiene Data'!$F$9,0,10*ROW('Hygiene Data'!F8))),'Data Summary'!DW14="Yes"),OFFSET('Hygiene Data'!$F$9,0,10*ROW('Hygiene Data'!F8)),NA())</f>
        <v>#N/A</v>
      </c>
      <c r="BI14" s="539" t="e">
        <f ca="1">+IF(AND(ISNUMBER(OFFSET('Hygiene Data'!$G$5,0,10*ROW('Hygiene Data'!G8))),'Data Summary'!DX14="Yes"),OFFSET('Hygiene Data'!$G$5,0,10*ROW('Hygiene Data'!G8)),NA())</f>
        <v>#N/A</v>
      </c>
      <c r="BJ14" s="539" t="e">
        <f ca="1">+IF(AND(ISNUMBER(OFFSET('Hygiene Data'!$G$7,0,10*ROW('Hygiene Data'!G8))),'Data Summary'!DY14="Yes"),OFFSET('Hygiene Data'!$G$7,0,10*ROW('Hygiene Data'!G8)),NA())</f>
        <v>#N/A</v>
      </c>
      <c r="BK14" s="539" t="e">
        <f ca="1">+IF(AND(ISNUMBER(OFFSET('Hygiene Data'!$G$9,0,10*ROW('Hygiene Data'!G8))),'Data Summary'!DZ14="Yes"),OFFSET('Hygiene Data'!$G$9,0,10*ROW('Hygiene Data'!G8)),NA())</f>
        <v>#N/A</v>
      </c>
      <c r="BL14" s="539">
        <f ca="1">+IF(AND(ISNUMBER(OFFSET('Hygiene Data'!$H$5,0,10*ROW('Hygiene Data'!H8))),'Data Summary'!EA14="Yes"),OFFSET('Hygiene Data'!$H$5,0,10*ROW('Hygiene Data'!H8)),NA())</f>
        <v>72.720440881763523</v>
      </c>
      <c r="BM14" s="539">
        <f ca="1">+IF(AND(ISNUMBER(OFFSET('Hygiene Data'!$H$7,0,10*ROW('Hygiene Data'!H8))),'Data Summary'!EB14="Yes"),OFFSET('Hygiene Data'!$H$7,0,10*ROW('Hygiene Data'!H8)),NA())</f>
        <v>60.470941883767537</v>
      </c>
      <c r="BN14" s="539" t="e">
        <f ca="1">+IF(AND(ISNUMBER(OFFSET('Hygiene Data'!$H$9,0,10*ROW('Hygiene Data'!H8))),'Data Summary'!EC14="Yes"),OFFSET('Hygiene Data'!$H$9,0,10*ROW('Hygiene Data'!H8)),NA())</f>
        <v>#N/A</v>
      </c>
      <c r="BO14" s="539" t="e">
        <f ca="1">+IF(AND(ISNUMBER(OFFSET('Hygiene Data'!$I$5,0,10*ROW('Hygiene Data'!I8))),'Data Summary'!ED14="Yes"),OFFSET('Hygiene Data'!$I$5,0,10*ROW('Hygiene Data'!I8)),NA())</f>
        <v>#N/A</v>
      </c>
      <c r="BP14" s="539" t="e">
        <f ca="1">+IF(AND(ISNUMBER(OFFSET('Hygiene Data'!$I$7,0,10*ROW('Hygiene Data'!I8))),'Data Summary'!EE14="Yes"),OFFSET('Hygiene Data'!$I$7,0,10*ROW('Hygiene Data'!I8)),NA())</f>
        <v>#N/A</v>
      </c>
      <c r="BQ14" s="539" t="e">
        <f ca="1">+IF(AND(ISNUMBER(OFFSET('Hygiene Data'!$I$9,0,10*ROW('Hygiene Data'!I8))),'Data Summary'!EF14="Yes"),OFFSET('Hygiene Data'!$I$9,0,10*ROW('Hygiene Data'!I8)),NA())</f>
        <v>#N/A</v>
      </c>
    </row>
    <row r="15" spans="1:69" x14ac:dyDescent="0.25">
      <c r="A15" s="535" t="str">
        <f ca="1">+RIGHT('Data Summary'!A15,LEN('Data Summary'!A15)-9)</f>
        <v>UIS</v>
      </c>
      <c r="B15" s="509" t="str">
        <f ca="1">+IF(ISTEXT('Data Summary'!B15),'Data Summary'!B15,"")</f>
        <v>Autre</v>
      </c>
      <c r="C15" s="536">
        <f ca="1">+VALUE('Data Summary'!C15)</f>
        <v>2022</v>
      </c>
      <c r="D15" s="537" t="e">
        <f ca="1">+IF(AND(ISNUMBER(OFFSET('Water Data'!$D$4,0,10*ROW('Water Data'!D9))),'Data Summary'!BS15="Yes"),100-OFFSET('Water Data'!$D$4,0,10*ROW('Water Data'!D9)),NA())</f>
        <v>#N/A</v>
      </c>
      <c r="E15" s="537" t="e">
        <f ca="1">+IF(AND(ISNUMBER(OFFSET('Water Data'!$D$6,0,10*ROW('Water Data'!D9))),'Data Summary'!BT15="Yes"),OFFSET('Water Data'!$D$6,0,10*ROW('Water Data'!D9)),NA())</f>
        <v>#N/A</v>
      </c>
      <c r="F15" s="537" t="e">
        <f ca="1">+IF(AND(ISNUMBER(OFFSET('Water Data'!$D$9,0,10*ROW('Water Data'!D9))),'Data Summary'!BU15="Yes"),OFFSET('Water Data'!$D$9,0,10*ROW('Water Data'!D9)),NA())</f>
        <v>#N/A</v>
      </c>
      <c r="G15" s="537" t="e">
        <f ca="1">+IF(AND(ISNUMBER(OFFSET('Water Data'!$E$4,0,10*ROW('Water Data'!E9))),'Data Summary'!BV15="Yes"),100-OFFSET('Water Data'!$E$4,0,10*ROW('Water Data'!E9)),NA())</f>
        <v>#N/A</v>
      </c>
      <c r="H15" s="537" t="e">
        <f ca="1">+IF(AND(ISNUMBER(OFFSET('Water Data'!$E$6,0,10*ROW('Water Data'!E9))),'Data Summary'!BW15="Yes"),OFFSET('Water Data'!$E$6,0,10*ROW('Water Data'!E9)),NA())</f>
        <v>#N/A</v>
      </c>
      <c r="I15" s="537" t="e">
        <f ca="1">+IF(AND(ISNUMBER(OFFSET('Water Data'!$E$9,0,10*ROW('Water Data'!E9))),'Data Summary'!BX15="Yes"),OFFSET('Water Data'!$E$9,0,10*ROW('Water Data'!E9)),NA())</f>
        <v>#N/A</v>
      </c>
      <c r="J15" s="537" t="e">
        <f ca="1">+IF(AND(ISNUMBER(OFFSET('Water Data'!$F$4,0,10*ROW('Water Data'!F9))),'Data Summary'!BY15="Yes"),100-OFFSET('Water Data'!$F$4,0,10*ROW('Water Data'!F9)),NA())</f>
        <v>#N/A</v>
      </c>
      <c r="K15" s="537" t="e">
        <f ca="1">+IF(AND(ISNUMBER(OFFSET('Water Data'!$F$6,0,10*ROW('Water Data'!F9))),'Data Summary'!BZ15="Yes"),OFFSET('Water Data'!$F$6,0,10*ROW('Water Data'!F9)),NA())</f>
        <v>#N/A</v>
      </c>
      <c r="L15" s="537" t="e">
        <f ca="1">+IF(AND(ISNUMBER(OFFSET('Water Data'!$F$9,0,10*ROW('Water Data'!F9))),'Data Summary'!CA15="Yes"),OFFSET('Water Data'!$F$9,0,10*ROW('Water Data'!F9)),NA())</f>
        <v>#N/A</v>
      </c>
      <c r="M15" s="537" t="e">
        <f ca="1">+IF(AND(ISNUMBER(OFFSET('Water Data'!$G$4,0,10*ROW('Water Data'!G9))),'Data Summary'!CB15="Yes"),100-OFFSET('Water Data'!$G$4,0,10*ROW('Water Data'!G9)),NA())</f>
        <v>#N/A</v>
      </c>
      <c r="N15" s="537" t="e">
        <f ca="1">+IF(AND(ISNUMBER(OFFSET('Water Data'!$G$6,0,10*ROW('Water Data'!G9))),'Data Summary'!CC15="Yes"),OFFSET('Water Data'!$G$6,0,10*ROW('Water Data'!G9)),NA())</f>
        <v>#N/A</v>
      </c>
      <c r="O15" s="537" t="e">
        <f ca="1">+IF(AND(ISNUMBER(OFFSET('Water Data'!$G$9,0,10*ROW('Water Data'!G9))),'Data Summary'!CD15="Yes"),OFFSET('Water Data'!$G$9,0,10*ROW('Water Data'!G9)),NA())</f>
        <v>#N/A</v>
      </c>
      <c r="P15" s="537" t="e">
        <f ca="1">+IF(AND(ISNUMBER(OFFSET('Water Data'!$H$4,0,10*ROW('Water Data'!H9))),'Data Summary'!CE15="Yes"),100-OFFSET('Water Data'!$H$4,0,10*ROW('Water Data'!H9)),NA())</f>
        <v>#N/A</v>
      </c>
      <c r="Q15" s="537" t="e">
        <f ca="1">+IF(AND(ISNUMBER(OFFSET('Water Data'!$H$6,0,10*ROW('Water Data'!H9))),'Data Summary'!CF15="Yes"),OFFSET('Water Data'!$H$6,0,10*ROW('Water Data'!H9)),NA())</f>
        <v>#N/A</v>
      </c>
      <c r="R15" s="537" t="e">
        <f ca="1">+IF(AND(ISNUMBER(OFFSET('Water Data'!$H$9,0,10*ROW('Water Data'!H9))),'Data Summary'!CG15="Yes"),OFFSET('Water Data'!$H$9,0,10*ROW('Water Data'!H9)),NA())</f>
        <v>#N/A</v>
      </c>
      <c r="S15" s="537" t="e">
        <f ca="1">+IF(AND(ISNUMBER(OFFSET('Water Data'!$I$4,0,10*ROW('Water Data'!I9))),'Data Summary'!CH15="Yes"),100-OFFSET('Water Data'!$I$4,0,10*ROW('Water Data'!I9)),NA())</f>
        <v>#N/A</v>
      </c>
      <c r="T15" s="537" t="e">
        <f ca="1">+IF(AND(ISNUMBER(OFFSET('Water Data'!$I$6,0,10*ROW('Water Data'!I9))),'Data Summary'!CI15="Yes"),OFFSET('Water Data'!$I$6,0,10*ROW('Water Data'!I9)),NA())</f>
        <v>#N/A</v>
      </c>
      <c r="U15" s="537" t="e">
        <f ca="1">+IF(AND(ISNUMBER(OFFSET('Water Data'!$I$9,0,10*ROW('Water Data'!I9))),'Data Summary'!CJ15="Yes"),OFFSET('Water Data'!$I$9,0,10*ROW('Water Data'!I9)),NA())</f>
        <v>#N/A</v>
      </c>
      <c r="V15" s="538" t="e">
        <f ca="1">+IF(AND(ISNUMBER(OFFSET('Sanitation Data'!$D$4,0,10*ROW('Sanitation Data'!D9))),'Data Summary'!CK15="Yes"),100-OFFSET('Sanitation Data'!$D$4,0,10*ROW('Sanitation Data'!D9)),NA())</f>
        <v>#N/A</v>
      </c>
      <c r="W15" s="538" t="e">
        <f ca="1">+IF(AND(ISNUMBER(OFFSET('Sanitation Data'!$D$6,0,10*ROW('Sanitation Data'!D9))),'Data Summary'!CL15="Yes"),OFFSET('Sanitation Data'!$D$6,0,10*ROW('Sanitation Data'!D9)),NA())</f>
        <v>#N/A</v>
      </c>
      <c r="X15" s="538" t="e">
        <f ca="1">+IF(AND(ISNUMBER(OFFSET('Sanitation Data'!$D$10,0,10*ROW('Sanitation Data'!D9))),'Data Summary'!CM15="Yes"),OFFSET('Sanitation Data'!$D$10,0,10*ROW('Sanitation Data'!D9)),NA())</f>
        <v>#N/A</v>
      </c>
      <c r="Y15" s="538" t="e">
        <f ca="1">+IF(AND(ISNUMBER(OFFSET('Sanitation Data'!$D$11,0,10*ROW('Sanitation Data'!D9))),'Data Summary'!CN15="Yes"),OFFSET('Sanitation Data'!$D$11,0,10*ROW('Sanitation Data'!D9)),NA())</f>
        <v>#N/A</v>
      </c>
      <c r="Z15" s="538" t="e">
        <f ca="1">+IF(AND(ISNUMBER(OFFSET('Sanitation Data'!$D$12,0,10*ROW('Sanitation Data'!D9))),'Data Summary'!CO15="Yes"),OFFSET('Sanitation Data'!$D$12,0,10*ROW('Sanitation Data'!D9)),NA())</f>
        <v>#N/A</v>
      </c>
      <c r="AA15" s="538" t="e">
        <f ca="1">+IF(AND(ISNUMBER(OFFSET('Sanitation Data'!$E$4,0,10*ROW('Sanitation Data'!E9))),'Data Summary'!CP15="Yes"),100-OFFSET('Sanitation Data'!$E$4,0,10*ROW('Sanitation Data'!E9)),NA())</f>
        <v>#N/A</v>
      </c>
      <c r="AB15" s="538" t="e">
        <f ca="1">+IF(AND(ISNUMBER(OFFSET('Sanitation Data'!$E$6,0,10*ROW('Sanitation Data'!E9))),'Data Summary'!CQ15="Yes"),OFFSET('Sanitation Data'!$E$6,0,10*ROW('Sanitation Data'!E9)),NA())</f>
        <v>#N/A</v>
      </c>
      <c r="AC15" s="538" t="e">
        <f ca="1">+IF(AND(ISNUMBER(OFFSET('Sanitation Data'!$E$10,0,10*ROW('Sanitation Data'!E9))),'Data Summary'!CR15="Yes"),OFFSET('Sanitation Data'!$E$10,0,10*ROW('Sanitation Data'!E9)),NA())</f>
        <v>#N/A</v>
      </c>
      <c r="AD15" s="538" t="e">
        <f ca="1">+IF(AND(ISNUMBER(OFFSET('Sanitation Data'!$E$11,0,10*ROW('Sanitation Data'!E9))),'Data Summary'!CS15="Yes"),OFFSET('Sanitation Data'!$E$11,0,10*ROW('Sanitation Data'!E9)),NA())</f>
        <v>#N/A</v>
      </c>
      <c r="AE15" s="538" t="e">
        <f ca="1">+IF(AND(ISNUMBER(OFFSET('Sanitation Data'!$E$12,0,10*ROW('Sanitation Data'!E9))),'Data Summary'!CT15="Yes"),OFFSET('Sanitation Data'!$E$12,0,10*ROW('Sanitation Data'!E9)),NA())</f>
        <v>#N/A</v>
      </c>
      <c r="AF15" s="538" t="e">
        <f ca="1">+IF(AND(ISNUMBER(OFFSET('Sanitation Data'!$F$4,0,10*ROW('Sanitation Data'!F9))),'Data Summary'!CU15="Yes"),100-OFFSET('Sanitation Data'!$F$4,0,10*ROW('Sanitation Data'!F9)),NA())</f>
        <v>#N/A</v>
      </c>
      <c r="AG15" s="538" t="e">
        <f ca="1">+IF(AND(ISNUMBER(OFFSET('Sanitation Data'!$F$6,0,10*ROW('Sanitation Data'!F9))),'Data Summary'!CV15="Yes"),OFFSET('Sanitation Data'!$F$6,0,10*ROW('Sanitation Data'!F9)),NA())</f>
        <v>#N/A</v>
      </c>
      <c r="AH15" s="538" t="e">
        <f ca="1">+IF(AND(ISNUMBER(OFFSET('Sanitation Data'!$F$10,0,10*ROW('Sanitation Data'!F9))),'Data Summary'!CW15="Yes"),OFFSET('Sanitation Data'!$F$10,0,10*ROW('Sanitation Data'!F9)),NA())</f>
        <v>#N/A</v>
      </c>
      <c r="AI15" s="538" t="e">
        <f ca="1">+IF(AND(ISNUMBER(OFFSET('Sanitation Data'!$F$11,0,10*ROW('Sanitation Data'!F9))),'Data Summary'!CX15="Yes"),OFFSET('Sanitation Data'!$F$11,0,10*ROW('Sanitation Data'!F9)),NA())</f>
        <v>#N/A</v>
      </c>
      <c r="AJ15" s="538" t="e">
        <f ca="1">+IF(AND(ISNUMBER(OFFSET('Sanitation Data'!$F$12,0,10*ROW('Sanitation Data'!F9))),'Data Summary'!CY15="Yes"),OFFSET('Sanitation Data'!$F$12,0,10*ROW('Sanitation Data'!F9)),NA())</f>
        <v>#N/A</v>
      </c>
      <c r="AK15" s="538" t="e">
        <f ca="1">+IF(AND(ISNUMBER(OFFSET('Sanitation Data'!$G$4,0,10*ROW('Sanitation Data'!G9))),'Data Summary'!CZ15="Yes"),100-OFFSET('Sanitation Data'!$G$4,0,10*ROW('Sanitation Data'!G9)),NA())</f>
        <v>#N/A</v>
      </c>
      <c r="AL15" s="538" t="e">
        <f ca="1">+IF(AND(ISNUMBER(OFFSET('Sanitation Data'!$G$6,0,10*ROW('Sanitation Data'!G9))),'Data Summary'!DA15="Yes"),OFFSET('Sanitation Data'!$G$6,0,10*ROW('Sanitation Data'!G9)),NA())</f>
        <v>#N/A</v>
      </c>
      <c r="AM15" s="538" t="e">
        <f ca="1">+IF(AND(ISNUMBER(OFFSET('Sanitation Data'!$G$10,0,10*ROW('Sanitation Data'!G9))),'Data Summary'!DB15="Yes"),OFFSET('Sanitation Data'!$G$10,0,10*ROW('Sanitation Data'!G9)),NA())</f>
        <v>#N/A</v>
      </c>
      <c r="AN15" s="538" t="e">
        <f ca="1">+IF(AND(ISNUMBER(OFFSET('Sanitation Data'!$G$11,0,10*ROW('Sanitation Data'!G9))),'Data Summary'!DC15="Yes"),OFFSET('Sanitation Data'!$G$11,0,10*ROW('Sanitation Data'!G9)),NA())</f>
        <v>#N/A</v>
      </c>
      <c r="AO15" s="538" t="e">
        <f ca="1">+IF(AND(ISNUMBER(OFFSET('Sanitation Data'!$G$12,0,10*ROW('Sanitation Data'!G9))),'Data Summary'!DD15="Yes"),OFFSET('Sanitation Data'!$G$12,0,10*ROW('Sanitation Data'!G9)),NA())</f>
        <v>#N/A</v>
      </c>
      <c r="AP15" s="538" t="e">
        <f ca="1">+IF(AND(ISNUMBER(OFFSET('Sanitation Data'!$H$4,0,10*ROW('Sanitation Data'!H9))),'Data Summary'!DE15="Yes"),100-OFFSET('Sanitation Data'!$H$4,0,10*ROW('Sanitation Data'!H9)),NA())</f>
        <v>#N/A</v>
      </c>
      <c r="AQ15" s="538" t="e">
        <f ca="1">+IF(AND(ISNUMBER(OFFSET('Sanitation Data'!$H$6,0,10*ROW('Sanitation Data'!H9))),'Data Summary'!DF15="Yes"),OFFSET('Sanitation Data'!$H$6,0,10*ROW('Sanitation Data'!H9)),NA())</f>
        <v>#N/A</v>
      </c>
      <c r="AR15" s="538" t="e">
        <f ca="1">+IF(AND(ISNUMBER(OFFSET('Sanitation Data'!$H$10,0,10*ROW('Sanitation Data'!H9))),'Data Summary'!DG15="Yes"),OFFSET('Sanitation Data'!$H$10,0,10*ROW('Sanitation Data'!H9)),NA())</f>
        <v>#N/A</v>
      </c>
      <c r="AS15" s="538" t="e">
        <f ca="1">+IF(AND(ISNUMBER(OFFSET('Sanitation Data'!$H$11,0,10*ROW('Sanitation Data'!H9))),'Data Summary'!DH15="Yes"),OFFSET('Sanitation Data'!$H$11,0,10*ROW('Sanitation Data'!H9)),NA())</f>
        <v>#N/A</v>
      </c>
      <c r="AT15" s="538" t="e">
        <f ca="1">+IF(AND(ISNUMBER(OFFSET('Sanitation Data'!$H$12,0,10*ROW('Sanitation Data'!H9))),'Data Summary'!DI15="Yes"),OFFSET('Sanitation Data'!$H$12,0,10*ROW('Sanitation Data'!H9)),NA())</f>
        <v>#N/A</v>
      </c>
      <c r="AU15" s="538" t="e">
        <f ca="1">+IF(AND(ISNUMBER(OFFSET('Sanitation Data'!$I$4,0,10*ROW('Sanitation Data'!I9))),'Data Summary'!DJ15="Yes"),100-OFFSET('Sanitation Data'!$I$4,0,10*ROW('Sanitation Data'!I9)),NA())</f>
        <v>#N/A</v>
      </c>
      <c r="AV15" s="538" t="e">
        <f ca="1">+IF(AND(ISNUMBER(OFFSET('Sanitation Data'!$I$6,0,10*ROW('Sanitation Data'!I9))),'Data Summary'!DK15="Yes"),OFFSET('Sanitation Data'!$I$6,0,10*ROW('Sanitation Data'!I9)),NA())</f>
        <v>#N/A</v>
      </c>
      <c r="AW15" s="538" t="e">
        <f ca="1">+IF(AND(ISNUMBER(OFFSET('Sanitation Data'!$I$10,0,10*ROW('Sanitation Data'!I9))),'Data Summary'!DL15="Yes"),OFFSET('Sanitation Data'!$I$10,0,10*ROW('Sanitation Data'!I9)),NA())</f>
        <v>#N/A</v>
      </c>
      <c r="AX15" s="538" t="e">
        <f ca="1">+IF(AND(ISNUMBER(OFFSET('Sanitation Data'!$I$11,0,10*ROW('Sanitation Data'!I9))),'Data Summary'!DM15="Yes"),OFFSET('Sanitation Data'!$I$11,0,10*ROW('Sanitation Data'!I9)),NA())</f>
        <v>#N/A</v>
      </c>
      <c r="AY15" s="538" t="e">
        <f ca="1">+IF(AND(ISNUMBER(OFFSET('Sanitation Data'!$I$12,0,10*ROW('Sanitation Data'!I9))),'Data Summary'!DN15="Yes"),OFFSET('Sanitation Data'!$I$12,0,10*ROW('Sanitation Data'!I9)),NA())</f>
        <v>#N/A</v>
      </c>
      <c r="AZ15" s="539" t="e">
        <f ca="1">+IF(AND(ISNUMBER(OFFSET('Hygiene Data'!$D$5,0,10*ROW('Hygiene Data'!D9))),'Data Summary'!DO15="Yes"),OFFSET('Hygiene Data'!$D$5,0,10*ROW('Hygiene Data'!D9)),NA())</f>
        <v>#N/A</v>
      </c>
      <c r="BA15" s="539" t="e">
        <f ca="1">+IF(AND(ISNUMBER(OFFSET('Hygiene Data'!$D$7,0,10*ROW('Hygiene Data'!D9))),'Data Summary'!DP15="Yes"),OFFSET('Hygiene Data'!$D$7,0,10*ROW('Hygiene Data'!D9)),NA())</f>
        <v>#N/A</v>
      </c>
      <c r="BB15" s="539">
        <f ca="1">+IF(AND(ISNUMBER(OFFSET('Hygiene Data'!$D$9,0,10*ROW('Hygiene Data'!D9))),'Data Summary'!DQ15="Yes"),OFFSET('Hygiene Data'!$D$9,0,10*ROW('Hygiene Data'!D9)),NA())</f>
        <v>11.640082779759691</v>
      </c>
      <c r="BC15" s="539" t="e">
        <f ca="1">+IF(AND(ISNUMBER(OFFSET('Hygiene Data'!$E$5,0,10*ROW('Hygiene Data'!E9))),'Data Summary'!DR15="Yes"),OFFSET('Hygiene Data'!$E$5,0,10*ROW('Hygiene Data'!E9)),NA())</f>
        <v>#N/A</v>
      </c>
      <c r="BD15" s="539" t="e">
        <f ca="1">+IF(AND(ISNUMBER(OFFSET('Hygiene Data'!$E$7,0,10*ROW('Hygiene Data'!E9))),'Data Summary'!DS15="Yes"),OFFSET('Hygiene Data'!$E$7,0,10*ROW('Hygiene Data'!E9)),NA())</f>
        <v>#N/A</v>
      </c>
      <c r="BE15" s="539" t="e">
        <f ca="1">+IF(AND(ISNUMBER(OFFSET('Hygiene Data'!$E$9,0,10*ROW('Hygiene Data'!E9))),'Data Summary'!DT15="Yes"),OFFSET('Hygiene Data'!$E$9,0,10*ROW('Hygiene Data'!E9)),NA())</f>
        <v>#N/A</v>
      </c>
      <c r="BF15" s="539" t="e">
        <f ca="1">+IF(AND(ISNUMBER(OFFSET('Hygiene Data'!$F$5,0,10*ROW('Hygiene Data'!F9))),'Data Summary'!DU15="Yes"),OFFSET('Hygiene Data'!$F$5,0,10*ROW('Hygiene Data'!F9)),NA())</f>
        <v>#N/A</v>
      </c>
      <c r="BG15" s="539" t="e">
        <f ca="1">+IF(AND(ISNUMBER(OFFSET('Hygiene Data'!$F$7,0,10*ROW('Hygiene Data'!F9))),'Data Summary'!DV15="Yes"),OFFSET('Hygiene Data'!$F$7,0,10*ROW('Hygiene Data'!F9)),NA())</f>
        <v>#N/A</v>
      </c>
      <c r="BH15" s="539" t="e">
        <f ca="1">+IF(AND(ISNUMBER(OFFSET('Hygiene Data'!$F$9,0,10*ROW('Hygiene Data'!F9))),'Data Summary'!DW15="Yes"),OFFSET('Hygiene Data'!$F$9,0,10*ROW('Hygiene Data'!F9)),NA())</f>
        <v>#N/A</v>
      </c>
      <c r="BI15" s="539" t="e">
        <f ca="1">+IF(AND(ISNUMBER(OFFSET('Hygiene Data'!$G$5,0,10*ROW('Hygiene Data'!G9))),'Data Summary'!DX15="Yes"),OFFSET('Hygiene Data'!$G$5,0,10*ROW('Hygiene Data'!G9)),NA())</f>
        <v>#N/A</v>
      </c>
      <c r="BJ15" s="539" t="e">
        <f ca="1">+IF(AND(ISNUMBER(OFFSET('Hygiene Data'!$G$7,0,10*ROW('Hygiene Data'!G9))),'Data Summary'!DY15="Yes"),OFFSET('Hygiene Data'!$G$7,0,10*ROW('Hygiene Data'!G9)),NA())</f>
        <v>#N/A</v>
      </c>
      <c r="BK15" s="539" t="e">
        <f ca="1">+IF(AND(ISNUMBER(OFFSET('Hygiene Data'!$G$9,0,10*ROW('Hygiene Data'!G9))),'Data Summary'!DZ15="Yes"),OFFSET('Hygiene Data'!$G$9,0,10*ROW('Hygiene Data'!G9)),NA())</f>
        <v>#N/A</v>
      </c>
      <c r="BL15" s="539" t="e">
        <f ca="1">+IF(AND(ISNUMBER(OFFSET('Hygiene Data'!$H$5,0,10*ROW('Hygiene Data'!H9))),'Data Summary'!EA15="Yes"),OFFSET('Hygiene Data'!$H$5,0,10*ROW('Hygiene Data'!H9)),NA())</f>
        <v>#N/A</v>
      </c>
      <c r="BM15" s="539" t="e">
        <f ca="1">+IF(AND(ISNUMBER(OFFSET('Hygiene Data'!$H$7,0,10*ROW('Hygiene Data'!H9))),'Data Summary'!EB15="Yes"),OFFSET('Hygiene Data'!$H$7,0,10*ROW('Hygiene Data'!H9)),NA())</f>
        <v>#N/A</v>
      </c>
      <c r="BN15" s="539">
        <f ca="1">+IF(AND(ISNUMBER(OFFSET('Hygiene Data'!$H$9,0,10*ROW('Hygiene Data'!H9))),'Data Summary'!EC15="Yes"),OFFSET('Hygiene Data'!$H$9,0,10*ROW('Hygiene Data'!H9)),NA())</f>
        <v>12.68</v>
      </c>
      <c r="BO15" s="539" t="e">
        <f ca="1">+IF(AND(ISNUMBER(OFFSET('Hygiene Data'!$I$5,0,10*ROW('Hygiene Data'!I9))),'Data Summary'!ED15="Yes"),OFFSET('Hygiene Data'!$I$5,0,10*ROW('Hygiene Data'!I9)),NA())</f>
        <v>#N/A</v>
      </c>
      <c r="BP15" s="539" t="e">
        <f ca="1">+IF(AND(ISNUMBER(OFFSET('Hygiene Data'!$I$7,0,10*ROW('Hygiene Data'!I9))),'Data Summary'!EE15="Yes"),OFFSET('Hygiene Data'!$I$7,0,10*ROW('Hygiene Data'!I9)),NA())</f>
        <v>#N/A</v>
      </c>
      <c r="BQ15" s="539">
        <f ca="1">+IF(AND(ISNUMBER(OFFSET('Hygiene Data'!$I$9,0,10*ROW('Hygiene Data'!I9))),'Data Summary'!EF15="Yes"),OFFSET('Hygiene Data'!$I$9,0,10*ROW('Hygiene Data'!I9)),NA())</f>
        <v>10.56</v>
      </c>
    </row>
    <row r="16" spans="1:69" x14ac:dyDescent="0.25">
      <c r="A16" s="535" t="str">
        <f ca="1">+RIGHT('Data Summary'!A16,LEN('Data Summary'!A16)-9)</f>
        <v>UIS</v>
      </c>
      <c r="B16" s="509" t="str">
        <f ca="1">+IF(ISTEXT('Data Summary'!B16),'Data Summary'!B16,"")</f>
        <v>Autre</v>
      </c>
      <c r="C16" s="536">
        <f ca="1">+VALUE('Data Summary'!C16)</f>
        <v>2023</v>
      </c>
      <c r="D16" s="537" t="e">
        <f ca="1">+IF(AND(ISNUMBER(OFFSET('Water Data'!$D$4,0,10*ROW('Water Data'!D10))),'Data Summary'!BS16="Yes"),100-OFFSET('Water Data'!$D$4,0,10*ROW('Water Data'!D10)),NA())</f>
        <v>#N/A</v>
      </c>
      <c r="E16" s="537" t="e">
        <f ca="1">+IF(AND(ISNUMBER(OFFSET('Water Data'!$D$6,0,10*ROW('Water Data'!D10))),'Data Summary'!BT16="Yes"),OFFSET('Water Data'!$D$6,0,10*ROW('Water Data'!D10)),NA())</f>
        <v>#N/A</v>
      </c>
      <c r="F16" s="537" t="e">
        <f ca="1">+IF(AND(ISNUMBER(OFFSET('Water Data'!$D$9,0,10*ROW('Water Data'!D10))),'Data Summary'!BU16="Yes"),OFFSET('Water Data'!$D$9,0,10*ROW('Water Data'!D10)),NA())</f>
        <v>#N/A</v>
      </c>
      <c r="G16" s="537" t="e">
        <f ca="1">+IF(AND(ISNUMBER(OFFSET('Water Data'!$E$4,0,10*ROW('Water Data'!E10))),'Data Summary'!BV16="Yes"),100-OFFSET('Water Data'!$E$4,0,10*ROW('Water Data'!E10)),NA())</f>
        <v>#N/A</v>
      </c>
      <c r="H16" s="537" t="e">
        <f ca="1">+IF(AND(ISNUMBER(OFFSET('Water Data'!$E$6,0,10*ROW('Water Data'!E10))),'Data Summary'!BW16="Yes"),OFFSET('Water Data'!$E$6,0,10*ROW('Water Data'!E10)),NA())</f>
        <v>#N/A</v>
      </c>
      <c r="I16" s="537" t="e">
        <f ca="1">+IF(AND(ISNUMBER(OFFSET('Water Data'!$E$9,0,10*ROW('Water Data'!E10))),'Data Summary'!BX16="Yes"),OFFSET('Water Data'!$E$9,0,10*ROW('Water Data'!E10)),NA())</f>
        <v>#N/A</v>
      </c>
      <c r="J16" s="537" t="e">
        <f ca="1">+IF(AND(ISNUMBER(OFFSET('Water Data'!$F$4,0,10*ROW('Water Data'!F10))),'Data Summary'!BY16="Yes"),100-OFFSET('Water Data'!$F$4,0,10*ROW('Water Data'!F10)),NA())</f>
        <v>#N/A</v>
      </c>
      <c r="K16" s="537" t="e">
        <f ca="1">+IF(AND(ISNUMBER(OFFSET('Water Data'!$F$6,0,10*ROW('Water Data'!F10))),'Data Summary'!BZ16="Yes"),OFFSET('Water Data'!$F$6,0,10*ROW('Water Data'!F10)),NA())</f>
        <v>#N/A</v>
      </c>
      <c r="L16" s="537" t="e">
        <f ca="1">+IF(AND(ISNUMBER(OFFSET('Water Data'!$F$9,0,10*ROW('Water Data'!F10))),'Data Summary'!CA16="Yes"),OFFSET('Water Data'!$F$9,0,10*ROW('Water Data'!F10)),NA())</f>
        <v>#N/A</v>
      </c>
      <c r="M16" s="537" t="e">
        <f ca="1">+IF(AND(ISNUMBER(OFFSET('Water Data'!$G$4,0,10*ROW('Water Data'!G10))),'Data Summary'!CB16="Yes"),100-OFFSET('Water Data'!$G$4,0,10*ROW('Water Data'!G10)),NA())</f>
        <v>#N/A</v>
      </c>
      <c r="N16" s="537" t="e">
        <f ca="1">+IF(AND(ISNUMBER(OFFSET('Water Data'!$G$6,0,10*ROW('Water Data'!G10))),'Data Summary'!CC16="Yes"),OFFSET('Water Data'!$G$6,0,10*ROW('Water Data'!G10)),NA())</f>
        <v>#N/A</v>
      </c>
      <c r="O16" s="537" t="e">
        <f ca="1">+IF(AND(ISNUMBER(OFFSET('Water Data'!$G$9,0,10*ROW('Water Data'!G10))),'Data Summary'!CD16="Yes"),OFFSET('Water Data'!$G$9,0,10*ROW('Water Data'!G10)),NA())</f>
        <v>#N/A</v>
      </c>
      <c r="P16" s="537" t="e">
        <f ca="1">+IF(AND(ISNUMBER(OFFSET('Water Data'!$H$4,0,10*ROW('Water Data'!H10))),'Data Summary'!CE16="Yes"),100-OFFSET('Water Data'!$H$4,0,10*ROW('Water Data'!H10)),NA())</f>
        <v>#N/A</v>
      </c>
      <c r="Q16" s="537" t="e">
        <f ca="1">+IF(AND(ISNUMBER(OFFSET('Water Data'!$H$6,0,10*ROW('Water Data'!H10))),'Data Summary'!CF16="Yes"),OFFSET('Water Data'!$H$6,0,10*ROW('Water Data'!H10)),NA())</f>
        <v>#N/A</v>
      </c>
      <c r="R16" s="537" t="e">
        <f ca="1">+IF(AND(ISNUMBER(OFFSET('Water Data'!$H$9,0,10*ROW('Water Data'!H10))),'Data Summary'!CG16="Yes"),OFFSET('Water Data'!$H$9,0,10*ROW('Water Data'!H10)),NA())</f>
        <v>#N/A</v>
      </c>
      <c r="S16" s="537" t="e">
        <f ca="1">+IF(AND(ISNUMBER(OFFSET('Water Data'!$I$4,0,10*ROW('Water Data'!I10))),'Data Summary'!CH16="Yes"),100-OFFSET('Water Data'!$I$4,0,10*ROW('Water Data'!I10)),NA())</f>
        <v>#N/A</v>
      </c>
      <c r="T16" s="537" t="e">
        <f ca="1">+IF(AND(ISNUMBER(OFFSET('Water Data'!$I$6,0,10*ROW('Water Data'!I10))),'Data Summary'!CI16="Yes"),OFFSET('Water Data'!$I$6,0,10*ROW('Water Data'!I10)),NA())</f>
        <v>#N/A</v>
      </c>
      <c r="U16" s="537" t="e">
        <f ca="1">+IF(AND(ISNUMBER(OFFSET('Water Data'!$I$9,0,10*ROW('Water Data'!I10))),'Data Summary'!CJ16="Yes"),OFFSET('Water Data'!$I$9,0,10*ROW('Water Data'!I10)),NA())</f>
        <v>#N/A</v>
      </c>
      <c r="V16" s="538" t="e">
        <f ca="1">+IF(AND(ISNUMBER(OFFSET('Sanitation Data'!$D$4,0,10*ROW('Sanitation Data'!D10))),'Data Summary'!CK16="Yes"),100-OFFSET('Sanitation Data'!$D$4,0,10*ROW('Sanitation Data'!D10)),NA())</f>
        <v>#N/A</v>
      </c>
      <c r="W16" s="538" t="e">
        <f ca="1">+IF(AND(ISNUMBER(OFFSET('Sanitation Data'!$D$6,0,10*ROW('Sanitation Data'!D10))),'Data Summary'!CL16="Yes"),OFFSET('Sanitation Data'!$D$6,0,10*ROW('Sanitation Data'!D10)),NA())</f>
        <v>#N/A</v>
      </c>
      <c r="X16" s="538" t="e">
        <f ca="1">+IF(AND(ISNUMBER(OFFSET('Sanitation Data'!$D$10,0,10*ROW('Sanitation Data'!D10))),'Data Summary'!CM16="Yes"),OFFSET('Sanitation Data'!$D$10,0,10*ROW('Sanitation Data'!D10)),NA())</f>
        <v>#N/A</v>
      </c>
      <c r="Y16" s="538" t="e">
        <f ca="1">+IF(AND(ISNUMBER(OFFSET('Sanitation Data'!$D$11,0,10*ROW('Sanitation Data'!D10))),'Data Summary'!CN16="Yes"),OFFSET('Sanitation Data'!$D$11,0,10*ROW('Sanitation Data'!D10)),NA())</f>
        <v>#N/A</v>
      </c>
      <c r="Z16" s="538">
        <f ca="1">+IF(AND(ISNUMBER(OFFSET('Sanitation Data'!$D$12,0,10*ROW('Sanitation Data'!D10))),'Data Summary'!CO16="Yes"),OFFSET('Sanitation Data'!$D$12,0,10*ROW('Sanitation Data'!D10)),NA())</f>
        <v>31.640620457655238</v>
      </c>
      <c r="AA16" s="538" t="e">
        <f ca="1">+IF(AND(ISNUMBER(OFFSET('Sanitation Data'!$E$4,0,10*ROW('Sanitation Data'!E10))),'Data Summary'!CP16="Yes"),100-OFFSET('Sanitation Data'!$E$4,0,10*ROW('Sanitation Data'!E10)),NA())</f>
        <v>#N/A</v>
      </c>
      <c r="AB16" s="538" t="e">
        <f ca="1">+IF(AND(ISNUMBER(OFFSET('Sanitation Data'!$E$6,0,10*ROW('Sanitation Data'!E10))),'Data Summary'!CQ16="Yes"),OFFSET('Sanitation Data'!$E$6,0,10*ROW('Sanitation Data'!E10)),NA())</f>
        <v>#N/A</v>
      </c>
      <c r="AC16" s="538" t="e">
        <f ca="1">+IF(AND(ISNUMBER(OFFSET('Sanitation Data'!$E$10,0,10*ROW('Sanitation Data'!E10))),'Data Summary'!CR16="Yes"),OFFSET('Sanitation Data'!$E$10,0,10*ROW('Sanitation Data'!E10)),NA())</f>
        <v>#N/A</v>
      </c>
      <c r="AD16" s="538" t="e">
        <f ca="1">+IF(AND(ISNUMBER(OFFSET('Sanitation Data'!$E$11,0,10*ROW('Sanitation Data'!E10))),'Data Summary'!CS16="Yes"),OFFSET('Sanitation Data'!$E$11,0,10*ROW('Sanitation Data'!E10)),NA())</f>
        <v>#N/A</v>
      </c>
      <c r="AE16" s="538" t="e">
        <f ca="1">+IF(AND(ISNUMBER(OFFSET('Sanitation Data'!$E$12,0,10*ROW('Sanitation Data'!E10))),'Data Summary'!CT16="Yes"),OFFSET('Sanitation Data'!$E$12,0,10*ROW('Sanitation Data'!E10)),NA())</f>
        <v>#N/A</v>
      </c>
      <c r="AF16" s="538" t="e">
        <f ca="1">+IF(AND(ISNUMBER(OFFSET('Sanitation Data'!$F$4,0,10*ROW('Sanitation Data'!F10))),'Data Summary'!CU16="Yes"),100-OFFSET('Sanitation Data'!$F$4,0,10*ROW('Sanitation Data'!F10)),NA())</f>
        <v>#N/A</v>
      </c>
      <c r="AG16" s="538" t="e">
        <f ca="1">+IF(AND(ISNUMBER(OFFSET('Sanitation Data'!$F$6,0,10*ROW('Sanitation Data'!F10))),'Data Summary'!CV16="Yes"),OFFSET('Sanitation Data'!$F$6,0,10*ROW('Sanitation Data'!F10)),NA())</f>
        <v>#N/A</v>
      </c>
      <c r="AH16" s="538" t="e">
        <f ca="1">+IF(AND(ISNUMBER(OFFSET('Sanitation Data'!$F$10,0,10*ROW('Sanitation Data'!F10))),'Data Summary'!CW16="Yes"),OFFSET('Sanitation Data'!$F$10,0,10*ROW('Sanitation Data'!F10)),NA())</f>
        <v>#N/A</v>
      </c>
      <c r="AI16" s="538" t="e">
        <f ca="1">+IF(AND(ISNUMBER(OFFSET('Sanitation Data'!$F$11,0,10*ROW('Sanitation Data'!F10))),'Data Summary'!CX16="Yes"),OFFSET('Sanitation Data'!$F$11,0,10*ROW('Sanitation Data'!F10)),NA())</f>
        <v>#N/A</v>
      </c>
      <c r="AJ16" s="538" t="e">
        <f ca="1">+IF(AND(ISNUMBER(OFFSET('Sanitation Data'!$F$12,0,10*ROW('Sanitation Data'!F10))),'Data Summary'!CY16="Yes"),OFFSET('Sanitation Data'!$F$12,0,10*ROW('Sanitation Data'!F10)),NA())</f>
        <v>#N/A</v>
      </c>
      <c r="AK16" s="538" t="e">
        <f ca="1">+IF(AND(ISNUMBER(OFFSET('Sanitation Data'!$G$4,0,10*ROW('Sanitation Data'!G10))),'Data Summary'!CZ16="Yes"),100-OFFSET('Sanitation Data'!$G$4,0,10*ROW('Sanitation Data'!G10)),NA())</f>
        <v>#N/A</v>
      </c>
      <c r="AL16" s="538" t="e">
        <f ca="1">+IF(AND(ISNUMBER(OFFSET('Sanitation Data'!$G$6,0,10*ROW('Sanitation Data'!G10))),'Data Summary'!DA16="Yes"),OFFSET('Sanitation Data'!$G$6,0,10*ROW('Sanitation Data'!G10)),NA())</f>
        <v>#N/A</v>
      </c>
      <c r="AM16" s="538" t="e">
        <f ca="1">+IF(AND(ISNUMBER(OFFSET('Sanitation Data'!$G$10,0,10*ROW('Sanitation Data'!G10))),'Data Summary'!DB16="Yes"),OFFSET('Sanitation Data'!$G$10,0,10*ROW('Sanitation Data'!G10)),NA())</f>
        <v>#N/A</v>
      </c>
      <c r="AN16" s="538" t="e">
        <f ca="1">+IF(AND(ISNUMBER(OFFSET('Sanitation Data'!$G$11,0,10*ROW('Sanitation Data'!G10))),'Data Summary'!DC16="Yes"),OFFSET('Sanitation Data'!$G$11,0,10*ROW('Sanitation Data'!G10)),NA())</f>
        <v>#N/A</v>
      </c>
      <c r="AO16" s="538" t="e">
        <f ca="1">+IF(AND(ISNUMBER(OFFSET('Sanitation Data'!$G$12,0,10*ROW('Sanitation Data'!G10))),'Data Summary'!DD16="Yes"),OFFSET('Sanitation Data'!$G$12,0,10*ROW('Sanitation Data'!G10)),NA())</f>
        <v>#N/A</v>
      </c>
      <c r="AP16" s="538" t="e">
        <f ca="1">+IF(AND(ISNUMBER(OFFSET('Sanitation Data'!$H$4,0,10*ROW('Sanitation Data'!H10))),'Data Summary'!DE16="Yes"),100-OFFSET('Sanitation Data'!$H$4,0,10*ROW('Sanitation Data'!H10)),NA())</f>
        <v>#N/A</v>
      </c>
      <c r="AQ16" s="538" t="e">
        <f ca="1">+IF(AND(ISNUMBER(OFFSET('Sanitation Data'!$H$6,0,10*ROW('Sanitation Data'!H10))),'Data Summary'!DF16="Yes"),OFFSET('Sanitation Data'!$H$6,0,10*ROW('Sanitation Data'!H10)),NA())</f>
        <v>#N/A</v>
      </c>
      <c r="AR16" s="538" t="e">
        <f ca="1">+IF(AND(ISNUMBER(OFFSET('Sanitation Data'!$H$10,0,10*ROW('Sanitation Data'!H10))),'Data Summary'!DG16="Yes"),OFFSET('Sanitation Data'!$H$10,0,10*ROW('Sanitation Data'!H10)),NA())</f>
        <v>#N/A</v>
      </c>
      <c r="AS16" s="538" t="e">
        <f ca="1">+IF(AND(ISNUMBER(OFFSET('Sanitation Data'!$H$11,0,10*ROW('Sanitation Data'!H10))),'Data Summary'!DH16="Yes"),OFFSET('Sanitation Data'!$H$11,0,10*ROW('Sanitation Data'!H10)),NA())</f>
        <v>#N/A</v>
      </c>
      <c r="AT16" s="538">
        <f ca="1">+IF(AND(ISNUMBER(OFFSET('Sanitation Data'!$H$12,0,10*ROW('Sanitation Data'!H10))),'Data Summary'!DI16="Yes"),OFFSET('Sanitation Data'!$H$12,0,10*ROW('Sanitation Data'!H10)),NA())</f>
        <v>12.8512762702311</v>
      </c>
      <c r="AU16" s="538" t="e">
        <f ca="1">+IF(AND(ISNUMBER(OFFSET('Sanitation Data'!$I$4,0,10*ROW('Sanitation Data'!I10))),'Data Summary'!DJ16="Yes"),100-OFFSET('Sanitation Data'!$I$4,0,10*ROW('Sanitation Data'!I10)),NA())</f>
        <v>#N/A</v>
      </c>
      <c r="AV16" s="538" t="e">
        <f ca="1">+IF(AND(ISNUMBER(OFFSET('Sanitation Data'!$I$6,0,10*ROW('Sanitation Data'!I10))),'Data Summary'!DK16="Yes"),OFFSET('Sanitation Data'!$I$6,0,10*ROW('Sanitation Data'!I10)),NA())</f>
        <v>#N/A</v>
      </c>
      <c r="AW16" s="538" t="e">
        <f ca="1">+IF(AND(ISNUMBER(OFFSET('Sanitation Data'!$I$10,0,10*ROW('Sanitation Data'!I10))),'Data Summary'!DL16="Yes"),OFFSET('Sanitation Data'!$I$10,0,10*ROW('Sanitation Data'!I10)),NA())</f>
        <v>#N/A</v>
      </c>
      <c r="AX16" s="538" t="e">
        <f ca="1">+IF(AND(ISNUMBER(OFFSET('Sanitation Data'!$I$11,0,10*ROW('Sanitation Data'!I10))),'Data Summary'!DM16="Yes"),OFFSET('Sanitation Data'!$I$11,0,10*ROW('Sanitation Data'!I10)),NA())</f>
        <v>#N/A</v>
      </c>
      <c r="AY16" s="538">
        <f ca="1">+IF(AND(ISNUMBER(OFFSET('Sanitation Data'!$I$12,0,10*ROW('Sanitation Data'!I10))),'Data Summary'!DN16="Yes"),OFFSET('Sanitation Data'!$I$12,0,10*ROW('Sanitation Data'!I10)),NA())</f>
        <v>51.913198534816978</v>
      </c>
      <c r="AZ16" s="539">
        <f ca="1">+IF(AND(ISNUMBER(OFFSET('Hygiene Data'!$D$5,0,10*ROW('Hygiene Data'!D10))),'Data Summary'!DO16="Yes"),OFFSET('Hygiene Data'!$D$5,0,10*ROW('Hygiene Data'!D10)),NA())</f>
        <v>43.007001213190449</v>
      </c>
      <c r="BA16" s="539" t="e">
        <f ca="1">+IF(AND(ISNUMBER(OFFSET('Hygiene Data'!$D$7,0,10*ROW('Hygiene Data'!D10))),'Data Summary'!DP16="Yes"),OFFSET('Hygiene Data'!$D$7,0,10*ROW('Hygiene Data'!D10)),NA())</f>
        <v>#N/A</v>
      </c>
      <c r="BB16" s="539" t="e">
        <f ca="1">+IF(AND(ISNUMBER(OFFSET('Hygiene Data'!$D$9,0,10*ROW('Hygiene Data'!D10))),'Data Summary'!DQ16="Yes"),OFFSET('Hygiene Data'!$D$9,0,10*ROW('Hygiene Data'!D10)),NA())</f>
        <v>#N/A</v>
      </c>
      <c r="BC16" s="539" t="e">
        <f ca="1">+IF(AND(ISNUMBER(OFFSET('Hygiene Data'!$E$5,0,10*ROW('Hygiene Data'!E10))),'Data Summary'!DR16="Yes"),OFFSET('Hygiene Data'!$E$5,0,10*ROW('Hygiene Data'!E10)),NA())</f>
        <v>#N/A</v>
      </c>
      <c r="BD16" s="539" t="e">
        <f ca="1">+IF(AND(ISNUMBER(OFFSET('Hygiene Data'!$E$7,0,10*ROW('Hygiene Data'!E10))),'Data Summary'!DS16="Yes"),OFFSET('Hygiene Data'!$E$7,0,10*ROW('Hygiene Data'!E10)),NA())</f>
        <v>#N/A</v>
      </c>
      <c r="BE16" s="539" t="e">
        <f ca="1">+IF(AND(ISNUMBER(OFFSET('Hygiene Data'!$E$9,0,10*ROW('Hygiene Data'!E10))),'Data Summary'!DT16="Yes"),OFFSET('Hygiene Data'!$E$9,0,10*ROW('Hygiene Data'!E10)),NA())</f>
        <v>#N/A</v>
      </c>
      <c r="BF16" s="539" t="e">
        <f ca="1">+IF(AND(ISNUMBER(OFFSET('Hygiene Data'!$F$5,0,10*ROW('Hygiene Data'!F10))),'Data Summary'!DU16="Yes"),OFFSET('Hygiene Data'!$F$5,0,10*ROW('Hygiene Data'!F10)),NA())</f>
        <v>#N/A</v>
      </c>
      <c r="BG16" s="539" t="e">
        <f ca="1">+IF(AND(ISNUMBER(OFFSET('Hygiene Data'!$F$7,0,10*ROW('Hygiene Data'!F10))),'Data Summary'!DV16="Yes"),OFFSET('Hygiene Data'!$F$7,0,10*ROW('Hygiene Data'!F10)),NA())</f>
        <v>#N/A</v>
      </c>
      <c r="BH16" s="539" t="e">
        <f ca="1">+IF(AND(ISNUMBER(OFFSET('Hygiene Data'!$F$9,0,10*ROW('Hygiene Data'!F10))),'Data Summary'!DW16="Yes"),OFFSET('Hygiene Data'!$F$9,0,10*ROW('Hygiene Data'!F10)),NA())</f>
        <v>#N/A</v>
      </c>
      <c r="BI16" s="539" t="e">
        <f ca="1">+IF(AND(ISNUMBER(OFFSET('Hygiene Data'!$G$5,0,10*ROW('Hygiene Data'!G10))),'Data Summary'!DX16="Yes"),OFFSET('Hygiene Data'!$G$5,0,10*ROW('Hygiene Data'!G10)),NA())</f>
        <v>#N/A</v>
      </c>
      <c r="BJ16" s="539" t="e">
        <f ca="1">+IF(AND(ISNUMBER(OFFSET('Hygiene Data'!$G$7,0,10*ROW('Hygiene Data'!G10))),'Data Summary'!DY16="Yes"),OFFSET('Hygiene Data'!$G$7,0,10*ROW('Hygiene Data'!G10)),NA())</f>
        <v>#N/A</v>
      </c>
      <c r="BK16" s="539" t="e">
        <f ca="1">+IF(AND(ISNUMBER(OFFSET('Hygiene Data'!$G$9,0,10*ROW('Hygiene Data'!G10))),'Data Summary'!DZ16="Yes"),OFFSET('Hygiene Data'!$G$9,0,10*ROW('Hygiene Data'!G10)),NA())</f>
        <v>#N/A</v>
      </c>
      <c r="BL16" s="539">
        <f ca="1">+IF(AND(ISNUMBER(OFFSET('Hygiene Data'!$H$5,0,10*ROW('Hygiene Data'!H10))),'Data Summary'!EA16="Yes"),OFFSET('Hygiene Data'!$H$5,0,10*ROW('Hygiene Data'!H10)),NA())</f>
        <v>22.095180511474609</v>
      </c>
      <c r="BM16" s="539" t="e">
        <f ca="1">+IF(AND(ISNUMBER(OFFSET('Hygiene Data'!$H$7,0,10*ROW('Hygiene Data'!H10))),'Data Summary'!EB16="Yes"),OFFSET('Hygiene Data'!$H$7,0,10*ROW('Hygiene Data'!H10)),NA())</f>
        <v>#N/A</v>
      </c>
      <c r="BN16" s="539" t="e">
        <f ca="1">+IF(AND(ISNUMBER(OFFSET('Hygiene Data'!$H$9,0,10*ROW('Hygiene Data'!H10))),'Data Summary'!EC16="Yes"),OFFSET('Hygiene Data'!$H$9,0,10*ROW('Hygiene Data'!H10)),NA())</f>
        <v>#N/A</v>
      </c>
      <c r="BO16" s="539">
        <f ca="1">+IF(AND(ISNUMBER(OFFSET('Hygiene Data'!$I$5,0,10*ROW('Hygiene Data'!I10))),'Data Summary'!ED16="Yes"),OFFSET('Hygiene Data'!$I$5,0,10*ROW('Hygiene Data'!I10)),NA())</f>
        <v>65.569604446297745</v>
      </c>
      <c r="BP16" s="539" t="e">
        <f ca="1">+IF(AND(ISNUMBER(OFFSET('Hygiene Data'!$I$7,0,10*ROW('Hygiene Data'!I10))),'Data Summary'!EE16="Yes"),OFFSET('Hygiene Data'!$I$7,0,10*ROW('Hygiene Data'!I10)),NA())</f>
        <v>#N/A</v>
      </c>
      <c r="BQ16" s="539" t="e">
        <f ca="1">+IF(AND(ISNUMBER(OFFSET('Hygiene Data'!$I$9,0,10*ROW('Hygiene Data'!I10))),'Data Summary'!EF16="Yes"),OFFSET('Hygiene Data'!$I$9,0,10*ROW('Hygiene Data'!I10)),NA())</f>
        <v>#N/A</v>
      </c>
    </row>
    <row r="17" spans="1:69" x14ac:dyDescent="0.25">
      <c r="A17" s="535" t="str">
        <f ca="1">+RIGHT('Data Summary'!A17,LEN('Data Summary'!A17)-9)</f>
        <v>EMIS</v>
      </c>
      <c r="B17" s="509" t="str">
        <f ca="1">+IF(ISTEXT('Data Summary'!B17),'Data Summary'!B17,"")</f>
        <v>EMIS</v>
      </c>
      <c r="C17" s="536">
        <f ca="1">+VALUE('Data Summary'!C17)</f>
        <v>2023</v>
      </c>
      <c r="D17" s="537">
        <f ca="1">+IF(AND(ISNUMBER(OFFSET('Water Data'!$D$4,0,10*ROW('Water Data'!D11))),'Data Summary'!BS17="Yes"),100-OFFSET('Water Data'!$D$4,0,10*ROW('Water Data'!D11)),NA())</f>
        <v>58.03987329979504</v>
      </c>
      <c r="E17" s="537">
        <f ca="1">+IF(AND(ISNUMBER(OFFSET('Water Data'!$D$6,0,10*ROW('Water Data'!D11))),'Data Summary'!BT17="Yes"),OFFSET('Water Data'!$D$6,0,10*ROW('Water Data'!D11)),NA())</f>
        <v>42.353932154069987</v>
      </c>
      <c r="F17" s="537">
        <f ca="1">+IF(AND(ISNUMBER(OFFSET('Water Data'!$D$9,0,10*ROW('Water Data'!D11))),'Data Summary'!BU17="Yes"),OFFSET('Water Data'!$D$9,0,10*ROW('Water Data'!D11)),NA())</f>
        <v>27.871626232531348</v>
      </c>
      <c r="G17" s="537">
        <f ca="1">+IF(AND(ISNUMBER(OFFSET('Water Data'!$E$4,0,10*ROW('Water Data'!E11))),'Data Summary'!BV17="Yes"),100-OFFSET('Water Data'!$E$4,0,10*ROW('Water Data'!E11)),NA())</f>
        <v>59.620500088668201</v>
      </c>
      <c r="H17" s="537">
        <f ca="1">+IF(AND(ISNUMBER(OFFSET('Water Data'!$E$6,0,10*ROW('Water Data'!E11))),'Data Summary'!BW17="Yes"),OFFSET('Water Data'!$E$6,0,10*ROW('Water Data'!E11)),NA())</f>
        <v>54.513211562333751</v>
      </c>
      <c r="I17" s="537">
        <f ca="1">+IF(AND(ISNUMBER(OFFSET('Water Data'!$E$9,0,10*ROW('Water Data'!E11))),'Data Summary'!BX17="Yes"),OFFSET('Water Data'!$E$9,0,10*ROW('Water Data'!E11)),NA())</f>
        <v>84.413810899964716</v>
      </c>
      <c r="J17" s="537">
        <f ca="1">+IF(AND(ISNUMBER(OFFSET('Water Data'!$F$4,0,10*ROW('Water Data'!F11))),'Data Summary'!BY17="Yes"),100-OFFSET('Water Data'!$F$4,0,10*ROW('Water Data'!F11)),NA())</f>
        <v>46.740584974192323</v>
      </c>
      <c r="K17" s="537">
        <f ca="1">+IF(AND(ISNUMBER(OFFSET('Water Data'!$F$6,0,10*ROW('Water Data'!F11))),'Data Summary'!BZ17="Yes"),OFFSET('Water Data'!$F$6,0,10*ROW('Water Data'!F11)),NA())</f>
        <v>28.512712674440827</v>
      </c>
      <c r="L17" s="537">
        <f ca="1">+IF(AND(ISNUMBER(OFFSET('Water Data'!$F$9,0,10*ROW('Water Data'!F11))),'Data Summary'!CA17="Yes"),OFFSET('Water Data'!$F$9,0,10*ROW('Water Data'!F11)),NA())</f>
        <v>14.353422350535297</v>
      </c>
      <c r="M17" s="537">
        <f ca="1">+IF(AND(ISNUMBER(OFFSET('Water Data'!$G$4,0,10*ROW('Water Data'!G11))),'Data Summary'!CB17="Yes"),100-OFFSET('Water Data'!$G$4,0,10*ROW('Water Data'!G11)),NA())</f>
        <v>85.3125</v>
      </c>
      <c r="N17" s="537">
        <f ca="1">+IF(AND(ISNUMBER(OFFSET('Water Data'!$G$6,0,10*ROW('Water Data'!G11))),'Data Summary'!CC17="Yes"),OFFSET('Water Data'!$G$6,0,10*ROW('Water Data'!G11)),NA())</f>
        <v>82.65625</v>
      </c>
      <c r="O17" s="537">
        <f ca="1">+IF(AND(ISNUMBER(OFFSET('Water Data'!$G$9,0,10*ROW('Water Data'!G11))),'Data Summary'!CD17="Yes"),OFFSET('Water Data'!$G$9,0,10*ROW('Water Data'!G11)),NA())</f>
        <v>77.055002289377285</v>
      </c>
      <c r="P17" s="537">
        <f ca="1">+IF(AND(ISNUMBER(OFFSET('Water Data'!$H$4,0,10*ROW('Water Data'!H11))),'Data Summary'!CE17="Yes"),100-OFFSET('Water Data'!$H$4,0,10*ROW('Water Data'!H11)),NA())</f>
        <v>56.397455511715918</v>
      </c>
      <c r="Q17" s="537">
        <f ca="1">+IF(AND(ISNUMBER(OFFSET('Water Data'!$H$6,0,10*ROW('Water Data'!H11))),'Data Summary'!CF17="Yes"),OFFSET('Water Data'!$H$6,0,10*ROW('Water Data'!H11)),NA())</f>
        <v>40.276994927127781</v>
      </c>
      <c r="R17" s="537">
        <f ca="1">+IF(AND(ISNUMBER(OFFSET('Water Data'!$H$9,0,10*ROW('Water Data'!H11))),'Data Summary'!CG17="Yes"),OFFSET('Water Data'!$H$9,0,10*ROW('Water Data'!H11)),NA())</f>
        <v>25.3370130852263</v>
      </c>
      <c r="S17" s="537">
        <f ca="1">+IF(AND(ISNUMBER(OFFSET('Water Data'!$I$4,0,10*ROW('Water Data'!I11))),'Data Summary'!CH17="Yes"),100-OFFSET('Water Data'!$I$4,0,10*ROW('Water Data'!I11)),NA())</f>
        <v>59.007232084155163</v>
      </c>
      <c r="T17" s="537" t="e">
        <f ca="1">+IF(AND(ISNUMBER(OFFSET('Water Data'!$I$6,0,10*ROW('Water Data'!I11))),'Data Summary'!CI17="Yes"),OFFSET('Water Data'!$I$6,0,10*ROW('Water Data'!I11)),NA())</f>
        <v>#N/A</v>
      </c>
      <c r="U17" s="537" t="e">
        <f ca="1">+IF(AND(ISNUMBER(OFFSET('Water Data'!$I$9,0,10*ROW('Water Data'!I11))),'Data Summary'!CJ17="Yes"),OFFSET('Water Data'!$I$9,0,10*ROW('Water Data'!I11)),NA())</f>
        <v>#N/A</v>
      </c>
      <c r="V17" s="538" t="e">
        <f ca="1">+IF(AND(ISNUMBER(OFFSET('Sanitation Data'!$D$4,0,10*ROW('Sanitation Data'!D11))),'Data Summary'!CK17="Yes"),100-OFFSET('Sanitation Data'!$D$4,0,10*ROW('Sanitation Data'!D11)),NA())</f>
        <v>#N/A</v>
      </c>
      <c r="W17" s="538" t="e">
        <f ca="1">+IF(AND(ISNUMBER(OFFSET('Sanitation Data'!$D$6,0,10*ROW('Sanitation Data'!D11))),'Data Summary'!CL17="Yes"),OFFSET('Sanitation Data'!$D$6,0,10*ROW('Sanitation Data'!D11)),NA())</f>
        <v>#N/A</v>
      </c>
      <c r="X17" s="538" t="e">
        <f ca="1">+IF(AND(ISNUMBER(OFFSET('Sanitation Data'!$D$10,0,10*ROW('Sanitation Data'!D11))),'Data Summary'!CM17="Yes"),OFFSET('Sanitation Data'!$D$10,0,10*ROW('Sanitation Data'!D11)),NA())</f>
        <v>#N/A</v>
      </c>
      <c r="Y17" s="538" t="e">
        <f ca="1">+IF(AND(ISNUMBER(OFFSET('Sanitation Data'!$D$11,0,10*ROW('Sanitation Data'!D11))),'Data Summary'!CN17="Yes"),OFFSET('Sanitation Data'!$D$11,0,10*ROW('Sanitation Data'!D11)),NA())</f>
        <v>#N/A</v>
      </c>
      <c r="Z17" s="538" t="e">
        <f ca="1">+IF(AND(ISNUMBER(OFFSET('Sanitation Data'!$D$12,0,10*ROW('Sanitation Data'!D11))),'Data Summary'!CO17="Yes"),OFFSET('Sanitation Data'!$D$12,0,10*ROW('Sanitation Data'!D11)),NA())</f>
        <v>#N/A</v>
      </c>
      <c r="AA17" s="538" t="e">
        <f ca="1">+IF(AND(ISNUMBER(OFFSET('Sanitation Data'!$E$4,0,10*ROW('Sanitation Data'!E11))),'Data Summary'!CP17="Yes"),100-OFFSET('Sanitation Data'!$E$4,0,10*ROW('Sanitation Data'!E11)),NA())</f>
        <v>#N/A</v>
      </c>
      <c r="AB17" s="538" t="e">
        <f ca="1">+IF(AND(ISNUMBER(OFFSET('Sanitation Data'!$E$6,0,10*ROW('Sanitation Data'!E11))),'Data Summary'!CQ17="Yes"),OFFSET('Sanitation Data'!$E$6,0,10*ROW('Sanitation Data'!E11)),NA())</f>
        <v>#N/A</v>
      </c>
      <c r="AC17" s="538" t="e">
        <f ca="1">+IF(AND(ISNUMBER(OFFSET('Sanitation Data'!$E$10,0,10*ROW('Sanitation Data'!E11))),'Data Summary'!CR17="Yes"),OFFSET('Sanitation Data'!$E$10,0,10*ROW('Sanitation Data'!E11)),NA())</f>
        <v>#N/A</v>
      </c>
      <c r="AD17" s="538" t="e">
        <f ca="1">+IF(AND(ISNUMBER(OFFSET('Sanitation Data'!$E$11,0,10*ROW('Sanitation Data'!E11))),'Data Summary'!CS17="Yes"),OFFSET('Sanitation Data'!$E$11,0,10*ROW('Sanitation Data'!E11)),NA())</f>
        <v>#N/A</v>
      </c>
      <c r="AE17" s="538" t="e">
        <f ca="1">+IF(AND(ISNUMBER(OFFSET('Sanitation Data'!$E$12,0,10*ROW('Sanitation Data'!E11))),'Data Summary'!CT17="Yes"),OFFSET('Sanitation Data'!$E$12,0,10*ROW('Sanitation Data'!E11)),NA())</f>
        <v>#N/A</v>
      </c>
      <c r="AF17" s="538" t="e">
        <f ca="1">+IF(AND(ISNUMBER(OFFSET('Sanitation Data'!$F$4,0,10*ROW('Sanitation Data'!F11))),'Data Summary'!CU17="Yes"),100-OFFSET('Sanitation Data'!$F$4,0,10*ROW('Sanitation Data'!F11)),NA())</f>
        <v>#N/A</v>
      </c>
      <c r="AG17" s="538" t="e">
        <f ca="1">+IF(AND(ISNUMBER(OFFSET('Sanitation Data'!$F$6,0,10*ROW('Sanitation Data'!F11))),'Data Summary'!CV17="Yes"),OFFSET('Sanitation Data'!$F$6,0,10*ROW('Sanitation Data'!F11)),NA())</f>
        <v>#N/A</v>
      </c>
      <c r="AH17" s="538" t="e">
        <f ca="1">+IF(AND(ISNUMBER(OFFSET('Sanitation Data'!$F$10,0,10*ROW('Sanitation Data'!F11))),'Data Summary'!CW17="Yes"),OFFSET('Sanitation Data'!$F$10,0,10*ROW('Sanitation Data'!F11)),NA())</f>
        <v>#N/A</v>
      </c>
      <c r="AI17" s="538" t="e">
        <f ca="1">+IF(AND(ISNUMBER(OFFSET('Sanitation Data'!$F$11,0,10*ROW('Sanitation Data'!F11))),'Data Summary'!CX17="Yes"),OFFSET('Sanitation Data'!$F$11,0,10*ROW('Sanitation Data'!F11)),NA())</f>
        <v>#N/A</v>
      </c>
      <c r="AJ17" s="538" t="e">
        <f ca="1">+IF(AND(ISNUMBER(OFFSET('Sanitation Data'!$F$12,0,10*ROW('Sanitation Data'!F11))),'Data Summary'!CY17="Yes"),OFFSET('Sanitation Data'!$F$12,0,10*ROW('Sanitation Data'!F11)),NA())</f>
        <v>#N/A</v>
      </c>
      <c r="AK17" s="538" t="e">
        <f ca="1">+IF(AND(ISNUMBER(OFFSET('Sanitation Data'!$G$4,0,10*ROW('Sanitation Data'!G11))),'Data Summary'!CZ17="Yes"),100-OFFSET('Sanitation Data'!$G$4,0,10*ROW('Sanitation Data'!G11)),NA())</f>
        <v>#N/A</v>
      </c>
      <c r="AL17" s="538" t="e">
        <f ca="1">+IF(AND(ISNUMBER(OFFSET('Sanitation Data'!$G$6,0,10*ROW('Sanitation Data'!G11))),'Data Summary'!DA17="Yes"),OFFSET('Sanitation Data'!$G$6,0,10*ROW('Sanitation Data'!G11)),NA())</f>
        <v>#N/A</v>
      </c>
      <c r="AM17" s="538" t="e">
        <f ca="1">+IF(AND(ISNUMBER(OFFSET('Sanitation Data'!$G$10,0,10*ROW('Sanitation Data'!G11))),'Data Summary'!DB17="Yes"),OFFSET('Sanitation Data'!$G$10,0,10*ROW('Sanitation Data'!G11)),NA())</f>
        <v>#N/A</v>
      </c>
      <c r="AN17" s="538" t="e">
        <f ca="1">+IF(AND(ISNUMBER(OFFSET('Sanitation Data'!$G$11,0,10*ROW('Sanitation Data'!G11))),'Data Summary'!DC17="Yes"),OFFSET('Sanitation Data'!$G$11,0,10*ROW('Sanitation Data'!G11)),NA())</f>
        <v>#N/A</v>
      </c>
      <c r="AO17" s="538" t="e">
        <f ca="1">+IF(AND(ISNUMBER(OFFSET('Sanitation Data'!$G$12,0,10*ROW('Sanitation Data'!G11))),'Data Summary'!DD17="Yes"),OFFSET('Sanitation Data'!$G$12,0,10*ROW('Sanitation Data'!G11)),NA())</f>
        <v>#N/A</v>
      </c>
      <c r="AP17" s="538" t="e">
        <f ca="1">+IF(AND(ISNUMBER(OFFSET('Sanitation Data'!$H$4,0,10*ROW('Sanitation Data'!H11))),'Data Summary'!DE17="Yes"),100-OFFSET('Sanitation Data'!$H$4,0,10*ROW('Sanitation Data'!H11)),NA())</f>
        <v>#N/A</v>
      </c>
      <c r="AQ17" s="538" t="e">
        <f ca="1">+IF(AND(ISNUMBER(OFFSET('Sanitation Data'!$H$6,0,10*ROW('Sanitation Data'!H11))),'Data Summary'!DF17="Yes"),OFFSET('Sanitation Data'!$H$6,0,10*ROW('Sanitation Data'!H11)),NA())</f>
        <v>#N/A</v>
      </c>
      <c r="AR17" s="538" t="e">
        <f ca="1">+IF(AND(ISNUMBER(OFFSET('Sanitation Data'!$H$10,0,10*ROW('Sanitation Data'!H11))),'Data Summary'!DG17="Yes"),OFFSET('Sanitation Data'!$H$10,0,10*ROW('Sanitation Data'!H11)),NA())</f>
        <v>#N/A</v>
      </c>
      <c r="AS17" s="538" t="e">
        <f ca="1">+IF(AND(ISNUMBER(OFFSET('Sanitation Data'!$H$11,0,10*ROW('Sanitation Data'!H11))),'Data Summary'!DH17="Yes"),OFFSET('Sanitation Data'!$H$11,0,10*ROW('Sanitation Data'!H11)),NA())</f>
        <v>#N/A</v>
      </c>
      <c r="AT17" s="538" t="e">
        <f ca="1">+IF(AND(ISNUMBER(OFFSET('Sanitation Data'!$H$12,0,10*ROW('Sanitation Data'!H11))),'Data Summary'!DI17="Yes"),OFFSET('Sanitation Data'!$H$12,0,10*ROW('Sanitation Data'!H11)),NA())</f>
        <v>#N/A</v>
      </c>
      <c r="AU17" s="538" t="e">
        <f ca="1">+IF(AND(ISNUMBER(OFFSET('Sanitation Data'!$I$4,0,10*ROW('Sanitation Data'!I11))),'Data Summary'!DJ17="Yes"),100-OFFSET('Sanitation Data'!$I$4,0,10*ROW('Sanitation Data'!I11)),NA())</f>
        <v>#N/A</v>
      </c>
      <c r="AV17" s="538" t="e">
        <f ca="1">+IF(AND(ISNUMBER(OFFSET('Sanitation Data'!$I$6,0,10*ROW('Sanitation Data'!I11))),'Data Summary'!DK17="Yes"),OFFSET('Sanitation Data'!$I$6,0,10*ROW('Sanitation Data'!I11)),NA())</f>
        <v>#N/A</v>
      </c>
      <c r="AW17" s="538" t="e">
        <f ca="1">+IF(AND(ISNUMBER(OFFSET('Sanitation Data'!$I$10,0,10*ROW('Sanitation Data'!I11))),'Data Summary'!DL17="Yes"),OFFSET('Sanitation Data'!$I$10,0,10*ROW('Sanitation Data'!I11)),NA())</f>
        <v>#N/A</v>
      </c>
      <c r="AX17" s="538" t="e">
        <f ca="1">+IF(AND(ISNUMBER(OFFSET('Sanitation Data'!$I$11,0,10*ROW('Sanitation Data'!I11))),'Data Summary'!DM17="Yes"),OFFSET('Sanitation Data'!$I$11,0,10*ROW('Sanitation Data'!I11)),NA())</f>
        <v>#N/A</v>
      </c>
      <c r="AY17" s="538" t="e">
        <f ca="1">+IF(AND(ISNUMBER(OFFSET('Sanitation Data'!$I$12,0,10*ROW('Sanitation Data'!I11))),'Data Summary'!DN17="Yes"),OFFSET('Sanitation Data'!$I$12,0,10*ROW('Sanitation Data'!I11)),NA())</f>
        <v>#N/A</v>
      </c>
      <c r="AZ17" s="539" t="e">
        <f ca="1">+IF(AND(ISNUMBER(OFFSET('Hygiene Data'!$D$5,0,10*ROW('Hygiene Data'!D11))),'Data Summary'!DO17="Yes"),OFFSET('Hygiene Data'!$D$5,0,10*ROW('Hygiene Data'!D11)),NA())</f>
        <v>#N/A</v>
      </c>
      <c r="BA17" s="539" t="e">
        <f ca="1">+IF(AND(ISNUMBER(OFFSET('Hygiene Data'!$D$7,0,10*ROW('Hygiene Data'!D11))),'Data Summary'!DP17="Yes"),OFFSET('Hygiene Data'!$D$7,0,10*ROW('Hygiene Data'!D11)),NA())</f>
        <v>#N/A</v>
      </c>
      <c r="BB17" s="539" t="e">
        <f ca="1">+IF(AND(ISNUMBER(OFFSET('Hygiene Data'!$D$9,0,10*ROW('Hygiene Data'!D11))),'Data Summary'!DQ17="Yes"),OFFSET('Hygiene Data'!$D$9,0,10*ROW('Hygiene Data'!D11)),NA())</f>
        <v>#N/A</v>
      </c>
      <c r="BC17" s="539" t="e">
        <f ca="1">+IF(AND(ISNUMBER(OFFSET('Hygiene Data'!$E$5,0,10*ROW('Hygiene Data'!E11))),'Data Summary'!DR17="Yes"),OFFSET('Hygiene Data'!$E$5,0,10*ROW('Hygiene Data'!E11)),NA())</f>
        <v>#N/A</v>
      </c>
      <c r="BD17" s="539" t="e">
        <f ca="1">+IF(AND(ISNUMBER(OFFSET('Hygiene Data'!$E$7,0,10*ROW('Hygiene Data'!E11))),'Data Summary'!DS17="Yes"),OFFSET('Hygiene Data'!$E$7,0,10*ROW('Hygiene Data'!E11)),NA())</f>
        <v>#N/A</v>
      </c>
      <c r="BE17" s="539" t="e">
        <f ca="1">+IF(AND(ISNUMBER(OFFSET('Hygiene Data'!$E$9,0,10*ROW('Hygiene Data'!E11))),'Data Summary'!DT17="Yes"),OFFSET('Hygiene Data'!$E$9,0,10*ROW('Hygiene Data'!E11)),NA())</f>
        <v>#N/A</v>
      </c>
      <c r="BF17" s="539" t="e">
        <f ca="1">+IF(AND(ISNUMBER(OFFSET('Hygiene Data'!$F$5,0,10*ROW('Hygiene Data'!F11))),'Data Summary'!DU17="Yes"),OFFSET('Hygiene Data'!$F$5,0,10*ROW('Hygiene Data'!F11)),NA())</f>
        <v>#N/A</v>
      </c>
      <c r="BG17" s="539" t="e">
        <f ca="1">+IF(AND(ISNUMBER(OFFSET('Hygiene Data'!$F$7,0,10*ROW('Hygiene Data'!F11))),'Data Summary'!DV17="Yes"),OFFSET('Hygiene Data'!$F$7,0,10*ROW('Hygiene Data'!F11)),NA())</f>
        <v>#N/A</v>
      </c>
      <c r="BH17" s="539" t="e">
        <f ca="1">+IF(AND(ISNUMBER(OFFSET('Hygiene Data'!$F$9,0,10*ROW('Hygiene Data'!F11))),'Data Summary'!DW17="Yes"),OFFSET('Hygiene Data'!$F$9,0,10*ROW('Hygiene Data'!F11)),NA())</f>
        <v>#N/A</v>
      </c>
      <c r="BI17" s="539" t="e">
        <f ca="1">+IF(AND(ISNUMBER(OFFSET('Hygiene Data'!$G$5,0,10*ROW('Hygiene Data'!G11))),'Data Summary'!DX17="Yes"),OFFSET('Hygiene Data'!$G$5,0,10*ROW('Hygiene Data'!G11)),NA())</f>
        <v>#N/A</v>
      </c>
      <c r="BJ17" s="539" t="e">
        <f ca="1">+IF(AND(ISNUMBER(OFFSET('Hygiene Data'!$G$7,0,10*ROW('Hygiene Data'!G11))),'Data Summary'!DY17="Yes"),OFFSET('Hygiene Data'!$G$7,0,10*ROW('Hygiene Data'!G11)),NA())</f>
        <v>#N/A</v>
      </c>
      <c r="BK17" s="539" t="e">
        <f ca="1">+IF(AND(ISNUMBER(OFFSET('Hygiene Data'!$G$9,0,10*ROW('Hygiene Data'!G11))),'Data Summary'!DZ17="Yes"),OFFSET('Hygiene Data'!$G$9,0,10*ROW('Hygiene Data'!G11)),NA())</f>
        <v>#N/A</v>
      </c>
      <c r="BL17" s="539" t="e">
        <f ca="1">+IF(AND(ISNUMBER(OFFSET('Hygiene Data'!$H$5,0,10*ROW('Hygiene Data'!H11))),'Data Summary'!EA17="Yes"),OFFSET('Hygiene Data'!$H$5,0,10*ROW('Hygiene Data'!H11)),NA())</f>
        <v>#N/A</v>
      </c>
      <c r="BM17" s="539" t="e">
        <f ca="1">+IF(AND(ISNUMBER(OFFSET('Hygiene Data'!$H$7,0,10*ROW('Hygiene Data'!H11))),'Data Summary'!EB17="Yes"),OFFSET('Hygiene Data'!$H$7,0,10*ROW('Hygiene Data'!H11)),NA())</f>
        <v>#N/A</v>
      </c>
      <c r="BN17" s="539" t="e">
        <f ca="1">+IF(AND(ISNUMBER(OFFSET('Hygiene Data'!$H$9,0,10*ROW('Hygiene Data'!H11))),'Data Summary'!EC17="Yes"),OFFSET('Hygiene Data'!$H$9,0,10*ROW('Hygiene Data'!H11)),NA())</f>
        <v>#N/A</v>
      </c>
      <c r="BO17" s="539" t="e">
        <f ca="1">+IF(AND(ISNUMBER(OFFSET('Hygiene Data'!$I$5,0,10*ROW('Hygiene Data'!I11))),'Data Summary'!ED17="Yes"),OFFSET('Hygiene Data'!$I$5,0,10*ROW('Hygiene Data'!I11)),NA())</f>
        <v>#N/A</v>
      </c>
      <c r="BP17" s="539" t="e">
        <f ca="1">+IF(AND(ISNUMBER(OFFSET('Hygiene Data'!$I$7,0,10*ROW('Hygiene Data'!I11))),'Data Summary'!EE17="Yes"),OFFSET('Hygiene Data'!$I$7,0,10*ROW('Hygiene Data'!I11)),NA())</f>
        <v>#N/A</v>
      </c>
      <c r="BQ17" s="539" t="e">
        <f ca="1">+IF(AND(ISNUMBER(OFFSET('Hygiene Data'!$I$9,0,10*ROW('Hygiene Data'!I11))),'Data Summary'!EF17="Yes"),OFFSET('Hygiene Data'!$I$9,0,10*ROW('Hygiene Data'!I11)),NA())</f>
        <v>#N/A</v>
      </c>
    </row>
    <row r="18" spans="1:69" x14ac:dyDescent="0.25">
      <c r="A18" s="535" t="str">
        <f ca="1">+RIGHT('Data Summary'!A18,LEN('Data Summary'!A18)-9)</f>
        <v>EMIS</v>
      </c>
      <c r="B18" s="509" t="str">
        <f ca="1">+IF(ISTEXT('Data Summary'!B18),'Data Summary'!B18,"")</f>
        <v>EMIS</v>
      </c>
      <c r="C18" s="536">
        <f ca="1">+VALUE('Data Summary'!C18)</f>
        <v>2024</v>
      </c>
      <c r="D18" s="537">
        <f ca="1">+IF(AND(ISNUMBER(OFFSET('Water Data'!$D$4,0,10*ROW('Water Data'!D12))),'Data Summary'!BS18="Yes"),100-OFFSET('Water Data'!$D$4,0,10*ROW('Water Data'!D12)),NA())</f>
        <v>64.844503375120553</v>
      </c>
      <c r="E18" s="537">
        <f ca="1">+IF(AND(ISNUMBER(OFFSET('Water Data'!$D$6,0,10*ROW('Water Data'!D12))),'Data Summary'!BT18="Yes"),OFFSET('Water Data'!$D$6,0,10*ROW('Water Data'!D12)),NA())</f>
        <v>54.327386692381872</v>
      </c>
      <c r="F18" s="537">
        <f ca="1">+IF(AND(ISNUMBER(OFFSET('Water Data'!$D$9,0,10*ROW('Water Data'!D12))),'Data Summary'!BU18="Yes"),OFFSET('Water Data'!$D$9,0,10*ROW('Water Data'!D12)),NA())</f>
        <v>32.49342256394435</v>
      </c>
      <c r="G18" s="537">
        <f ca="1">+IF(AND(ISNUMBER(OFFSET('Water Data'!$E$4,0,10*ROW('Water Data'!E12))),'Data Summary'!BV18="Yes"),100-OFFSET('Water Data'!$E$4,0,10*ROW('Water Data'!E12)),NA())</f>
        <v>91.312772485063775</v>
      </c>
      <c r="H18" s="537">
        <f ca="1">+IF(AND(ISNUMBER(OFFSET('Water Data'!$E$6,0,10*ROW('Water Data'!E12))),'Data Summary'!BW18="Yes"),OFFSET('Water Data'!$E$6,0,10*ROW('Water Data'!E12)),NA())</f>
        <v>86.839980623284347</v>
      </c>
      <c r="I18" s="537">
        <f ca="1">+IF(AND(ISNUMBER(OFFSET('Water Data'!$E$9,0,10*ROW('Water Data'!E12))),'Data Summary'!BX18="Yes"),OFFSET('Water Data'!$E$9,0,10*ROW('Water Data'!E12)),NA())</f>
        <v>64.77295106437019</v>
      </c>
      <c r="J18" s="537">
        <f ca="1">+IF(AND(ISNUMBER(OFFSET('Water Data'!$F$4,0,10*ROW('Water Data'!F12))),'Data Summary'!BY18="Yes"),100-OFFSET('Water Data'!$F$4,0,10*ROW('Water Data'!F12)),NA())</f>
        <v>49.081642465621698</v>
      </c>
      <c r="K18" s="537">
        <f ca="1">+IF(AND(ISNUMBER(OFFSET('Water Data'!$F$6,0,10*ROW('Water Data'!F12))),'Data Summary'!BZ18="Yes"),OFFSET('Water Data'!$F$6,0,10*ROW('Water Data'!F12)),NA())</f>
        <v>34.964900471199158</v>
      </c>
      <c r="L18" s="537">
        <f ca="1">+IF(AND(ISNUMBER(OFFSET('Water Data'!$F$9,0,10*ROW('Water Data'!F12))),'Data Summary'!CA18="Yes"),OFFSET('Water Data'!$F$9,0,10*ROW('Water Data'!F12)),NA())</f>
        <v>15.187536117681924</v>
      </c>
      <c r="M18" s="537">
        <f ca="1">+IF(AND(ISNUMBER(OFFSET('Water Data'!$G$4,0,10*ROW('Water Data'!G12))),'Data Summary'!CB18="Yes"),100-OFFSET('Water Data'!$G$4,0,10*ROW('Water Data'!G12)),NA())</f>
        <v>88.693467336683412</v>
      </c>
      <c r="N18" s="537">
        <f ca="1">+IF(AND(ISNUMBER(OFFSET('Water Data'!$G$6,0,10*ROW('Water Data'!G12))),'Data Summary'!CC18="Yes"),OFFSET('Water Data'!$G$6,0,10*ROW('Water Data'!G12)),NA())</f>
        <v>85.678391959798986</v>
      </c>
      <c r="O18" s="537">
        <f ca="1">+IF(AND(ISNUMBER(OFFSET('Water Data'!$G$9,0,10*ROW('Water Data'!G12))),'Data Summary'!CD18="Yes"),OFFSET('Water Data'!$G$9,0,10*ROW('Water Data'!G12)),NA())</f>
        <v>80.338662149273276</v>
      </c>
      <c r="P18" s="537">
        <f ca="1">+IF(AND(ISNUMBER(OFFSET('Water Data'!$H$4,0,10*ROW('Water Data'!H12))),'Data Summary'!CE18="Yes"),100-OFFSET('Water Data'!$H$4,0,10*ROW('Water Data'!H12)),NA())</f>
        <v>57.309523809523803</v>
      </c>
      <c r="Q18" s="537">
        <f ca="1">+IF(AND(ISNUMBER(OFFSET('Water Data'!$H$6,0,10*ROW('Water Data'!H12))),'Data Summary'!CF18="Yes"),OFFSET('Water Data'!$H$6,0,10*ROW('Water Data'!H12)),NA())</f>
        <v>44.230158730158728</v>
      </c>
      <c r="R18" s="537">
        <f ca="1">+IF(AND(ISNUMBER(OFFSET('Water Data'!$H$9,0,10*ROW('Water Data'!H12))),'Data Summary'!CG18="Yes"),OFFSET('Water Data'!$H$9,0,10*ROW('Water Data'!H12)),NA())</f>
        <v>24.813235426654625</v>
      </c>
      <c r="S18" s="537">
        <f ca="1">+IF(AND(ISNUMBER(OFFSET('Water Data'!$I$4,0,10*ROW('Water Data'!I12))),'Data Summary'!CH18="Yes"),100-OFFSET('Water Data'!$I$4,0,10*ROW('Water Data'!I12)),NA())</f>
        <v>88.61076345431789</v>
      </c>
      <c r="T18" s="537">
        <f ca="1">+IF(AND(ISNUMBER(OFFSET('Water Data'!$I$6,0,10*ROW('Water Data'!I12))),'Data Summary'!CI18="Yes"),OFFSET('Water Data'!$I$6,0,10*ROW('Water Data'!I12)),NA())</f>
        <v>86.326658322903626</v>
      </c>
      <c r="U18" s="537">
        <f ca="1">+IF(AND(ISNUMBER(OFFSET('Water Data'!$I$9,0,10*ROW('Water Data'!I12))),'Data Summary'!CJ18="Yes"),OFFSET('Water Data'!$I$9,0,10*ROW('Water Data'!I12)),NA())</f>
        <v>52.490997751426576</v>
      </c>
      <c r="V18" s="538" t="e">
        <f ca="1">+IF(AND(ISNUMBER(OFFSET('Sanitation Data'!$D$4,0,10*ROW('Sanitation Data'!D12))),'Data Summary'!CK18="Yes"),100-OFFSET('Sanitation Data'!$D$4,0,10*ROW('Sanitation Data'!D12)),NA())</f>
        <v>#N/A</v>
      </c>
      <c r="W18" s="538" t="e">
        <f ca="1">+IF(AND(ISNUMBER(OFFSET('Sanitation Data'!$D$6,0,10*ROW('Sanitation Data'!D12))),'Data Summary'!CL18="Yes"),OFFSET('Sanitation Data'!$D$6,0,10*ROW('Sanitation Data'!D12)),NA())</f>
        <v>#N/A</v>
      </c>
      <c r="X18" s="538" t="e">
        <f ca="1">+IF(AND(ISNUMBER(OFFSET('Sanitation Data'!$D$10,0,10*ROW('Sanitation Data'!D12))),'Data Summary'!CM18="Yes"),OFFSET('Sanitation Data'!$D$10,0,10*ROW('Sanitation Data'!D12)),NA())</f>
        <v>#N/A</v>
      </c>
      <c r="Y18" s="538" t="e">
        <f ca="1">+IF(AND(ISNUMBER(OFFSET('Sanitation Data'!$D$11,0,10*ROW('Sanitation Data'!D12))),'Data Summary'!CN18="Yes"),OFFSET('Sanitation Data'!$D$11,0,10*ROW('Sanitation Data'!D12)),NA())</f>
        <v>#N/A</v>
      </c>
      <c r="Z18" s="538" t="e">
        <f ca="1">+IF(AND(ISNUMBER(OFFSET('Sanitation Data'!$D$12,0,10*ROW('Sanitation Data'!D12))),'Data Summary'!CO18="Yes"),OFFSET('Sanitation Data'!$D$12,0,10*ROW('Sanitation Data'!D12)),NA())</f>
        <v>#N/A</v>
      </c>
      <c r="AA18" s="538" t="e">
        <f ca="1">+IF(AND(ISNUMBER(OFFSET('Sanitation Data'!$E$4,0,10*ROW('Sanitation Data'!E12))),'Data Summary'!CP18="Yes"),100-OFFSET('Sanitation Data'!$E$4,0,10*ROW('Sanitation Data'!E12)),NA())</f>
        <v>#N/A</v>
      </c>
      <c r="AB18" s="538" t="e">
        <f ca="1">+IF(AND(ISNUMBER(OFFSET('Sanitation Data'!$E$6,0,10*ROW('Sanitation Data'!E12))),'Data Summary'!CQ18="Yes"),OFFSET('Sanitation Data'!$E$6,0,10*ROW('Sanitation Data'!E12)),NA())</f>
        <v>#N/A</v>
      </c>
      <c r="AC18" s="538" t="e">
        <f ca="1">+IF(AND(ISNUMBER(OFFSET('Sanitation Data'!$E$10,0,10*ROW('Sanitation Data'!E12))),'Data Summary'!CR18="Yes"),OFFSET('Sanitation Data'!$E$10,0,10*ROW('Sanitation Data'!E12)),NA())</f>
        <v>#N/A</v>
      </c>
      <c r="AD18" s="538" t="e">
        <f ca="1">+IF(AND(ISNUMBER(OFFSET('Sanitation Data'!$E$11,0,10*ROW('Sanitation Data'!E12))),'Data Summary'!CS18="Yes"),OFFSET('Sanitation Data'!$E$11,0,10*ROW('Sanitation Data'!E12)),NA())</f>
        <v>#N/A</v>
      </c>
      <c r="AE18" s="538" t="e">
        <f ca="1">+IF(AND(ISNUMBER(OFFSET('Sanitation Data'!$E$12,0,10*ROW('Sanitation Data'!E12))),'Data Summary'!CT18="Yes"),OFFSET('Sanitation Data'!$E$12,0,10*ROW('Sanitation Data'!E12)),NA())</f>
        <v>#N/A</v>
      </c>
      <c r="AF18" s="538" t="e">
        <f ca="1">+IF(AND(ISNUMBER(OFFSET('Sanitation Data'!$F$4,0,10*ROW('Sanitation Data'!F12))),'Data Summary'!CU18="Yes"),100-OFFSET('Sanitation Data'!$F$4,0,10*ROW('Sanitation Data'!F12)),NA())</f>
        <v>#N/A</v>
      </c>
      <c r="AG18" s="538" t="e">
        <f ca="1">+IF(AND(ISNUMBER(OFFSET('Sanitation Data'!$F$6,0,10*ROW('Sanitation Data'!F12))),'Data Summary'!CV18="Yes"),OFFSET('Sanitation Data'!$F$6,0,10*ROW('Sanitation Data'!F12)),NA())</f>
        <v>#N/A</v>
      </c>
      <c r="AH18" s="538" t="e">
        <f ca="1">+IF(AND(ISNUMBER(OFFSET('Sanitation Data'!$F$10,0,10*ROW('Sanitation Data'!F12))),'Data Summary'!CW18="Yes"),OFFSET('Sanitation Data'!$F$10,0,10*ROW('Sanitation Data'!F12)),NA())</f>
        <v>#N/A</v>
      </c>
      <c r="AI18" s="538" t="e">
        <f ca="1">+IF(AND(ISNUMBER(OFFSET('Sanitation Data'!$F$11,0,10*ROW('Sanitation Data'!F12))),'Data Summary'!CX18="Yes"),OFFSET('Sanitation Data'!$F$11,0,10*ROW('Sanitation Data'!F12)),NA())</f>
        <v>#N/A</v>
      </c>
      <c r="AJ18" s="538" t="e">
        <f ca="1">+IF(AND(ISNUMBER(OFFSET('Sanitation Data'!$F$12,0,10*ROW('Sanitation Data'!F12))),'Data Summary'!CY18="Yes"),OFFSET('Sanitation Data'!$F$12,0,10*ROW('Sanitation Data'!F12)),NA())</f>
        <v>#N/A</v>
      </c>
      <c r="AK18" s="538">
        <f ca="1">+IF(AND(ISNUMBER(OFFSET('Sanitation Data'!$G$4,0,10*ROW('Sanitation Data'!G12))),'Data Summary'!CZ18="Yes"),100-OFFSET('Sanitation Data'!$G$4,0,10*ROW('Sanitation Data'!G12)),NA())</f>
        <v>65.954773869346724</v>
      </c>
      <c r="AL18" s="538" t="e">
        <f ca="1">+IF(AND(ISNUMBER(OFFSET('Sanitation Data'!$G$6,0,10*ROW('Sanitation Data'!G12))),'Data Summary'!DA18="Yes"),OFFSET('Sanitation Data'!$G$6,0,10*ROW('Sanitation Data'!G12)),NA())</f>
        <v>#N/A</v>
      </c>
      <c r="AM18" s="538" t="e">
        <f ca="1">+IF(AND(ISNUMBER(OFFSET('Sanitation Data'!$G$10,0,10*ROW('Sanitation Data'!G12))),'Data Summary'!DB18="Yes"),OFFSET('Sanitation Data'!$G$10,0,10*ROW('Sanitation Data'!G12)),NA())</f>
        <v>#N/A</v>
      </c>
      <c r="AN18" s="538" t="e">
        <f ca="1">+IF(AND(ISNUMBER(OFFSET('Sanitation Data'!$G$11,0,10*ROW('Sanitation Data'!G12))),'Data Summary'!DC18="Yes"),OFFSET('Sanitation Data'!$G$11,0,10*ROW('Sanitation Data'!G12)),NA())</f>
        <v>#N/A</v>
      </c>
      <c r="AO18" s="538" t="e">
        <f ca="1">+IF(AND(ISNUMBER(OFFSET('Sanitation Data'!$G$12,0,10*ROW('Sanitation Data'!G12))),'Data Summary'!DD18="Yes"),OFFSET('Sanitation Data'!$G$12,0,10*ROW('Sanitation Data'!G12)),NA())</f>
        <v>#N/A</v>
      </c>
      <c r="AP18" s="538" t="e">
        <f ca="1">+IF(AND(ISNUMBER(OFFSET('Sanitation Data'!$H$4,0,10*ROW('Sanitation Data'!H12))),'Data Summary'!DE18="Yes"),100-OFFSET('Sanitation Data'!$H$4,0,10*ROW('Sanitation Data'!H12)),NA())</f>
        <v>#N/A</v>
      </c>
      <c r="AQ18" s="538" t="e">
        <f ca="1">+IF(AND(ISNUMBER(OFFSET('Sanitation Data'!$H$6,0,10*ROW('Sanitation Data'!H12))),'Data Summary'!DF18="Yes"),OFFSET('Sanitation Data'!$H$6,0,10*ROW('Sanitation Data'!H12)),NA())</f>
        <v>#N/A</v>
      </c>
      <c r="AR18" s="538" t="e">
        <f ca="1">+IF(AND(ISNUMBER(OFFSET('Sanitation Data'!$H$10,0,10*ROW('Sanitation Data'!H12))),'Data Summary'!DG18="Yes"),OFFSET('Sanitation Data'!$H$10,0,10*ROW('Sanitation Data'!H12)),NA())</f>
        <v>#N/A</v>
      </c>
      <c r="AS18" s="538" t="e">
        <f ca="1">+IF(AND(ISNUMBER(OFFSET('Sanitation Data'!$H$11,0,10*ROW('Sanitation Data'!H12))),'Data Summary'!DH18="Yes"),OFFSET('Sanitation Data'!$H$11,0,10*ROW('Sanitation Data'!H12)),NA())</f>
        <v>#N/A</v>
      </c>
      <c r="AT18" s="538" t="e">
        <f ca="1">+IF(AND(ISNUMBER(OFFSET('Sanitation Data'!$H$12,0,10*ROW('Sanitation Data'!H12))),'Data Summary'!DI18="Yes"),OFFSET('Sanitation Data'!$H$12,0,10*ROW('Sanitation Data'!H12)),NA())</f>
        <v>#N/A</v>
      </c>
      <c r="AU18" s="538">
        <f ca="1">+IF(AND(ISNUMBER(OFFSET('Sanitation Data'!$I$4,0,10*ROW('Sanitation Data'!I12))),'Data Summary'!DJ18="Yes"),100-OFFSET('Sanitation Data'!$I$4,0,10*ROW('Sanitation Data'!I12)),NA())</f>
        <v>39.612015018773469</v>
      </c>
      <c r="AV18" s="538" t="e">
        <f ca="1">+IF(AND(ISNUMBER(OFFSET('Sanitation Data'!$I$6,0,10*ROW('Sanitation Data'!I12))),'Data Summary'!DK18="Yes"),OFFSET('Sanitation Data'!$I$6,0,10*ROW('Sanitation Data'!I12)),NA())</f>
        <v>#N/A</v>
      </c>
      <c r="AW18" s="538" t="e">
        <f ca="1">+IF(AND(ISNUMBER(OFFSET('Sanitation Data'!$I$10,0,10*ROW('Sanitation Data'!I12))),'Data Summary'!DL18="Yes"),OFFSET('Sanitation Data'!$I$10,0,10*ROW('Sanitation Data'!I12)),NA())</f>
        <v>#N/A</v>
      </c>
      <c r="AX18" s="538" t="e">
        <f ca="1">+IF(AND(ISNUMBER(OFFSET('Sanitation Data'!$I$11,0,10*ROW('Sanitation Data'!I12))),'Data Summary'!DM18="Yes"),OFFSET('Sanitation Data'!$I$11,0,10*ROW('Sanitation Data'!I12)),NA())</f>
        <v>#N/A</v>
      </c>
      <c r="AY18" s="538" t="e">
        <f ca="1">+IF(AND(ISNUMBER(OFFSET('Sanitation Data'!$I$12,0,10*ROW('Sanitation Data'!I12))),'Data Summary'!DN18="Yes"),OFFSET('Sanitation Data'!$I$12,0,10*ROW('Sanitation Data'!I12)),NA())</f>
        <v>#N/A</v>
      </c>
      <c r="AZ18" s="539">
        <f ca="1">+IF(AND(ISNUMBER(OFFSET('Hygiene Data'!$D$5,0,10*ROW('Hygiene Data'!D12))),'Data Summary'!DO18="Yes"),OFFSET('Hygiene Data'!$D$5,0,10*ROW('Hygiene Data'!D12)),NA())</f>
        <v>49.761122723200948</v>
      </c>
      <c r="BA18" s="539" t="e">
        <f ca="1">+IF(AND(ISNUMBER(OFFSET('Hygiene Data'!$D$7,0,10*ROW('Hygiene Data'!D12))),'Data Summary'!DP18="Yes"),OFFSET('Hygiene Data'!$D$7,0,10*ROW('Hygiene Data'!D12)),NA())</f>
        <v>#N/A</v>
      </c>
      <c r="BB18" s="539" t="e">
        <f ca="1">+IF(AND(ISNUMBER(OFFSET('Hygiene Data'!$D$9,0,10*ROW('Hygiene Data'!D12))),'Data Summary'!DQ18="Yes"),OFFSET('Hygiene Data'!$D$9,0,10*ROW('Hygiene Data'!D12)),NA())</f>
        <v>#N/A</v>
      </c>
      <c r="BC18" s="539">
        <f ca="1">+IF(AND(ISNUMBER(OFFSET('Hygiene Data'!$E$5,0,10*ROW('Hygiene Data'!E12))),'Data Summary'!DR18="Yes"),OFFSET('Hygiene Data'!$E$5,0,10*ROW('Hygiene Data'!E12)),NA())</f>
        <v>71.096426823299069</v>
      </c>
      <c r="BD18" s="539" t="e">
        <f ca="1">+IF(AND(ISNUMBER(OFFSET('Hygiene Data'!$E$7,0,10*ROW('Hygiene Data'!E12))),'Data Summary'!DS18="Yes"),OFFSET('Hygiene Data'!$E$7,0,10*ROW('Hygiene Data'!E12)),NA())</f>
        <v>#N/A</v>
      </c>
      <c r="BE18" s="539" t="e">
        <f ca="1">+IF(AND(ISNUMBER(OFFSET('Hygiene Data'!$E$9,0,10*ROW('Hygiene Data'!E12))),'Data Summary'!DT18="Yes"),OFFSET('Hygiene Data'!$E$9,0,10*ROW('Hygiene Data'!E12)),NA())</f>
        <v>#N/A</v>
      </c>
      <c r="BF18" s="539">
        <f ca="1">+IF(AND(ISNUMBER(OFFSET('Hygiene Data'!$F$5,0,10*ROW('Hygiene Data'!F12))),'Data Summary'!DU18="Yes"),OFFSET('Hygiene Data'!$F$5,0,10*ROW('Hygiene Data'!F12)),NA())</f>
        <v>40.39742212674544</v>
      </c>
      <c r="BG18" s="539" t="e">
        <f ca="1">+IF(AND(ISNUMBER(OFFSET('Hygiene Data'!$F$7,0,10*ROW('Hygiene Data'!F12))),'Data Summary'!DV18="Yes"),OFFSET('Hygiene Data'!$F$7,0,10*ROW('Hygiene Data'!F12)),NA())</f>
        <v>#N/A</v>
      </c>
      <c r="BH18" s="539" t="e">
        <f ca="1">+IF(AND(ISNUMBER(OFFSET('Hygiene Data'!$F$9,0,10*ROW('Hygiene Data'!F12))),'Data Summary'!DW18="Yes"),OFFSET('Hygiene Data'!$F$9,0,10*ROW('Hygiene Data'!F12)),NA())</f>
        <v>#N/A</v>
      </c>
      <c r="BI18" s="539">
        <f ca="1">+IF(AND(ISNUMBER(OFFSET('Hygiene Data'!$G$5,0,10*ROW('Hygiene Data'!G12))),'Data Summary'!DX18="Yes"),OFFSET('Hygiene Data'!$G$5,0,10*ROW('Hygiene Data'!G12)),NA())</f>
        <v>60.427135678391963</v>
      </c>
      <c r="BJ18" s="539" t="e">
        <f ca="1">+IF(AND(ISNUMBER(OFFSET('Hygiene Data'!$G$7,0,10*ROW('Hygiene Data'!G12))),'Data Summary'!DY18="Yes"),OFFSET('Hygiene Data'!$G$7,0,10*ROW('Hygiene Data'!G12)),NA())</f>
        <v>#N/A</v>
      </c>
      <c r="BK18" s="539" t="e">
        <f ca="1">+IF(AND(ISNUMBER(OFFSET('Hygiene Data'!$G$9,0,10*ROW('Hygiene Data'!G12))),'Data Summary'!DZ18="Yes"),OFFSET('Hygiene Data'!$G$9,0,10*ROW('Hygiene Data'!G12)),NA())</f>
        <v>#N/A</v>
      </c>
      <c r="BL18" s="539">
        <f ca="1">+IF(AND(ISNUMBER(OFFSET('Hygiene Data'!$H$5,0,10*ROW('Hygiene Data'!H12))),'Data Summary'!EA18="Yes"),OFFSET('Hygiene Data'!$H$5,0,10*ROW('Hygiene Data'!H12)),NA())</f>
        <v>49.087301587301582</v>
      </c>
      <c r="BM18" s="539" t="e">
        <f ca="1">+IF(AND(ISNUMBER(OFFSET('Hygiene Data'!$H$7,0,10*ROW('Hygiene Data'!H12))),'Data Summary'!EB18="Yes"),OFFSET('Hygiene Data'!$H$7,0,10*ROW('Hygiene Data'!H12)),NA())</f>
        <v>#N/A</v>
      </c>
      <c r="BN18" s="539" t="e">
        <f ca="1">+IF(AND(ISNUMBER(OFFSET('Hygiene Data'!$H$9,0,10*ROW('Hygiene Data'!H12))),'Data Summary'!EC18="Yes"),OFFSET('Hygiene Data'!$H$9,0,10*ROW('Hygiene Data'!H12)),NA())</f>
        <v>#N/A</v>
      </c>
      <c r="BO18" s="539" t="e">
        <f ca="1">+IF(AND(ISNUMBER(OFFSET('Hygiene Data'!$I$5,0,10*ROW('Hygiene Data'!I12))),'Data Summary'!ED18="Yes"),OFFSET('Hygiene Data'!$I$5,0,10*ROW('Hygiene Data'!I12)),NA())</f>
        <v>#N/A</v>
      </c>
      <c r="BP18" s="539" t="e">
        <f ca="1">+IF(AND(ISNUMBER(OFFSET('Hygiene Data'!$I$7,0,10*ROW('Hygiene Data'!I12))),'Data Summary'!EE18="Yes"),OFFSET('Hygiene Data'!$I$7,0,10*ROW('Hygiene Data'!I12)),NA())</f>
        <v>#N/A</v>
      </c>
      <c r="BQ18" s="539" t="e">
        <f ca="1">+IF(AND(ISNUMBER(OFFSET('Hygiene Data'!$I$9,0,10*ROW('Hygiene Data'!I12))),'Data Summary'!EF18="Yes"),OFFSET('Hygiene Data'!$I$9,0,10*ROW('Hygiene Data'!I12)),NA())</f>
        <v>#N/A</v>
      </c>
    </row>
    <row r="19" spans="1:69" x14ac:dyDescent="0.25">
      <c r="A19" s="535" t="str">
        <f ca="1">+RIGHT('Data Summary'!A19,LEN('Data Summary'!A19)-9)</f>
        <v>UIS</v>
      </c>
      <c r="B19" s="509" t="str">
        <f ca="1">+IF(ISTEXT('Data Summary'!B19),'Data Summary'!B19,"")</f>
        <v>Autre</v>
      </c>
      <c r="C19" s="536">
        <f ca="1">+VALUE('Data Summary'!C19)</f>
        <v>2024</v>
      </c>
      <c r="D19" s="537" t="e">
        <f ca="1">+IF(AND(ISNUMBER(OFFSET('Water Data'!$D$4,0,10*ROW('Water Data'!D13))),'Data Summary'!BS19="Yes"),100-OFFSET('Water Data'!$D$4,0,10*ROW('Water Data'!D13)),NA())</f>
        <v>#N/A</v>
      </c>
      <c r="E19" s="537" t="e">
        <f ca="1">+IF(AND(ISNUMBER(OFFSET('Water Data'!$D$6,0,10*ROW('Water Data'!D13))),'Data Summary'!BT19="Yes"),OFFSET('Water Data'!$D$6,0,10*ROW('Water Data'!D13)),NA())</f>
        <v>#N/A</v>
      </c>
      <c r="F19" s="537" t="e">
        <f ca="1">+IF(AND(ISNUMBER(OFFSET('Water Data'!$D$9,0,10*ROW('Water Data'!D13))),'Data Summary'!BU19="Yes"),OFFSET('Water Data'!$D$9,0,10*ROW('Water Data'!D13)),NA())</f>
        <v>#N/A</v>
      </c>
      <c r="G19" s="537" t="e">
        <f ca="1">+IF(AND(ISNUMBER(OFFSET('Water Data'!$E$4,0,10*ROW('Water Data'!E13))),'Data Summary'!BV19="Yes"),100-OFFSET('Water Data'!$E$4,0,10*ROW('Water Data'!E13)),NA())</f>
        <v>#N/A</v>
      </c>
      <c r="H19" s="537" t="e">
        <f ca="1">+IF(AND(ISNUMBER(OFFSET('Water Data'!$E$6,0,10*ROW('Water Data'!E13))),'Data Summary'!BW19="Yes"),OFFSET('Water Data'!$E$6,0,10*ROW('Water Data'!E13)),NA())</f>
        <v>#N/A</v>
      </c>
      <c r="I19" s="537" t="e">
        <f ca="1">+IF(AND(ISNUMBER(OFFSET('Water Data'!$E$9,0,10*ROW('Water Data'!E13))),'Data Summary'!BX19="Yes"),OFFSET('Water Data'!$E$9,0,10*ROW('Water Data'!E13)),NA())</f>
        <v>#N/A</v>
      </c>
      <c r="J19" s="537" t="e">
        <f ca="1">+IF(AND(ISNUMBER(OFFSET('Water Data'!$F$4,0,10*ROW('Water Data'!F13))),'Data Summary'!BY19="Yes"),100-OFFSET('Water Data'!$F$4,0,10*ROW('Water Data'!F13)),NA())</f>
        <v>#N/A</v>
      </c>
      <c r="K19" s="537" t="e">
        <f ca="1">+IF(AND(ISNUMBER(OFFSET('Water Data'!$F$6,0,10*ROW('Water Data'!F13))),'Data Summary'!BZ19="Yes"),OFFSET('Water Data'!$F$6,0,10*ROW('Water Data'!F13)),NA())</f>
        <v>#N/A</v>
      </c>
      <c r="L19" s="537" t="e">
        <f ca="1">+IF(AND(ISNUMBER(OFFSET('Water Data'!$F$9,0,10*ROW('Water Data'!F13))),'Data Summary'!CA19="Yes"),OFFSET('Water Data'!$F$9,0,10*ROW('Water Data'!F13)),NA())</f>
        <v>#N/A</v>
      </c>
      <c r="M19" s="537" t="e">
        <f ca="1">+IF(AND(ISNUMBER(OFFSET('Water Data'!$G$4,0,10*ROW('Water Data'!G13))),'Data Summary'!CB19="Yes"),100-OFFSET('Water Data'!$G$4,0,10*ROW('Water Data'!G13)),NA())</f>
        <v>#N/A</v>
      </c>
      <c r="N19" s="537" t="e">
        <f ca="1">+IF(AND(ISNUMBER(OFFSET('Water Data'!$G$6,0,10*ROW('Water Data'!G13))),'Data Summary'!CC19="Yes"),OFFSET('Water Data'!$G$6,0,10*ROW('Water Data'!G13)),NA())</f>
        <v>#N/A</v>
      </c>
      <c r="O19" s="537" t="e">
        <f ca="1">+IF(AND(ISNUMBER(OFFSET('Water Data'!$G$9,0,10*ROW('Water Data'!G13))),'Data Summary'!CD19="Yes"),OFFSET('Water Data'!$G$9,0,10*ROW('Water Data'!G13)),NA())</f>
        <v>#N/A</v>
      </c>
      <c r="P19" s="537" t="e">
        <f ca="1">+IF(AND(ISNUMBER(OFFSET('Water Data'!$H$4,0,10*ROW('Water Data'!H13))),'Data Summary'!CE19="Yes"),100-OFFSET('Water Data'!$H$4,0,10*ROW('Water Data'!H13)),NA())</f>
        <v>#N/A</v>
      </c>
      <c r="Q19" s="537" t="e">
        <f ca="1">+IF(AND(ISNUMBER(OFFSET('Water Data'!$H$6,0,10*ROW('Water Data'!H13))),'Data Summary'!CF19="Yes"),OFFSET('Water Data'!$H$6,0,10*ROW('Water Data'!H13)),NA())</f>
        <v>#N/A</v>
      </c>
      <c r="R19" s="537" t="e">
        <f ca="1">+IF(AND(ISNUMBER(OFFSET('Water Data'!$H$9,0,10*ROW('Water Data'!H13))),'Data Summary'!CG19="Yes"),OFFSET('Water Data'!$H$9,0,10*ROW('Water Data'!H13)),NA())</f>
        <v>#N/A</v>
      </c>
      <c r="S19" s="537" t="e">
        <f ca="1">+IF(AND(ISNUMBER(OFFSET('Water Data'!$I$4,0,10*ROW('Water Data'!I13))),'Data Summary'!CH19="Yes"),100-OFFSET('Water Data'!$I$4,0,10*ROW('Water Data'!I13)),NA())</f>
        <v>#N/A</v>
      </c>
      <c r="T19" s="537" t="e">
        <f ca="1">+IF(AND(ISNUMBER(OFFSET('Water Data'!$I$6,0,10*ROW('Water Data'!I13))),'Data Summary'!CI19="Yes"),OFFSET('Water Data'!$I$6,0,10*ROW('Water Data'!I13)),NA())</f>
        <v>#N/A</v>
      </c>
      <c r="U19" s="537" t="e">
        <f ca="1">+IF(AND(ISNUMBER(OFFSET('Water Data'!$I$9,0,10*ROW('Water Data'!I13))),'Data Summary'!CJ19="Yes"),OFFSET('Water Data'!$I$9,0,10*ROW('Water Data'!I13)),NA())</f>
        <v>#N/A</v>
      </c>
      <c r="V19" s="538" t="e">
        <f ca="1">+IF(AND(ISNUMBER(OFFSET('Sanitation Data'!$D$4,0,10*ROW('Sanitation Data'!D13))),'Data Summary'!CK19="Yes"),100-OFFSET('Sanitation Data'!$D$4,0,10*ROW('Sanitation Data'!D13)),NA())</f>
        <v>#N/A</v>
      </c>
      <c r="W19" s="538" t="e">
        <f ca="1">+IF(AND(ISNUMBER(OFFSET('Sanitation Data'!$D$6,0,10*ROW('Sanitation Data'!D13))),'Data Summary'!CL19="Yes"),OFFSET('Sanitation Data'!$D$6,0,10*ROW('Sanitation Data'!D13)),NA())</f>
        <v>#N/A</v>
      </c>
      <c r="X19" s="538" t="e">
        <f ca="1">+IF(AND(ISNUMBER(OFFSET('Sanitation Data'!$D$10,0,10*ROW('Sanitation Data'!D13))),'Data Summary'!CM19="Yes"),OFFSET('Sanitation Data'!$D$10,0,10*ROW('Sanitation Data'!D13)),NA())</f>
        <v>#N/A</v>
      </c>
      <c r="Y19" s="538" t="e">
        <f ca="1">+IF(AND(ISNUMBER(OFFSET('Sanitation Data'!$D$11,0,10*ROW('Sanitation Data'!D13))),'Data Summary'!CN19="Yes"),OFFSET('Sanitation Data'!$D$11,0,10*ROW('Sanitation Data'!D13)),NA())</f>
        <v>#N/A</v>
      </c>
      <c r="Z19" s="538">
        <f ca="1">+IF(AND(ISNUMBER(OFFSET('Sanitation Data'!$D$12,0,10*ROW('Sanitation Data'!D13))),'Data Summary'!CO19="Yes"),OFFSET('Sanitation Data'!$D$12,0,10*ROW('Sanitation Data'!D13)),NA())</f>
        <v>31.338191198220439</v>
      </c>
      <c r="AA19" s="538" t="e">
        <f ca="1">+IF(AND(ISNUMBER(OFFSET('Sanitation Data'!$E$4,0,10*ROW('Sanitation Data'!E13))),'Data Summary'!CP19="Yes"),100-OFFSET('Sanitation Data'!$E$4,0,10*ROW('Sanitation Data'!E13)),NA())</f>
        <v>#N/A</v>
      </c>
      <c r="AB19" s="538" t="e">
        <f ca="1">+IF(AND(ISNUMBER(OFFSET('Sanitation Data'!$E$6,0,10*ROW('Sanitation Data'!E13))),'Data Summary'!CQ19="Yes"),OFFSET('Sanitation Data'!$E$6,0,10*ROW('Sanitation Data'!E13)),NA())</f>
        <v>#N/A</v>
      </c>
      <c r="AC19" s="538" t="e">
        <f ca="1">+IF(AND(ISNUMBER(OFFSET('Sanitation Data'!$E$10,0,10*ROW('Sanitation Data'!E13))),'Data Summary'!CR19="Yes"),OFFSET('Sanitation Data'!$E$10,0,10*ROW('Sanitation Data'!E13)),NA())</f>
        <v>#N/A</v>
      </c>
      <c r="AD19" s="538" t="e">
        <f ca="1">+IF(AND(ISNUMBER(OFFSET('Sanitation Data'!$E$11,0,10*ROW('Sanitation Data'!E13))),'Data Summary'!CS19="Yes"),OFFSET('Sanitation Data'!$E$11,0,10*ROW('Sanitation Data'!E13)),NA())</f>
        <v>#N/A</v>
      </c>
      <c r="AE19" s="538" t="e">
        <f ca="1">+IF(AND(ISNUMBER(OFFSET('Sanitation Data'!$E$12,0,10*ROW('Sanitation Data'!E13))),'Data Summary'!CT19="Yes"),OFFSET('Sanitation Data'!$E$12,0,10*ROW('Sanitation Data'!E13)),NA())</f>
        <v>#N/A</v>
      </c>
      <c r="AF19" s="538" t="e">
        <f ca="1">+IF(AND(ISNUMBER(OFFSET('Sanitation Data'!$F$4,0,10*ROW('Sanitation Data'!F13))),'Data Summary'!CU19="Yes"),100-OFFSET('Sanitation Data'!$F$4,0,10*ROW('Sanitation Data'!F13)),NA())</f>
        <v>#N/A</v>
      </c>
      <c r="AG19" s="538" t="e">
        <f ca="1">+IF(AND(ISNUMBER(OFFSET('Sanitation Data'!$F$6,0,10*ROW('Sanitation Data'!F13))),'Data Summary'!CV19="Yes"),OFFSET('Sanitation Data'!$F$6,0,10*ROW('Sanitation Data'!F13)),NA())</f>
        <v>#N/A</v>
      </c>
      <c r="AH19" s="538" t="e">
        <f ca="1">+IF(AND(ISNUMBER(OFFSET('Sanitation Data'!$F$10,0,10*ROW('Sanitation Data'!F13))),'Data Summary'!CW19="Yes"),OFFSET('Sanitation Data'!$F$10,0,10*ROW('Sanitation Data'!F13)),NA())</f>
        <v>#N/A</v>
      </c>
      <c r="AI19" s="538" t="e">
        <f ca="1">+IF(AND(ISNUMBER(OFFSET('Sanitation Data'!$F$11,0,10*ROW('Sanitation Data'!F13))),'Data Summary'!CX19="Yes"),OFFSET('Sanitation Data'!$F$11,0,10*ROW('Sanitation Data'!F13)),NA())</f>
        <v>#N/A</v>
      </c>
      <c r="AJ19" s="538" t="e">
        <f ca="1">+IF(AND(ISNUMBER(OFFSET('Sanitation Data'!$F$12,0,10*ROW('Sanitation Data'!F13))),'Data Summary'!CY19="Yes"),OFFSET('Sanitation Data'!$F$12,0,10*ROW('Sanitation Data'!F13)),NA())</f>
        <v>#N/A</v>
      </c>
      <c r="AK19" s="538" t="e">
        <f ca="1">+IF(AND(ISNUMBER(OFFSET('Sanitation Data'!$G$4,0,10*ROW('Sanitation Data'!G13))),'Data Summary'!CZ19="Yes"),100-OFFSET('Sanitation Data'!$G$4,0,10*ROW('Sanitation Data'!G13)),NA())</f>
        <v>#N/A</v>
      </c>
      <c r="AL19" s="538" t="e">
        <f ca="1">+IF(AND(ISNUMBER(OFFSET('Sanitation Data'!$G$6,0,10*ROW('Sanitation Data'!G13))),'Data Summary'!DA19="Yes"),OFFSET('Sanitation Data'!$G$6,0,10*ROW('Sanitation Data'!G13)),NA())</f>
        <v>#N/A</v>
      </c>
      <c r="AM19" s="538" t="e">
        <f ca="1">+IF(AND(ISNUMBER(OFFSET('Sanitation Data'!$G$10,0,10*ROW('Sanitation Data'!G13))),'Data Summary'!DB19="Yes"),OFFSET('Sanitation Data'!$G$10,0,10*ROW('Sanitation Data'!G13)),NA())</f>
        <v>#N/A</v>
      </c>
      <c r="AN19" s="538" t="e">
        <f ca="1">+IF(AND(ISNUMBER(OFFSET('Sanitation Data'!$G$11,0,10*ROW('Sanitation Data'!G13))),'Data Summary'!DC19="Yes"),OFFSET('Sanitation Data'!$G$11,0,10*ROW('Sanitation Data'!G13)),NA())</f>
        <v>#N/A</v>
      </c>
      <c r="AO19" s="538" t="e">
        <f ca="1">+IF(AND(ISNUMBER(OFFSET('Sanitation Data'!$G$12,0,10*ROW('Sanitation Data'!G13))),'Data Summary'!DD19="Yes"),OFFSET('Sanitation Data'!$G$12,0,10*ROW('Sanitation Data'!G13)),NA())</f>
        <v>#N/A</v>
      </c>
      <c r="AP19" s="538" t="e">
        <f ca="1">+IF(AND(ISNUMBER(OFFSET('Sanitation Data'!$H$4,0,10*ROW('Sanitation Data'!H13))),'Data Summary'!DE19="Yes"),100-OFFSET('Sanitation Data'!$H$4,0,10*ROW('Sanitation Data'!H13)),NA())</f>
        <v>#N/A</v>
      </c>
      <c r="AQ19" s="538" t="e">
        <f ca="1">+IF(AND(ISNUMBER(OFFSET('Sanitation Data'!$H$6,0,10*ROW('Sanitation Data'!H13))),'Data Summary'!DF19="Yes"),OFFSET('Sanitation Data'!$H$6,0,10*ROW('Sanitation Data'!H13)),NA())</f>
        <v>#N/A</v>
      </c>
      <c r="AR19" s="538" t="e">
        <f ca="1">+IF(AND(ISNUMBER(OFFSET('Sanitation Data'!$H$10,0,10*ROW('Sanitation Data'!H13))),'Data Summary'!DG19="Yes"),OFFSET('Sanitation Data'!$H$10,0,10*ROW('Sanitation Data'!H13)),NA())</f>
        <v>#N/A</v>
      </c>
      <c r="AS19" s="538" t="e">
        <f ca="1">+IF(AND(ISNUMBER(OFFSET('Sanitation Data'!$H$11,0,10*ROW('Sanitation Data'!H13))),'Data Summary'!DH19="Yes"),OFFSET('Sanitation Data'!$H$11,0,10*ROW('Sanitation Data'!H13)),NA())</f>
        <v>#N/A</v>
      </c>
      <c r="AT19" s="538">
        <f ca="1">+IF(AND(ISNUMBER(OFFSET('Sanitation Data'!$H$12,0,10*ROW('Sanitation Data'!H13))),'Data Summary'!DI19="Yes"),OFFSET('Sanitation Data'!$H$12,0,10*ROW('Sanitation Data'!H13)),NA())</f>
        <v>19.88095238095238</v>
      </c>
      <c r="AU19" s="538" t="e">
        <f ca="1">+IF(AND(ISNUMBER(OFFSET('Sanitation Data'!$I$4,0,10*ROW('Sanitation Data'!I13))),'Data Summary'!DJ19="Yes"),100-OFFSET('Sanitation Data'!$I$4,0,10*ROW('Sanitation Data'!I13)),NA())</f>
        <v>#N/A</v>
      </c>
      <c r="AV19" s="538" t="e">
        <f ca="1">+IF(AND(ISNUMBER(OFFSET('Sanitation Data'!$I$6,0,10*ROW('Sanitation Data'!I13))),'Data Summary'!DK19="Yes"),OFFSET('Sanitation Data'!$I$6,0,10*ROW('Sanitation Data'!I13)),NA())</f>
        <v>#N/A</v>
      </c>
      <c r="AW19" s="538" t="e">
        <f ca="1">+IF(AND(ISNUMBER(OFFSET('Sanitation Data'!$I$10,0,10*ROW('Sanitation Data'!I13))),'Data Summary'!DL19="Yes"),OFFSET('Sanitation Data'!$I$10,0,10*ROW('Sanitation Data'!I13)),NA())</f>
        <v>#N/A</v>
      </c>
      <c r="AX19" s="538" t="e">
        <f ca="1">+IF(AND(ISNUMBER(OFFSET('Sanitation Data'!$I$11,0,10*ROW('Sanitation Data'!I13))),'Data Summary'!DM19="Yes"),OFFSET('Sanitation Data'!$I$11,0,10*ROW('Sanitation Data'!I13)),NA())</f>
        <v>#N/A</v>
      </c>
      <c r="AY19" s="538">
        <f ca="1">+IF(AND(ISNUMBER(OFFSET('Sanitation Data'!$I$12,0,10*ROW('Sanitation Data'!I13))),'Data Summary'!DN19="Yes"),OFFSET('Sanitation Data'!$I$12,0,10*ROW('Sanitation Data'!I13)),NA())</f>
        <v>43.467210782317601</v>
      </c>
      <c r="AZ19" s="539">
        <f ca="1">+IF(AND(ISNUMBER(OFFSET('Hygiene Data'!$D$5,0,10*ROW('Hygiene Data'!D13))),'Data Summary'!DO19="Yes"),OFFSET('Hygiene Data'!$D$5,0,10*ROW('Hygiene Data'!D13)),NA())</f>
        <v>41.367909682718732</v>
      </c>
      <c r="BA19" s="539" t="e">
        <f ca="1">+IF(AND(ISNUMBER(OFFSET('Hygiene Data'!$D$7,0,10*ROW('Hygiene Data'!D13))),'Data Summary'!DP19="Yes"),OFFSET('Hygiene Data'!$D$7,0,10*ROW('Hygiene Data'!D13)),NA())</f>
        <v>#N/A</v>
      </c>
      <c r="BB19" s="539" t="e">
        <f ca="1">+IF(AND(ISNUMBER(OFFSET('Hygiene Data'!$D$9,0,10*ROW('Hygiene Data'!D13))),'Data Summary'!DQ19="Yes"),OFFSET('Hygiene Data'!$D$9,0,10*ROW('Hygiene Data'!D13)),NA())</f>
        <v>#N/A</v>
      </c>
      <c r="BC19" s="539" t="e">
        <f ca="1">+IF(AND(ISNUMBER(OFFSET('Hygiene Data'!$E$5,0,10*ROW('Hygiene Data'!E13))),'Data Summary'!DR19="Yes"),OFFSET('Hygiene Data'!$E$5,0,10*ROW('Hygiene Data'!E13)),NA())</f>
        <v>#N/A</v>
      </c>
      <c r="BD19" s="539" t="e">
        <f ca="1">+IF(AND(ISNUMBER(OFFSET('Hygiene Data'!$E$7,0,10*ROW('Hygiene Data'!E13))),'Data Summary'!DS19="Yes"),OFFSET('Hygiene Data'!$E$7,0,10*ROW('Hygiene Data'!E13)),NA())</f>
        <v>#N/A</v>
      </c>
      <c r="BE19" s="539" t="e">
        <f ca="1">+IF(AND(ISNUMBER(OFFSET('Hygiene Data'!$E$9,0,10*ROW('Hygiene Data'!E13))),'Data Summary'!DT19="Yes"),OFFSET('Hygiene Data'!$E$9,0,10*ROW('Hygiene Data'!E13)),NA())</f>
        <v>#N/A</v>
      </c>
      <c r="BF19" s="539" t="e">
        <f ca="1">+IF(AND(ISNUMBER(OFFSET('Hygiene Data'!$F$5,0,10*ROW('Hygiene Data'!F13))),'Data Summary'!DU19="Yes"),OFFSET('Hygiene Data'!$F$5,0,10*ROW('Hygiene Data'!F13)),NA())</f>
        <v>#N/A</v>
      </c>
      <c r="BG19" s="539" t="e">
        <f ca="1">+IF(AND(ISNUMBER(OFFSET('Hygiene Data'!$F$7,0,10*ROW('Hygiene Data'!F13))),'Data Summary'!DV19="Yes"),OFFSET('Hygiene Data'!$F$7,0,10*ROW('Hygiene Data'!F13)),NA())</f>
        <v>#N/A</v>
      </c>
      <c r="BH19" s="539" t="e">
        <f ca="1">+IF(AND(ISNUMBER(OFFSET('Hygiene Data'!$F$9,0,10*ROW('Hygiene Data'!F13))),'Data Summary'!DW19="Yes"),OFFSET('Hygiene Data'!$F$9,0,10*ROW('Hygiene Data'!F13)),NA())</f>
        <v>#N/A</v>
      </c>
      <c r="BI19" s="539" t="e">
        <f ca="1">+IF(AND(ISNUMBER(OFFSET('Hygiene Data'!$G$5,0,10*ROW('Hygiene Data'!G13))),'Data Summary'!DX19="Yes"),OFFSET('Hygiene Data'!$G$5,0,10*ROW('Hygiene Data'!G13)),NA())</f>
        <v>#N/A</v>
      </c>
      <c r="BJ19" s="539" t="e">
        <f ca="1">+IF(AND(ISNUMBER(OFFSET('Hygiene Data'!$G$7,0,10*ROW('Hygiene Data'!G13))),'Data Summary'!DY19="Yes"),OFFSET('Hygiene Data'!$G$7,0,10*ROW('Hygiene Data'!G13)),NA())</f>
        <v>#N/A</v>
      </c>
      <c r="BK19" s="539" t="e">
        <f ca="1">+IF(AND(ISNUMBER(OFFSET('Hygiene Data'!$G$9,0,10*ROW('Hygiene Data'!G13))),'Data Summary'!DZ19="Yes"),OFFSET('Hygiene Data'!$G$9,0,10*ROW('Hygiene Data'!G13)),NA())</f>
        <v>#N/A</v>
      </c>
      <c r="BL19" s="539">
        <f ca="1">+IF(AND(ISNUMBER(OFFSET('Hygiene Data'!$H$5,0,10*ROW('Hygiene Data'!H13))),'Data Summary'!EA19="Yes"),OFFSET('Hygiene Data'!$H$5,0,10*ROW('Hygiene Data'!H13)),NA())</f>
        <v>29.43650793650794</v>
      </c>
      <c r="BM19" s="539" t="e">
        <f ca="1">+IF(AND(ISNUMBER(OFFSET('Hygiene Data'!$H$7,0,10*ROW('Hygiene Data'!H13))),'Data Summary'!EB19="Yes"),OFFSET('Hygiene Data'!$H$7,0,10*ROW('Hygiene Data'!H13)),NA())</f>
        <v>#N/A</v>
      </c>
      <c r="BN19" s="539" t="e">
        <f ca="1">+IF(AND(ISNUMBER(OFFSET('Hygiene Data'!$H$9,0,10*ROW('Hygiene Data'!H13))),'Data Summary'!EC19="Yes"),OFFSET('Hygiene Data'!$H$9,0,10*ROW('Hygiene Data'!H13)),NA())</f>
        <v>#N/A</v>
      </c>
      <c r="BO19" s="539">
        <f ca="1">+IF(AND(ISNUMBER(OFFSET('Hygiene Data'!$I$5,0,10*ROW('Hygiene Data'!I13))),'Data Summary'!ED19="Yes"),OFFSET('Hygiene Data'!$I$5,0,10*ROW('Hygiene Data'!I13)),NA())</f>
        <v>53.998894141854663</v>
      </c>
      <c r="BP19" s="539" t="e">
        <f ca="1">+IF(AND(ISNUMBER(OFFSET('Hygiene Data'!$I$7,0,10*ROW('Hygiene Data'!I13))),'Data Summary'!EE19="Yes"),OFFSET('Hygiene Data'!$I$7,0,10*ROW('Hygiene Data'!I13)),NA())</f>
        <v>#N/A</v>
      </c>
      <c r="BQ19" s="539" t="e">
        <f ca="1">+IF(AND(ISNUMBER(OFFSET('Hygiene Data'!$I$9,0,10*ROW('Hygiene Data'!I13))),'Data Summary'!EF19="Yes"),OFFSET('Hygiene Data'!$I$9,0,10*ROW('Hygiene Data'!I13)),NA())</f>
        <v>#N/A</v>
      </c>
    </row>
    <row r="20" spans="1:69" x14ac:dyDescent="0.25">
      <c r="A20" s="535" t="e">
        <f ca="1">+RIGHT('Data Summary'!A20,LEN('Data Summary'!A20)-9)</f>
        <v>#VALUE!</v>
      </c>
      <c r="B20" s="509" t="str">
        <f ca="1">+IF(ISTEXT('Data Summary'!B20),'Data Summary'!B20,"")</f>
        <v/>
      </c>
      <c r="C20" s="536" t="e">
        <f ca="1">+VALUE('Data Summary'!C20)</f>
        <v>#VALUE!</v>
      </c>
      <c r="D20" s="537" t="e">
        <f ca="1">+IF(AND(ISNUMBER(OFFSET('Water Data'!$D$4,0,10*ROW('Water Data'!D14))),'Data Summary'!BS20="Yes"),100-OFFSET('Water Data'!$D$4,0,10*ROW('Water Data'!D14)),NA())</f>
        <v>#N/A</v>
      </c>
      <c r="E20" s="537" t="e">
        <f ca="1">+IF(AND(ISNUMBER(OFFSET('Water Data'!$D$6,0,10*ROW('Water Data'!D14))),'Data Summary'!BT20="Yes"),OFFSET('Water Data'!$D$6,0,10*ROW('Water Data'!D14)),NA())</f>
        <v>#N/A</v>
      </c>
      <c r="F20" s="537" t="e">
        <f ca="1">+IF(AND(ISNUMBER(OFFSET('Water Data'!$D$9,0,10*ROW('Water Data'!D14))),'Data Summary'!BU20="Yes"),OFFSET('Water Data'!$D$9,0,10*ROW('Water Data'!D14)),NA())</f>
        <v>#N/A</v>
      </c>
      <c r="G20" s="537" t="e">
        <f ca="1">+IF(AND(ISNUMBER(OFFSET('Water Data'!$E$4,0,10*ROW('Water Data'!E14))),'Data Summary'!BV20="Yes"),100-OFFSET('Water Data'!$E$4,0,10*ROW('Water Data'!E14)),NA())</f>
        <v>#N/A</v>
      </c>
      <c r="H20" s="537" t="e">
        <f ca="1">+IF(AND(ISNUMBER(OFFSET('Water Data'!$E$6,0,10*ROW('Water Data'!E14))),'Data Summary'!BW20="Yes"),OFFSET('Water Data'!$E$6,0,10*ROW('Water Data'!E14)),NA())</f>
        <v>#N/A</v>
      </c>
      <c r="I20" s="537" t="e">
        <f ca="1">+IF(AND(ISNUMBER(OFFSET('Water Data'!$E$9,0,10*ROW('Water Data'!E14))),'Data Summary'!BX20="Yes"),OFFSET('Water Data'!$E$9,0,10*ROW('Water Data'!E14)),NA())</f>
        <v>#N/A</v>
      </c>
      <c r="J20" s="537" t="e">
        <f ca="1">+IF(AND(ISNUMBER(OFFSET('Water Data'!$F$4,0,10*ROW('Water Data'!F14))),'Data Summary'!BY20="Yes"),100-OFFSET('Water Data'!$F$4,0,10*ROW('Water Data'!F14)),NA())</f>
        <v>#N/A</v>
      </c>
      <c r="K20" s="537" t="e">
        <f ca="1">+IF(AND(ISNUMBER(OFFSET('Water Data'!$F$6,0,10*ROW('Water Data'!F14))),'Data Summary'!BZ20="Yes"),OFFSET('Water Data'!$F$6,0,10*ROW('Water Data'!F14)),NA())</f>
        <v>#N/A</v>
      </c>
      <c r="L20" s="537" t="e">
        <f ca="1">+IF(AND(ISNUMBER(OFFSET('Water Data'!$F$9,0,10*ROW('Water Data'!F14))),'Data Summary'!CA20="Yes"),OFFSET('Water Data'!$F$9,0,10*ROW('Water Data'!F14)),NA())</f>
        <v>#N/A</v>
      </c>
      <c r="M20" s="537" t="e">
        <f ca="1">+IF(AND(ISNUMBER(OFFSET('Water Data'!$G$4,0,10*ROW('Water Data'!G14))),'Data Summary'!CB20="Yes"),100-OFFSET('Water Data'!$G$4,0,10*ROW('Water Data'!G14)),NA())</f>
        <v>#N/A</v>
      </c>
      <c r="N20" s="537" t="e">
        <f ca="1">+IF(AND(ISNUMBER(OFFSET('Water Data'!$G$6,0,10*ROW('Water Data'!G14))),'Data Summary'!CC20="Yes"),OFFSET('Water Data'!$G$6,0,10*ROW('Water Data'!G14)),NA())</f>
        <v>#N/A</v>
      </c>
      <c r="O20" s="537" t="e">
        <f ca="1">+IF(AND(ISNUMBER(OFFSET('Water Data'!$G$9,0,10*ROW('Water Data'!G14))),'Data Summary'!CD20="Yes"),OFFSET('Water Data'!$G$9,0,10*ROW('Water Data'!G14)),NA())</f>
        <v>#N/A</v>
      </c>
      <c r="P20" s="537" t="e">
        <f ca="1">+IF(AND(ISNUMBER(OFFSET('Water Data'!$H$4,0,10*ROW('Water Data'!H14))),'Data Summary'!CE20="Yes"),100-OFFSET('Water Data'!$H$4,0,10*ROW('Water Data'!H14)),NA())</f>
        <v>#N/A</v>
      </c>
      <c r="Q20" s="537" t="e">
        <f ca="1">+IF(AND(ISNUMBER(OFFSET('Water Data'!$H$6,0,10*ROW('Water Data'!H14))),'Data Summary'!CF20="Yes"),OFFSET('Water Data'!$H$6,0,10*ROW('Water Data'!H14)),NA())</f>
        <v>#N/A</v>
      </c>
      <c r="R20" s="537" t="e">
        <f ca="1">+IF(AND(ISNUMBER(OFFSET('Water Data'!$H$9,0,10*ROW('Water Data'!H14))),'Data Summary'!CG20="Yes"),OFFSET('Water Data'!$H$9,0,10*ROW('Water Data'!H14)),NA())</f>
        <v>#N/A</v>
      </c>
      <c r="S20" s="537" t="e">
        <f ca="1">+IF(AND(ISNUMBER(OFFSET('Water Data'!$I$4,0,10*ROW('Water Data'!I14))),'Data Summary'!CH20="Yes"),100-OFFSET('Water Data'!$I$4,0,10*ROW('Water Data'!I14)),NA())</f>
        <v>#N/A</v>
      </c>
      <c r="T20" s="537" t="e">
        <f ca="1">+IF(AND(ISNUMBER(OFFSET('Water Data'!$I$6,0,10*ROW('Water Data'!I14))),'Data Summary'!CI20="Yes"),OFFSET('Water Data'!$I$6,0,10*ROW('Water Data'!I14)),NA())</f>
        <v>#N/A</v>
      </c>
      <c r="U20" s="537" t="e">
        <f ca="1">+IF(AND(ISNUMBER(OFFSET('Water Data'!$I$9,0,10*ROW('Water Data'!I14))),'Data Summary'!CJ20="Yes"),OFFSET('Water Data'!$I$9,0,10*ROW('Water Data'!I14)),NA())</f>
        <v>#N/A</v>
      </c>
      <c r="V20" s="538" t="e">
        <f ca="1">+IF(AND(ISNUMBER(OFFSET('Sanitation Data'!$D$4,0,10*ROW('Sanitation Data'!D14))),'Data Summary'!CK20="Yes"),100-OFFSET('Sanitation Data'!$D$4,0,10*ROW('Sanitation Data'!D14)),NA())</f>
        <v>#N/A</v>
      </c>
      <c r="W20" s="538" t="e">
        <f ca="1">+IF(AND(ISNUMBER(OFFSET('Sanitation Data'!$D$6,0,10*ROW('Sanitation Data'!D14))),'Data Summary'!CL20="Yes"),OFFSET('Sanitation Data'!$D$6,0,10*ROW('Sanitation Data'!D14)),NA())</f>
        <v>#N/A</v>
      </c>
      <c r="X20" s="538" t="e">
        <f ca="1">+IF(AND(ISNUMBER(OFFSET('Sanitation Data'!$D$10,0,10*ROW('Sanitation Data'!D14))),'Data Summary'!CM20="Yes"),OFFSET('Sanitation Data'!$D$10,0,10*ROW('Sanitation Data'!D14)),NA())</f>
        <v>#N/A</v>
      </c>
      <c r="Y20" s="538" t="e">
        <f ca="1">+IF(AND(ISNUMBER(OFFSET('Sanitation Data'!$D$11,0,10*ROW('Sanitation Data'!D14))),'Data Summary'!CN20="Yes"),OFFSET('Sanitation Data'!$D$11,0,10*ROW('Sanitation Data'!D14)),NA())</f>
        <v>#N/A</v>
      </c>
      <c r="Z20" s="538" t="e">
        <f ca="1">+IF(AND(ISNUMBER(OFFSET('Sanitation Data'!$D$12,0,10*ROW('Sanitation Data'!D14))),'Data Summary'!CO20="Yes"),OFFSET('Sanitation Data'!$D$12,0,10*ROW('Sanitation Data'!D14)),NA())</f>
        <v>#N/A</v>
      </c>
      <c r="AA20" s="538" t="e">
        <f ca="1">+IF(AND(ISNUMBER(OFFSET('Sanitation Data'!$E$4,0,10*ROW('Sanitation Data'!E14))),'Data Summary'!CP20="Yes"),100-OFFSET('Sanitation Data'!$E$4,0,10*ROW('Sanitation Data'!E14)),NA())</f>
        <v>#N/A</v>
      </c>
      <c r="AB20" s="538" t="e">
        <f ca="1">+IF(AND(ISNUMBER(OFFSET('Sanitation Data'!$E$6,0,10*ROW('Sanitation Data'!E14))),'Data Summary'!CQ20="Yes"),OFFSET('Sanitation Data'!$E$6,0,10*ROW('Sanitation Data'!E14)),NA())</f>
        <v>#N/A</v>
      </c>
      <c r="AC20" s="538" t="e">
        <f ca="1">+IF(AND(ISNUMBER(OFFSET('Sanitation Data'!$E$10,0,10*ROW('Sanitation Data'!E14))),'Data Summary'!CR20="Yes"),OFFSET('Sanitation Data'!$E$10,0,10*ROW('Sanitation Data'!E14)),NA())</f>
        <v>#N/A</v>
      </c>
      <c r="AD20" s="538" t="e">
        <f ca="1">+IF(AND(ISNUMBER(OFFSET('Sanitation Data'!$E$11,0,10*ROW('Sanitation Data'!E14))),'Data Summary'!CS20="Yes"),OFFSET('Sanitation Data'!$E$11,0,10*ROW('Sanitation Data'!E14)),NA())</f>
        <v>#N/A</v>
      </c>
      <c r="AE20" s="538" t="e">
        <f ca="1">+IF(AND(ISNUMBER(OFFSET('Sanitation Data'!$E$12,0,10*ROW('Sanitation Data'!E14))),'Data Summary'!CT20="Yes"),OFFSET('Sanitation Data'!$E$12,0,10*ROW('Sanitation Data'!E14)),NA())</f>
        <v>#N/A</v>
      </c>
      <c r="AF20" s="538" t="e">
        <f ca="1">+IF(AND(ISNUMBER(OFFSET('Sanitation Data'!$F$4,0,10*ROW('Sanitation Data'!F14))),'Data Summary'!CU20="Yes"),100-OFFSET('Sanitation Data'!$F$4,0,10*ROW('Sanitation Data'!F14)),NA())</f>
        <v>#N/A</v>
      </c>
      <c r="AG20" s="538" t="e">
        <f ca="1">+IF(AND(ISNUMBER(OFFSET('Sanitation Data'!$F$6,0,10*ROW('Sanitation Data'!F14))),'Data Summary'!CV20="Yes"),OFFSET('Sanitation Data'!$F$6,0,10*ROW('Sanitation Data'!F14)),NA())</f>
        <v>#N/A</v>
      </c>
      <c r="AH20" s="538" t="e">
        <f ca="1">+IF(AND(ISNUMBER(OFFSET('Sanitation Data'!$F$10,0,10*ROW('Sanitation Data'!F14))),'Data Summary'!CW20="Yes"),OFFSET('Sanitation Data'!$F$10,0,10*ROW('Sanitation Data'!F14)),NA())</f>
        <v>#N/A</v>
      </c>
      <c r="AI20" s="538" t="e">
        <f ca="1">+IF(AND(ISNUMBER(OFFSET('Sanitation Data'!$F$11,0,10*ROW('Sanitation Data'!F14))),'Data Summary'!CX20="Yes"),OFFSET('Sanitation Data'!$F$11,0,10*ROW('Sanitation Data'!F14)),NA())</f>
        <v>#N/A</v>
      </c>
      <c r="AJ20" s="538" t="e">
        <f ca="1">+IF(AND(ISNUMBER(OFFSET('Sanitation Data'!$F$12,0,10*ROW('Sanitation Data'!F14))),'Data Summary'!CY20="Yes"),OFFSET('Sanitation Data'!$F$12,0,10*ROW('Sanitation Data'!F14)),NA())</f>
        <v>#N/A</v>
      </c>
      <c r="AK20" s="538" t="e">
        <f ca="1">+IF(AND(ISNUMBER(OFFSET('Sanitation Data'!$G$4,0,10*ROW('Sanitation Data'!G14))),'Data Summary'!CZ20="Yes"),100-OFFSET('Sanitation Data'!$G$4,0,10*ROW('Sanitation Data'!G14)),NA())</f>
        <v>#N/A</v>
      </c>
      <c r="AL20" s="538" t="e">
        <f ca="1">+IF(AND(ISNUMBER(OFFSET('Sanitation Data'!$G$6,0,10*ROW('Sanitation Data'!G14))),'Data Summary'!DA20="Yes"),OFFSET('Sanitation Data'!$G$6,0,10*ROW('Sanitation Data'!G14)),NA())</f>
        <v>#N/A</v>
      </c>
      <c r="AM20" s="538" t="e">
        <f ca="1">+IF(AND(ISNUMBER(OFFSET('Sanitation Data'!$G$10,0,10*ROW('Sanitation Data'!G14))),'Data Summary'!DB20="Yes"),OFFSET('Sanitation Data'!$G$10,0,10*ROW('Sanitation Data'!G14)),NA())</f>
        <v>#N/A</v>
      </c>
      <c r="AN20" s="538" t="e">
        <f ca="1">+IF(AND(ISNUMBER(OFFSET('Sanitation Data'!$G$11,0,10*ROW('Sanitation Data'!G14))),'Data Summary'!DC20="Yes"),OFFSET('Sanitation Data'!$G$11,0,10*ROW('Sanitation Data'!G14)),NA())</f>
        <v>#N/A</v>
      </c>
      <c r="AO20" s="538" t="e">
        <f ca="1">+IF(AND(ISNUMBER(OFFSET('Sanitation Data'!$G$12,0,10*ROW('Sanitation Data'!G14))),'Data Summary'!DD20="Yes"),OFFSET('Sanitation Data'!$G$12,0,10*ROW('Sanitation Data'!G14)),NA())</f>
        <v>#N/A</v>
      </c>
      <c r="AP20" s="538" t="e">
        <f ca="1">+IF(AND(ISNUMBER(OFFSET('Sanitation Data'!$H$4,0,10*ROW('Sanitation Data'!H14))),'Data Summary'!DE20="Yes"),100-OFFSET('Sanitation Data'!$H$4,0,10*ROW('Sanitation Data'!H14)),NA())</f>
        <v>#N/A</v>
      </c>
      <c r="AQ20" s="538" t="e">
        <f ca="1">+IF(AND(ISNUMBER(OFFSET('Sanitation Data'!$H$6,0,10*ROW('Sanitation Data'!H14))),'Data Summary'!DF20="Yes"),OFFSET('Sanitation Data'!$H$6,0,10*ROW('Sanitation Data'!H14)),NA())</f>
        <v>#N/A</v>
      </c>
      <c r="AR20" s="538" t="e">
        <f ca="1">+IF(AND(ISNUMBER(OFFSET('Sanitation Data'!$H$10,0,10*ROW('Sanitation Data'!H14))),'Data Summary'!DG20="Yes"),OFFSET('Sanitation Data'!$H$10,0,10*ROW('Sanitation Data'!H14)),NA())</f>
        <v>#N/A</v>
      </c>
      <c r="AS20" s="538" t="e">
        <f ca="1">+IF(AND(ISNUMBER(OFFSET('Sanitation Data'!$H$11,0,10*ROW('Sanitation Data'!H14))),'Data Summary'!DH20="Yes"),OFFSET('Sanitation Data'!$H$11,0,10*ROW('Sanitation Data'!H14)),NA())</f>
        <v>#N/A</v>
      </c>
      <c r="AT20" s="538" t="e">
        <f ca="1">+IF(AND(ISNUMBER(OFFSET('Sanitation Data'!$H$12,0,10*ROW('Sanitation Data'!H14))),'Data Summary'!DI20="Yes"),OFFSET('Sanitation Data'!$H$12,0,10*ROW('Sanitation Data'!H14)),NA())</f>
        <v>#N/A</v>
      </c>
      <c r="AU20" s="538" t="e">
        <f ca="1">+IF(AND(ISNUMBER(OFFSET('Sanitation Data'!$I$4,0,10*ROW('Sanitation Data'!I14))),'Data Summary'!DJ20="Yes"),100-OFFSET('Sanitation Data'!$I$4,0,10*ROW('Sanitation Data'!I14)),NA())</f>
        <v>#N/A</v>
      </c>
      <c r="AV20" s="538" t="e">
        <f ca="1">+IF(AND(ISNUMBER(OFFSET('Sanitation Data'!$I$6,0,10*ROW('Sanitation Data'!I14))),'Data Summary'!DK20="Yes"),OFFSET('Sanitation Data'!$I$6,0,10*ROW('Sanitation Data'!I14)),NA())</f>
        <v>#N/A</v>
      </c>
      <c r="AW20" s="538" t="e">
        <f ca="1">+IF(AND(ISNUMBER(OFFSET('Sanitation Data'!$I$10,0,10*ROW('Sanitation Data'!I14))),'Data Summary'!DL20="Yes"),OFFSET('Sanitation Data'!$I$10,0,10*ROW('Sanitation Data'!I14)),NA())</f>
        <v>#N/A</v>
      </c>
      <c r="AX20" s="538" t="e">
        <f ca="1">+IF(AND(ISNUMBER(OFFSET('Sanitation Data'!$I$11,0,10*ROW('Sanitation Data'!I14))),'Data Summary'!DM20="Yes"),OFFSET('Sanitation Data'!$I$11,0,10*ROW('Sanitation Data'!I14)),NA())</f>
        <v>#N/A</v>
      </c>
      <c r="AY20" s="538" t="e">
        <f ca="1">+IF(AND(ISNUMBER(OFFSET('Sanitation Data'!$I$12,0,10*ROW('Sanitation Data'!I14))),'Data Summary'!DN20="Yes"),OFFSET('Sanitation Data'!$I$12,0,10*ROW('Sanitation Data'!I14)),NA())</f>
        <v>#N/A</v>
      </c>
      <c r="AZ20" s="539" t="e">
        <f ca="1">+IF(AND(ISNUMBER(OFFSET('Hygiene Data'!$D$5,0,10*ROW('Hygiene Data'!D14))),'Data Summary'!DO20="Yes"),OFFSET('Hygiene Data'!$D$5,0,10*ROW('Hygiene Data'!D14)),NA())</f>
        <v>#N/A</v>
      </c>
      <c r="BA20" s="539" t="e">
        <f ca="1">+IF(AND(ISNUMBER(OFFSET('Hygiene Data'!$D$7,0,10*ROW('Hygiene Data'!D14))),'Data Summary'!DP20="Yes"),OFFSET('Hygiene Data'!$D$7,0,10*ROW('Hygiene Data'!D14)),NA())</f>
        <v>#N/A</v>
      </c>
      <c r="BB20" s="539" t="e">
        <f ca="1">+IF(AND(ISNUMBER(OFFSET('Hygiene Data'!$D$9,0,10*ROW('Hygiene Data'!D14))),'Data Summary'!DQ20="Yes"),OFFSET('Hygiene Data'!$D$9,0,10*ROW('Hygiene Data'!D14)),NA())</f>
        <v>#N/A</v>
      </c>
      <c r="BC20" s="539" t="e">
        <f ca="1">+IF(AND(ISNUMBER(OFFSET('Hygiene Data'!$E$5,0,10*ROW('Hygiene Data'!E14))),'Data Summary'!DR20="Yes"),OFFSET('Hygiene Data'!$E$5,0,10*ROW('Hygiene Data'!E14)),NA())</f>
        <v>#N/A</v>
      </c>
      <c r="BD20" s="539" t="e">
        <f ca="1">+IF(AND(ISNUMBER(OFFSET('Hygiene Data'!$E$7,0,10*ROW('Hygiene Data'!E14))),'Data Summary'!DS20="Yes"),OFFSET('Hygiene Data'!$E$7,0,10*ROW('Hygiene Data'!E14)),NA())</f>
        <v>#N/A</v>
      </c>
      <c r="BE20" s="539" t="e">
        <f ca="1">+IF(AND(ISNUMBER(OFFSET('Hygiene Data'!$E$9,0,10*ROW('Hygiene Data'!E14))),'Data Summary'!DT20="Yes"),OFFSET('Hygiene Data'!$E$9,0,10*ROW('Hygiene Data'!E14)),NA())</f>
        <v>#N/A</v>
      </c>
      <c r="BF20" s="539" t="e">
        <f ca="1">+IF(AND(ISNUMBER(OFFSET('Hygiene Data'!$F$5,0,10*ROW('Hygiene Data'!F14))),'Data Summary'!DU20="Yes"),OFFSET('Hygiene Data'!$F$5,0,10*ROW('Hygiene Data'!F14)),NA())</f>
        <v>#N/A</v>
      </c>
      <c r="BG20" s="539" t="e">
        <f ca="1">+IF(AND(ISNUMBER(OFFSET('Hygiene Data'!$F$7,0,10*ROW('Hygiene Data'!F14))),'Data Summary'!DV20="Yes"),OFFSET('Hygiene Data'!$F$7,0,10*ROW('Hygiene Data'!F14)),NA())</f>
        <v>#N/A</v>
      </c>
      <c r="BH20" s="539" t="e">
        <f ca="1">+IF(AND(ISNUMBER(OFFSET('Hygiene Data'!$F$9,0,10*ROW('Hygiene Data'!F14))),'Data Summary'!DW20="Yes"),OFFSET('Hygiene Data'!$F$9,0,10*ROW('Hygiene Data'!F14)),NA())</f>
        <v>#N/A</v>
      </c>
      <c r="BI20" s="539" t="e">
        <f ca="1">+IF(AND(ISNUMBER(OFFSET('Hygiene Data'!$G$5,0,10*ROW('Hygiene Data'!G14))),'Data Summary'!DX20="Yes"),OFFSET('Hygiene Data'!$G$5,0,10*ROW('Hygiene Data'!G14)),NA())</f>
        <v>#N/A</v>
      </c>
      <c r="BJ20" s="539" t="e">
        <f ca="1">+IF(AND(ISNUMBER(OFFSET('Hygiene Data'!$G$7,0,10*ROW('Hygiene Data'!G14))),'Data Summary'!DY20="Yes"),OFFSET('Hygiene Data'!$G$7,0,10*ROW('Hygiene Data'!G14)),NA())</f>
        <v>#N/A</v>
      </c>
      <c r="BK20" s="539" t="e">
        <f ca="1">+IF(AND(ISNUMBER(OFFSET('Hygiene Data'!$G$9,0,10*ROW('Hygiene Data'!G14))),'Data Summary'!DZ20="Yes"),OFFSET('Hygiene Data'!$G$9,0,10*ROW('Hygiene Data'!G14)),NA())</f>
        <v>#N/A</v>
      </c>
      <c r="BL20" s="539" t="e">
        <f ca="1">+IF(AND(ISNUMBER(OFFSET('Hygiene Data'!$H$5,0,10*ROW('Hygiene Data'!H14))),'Data Summary'!EA20="Yes"),OFFSET('Hygiene Data'!$H$5,0,10*ROW('Hygiene Data'!H14)),NA())</f>
        <v>#N/A</v>
      </c>
      <c r="BM20" s="539" t="e">
        <f ca="1">+IF(AND(ISNUMBER(OFFSET('Hygiene Data'!$H$7,0,10*ROW('Hygiene Data'!H14))),'Data Summary'!EB20="Yes"),OFFSET('Hygiene Data'!$H$7,0,10*ROW('Hygiene Data'!H14)),NA())</f>
        <v>#N/A</v>
      </c>
      <c r="BN20" s="539" t="e">
        <f ca="1">+IF(AND(ISNUMBER(OFFSET('Hygiene Data'!$H$9,0,10*ROW('Hygiene Data'!H14))),'Data Summary'!EC20="Yes"),OFFSET('Hygiene Data'!$H$9,0,10*ROW('Hygiene Data'!H14)),NA())</f>
        <v>#N/A</v>
      </c>
      <c r="BO20" s="539" t="e">
        <f ca="1">+IF(AND(ISNUMBER(OFFSET('Hygiene Data'!$I$5,0,10*ROW('Hygiene Data'!I14))),'Data Summary'!ED20="Yes"),OFFSET('Hygiene Data'!$I$5,0,10*ROW('Hygiene Data'!I14)),NA())</f>
        <v>#N/A</v>
      </c>
      <c r="BP20" s="539" t="e">
        <f ca="1">+IF(AND(ISNUMBER(OFFSET('Hygiene Data'!$I$7,0,10*ROW('Hygiene Data'!I14))),'Data Summary'!EE20="Yes"),OFFSET('Hygiene Data'!$I$7,0,10*ROW('Hygiene Data'!I14)),NA())</f>
        <v>#N/A</v>
      </c>
      <c r="BQ20" s="539" t="e">
        <f ca="1">+IF(AND(ISNUMBER(OFFSET('Hygiene Data'!$I$9,0,10*ROW('Hygiene Data'!I14))),'Data Summary'!EF20="Yes"),OFFSET('Hygiene Data'!$I$9,0,10*ROW('Hygiene Data'!I14)),NA())</f>
        <v>#N/A</v>
      </c>
    </row>
    <row r="21" spans="1:69" x14ac:dyDescent="0.25">
      <c r="A21" s="535" t="e">
        <f ca="1">+RIGHT('Data Summary'!A21,LEN('Data Summary'!A21)-9)</f>
        <v>#VALUE!</v>
      </c>
      <c r="B21" s="509" t="str">
        <f ca="1">+IF(ISTEXT('Data Summary'!B21),'Data Summary'!B21,"")</f>
        <v/>
      </c>
      <c r="C21" s="536" t="e">
        <f ca="1">+VALUE('Data Summary'!C21)</f>
        <v>#VALUE!</v>
      </c>
      <c r="D21" s="537" t="e">
        <f ca="1">+IF(AND(ISNUMBER(OFFSET('Water Data'!$D$4,0,10*ROW('Water Data'!D15))),'Data Summary'!BS21="Yes"),100-OFFSET('Water Data'!$D$4,0,10*ROW('Water Data'!D15)),NA())</f>
        <v>#N/A</v>
      </c>
      <c r="E21" s="537" t="e">
        <f ca="1">+IF(AND(ISNUMBER(OFFSET('Water Data'!$D$6,0,10*ROW('Water Data'!D15))),'Data Summary'!BT21="Yes"),OFFSET('Water Data'!$D$6,0,10*ROW('Water Data'!D15)),NA())</f>
        <v>#N/A</v>
      </c>
      <c r="F21" s="537" t="e">
        <f ca="1">+IF(AND(ISNUMBER(OFFSET('Water Data'!$D$9,0,10*ROW('Water Data'!D15))),'Data Summary'!BU21="Yes"),OFFSET('Water Data'!$D$9,0,10*ROW('Water Data'!D15)),NA())</f>
        <v>#N/A</v>
      </c>
      <c r="G21" s="537" t="e">
        <f ca="1">+IF(AND(ISNUMBER(OFFSET('Water Data'!$E$4,0,10*ROW('Water Data'!E15))),'Data Summary'!BV21="Yes"),100-OFFSET('Water Data'!$E$4,0,10*ROW('Water Data'!E15)),NA())</f>
        <v>#N/A</v>
      </c>
      <c r="H21" s="537" t="e">
        <f ca="1">+IF(AND(ISNUMBER(OFFSET('Water Data'!$E$6,0,10*ROW('Water Data'!E15))),'Data Summary'!BW21="Yes"),OFFSET('Water Data'!$E$6,0,10*ROW('Water Data'!E15)),NA())</f>
        <v>#N/A</v>
      </c>
      <c r="I21" s="537" t="e">
        <f ca="1">+IF(AND(ISNUMBER(OFFSET('Water Data'!$E$9,0,10*ROW('Water Data'!E15))),'Data Summary'!BX21="Yes"),OFFSET('Water Data'!$E$9,0,10*ROW('Water Data'!E15)),NA())</f>
        <v>#N/A</v>
      </c>
      <c r="J21" s="537" t="e">
        <f ca="1">+IF(AND(ISNUMBER(OFFSET('Water Data'!$F$4,0,10*ROW('Water Data'!F15))),'Data Summary'!BY21="Yes"),100-OFFSET('Water Data'!$F$4,0,10*ROW('Water Data'!F15)),NA())</f>
        <v>#N/A</v>
      </c>
      <c r="K21" s="537" t="e">
        <f ca="1">+IF(AND(ISNUMBER(OFFSET('Water Data'!$F$6,0,10*ROW('Water Data'!F15))),'Data Summary'!BZ21="Yes"),OFFSET('Water Data'!$F$6,0,10*ROW('Water Data'!F15)),NA())</f>
        <v>#N/A</v>
      </c>
      <c r="L21" s="537" t="e">
        <f ca="1">+IF(AND(ISNUMBER(OFFSET('Water Data'!$F$9,0,10*ROW('Water Data'!F15))),'Data Summary'!CA21="Yes"),OFFSET('Water Data'!$F$9,0,10*ROW('Water Data'!F15)),NA())</f>
        <v>#N/A</v>
      </c>
      <c r="M21" s="537" t="e">
        <f ca="1">+IF(AND(ISNUMBER(OFFSET('Water Data'!$G$4,0,10*ROW('Water Data'!G15))),'Data Summary'!CB21="Yes"),100-OFFSET('Water Data'!$G$4,0,10*ROW('Water Data'!G15)),NA())</f>
        <v>#N/A</v>
      </c>
      <c r="N21" s="537" t="e">
        <f ca="1">+IF(AND(ISNUMBER(OFFSET('Water Data'!$G$6,0,10*ROW('Water Data'!G15))),'Data Summary'!CC21="Yes"),OFFSET('Water Data'!$G$6,0,10*ROW('Water Data'!G15)),NA())</f>
        <v>#N/A</v>
      </c>
      <c r="O21" s="537" t="e">
        <f ca="1">+IF(AND(ISNUMBER(OFFSET('Water Data'!$G$9,0,10*ROW('Water Data'!G15))),'Data Summary'!CD21="Yes"),OFFSET('Water Data'!$G$9,0,10*ROW('Water Data'!G15)),NA())</f>
        <v>#N/A</v>
      </c>
      <c r="P21" s="537" t="e">
        <f ca="1">+IF(AND(ISNUMBER(OFFSET('Water Data'!$H$4,0,10*ROW('Water Data'!H15))),'Data Summary'!CE21="Yes"),100-OFFSET('Water Data'!$H$4,0,10*ROW('Water Data'!H15)),NA())</f>
        <v>#N/A</v>
      </c>
      <c r="Q21" s="537" t="e">
        <f ca="1">+IF(AND(ISNUMBER(OFFSET('Water Data'!$H$6,0,10*ROW('Water Data'!H15))),'Data Summary'!CF21="Yes"),OFFSET('Water Data'!$H$6,0,10*ROW('Water Data'!H15)),NA())</f>
        <v>#N/A</v>
      </c>
      <c r="R21" s="537" t="e">
        <f ca="1">+IF(AND(ISNUMBER(OFFSET('Water Data'!$H$9,0,10*ROW('Water Data'!H15))),'Data Summary'!CG21="Yes"),OFFSET('Water Data'!$H$9,0,10*ROW('Water Data'!H15)),NA())</f>
        <v>#N/A</v>
      </c>
      <c r="S21" s="537" t="e">
        <f ca="1">+IF(AND(ISNUMBER(OFFSET('Water Data'!$I$4,0,10*ROW('Water Data'!I15))),'Data Summary'!CH21="Yes"),100-OFFSET('Water Data'!$I$4,0,10*ROW('Water Data'!I15)),NA())</f>
        <v>#N/A</v>
      </c>
      <c r="T21" s="537" t="e">
        <f ca="1">+IF(AND(ISNUMBER(OFFSET('Water Data'!$I$6,0,10*ROW('Water Data'!I15))),'Data Summary'!CI21="Yes"),OFFSET('Water Data'!$I$6,0,10*ROW('Water Data'!I15)),NA())</f>
        <v>#N/A</v>
      </c>
      <c r="U21" s="537" t="e">
        <f ca="1">+IF(AND(ISNUMBER(OFFSET('Water Data'!$I$9,0,10*ROW('Water Data'!I15))),'Data Summary'!CJ21="Yes"),OFFSET('Water Data'!$I$9,0,10*ROW('Water Data'!I15)),NA())</f>
        <v>#N/A</v>
      </c>
      <c r="V21" s="538" t="e">
        <f ca="1">+IF(AND(ISNUMBER(OFFSET('Sanitation Data'!$D$4,0,10*ROW('Sanitation Data'!D15))),'Data Summary'!CK21="Yes"),100-OFFSET('Sanitation Data'!$D$4,0,10*ROW('Sanitation Data'!D15)),NA())</f>
        <v>#N/A</v>
      </c>
      <c r="W21" s="538" t="e">
        <f ca="1">+IF(AND(ISNUMBER(OFFSET('Sanitation Data'!$D$6,0,10*ROW('Sanitation Data'!D15))),'Data Summary'!CL21="Yes"),OFFSET('Sanitation Data'!$D$6,0,10*ROW('Sanitation Data'!D15)),NA())</f>
        <v>#N/A</v>
      </c>
      <c r="X21" s="538" t="e">
        <f ca="1">+IF(AND(ISNUMBER(OFFSET('Sanitation Data'!$D$10,0,10*ROW('Sanitation Data'!D15))),'Data Summary'!CM21="Yes"),OFFSET('Sanitation Data'!$D$10,0,10*ROW('Sanitation Data'!D15)),NA())</f>
        <v>#N/A</v>
      </c>
      <c r="Y21" s="538" t="e">
        <f ca="1">+IF(AND(ISNUMBER(OFFSET('Sanitation Data'!$D$11,0,10*ROW('Sanitation Data'!D15))),'Data Summary'!CN21="Yes"),OFFSET('Sanitation Data'!$D$11,0,10*ROW('Sanitation Data'!D15)),NA())</f>
        <v>#N/A</v>
      </c>
      <c r="Z21" s="538" t="e">
        <f ca="1">+IF(AND(ISNUMBER(OFFSET('Sanitation Data'!$D$12,0,10*ROW('Sanitation Data'!D15))),'Data Summary'!CO21="Yes"),OFFSET('Sanitation Data'!$D$12,0,10*ROW('Sanitation Data'!D15)),NA())</f>
        <v>#N/A</v>
      </c>
      <c r="AA21" s="538" t="e">
        <f ca="1">+IF(AND(ISNUMBER(OFFSET('Sanitation Data'!$E$4,0,10*ROW('Sanitation Data'!E15))),'Data Summary'!CP21="Yes"),100-OFFSET('Sanitation Data'!$E$4,0,10*ROW('Sanitation Data'!E15)),NA())</f>
        <v>#N/A</v>
      </c>
      <c r="AB21" s="538" t="e">
        <f ca="1">+IF(AND(ISNUMBER(OFFSET('Sanitation Data'!$E$6,0,10*ROW('Sanitation Data'!E15))),'Data Summary'!CQ21="Yes"),OFFSET('Sanitation Data'!$E$6,0,10*ROW('Sanitation Data'!E15)),NA())</f>
        <v>#N/A</v>
      </c>
      <c r="AC21" s="538" t="e">
        <f ca="1">+IF(AND(ISNUMBER(OFFSET('Sanitation Data'!$E$10,0,10*ROW('Sanitation Data'!E15))),'Data Summary'!CR21="Yes"),OFFSET('Sanitation Data'!$E$10,0,10*ROW('Sanitation Data'!E15)),NA())</f>
        <v>#N/A</v>
      </c>
      <c r="AD21" s="538" t="e">
        <f ca="1">+IF(AND(ISNUMBER(OFFSET('Sanitation Data'!$E$11,0,10*ROW('Sanitation Data'!E15))),'Data Summary'!CS21="Yes"),OFFSET('Sanitation Data'!$E$11,0,10*ROW('Sanitation Data'!E15)),NA())</f>
        <v>#N/A</v>
      </c>
      <c r="AE21" s="538" t="e">
        <f ca="1">+IF(AND(ISNUMBER(OFFSET('Sanitation Data'!$E$12,0,10*ROW('Sanitation Data'!E15))),'Data Summary'!CT21="Yes"),OFFSET('Sanitation Data'!$E$12,0,10*ROW('Sanitation Data'!E15)),NA())</f>
        <v>#N/A</v>
      </c>
      <c r="AF21" s="538" t="e">
        <f ca="1">+IF(AND(ISNUMBER(OFFSET('Sanitation Data'!$F$4,0,10*ROW('Sanitation Data'!F15))),'Data Summary'!CU21="Yes"),100-OFFSET('Sanitation Data'!$F$4,0,10*ROW('Sanitation Data'!F15)),NA())</f>
        <v>#N/A</v>
      </c>
      <c r="AG21" s="538" t="e">
        <f ca="1">+IF(AND(ISNUMBER(OFFSET('Sanitation Data'!$F$6,0,10*ROW('Sanitation Data'!F15))),'Data Summary'!CV21="Yes"),OFFSET('Sanitation Data'!$F$6,0,10*ROW('Sanitation Data'!F15)),NA())</f>
        <v>#N/A</v>
      </c>
      <c r="AH21" s="538" t="e">
        <f ca="1">+IF(AND(ISNUMBER(OFFSET('Sanitation Data'!$F$10,0,10*ROW('Sanitation Data'!F15))),'Data Summary'!CW21="Yes"),OFFSET('Sanitation Data'!$F$10,0,10*ROW('Sanitation Data'!F15)),NA())</f>
        <v>#N/A</v>
      </c>
      <c r="AI21" s="538" t="e">
        <f ca="1">+IF(AND(ISNUMBER(OFFSET('Sanitation Data'!$F$11,0,10*ROW('Sanitation Data'!F15))),'Data Summary'!CX21="Yes"),OFFSET('Sanitation Data'!$F$11,0,10*ROW('Sanitation Data'!F15)),NA())</f>
        <v>#N/A</v>
      </c>
      <c r="AJ21" s="538" t="e">
        <f ca="1">+IF(AND(ISNUMBER(OFFSET('Sanitation Data'!$F$12,0,10*ROW('Sanitation Data'!F15))),'Data Summary'!CY21="Yes"),OFFSET('Sanitation Data'!$F$12,0,10*ROW('Sanitation Data'!F15)),NA())</f>
        <v>#N/A</v>
      </c>
      <c r="AK21" s="538" t="e">
        <f ca="1">+IF(AND(ISNUMBER(OFFSET('Sanitation Data'!$G$4,0,10*ROW('Sanitation Data'!G15))),'Data Summary'!CZ21="Yes"),100-OFFSET('Sanitation Data'!$G$4,0,10*ROW('Sanitation Data'!G15)),NA())</f>
        <v>#N/A</v>
      </c>
      <c r="AL21" s="538" t="e">
        <f ca="1">+IF(AND(ISNUMBER(OFFSET('Sanitation Data'!$G$6,0,10*ROW('Sanitation Data'!G15))),'Data Summary'!DA21="Yes"),OFFSET('Sanitation Data'!$G$6,0,10*ROW('Sanitation Data'!G15)),NA())</f>
        <v>#N/A</v>
      </c>
      <c r="AM21" s="538" t="e">
        <f ca="1">+IF(AND(ISNUMBER(OFFSET('Sanitation Data'!$G$10,0,10*ROW('Sanitation Data'!G15))),'Data Summary'!DB21="Yes"),OFFSET('Sanitation Data'!$G$10,0,10*ROW('Sanitation Data'!G15)),NA())</f>
        <v>#N/A</v>
      </c>
      <c r="AN21" s="538" t="e">
        <f ca="1">+IF(AND(ISNUMBER(OFFSET('Sanitation Data'!$G$11,0,10*ROW('Sanitation Data'!G15))),'Data Summary'!DC21="Yes"),OFFSET('Sanitation Data'!$G$11,0,10*ROW('Sanitation Data'!G15)),NA())</f>
        <v>#N/A</v>
      </c>
      <c r="AO21" s="538" t="e">
        <f ca="1">+IF(AND(ISNUMBER(OFFSET('Sanitation Data'!$G$12,0,10*ROW('Sanitation Data'!G15))),'Data Summary'!DD21="Yes"),OFFSET('Sanitation Data'!$G$12,0,10*ROW('Sanitation Data'!G15)),NA())</f>
        <v>#N/A</v>
      </c>
      <c r="AP21" s="538" t="e">
        <f ca="1">+IF(AND(ISNUMBER(OFFSET('Sanitation Data'!$H$4,0,10*ROW('Sanitation Data'!H15))),'Data Summary'!DE21="Yes"),100-OFFSET('Sanitation Data'!$H$4,0,10*ROW('Sanitation Data'!H15)),NA())</f>
        <v>#N/A</v>
      </c>
      <c r="AQ21" s="538" t="e">
        <f ca="1">+IF(AND(ISNUMBER(OFFSET('Sanitation Data'!$H$6,0,10*ROW('Sanitation Data'!H15))),'Data Summary'!DF21="Yes"),OFFSET('Sanitation Data'!$H$6,0,10*ROW('Sanitation Data'!H15)),NA())</f>
        <v>#N/A</v>
      </c>
      <c r="AR21" s="538" t="e">
        <f ca="1">+IF(AND(ISNUMBER(OFFSET('Sanitation Data'!$H$10,0,10*ROW('Sanitation Data'!H15))),'Data Summary'!DG21="Yes"),OFFSET('Sanitation Data'!$H$10,0,10*ROW('Sanitation Data'!H15)),NA())</f>
        <v>#N/A</v>
      </c>
      <c r="AS21" s="538" t="e">
        <f ca="1">+IF(AND(ISNUMBER(OFFSET('Sanitation Data'!$H$11,0,10*ROW('Sanitation Data'!H15))),'Data Summary'!DH21="Yes"),OFFSET('Sanitation Data'!$H$11,0,10*ROW('Sanitation Data'!H15)),NA())</f>
        <v>#N/A</v>
      </c>
      <c r="AT21" s="538" t="e">
        <f ca="1">+IF(AND(ISNUMBER(OFFSET('Sanitation Data'!$H$12,0,10*ROW('Sanitation Data'!H15))),'Data Summary'!DI21="Yes"),OFFSET('Sanitation Data'!$H$12,0,10*ROW('Sanitation Data'!H15)),NA())</f>
        <v>#N/A</v>
      </c>
      <c r="AU21" s="538" t="e">
        <f ca="1">+IF(AND(ISNUMBER(OFFSET('Sanitation Data'!$I$4,0,10*ROW('Sanitation Data'!I15))),'Data Summary'!DJ21="Yes"),100-OFFSET('Sanitation Data'!$I$4,0,10*ROW('Sanitation Data'!I15)),NA())</f>
        <v>#N/A</v>
      </c>
      <c r="AV21" s="538" t="e">
        <f ca="1">+IF(AND(ISNUMBER(OFFSET('Sanitation Data'!$I$6,0,10*ROW('Sanitation Data'!I15))),'Data Summary'!DK21="Yes"),OFFSET('Sanitation Data'!$I$6,0,10*ROW('Sanitation Data'!I15)),NA())</f>
        <v>#N/A</v>
      </c>
      <c r="AW21" s="538" t="e">
        <f ca="1">+IF(AND(ISNUMBER(OFFSET('Sanitation Data'!$I$10,0,10*ROW('Sanitation Data'!I15))),'Data Summary'!DL21="Yes"),OFFSET('Sanitation Data'!$I$10,0,10*ROW('Sanitation Data'!I15)),NA())</f>
        <v>#N/A</v>
      </c>
      <c r="AX21" s="538" t="e">
        <f ca="1">+IF(AND(ISNUMBER(OFFSET('Sanitation Data'!$I$11,0,10*ROW('Sanitation Data'!I15))),'Data Summary'!DM21="Yes"),OFFSET('Sanitation Data'!$I$11,0,10*ROW('Sanitation Data'!I15)),NA())</f>
        <v>#N/A</v>
      </c>
      <c r="AY21" s="538" t="e">
        <f ca="1">+IF(AND(ISNUMBER(OFFSET('Sanitation Data'!$I$12,0,10*ROW('Sanitation Data'!I15))),'Data Summary'!DN21="Yes"),OFFSET('Sanitation Data'!$I$12,0,10*ROW('Sanitation Data'!I15)),NA())</f>
        <v>#N/A</v>
      </c>
      <c r="AZ21" s="539" t="e">
        <f ca="1">+IF(AND(ISNUMBER(OFFSET('Hygiene Data'!$D$5,0,10*ROW('Hygiene Data'!D15))),'Data Summary'!DO21="Yes"),OFFSET('Hygiene Data'!$D$5,0,10*ROW('Hygiene Data'!D15)),NA())</f>
        <v>#N/A</v>
      </c>
      <c r="BA21" s="539" t="e">
        <f ca="1">+IF(AND(ISNUMBER(OFFSET('Hygiene Data'!$D$7,0,10*ROW('Hygiene Data'!D15))),'Data Summary'!DP21="Yes"),OFFSET('Hygiene Data'!$D$7,0,10*ROW('Hygiene Data'!D15)),NA())</f>
        <v>#N/A</v>
      </c>
      <c r="BB21" s="539" t="e">
        <f ca="1">+IF(AND(ISNUMBER(OFFSET('Hygiene Data'!$D$9,0,10*ROW('Hygiene Data'!D15))),'Data Summary'!DQ21="Yes"),OFFSET('Hygiene Data'!$D$9,0,10*ROW('Hygiene Data'!D15)),NA())</f>
        <v>#N/A</v>
      </c>
      <c r="BC21" s="539" t="e">
        <f ca="1">+IF(AND(ISNUMBER(OFFSET('Hygiene Data'!$E$5,0,10*ROW('Hygiene Data'!E15))),'Data Summary'!DR21="Yes"),OFFSET('Hygiene Data'!$E$5,0,10*ROW('Hygiene Data'!E15)),NA())</f>
        <v>#N/A</v>
      </c>
      <c r="BD21" s="539" t="e">
        <f ca="1">+IF(AND(ISNUMBER(OFFSET('Hygiene Data'!$E$7,0,10*ROW('Hygiene Data'!E15))),'Data Summary'!DS21="Yes"),OFFSET('Hygiene Data'!$E$7,0,10*ROW('Hygiene Data'!E15)),NA())</f>
        <v>#N/A</v>
      </c>
      <c r="BE21" s="539" t="e">
        <f ca="1">+IF(AND(ISNUMBER(OFFSET('Hygiene Data'!$E$9,0,10*ROW('Hygiene Data'!E15))),'Data Summary'!DT21="Yes"),OFFSET('Hygiene Data'!$E$9,0,10*ROW('Hygiene Data'!E15)),NA())</f>
        <v>#N/A</v>
      </c>
      <c r="BF21" s="539" t="e">
        <f ca="1">+IF(AND(ISNUMBER(OFFSET('Hygiene Data'!$F$5,0,10*ROW('Hygiene Data'!F15))),'Data Summary'!DU21="Yes"),OFFSET('Hygiene Data'!$F$5,0,10*ROW('Hygiene Data'!F15)),NA())</f>
        <v>#N/A</v>
      </c>
      <c r="BG21" s="539" t="e">
        <f ca="1">+IF(AND(ISNUMBER(OFFSET('Hygiene Data'!$F$7,0,10*ROW('Hygiene Data'!F15))),'Data Summary'!DV21="Yes"),OFFSET('Hygiene Data'!$F$7,0,10*ROW('Hygiene Data'!F15)),NA())</f>
        <v>#N/A</v>
      </c>
      <c r="BH21" s="539" t="e">
        <f ca="1">+IF(AND(ISNUMBER(OFFSET('Hygiene Data'!$F$9,0,10*ROW('Hygiene Data'!F15))),'Data Summary'!DW21="Yes"),OFFSET('Hygiene Data'!$F$9,0,10*ROW('Hygiene Data'!F15)),NA())</f>
        <v>#N/A</v>
      </c>
      <c r="BI21" s="539" t="e">
        <f ca="1">+IF(AND(ISNUMBER(OFFSET('Hygiene Data'!$G$5,0,10*ROW('Hygiene Data'!G15))),'Data Summary'!DX21="Yes"),OFFSET('Hygiene Data'!$G$5,0,10*ROW('Hygiene Data'!G15)),NA())</f>
        <v>#N/A</v>
      </c>
      <c r="BJ21" s="539" t="e">
        <f ca="1">+IF(AND(ISNUMBER(OFFSET('Hygiene Data'!$G$7,0,10*ROW('Hygiene Data'!G15))),'Data Summary'!DY21="Yes"),OFFSET('Hygiene Data'!$G$7,0,10*ROW('Hygiene Data'!G15)),NA())</f>
        <v>#N/A</v>
      </c>
      <c r="BK21" s="539" t="e">
        <f ca="1">+IF(AND(ISNUMBER(OFFSET('Hygiene Data'!$G$9,0,10*ROW('Hygiene Data'!G15))),'Data Summary'!DZ21="Yes"),OFFSET('Hygiene Data'!$G$9,0,10*ROW('Hygiene Data'!G15)),NA())</f>
        <v>#N/A</v>
      </c>
      <c r="BL21" s="539" t="e">
        <f ca="1">+IF(AND(ISNUMBER(OFFSET('Hygiene Data'!$H$5,0,10*ROW('Hygiene Data'!H15))),'Data Summary'!EA21="Yes"),OFFSET('Hygiene Data'!$H$5,0,10*ROW('Hygiene Data'!H15)),NA())</f>
        <v>#N/A</v>
      </c>
      <c r="BM21" s="539" t="e">
        <f ca="1">+IF(AND(ISNUMBER(OFFSET('Hygiene Data'!$H$7,0,10*ROW('Hygiene Data'!H15))),'Data Summary'!EB21="Yes"),OFFSET('Hygiene Data'!$H$7,0,10*ROW('Hygiene Data'!H15)),NA())</f>
        <v>#N/A</v>
      </c>
      <c r="BN21" s="539" t="e">
        <f ca="1">+IF(AND(ISNUMBER(OFFSET('Hygiene Data'!$H$9,0,10*ROW('Hygiene Data'!H15))),'Data Summary'!EC21="Yes"),OFFSET('Hygiene Data'!$H$9,0,10*ROW('Hygiene Data'!H15)),NA())</f>
        <v>#N/A</v>
      </c>
      <c r="BO21" s="539" t="e">
        <f ca="1">+IF(AND(ISNUMBER(OFFSET('Hygiene Data'!$I$5,0,10*ROW('Hygiene Data'!I15))),'Data Summary'!ED21="Yes"),OFFSET('Hygiene Data'!$I$5,0,10*ROW('Hygiene Data'!I15)),NA())</f>
        <v>#N/A</v>
      </c>
      <c r="BP21" s="539" t="e">
        <f ca="1">+IF(AND(ISNUMBER(OFFSET('Hygiene Data'!$I$7,0,10*ROW('Hygiene Data'!I15))),'Data Summary'!EE21="Yes"),OFFSET('Hygiene Data'!$I$7,0,10*ROW('Hygiene Data'!I15)),NA())</f>
        <v>#N/A</v>
      </c>
      <c r="BQ21" s="539" t="e">
        <f ca="1">+IF(AND(ISNUMBER(OFFSET('Hygiene Data'!$I$9,0,10*ROW('Hygiene Data'!I15))),'Data Summary'!EF21="Yes"),OFFSET('Hygiene Data'!$I$9,0,10*ROW('Hygiene Data'!I15)),NA())</f>
        <v>#N/A</v>
      </c>
    </row>
    <row r="22" spans="1:69" x14ac:dyDescent="0.25">
      <c r="A22" s="535" t="e">
        <f ca="1">+RIGHT('Data Summary'!A22,LEN('Data Summary'!A22)-9)</f>
        <v>#VALUE!</v>
      </c>
      <c r="B22" s="509" t="str">
        <f ca="1">+IF(ISTEXT('Data Summary'!B22),'Data Summary'!B22,"")</f>
        <v/>
      </c>
      <c r="C22" s="536" t="e">
        <f ca="1">+VALUE('Data Summary'!C22)</f>
        <v>#VALUE!</v>
      </c>
      <c r="D22" s="537" t="e">
        <f ca="1">+IF(AND(ISNUMBER(OFFSET('Water Data'!$D$4,0,10*ROW('Water Data'!D16))),'Data Summary'!BS22="Yes"),100-OFFSET('Water Data'!$D$4,0,10*ROW('Water Data'!D16)),NA())</f>
        <v>#N/A</v>
      </c>
      <c r="E22" s="537" t="e">
        <f ca="1">+IF(AND(ISNUMBER(OFFSET('Water Data'!$D$6,0,10*ROW('Water Data'!D16))),'Data Summary'!BT22="Yes"),OFFSET('Water Data'!$D$6,0,10*ROW('Water Data'!D16)),NA())</f>
        <v>#N/A</v>
      </c>
      <c r="F22" s="537" t="e">
        <f ca="1">+IF(AND(ISNUMBER(OFFSET('Water Data'!$D$9,0,10*ROW('Water Data'!D16))),'Data Summary'!BU22="Yes"),OFFSET('Water Data'!$D$9,0,10*ROW('Water Data'!D16)),NA())</f>
        <v>#N/A</v>
      </c>
      <c r="G22" s="537" t="e">
        <f ca="1">+IF(AND(ISNUMBER(OFFSET('Water Data'!$E$4,0,10*ROW('Water Data'!E16))),'Data Summary'!BV22="Yes"),100-OFFSET('Water Data'!$E$4,0,10*ROW('Water Data'!E16)),NA())</f>
        <v>#N/A</v>
      </c>
      <c r="H22" s="537" t="e">
        <f ca="1">+IF(AND(ISNUMBER(OFFSET('Water Data'!$E$6,0,10*ROW('Water Data'!E16))),'Data Summary'!BW22="Yes"),OFFSET('Water Data'!$E$6,0,10*ROW('Water Data'!E16)),NA())</f>
        <v>#N/A</v>
      </c>
      <c r="I22" s="537" t="e">
        <f ca="1">+IF(AND(ISNUMBER(OFFSET('Water Data'!$E$9,0,10*ROW('Water Data'!E16))),'Data Summary'!BX22="Yes"),OFFSET('Water Data'!$E$9,0,10*ROW('Water Data'!E16)),NA())</f>
        <v>#N/A</v>
      </c>
      <c r="J22" s="537" t="e">
        <f ca="1">+IF(AND(ISNUMBER(OFFSET('Water Data'!$F$4,0,10*ROW('Water Data'!F16))),'Data Summary'!BY22="Yes"),100-OFFSET('Water Data'!$F$4,0,10*ROW('Water Data'!F16)),NA())</f>
        <v>#N/A</v>
      </c>
      <c r="K22" s="537" t="e">
        <f ca="1">+IF(AND(ISNUMBER(OFFSET('Water Data'!$F$6,0,10*ROW('Water Data'!F16))),'Data Summary'!BZ22="Yes"),OFFSET('Water Data'!$F$6,0,10*ROW('Water Data'!F16)),NA())</f>
        <v>#N/A</v>
      </c>
      <c r="L22" s="537" t="e">
        <f ca="1">+IF(AND(ISNUMBER(OFFSET('Water Data'!$F$9,0,10*ROW('Water Data'!F16))),'Data Summary'!CA22="Yes"),OFFSET('Water Data'!$F$9,0,10*ROW('Water Data'!F16)),NA())</f>
        <v>#N/A</v>
      </c>
      <c r="M22" s="537" t="e">
        <f ca="1">+IF(AND(ISNUMBER(OFFSET('Water Data'!$G$4,0,10*ROW('Water Data'!G16))),'Data Summary'!CB22="Yes"),100-OFFSET('Water Data'!$G$4,0,10*ROW('Water Data'!G16)),NA())</f>
        <v>#N/A</v>
      </c>
      <c r="N22" s="537" t="e">
        <f ca="1">+IF(AND(ISNUMBER(OFFSET('Water Data'!$G$6,0,10*ROW('Water Data'!G16))),'Data Summary'!CC22="Yes"),OFFSET('Water Data'!$G$6,0,10*ROW('Water Data'!G16)),NA())</f>
        <v>#N/A</v>
      </c>
      <c r="O22" s="537" t="e">
        <f ca="1">+IF(AND(ISNUMBER(OFFSET('Water Data'!$G$9,0,10*ROW('Water Data'!G16))),'Data Summary'!CD22="Yes"),OFFSET('Water Data'!$G$9,0,10*ROW('Water Data'!G16)),NA())</f>
        <v>#N/A</v>
      </c>
      <c r="P22" s="537" t="e">
        <f ca="1">+IF(AND(ISNUMBER(OFFSET('Water Data'!$H$4,0,10*ROW('Water Data'!H16))),'Data Summary'!CE22="Yes"),100-OFFSET('Water Data'!$H$4,0,10*ROW('Water Data'!H16)),NA())</f>
        <v>#N/A</v>
      </c>
      <c r="Q22" s="537" t="e">
        <f ca="1">+IF(AND(ISNUMBER(OFFSET('Water Data'!$H$6,0,10*ROW('Water Data'!H16))),'Data Summary'!CF22="Yes"),OFFSET('Water Data'!$H$6,0,10*ROW('Water Data'!H16)),NA())</f>
        <v>#N/A</v>
      </c>
      <c r="R22" s="537" t="e">
        <f ca="1">+IF(AND(ISNUMBER(OFFSET('Water Data'!$H$9,0,10*ROW('Water Data'!H16))),'Data Summary'!CG22="Yes"),OFFSET('Water Data'!$H$9,0,10*ROW('Water Data'!H16)),NA())</f>
        <v>#N/A</v>
      </c>
      <c r="S22" s="537" t="e">
        <f ca="1">+IF(AND(ISNUMBER(OFFSET('Water Data'!$I$4,0,10*ROW('Water Data'!I16))),'Data Summary'!CH22="Yes"),100-OFFSET('Water Data'!$I$4,0,10*ROW('Water Data'!I16)),NA())</f>
        <v>#N/A</v>
      </c>
      <c r="T22" s="537" t="e">
        <f ca="1">+IF(AND(ISNUMBER(OFFSET('Water Data'!$I$6,0,10*ROW('Water Data'!I16))),'Data Summary'!CI22="Yes"),OFFSET('Water Data'!$I$6,0,10*ROW('Water Data'!I16)),NA())</f>
        <v>#N/A</v>
      </c>
      <c r="U22" s="537" t="e">
        <f ca="1">+IF(AND(ISNUMBER(OFFSET('Water Data'!$I$9,0,10*ROW('Water Data'!I16))),'Data Summary'!CJ22="Yes"),OFFSET('Water Data'!$I$9,0,10*ROW('Water Data'!I16)),NA())</f>
        <v>#N/A</v>
      </c>
      <c r="V22" s="538" t="e">
        <f ca="1">+IF(AND(ISNUMBER(OFFSET('Sanitation Data'!$D$4,0,10*ROW('Sanitation Data'!D16))),'Data Summary'!CK22="Yes"),100-OFFSET('Sanitation Data'!$D$4,0,10*ROW('Sanitation Data'!D16)),NA())</f>
        <v>#N/A</v>
      </c>
      <c r="W22" s="538" t="e">
        <f ca="1">+IF(AND(ISNUMBER(OFFSET('Sanitation Data'!$D$6,0,10*ROW('Sanitation Data'!D16))),'Data Summary'!CL22="Yes"),OFFSET('Sanitation Data'!$D$6,0,10*ROW('Sanitation Data'!D16)),NA())</f>
        <v>#N/A</v>
      </c>
      <c r="X22" s="538" t="e">
        <f ca="1">+IF(AND(ISNUMBER(OFFSET('Sanitation Data'!$D$10,0,10*ROW('Sanitation Data'!D16))),'Data Summary'!CM22="Yes"),OFFSET('Sanitation Data'!$D$10,0,10*ROW('Sanitation Data'!D16)),NA())</f>
        <v>#N/A</v>
      </c>
      <c r="Y22" s="538" t="e">
        <f ca="1">+IF(AND(ISNUMBER(OFFSET('Sanitation Data'!$D$11,0,10*ROW('Sanitation Data'!D16))),'Data Summary'!CN22="Yes"),OFFSET('Sanitation Data'!$D$11,0,10*ROW('Sanitation Data'!D16)),NA())</f>
        <v>#N/A</v>
      </c>
      <c r="Z22" s="538" t="e">
        <f ca="1">+IF(AND(ISNUMBER(OFFSET('Sanitation Data'!$D$12,0,10*ROW('Sanitation Data'!D16))),'Data Summary'!CO22="Yes"),OFFSET('Sanitation Data'!$D$12,0,10*ROW('Sanitation Data'!D16)),NA())</f>
        <v>#N/A</v>
      </c>
      <c r="AA22" s="538" t="e">
        <f ca="1">+IF(AND(ISNUMBER(OFFSET('Sanitation Data'!$E$4,0,10*ROW('Sanitation Data'!E16))),'Data Summary'!CP22="Yes"),100-OFFSET('Sanitation Data'!$E$4,0,10*ROW('Sanitation Data'!E16)),NA())</f>
        <v>#N/A</v>
      </c>
      <c r="AB22" s="538" t="e">
        <f ca="1">+IF(AND(ISNUMBER(OFFSET('Sanitation Data'!$E$6,0,10*ROW('Sanitation Data'!E16))),'Data Summary'!CQ22="Yes"),OFFSET('Sanitation Data'!$E$6,0,10*ROW('Sanitation Data'!E16)),NA())</f>
        <v>#N/A</v>
      </c>
      <c r="AC22" s="538" t="e">
        <f ca="1">+IF(AND(ISNUMBER(OFFSET('Sanitation Data'!$E$10,0,10*ROW('Sanitation Data'!E16))),'Data Summary'!CR22="Yes"),OFFSET('Sanitation Data'!$E$10,0,10*ROW('Sanitation Data'!E16)),NA())</f>
        <v>#N/A</v>
      </c>
      <c r="AD22" s="538" t="e">
        <f ca="1">+IF(AND(ISNUMBER(OFFSET('Sanitation Data'!$E$11,0,10*ROW('Sanitation Data'!E16))),'Data Summary'!CS22="Yes"),OFFSET('Sanitation Data'!$E$11,0,10*ROW('Sanitation Data'!E16)),NA())</f>
        <v>#N/A</v>
      </c>
      <c r="AE22" s="538" t="e">
        <f ca="1">+IF(AND(ISNUMBER(OFFSET('Sanitation Data'!$E$12,0,10*ROW('Sanitation Data'!E16))),'Data Summary'!CT22="Yes"),OFFSET('Sanitation Data'!$E$12,0,10*ROW('Sanitation Data'!E16)),NA())</f>
        <v>#N/A</v>
      </c>
      <c r="AF22" s="538" t="e">
        <f ca="1">+IF(AND(ISNUMBER(OFFSET('Sanitation Data'!$F$4,0,10*ROW('Sanitation Data'!F16))),'Data Summary'!CU22="Yes"),100-OFFSET('Sanitation Data'!$F$4,0,10*ROW('Sanitation Data'!F16)),NA())</f>
        <v>#N/A</v>
      </c>
      <c r="AG22" s="538" t="e">
        <f ca="1">+IF(AND(ISNUMBER(OFFSET('Sanitation Data'!$F$6,0,10*ROW('Sanitation Data'!F16))),'Data Summary'!CV22="Yes"),OFFSET('Sanitation Data'!$F$6,0,10*ROW('Sanitation Data'!F16)),NA())</f>
        <v>#N/A</v>
      </c>
      <c r="AH22" s="538" t="e">
        <f ca="1">+IF(AND(ISNUMBER(OFFSET('Sanitation Data'!$F$10,0,10*ROW('Sanitation Data'!F16))),'Data Summary'!CW22="Yes"),OFFSET('Sanitation Data'!$F$10,0,10*ROW('Sanitation Data'!F16)),NA())</f>
        <v>#N/A</v>
      </c>
      <c r="AI22" s="538" t="e">
        <f ca="1">+IF(AND(ISNUMBER(OFFSET('Sanitation Data'!$F$11,0,10*ROW('Sanitation Data'!F16))),'Data Summary'!CX22="Yes"),OFFSET('Sanitation Data'!$F$11,0,10*ROW('Sanitation Data'!F16)),NA())</f>
        <v>#N/A</v>
      </c>
      <c r="AJ22" s="538" t="e">
        <f ca="1">+IF(AND(ISNUMBER(OFFSET('Sanitation Data'!$F$12,0,10*ROW('Sanitation Data'!F16))),'Data Summary'!CY22="Yes"),OFFSET('Sanitation Data'!$F$12,0,10*ROW('Sanitation Data'!F16)),NA())</f>
        <v>#N/A</v>
      </c>
      <c r="AK22" s="538" t="e">
        <f ca="1">+IF(AND(ISNUMBER(OFFSET('Sanitation Data'!$G$4,0,10*ROW('Sanitation Data'!G16))),'Data Summary'!CZ22="Yes"),100-OFFSET('Sanitation Data'!$G$4,0,10*ROW('Sanitation Data'!G16)),NA())</f>
        <v>#N/A</v>
      </c>
      <c r="AL22" s="538" t="e">
        <f ca="1">+IF(AND(ISNUMBER(OFFSET('Sanitation Data'!$G$6,0,10*ROW('Sanitation Data'!G16))),'Data Summary'!DA22="Yes"),OFFSET('Sanitation Data'!$G$6,0,10*ROW('Sanitation Data'!G16)),NA())</f>
        <v>#N/A</v>
      </c>
      <c r="AM22" s="538" t="e">
        <f ca="1">+IF(AND(ISNUMBER(OFFSET('Sanitation Data'!$G$10,0,10*ROW('Sanitation Data'!G16))),'Data Summary'!DB22="Yes"),OFFSET('Sanitation Data'!$G$10,0,10*ROW('Sanitation Data'!G16)),NA())</f>
        <v>#N/A</v>
      </c>
      <c r="AN22" s="538" t="e">
        <f ca="1">+IF(AND(ISNUMBER(OFFSET('Sanitation Data'!$G$11,0,10*ROW('Sanitation Data'!G16))),'Data Summary'!DC22="Yes"),OFFSET('Sanitation Data'!$G$11,0,10*ROW('Sanitation Data'!G16)),NA())</f>
        <v>#N/A</v>
      </c>
      <c r="AO22" s="538" t="e">
        <f ca="1">+IF(AND(ISNUMBER(OFFSET('Sanitation Data'!$G$12,0,10*ROW('Sanitation Data'!G16))),'Data Summary'!DD22="Yes"),OFFSET('Sanitation Data'!$G$12,0,10*ROW('Sanitation Data'!G16)),NA())</f>
        <v>#N/A</v>
      </c>
      <c r="AP22" s="538" t="e">
        <f ca="1">+IF(AND(ISNUMBER(OFFSET('Sanitation Data'!$H$4,0,10*ROW('Sanitation Data'!H16))),'Data Summary'!DE22="Yes"),100-OFFSET('Sanitation Data'!$H$4,0,10*ROW('Sanitation Data'!H16)),NA())</f>
        <v>#N/A</v>
      </c>
      <c r="AQ22" s="538" t="e">
        <f ca="1">+IF(AND(ISNUMBER(OFFSET('Sanitation Data'!$H$6,0,10*ROW('Sanitation Data'!H16))),'Data Summary'!DF22="Yes"),OFFSET('Sanitation Data'!$H$6,0,10*ROW('Sanitation Data'!H16)),NA())</f>
        <v>#N/A</v>
      </c>
      <c r="AR22" s="538" t="e">
        <f ca="1">+IF(AND(ISNUMBER(OFFSET('Sanitation Data'!$H$10,0,10*ROW('Sanitation Data'!H16))),'Data Summary'!DG22="Yes"),OFFSET('Sanitation Data'!$H$10,0,10*ROW('Sanitation Data'!H16)),NA())</f>
        <v>#N/A</v>
      </c>
      <c r="AS22" s="538" t="e">
        <f ca="1">+IF(AND(ISNUMBER(OFFSET('Sanitation Data'!$H$11,0,10*ROW('Sanitation Data'!H16))),'Data Summary'!DH22="Yes"),OFFSET('Sanitation Data'!$H$11,0,10*ROW('Sanitation Data'!H16)),NA())</f>
        <v>#N/A</v>
      </c>
      <c r="AT22" s="538" t="e">
        <f ca="1">+IF(AND(ISNUMBER(OFFSET('Sanitation Data'!$H$12,0,10*ROW('Sanitation Data'!H16))),'Data Summary'!DI22="Yes"),OFFSET('Sanitation Data'!$H$12,0,10*ROW('Sanitation Data'!H16)),NA())</f>
        <v>#N/A</v>
      </c>
      <c r="AU22" s="538" t="e">
        <f ca="1">+IF(AND(ISNUMBER(OFFSET('Sanitation Data'!$I$4,0,10*ROW('Sanitation Data'!I16))),'Data Summary'!DJ22="Yes"),100-OFFSET('Sanitation Data'!$I$4,0,10*ROW('Sanitation Data'!I16)),NA())</f>
        <v>#N/A</v>
      </c>
      <c r="AV22" s="538" t="e">
        <f ca="1">+IF(AND(ISNUMBER(OFFSET('Sanitation Data'!$I$6,0,10*ROW('Sanitation Data'!I16))),'Data Summary'!DK22="Yes"),OFFSET('Sanitation Data'!$I$6,0,10*ROW('Sanitation Data'!I16)),NA())</f>
        <v>#N/A</v>
      </c>
      <c r="AW22" s="538" t="e">
        <f ca="1">+IF(AND(ISNUMBER(OFFSET('Sanitation Data'!$I$10,0,10*ROW('Sanitation Data'!I16))),'Data Summary'!DL22="Yes"),OFFSET('Sanitation Data'!$I$10,0,10*ROW('Sanitation Data'!I16)),NA())</f>
        <v>#N/A</v>
      </c>
      <c r="AX22" s="538" t="e">
        <f ca="1">+IF(AND(ISNUMBER(OFFSET('Sanitation Data'!$I$11,0,10*ROW('Sanitation Data'!I16))),'Data Summary'!DM22="Yes"),OFFSET('Sanitation Data'!$I$11,0,10*ROW('Sanitation Data'!I16)),NA())</f>
        <v>#N/A</v>
      </c>
      <c r="AY22" s="538" t="e">
        <f ca="1">+IF(AND(ISNUMBER(OFFSET('Sanitation Data'!$I$12,0,10*ROW('Sanitation Data'!I16))),'Data Summary'!DN22="Yes"),OFFSET('Sanitation Data'!$I$12,0,10*ROW('Sanitation Data'!I16)),NA())</f>
        <v>#N/A</v>
      </c>
      <c r="AZ22" s="539" t="e">
        <f ca="1">+IF(AND(ISNUMBER(OFFSET('Hygiene Data'!$D$5,0,10*ROW('Hygiene Data'!D16))),'Data Summary'!DO22="Yes"),OFFSET('Hygiene Data'!$D$5,0,10*ROW('Hygiene Data'!D16)),NA())</f>
        <v>#N/A</v>
      </c>
      <c r="BA22" s="539" t="e">
        <f ca="1">+IF(AND(ISNUMBER(OFFSET('Hygiene Data'!$D$7,0,10*ROW('Hygiene Data'!D16))),'Data Summary'!DP22="Yes"),OFFSET('Hygiene Data'!$D$7,0,10*ROW('Hygiene Data'!D16)),NA())</f>
        <v>#N/A</v>
      </c>
      <c r="BB22" s="539" t="e">
        <f ca="1">+IF(AND(ISNUMBER(OFFSET('Hygiene Data'!$D$9,0,10*ROW('Hygiene Data'!D16))),'Data Summary'!DQ22="Yes"),OFFSET('Hygiene Data'!$D$9,0,10*ROW('Hygiene Data'!D16)),NA())</f>
        <v>#N/A</v>
      </c>
      <c r="BC22" s="539" t="e">
        <f ca="1">+IF(AND(ISNUMBER(OFFSET('Hygiene Data'!$E$5,0,10*ROW('Hygiene Data'!E16))),'Data Summary'!DR22="Yes"),OFFSET('Hygiene Data'!$E$5,0,10*ROW('Hygiene Data'!E16)),NA())</f>
        <v>#N/A</v>
      </c>
      <c r="BD22" s="539" t="e">
        <f ca="1">+IF(AND(ISNUMBER(OFFSET('Hygiene Data'!$E$7,0,10*ROW('Hygiene Data'!E16))),'Data Summary'!DS22="Yes"),OFFSET('Hygiene Data'!$E$7,0,10*ROW('Hygiene Data'!E16)),NA())</f>
        <v>#N/A</v>
      </c>
      <c r="BE22" s="539" t="e">
        <f ca="1">+IF(AND(ISNUMBER(OFFSET('Hygiene Data'!$E$9,0,10*ROW('Hygiene Data'!E16))),'Data Summary'!DT22="Yes"),OFFSET('Hygiene Data'!$E$9,0,10*ROW('Hygiene Data'!E16)),NA())</f>
        <v>#N/A</v>
      </c>
      <c r="BF22" s="539" t="e">
        <f ca="1">+IF(AND(ISNUMBER(OFFSET('Hygiene Data'!$F$5,0,10*ROW('Hygiene Data'!F16))),'Data Summary'!DU22="Yes"),OFFSET('Hygiene Data'!$F$5,0,10*ROW('Hygiene Data'!F16)),NA())</f>
        <v>#N/A</v>
      </c>
      <c r="BG22" s="539" t="e">
        <f ca="1">+IF(AND(ISNUMBER(OFFSET('Hygiene Data'!$F$7,0,10*ROW('Hygiene Data'!F16))),'Data Summary'!DV22="Yes"),OFFSET('Hygiene Data'!$F$7,0,10*ROW('Hygiene Data'!F16)),NA())</f>
        <v>#N/A</v>
      </c>
      <c r="BH22" s="539" t="e">
        <f ca="1">+IF(AND(ISNUMBER(OFFSET('Hygiene Data'!$F$9,0,10*ROW('Hygiene Data'!F16))),'Data Summary'!DW22="Yes"),OFFSET('Hygiene Data'!$F$9,0,10*ROW('Hygiene Data'!F16)),NA())</f>
        <v>#N/A</v>
      </c>
      <c r="BI22" s="539" t="e">
        <f ca="1">+IF(AND(ISNUMBER(OFFSET('Hygiene Data'!$G$5,0,10*ROW('Hygiene Data'!G16))),'Data Summary'!DX22="Yes"),OFFSET('Hygiene Data'!$G$5,0,10*ROW('Hygiene Data'!G16)),NA())</f>
        <v>#N/A</v>
      </c>
      <c r="BJ22" s="539" t="e">
        <f ca="1">+IF(AND(ISNUMBER(OFFSET('Hygiene Data'!$G$7,0,10*ROW('Hygiene Data'!G16))),'Data Summary'!DY22="Yes"),OFFSET('Hygiene Data'!$G$7,0,10*ROW('Hygiene Data'!G16)),NA())</f>
        <v>#N/A</v>
      </c>
      <c r="BK22" s="539" t="e">
        <f ca="1">+IF(AND(ISNUMBER(OFFSET('Hygiene Data'!$G$9,0,10*ROW('Hygiene Data'!G16))),'Data Summary'!DZ22="Yes"),OFFSET('Hygiene Data'!$G$9,0,10*ROW('Hygiene Data'!G16)),NA())</f>
        <v>#N/A</v>
      </c>
      <c r="BL22" s="539" t="e">
        <f ca="1">+IF(AND(ISNUMBER(OFFSET('Hygiene Data'!$H$5,0,10*ROW('Hygiene Data'!H16))),'Data Summary'!EA22="Yes"),OFFSET('Hygiene Data'!$H$5,0,10*ROW('Hygiene Data'!H16)),NA())</f>
        <v>#N/A</v>
      </c>
      <c r="BM22" s="539" t="e">
        <f ca="1">+IF(AND(ISNUMBER(OFFSET('Hygiene Data'!$H$7,0,10*ROW('Hygiene Data'!H16))),'Data Summary'!EB22="Yes"),OFFSET('Hygiene Data'!$H$7,0,10*ROW('Hygiene Data'!H16)),NA())</f>
        <v>#N/A</v>
      </c>
      <c r="BN22" s="539" t="e">
        <f ca="1">+IF(AND(ISNUMBER(OFFSET('Hygiene Data'!$H$9,0,10*ROW('Hygiene Data'!H16))),'Data Summary'!EC22="Yes"),OFFSET('Hygiene Data'!$H$9,0,10*ROW('Hygiene Data'!H16)),NA())</f>
        <v>#N/A</v>
      </c>
      <c r="BO22" s="539" t="e">
        <f ca="1">+IF(AND(ISNUMBER(OFFSET('Hygiene Data'!$I$5,0,10*ROW('Hygiene Data'!I16))),'Data Summary'!ED22="Yes"),OFFSET('Hygiene Data'!$I$5,0,10*ROW('Hygiene Data'!I16)),NA())</f>
        <v>#N/A</v>
      </c>
      <c r="BP22" s="539" t="e">
        <f ca="1">+IF(AND(ISNUMBER(OFFSET('Hygiene Data'!$I$7,0,10*ROW('Hygiene Data'!I16))),'Data Summary'!EE22="Yes"),OFFSET('Hygiene Data'!$I$7,0,10*ROW('Hygiene Data'!I16)),NA())</f>
        <v>#N/A</v>
      </c>
      <c r="BQ22" s="539" t="e">
        <f ca="1">+IF(AND(ISNUMBER(OFFSET('Hygiene Data'!$I$9,0,10*ROW('Hygiene Data'!I16))),'Data Summary'!EF22="Yes"),OFFSET('Hygiene Data'!$I$9,0,10*ROW('Hygiene Data'!I16)),NA())</f>
        <v>#N/A</v>
      </c>
    </row>
    <row r="23" spans="1:69" x14ac:dyDescent="0.25">
      <c r="A23" s="535" t="e">
        <f ca="1">+RIGHT('Data Summary'!A23,LEN('Data Summary'!A23)-9)</f>
        <v>#VALUE!</v>
      </c>
      <c r="B23" s="509" t="str">
        <f ca="1">+IF(ISTEXT('Data Summary'!B23),'Data Summary'!B23,"")</f>
        <v/>
      </c>
      <c r="C23" s="536" t="e">
        <f ca="1">+VALUE('Data Summary'!C23)</f>
        <v>#VALUE!</v>
      </c>
      <c r="D23" s="537" t="e">
        <f ca="1">+IF(AND(ISNUMBER(OFFSET('Water Data'!$D$4,0,10*ROW('Water Data'!D17))),'Data Summary'!BS23="Yes"),100-OFFSET('Water Data'!$D$4,0,10*ROW('Water Data'!D17)),NA())</f>
        <v>#N/A</v>
      </c>
      <c r="E23" s="537" t="e">
        <f ca="1">+IF(AND(ISNUMBER(OFFSET('Water Data'!$D$6,0,10*ROW('Water Data'!D17))),'Data Summary'!BT23="Yes"),OFFSET('Water Data'!$D$6,0,10*ROW('Water Data'!D17)),NA())</f>
        <v>#N/A</v>
      </c>
      <c r="F23" s="537" t="e">
        <f ca="1">+IF(AND(ISNUMBER(OFFSET('Water Data'!$D$9,0,10*ROW('Water Data'!D17))),'Data Summary'!BU23="Yes"),OFFSET('Water Data'!$D$9,0,10*ROW('Water Data'!D17)),NA())</f>
        <v>#N/A</v>
      </c>
      <c r="G23" s="537" t="e">
        <f ca="1">+IF(AND(ISNUMBER(OFFSET('Water Data'!$E$4,0,10*ROW('Water Data'!E17))),'Data Summary'!BV23="Yes"),100-OFFSET('Water Data'!$E$4,0,10*ROW('Water Data'!E17)),NA())</f>
        <v>#N/A</v>
      </c>
      <c r="H23" s="537" t="e">
        <f ca="1">+IF(AND(ISNUMBER(OFFSET('Water Data'!$E$6,0,10*ROW('Water Data'!E17))),'Data Summary'!BW23="Yes"),OFFSET('Water Data'!$E$6,0,10*ROW('Water Data'!E17)),NA())</f>
        <v>#N/A</v>
      </c>
      <c r="I23" s="537" t="e">
        <f ca="1">+IF(AND(ISNUMBER(OFFSET('Water Data'!$E$9,0,10*ROW('Water Data'!E17))),'Data Summary'!BX23="Yes"),OFFSET('Water Data'!$E$9,0,10*ROW('Water Data'!E17)),NA())</f>
        <v>#N/A</v>
      </c>
      <c r="J23" s="537" t="e">
        <f ca="1">+IF(AND(ISNUMBER(OFFSET('Water Data'!$F$4,0,10*ROW('Water Data'!F17))),'Data Summary'!BY23="Yes"),100-OFFSET('Water Data'!$F$4,0,10*ROW('Water Data'!F17)),NA())</f>
        <v>#N/A</v>
      </c>
      <c r="K23" s="537" t="e">
        <f ca="1">+IF(AND(ISNUMBER(OFFSET('Water Data'!$F$6,0,10*ROW('Water Data'!F17))),'Data Summary'!BZ23="Yes"),OFFSET('Water Data'!$F$6,0,10*ROW('Water Data'!F17)),NA())</f>
        <v>#N/A</v>
      </c>
      <c r="L23" s="537" t="e">
        <f ca="1">+IF(AND(ISNUMBER(OFFSET('Water Data'!$F$9,0,10*ROW('Water Data'!F17))),'Data Summary'!CA23="Yes"),OFFSET('Water Data'!$F$9,0,10*ROW('Water Data'!F17)),NA())</f>
        <v>#N/A</v>
      </c>
      <c r="M23" s="537" t="e">
        <f ca="1">+IF(AND(ISNUMBER(OFFSET('Water Data'!$G$4,0,10*ROW('Water Data'!G17))),'Data Summary'!CB23="Yes"),100-OFFSET('Water Data'!$G$4,0,10*ROW('Water Data'!G17)),NA())</f>
        <v>#N/A</v>
      </c>
      <c r="N23" s="537" t="e">
        <f ca="1">+IF(AND(ISNUMBER(OFFSET('Water Data'!$G$6,0,10*ROW('Water Data'!G17))),'Data Summary'!CC23="Yes"),OFFSET('Water Data'!$G$6,0,10*ROW('Water Data'!G17)),NA())</f>
        <v>#N/A</v>
      </c>
      <c r="O23" s="537" t="e">
        <f ca="1">+IF(AND(ISNUMBER(OFFSET('Water Data'!$G$9,0,10*ROW('Water Data'!G17))),'Data Summary'!CD23="Yes"),OFFSET('Water Data'!$G$9,0,10*ROW('Water Data'!G17)),NA())</f>
        <v>#N/A</v>
      </c>
      <c r="P23" s="537" t="e">
        <f ca="1">+IF(AND(ISNUMBER(OFFSET('Water Data'!$H$4,0,10*ROW('Water Data'!H17))),'Data Summary'!CE23="Yes"),100-OFFSET('Water Data'!$H$4,0,10*ROW('Water Data'!H17)),NA())</f>
        <v>#N/A</v>
      </c>
      <c r="Q23" s="537" t="e">
        <f ca="1">+IF(AND(ISNUMBER(OFFSET('Water Data'!$H$6,0,10*ROW('Water Data'!H17))),'Data Summary'!CF23="Yes"),OFFSET('Water Data'!$H$6,0,10*ROW('Water Data'!H17)),NA())</f>
        <v>#N/A</v>
      </c>
      <c r="R23" s="537" t="e">
        <f ca="1">+IF(AND(ISNUMBER(OFFSET('Water Data'!$H$9,0,10*ROW('Water Data'!H17))),'Data Summary'!CG23="Yes"),OFFSET('Water Data'!$H$9,0,10*ROW('Water Data'!H17)),NA())</f>
        <v>#N/A</v>
      </c>
      <c r="S23" s="537" t="e">
        <f ca="1">+IF(AND(ISNUMBER(OFFSET('Water Data'!$I$4,0,10*ROW('Water Data'!I17))),'Data Summary'!CH23="Yes"),100-OFFSET('Water Data'!$I$4,0,10*ROW('Water Data'!I17)),NA())</f>
        <v>#N/A</v>
      </c>
      <c r="T23" s="537" t="e">
        <f ca="1">+IF(AND(ISNUMBER(OFFSET('Water Data'!$I$6,0,10*ROW('Water Data'!I17))),'Data Summary'!CI23="Yes"),OFFSET('Water Data'!$I$6,0,10*ROW('Water Data'!I17)),NA())</f>
        <v>#N/A</v>
      </c>
      <c r="U23" s="537" t="e">
        <f ca="1">+IF(AND(ISNUMBER(OFFSET('Water Data'!$I$9,0,10*ROW('Water Data'!I17))),'Data Summary'!CJ23="Yes"),OFFSET('Water Data'!$I$9,0,10*ROW('Water Data'!I17)),NA())</f>
        <v>#N/A</v>
      </c>
      <c r="V23" s="538" t="e">
        <f ca="1">+IF(AND(ISNUMBER(OFFSET('Sanitation Data'!$D$4,0,10*ROW('Sanitation Data'!D17))),'Data Summary'!CK23="Yes"),100-OFFSET('Sanitation Data'!$D$4,0,10*ROW('Sanitation Data'!D17)),NA())</f>
        <v>#N/A</v>
      </c>
      <c r="W23" s="538" t="e">
        <f ca="1">+IF(AND(ISNUMBER(OFFSET('Sanitation Data'!$D$6,0,10*ROW('Sanitation Data'!D17))),'Data Summary'!CL23="Yes"),OFFSET('Sanitation Data'!$D$6,0,10*ROW('Sanitation Data'!D17)),NA())</f>
        <v>#N/A</v>
      </c>
      <c r="X23" s="538" t="e">
        <f ca="1">+IF(AND(ISNUMBER(OFFSET('Sanitation Data'!$D$10,0,10*ROW('Sanitation Data'!D17))),'Data Summary'!CM23="Yes"),OFFSET('Sanitation Data'!$D$10,0,10*ROW('Sanitation Data'!D17)),NA())</f>
        <v>#N/A</v>
      </c>
      <c r="Y23" s="538" t="e">
        <f ca="1">+IF(AND(ISNUMBER(OFFSET('Sanitation Data'!$D$11,0,10*ROW('Sanitation Data'!D17))),'Data Summary'!CN23="Yes"),OFFSET('Sanitation Data'!$D$11,0,10*ROW('Sanitation Data'!D17)),NA())</f>
        <v>#N/A</v>
      </c>
      <c r="Z23" s="538" t="e">
        <f ca="1">+IF(AND(ISNUMBER(OFFSET('Sanitation Data'!$D$12,0,10*ROW('Sanitation Data'!D17))),'Data Summary'!CO23="Yes"),OFFSET('Sanitation Data'!$D$12,0,10*ROW('Sanitation Data'!D17)),NA())</f>
        <v>#N/A</v>
      </c>
      <c r="AA23" s="538" t="e">
        <f ca="1">+IF(AND(ISNUMBER(OFFSET('Sanitation Data'!$E$4,0,10*ROW('Sanitation Data'!E17))),'Data Summary'!CP23="Yes"),100-OFFSET('Sanitation Data'!$E$4,0,10*ROW('Sanitation Data'!E17)),NA())</f>
        <v>#N/A</v>
      </c>
      <c r="AB23" s="538" t="e">
        <f ca="1">+IF(AND(ISNUMBER(OFFSET('Sanitation Data'!$E$6,0,10*ROW('Sanitation Data'!E17))),'Data Summary'!CQ23="Yes"),OFFSET('Sanitation Data'!$E$6,0,10*ROW('Sanitation Data'!E17)),NA())</f>
        <v>#N/A</v>
      </c>
      <c r="AC23" s="538" t="e">
        <f ca="1">+IF(AND(ISNUMBER(OFFSET('Sanitation Data'!$E$10,0,10*ROW('Sanitation Data'!E17))),'Data Summary'!CR23="Yes"),OFFSET('Sanitation Data'!$E$10,0,10*ROW('Sanitation Data'!E17)),NA())</f>
        <v>#N/A</v>
      </c>
      <c r="AD23" s="538" t="e">
        <f ca="1">+IF(AND(ISNUMBER(OFFSET('Sanitation Data'!$E$11,0,10*ROW('Sanitation Data'!E17))),'Data Summary'!CS23="Yes"),OFFSET('Sanitation Data'!$E$11,0,10*ROW('Sanitation Data'!E17)),NA())</f>
        <v>#N/A</v>
      </c>
      <c r="AE23" s="538" t="e">
        <f ca="1">+IF(AND(ISNUMBER(OFFSET('Sanitation Data'!$E$12,0,10*ROW('Sanitation Data'!E17))),'Data Summary'!CT23="Yes"),OFFSET('Sanitation Data'!$E$12,0,10*ROW('Sanitation Data'!E17)),NA())</f>
        <v>#N/A</v>
      </c>
      <c r="AF23" s="538" t="e">
        <f ca="1">+IF(AND(ISNUMBER(OFFSET('Sanitation Data'!$F$4,0,10*ROW('Sanitation Data'!F17))),'Data Summary'!CU23="Yes"),100-OFFSET('Sanitation Data'!$F$4,0,10*ROW('Sanitation Data'!F17)),NA())</f>
        <v>#N/A</v>
      </c>
      <c r="AG23" s="538" t="e">
        <f ca="1">+IF(AND(ISNUMBER(OFFSET('Sanitation Data'!$F$6,0,10*ROW('Sanitation Data'!F17))),'Data Summary'!CV23="Yes"),OFFSET('Sanitation Data'!$F$6,0,10*ROW('Sanitation Data'!F17)),NA())</f>
        <v>#N/A</v>
      </c>
      <c r="AH23" s="538" t="e">
        <f ca="1">+IF(AND(ISNUMBER(OFFSET('Sanitation Data'!$F$10,0,10*ROW('Sanitation Data'!F17))),'Data Summary'!CW23="Yes"),OFFSET('Sanitation Data'!$F$10,0,10*ROW('Sanitation Data'!F17)),NA())</f>
        <v>#N/A</v>
      </c>
      <c r="AI23" s="538" t="e">
        <f ca="1">+IF(AND(ISNUMBER(OFFSET('Sanitation Data'!$F$11,0,10*ROW('Sanitation Data'!F17))),'Data Summary'!CX23="Yes"),OFFSET('Sanitation Data'!$F$11,0,10*ROW('Sanitation Data'!F17)),NA())</f>
        <v>#N/A</v>
      </c>
      <c r="AJ23" s="538" t="e">
        <f ca="1">+IF(AND(ISNUMBER(OFFSET('Sanitation Data'!$F$12,0,10*ROW('Sanitation Data'!F17))),'Data Summary'!CY23="Yes"),OFFSET('Sanitation Data'!$F$12,0,10*ROW('Sanitation Data'!F17)),NA())</f>
        <v>#N/A</v>
      </c>
      <c r="AK23" s="538" t="e">
        <f ca="1">+IF(AND(ISNUMBER(OFFSET('Sanitation Data'!$G$4,0,10*ROW('Sanitation Data'!G17))),'Data Summary'!CZ23="Yes"),100-OFFSET('Sanitation Data'!$G$4,0,10*ROW('Sanitation Data'!G17)),NA())</f>
        <v>#N/A</v>
      </c>
      <c r="AL23" s="538" t="e">
        <f ca="1">+IF(AND(ISNUMBER(OFFSET('Sanitation Data'!$G$6,0,10*ROW('Sanitation Data'!G17))),'Data Summary'!DA23="Yes"),OFFSET('Sanitation Data'!$G$6,0,10*ROW('Sanitation Data'!G17)),NA())</f>
        <v>#N/A</v>
      </c>
      <c r="AM23" s="538" t="e">
        <f ca="1">+IF(AND(ISNUMBER(OFFSET('Sanitation Data'!$G$10,0,10*ROW('Sanitation Data'!G17))),'Data Summary'!DB23="Yes"),OFFSET('Sanitation Data'!$G$10,0,10*ROW('Sanitation Data'!G17)),NA())</f>
        <v>#N/A</v>
      </c>
      <c r="AN23" s="538" t="e">
        <f ca="1">+IF(AND(ISNUMBER(OFFSET('Sanitation Data'!$G$11,0,10*ROW('Sanitation Data'!G17))),'Data Summary'!DC23="Yes"),OFFSET('Sanitation Data'!$G$11,0,10*ROW('Sanitation Data'!G17)),NA())</f>
        <v>#N/A</v>
      </c>
      <c r="AO23" s="538" t="e">
        <f ca="1">+IF(AND(ISNUMBER(OFFSET('Sanitation Data'!$G$12,0,10*ROW('Sanitation Data'!G17))),'Data Summary'!DD23="Yes"),OFFSET('Sanitation Data'!$G$12,0,10*ROW('Sanitation Data'!G17)),NA())</f>
        <v>#N/A</v>
      </c>
      <c r="AP23" s="538" t="e">
        <f ca="1">+IF(AND(ISNUMBER(OFFSET('Sanitation Data'!$H$4,0,10*ROW('Sanitation Data'!H17))),'Data Summary'!DE23="Yes"),100-OFFSET('Sanitation Data'!$H$4,0,10*ROW('Sanitation Data'!H17)),NA())</f>
        <v>#N/A</v>
      </c>
      <c r="AQ23" s="538" t="e">
        <f ca="1">+IF(AND(ISNUMBER(OFFSET('Sanitation Data'!$H$6,0,10*ROW('Sanitation Data'!H17))),'Data Summary'!DF23="Yes"),OFFSET('Sanitation Data'!$H$6,0,10*ROW('Sanitation Data'!H17)),NA())</f>
        <v>#N/A</v>
      </c>
      <c r="AR23" s="538" t="e">
        <f ca="1">+IF(AND(ISNUMBER(OFFSET('Sanitation Data'!$H$10,0,10*ROW('Sanitation Data'!H17))),'Data Summary'!DG23="Yes"),OFFSET('Sanitation Data'!$H$10,0,10*ROW('Sanitation Data'!H17)),NA())</f>
        <v>#N/A</v>
      </c>
      <c r="AS23" s="538" t="e">
        <f ca="1">+IF(AND(ISNUMBER(OFFSET('Sanitation Data'!$H$11,0,10*ROW('Sanitation Data'!H17))),'Data Summary'!DH23="Yes"),OFFSET('Sanitation Data'!$H$11,0,10*ROW('Sanitation Data'!H17)),NA())</f>
        <v>#N/A</v>
      </c>
      <c r="AT23" s="538" t="e">
        <f ca="1">+IF(AND(ISNUMBER(OFFSET('Sanitation Data'!$H$12,0,10*ROW('Sanitation Data'!H17))),'Data Summary'!DI23="Yes"),OFFSET('Sanitation Data'!$H$12,0,10*ROW('Sanitation Data'!H17)),NA())</f>
        <v>#N/A</v>
      </c>
      <c r="AU23" s="538" t="e">
        <f ca="1">+IF(AND(ISNUMBER(OFFSET('Sanitation Data'!$I$4,0,10*ROW('Sanitation Data'!I17))),'Data Summary'!DJ23="Yes"),100-OFFSET('Sanitation Data'!$I$4,0,10*ROW('Sanitation Data'!I17)),NA())</f>
        <v>#N/A</v>
      </c>
      <c r="AV23" s="538" t="e">
        <f ca="1">+IF(AND(ISNUMBER(OFFSET('Sanitation Data'!$I$6,0,10*ROW('Sanitation Data'!I17))),'Data Summary'!DK23="Yes"),OFFSET('Sanitation Data'!$I$6,0,10*ROW('Sanitation Data'!I17)),NA())</f>
        <v>#N/A</v>
      </c>
      <c r="AW23" s="538" t="e">
        <f ca="1">+IF(AND(ISNUMBER(OFFSET('Sanitation Data'!$I$10,0,10*ROW('Sanitation Data'!I17))),'Data Summary'!DL23="Yes"),OFFSET('Sanitation Data'!$I$10,0,10*ROW('Sanitation Data'!I17)),NA())</f>
        <v>#N/A</v>
      </c>
      <c r="AX23" s="538" t="e">
        <f ca="1">+IF(AND(ISNUMBER(OFFSET('Sanitation Data'!$I$11,0,10*ROW('Sanitation Data'!I17))),'Data Summary'!DM23="Yes"),OFFSET('Sanitation Data'!$I$11,0,10*ROW('Sanitation Data'!I17)),NA())</f>
        <v>#N/A</v>
      </c>
      <c r="AY23" s="538" t="e">
        <f ca="1">+IF(AND(ISNUMBER(OFFSET('Sanitation Data'!$I$12,0,10*ROW('Sanitation Data'!I17))),'Data Summary'!DN23="Yes"),OFFSET('Sanitation Data'!$I$12,0,10*ROW('Sanitation Data'!I17)),NA())</f>
        <v>#N/A</v>
      </c>
      <c r="AZ23" s="539" t="e">
        <f ca="1">+IF(AND(ISNUMBER(OFFSET('Hygiene Data'!$D$5,0,10*ROW('Hygiene Data'!D17))),'Data Summary'!DO23="Yes"),OFFSET('Hygiene Data'!$D$5,0,10*ROW('Hygiene Data'!D17)),NA())</f>
        <v>#N/A</v>
      </c>
      <c r="BA23" s="539" t="e">
        <f ca="1">+IF(AND(ISNUMBER(OFFSET('Hygiene Data'!$D$7,0,10*ROW('Hygiene Data'!D17))),'Data Summary'!DP23="Yes"),OFFSET('Hygiene Data'!$D$7,0,10*ROW('Hygiene Data'!D17)),NA())</f>
        <v>#N/A</v>
      </c>
      <c r="BB23" s="539" t="e">
        <f ca="1">+IF(AND(ISNUMBER(OFFSET('Hygiene Data'!$D$9,0,10*ROW('Hygiene Data'!D17))),'Data Summary'!DQ23="Yes"),OFFSET('Hygiene Data'!$D$9,0,10*ROW('Hygiene Data'!D17)),NA())</f>
        <v>#N/A</v>
      </c>
      <c r="BC23" s="539" t="e">
        <f ca="1">+IF(AND(ISNUMBER(OFFSET('Hygiene Data'!$E$5,0,10*ROW('Hygiene Data'!E17))),'Data Summary'!DR23="Yes"),OFFSET('Hygiene Data'!$E$5,0,10*ROW('Hygiene Data'!E17)),NA())</f>
        <v>#N/A</v>
      </c>
      <c r="BD23" s="539" t="e">
        <f ca="1">+IF(AND(ISNUMBER(OFFSET('Hygiene Data'!$E$7,0,10*ROW('Hygiene Data'!E17))),'Data Summary'!DS23="Yes"),OFFSET('Hygiene Data'!$E$7,0,10*ROW('Hygiene Data'!E17)),NA())</f>
        <v>#N/A</v>
      </c>
      <c r="BE23" s="539" t="e">
        <f ca="1">+IF(AND(ISNUMBER(OFFSET('Hygiene Data'!$E$9,0,10*ROW('Hygiene Data'!E17))),'Data Summary'!DT23="Yes"),OFFSET('Hygiene Data'!$E$9,0,10*ROW('Hygiene Data'!E17)),NA())</f>
        <v>#N/A</v>
      </c>
      <c r="BF23" s="539" t="e">
        <f ca="1">+IF(AND(ISNUMBER(OFFSET('Hygiene Data'!$F$5,0,10*ROW('Hygiene Data'!F17))),'Data Summary'!DU23="Yes"),OFFSET('Hygiene Data'!$F$5,0,10*ROW('Hygiene Data'!F17)),NA())</f>
        <v>#N/A</v>
      </c>
      <c r="BG23" s="539" t="e">
        <f ca="1">+IF(AND(ISNUMBER(OFFSET('Hygiene Data'!$F$7,0,10*ROW('Hygiene Data'!F17))),'Data Summary'!DV23="Yes"),OFFSET('Hygiene Data'!$F$7,0,10*ROW('Hygiene Data'!F17)),NA())</f>
        <v>#N/A</v>
      </c>
      <c r="BH23" s="539" t="e">
        <f ca="1">+IF(AND(ISNUMBER(OFFSET('Hygiene Data'!$F$9,0,10*ROW('Hygiene Data'!F17))),'Data Summary'!DW23="Yes"),OFFSET('Hygiene Data'!$F$9,0,10*ROW('Hygiene Data'!F17)),NA())</f>
        <v>#N/A</v>
      </c>
      <c r="BI23" s="539" t="e">
        <f ca="1">+IF(AND(ISNUMBER(OFFSET('Hygiene Data'!$G$5,0,10*ROW('Hygiene Data'!G17))),'Data Summary'!DX23="Yes"),OFFSET('Hygiene Data'!$G$5,0,10*ROW('Hygiene Data'!G17)),NA())</f>
        <v>#N/A</v>
      </c>
      <c r="BJ23" s="539" t="e">
        <f ca="1">+IF(AND(ISNUMBER(OFFSET('Hygiene Data'!$G$7,0,10*ROW('Hygiene Data'!G17))),'Data Summary'!DY23="Yes"),OFFSET('Hygiene Data'!$G$7,0,10*ROW('Hygiene Data'!G17)),NA())</f>
        <v>#N/A</v>
      </c>
      <c r="BK23" s="539" t="e">
        <f ca="1">+IF(AND(ISNUMBER(OFFSET('Hygiene Data'!$G$9,0,10*ROW('Hygiene Data'!G17))),'Data Summary'!DZ23="Yes"),OFFSET('Hygiene Data'!$G$9,0,10*ROW('Hygiene Data'!G17)),NA())</f>
        <v>#N/A</v>
      </c>
      <c r="BL23" s="539" t="e">
        <f ca="1">+IF(AND(ISNUMBER(OFFSET('Hygiene Data'!$H$5,0,10*ROW('Hygiene Data'!H17))),'Data Summary'!EA23="Yes"),OFFSET('Hygiene Data'!$H$5,0,10*ROW('Hygiene Data'!H17)),NA())</f>
        <v>#N/A</v>
      </c>
      <c r="BM23" s="539" t="e">
        <f ca="1">+IF(AND(ISNUMBER(OFFSET('Hygiene Data'!$H$7,0,10*ROW('Hygiene Data'!H17))),'Data Summary'!EB23="Yes"),OFFSET('Hygiene Data'!$H$7,0,10*ROW('Hygiene Data'!H17)),NA())</f>
        <v>#N/A</v>
      </c>
      <c r="BN23" s="539" t="e">
        <f ca="1">+IF(AND(ISNUMBER(OFFSET('Hygiene Data'!$H$9,0,10*ROW('Hygiene Data'!H17))),'Data Summary'!EC23="Yes"),OFFSET('Hygiene Data'!$H$9,0,10*ROW('Hygiene Data'!H17)),NA())</f>
        <v>#N/A</v>
      </c>
      <c r="BO23" s="539" t="e">
        <f ca="1">+IF(AND(ISNUMBER(OFFSET('Hygiene Data'!$I$5,0,10*ROW('Hygiene Data'!I17))),'Data Summary'!ED23="Yes"),OFFSET('Hygiene Data'!$I$5,0,10*ROW('Hygiene Data'!I17)),NA())</f>
        <v>#N/A</v>
      </c>
      <c r="BP23" s="539" t="e">
        <f ca="1">+IF(AND(ISNUMBER(OFFSET('Hygiene Data'!$I$7,0,10*ROW('Hygiene Data'!I17))),'Data Summary'!EE23="Yes"),OFFSET('Hygiene Data'!$I$7,0,10*ROW('Hygiene Data'!I17)),NA())</f>
        <v>#N/A</v>
      </c>
      <c r="BQ23" s="539" t="e">
        <f ca="1">+IF(AND(ISNUMBER(OFFSET('Hygiene Data'!$I$9,0,10*ROW('Hygiene Data'!I17))),'Data Summary'!EF23="Yes"),OFFSET('Hygiene Data'!$I$9,0,10*ROW('Hygiene Data'!I17)),NA())</f>
        <v>#N/A</v>
      </c>
    </row>
    <row r="24" spans="1:69" x14ac:dyDescent="0.25">
      <c r="A24" s="535" t="e">
        <f ca="1">+RIGHT('Data Summary'!A24,LEN('Data Summary'!A24)-9)</f>
        <v>#VALUE!</v>
      </c>
      <c r="B24" s="509" t="str">
        <f ca="1">+IF(ISTEXT('Data Summary'!B24),'Data Summary'!B24,"")</f>
        <v/>
      </c>
      <c r="C24" s="536" t="e">
        <f ca="1">+VALUE('Data Summary'!C24)</f>
        <v>#VALUE!</v>
      </c>
      <c r="D24" s="537" t="e">
        <f ca="1">+IF(AND(ISNUMBER(OFFSET('Water Data'!$D$4,0,10*ROW('Water Data'!D18))),'Data Summary'!BS24="Yes"),100-OFFSET('Water Data'!$D$4,0,10*ROW('Water Data'!D18)),NA())</f>
        <v>#N/A</v>
      </c>
      <c r="E24" s="537" t="e">
        <f ca="1">+IF(AND(ISNUMBER(OFFSET('Water Data'!$D$6,0,10*ROW('Water Data'!D18))),'Data Summary'!BT24="Yes"),OFFSET('Water Data'!$D$6,0,10*ROW('Water Data'!D18)),NA())</f>
        <v>#N/A</v>
      </c>
      <c r="F24" s="537" t="e">
        <f ca="1">+IF(AND(ISNUMBER(OFFSET('Water Data'!$D$9,0,10*ROW('Water Data'!D18))),'Data Summary'!BU24="Yes"),OFFSET('Water Data'!$D$9,0,10*ROW('Water Data'!D18)),NA())</f>
        <v>#N/A</v>
      </c>
      <c r="G24" s="537" t="e">
        <f ca="1">+IF(AND(ISNUMBER(OFFSET('Water Data'!$E$4,0,10*ROW('Water Data'!E18))),'Data Summary'!BV24="Yes"),100-OFFSET('Water Data'!$E$4,0,10*ROW('Water Data'!E18)),NA())</f>
        <v>#N/A</v>
      </c>
      <c r="H24" s="537" t="e">
        <f ca="1">+IF(AND(ISNUMBER(OFFSET('Water Data'!$E$6,0,10*ROW('Water Data'!E18))),'Data Summary'!BW24="Yes"),OFFSET('Water Data'!$E$6,0,10*ROW('Water Data'!E18)),NA())</f>
        <v>#N/A</v>
      </c>
      <c r="I24" s="537" t="e">
        <f ca="1">+IF(AND(ISNUMBER(OFFSET('Water Data'!$E$9,0,10*ROW('Water Data'!E18))),'Data Summary'!BX24="Yes"),OFFSET('Water Data'!$E$9,0,10*ROW('Water Data'!E18)),NA())</f>
        <v>#N/A</v>
      </c>
      <c r="J24" s="537" t="e">
        <f ca="1">+IF(AND(ISNUMBER(OFFSET('Water Data'!$F$4,0,10*ROW('Water Data'!F18))),'Data Summary'!BY24="Yes"),100-OFFSET('Water Data'!$F$4,0,10*ROW('Water Data'!F18)),NA())</f>
        <v>#N/A</v>
      </c>
      <c r="K24" s="537" t="e">
        <f ca="1">+IF(AND(ISNUMBER(OFFSET('Water Data'!$F$6,0,10*ROW('Water Data'!F18))),'Data Summary'!BZ24="Yes"),OFFSET('Water Data'!$F$6,0,10*ROW('Water Data'!F18)),NA())</f>
        <v>#N/A</v>
      </c>
      <c r="L24" s="537" t="e">
        <f ca="1">+IF(AND(ISNUMBER(OFFSET('Water Data'!$F$9,0,10*ROW('Water Data'!F18))),'Data Summary'!CA24="Yes"),OFFSET('Water Data'!$F$9,0,10*ROW('Water Data'!F18)),NA())</f>
        <v>#N/A</v>
      </c>
      <c r="M24" s="537" t="e">
        <f ca="1">+IF(AND(ISNUMBER(OFFSET('Water Data'!$G$4,0,10*ROW('Water Data'!G18))),'Data Summary'!CB24="Yes"),100-OFFSET('Water Data'!$G$4,0,10*ROW('Water Data'!G18)),NA())</f>
        <v>#N/A</v>
      </c>
      <c r="N24" s="537" t="e">
        <f ca="1">+IF(AND(ISNUMBER(OFFSET('Water Data'!$G$6,0,10*ROW('Water Data'!G18))),'Data Summary'!CC24="Yes"),OFFSET('Water Data'!$G$6,0,10*ROW('Water Data'!G18)),NA())</f>
        <v>#N/A</v>
      </c>
      <c r="O24" s="537" t="e">
        <f ca="1">+IF(AND(ISNUMBER(OFFSET('Water Data'!$G$9,0,10*ROW('Water Data'!G18))),'Data Summary'!CD24="Yes"),OFFSET('Water Data'!$G$9,0,10*ROW('Water Data'!G18)),NA())</f>
        <v>#N/A</v>
      </c>
      <c r="P24" s="537" t="e">
        <f ca="1">+IF(AND(ISNUMBER(OFFSET('Water Data'!$H$4,0,10*ROW('Water Data'!H18))),'Data Summary'!CE24="Yes"),100-OFFSET('Water Data'!$H$4,0,10*ROW('Water Data'!H18)),NA())</f>
        <v>#N/A</v>
      </c>
      <c r="Q24" s="537" t="e">
        <f ca="1">+IF(AND(ISNUMBER(OFFSET('Water Data'!$H$6,0,10*ROW('Water Data'!H18))),'Data Summary'!CF24="Yes"),OFFSET('Water Data'!$H$6,0,10*ROW('Water Data'!H18)),NA())</f>
        <v>#N/A</v>
      </c>
      <c r="R24" s="537" t="e">
        <f ca="1">+IF(AND(ISNUMBER(OFFSET('Water Data'!$H$9,0,10*ROW('Water Data'!H18))),'Data Summary'!CG24="Yes"),OFFSET('Water Data'!$H$9,0,10*ROW('Water Data'!H18)),NA())</f>
        <v>#N/A</v>
      </c>
      <c r="S24" s="537" t="e">
        <f ca="1">+IF(AND(ISNUMBER(OFFSET('Water Data'!$I$4,0,10*ROW('Water Data'!I18))),'Data Summary'!CH24="Yes"),100-OFFSET('Water Data'!$I$4,0,10*ROW('Water Data'!I18)),NA())</f>
        <v>#N/A</v>
      </c>
      <c r="T24" s="537" t="e">
        <f ca="1">+IF(AND(ISNUMBER(OFFSET('Water Data'!$I$6,0,10*ROW('Water Data'!I18))),'Data Summary'!CI24="Yes"),OFFSET('Water Data'!$I$6,0,10*ROW('Water Data'!I18)),NA())</f>
        <v>#N/A</v>
      </c>
      <c r="U24" s="537" t="e">
        <f ca="1">+IF(AND(ISNUMBER(OFFSET('Water Data'!$I$9,0,10*ROW('Water Data'!I18))),'Data Summary'!CJ24="Yes"),OFFSET('Water Data'!$I$9,0,10*ROW('Water Data'!I18)),NA())</f>
        <v>#N/A</v>
      </c>
      <c r="V24" s="538" t="e">
        <f ca="1">+IF(AND(ISNUMBER(OFFSET('Sanitation Data'!$D$4,0,10*ROW('Sanitation Data'!D18))),'Data Summary'!CK24="Yes"),100-OFFSET('Sanitation Data'!$D$4,0,10*ROW('Sanitation Data'!D18)),NA())</f>
        <v>#N/A</v>
      </c>
      <c r="W24" s="538" t="e">
        <f ca="1">+IF(AND(ISNUMBER(OFFSET('Sanitation Data'!$D$6,0,10*ROW('Sanitation Data'!D18))),'Data Summary'!CL24="Yes"),OFFSET('Sanitation Data'!$D$6,0,10*ROW('Sanitation Data'!D18)),NA())</f>
        <v>#N/A</v>
      </c>
      <c r="X24" s="538" t="e">
        <f ca="1">+IF(AND(ISNUMBER(OFFSET('Sanitation Data'!$D$10,0,10*ROW('Sanitation Data'!D18))),'Data Summary'!CM24="Yes"),OFFSET('Sanitation Data'!$D$10,0,10*ROW('Sanitation Data'!D18)),NA())</f>
        <v>#N/A</v>
      </c>
      <c r="Y24" s="538" t="e">
        <f ca="1">+IF(AND(ISNUMBER(OFFSET('Sanitation Data'!$D$11,0,10*ROW('Sanitation Data'!D18))),'Data Summary'!CN24="Yes"),OFFSET('Sanitation Data'!$D$11,0,10*ROW('Sanitation Data'!D18)),NA())</f>
        <v>#N/A</v>
      </c>
      <c r="Z24" s="538" t="e">
        <f ca="1">+IF(AND(ISNUMBER(OFFSET('Sanitation Data'!$D$12,0,10*ROW('Sanitation Data'!D18))),'Data Summary'!CO24="Yes"),OFFSET('Sanitation Data'!$D$12,0,10*ROW('Sanitation Data'!D18)),NA())</f>
        <v>#N/A</v>
      </c>
      <c r="AA24" s="538" t="e">
        <f ca="1">+IF(AND(ISNUMBER(OFFSET('Sanitation Data'!$E$4,0,10*ROW('Sanitation Data'!E18))),'Data Summary'!CP24="Yes"),100-OFFSET('Sanitation Data'!$E$4,0,10*ROW('Sanitation Data'!E18)),NA())</f>
        <v>#N/A</v>
      </c>
      <c r="AB24" s="538" t="e">
        <f ca="1">+IF(AND(ISNUMBER(OFFSET('Sanitation Data'!$E$6,0,10*ROW('Sanitation Data'!E18))),'Data Summary'!CQ24="Yes"),OFFSET('Sanitation Data'!$E$6,0,10*ROW('Sanitation Data'!E18)),NA())</f>
        <v>#N/A</v>
      </c>
      <c r="AC24" s="538" t="e">
        <f ca="1">+IF(AND(ISNUMBER(OFFSET('Sanitation Data'!$E$10,0,10*ROW('Sanitation Data'!E18))),'Data Summary'!CR24="Yes"),OFFSET('Sanitation Data'!$E$10,0,10*ROW('Sanitation Data'!E18)),NA())</f>
        <v>#N/A</v>
      </c>
      <c r="AD24" s="538" t="e">
        <f ca="1">+IF(AND(ISNUMBER(OFFSET('Sanitation Data'!$E$11,0,10*ROW('Sanitation Data'!E18))),'Data Summary'!CS24="Yes"),OFFSET('Sanitation Data'!$E$11,0,10*ROW('Sanitation Data'!E18)),NA())</f>
        <v>#N/A</v>
      </c>
      <c r="AE24" s="538" t="e">
        <f ca="1">+IF(AND(ISNUMBER(OFFSET('Sanitation Data'!$E$12,0,10*ROW('Sanitation Data'!E18))),'Data Summary'!CT24="Yes"),OFFSET('Sanitation Data'!$E$12,0,10*ROW('Sanitation Data'!E18)),NA())</f>
        <v>#N/A</v>
      </c>
      <c r="AF24" s="538" t="e">
        <f ca="1">+IF(AND(ISNUMBER(OFFSET('Sanitation Data'!$F$4,0,10*ROW('Sanitation Data'!F18))),'Data Summary'!CU24="Yes"),100-OFFSET('Sanitation Data'!$F$4,0,10*ROW('Sanitation Data'!F18)),NA())</f>
        <v>#N/A</v>
      </c>
      <c r="AG24" s="538" t="e">
        <f ca="1">+IF(AND(ISNUMBER(OFFSET('Sanitation Data'!$F$6,0,10*ROW('Sanitation Data'!F18))),'Data Summary'!CV24="Yes"),OFFSET('Sanitation Data'!$F$6,0,10*ROW('Sanitation Data'!F18)),NA())</f>
        <v>#N/A</v>
      </c>
      <c r="AH24" s="538" t="e">
        <f ca="1">+IF(AND(ISNUMBER(OFFSET('Sanitation Data'!$F$10,0,10*ROW('Sanitation Data'!F18))),'Data Summary'!CW24="Yes"),OFFSET('Sanitation Data'!$F$10,0,10*ROW('Sanitation Data'!F18)),NA())</f>
        <v>#N/A</v>
      </c>
      <c r="AI24" s="538" t="e">
        <f ca="1">+IF(AND(ISNUMBER(OFFSET('Sanitation Data'!$F$11,0,10*ROW('Sanitation Data'!F18))),'Data Summary'!CX24="Yes"),OFFSET('Sanitation Data'!$F$11,0,10*ROW('Sanitation Data'!F18)),NA())</f>
        <v>#N/A</v>
      </c>
      <c r="AJ24" s="538" t="e">
        <f ca="1">+IF(AND(ISNUMBER(OFFSET('Sanitation Data'!$F$12,0,10*ROW('Sanitation Data'!F18))),'Data Summary'!CY24="Yes"),OFFSET('Sanitation Data'!$F$12,0,10*ROW('Sanitation Data'!F18)),NA())</f>
        <v>#N/A</v>
      </c>
      <c r="AK24" s="538" t="e">
        <f ca="1">+IF(AND(ISNUMBER(OFFSET('Sanitation Data'!$G$4,0,10*ROW('Sanitation Data'!G18))),'Data Summary'!CZ24="Yes"),100-OFFSET('Sanitation Data'!$G$4,0,10*ROW('Sanitation Data'!G18)),NA())</f>
        <v>#N/A</v>
      </c>
      <c r="AL24" s="538" t="e">
        <f ca="1">+IF(AND(ISNUMBER(OFFSET('Sanitation Data'!$G$6,0,10*ROW('Sanitation Data'!G18))),'Data Summary'!DA24="Yes"),OFFSET('Sanitation Data'!$G$6,0,10*ROW('Sanitation Data'!G18)),NA())</f>
        <v>#N/A</v>
      </c>
      <c r="AM24" s="538" t="e">
        <f ca="1">+IF(AND(ISNUMBER(OFFSET('Sanitation Data'!$G$10,0,10*ROW('Sanitation Data'!G18))),'Data Summary'!DB24="Yes"),OFFSET('Sanitation Data'!$G$10,0,10*ROW('Sanitation Data'!G18)),NA())</f>
        <v>#N/A</v>
      </c>
      <c r="AN24" s="538" t="e">
        <f ca="1">+IF(AND(ISNUMBER(OFFSET('Sanitation Data'!$G$11,0,10*ROW('Sanitation Data'!G18))),'Data Summary'!DC24="Yes"),OFFSET('Sanitation Data'!$G$11,0,10*ROW('Sanitation Data'!G18)),NA())</f>
        <v>#N/A</v>
      </c>
      <c r="AO24" s="538" t="e">
        <f ca="1">+IF(AND(ISNUMBER(OFFSET('Sanitation Data'!$G$12,0,10*ROW('Sanitation Data'!G18))),'Data Summary'!DD24="Yes"),OFFSET('Sanitation Data'!$G$12,0,10*ROW('Sanitation Data'!G18)),NA())</f>
        <v>#N/A</v>
      </c>
      <c r="AP24" s="538" t="e">
        <f ca="1">+IF(AND(ISNUMBER(OFFSET('Sanitation Data'!$H$4,0,10*ROW('Sanitation Data'!H18))),'Data Summary'!DE24="Yes"),100-OFFSET('Sanitation Data'!$H$4,0,10*ROW('Sanitation Data'!H18)),NA())</f>
        <v>#N/A</v>
      </c>
      <c r="AQ24" s="538" t="e">
        <f ca="1">+IF(AND(ISNUMBER(OFFSET('Sanitation Data'!$H$6,0,10*ROW('Sanitation Data'!H18))),'Data Summary'!DF24="Yes"),OFFSET('Sanitation Data'!$H$6,0,10*ROW('Sanitation Data'!H18)),NA())</f>
        <v>#N/A</v>
      </c>
      <c r="AR24" s="538" t="e">
        <f ca="1">+IF(AND(ISNUMBER(OFFSET('Sanitation Data'!$H$10,0,10*ROW('Sanitation Data'!H18))),'Data Summary'!DG24="Yes"),OFFSET('Sanitation Data'!$H$10,0,10*ROW('Sanitation Data'!H18)),NA())</f>
        <v>#N/A</v>
      </c>
      <c r="AS24" s="538" t="e">
        <f ca="1">+IF(AND(ISNUMBER(OFFSET('Sanitation Data'!$H$11,0,10*ROW('Sanitation Data'!H18))),'Data Summary'!DH24="Yes"),OFFSET('Sanitation Data'!$H$11,0,10*ROW('Sanitation Data'!H18)),NA())</f>
        <v>#N/A</v>
      </c>
      <c r="AT24" s="538" t="e">
        <f ca="1">+IF(AND(ISNUMBER(OFFSET('Sanitation Data'!$H$12,0,10*ROW('Sanitation Data'!H18))),'Data Summary'!DI24="Yes"),OFFSET('Sanitation Data'!$H$12,0,10*ROW('Sanitation Data'!H18)),NA())</f>
        <v>#N/A</v>
      </c>
      <c r="AU24" s="538" t="e">
        <f ca="1">+IF(AND(ISNUMBER(OFFSET('Sanitation Data'!$I$4,0,10*ROW('Sanitation Data'!I18))),'Data Summary'!DJ24="Yes"),100-OFFSET('Sanitation Data'!$I$4,0,10*ROW('Sanitation Data'!I18)),NA())</f>
        <v>#N/A</v>
      </c>
      <c r="AV24" s="538" t="e">
        <f ca="1">+IF(AND(ISNUMBER(OFFSET('Sanitation Data'!$I$6,0,10*ROW('Sanitation Data'!I18))),'Data Summary'!DK24="Yes"),OFFSET('Sanitation Data'!$I$6,0,10*ROW('Sanitation Data'!I18)),NA())</f>
        <v>#N/A</v>
      </c>
      <c r="AW24" s="538" t="e">
        <f ca="1">+IF(AND(ISNUMBER(OFFSET('Sanitation Data'!$I$10,0,10*ROW('Sanitation Data'!I18))),'Data Summary'!DL24="Yes"),OFFSET('Sanitation Data'!$I$10,0,10*ROW('Sanitation Data'!I18)),NA())</f>
        <v>#N/A</v>
      </c>
      <c r="AX24" s="538" t="e">
        <f ca="1">+IF(AND(ISNUMBER(OFFSET('Sanitation Data'!$I$11,0,10*ROW('Sanitation Data'!I18))),'Data Summary'!DM24="Yes"),OFFSET('Sanitation Data'!$I$11,0,10*ROW('Sanitation Data'!I18)),NA())</f>
        <v>#N/A</v>
      </c>
      <c r="AY24" s="538" t="e">
        <f ca="1">+IF(AND(ISNUMBER(OFFSET('Sanitation Data'!$I$12,0,10*ROW('Sanitation Data'!I18))),'Data Summary'!DN24="Yes"),OFFSET('Sanitation Data'!$I$12,0,10*ROW('Sanitation Data'!I18)),NA())</f>
        <v>#N/A</v>
      </c>
      <c r="AZ24" s="539" t="e">
        <f ca="1">+IF(AND(ISNUMBER(OFFSET('Hygiene Data'!$D$5,0,10*ROW('Hygiene Data'!D18))),'Data Summary'!DO24="Yes"),OFFSET('Hygiene Data'!$D$5,0,10*ROW('Hygiene Data'!D18)),NA())</f>
        <v>#N/A</v>
      </c>
      <c r="BA24" s="539" t="e">
        <f ca="1">+IF(AND(ISNUMBER(OFFSET('Hygiene Data'!$D$7,0,10*ROW('Hygiene Data'!D18))),'Data Summary'!DP24="Yes"),OFFSET('Hygiene Data'!$D$7,0,10*ROW('Hygiene Data'!D18)),NA())</f>
        <v>#N/A</v>
      </c>
      <c r="BB24" s="539" t="e">
        <f ca="1">+IF(AND(ISNUMBER(OFFSET('Hygiene Data'!$D$9,0,10*ROW('Hygiene Data'!D18))),'Data Summary'!DQ24="Yes"),OFFSET('Hygiene Data'!$D$9,0,10*ROW('Hygiene Data'!D18)),NA())</f>
        <v>#N/A</v>
      </c>
      <c r="BC24" s="539" t="e">
        <f ca="1">+IF(AND(ISNUMBER(OFFSET('Hygiene Data'!$E$5,0,10*ROW('Hygiene Data'!E18))),'Data Summary'!DR24="Yes"),OFFSET('Hygiene Data'!$E$5,0,10*ROW('Hygiene Data'!E18)),NA())</f>
        <v>#N/A</v>
      </c>
      <c r="BD24" s="539" t="e">
        <f ca="1">+IF(AND(ISNUMBER(OFFSET('Hygiene Data'!$E$7,0,10*ROW('Hygiene Data'!E18))),'Data Summary'!DS24="Yes"),OFFSET('Hygiene Data'!$E$7,0,10*ROW('Hygiene Data'!E18)),NA())</f>
        <v>#N/A</v>
      </c>
      <c r="BE24" s="539" t="e">
        <f ca="1">+IF(AND(ISNUMBER(OFFSET('Hygiene Data'!$E$9,0,10*ROW('Hygiene Data'!E18))),'Data Summary'!DT24="Yes"),OFFSET('Hygiene Data'!$E$9,0,10*ROW('Hygiene Data'!E18)),NA())</f>
        <v>#N/A</v>
      </c>
      <c r="BF24" s="539" t="e">
        <f ca="1">+IF(AND(ISNUMBER(OFFSET('Hygiene Data'!$F$5,0,10*ROW('Hygiene Data'!F18))),'Data Summary'!DU24="Yes"),OFFSET('Hygiene Data'!$F$5,0,10*ROW('Hygiene Data'!F18)),NA())</f>
        <v>#N/A</v>
      </c>
      <c r="BG24" s="539" t="e">
        <f ca="1">+IF(AND(ISNUMBER(OFFSET('Hygiene Data'!$F$7,0,10*ROW('Hygiene Data'!F18))),'Data Summary'!DV24="Yes"),OFFSET('Hygiene Data'!$F$7,0,10*ROW('Hygiene Data'!F18)),NA())</f>
        <v>#N/A</v>
      </c>
      <c r="BH24" s="539" t="e">
        <f ca="1">+IF(AND(ISNUMBER(OFFSET('Hygiene Data'!$F$9,0,10*ROW('Hygiene Data'!F18))),'Data Summary'!DW24="Yes"),OFFSET('Hygiene Data'!$F$9,0,10*ROW('Hygiene Data'!F18)),NA())</f>
        <v>#N/A</v>
      </c>
      <c r="BI24" s="539" t="e">
        <f ca="1">+IF(AND(ISNUMBER(OFFSET('Hygiene Data'!$G$5,0,10*ROW('Hygiene Data'!G18))),'Data Summary'!DX24="Yes"),OFFSET('Hygiene Data'!$G$5,0,10*ROW('Hygiene Data'!G18)),NA())</f>
        <v>#N/A</v>
      </c>
      <c r="BJ24" s="539" t="e">
        <f ca="1">+IF(AND(ISNUMBER(OFFSET('Hygiene Data'!$G$7,0,10*ROW('Hygiene Data'!G18))),'Data Summary'!DY24="Yes"),OFFSET('Hygiene Data'!$G$7,0,10*ROW('Hygiene Data'!G18)),NA())</f>
        <v>#N/A</v>
      </c>
      <c r="BK24" s="539" t="e">
        <f ca="1">+IF(AND(ISNUMBER(OFFSET('Hygiene Data'!$G$9,0,10*ROW('Hygiene Data'!G18))),'Data Summary'!DZ24="Yes"),OFFSET('Hygiene Data'!$G$9,0,10*ROW('Hygiene Data'!G18)),NA())</f>
        <v>#N/A</v>
      </c>
      <c r="BL24" s="539" t="e">
        <f ca="1">+IF(AND(ISNUMBER(OFFSET('Hygiene Data'!$H$5,0,10*ROW('Hygiene Data'!H18))),'Data Summary'!EA24="Yes"),OFFSET('Hygiene Data'!$H$5,0,10*ROW('Hygiene Data'!H18)),NA())</f>
        <v>#N/A</v>
      </c>
      <c r="BM24" s="539" t="e">
        <f ca="1">+IF(AND(ISNUMBER(OFFSET('Hygiene Data'!$H$7,0,10*ROW('Hygiene Data'!H18))),'Data Summary'!EB24="Yes"),OFFSET('Hygiene Data'!$H$7,0,10*ROW('Hygiene Data'!H18)),NA())</f>
        <v>#N/A</v>
      </c>
      <c r="BN24" s="539" t="e">
        <f ca="1">+IF(AND(ISNUMBER(OFFSET('Hygiene Data'!$H$9,0,10*ROW('Hygiene Data'!H18))),'Data Summary'!EC24="Yes"),OFFSET('Hygiene Data'!$H$9,0,10*ROW('Hygiene Data'!H18)),NA())</f>
        <v>#N/A</v>
      </c>
      <c r="BO24" s="539" t="e">
        <f ca="1">+IF(AND(ISNUMBER(OFFSET('Hygiene Data'!$I$5,0,10*ROW('Hygiene Data'!I18))),'Data Summary'!ED24="Yes"),OFFSET('Hygiene Data'!$I$5,0,10*ROW('Hygiene Data'!I18)),NA())</f>
        <v>#N/A</v>
      </c>
      <c r="BP24" s="539" t="e">
        <f ca="1">+IF(AND(ISNUMBER(OFFSET('Hygiene Data'!$I$7,0,10*ROW('Hygiene Data'!I18))),'Data Summary'!EE24="Yes"),OFFSET('Hygiene Data'!$I$7,0,10*ROW('Hygiene Data'!I18)),NA())</f>
        <v>#N/A</v>
      </c>
      <c r="BQ24" s="539" t="e">
        <f ca="1">+IF(AND(ISNUMBER(OFFSET('Hygiene Data'!$I$9,0,10*ROW('Hygiene Data'!I18))),'Data Summary'!EF24="Yes"),OFFSET('Hygiene Data'!$I$9,0,10*ROW('Hygiene Data'!I18)),NA())</f>
        <v>#N/A</v>
      </c>
    </row>
    <row r="25" spans="1:69" x14ac:dyDescent="0.25">
      <c r="A25" s="535" t="e">
        <f ca="1">+RIGHT('Data Summary'!A25,LEN('Data Summary'!A25)-9)</f>
        <v>#VALUE!</v>
      </c>
      <c r="B25" s="509" t="str">
        <f ca="1">+IF(ISTEXT('Data Summary'!B25),'Data Summary'!B25,"")</f>
        <v/>
      </c>
      <c r="C25" s="536" t="e">
        <f ca="1">+VALUE('Data Summary'!C25)</f>
        <v>#VALUE!</v>
      </c>
      <c r="D25" s="537" t="e">
        <f ca="1">+IF(AND(ISNUMBER(OFFSET('Water Data'!$D$4,0,10*ROW('Water Data'!D19))),'Data Summary'!BS25="Yes"),100-OFFSET('Water Data'!$D$4,0,10*ROW('Water Data'!D19)),NA())</f>
        <v>#N/A</v>
      </c>
      <c r="E25" s="537" t="e">
        <f ca="1">+IF(AND(ISNUMBER(OFFSET('Water Data'!$D$6,0,10*ROW('Water Data'!D19))),'Data Summary'!BT25="Yes"),OFFSET('Water Data'!$D$6,0,10*ROW('Water Data'!D19)),NA())</f>
        <v>#N/A</v>
      </c>
      <c r="F25" s="537" t="e">
        <f ca="1">+IF(AND(ISNUMBER(OFFSET('Water Data'!$D$9,0,10*ROW('Water Data'!D19))),'Data Summary'!BU25="Yes"),OFFSET('Water Data'!$D$9,0,10*ROW('Water Data'!D19)),NA())</f>
        <v>#N/A</v>
      </c>
      <c r="G25" s="537" t="e">
        <f ca="1">+IF(AND(ISNUMBER(OFFSET('Water Data'!$E$4,0,10*ROW('Water Data'!E19))),'Data Summary'!BV25="Yes"),100-OFFSET('Water Data'!$E$4,0,10*ROW('Water Data'!E19)),NA())</f>
        <v>#N/A</v>
      </c>
      <c r="H25" s="537" t="e">
        <f ca="1">+IF(AND(ISNUMBER(OFFSET('Water Data'!$E$6,0,10*ROW('Water Data'!E19))),'Data Summary'!BW25="Yes"),OFFSET('Water Data'!$E$6,0,10*ROW('Water Data'!E19)),NA())</f>
        <v>#N/A</v>
      </c>
      <c r="I25" s="537" t="e">
        <f ca="1">+IF(AND(ISNUMBER(OFFSET('Water Data'!$E$9,0,10*ROW('Water Data'!E19))),'Data Summary'!BX25="Yes"),OFFSET('Water Data'!$E$9,0,10*ROW('Water Data'!E19)),NA())</f>
        <v>#N/A</v>
      </c>
      <c r="J25" s="537" t="e">
        <f ca="1">+IF(AND(ISNUMBER(OFFSET('Water Data'!$F$4,0,10*ROW('Water Data'!F19))),'Data Summary'!BY25="Yes"),100-OFFSET('Water Data'!$F$4,0,10*ROW('Water Data'!F19)),NA())</f>
        <v>#N/A</v>
      </c>
      <c r="K25" s="537" t="e">
        <f ca="1">+IF(AND(ISNUMBER(OFFSET('Water Data'!$F$6,0,10*ROW('Water Data'!F19))),'Data Summary'!BZ25="Yes"),OFFSET('Water Data'!$F$6,0,10*ROW('Water Data'!F19)),NA())</f>
        <v>#N/A</v>
      </c>
      <c r="L25" s="537" t="e">
        <f ca="1">+IF(AND(ISNUMBER(OFFSET('Water Data'!$F$9,0,10*ROW('Water Data'!F19))),'Data Summary'!CA25="Yes"),OFFSET('Water Data'!$F$9,0,10*ROW('Water Data'!F19)),NA())</f>
        <v>#N/A</v>
      </c>
      <c r="M25" s="537" t="e">
        <f ca="1">+IF(AND(ISNUMBER(OFFSET('Water Data'!$G$4,0,10*ROW('Water Data'!G19))),'Data Summary'!CB25="Yes"),100-OFFSET('Water Data'!$G$4,0,10*ROW('Water Data'!G19)),NA())</f>
        <v>#N/A</v>
      </c>
      <c r="N25" s="537" t="e">
        <f ca="1">+IF(AND(ISNUMBER(OFFSET('Water Data'!$G$6,0,10*ROW('Water Data'!G19))),'Data Summary'!CC25="Yes"),OFFSET('Water Data'!$G$6,0,10*ROW('Water Data'!G19)),NA())</f>
        <v>#N/A</v>
      </c>
      <c r="O25" s="537" t="e">
        <f ca="1">+IF(AND(ISNUMBER(OFFSET('Water Data'!$G$9,0,10*ROW('Water Data'!G19))),'Data Summary'!CD25="Yes"),OFFSET('Water Data'!$G$9,0,10*ROW('Water Data'!G19)),NA())</f>
        <v>#N/A</v>
      </c>
      <c r="P25" s="537" t="e">
        <f ca="1">+IF(AND(ISNUMBER(OFFSET('Water Data'!$H$4,0,10*ROW('Water Data'!H19))),'Data Summary'!CE25="Yes"),100-OFFSET('Water Data'!$H$4,0,10*ROW('Water Data'!H19)),NA())</f>
        <v>#N/A</v>
      </c>
      <c r="Q25" s="537" t="e">
        <f ca="1">+IF(AND(ISNUMBER(OFFSET('Water Data'!$H$6,0,10*ROW('Water Data'!H19))),'Data Summary'!CF25="Yes"),OFFSET('Water Data'!$H$6,0,10*ROW('Water Data'!H19)),NA())</f>
        <v>#N/A</v>
      </c>
      <c r="R25" s="537" t="e">
        <f ca="1">+IF(AND(ISNUMBER(OFFSET('Water Data'!$H$9,0,10*ROW('Water Data'!H19))),'Data Summary'!CG25="Yes"),OFFSET('Water Data'!$H$9,0,10*ROW('Water Data'!H19)),NA())</f>
        <v>#N/A</v>
      </c>
      <c r="S25" s="537" t="e">
        <f ca="1">+IF(AND(ISNUMBER(OFFSET('Water Data'!$I$4,0,10*ROW('Water Data'!I19))),'Data Summary'!CH25="Yes"),100-OFFSET('Water Data'!$I$4,0,10*ROW('Water Data'!I19)),NA())</f>
        <v>#N/A</v>
      </c>
      <c r="T25" s="537" t="e">
        <f ca="1">+IF(AND(ISNUMBER(OFFSET('Water Data'!$I$6,0,10*ROW('Water Data'!I19))),'Data Summary'!CI25="Yes"),OFFSET('Water Data'!$I$6,0,10*ROW('Water Data'!I19)),NA())</f>
        <v>#N/A</v>
      </c>
      <c r="U25" s="537" t="e">
        <f ca="1">+IF(AND(ISNUMBER(OFFSET('Water Data'!$I$9,0,10*ROW('Water Data'!I19))),'Data Summary'!CJ25="Yes"),OFFSET('Water Data'!$I$9,0,10*ROW('Water Data'!I19)),NA())</f>
        <v>#N/A</v>
      </c>
      <c r="V25" s="538" t="e">
        <f ca="1">+IF(AND(ISNUMBER(OFFSET('Sanitation Data'!$D$4,0,10*ROW('Sanitation Data'!D19))),'Data Summary'!CK25="Yes"),100-OFFSET('Sanitation Data'!$D$4,0,10*ROW('Sanitation Data'!D19)),NA())</f>
        <v>#N/A</v>
      </c>
      <c r="W25" s="538" t="e">
        <f ca="1">+IF(AND(ISNUMBER(OFFSET('Sanitation Data'!$D$6,0,10*ROW('Sanitation Data'!D19))),'Data Summary'!CL25="Yes"),OFFSET('Sanitation Data'!$D$6,0,10*ROW('Sanitation Data'!D19)),NA())</f>
        <v>#N/A</v>
      </c>
      <c r="X25" s="538" t="e">
        <f ca="1">+IF(AND(ISNUMBER(OFFSET('Sanitation Data'!$D$10,0,10*ROW('Sanitation Data'!D19))),'Data Summary'!CM25="Yes"),OFFSET('Sanitation Data'!$D$10,0,10*ROW('Sanitation Data'!D19)),NA())</f>
        <v>#N/A</v>
      </c>
      <c r="Y25" s="538" t="e">
        <f ca="1">+IF(AND(ISNUMBER(OFFSET('Sanitation Data'!$D$11,0,10*ROW('Sanitation Data'!D19))),'Data Summary'!CN25="Yes"),OFFSET('Sanitation Data'!$D$11,0,10*ROW('Sanitation Data'!D19)),NA())</f>
        <v>#N/A</v>
      </c>
      <c r="Z25" s="538" t="e">
        <f ca="1">+IF(AND(ISNUMBER(OFFSET('Sanitation Data'!$D$12,0,10*ROW('Sanitation Data'!D19))),'Data Summary'!CO25="Yes"),OFFSET('Sanitation Data'!$D$12,0,10*ROW('Sanitation Data'!D19)),NA())</f>
        <v>#N/A</v>
      </c>
      <c r="AA25" s="538" t="e">
        <f ca="1">+IF(AND(ISNUMBER(OFFSET('Sanitation Data'!$E$4,0,10*ROW('Sanitation Data'!E19))),'Data Summary'!CP25="Yes"),100-OFFSET('Sanitation Data'!$E$4,0,10*ROW('Sanitation Data'!E19)),NA())</f>
        <v>#N/A</v>
      </c>
      <c r="AB25" s="538" t="e">
        <f ca="1">+IF(AND(ISNUMBER(OFFSET('Sanitation Data'!$E$6,0,10*ROW('Sanitation Data'!E19))),'Data Summary'!CQ25="Yes"),OFFSET('Sanitation Data'!$E$6,0,10*ROW('Sanitation Data'!E19)),NA())</f>
        <v>#N/A</v>
      </c>
      <c r="AC25" s="538" t="e">
        <f ca="1">+IF(AND(ISNUMBER(OFFSET('Sanitation Data'!$E$10,0,10*ROW('Sanitation Data'!E19))),'Data Summary'!CR25="Yes"),OFFSET('Sanitation Data'!$E$10,0,10*ROW('Sanitation Data'!E19)),NA())</f>
        <v>#N/A</v>
      </c>
      <c r="AD25" s="538" t="e">
        <f ca="1">+IF(AND(ISNUMBER(OFFSET('Sanitation Data'!$E$11,0,10*ROW('Sanitation Data'!E19))),'Data Summary'!CS25="Yes"),OFFSET('Sanitation Data'!$E$11,0,10*ROW('Sanitation Data'!E19)),NA())</f>
        <v>#N/A</v>
      </c>
      <c r="AE25" s="538" t="e">
        <f ca="1">+IF(AND(ISNUMBER(OFFSET('Sanitation Data'!$E$12,0,10*ROW('Sanitation Data'!E19))),'Data Summary'!CT25="Yes"),OFFSET('Sanitation Data'!$E$12,0,10*ROW('Sanitation Data'!E19)),NA())</f>
        <v>#N/A</v>
      </c>
      <c r="AF25" s="538" t="e">
        <f ca="1">+IF(AND(ISNUMBER(OFFSET('Sanitation Data'!$F$4,0,10*ROW('Sanitation Data'!F19))),'Data Summary'!CU25="Yes"),100-OFFSET('Sanitation Data'!$F$4,0,10*ROW('Sanitation Data'!F19)),NA())</f>
        <v>#N/A</v>
      </c>
      <c r="AG25" s="538" t="e">
        <f ca="1">+IF(AND(ISNUMBER(OFFSET('Sanitation Data'!$F$6,0,10*ROW('Sanitation Data'!F19))),'Data Summary'!CV25="Yes"),OFFSET('Sanitation Data'!$F$6,0,10*ROW('Sanitation Data'!F19)),NA())</f>
        <v>#N/A</v>
      </c>
      <c r="AH25" s="538" t="e">
        <f ca="1">+IF(AND(ISNUMBER(OFFSET('Sanitation Data'!$F$10,0,10*ROW('Sanitation Data'!F19))),'Data Summary'!CW25="Yes"),OFFSET('Sanitation Data'!$F$10,0,10*ROW('Sanitation Data'!F19)),NA())</f>
        <v>#N/A</v>
      </c>
      <c r="AI25" s="538" t="e">
        <f ca="1">+IF(AND(ISNUMBER(OFFSET('Sanitation Data'!$F$11,0,10*ROW('Sanitation Data'!F19))),'Data Summary'!CX25="Yes"),OFFSET('Sanitation Data'!$F$11,0,10*ROW('Sanitation Data'!F19)),NA())</f>
        <v>#N/A</v>
      </c>
      <c r="AJ25" s="538" t="e">
        <f ca="1">+IF(AND(ISNUMBER(OFFSET('Sanitation Data'!$F$12,0,10*ROW('Sanitation Data'!F19))),'Data Summary'!CY25="Yes"),OFFSET('Sanitation Data'!$F$12,0,10*ROW('Sanitation Data'!F19)),NA())</f>
        <v>#N/A</v>
      </c>
      <c r="AK25" s="538" t="e">
        <f ca="1">+IF(AND(ISNUMBER(OFFSET('Sanitation Data'!$G$4,0,10*ROW('Sanitation Data'!G19))),'Data Summary'!CZ25="Yes"),100-OFFSET('Sanitation Data'!$G$4,0,10*ROW('Sanitation Data'!G19)),NA())</f>
        <v>#N/A</v>
      </c>
      <c r="AL25" s="538" t="e">
        <f ca="1">+IF(AND(ISNUMBER(OFFSET('Sanitation Data'!$G$6,0,10*ROW('Sanitation Data'!G19))),'Data Summary'!DA25="Yes"),OFFSET('Sanitation Data'!$G$6,0,10*ROW('Sanitation Data'!G19)),NA())</f>
        <v>#N/A</v>
      </c>
      <c r="AM25" s="538" t="e">
        <f ca="1">+IF(AND(ISNUMBER(OFFSET('Sanitation Data'!$G$10,0,10*ROW('Sanitation Data'!G19))),'Data Summary'!DB25="Yes"),OFFSET('Sanitation Data'!$G$10,0,10*ROW('Sanitation Data'!G19)),NA())</f>
        <v>#N/A</v>
      </c>
      <c r="AN25" s="538" t="e">
        <f ca="1">+IF(AND(ISNUMBER(OFFSET('Sanitation Data'!$G$11,0,10*ROW('Sanitation Data'!G19))),'Data Summary'!DC25="Yes"),OFFSET('Sanitation Data'!$G$11,0,10*ROW('Sanitation Data'!G19)),NA())</f>
        <v>#N/A</v>
      </c>
      <c r="AO25" s="538" t="e">
        <f ca="1">+IF(AND(ISNUMBER(OFFSET('Sanitation Data'!$G$12,0,10*ROW('Sanitation Data'!G19))),'Data Summary'!DD25="Yes"),OFFSET('Sanitation Data'!$G$12,0,10*ROW('Sanitation Data'!G19)),NA())</f>
        <v>#N/A</v>
      </c>
      <c r="AP25" s="538" t="e">
        <f ca="1">+IF(AND(ISNUMBER(OFFSET('Sanitation Data'!$H$4,0,10*ROW('Sanitation Data'!H19))),'Data Summary'!DE25="Yes"),100-OFFSET('Sanitation Data'!$H$4,0,10*ROW('Sanitation Data'!H19)),NA())</f>
        <v>#N/A</v>
      </c>
      <c r="AQ25" s="538" t="e">
        <f ca="1">+IF(AND(ISNUMBER(OFFSET('Sanitation Data'!$H$6,0,10*ROW('Sanitation Data'!H19))),'Data Summary'!DF25="Yes"),OFFSET('Sanitation Data'!$H$6,0,10*ROW('Sanitation Data'!H19)),NA())</f>
        <v>#N/A</v>
      </c>
      <c r="AR25" s="538" t="e">
        <f ca="1">+IF(AND(ISNUMBER(OFFSET('Sanitation Data'!$H$10,0,10*ROW('Sanitation Data'!H19))),'Data Summary'!DG25="Yes"),OFFSET('Sanitation Data'!$H$10,0,10*ROW('Sanitation Data'!H19)),NA())</f>
        <v>#N/A</v>
      </c>
      <c r="AS25" s="538" t="e">
        <f ca="1">+IF(AND(ISNUMBER(OFFSET('Sanitation Data'!$H$11,0,10*ROW('Sanitation Data'!H19))),'Data Summary'!DH25="Yes"),OFFSET('Sanitation Data'!$H$11,0,10*ROW('Sanitation Data'!H19)),NA())</f>
        <v>#N/A</v>
      </c>
      <c r="AT25" s="538" t="e">
        <f ca="1">+IF(AND(ISNUMBER(OFFSET('Sanitation Data'!$H$12,0,10*ROW('Sanitation Data'!H19))),'Data Summary'!DI25="Yes"),OFFSET('Sanitation Data'!$H$12,0,10*ROW('Sanitation Data'!H19)),NA())</f>
        <v>#N/A</v>
      </c>
      <c r="AU25" s="538" t="e">
        <f ca="1">+IF(AND(ISNUMBER(OFFSET('Sanitation Data'!$I$4,0,10*ROW('Sanitation Data'!I19))),'Data Summary'!DJ25="Yes"),100-OFFSET('Sanitation Data'!$I$4,0,10*ROW('Sanitation Data'!I19)),NA())</f>
        <v>#N/A</v>
      </c>
      <c r="AV25" s="538" t="e">
        <f ca="1">+IF(AND(ISNUMBER(OFFSET('Sanitation Data'!$I$6,0,10*ROW('Sanitation Data'!I19))),'Data Summary'!DK25="Yes"),OFFSET('Sanitation Data'!$I$6,0,10*ROW('Sanitation Data'!I19)),NA())</f>
        <v>#N/A</v>
      </c>
      <c r="AW25" s="538" t="e">
        <f ca="1">+IF(AND(ISNUMBER(OFFSET('Sanitation Data'!$I$10,0,10*ROW('Sanitation Data'!I19))),'Data Summary'!DL25="Yes"),OFFSET('Sanitation Data'!$I$10,0,10*ROW('Sanitation Data'!I19)),NA())</f>
        <v>#N/A</v>
      </c>
      <c r="AX25" s="538" t="e">
        <f ca="1">+IF(AND(ISNUMBER(OFFSET('Sanitation Data'!$I$11,0,10*ROW('Sanitation Data'!I19))),'Data Summary'!DM25="Yes"),OFFSET('Sanitation Data'!$I$11,0,10*ROW('Sanitation Data'!I19)),NA())</f>
        <v>#N/A</v>
      </c>
      <c r="AY25" s="538" t="e">
        <f ca="1">+IF(AND(ISNUMBER(OFFSET('Sanitation Data'!$I$12,0,10*ROW('Sanitation Data'!I19))),'Data Summary'!DN25="Yes"),OFFSET('Sanitation Data'!$I$12,0,10*ROW('Sanitation Data'!I19)),NA())</f>
        <v>#N/A</v>
      </c>
      <c r="AZ25" s="539" t="e">
        <f ca="1">+IF(AND(ISNUMBER(OFFSET('Hygiene Data'!$D$5,0,10*ROW('Hygiene Data'!D19))),'Data Summary'!DO25="Yes"),OFFSET('Hygiene Data'!$D$5,0,10*ROW('Hygiene Data'!D19)),NA())</f>
        <v>#N/A</v>
      </c>
      <c r="BA25" s="539" t="e">
        <f ca="1">+IF(AND(ISNUMBER(OFFSET('Hygiene Data'!$D$7,0,10*ROW('Hygiene Data'!D19))),'Data Summary'!DP25="Yes"),OFFSET('Hygiene Data'!$D$7,0,10*ROW('Hygiene Data'!D19)),NA())</f>
        <v>#N/A</v>
      </c>
      <c r="BB25" s="539" t="e">
        <f ca="1">+IF(AND(ISNUMBER(OFFSET('Hygiene Data'!$D$9,0,10*ROW('Hygiene Data'!D19))),'Data Summary'!DQ25="Yes"),OFFSET('Hygiene Data'!$D$9,0,10*ROW('Hygiene Data'!D19)),NA())</f>
        <v>#N/A</v>
      </c>
      <c r="BC25" s="539" t="e">
        <f ca="1">+IF(AND(ISNUMBER(OFFSET('Hygiene Data'!$E$5,0,10*ROW('Hygiene Data'!E19))),'Data Summary'!DR25="Yes"),OFFSET('Hygiene Data'!$E$5,0,10*ROW('Hygiene Data'!E19)),NA())</f>
        <v>#N/A</v>
      </c>
      <c r="BD25" s="539" t="e">
        <f ca="1">+IF(AND(ISNUMBER(OFFSET('Hygiene Data'!$E$7,0,10*ROW('Hygiene Data'!E19))),'Data Summary'!DS25="Yes"),OFFSET('Hygiene Data'!$E$7,0,10*ROW('Hygiene Data'!E19)),NA())</f>
        <v>#N/A</v>
      </c>
      <c r="BE25" s="539" t="e">
        <f ca="1">+IF(AND(ISNUMBER(OFFSET('Hygiene Data'!$E$9,0,10*ROW('Hygiene Data'!E19))),'Data Summary'!DT25="Yes"),OFFSET('Hygiene Data'!$E$9,0,10*ROW('Hygiene Data'!E19)),NA())</f>
        <v>#N/A</v>
      </c>
      <c r="BF25" s="539" t="e">
        <f ca="1">+IF(AND(ISNUMBER(OFFSET('Hygiene Data'!$F$5,0,10*ROW('Hygiene Data'!F19))),'Data Summary'!DU25="Yes"),OFFSET('Hygiene Data'!$F$5,0,10*ROW('Hygiene Data'!F19)),NA())</f>
        <v>#N/A</v>
      </c>
      <c r="BG25" s="539" t="e">
        <f ca="1">+IF(AND(ISNUMBER(OFFSET('Hygiene Data'!$F$7,0,10*ROW('Hygiene Data'!F19))),'Data Summary'!DV25="Yes"),OFFSET('Hygiene Data'!$F$7,0,10*ROW('Hygiene Data'!F19)),NA())</f>
        <v>#N/A</v>
      </c>
      <c r="BH25" s="539" t="e">
        <f ca="1">+IF(AND(ISNUMBER(OFFSET('Hygiene Data'!$F$9,0,10*ROW('Hygiene Data'!F19))),'Data Summary'!DW25="Yes"),OFFSET('Hygiene Data'!$F$9,0,10*ROW('Hygiene Data'!F19)),NA())</f>
        <v>#N/A</v>
      </c>
      <c r="BI25" s="539" t="e">
        <f ca="1">+IF(AND(ISNUMBER(OFFSET('Hygiene Data'!$G$5,0,10*ROW('Hygiene Data'!G19))),'Data Summary'!DX25="Yes"),OFFSET('Hygiene Data'!$G$5,0,10*ROW('Hygiene Data'!G19)),NA())</f>
        <v>#N/A</v>
      </c>
      <c r="BJ25" s="539" t="e">
        <f ca="1">+IF(AND(ISNUMBER(OFFSET('Hygiene Data'!$G$7,0,10*ROW('Hygiene Data'!G19))),'Data Summary'!DY25="Yes"),OFFSET('Hygiene Data'!$G$7,0,10*ROW('Hygiene Data'!G19)),NA())</f>
        <v>#N/A</v>
      </c>
      <c r="BK25" s="539" t="e">
        <f ca="1">+IF(AND(ISNUMBER(OFFSET('Hygiene Data'!$G$9,0,10*ROW('Hygiene Data'!G19))),'Data Summary'!DZ25="Yes"),OFFSET('Hygiene Data'!$G$9,0,10*ROW('Hygiene Data'!G19)),NA())</f>
        <v>#N/A</v>
      </c>
      <c r="BL25" s="539" t="e">
        <f ca="1">+IF(AND(ISNUMBER(OFFSET('Hygiene Data'!$H$5,0,10*ROW('Hygiene Data'!H19))),'Data Summary'!EA25="Yes"),OFFSET('Hygiene Data'!$H$5,0,10*ROW('Hygiene Data'!H19)),NA())</f>
        <v>#N/A</v>
      </c>
      <c r="BM25" s="539" t="e">
        <f ca="1">+IF(AND(ISNUMBER(OFFSET('Hygiene Data'!$H$7,0,10*ROW('Hygiene Data'!H19))),'Data Summary'!EB25="Yes"),OFFSET('Hygiene Data'!$H$7,0,10*ROW('Hygiene Data'!H19)),NA())</f>
        <v>#N/A</v>
      </c>
      <c r="BN25" s="539" t="e">
        <f ca="1">+IF(AND(ISNUMBER(OFFSET('Hygiene Data'!$H$9,0,10*ROW('Hygiene Data'!H19))),'Data Summary'!EC25="Yes"),OFFSET('Hygiene Data'!$H$9,0,10*ROW('Hygiene Data'!H19)),NA())</f>
        <v>#N/A</v>
      </c>
      <c r="BO25" s="539" t="e">
        <f ca="1">+IF(AND(ISNUMBER(OFFSET('Hygiene Data'!$I$5,0,10*ROW('Hygiene Data'!I19))),'Data Summary'!ED25="Yes"),OFFSET('Hygiene Data'!$I$5,0,10*ROW('Hygiene Data'!I19)),NA())</f>
        <v>#N/A</v>
      </c>
      <c r="BP25" s="539" t="e">
        <f ca="1">+IF(AND(ISNUMBER(OFFSET('Hygiene Data'!$I$7,0,10*ROW('Hygiene Data'!I19))),'Data Summary'!EE25="Yes"),OFFSET('Hygiene Data'!$I$7,0,10*ROW('Hygiene Data'!I19)),NA())</f>
        <v>#N/A</v>
      </c>
      <c r="BQ25" s="539" t="e">
        <f ca="1">+IF(AND(ISNUMBER(OFFSET('Hygiene Data'!$I$9,0,10*ROW('Hygiene Data'!I19))),'Data Summary'!EF25="Yes"),OFFSET('Hygiene Data'!$I$9,0,10*ROW('Hygiene Data'!I19)),NA())</f>
        <v>#N/A</v>
      </c>
    </row>
    <row r="26" spans="1:69" x14ac:dyDescent="0.25">
      <c r="A26" s="535" t="e">
        <f ca="1">+RIGHT('Data Summary'!A26,LEN('Data Summary'!A26)-9)</f>
        <v>#VALUE!</v>
      </c>
      <c r="B26" s="509" t="str">
        <f ca="1">+IF(ISTEXT('Data Summary'!B26),'Data Summary'!B26,"")</f>
        <v/>
      </c>
      <c r="C26" s="536" t="e">
        <f ca="1">+VALUE('Data Summary'!C26)</f>
        <v>#VALUE!</v>
      </c>
      <c r="D26" s="537" t="e">
        <f ca="1">+IF(AND(ISNUMBER(OFFSET('Water Data'!$D$4,0,10*ROW('Water Data'!D20))),'Data Summary'!BS26="Yes"),100-OFFSET('Water Data'!$D$4,0,10*ROW('Water Data'!D20)),NA())</f>
        <v>#N/A</v>
      </c>
      <c r="E26" s="537" t="e">
        <f ca="1">+IF(AND(ISNUMBER(OFFSET('Water Data'!$D$6,0,10*ROW('Water Data'!D20))),'Data Summary'!BT26="Yes"),OFFSET('Water Data'!$D$6,0,10*ROW('Water Data'!D20)),NA())</f>
        <v>#N/A</v>
      </c>
      <c r="F26" s="537" t="e">
        <f ca="1">+IF(AND(ISNUMBER(OFFSET('Water Data'!$D$9,0,10*ROW('Water Data'!D20))),'Data Summary'!BU26="Yes"),OFFSET('Water Data'!$D$9,0,10*ROW('Water Data'!D20)),NA())</f>
        <v>#N/A</v>
      </c>
      <c r="G26" s="537" t="e">
        <f ca="1">+IF(AND(ISNUMBER(OFFSET('Water Data'!$E$4,0,10*ROW('Water Data'!E20))),'Data Summary'!BV26="Yes"),100-OFFSET('Water Data'!$E$4,0,10*ROW('Water Data'!E20)),NA())</f>
        <v>#N/A</v>
      </c>
      <c r="H26" s="537" t="e">
        <f ca="1">+IF(AND(ISNUMBER(OFFSET('Water Data'!$E$6,0,10*ROW('Water Data'!E20))),'Data Summary'!BW26="Yes"),OFFSET('Water Data'!$E$6,0,10*ROW('Water Data'!E20)),NA())</f>
        <v>#N/A</v>
      </c>
      <c r="I26" s="537" t="e">
        <f ca="1">+IF(AND(ISNUMBER(OFFSET('Water Data'!$E$9,0,10*ROW('Water Data'!E20))),'Data Summary'!BX26="Yes"),OFFSET('Water Data'!$E$9,0,10*ROW('Water Data'!E20)),NA())</f>
        <v>#N/A</v>
      </c>
      <c r="J26" s="537" t="e">
        <f ca="1">+IF(AND(ISNUMBER(OFFSET('Water Data'!$F$4,0,10*ROW('Water Data'!F20))),'Data Summary'!BY26="Yes"),100-OFFSET('Water Data'!$F$4,0,10*ROW('Water Data'!F20)),NA())</f>
        <v>#N/A</v>
      </c>
      <c r="K26" s="537" t="e">
        <f ca="1">+IF(AND(ISNUMBER(OFFSET('Water Data'!$F$6,0,10*ROW('Water Data'!F20))),'Data Summary'!BZ26="Yes"),OFFSET('Water Data'!$F$6,0,10*ROW('Water Data'!F20)),NA())</f>
        <v>#N/A</v>
      </c>
      <c r="L26" s="537" t="e">
        <f ca="1">+IF(AND(ISNUMBER(OFFSET('Water Data'!$F$9,0,10*ROW('Water Data'!F20))),'Data Summary'!CA26="Yes"),OFFSET('Water Data'!$F$9,0,10*ROW('Water Data'!F20)),NA())</f>
        <v>#N/A</v>
      </c>
      <c r="M26" s="537" t="e">
        <f ca="1">+IF(AND(ISNUMBER(OFFSET('Water Data'!$G$4,0,10*ROW('Water Data'!G20))),'Data Summary'!CB26="Yes"),100-OFFSET('Water Data'!$G$4,0,10*ROW('Water Data'!G20)),NA())</f>
        <v>#N/A</v>
      </c>
      <c r="N26" s="537" t="e">
        <f ca="1">+IF(AND(ISNUMBER(OFFSET('Water Data'!$G$6,0,10*ROW('Water Data'!G20))),'Data Summary'!CC26="Yes"),OFFSET('Water Data'!$G$6,0,10*ROW('Water Data'!G20)),NA())</f>
        <v>#N/A</v>
      </c>
      <c r="O26" s="537" t="e">
        <f ca="1">+IF(AND(ISNUMBER(OFFSET('Water Data'!$G$9,0,10*ROW('Water Data'!G20))),'Data Summary'!CD26="Yes"),OFFSET('Water Data'!$G$9,0,10*ROW('Water Data'!G20)),NA())</f>
        <v>#N/A</v>
      </c>
      <c r="P26" s="537" t="e">
        <f ca="1">+IF(AND(ISNUMBER(OFFSET('Water Data'!$H$4,0,10*ROW('Water Data'!H20))),'Data Summary'!CE26="Yes"),100-OFFSET('Water Data'!$H$4,0,10*ROW('Water Data'!H20)),NA())</f>
        <v>#N/A</v>
      </c>
      <c r="Q26" s="537" t="e">
        <f ca="1">+IF(AND(ISNUMBER(OFFSET('Water Data'!$H$6,0,10*ROW('Water Data'!H20))),'Data Summary'!CF26="Yes"),OFFSET('Water Data'!$H$6,0,10*ROW('Water Data'!H20)),NA())</f>
        <v>#N/A</v>
      </c>
      <c r="R26" s="537" t="e">
        <f ca="1">+IF(AND(ISNUMBER(OFFSET('Water Data'!$H$9,0,10*ROW('Water Data'!H20))),'Data Summary'!CG26="Yes"),OFFSET('Water Data'!$H$9,0,10*ROW('Water Data'!H20)),NA())</f>
        <v>#N/A</v>
      </c>
      <c r="S26" s="537" t="e">
        <f ca="1">+IF(AND(ISNUMBER(OFFSET('Water Data'!$I$4,0,10*ROW('Water Data'!I20))),'Data Summary'!CH26="Yes"),100-OFFSET('Water Data'!$I$4,0,10*ROW('Water Data'!I20)),NA())</f>
        <v>#N/A</v>
      </c>
      <c r="T26" s="537" t="e">
        <f ca="1">+IF(AND(ISNUMBER(OFFSET('Water Data'!$I$6,0,10*ROW('Water Data'!I20))),'Data Summary'!CI26="Yes"),OFFSET('Water Data'!$I$6,0,10*ROW('Water Data'!I20)),NA())</f>
        <v>#N/A</v>
      </c>
      <c r="U26" s="537" t="e">
        <f ca="1">+IF(AND(ISNUMBER(OFFSET('Water Data'!$I$9,0,10*ROW('Water Data'!I20))),'Data Summary'!CJ26="Yes"),OFFSET('Water Data'!$I$9,0,10*ROW('Water Data'!I20)),NA())</f>
        <v>#N/A</v>
      </c>
      <c r="V26" s="538" t="e">
        <f ca="1">+IF(AND(ISNUMBER(OFFSET('Sanitation Data'!$D$4,0,10*ROW('Sanitation Data'!D20))),'Data Summary'!CK26="Yes"),100-OFFSET('Sanitation Data'!$D$4,0,10*ROW('Sanitation Data'!D20)),NA())</f>
        <v>#N/A</v>
      </c>
      <c r="W26" s="538" t="e">
        <f ca="1">+IF(AND(ISNUMBER(OFFSET('Sanitation Data'!$D$6,0,10*ROW('Sanitation Data'!D20))),'Data Summary'!CL26="Yes"),OFFSET('Sanitation Data'!$D$6,0,10*ROW('Sanitation Data'!D20)),NA())</f>
        <v>#N/A</v>
      </c>
      <c r="X26" s="538" t="e">
        <f ca="1">+IF(AND(ISNUMBER(OFFSET('Sanitation Data'!$D$10,0,10*ROW('Sanitation Data'!D20))),'Data Summary'!CM26="Yes"),OFFSET('Sanitation Data'!$D$10,0,10*ROW('Sanitation Data'!D20)),NA())</f>
        <v>#N/A</v>
      </c>
      <c r="Y26" s="538" t="e">
        <f ca="1">+IF(AND(ISNUMBER(OFFSET('Sanitation Data'!$D$11,0,10*ROW('Sanitation Data'!D20))),'Data Summary'!CN26="Yes"),OFFSET('Sanitation Data'!$D$11,0,10*ROW('Sanitation Data'!D20)),NA())</f>
        <v>#N/A</v>
      </c>
      <c r="Z26" s="538" t="e">
        <f ca="1">+IF(AND(ISNUMBER(OFFSET('Sanitation Data'!$D$12,0,10*ROW('Sanitation Data'!D20))),'Data Summary'!CO26="Yes"),OFFSET('Sanitation Data'!$D$12,0,10*ROW('Sanitation Data'!D20)),NA())</f>
        <v>#N/A</v>
      </c>
      <c r="AA26" s="538" t="e">
        <f ca="1">+IF(AND(ISNUMBER(OFFSET('Sanitation Data'!$E$4,0,10*ROW('Sanitation Data'!E20))),'Data Summary'!CP26="Yes"),100-OFFSET('Sanitation Data'!$E$4,0,10*ROW('Sanitation Data'!E20)),NA())</f>
        <v>#N/A</v>
      </c>
      <c r="AB26" s="538" t="e">
        <f ca="1">+IF(AND(ISNUMBER(OFFSET('Sanitation Data'!$E$6,0,10*ROW('Sanitation Data'!E20))),'Data Summary'!CQ26="Yes"),OFFSET('Sanitation Data'!$E$6,0,10*ROW('Sanitation Data'!E20)),NA())</f>
        <v>#N/A</v>
      </c>
      <c r="AC26" s="538" t="e">
        <f ca="1">+IF(AND(ISNUMBER(OFFSET('Sanitation Data'!$E$10,0,10*ROW('Sanitation Data'!E20))),'Data Summary'!CR26="Yes"),OFFSET('Sanitation Data'!$E$10,0,10*ROW('Sanitation Data'!E20)),NA())</f>
        <v>#N/A</v>
      </c>
      <c r="AD26" s="538" t="e">
        <f ca="1">+IF(AND(ISNUMBER(OFFSET('Sanitation Data'!$E$11,0,10*ROW('Sanitation Data'!E20))),'Data Summary'!CS26="Yes"),OFFSET('Sanitation Data'!$E$11,0,10*ROW('Sanitation Data'!E20)),NA())</f>
        <v>#N/A</v>
      </c>
      <c r="AE26" s="538" t="e">
        <f ca="1">+IF(AND(ISNUMBER(OFFSET('Sanitation Data'!$E$12,0,10*ROW('Sanitation Data'!E20))),'Data Summary'!CT26="Yes"),OFFSET('Sanitation Data'!$E$12,0,10*ROW('Sanitation Data'!E20)),NA())</f>
        <v>#N/A</v>
      </c>
      <c r="AF26" s="538" t="e">
        <f ca="1">+IF(AND(ISNUMBER(OFFSET('Sanitation Data'!$F$4,0,10*ROW('Sanitation Data'!F20))),'Data Summary'!CU26="Yes"),100-OFFSET('Sanitation Data'!$F$4,0,10*ROW('Sanitation Data'!F20)),NA())</f>
        <v>#N/A</v>
      </c>
      <c r="AG26" s="538" t="e">
        <f ca="1">+IF(AND(ISNUMBER(OFFSET('Sanitation Data'!$F$6,0,10*ROW('Sanitation Data'!F20))),'Data Summary'!CV26="Yes"),OFFSET('Sanitation Data'!$F$6,0,10*ROW('Sanitation Data'!F20)),NA())</f>
        <v>#N/A</v>
      </c>
      <c r="AH26" s="538" t="e">
        <f ca="1">+IF(AND(ISNUMBER(OFFSET('Sanitation Data'!$F$10,0,10*ROW('Sanitation Data'!F20))),'Data Summary'!CW26="Yes"),OFFSET('Sanitation Data'!$F$10,0,10*ROW('Sanitation Data'!F20)),NA())</f>
        <v>#N/A</v>
      </c>
      <c r="AI26" s="538" t="e">
        <f ca="1">+IF(AND(ISNUMBER(OFFSET('Sanitation Data'!$F$11,0,10*ROW('Sanitation Data'!F20))),'Data Summary'!CX26="Yes"),OFFSET('Sanitation Data'!$F$11,0,10*ROW('Sanitation Data'!F20)),NA())</f>
        <v>#N/A</v>
      </c>
      <c r="AJ26" s="538" t="e">
        <f ca="1">+IF(AND(ISNUMBER(OFFSET('Sanitation Data'!$F$12,0,10*ROW('Sanitation Data'!F20))),'Data Summary'!CY26="Yes"),OFFSET('Sanitation Data'!$F$12,0,10*ROW('Sanitation Data'!F20)),NA())</f>
        <v>#N/A</v>
      </c>
      <c r="AK26" s="538" t="e">
        <f ca="1">+IF(AND(ISNUMBER(OFFSET('Sanitation Data'!$G$4,0,10*ROW('Sanitation Data'!G20))),'Data Summary'!CZ26="Yes"),100-OFFSET('Sanitation Data'!$G$4,0,10*ROW('Sanitation Data'!G20)),NA())</f>
        <v>#N/A</v>
      </c>
      <c r="AL26" s="538" t="e">
        <f ca="1">+IF(AND(ISNUMBER(OFFSET('Sanitation Data'!$G$6,0,10*ROW('Sanitation Data'!G20))),'Data Summary'!DA26="Yes"),OFFSET('Sanitation Data'!$G$6,0,10*ROW('Sanitation Data'!G20)),NA())</f>
        <v>#N/A</v>
      </c>
      <c r="AM26" s="538" t="e">
        <f ca="1">+IF(AND(ISNUMBER(OFFSET('Sanitation Data'!$G$10,0,10*ROW('Sanitation Data'!G20))),'Data Summary'!DB26="Yes"),OFFSET('Sanitation Data'!$G$10,0,10*ROW('Sanitation Data'!G20)),NA())</f>
        <v>#N/A</v>
      </c>
      <c r="AN26" s="538" t="e">
        <f ca="1">+IF(AND(ISNUMBER(OFFSET('Sanitation Data'!$G$11,0,10*ROW('Sanitation Data'!G20))),'Data Summary'!DC26="Yes"),OFFSET('Sanitation Data'!$G$11,0,10*ROW('Sanitation Data'!G20)),NA())</f>
        <v>#N/A</v>
      </c>
      <c r="AO26" s="538" t="e">
        <f ca="1">+IF(AND(ISNUMBER(OFFSET('Sanitation Data'!$G$12,0,10*ROW('Sanitation Data'!G20))),'Data Summary'!DD26="Yes"),OFFSET('Sanitation Data'!$G$12,0,10*ROW('Sanitation Data'!G20)),NA())</f>
        <v>#N/A</v>
      </c>
      <c r="AP26" s="538" t="e">
        <f ca="1">+IF(AND(ISNUMBER(OFFSET('Sanitation Data'!$H$4,0,10*ROW('Sanitation Data'!H20))),'Data Summary'!DE26="Yes"),100-OFFSET('Sanitation Data'!$H$4,0,10*ROW('Sanitation Data'!H20)),NA())</f>
        <v>#N/A</v>
      </c>
      <c r="AQ26" s="538" t="e">
        <f ca="1">+IF(AND(ISNUMBER(OFFSET('Sanitation Data'!$H$6,0,10*ROW('Sanitation Data'!H20))),'Data Summary'!DF26="Yes"),OFFSET('Sanitation Data'!$H$6,0,10*ROW('Sanitation Data'!H20)),NA())</f>
        <v>#N/A</v>
      </c>
      <c r="AR26" s="538" t="e">
        <f ca="1">+IF(AND(ISNUMBER(OFFSET('Sanitation Data'!$H$10,0,10*ROW('Sanitation Data'!H20))),'Data Summary'!DG26="Yes"),OFFSET('Sanitation Data'!$H$10,0,10*ROW('Sanitation Data'!H20)),NA())</f>
        <v>#N/A</v>
      </c>
      <c r="AS26" s="538" t="e">
        <f ca="1">+IF(AND(ISNUMBER(OFFSET('Sanitation Data'!$H$11,0,10*ROW('Sanitation Data'!H20))),'Data Summary'!DH26="Yes"),OFFSET('Sanitation Data'!$H$11,0,10*ROW('Sanitation Data'!H20)),NA())</f>
        <v>#N/A</v>
      </c>
      <c r="AT26" s="538" t="e">
        <f ca="1">+IF(AND(ISNUMBER(OFFSET('Sanitation Data'!$H$12,0,10*ROW('Sanitation Data'!H20))),'Data Summary'!DI26="Yes"),OFFSET('Sanitation Data'!$H$12,0,10*ROW('Sanitation Data'!H20)),NA())</f>
        <v>#N/A</v>
      </c>
      <c r="AU26" s="538" t="e">
        <f ca="1">+IF(AND(ISNUMBER(OFFSET('Sanitation Data'!$I$4,0,10*ROW('Sanitation Data'!I20))),'Data Summary'!DJ26="Yes"),100-OFFSET('Sanitation Data'!$I$4,0,10*ROW('Sanitation Data'!I20)),NA())</f>
        <v>#N/A</v>
      </c>
      <c r="AV26" s="538" t="e">
        <f ca="1">+IF(AND(ISNUMBER(OFFSET('Sanitation Data'!$I$6,0,10*ROW('Sanitation Data'!I20))),'Data Summary'!DK26="Yes"),OFFSET('Sanitation Data'!$I$6,0,10*ROW('Sanitation Data'!I20)),NA())</f>
        <v>#N/A</v>
      </c>
      <c r="AW26" s="538" t="e">
        <f ca="1">+IF(AND(ISNUMBER(OFFSET('Sanitation Data'!$I$10,0,10*ROW('Sanitation Data'!I20))),'Data Summary'!DL26="Yes"),OFFSET('Sanitation Data'!$I$10,0,10*ROW('Sanitation Data'!I20)),NA())</f>
        <v>#N/A</v>
      </c>
      <c r="AX26" s="538" t="e">
        <f ca="1">+IF(AND(ISNUMBER(OFFSET('Sanitation Data'!$I$11,0,10*ROW('Sanitation Data'!I20))),'Data Summary'!DM26="Yes"),OFFSET('Sanitation Data'!$I$11,0,10*ROW('Sanitation Data'!I20)),NA())</f>
        <v>#N/A</v>
      </c>
      <c r="AY26" s="538" t="e">
        <f ca="1">+IF(AND(ISNUMBER(OFFSET('Sanitation Data'!$I$12,0,10*ROW('Sanitation Data'!I20))),'Data Summary'!DN26="Yes"),OFFSET('Sanitation Data'!$I$12,0,10*ROW('Sanitation Data'!I20)),NA())</f>
        <v>#N/A</v>
      </c>
      <c r="AZ26" s="539" t="e">
        <f ca="1">+IF(AND(ISNUMBER(OFFSET('Hygiene Data'!$D$5,0,10*ROW('Hygiene Data'!D20))),'Data Summary'!DO26="Yes"),OFFSET('Hygiene Data'!$D$5,0,10*ROW('Hygiene Data'!D20)),NA())</f>
        <v>#N/A</v>
      </c>
      <c r="BA26" s="539" t="e">
        <f ca="1">+IF(AND(ISNUMBER(OFFSET('Hygiene Data'!$D$7,0,10*ROW('Hygiene Data'!D20))),'Data Summary'!DP26="Yes"),OFFSET('Hygiene Data'!$D$7,0,10*ROW('Hygiene Data'!D20)),NA())</f>
        <v>#N/A</v>
      </c>
      <c r="BB26" s="539" t="e">
        <f ca="1">+IF(AND(ISNUMBER(OFFSET('Hygiene Data'!$D$9,0,10*ROW('Hygiene Data'!D20))),'Data Summary'!DQ26="Yes"),OFFSET('Hygiene Data'!$D$9,0,10*ROW('Hygiene Data'!D20)),NA())</f>
        <v>#N/A</v>
      </c>
      <c r="BC26" s="539" t="e">
        <f ca="1">+IF(AND(ISNUMBER(OFFSET('Hygiene Data'!$E$5,0,10*ROW('Hygiene Data'!E20))),'Data Summary'!DR26="Yes"),OFFSET('Hygiene Data'!$E$5,0,10*ROW('Hygiene Data'!E20)),NA())</f>
        <v>#N/A</v>
      </c>
      <c r="BD26" s="539" t="e">
        <f ca="1">+IF(AND(ISNUMBER(OFFSET('Hygiene Data'!$E$7,0,10*ROW('Hygiene Data'!E20))),'Data Summary'!DS26="Yes"),OFFSET('Hygiene Data'!$E$7,0,10*ROW('Hygiene Data'!E20)),NA())</f>
        <v>#N/A</v>
      </c>
      <c r="BE26" s="539" t="e">
        <f ca="1">+IF(AND(ISNUMBER(OFFSET('Hygiene Data'!$E$9,0,10*ROW('Hygiene Data'!E20))),'Data Summary'!DT26="Yes"),OFFSET('Hygiene Data'!$E$9,0,10*ROW('Hygiene Data'!E20)),NA())</f>
        <v>#N/A</v>
      </c>
      <c r="BF26" s="539" t="e">
        <f ca="1">+IF(AND(ISNUMBER(OFFSET('Hygiene Data'!$F$5,0,10*ROW('Hygiene Data'!F20))),'Data Summary'!DU26="Yes"),OFFSET('Hygiene Data'!$F$5,0,10*ROW('Hygiene Data'!F20)),NA())</f>
        <v>#N/A</v>
      </c>
      <c r="BG26" s="539" t="e">
        <f ca="1">+IF(AND(ISNUMBER(OFFSET('Hygiene Data'!$F$7,0,10*ROW('Hygiene Data'!F20))),'Data Summary'!DV26="Yes"),OFFSET('Hygiene Data'!$F$7,0,10*ROW('Hygiene Data'!F20)),NA())</f>
        <v>#N/A</v>
      </c>
      <c r="BH26" s="539" t="e">
        <f ca="1">+IF(AND(ISNUMBER(OFFSET('Hygiene Data'!$F$9,0,10*ROW('Hygiene Data'!F20))),'Data Summary'!DW26="Yes"),OFFSET('Hygiene Data'!$F$9,0,10*ROW('Hygiene Data'!F20)),NA())</f>
        <v>#N/A</v>
      </c>
      <c r="BI26" s="539" t="e">
        <f ca="1">+IF(AND(ISNUMBER(OFFSET('Hygiene Data'!$G$5,0,10*ROW('Hygiene Data'!G20))),'Data Summary'!DX26="Yes"),OFFSET('Hygiene Data'!$G$5,0,10*ROW('Hygiene Data'!G20)),NA())</f>
        <v>#N/A</v>
      </c>
      <c r="BJ26" s="539" t="e">
        <f ca="1">+IF(AND(ISNUMBER(OFFSET('Hygiene Data'!$G$7,0,10*ROW('Hygiene Data'!G20))),'Data Summary'!DY26="Yes"),OFFSET('Hygiene Data'!$G$7,0,10*ROW('Hygiene Data'!G20)),NA())</f>
        <v>#N/A</v>
      </c>
      <c r="BK26" s="539" t="e">
        <f ca="1">+IF(AND(ISNUMBER(OFFSET('Hygiene Data'!$G$9,0,10*ROW('Hygiene Data'!G20))),'Data Summary'!DZ26="Yes"),OFFSET('Hygiene Data'!$G$9,0,10*ROW('Hygiene Data'!G20)),NA())</f>
        <v>#N/A</v>
      </c>
      <c r="BL26" s="539" t="e">
        <f ca="1">+IF(AND(ISNUMBER(OFFSET('Hygiene Data'!$H$5,0,10*ROW('Hygiene Data'!H20))),'Data Summary'!EA26="Yes"),OFFSET('Hygiene Data'!$H$5,0,10*ROW('Hygiene Data'!H20)),NA())</f>
        <v>#N/A</v>
      </c>
      <c r="BM26" s="539" t="e">
        <f ca="1">+IF(AND(ISNUMBER(OFFSET('Hygiene Data'!$H$7,0,10*ROW('Hygiene Data'!H20))),'Data Summary'!EB26="Yes"),OFFSET('Hygiene Data'!$H$7,0,10*ROW('Hygiene Data'!H20)),NA())</f>
        <v>#N/A</v>
      </c>
      <c r="BN26" s="539" t="e">
        <f ca="1">+IF(AND(ISNUMBER(OFFSET('Hygiene Data'!$H$9,0,10*ROW('Hygiene Data'!H20))),'Data Summary'!EC26="Yes"),OFFSET('Hygiene Data'!$H$9,0,10*ROW('Hygiene Data'!H20)),NA())</f>
        <v>#N/A</v>
      </c>
      <c r="BO26" s="539" t="e">
        <f ca="1">+IF(AND(ISNUMBER(OFFSET('Hygiene Data'!$I$5,0,10*ROW('Hygiene Data'!I20))),'Data Summary'!ED26="Yes"),OFFSET('Hygiene Data'!$I$5,0,10*ROW('Hygiene Data'!I20)),NA())</f>
        <v>#N/A</v>
      </c>
      <c r="BP26" s="539" t="e">
        <f ca="1">+IF(AND(ISNUMBER(OFFSET('Hygiene Data'!$I$7,0,10*ROW('Hygiene Data'!I20))),'Data Summary'!EE26="Yes"),OFFSET('Hygiene Data'!$I$7,0,10*ROW('Hygiene Data'!I20)),NA())</f>
        <v>#N/A</v>
      </c>
      <c r="BQ26" s="539" t="e">
        <f ca="1">+IF(AND(ISNUMBER(OFFSET('Hygiene Data'!$I$9,0,10*ROW('Hygiene Data'!I20))),'Data Summary'!EF26="Yes"),OFFSET('Hygiene Data'!$I$9,0,10*ROW('Hygiene Data'!I20)),NA())</f>
        <v>#N/A</v>
      </c>
    </row>
    <row r="27" spans="1:69" x14ac:dyDescent="0.25">
      <c r="A27" s="535" t="e">
        <f ca="1">+RIGHT('Data Summary'!A27,LEN('Data Summary'!A27)-9)</f>
        <v>#VALUE!</v>
      </c>
      <c r="B27" s="509" t="str">
        <f ca="1">+IF(ISTEXT('Data Summary'!B27),'Data Summary'!B27,"")</f>
        <v/>
      </c>
      <c r="C27" s="536" t="e">
        <f ca="1">+VALUE('Data Summary'!C27)</f>
        <v>#VALUE!</v>
      </c>
      <c r="D27" s="537" t="e">
        <f ca="1">+IF(AND(ISNUMBER(OFFSET('Water Data'!$D$4,0,10*ROW('Water Data'!D21))),'Data Summary'!BS27="Yes"),100-OFFSET('Water Data'!$D$4,0,10*ROW('Water Data'!D21)),NA())</f>
        <v>#N/A</v>
      </c>
      <c r="E27" s="537" t="e">
        <f ca="1">+IF(AND(ISNUMBER(OFFSET('Water Data'!$D$6,0,10*ROW('Water Data'!D21))),'Data Summary'!BT27="Yes"),OFFSET('Water Data'!$D$6,0,10*ROW('Water Data'!D21)),NA())</f>
        <v>#N/A</v>
      </c>
      <c r="F27" s="537" t="e">
        <f ca="1">+IF(AND(ISNUMBER(OFFSET('Water Data'!$D$9,0,10*ROW('Water Data'!D21))),'Data Summary'!BU27="Yes"),OFFSET('Water Data'!$D$9,0,10*ROW('Water Data'!D21)),NA())</f>
        <v>#N/A</v>
      </c>
      <c r="G27" s="537" t="e">
        <f ca="1">+IF(AND(ISNUMBER(OFFSET('Water Data'!$E$4,0,10*ROW('Water Data'!E21))),'Data Summary'!BV27="Yes"),100-OFFSET('Water Data'!$E$4,0,10*ROW('Water Data'!E21)),NA())</f>
        <v>#N/A</v>
      </c>
      <c r="H27" s="537" t="e">
        <f ca="1">+IF(AND(ISNUMBER(OFFSET('Water Data'!$E$6,0,10*ROW('Water Data'!E21))),'Data Summary'!BW27="Yes"),OFFSET('Water Data'!$E$6,0,10*ROW('Water Data'!E21)),NA())</f>
        <v>#N/A</v>
      </c>
      <c r="I27" s="537" t="e">
        <f ca="1">+IF(AND(ISNUMBER(OFFSET('Water Data'!$E$9,0,10*ROW('Water Data'!E21))),'Data Summary'!BX27="Yes"),OFFSET('Water Data'!$E$9,0,10*ROW('Water Data'!E21)),NA())</f>
        <v>#N/A</v>
      </c>
      <c r="J27" s="537" t="e">
        <f ca="1">+IF(AND(ISNUMBER(OFFSET('Water Data'!$F$4,0,10*ROW('Water Data'!F21))),'Data Summary'!BY27="Yes"),100-OFFSET('Water Data'!$F$4,0,10*ROW('Water Data'!F21)),NA())</f>
        <v>#N/A</v>
      </c>
      <c r="K27" s="537" t="e">
        <f ca="1">+IF(AND(ISNUMBER(OFFSET('Water Data'!$F$6,0,10*ROW('Water Data'!F21))),'Data Summary'!BZ27="Yes"),OFFSET('Water Data'!$F$6,0,10*ROW('Water Data'!F21)),NA())</f>
        <v>#N/A</v>
      </c>
      <c r="L27" s="537" t="e">
        <f ca="1">+IF(AND(ISNUMBER(OFFSET('Water Data'!$F$9,0,10*ROW('Water Data'!F21))),'Data Summary'!CA27="Yes"),OFFSET('Water Data'!$F$9,0,10*ROW('Water Data'!F21)),NA())</f>
        <v>#N/A</v>
      </c>
      <c r="M27" s="537" t="e">
        <f ca="1">+IF(AND(ISNUMBER(OFFSET('Water Data'!$G$4,0,10*ROW('Water Data'!G21))),'Data Summary'!CB27="Yes"),100-OFFSET('Water Data'!$G$4,0,10*ROW('Water Data'!G21)),NA())</f>
        <v>#N/A</v>
      </c>
      <c r="N27" s="537" t="e">
        <f ca="1">+IF(AND(ISNUMBER(OFFSET('Water Data'!$G$6,0,10*ROW('Water Data'!G21))),'Data Summary'!CC27="Yes"),OFFSET('Water Data'!$G$6,0,10*ROW('Water Data'!G21)),NA())</f>
        <v>#N/A</v>
      </c>
      <c r="O27" s="537" t="e">
        <f ca="1">+IF(AND(ISNUMBER(OFFSET('Water Data'!$G$9,0,10*ROW('Water Data'!G21))),'Data Summary'!CD27="Yes"),OFFSET('Water Data'!$G$9,0,10*ROW('Water Data'!G21)),NA())</f>
        <v>#N/A</v>
      </c>
      <c r="P27" s="537" t="e">
        <f ca="1">+IF(AND(ISNUMBER(OFFSET('Water Data'!$H$4,0,10*ROW('Water Data'!H21))),'Data Summary'!CE27="Yes"),100-OFFSET('Water Data'!$H$4,0,10*ROW('Water Data'!H21)),NA())</f>
        <v>#N/A</v>
      </c>
      <c r="Q27" s="537" t="e">
        <f ca="1">+IF(AND(ISNUMBER(OFFSET('Water Data'!$H$6,0,10*ROW('Water Data'!H21))),'Data Summary'!CF27="Yes"),OFFSET('Water Data'!$H$6,0,10*ROW('Water Data'!H21)),NA())</f>
        <v>#N/A</v>
      </c>
      <c r="R27" s="537" t="e">
        <f ca="1">+IF(AND(ISNUMBER(OFFSET('Water Data'!$H$9,0,10*ROW('Water Data'!H21))),'Data Summary'!CG27="Yes"),OFFSET('Water Data'!$H$9,0,10*ROW('Water Data'!H21)),NA())</f>
        <v>#N/A</v>
      </c>
      <c r="S27" s="537" t="e">
        <f ca="1">+IF(AND(ISNUMBER(OFFSET('Water Data'!$I$4,0,10*ROW('Water Data'!I21))),'Data Summary'!CH27="Yes"),100-OFFSET('Water Data'!$I$4,0,10*ROW('Water Data'!I21)),NA())</f>
        <v>#N/A</v>
      </c>
      <c r="T27" s="537" t="e">
        <f ca="1">+IF(AND(ISNUMBER(OFFSET('Water Data'!$I$6,0,10*ROW('Water Data'!I21))),'Data Summary'!CI27="Yes"),OFFSET('Water Data'!$I$6,0,10*ROW('Water Data'!I21)),NA())</f>
        <v>#N/A</v>
      </c>
      <c r="U27" s="537" t="e">
        <f ca="1">+IF(AND(ISNUMBER(OFFSET('Water Data'!$I$9,0,10*ROW('Water Data'!I21))),'Data Summary'!CJ27="Yes"),OFFSET('Water Data'!$I$9,0,10*ROW('Water Data'!I21)),NA())</f>
        <v>#N/A</v>
      </c>
      <c r="V27" s="538" t="e">
        <f ca="1">+IF(AND(ISNUMBER(OFFSET('Sanitation Data'!$D$4,0,10*ROW('Sanitation Data'!D21))),'Data Summary'!CK27="Yes"),100-OFFSET('Sanitation Data'!$D$4,0,10*ROW('Sanitation Data'!D21)),NA())</f>
        <v>#N/A</v>
      </c>
      <c r="W27" s="538" t="e">
        <f ca="1">+IF(AND(ISNUMBER(OFFSET('Sanitation Data'!$D$6,0,10*ROW('Sanitation Data'!D21))),'Data Summary'!CL27="Yes"),OFFSET('Sanitation Data'!$D$6,0,10*ROW('Sanitation Data'!D21)),NA())</f>
        <v>#N/A</v>
      </c>
      <c r="X27" s="538" t="e">
        <f ca="1">+IF(AND(ISNUMBER(OFFSET('Sanitation Data'!$D$10,0,10*ROW('Sanitation Data'!D21))),'Data Summary'!CM27="Yes"),OFFSET('Sanitation Data'!$D$10,0,10*ROW('Sanitation Data'!D21)),NA())</f>
        <v>#N/A</v>
      </c>
      <c r="Y27" s="538" t="e">
        <f ca="1">+IF(AND(ISNUMBER(OFFSET('Sanitation Data'!$D$11,0,10*ROW('Sanitation Data'!D21))),'Data Summary'!CN27="Yes"),OFFSET('Sanitation Data'!$D$11,0,10*ROW('Sanitation Data'!D21)),NA())</f>
        <v>#N/A</v>
      </c>
      <c r="Z27" s="538" t="e">
        <f ca="1">+IF(AND(ISNUMBER(OFFSET('Sanitation Data'!$D$12,0,10*ROW('Sanitation Data'!D21))),'Data Summary'!CO27="Yes"),OFFSET('Sanitation Data'!$D$12,0,10*ROW('Sanitation Data'!D21)),NA())</f>
        <v>#N/A</v>
      </c>
      <c r="AA27" s="538" t="e">
        <f ca="1">+IF(AND(ISNUMBER(OFFSET('Sanitation Data'!$E$4,0,10*ROW('Sanitation Data'!E21))),'Data Summary'!CP27="Yes"),100-OFFSET('Sanitation Data'!$E$4,0,10*ROW('Sanitation Data'!E21)),NA())</f>
        <v>#N/A</v>
      </c>
      <c r="AB27" s="538" t="e">
        <f ca="1">+IF(AND(ISNUMBER(OFFSET('Sanitation Data'!$E$6,0,10*ROW('Sanitation Data'!E21))),'Data Summary'!CQ27="Yes"),OFFSET('Sanitation Data'!$E$6,0,10*ROW('Sanitation Data'!E21)),NA())</f>
        <v>#N/A</v>
      </c>
      <c r="AC27" s="538" t="e">
        <f ca="1">+IF(AND(ISNUMBER(OFFSET('Sanitation Data'!$E$10,0,10*ROW('Sanitation Data'!E21))),'Data Summary'!CR27="Yes"),OFFSET('Sanitation Data'!$E$10,0,10*ROW('Sanitation Data'!E21)),NA())</f>
        <v>#N/A</v>
      </c>
      <c r="AD27" s="538" t="e">
        <f ca="1">+IF(AND(ISNUMBER(OFFSET('Sanitation Data'!$E$11,0,10*ROW('Sanitation Data'!E21))),'Data Summary'!CS27="Yes"),OFFSET('Sanitation Data'!$E$11,0,10*ROW('Sanitation Data'!E21)),NA())</f>
        <v>#N/A</v>
      </c>
      <c r="AE27" s="538" t="e">
        <f ca="1">+IF(AND(ISNUMBER(OFFSET('Sanitation Data'!$E$12,0,10*ROW('Sanitation Data'!E21))),'Data Summary'!CT27="Yes"),OFFSET('Sanitation Data'!$E$12,0,10*ROW('Sanitation Data'!E21)),NA())</f>
        <v>#N/A</v>
      </c>
      <c r="AF27" s="538" t="e">
        <f ca="1">+IF(AND(ISNUMBER(OFFSET('Sanitation Data'!$F$4,0,10*ROW('Sanitation Data'!F21))),'Data Summary'!CU27="Yes"),100-OFFSET('Sanitation Data'!$F$4,0,10*ROW('Sanitation Data'!F21)),NA())</f>
        <v>#N/A</v>
      </c>
      <c r="AG27" s="538" t="e">
        <f ca="1">+IF(AND(ISNUMBER(OFFSET('Sanitation Data'!$F$6,0,10*ROW('Sanitation Data'!F21))),'Data Summary'!CV27="Yes"),OFFSET('Sanitation Data'!$F$6,0,10*ROW('Sanitation Data'!F21)),NA())</f>
        <v>#N/A</v>
      </c>
      <c r="AH27" s="538" t="e">
        <f ca="1">+IF(AND(ISNUMBER(OFFSET('Sanitation Data'!$F$10,0,10*ROW('Sanitation Data'!F21))),'Data Summary'!CW27="Yes"),OFFSET('Sanitation Data'!$F$10,0,10*ROW('Sanitation Data'!F21)),NA())</f>
        <v>#N/A</v>
      </c>
      <c r="AI27" s="538" t="e">
        <f ca="1">+IF(AND(ISNUMBER(OFFSET('Sanitation Data'!$F$11,0,10*ROW('Sanitation Data'!F21))),'Data Summary'!CX27="Yes"),OFFSET('Sanitation Data'!$F$11,0,10*ROW('Sanitation Data'!F21)),NA())</f>
        <v>#N/A</v>
      </c>
      <c r="AJ27" s="538" t="e">
        <f ca="1">+IF(AND(ISNUMBER(OFFSET('Sanitation Data'!$F$12,0,10*ROW('Sanitation Data'!F21))),'Data Summary'!CY27="Yes"),OFFSET('Sanitation Data'!$F$12,0,10*ROW('Sanitation Data'!F21)),NA())</f>
        <v>#N/A</v>
      </c>
      <c r="AK27" s="538" t="e">
        <f ca="1">+IF(AND(ISNUMBER(OFFSET('Sanitation Data'!$G$4,0,10*ROW('Sanitation Data'!G21))),'Data Summary'!CZ27="Yes"),100-OFFSET('Sanitation Data'!$G$4,0,10*ROW('Sanitation Data'!G21)),NA())</f>
        <v>#N/A</v>
      </c>
      <c r="AL27" s="538" t="e">
        <f ca="1">+IF(AND(ISNUMBER(OFFSET('Sanitation Data'!$G$6,0,10*ROW('Sanitation Data'!G21))),'Data Summary'!DA27="Yes"),OFFSET('Sanitation Data'!$G$6,0,10*ROW('Sanitation Data'!G21)),NA())</f>
        <v>#N/A</v>
      </c>
      <c r="AM27" s="538" t="e">
        <f ca="1">+IF(AND(ISNUMBER(OFFSET('Sanitation Data'!$G$10,0,10*ROW('Sanitation Data'!G21))),'Data Summary'!DB27="Yes"),OFFSET('Sanitation Data'!$G$10,0,10*ROW('Sanitation Data'!G21)),NA())</f>
        <v>#N/A</v>
      </c>
      <c r="AN27" s="538" t="e">
        <f ca="1">+IF(AND(ISNUMBER(OFFSET('Sanitation Data'!$G$11,0,10*ROW('Sanitation Data'!G21))),'Data Summary'!DC27="Yes"),OFFSET('Sanitation Data'!$G$11,0,10*ROW('Sanitation Data'!G21)),NA())</f>
        <v>#N/A</v>
      </c>
      <c r="AO27" s="538" t="e">
        <f ca="1">+IF(AND(ISNUMBER(OFFSET('Sanitation Data'!$G$12,0,10*ROW('Sanitation Data'!G21))),'Data Summary'!DD27="Yes"),OFFSET('Sanitation Data'!$G$12,0,10*ROW('Sanitation Data'!G21)),NA())</f>
        <v>#N/A</v>
      </c>
      <c r="AP27" s="538" t="e">
        <f ca="1">+IF(AND(ISNUMBER(OFFSET('Sanitation Data'!$H$4,0,10*ROW('Sanitation Data'!H21))),'Data Summary'!DE27="Yes"),100-OFFSET('Sanitation Data'!$H$4,0,10*ROW('Sanitation Data'!H21)),NA())</f>
        <v>#N/A</v>
      </c>
      <c r="AQ27" s="538" t="e">
        <f ca="1">+IF(AND(ISNUMBER(OFFSET('Sanitation Data'!$H$6,0,10*ROW('Sanitation Data'!H21))),'Data Summary'!DF27="Yes"),OFFSET('Sanitation Data'!$H$6,0,10*ROW('Sanitation Data'!H21)),NA())</f>
        <v>#N/A</v>
      </c>
      <c r="AR27" s="538" t="e">
        <f ca="1">+IF(AND(ISNUMBER(OFFSET('Sanitation Data'!$H$10,0,10*ROW('Sanitation Data'!H21))),'Data Summary'!DG27="Yes"),OFFSET('Sanitation Data'!$H$10,0,10*ROW('Sanitation Data'!H21)),NA())</f>
        <v>#N/A</v>
      </c>
      <c r="AS27" s="538" t="e">
        <f ca="1">+IF(AND(ISNUMBER(OFFSET('Sanitation Data'!$H$11,0,10*ROW('Sanitation Data'!H21))),'Data Summary'!DH27="Yes"),OFFSET('Sanitation Data'!$H$11,0,10*ROW('Sanitation Data'!H21)),NA())</f>
        <v>#N/A</v>
      </c>
      <c r="AT27" s="538" t="e">
        <f ca="1">+IF(AND(ISNUMBER(OFFSET('Sanitation Data'!$H$12,0,10*ROW('Sanitation Data'!H21))),'Data Summary'!DI27="Yes"),OFFSET('Sanitation Data'!$H$12,0,10*ROW('Sanitation Data'!H21)),NA())</f>
        <v>#N/A</v>
      </c>
      <c r="AU27" s="538" t="e">
        <f ca="1">+IF(AND(ISNUMBER(OFFSET('Sanitation Data'!$I$4,0,10*ROW('Sanitation Data'!I21))),'Data Summary'!DJ27="Yes"),100-OFFSET('Sanitation Data'!$I$4,0,10*ROW('Sanitation Data'!I21)),NA())</f>
        <v>#N/A</v>
      </c>
      <c r="AV27" s="538" t="e">
        <f ca="1">+IF(AND(ISNUMBER(OFFSET('Sanitation Data'!$I$6,0,10*ROW('Sanitation Data'!I21))),'Data Summary'!DK27="Yes"),OFFSET('Sanitation Data'!$I$6,0,10*ROW('Sanitation Data'!I21)),NA())</f>
        <v>#N/A</v>
      </c>
      <c r="AW27" s="538" t="e">
        <f ca="1">+IF(AND(ISNUMBER(OFFSET('Sanitation Data'!$I$10,0,10*ROW('Sanitation Data'!I21))),'Data Summary'!DL27="Yes"),OFFSET('Sanitation Data'!$I$10,0,10*ROW('Sanitation Data'!I21)),NA())</f>
        <v>#N/A</v>
      </c>
      <c r="AX27" s="538" t="e">
        <f ca="1">+IF(AND(ISNUMBER(OFFSET('Sanitation Data'!$I$11,0,10*ROW('Sanitation Data'!I21))),'Data Summary'!DM27="Yes"),OFFSET('Sanitation Data'!$I$11,0,10*ROW('Sanitation Data'!I21)),NA())</f>
        <v>#N/A</v>
      </c>
      <c r="AY27" s="538" t="e">
        <f ca="1">+IF(AND(ISNUMBER(OFFSET('Sanitation Data'!$I$12,0,10*ROW('Sanitation Data'!I21))),'Data Summary'!DN27="Yes"),OFFSET('Sanitation Data'!$I$12,0,10*ROW('Sanitation Data'!I21)),NA())</f>
        <v>#N/A</v>
      </c>
      <c r="AZ27" s="539" t="e">
        <f ca="1">+IF(AND(ISNUMBER(OFFSET('Hygiene Data'!$D$5,0,10*ROW('Hygiene Data'!D21))),'Data Summary'!DO27="Yes"),OFFSET('Hygiene Data'!$D$5,0,10*ROW('Hygiene Data'!D21)),NA())</f>
        <v>#N/A</v>
      </c>
      <c r="BA27" s="539" t="e">
        <f ca="1">+IF(AND(ISNUMBER(OFFSET('Hygiene Data'!$D$7,0,10*ROW('Hygiene Data'!D21))),'Data Summary'!DP27="Yes"),OFFSET('Hygiene Data'!$D$7,0,10*ROW('Hygiene Data'!D21)),NA())</f>
        <v>#N/A</v>
      </c>
      <c r="BB27" s="539" t="e">
        <f ca="1">+IF(AND(ISNUMBER(OFFSET('Hygiene Data'!$D$9,0,10*ROW('Hygiene Data'!D21))),'Data Summary'!DQ27="Yes"),OFFSET('Hygiene Data'!$D$9,0,10*ROW('Hygiene Data'!D21)),NA())</f>
        <v>#N/A</v>
      </c>
      <c r="BC27" s="539" t="e">
        <f ca="1">+IF(AND(ISNUMBER(OFFSET('Hygiene Data'!$E$5,0,10*ROW('Hygiene Data'!E21))),'Data Summary'!DR27="Yes"),OFFSET('Hygiene Data'!$E$5,0,10*ROW('Hygiene Data'!E21)),NA())</f>
        <v>#N/A</v>
      </c>
      <c r="BD27" s="539" t="e">
        <f ca="1">+IF(AND(ISNUMBER(OFFSET('Hygiene Data'!$E$7,0,10*ROW('Hygiene Data'!E21))),'Data Summary'!DS27="Yes"),OFFSET('Hygiene Data'!$E$7,0,10*ROW('Hygiene Data'!E21)),NA())</f>
        <v>#N/A</v>
      </c>
      <c r="BE27" s="539" t="e">
        <f ca="1">+IF(AND(ISNUMBER(OFFSET('Hygiene Data'!$E$9,0,10*ROW('Hygiene Data'!E21))),'Data Summary'!DT27="Yes"),OFFSET('Hygiene Data'!$E$9,0,10*ROW('Hygiene Data'!E21)),NA())</f>
        <v>#N/A</v>
      </c>
      <c r="BF27" s="539" t="e">
        <f ca="1">+IF(AND(ISNUMBER(OFFSET('Hygiene Data'!$F$5,0,10*ROW('Hygiene Data'!F21))),'Data Summary'!DU27="Yes"),OFFSET('Hygiene Data'!$F$5,0,10*ROW('Hygiene Data'!F21)),NA())</f>
        <v>#N/A</v>
      </c>
      <c r="BG27" s="539" t="e">
        <f ca="1">+IF(AND(ISNUMBER(OFFSET('Hygiene Data'!$F$7,0,10*ROW('Hygiene Data'!F21))),'Data Summary'!DV27="Yes"),OFFSET('Hygiene Data'!$F$7,0,10*ROW('Hygiene Data'!F21)),NA())</f>
        <v>#N/A</v>
      </c>
      <c r="BH27" s="539" t="e">
        <f ca="1">+IF(AND(ISNUMBER(OFFSET('Hygiene Data'!$F$9,0,10*ROW('Hygiene Data'!F21))),'Data Summary'!DW27="Yes"),OFFSET('Hygiene Data'!$F$9,0,10*ROW('Hygiene Data'!F21)),NA())</f>
        <v>#N/A</v>
      </c>
      <c r="BI27" s="539" t="e">
        <f ca="1">+IF(AND(ISNUMBER(OFFSET('Hygiene Data'!$G$5,0,10*ROW('Hygiene Data'!G21))),'Data Summary'!DX27="Yes"),OFFSET('Hygiene Data'!$G$5,0,10*ROW('Hygiene Data'!G21)),NA())</f>
        <v>#N/A</v>
      </c>
      <c r="BJ27" s="539" t="e">
        <f ca="1">+IF(AND(ISNUMBER(OFFSET('Hygiene Data'!$G$7,0,10*ROW('Hygiene Data'!G21))),'Data Summary'!DY27="Yes"),OFFSET('Hygiene Data'!$G$7,0,10*ROW('Hygiene Data'!G21)),NA())</f>
        <v>#N/A</v>
      </c>
      <c r="BK27" s="539" t="e">
        <f ca="1">+IF(AND(ISNUMBER(OFFSET('Hygiene Data'!$G$9,0,10*ROW('Hygiene Data'!G21))),'Data Summary'!DZ27="Yes"),OFFSET('Hygiene Data'!$G$9,0,10*ROW('Hygiene Data'!G21)),NA())</f>
        <v>#N/A</v>
      </c>
      <c r="BL27" s="539" t="e">
        <f ca="1">+IF(AND(ISNUMBER(OFFSET('Hygiene Data'!$H$5,0,10*ROW('Hygiene Data'!H21))),'Data Summary'!EA27="Yes"),OFFSET('Hygiene Data'!$H$5,0,10*ROW('Hygiene Data'!H21)),NA())</f>
        <v>#N/A</v>
      </c>
      <c r="BM27" s="539" t="e">
        <f ca="1">+IF(AND(ISNUMBER(OFFSET('Hygiene Data'!$H$7,0,10*ROW('Hygiene Data'!H21))),'Data Summary'!EB27="Yes"),OFFSET('Hygiene Data'!$H$7,0,10*ROW('Hygiene Data'!H21)),NA())</f>
        <v>#N/A</v>
      </c>
      <c r="BN27" s="539" t="e">
        <f ca="1">+IF(AND(ISNUMBER(OFFSET('Hygiene Data'!$H$9,0,10*ROW('Hygiene Data'!H21))),'Data Summary'!EC27="Yes"),OFFSET('Hygiene Data'!$H$9,0,10*ROW('Hygiene Data'!H21)),NA())</f>
        <v>#N/A</v>
      </c>
      <c r="BO27" s="539" t="e">
        <f ca="1">+IF(AND(ISNUMBER(OFFSET('Hygiene Data'!$I$5,0,10*ROW('Hygiene Data'!I21))),'Data Summary'!ED27="Yes"),OFFSET('Hygiene Data'!$I$5,0,10*ROW('Hygiene Data'!I21)),NA())</f>
        <v>#N/A</v>
      </c>
      <c r="BP27" s="539" t="e">
        <f ca="1">+IF(AND(ISNUMBER(OFFSET('Hygiene Data'!$I$7,0,10*ROW('Hygiene Data'!I21))),'Data Summary'!EE27="Yes"),OFFSET('Hygiene Data'!$I$7,0,10*ROW('Hygiene Data'!I21)),NA())</f>
        <v>#N/A</v>
      </c>
      <c r="BQ27" s="539" t="e">
        <f ca="1">+IF(AND(ISNUMBER(OFFSET('Hygiene Data'!$I$9,0,10*ROW('Hygiene Data'!I21))),'Data Summary'!EF27="Yes"),OFFSET('Hygiene Data'!$I$9,0,10*ROW('Hygiene Data'!I21)),NA())</f>
        <v>#N/A</v>
      </c>
    </row>
    <row r="28" spans="1:69" x14ac:dyDescent="0.25">
      <c r="A28" s="535" t="e">
        <f ca="1">+RIGHT('Data Summary'!A28,LEN('Data Summary'!A28)-9)</f>
        <v>#VALUE!</v>
      </c>
      <c r="B28" s="509" t="str">
        <f ca="1">+IF(ISTEXT('Data Summary'!B28),'Data Summary'!B28,"")</f>
        <v/>
      </c>
      <c r="C28" s="536" t="e">
        <f ca="1">+VALUE('Data Summary'!C28)</f>
        <v>#VALUE!</v>
      </c>
      <c r="D28" s="537" t="e">
        <f ca="1">+IF(AND(ISNUMBER(OFFSET('Water Data'!$D$4,0,10*ROW('Water Data'!D22))),'Data Summary'!BS28="Yes"),100-OFFSET('Water Data'!$D$4,0,10*ROW('Water Data'!D22)),NA())</f>
        <v>#N/A</v>
      </c>
      <c r="E28" s="537" t="e">
        <f ca="1">+IF(AND(ISNUMBER(OFFSET('Water Data'!$D$6,0,10*ROW('Water Data'!D22))),'Data Summary'!BT28="Yes"),OFFSET('Water Data'!$D$6,0,10*ROW('Water Data'!D22)),NA())</f>
        <v>#N/A</v>
      </c>
      <c r="F28" s="537" t="e">
        <f ca="1">+IF(AND(ISNUMBER(OFFSET('Water Data'!$D$9,0,10*ROW('Water Data'!D22))),'Data Summary'!BU28="Yes"),OFFSET('Water Data'!$D$9,0,10*ROW('Water Data'!D22)),NA())</f>
        <v>#N/A</v>
      </c>
      <c r="G28" s="537" t="e">
        <f ca="1">+IF(AND(ISNUMBER(OFFSET('Water Data'!$E$4,0,10*ROW('Water Data'!E22))),'Data Summary'!BV28="Yes"),100-OFFSET('Water Data'!$E$4,0,10*ROW('Water Data'!E22)),NA())</f>
        <v>#N/A</v>
      </c>
      <c r="H28" s="537" t="e">
        <f ca="1">+IF(AND(ISNUMBER(OFFSET('Water Data'!$E$6,0,10*ROW('Water Data'!E22))),'Data Summary'!BW28="Yes"),OFFSET('Water Data'!$E$6,0,10*ROW('Water Data'!E22)),NA())</f>
        <v>#N/A</v>
      </c>
      <c r="I28" s="537" t="e">
        <f ca="1">+IF(AND(ISNUMBER(OFFSET('Water Data'!$E$9,0,10*ROW('Water Data'!E22))),'Data Summary'!BX28="Yes"),OFFSET('Water Data'!$E$9,0,10*ROW('Water Data'!E22)),NA())</f>
        <v>#N/A</v>
      </c>
      <c r="J28" s="537" t="e">
        <f ca="1">+IF(AND(ISNUMBER(OFFSET('Water Data'!$F$4,0,10*ROW('Water Data'!F22))),'Data Summary'!BY28="Yes"),100-OFFSET('Water Data'!$F$4,0,10*ROW('Water Data'!F22)),NA())</f>
        <v>#N/A</v>
      </c>
      <c r="K28" s="537" t="e">
        <f ca="1">+IF(AND(ISNUMBER(OFFSET('Water Data'!$F$6,0,10*ROW('Water Data'!F22))),'Data Summary'!BZ28="Yes"),OFFSET('Water Data'!$F$6,0,10*ROW('Water Data'!F22)),NA())</f>
        <v>#N/A</v>
      </c>
      <c r="L28" s="537" t="e">
        <f ca="1">+IF(AND(ISNUMBER(OFFSET('Water Data'!$F$9,0,10*ROW('Water Data'!F22))),'Data Summary'!CA28="Yes"),OFFSET('Water Data'!$F$9,0,10*ROW('Water Data'!F22)),NA())</f>
        <v>#N/A</v>
      </c>
      <c r="M28" s="537" t="e">
        <f ca="1">+IF(AND(ISNUMBER(OFFSET('Water Data'!$G$4,0,10*ROW('Water Data'!G22))),'Data Summary'!CB28="Yes"),100-OFFSET('Water Data'!$G$4,0,10*ROW('Water Data'!G22)),NA())</f>
        <v>#N/A</v>
      </c>
      <c r="N28" s="537" t="e">
        <f ca="1">+IF(AND(ISNUMBER(OFFSET('Water Data'!$G$6,0,10*ROW('Water Data'!G22))),'Data Summary'!CC28="Yes"),OFFSET('Water Data'!$G$6,0,10*ROW('Water Data'!G22)),NA())</f>
        <v>#N/A</v>
      </c>
      <c r="O28" s="537" t="e">
        <f ca="1">+IF(AND(ISNUMBER(OFFSET('Water Data'!$G$9,0,10*ROW('Water Data'!G22))),'Data Summary'!CD28="Yes"),OFFSET('Water Data'!$G$9,0,10*ROW('Water Data'!G22)),NA())</f>
        <v>#N/A</v>
      </c>
      <c r="P28" s="537" t="e">
        <f ca="1">+IF(AND(ISNUMBER(OFFSET('Water Data'!$H$4,0,10*ROW('Water Data'!H22))),'Data Summary'!CE28="Yes"),100-OFFSET('Water Data'!$H$4,0,10*ROW('Water Data'!H22)),NA())</f>
        <v>#N/A</v>
      </c>
      <c r="Q28" s="537" t="e">
        <f ca="1">+IF(AND(ISNUMBER(OFFSET('Water Data'!$H$6,0,10*ROW('Water Data'!H22))),'Data Summary'!CF28="Yes"),OFFSET('Water Data'!$H$6,0,10*ROW('Water Data'!H22)),NA())</f>
        <v>#N/A</v>
      </c>
      <c r="R28" s="537" t="e">
        <f ca="1">+IF(AND(ISNUMBER(OFFSET('Water Data'!$H$9,0,10*ROW('Water Data'!H22))),'Data Summary'!CG28="Yes"),OFFSET('Water Data'!$H$9,0,10*ROW('Water Data'!H22)),NA())</f>
        <v>#N/A</v>
      </c>
      <c r="S28" s="537" t="e">
        <f ca="1">+IF(AND(ISNUMBER(OFFSET('Water Data'!$I$4,0,10*ROW('Water Data'!I22))),'Data Summary'!CH28="Yes"),100-OFFSET('Water Data'!$I$4,0,10*ROW('Water Data'!I22)),NA())</f>
        <v>#N/A</v>
      </c>
      <c r="T28" s="537" t="e">
        <f ca="1">+IF(AND(ISNUMBER(OFFSET('Water Data'!$I$6,0,10*ROW('Water Data'!I22))),'Data Summary'!CI28="Yes"),OFFSET('Water Data'!$I$6,0,10*ROW('Water Data'!I22)),NA())</f>
        <v>#N/A</v>
      </c>
      <c r="U28" s="537" t="e">
        <f ca="1">+IF(AND(ISNUMBER(OFFSET('Water Data'!$I$9,0,10*ROW('Water Data'!I22))),'Data Summary'!CJ28="Yes"),OFFSET('Water Data'!$I$9,0,10*ROW('Water Data'!I22)),NA())</f>
        <v>#N/A</v>
      </c>
      <c r="V28" s="538" t="e">
        <f ca="1">+IF(AND(ISNUMBER(OFFSET('Sanitation Data'!$D$4,0,10*ROW('Sanitation Data'!D22))),'Data Summary'!CK28="Yes"),100-OFFSET('Sanitation Data'!$D$4,0,10*ROW('Sanitation Data'!D22)),NA())</f>
        <v>#N/A</v>
      </c>
      <c r="W28" s="538" t="e">
        <f ca="1">+IF(AND(ISNUMBER(OFFSET('Sanitation Data'!$D$6,0,10*ROW('Sanitation Data'!D22))),'Data Summary'!CL28="Yes"),OFFSET('Sanitation Data'!$D$6,0,10*ROW('Sanitation Data'!D22)),NA())</f>
        <v>#N/A</v>
      </c>
      <c r="X28" s="538" t="e">
        <f ca="1">+IF(AND(ISNUMBER(OFFSET('Sanitation Data'!$D$10,0,10*ROW('Sanitation Data'!D22))),'Data Summary'!CM28="Yes"),OFFSET('Sanitation Data'!$D$10,0,10*ROW('Sanitation Data'!D22)),NA())</f>
        <v>#N/A</v>
      </c>
      <c r="Y28" s="538" t="e">
        <f ca="1">+IF(AND(ISNUMBER(OFFSET('Sanitation Data'!$D$11,0,10*ROW('Sanitation Data'!D22))),'Data Summary'!CN28="Yes"),OFFSET('Sanitation Data'!$D$11,0,10*ROW('Sanitation Data'!D22)),NA())</f>
        <v>#N/A</v>
      </c>
      <c r="Z28" s="538" t="e">
        <f ca="1">+IF(AND(ISNUMBER(OFFSET('Sanitation Data'!$D$12,0,10*ROW('Sanitation Data'!D22))),'Data Summary'!CO28="Yes"),OFFSET('Sanitation Data'!$D$12,0,10*ROW('Sanitation Data'!D22)),NA())</f>
        <v>#N/A</v>
      </c>
      <c r="AA28" s="538" t="e">
        <f ca="1">+IF(AND(ISNUMBER(OFFSET('Sanitation Data'!$E$4,0,10*ROW('Sanitation Data'!E22))),'Data Summary'!CP28="Yes"),100-OFFSET('Sanitation Data'!$E$4,0,10*ROW('Sanitation Data'!E22)),NA())</f>
        <v>#N/A</v>
      </c>
      <c r="AB28" s="538" t="e">
        <f ca="1">+IF(AND(ISNUMBER(OFFSET('Sanitation Data'!$E$6,0,10*ROW('Sanitation Data'!E22))),'Data Summary'!CQ28="Yes"),OFFSET('Sanitation Data'!$E$6,0,10*ROW('Sanitation Data'!E22)),NA())</f>
        <v>#N/A</v>
      </c>
      <c r="AC28" s="538" t="e">
        <f ca="1">+IF(AND(ISNUMBER(OFFSET('Sanitation Data'!$E$10,0,10*ROW('Sanitation Data'!E22))),'Data Summary'!CR28="Yes"),OFFSET('Sanitation Data'!$E$10,0,10*ROW('Sanitation Data'!E22)),NA())</f>
        <v>#N/A</v>
      </c>
      <c r="AD28" s="538" t="e">
        <f ca="1">+IF(AND(ISNUMBER(OFFSET('Sanitation Data'!$E$11,0,10*ROW('Sanitation Data'!E22))),'Data Summary'!CS28="Yes"),OFFSET('Sanitation Data'!$E$11,0,10*ROW('Sanitation Data'!E22)),NA())</f>
        <v>#N/A</v>
      </c>
      <c r="AE28" s="538" t="e">
        <f ca="1">+IF(AND(ISNUMBER(OFFSET('Sanitation Data'!$E$12,0,10*ROW('Sanitation Data'!E22))),'Data Summary'!CT28="Yes"),OFFSET('Sanitation Data'!$E$12,0,10*ROW('Sanitation Data'!E22)),NA())</f>
        <v>#N/A</v>
      </c>
      <c r="AF28" s="538" t="e">
        <f ca="1">+IF(AND(ISNUMBER(OFFSET('Sanitation Data'!$F$4,0,10*ROW('Sanitation Data'!F22))),'Data Summary'!CU28="Yes"),100-OFFSET('Sanitation Data'!$F$4,0,10*ROW('Sanitation Data'!F22)),NA())</f>
        <v>#N/A</v>
      </c>
      <c r="AG28" s="538" t="e">
        <f ca="1">+IF(AND(ISNUMBER(OFFSET('Sanitation Data'!$F$6,0,10*ROW('Sanitation Data'!F22))),'Data Summary'!CV28="Yes"),OFFSET('Sanitation Data'!$F$6,0,10*ROW('Sanitation Data'!F22)),NA())</f>
        <v>#N/A</v>
      </c>
      <c r="AH28" s="538" t="e">
        <f ca="1">+IF(AND(ISNUMBER(OFFSET('Sanitation Data'!$F$10,0,10*ROW('Sanitation Data'!F22))),'Data Summary'!CW28="Yes"),OFFSET('Sanitation Data'!$F$10,0,10*ROW('Sanitation Data'!F22)),NA())</f>
        <v>#N/A</v>
      </c>
      <c r="AI28" s="538" t="e">
        <f ca="1">+IF(AND(ISNUMBER(OFFSET('Sanitation Data'!$F$11,0,10*ROW('Sanitation Data'!F22))),'Data Summary'!CX28="Yes"),OFFSET('Sanitation Data'!$F$11,0,10*ROW('Sanitation Data'!F22)),NA())</f>
        <v>#N/A</v>
      </c>
      <c r="AJ28" s="538" t="e">
        <f ca="1">+IF(AND(ISNUMBER(OFFSET('Sanitation Data'!$F$12,0,10*ROW('Sanitation Data'!F22))),'Data Summary'!CY28="Yes"),OFFSET('Sanitation Data'!$F$12,0,10*ROW('Sanitation Data'!F22)),NA())</f>
        <v>#N/A</v>
      </c>
      <c r="AK28" s="538" t="e">
        <f ca="1">+IF(AND(ISNUMBER(OFFSET('Sanitation Data'!$G$4,0,10*ROW('Sanitation Data'!G22))),'Data Summary'!CZ28="Yes"),100-OFFSET('Sanitation Data'!$G$4,0,10*ROW('Sanitation Data'!G22)),NA())</f>
        <v>#N/A</v>
      </c>
      <c r="AL28" s="538" t="e">
        <f ca="1">+IF(AND(ISNUMBER(OFFSET('Sanitation Data'!$G$6,0,10*ROW('Sanitation Data'!G22))),'Data Summary'!DA28="Yes"),OFFSET('Sanitation Data'!$G$6,0,10*ROW('Sanitation Data'!G22)),NA())</f>
        <v>#N/A</v>
      </c>
      <c r="AM28" s="538" t="e">
        <f ca="1">+IF(AND(ISNUMBER(OFFSET('Sanitation Data'!$G$10,0,10*ROW('Sanitation Data'!G22))),'Data Summary'!DB28="Yes"),OFFSET('Sanitation Data'!$G$10,0,10*ROW('Sanitation Data'!G22)),NA())</f>
        <v>#N/A</v>
      </c>
      <c r="AN28" s="538" t="e">
        <f ca="1">+IF(AND(ISNUMBER(OFFSET('Sanitation Data'!$G$11,0,10*ROW('Sanitation Data'!G22))),'Data Summary'!DC28="Yes"),OFFSET('Sanitation Data'!$G$11,0,10*ROW('Sanitation Data'!G22)),NA())</f>
        <v>#N/A</v>
      </c>
      <c r="AO28" s="538" t="e">
        <f ca="1">+IF(AND(ISNUMBER(OFFSET('Sanitation Data'!$G$12,0,10*ROW('Sanitation Data'!G22))),'Data Summary'!DD28="Yes"),OFFSET('Sanitation Data'!$G$12,0,10*ROW('Sanitation Data'!G22)),NA())</f>
        <v>#N/A</v>
      </c>
      <c r="AP28" s="538" t="e">
        <f ca="1">+IF(AND(ISNUMBER(OFFSET('Sanitation Data'!$H$4,0,10*ROW('Sanitation Data'!H22))),'Data Summary'!DE28="Yes"),100-OFFSET('Sanitation Data'!$H$4,0,10*ROW('Sanitation Data'!H22)),NA())</f>
        <v>#N/A</v>
      </c>
      <c r="AQ28" s="538" t="e">
        <f ca="1">+IF(AND(ISNUMBER(OFFSET('Sanitation Data'!$H$6,0,10*ROW('Sanitation Data'!H22))),'Data Summary'!DF28="Yes"),OFFSET('Sanitation Data'!$H$6,0,10*ROW('Sanitation Data'!H22)),NA())</f>
        <v>#N/A</v>
      </c>
      <c r="AR28" s="538" t="e">
        <f ca="1">+IF(AND(ISNUMBER(OFFSET('Sanitation Data'!$H$10,0,10*ROW('Sanitation Data'!H22))),'Data Summary'!DG28="Yes"),OFFSET('Sanitation Data'!$H$10,0,10*ROW('Sanitation Data'!H22)),NA())</f>
        <v>#N/A</v>
      </c>
      <c r="AS28" s="538" t="e">
        <f ca="1">+IF(AND(ISNUMBER(OFFSET('Sanitation Data'!$H$11,0,10*ROW('Sanitation Data'!H22))),'Data Summary'!DH28="Yes"),OFFSET('Sanitation Data'!$H$11,0,10*ROW('Sanitation Data'!H22)),NA())</f>
        <v>#N/A</v>
      </c>
      <c r="AT28" s="538" t="e">
        <f ca="1">+IF(AND(ISNUMBER(OFFSET('Sanitation Data'!$H$12,0,10*ROW('Sanitation Data'!H22))),'Data Summary'!DI28="Yes"),OFFSET('Sanitation Data'!$H$12,0,10*ROW('Sanitation Data'!H22)),NA())</f>
        <v>#N/A</v>
      </c>
      <c r="AU28" s="538" t="e">
        <f ca="1">+IF(AND(ISNUMBER(OFFSET('Sanitation Data'!$I$4,0,10*ROW('Sanitation Data'!I22))),'Data Summary'!DJ28="Yes"),100-OFFSET('Sanitation Data'!$I$4,0,10*ROW('Sanitation Data'!I22)),NA())</f>
        <v>#N/A</v>
      </c>
      <c r="AV28" s="538" t="e">
        <f ca="1">+IF(AND(ISNUMBER(OFFSET('Sanitation Data'!$I$6,0,10*ROW('Sanitation Data'!I22))),'Data Summary'!DK28="Yes"),OFFSET('Sanitation Data'!$I$6,0,10*ROW('Sanitation Data'!I22)),NA())</f>
        <v>#N/A</v>
      </c>
      <c r="AW28" s="538" t="e">
        <f ca="1">+IF(AND(ISNUMBER(OFFSET('Sanitation Data'!$I$10,0,10*ROW('Sanitation Data'!I22))),'Data Summary'!DL28="Yes"),OFFSET('Sanitation Data'!$I$10,0,10*ROW('Sanitation Data'!I22)),NA())</f>
        <v>#N/A</v>
      </c>
      <c r="AX28" s="538" t="e">
        <f ca="1">+IF(AND(ISNUMBER(OFFSET('Sanitation Data'!$I$11,0,10*ROW('Sanitation Data'!I22))),'Data Summary'!DM28="Yes"),OFFSET('Sanitation Data'!$I$11,0,10*ROW('Sanitation Data'!I22)),NA())</f>
        <v>#N/A</v>
      </c>
      <c r="AY28" s="538" t="e">
        <f ca="1">+IF(AND(ISNUMBER(OFFSET('Sanitation Data'!$I$12,0,10*ROW('Sanitation Data'!I22))),'Data Summary'!DN28="Yes"),OFFSET('Sanitation Data'!$I$12,0,10*ROW('Sanitation Data'!I22)),NA())</f>
        <v>#N/A</v>
      </c>
      <c r="AZ28" s="539" t="e">
        <f ca="1">+IF(AND(ISNUMBER(OFFSET('Hygiene Data'!$D$5,0,10*ROW('Hygiene Data'!D22))),'Data Summary'!DO28="Yes"),OFFSET('Hygiene Data'!$D$5,0,10*ROW('Hygiene Data'!D22)),NA())</f>
        <v>#N/A</v>
      </c>
      <c r="BA28" s="539" t="e">
        <f ca="1">+IF(AND(ISNUMBER(OFFSET('Hygiene Data'!$D$7,0,10*ROW('Hygiene Data'!D22))),'Data Summary'!DP28="Yes"),OFFSET('Hygiene Data'!$D$7,0,10*ROW('Hygiene Data'!D22)),NA())</f>
        <v>#N/A</v>
      </c>
      <c r="BB28" s="539" t="e">
        <f ca="1">+IF(AND(ISNUMBER(OFFSET('Hygiene Data'!$D$9,0,10*ROW('Hygiene Data'!D22))),'Data Summary'!DQ28="Yes"),OFFSET('Hygiene Data'!$D$9,0,10*ROW('Hygiene Data'!D22)),NA())</f>
        <v>#N/A</v>
      </c>
      <c r="BC28" s="539" t="e">
        <f ca="1">+IF(AND(ISNUMBER(OFFSET('Hygiene Data'!$E$5,0,10*ROW('Hygiene Data'!E22))),'Data Summary'!DR28="Yes"),OFFSET('Hygiene Data'!$E$5,0,10*ROW('Hygiene Data'!E22)),NA())</f>
        <v>#N/A</v>
      </c>
      <c r="BD28" s="539" t="e">
        <f ca="1">+IF(AND(ISNUMBER(OFFSET('Hygiene Data'!$E$7,0,10*ROW('Hygiene Data'!E22))),'Data Summary'!DS28="Yes"),OFFSET('Hygiene Data'!$E$7,0,10*ROW('Hygiene Data'!E22)),NA())</f>
        <v>#N/A</v>
      </c>
      <c r="BE28" s="539" t="e">
        <f ca="1">+IF(AND(ISNUMBER(OFFSET('Hygiene Data'!$E$9,0,10*ROW('Hygiene Data'!E22))),'Data Summary'!DT28="Yes"),OFFSET('Hygiene Data'!$E$9,0,10*ROW('Hygiene Data'!E22)),NA())</f>
        <v>#N/A</v>
      </c>
      <c r="BF28" s="539" t="e">
        <f ca="1">+IF(AND(ISNUMBER(OFFSET('Hygiene Data'!$F$5,0,10*ROW('Hygiene Data'!F22))),'Data Summary'!DU28="Yes"),OFFSET('Hygiene Data'!$F$5,0,10*ROW('Hygiene Data'!F22)),NA())</f>
        <v>#N/A</v>
      </c>
      <c r="BG28" s="539" t="e">
        <f ca="1">+IF(AND(ISNUMBER(OFFSET('Hygiene Data'!$F$7,0,10*ROW('Hygiene Data'!F22))),'Data Summary'!DV28="Yes"),OFFSET('Hygiene Data'!$F$7,0,10*ROW('Hygiene Data'!F22)),NA())</f>
        <v>#N/A</v>
      </c>
      <c r="BH28" s="539" t="e">
        <f ca="1">+IF(AND(ISNUMBER(OFFSET('Hygiene Data'!$F$9,0,10*ROW('Hygiene Data'!F22))),'Data Summary'!DW28="Yes"),OFFSET('Hygiene Data'!$F$9,0,10*ROW('Hygiene Data'!F22)),NA())</f>
        <v>#N/A</v>
      </c>
      <c r="BI28" s="539" t="e">
        <f ca="1">+IF(AND(ISNUMBER(OFFSET('Hygiene Data'!$G$5,0,10*ROW('Hygiene Data'!G22))),'Data Summary'!DX28="Yes"),OFFSET('Hygiene Data'!$G$5,0,10*ROW('Hygiene Data'!G22)),NA())</f>
        <v>#N/A</v>
      </c>
      <c r="BJ28" s="539" t="e">
        <f ca="1">+IF(AND(ISNUMBER(OFFSET('Hygiene Data'!$G$7,0,10*ROW('Hygiene Data'!G22))),'Data Summary'!DY28="Yes"),OFFSET('Hygiene Data'!$G$7,0,10*ROW('Hygiene Data'!G22)),NA())</f>
        <v>#N/A</v>
      </c>
      <c r="BK28" s="539" t="e">
        <f ca="1">+IF(AND(ISNUMBER(OFFSET('Hygiene Data'!$G$9,0,10*ROW('Hygiene Data'!G22))),'Data Summary'!DZ28="Yes"),OFFSET('Hygiene Data'!$G$9,0,10*ROW('Hygiene Data'!G22)),NA())</f>
        <v>#N/A</v>
      </c>
      <c r="BL28" s="539" t="e">
        <f ca="1">+IF(AND(ISNUMBER(OFFSET('Hygiene Data'!$H$5,0,10*ROW('Hygiene Data'!H22))),'Data Summary'!EA28="Yes"),OFFSET('Hygiene Data'!$H$5,0,10*ROW('Hygiene Data'!H22)),NA())</f>
        <v>#N/A</v>
      </c>
      <c r="BM28" s="539" t="e">
        <f ca="1">+IF(AND(ISNUMBER(OFFSET('Hygiene Data'!$H$7,0,10*ROW('Hygiene Data'!H22))),'Data Summary'!EB28="Yes"),OFFSET('Hygiene Data'!$H$7,0,10*ROW('Hygiene Data'!H22)),NA())</f>
        <v>#N/A</v>
      </c>
      <c r="BN28" s="539" t="e">
        <f ca="1">+IF(AND(ISNUMBER(OFFSET('Hygiene Data'!$H$9,0,10*ROW('Hygiene Data'!H22))),'Data Summary'!EC28="Yes"),OFFSET('Hygiene Data'!$H$9,0,10*ROW('Hygiene Data'!H22)),NA())</f>
        <v>#N/A</v>
      </c>
      <c r="BO28" s="539" t="e">
        <f ca="1">+IF(AND(ISNUMBER(OFFSET('Hygiene Data'!$I$5,0,10*ROW('Hygiene Data'!I22))),'Data Summary'!ED28="Yes"),OFFSET('Hygiene Data'!$I$5,0,10*ROW('Hygiene Data'!I22)),NA())</f>
        <v>#N/A</v>
      </c>
      <c r="BP28" s="539" t="e">
        <f ca="1">+IF(AND(ISNUMBER(OFFSET('Hygiene Data'!$I$7,0,10*ROW('Hygiene Data'!I22))),'Data Summary'!EE28="Yes"),OFFSET('Hygiene Data'!$I$7,0,10*ROW('Hygiene Data'!I22)),NA())</f>
        <v>#N/A</v>
      </c>
      <c r="BQ28" s="539" t="e">
        <f ca="1">+IF(AND(ISNUMBER(OFFSET('Hygiene Data'!$I$9,0,10*ROW('Hygiene Data'!I22))),'Data Summary'!EF28="Yes"),OFFSET('Hygiene Data'!$I$9,0,10*ROW('Hygiene Data'!I22)),NA())</f>
        <v>#N/A</v>
      </c>
    </row>
    <row r="29" spans="1:69" x14ac:dyDescent="0.25">
      <c r="A29" s="535" t="e">
        <f ca="1">+RIGHT('Data Summary'!A29,LEN('Data Summary'!A29)-9)</f>
        <v>#VALUE!</v>
      </c>
      <c r="B29" s="509" t="str">
        <f ca="1">+IF(ISTEXT('Data Summary'!B29),'Data Summary'!B29,"")</f>
        <v/>
      </c>
      <c r="C29" s="536" t="e">
        <f ca="1">+VALUE('Data Summary'!C29)</f>
        <v>#VALUE!</v>
      </c>
      <c r="D29" s="537" t="e">
        <f ca="1">+IF(AND(ISNUMBER(OFFSET('Water Data'!$D$4,0,10*ROW('Water Data'!D23))),'Data Summary'!BS29="Yes"),100-OFFSET('Water Data'!$D$4,0,10*ROW('Water Data'!D23)),NA())</f>
        <v>#N/A</v>
      </c>
      <c r="E29" s="537" t="e">
        <f ca="1">+IF(AND(ISNUMBER(OFFSET('Water Data'!$D$6,0,10*ROW('Water Data'!D23))),'Data Summary'!BT29="Yes"),OFFSET('Water Data'!$D$6,0,10*ROW('Water Data'!D23)),NA())</f>
        <v>#N/A</v>
      </c>
      <c r="F29" s="537" t="e">
        <f ca="1">+IF(AND(ISNUMBER(OFFSET('Water Data'!$D$9,0,10*ROW('Water Data'!D23))),'Data Summary'!BU29="Yes"),OFFSET('Water Data'!$D$9,0,10*ROW('Water Data'!D23)),NA())</f>
        <v>#N/A</v>
      </c>
      <c r="G29" s="537" t="e">
        <f ca="1">+IF(AND(ISNUMBER(OFFSET('Water Data'!$E$4,0,10*ROW('Water Data'!E23))),'Data Summary'!BV29="Yes"),100-OFFSET('Water Data'!$E$4,0,10*ROW('Water Data'!E23)),NA())</f>
        <v>#N/A</v>
      </c>
      <c r="H29" s="537" t="e">
        <f ca="1">+IF(AND(ISNUMBER(OFFSET('Water Data'!$E$6,0,10*ROW('Water Data'!E23))),'Data Summary'!BW29="Yes"),OFFSET('Water Data'!$E$6,0,10*ROW('Water Data'!E23)),NA())</f>
        <v>#N/A</v>
      </c>
      <c r="I29" s="537" t="e">
        <f ca="1">+IF(AND(ISNUMBER(OFFSET('Water Data'!$E$9,0,10*ROW('Water Data'!E23))),'Data Summary'!BX29="Yes"),OFFSET('Water Data'!$E$9,0,10*ROW('Water Data'!E23)),NA())</f>
        <v>#N/A</v>
      </c>
      <c r="J29" s="537" t="e">
        <f ca="1">+IF(AND(ISNUMBER(OFFSET('Water Data'!$F$4,0,10*ROW('Water Data'!F23))),'Data Summary'!BY29="Yes"),100-OFFSET('Water Data'!$F$4,0,10*ROW('Water Data'!F23)),NA())</f>
        <v>#N/A</v>
      </c>
      <c r="K29" s="537" t="e">
        <f ca="1">+IF(AND(ISNUMBER(OFFSET('Water Data'!$F$6,0,10*ROW('Water Data'!F23))),'Data Summary'!BZ29="Yes"),OFFSET('Water Data'!$F$6,0,10*ROW('Water Data'!F23)),NA())</f>
        <v>#N/A</v>
      </c>
      <c r="L29" s="537" t="e">
        <f ca="1">+IF(AND(ISNUMBER(OFFSET('Water Data'!$F$9,0,10*ROW('Water Data'!F23))),'Data Summary'!CA29="Yes"),OFFSET('Water Data'!$F$9,0,10*ROW('Water Data'!F23)),NA())</f>
        <v>#N/A</v>
      </c>
      <c r="M29" s="537" t="e">
        <f ca="1">+IF(AND(ISNUMBER(OFFSET('Water Data'!$G$4,0,10*ROW('Water Data'!G23))),'Data Summary'!CB29="Yes"),100-OFFSET('Water Data'!$G$4,0,10*ROW('Water Data'!G23)),NA())</f>
        <v>#N/A</v>
      </c>
      <c r="N29" s="537" t="e">
        <f ca="1">+IF(AND(ISNUMBER(OFFSET('Water Data'!$G$6,0,10*ROW('Water Data'!G23))),'Data Summary'!CC29="Yes"),OFFSET('Water Data'!$G$6,0,10*ROW('Water Data'!G23)),NA())</f>
        <v>#N/A</v>
      </c>
      <c r="O29" s="537" t="e">
        <f ca="1">+IF(AND(ISNUMBER(OFFSET('Water Data'!$G$9,0,10*ROW('Water Data'!G23))),'Data Summary'!CD29="Yes"),OFFSET('Water Data'!$G$9,0,10*ROW('Water Data'!G23)),NA())</f>
        <v>#N/A</v>
      </c>
      <c r="P29" s="537" t="e">
        <f ca="1">+IF(AND(ISNUMBER(OFFSET('Water Data'!$H$4,0,10*ROW('Water Data'!H23))),'Data Summary'!CE29="Yes"),100-OFFSET('Water Data'!$H$4,0,10*ROW('Water Data'!H23)),NA())</f>
        <v>#N/A</v>
      </c>
      <c r="Q29" s="537" t="e">
        <f ca="1">+IF(AND(ISNUMBER(OFFSET('Water Data'!$H$6,0,10*ROW('Water Data'!H23))),'Data Summary'!CF29="Yes"),OFFSET('Water Data'!$H$6,0,10*ROW('Water Data'!H23)),NA())</f>
        <v>#N/A</v>
      </c>
      <c r="R29" s="537" t="e">
        <f ca="1">+IF(AND(ISNUMBER(OFFSET('Water Data'!$H$9,0,10*ROW('Water Data'!H23))),'Data Summary'!CG29="Yes"),OFFSET('Water Data'!$H$9,0,10*ROW('Water Data'!H23)),NA())</f>
        <v>#N/A</v>
      </c>
      <c r="S29" s="537" t="e">
        <f ca="1">+IF(AND(ISNUMBER(OFFSET('Water Data'!$I$4,0,10*ROW('Water Data'!I23))),'Data Summary'!CH29="Yes"),100-OFFSET('Water Data'!$I$4,0,10*ROW('Water Data'!I23)),NA())</f>
        <v>#N/A</v>
      </c>
      <c r="T29" s="537" t="e">
        <f ca="1">+IF(AND(ISNUMBER(OFFSET('Water Data'!$I$6,0,10*ROW('Water Data'!I23))),'Data Summary'!CI29="Yes"),OFFSET('Water Data'!$I$6,0,10*ROW('Water Data'!I23)),NA())</f>
        <v>#N/A</v>
      </c>
      <c r="U29" s="537" t="e">
        <f ca="1">+IF(AND(ISNUMBER(OFFSET('Water Data'!$I$9,0,10*ROW('Water Data'!I23))),'Data Summary'!CJ29="Yes"),OFFSET('Water Data'!$I$9,0,10*ROW('Water Data'!I23)),NA())</f>
        <v>#N/A</v>
      </c>
      <c r="V29" s="538" t="e">
        <f ca="1">+IF(AND(ISNUMBER(OFFSET('Sanitation Data'!$D$4,0,10*ROW('Sanitation Data'!D23))),'Data Summary'!CK29="Yes"),100-OFFSET('Sanitation Data'!$D$4,0,10*ROW('Sanitation Data'!D23)),NA())</f>
        <v>#N/A</v>
      </c>
      <c r="W29" s="538" t="e">
        <f ca="1">+IF(AND(ISNUMBER(OFFSET('Sanitation Data'!$D$6,0,10*ROW('Sanitation Data'!D23))),'Data Summary'!CL29="Yes"),OFFSET('Sanitation Data'!$D$6,0,10*ROW('Sanitation Data'!D23)),NA())</f>
        <v>#N/A</v>
      </c>
      <c r="X29" s="538" t="e">
        <f ca="1">+IF(AND(ISNUMBER(OFFSET('Sanitation Data'!$D$10,0,10*ROW('Sanitation Data'!D23))),'Data Summary'!CM29="Yes"),OFFSET('Sanitation Data'!$D$10,0,10*ROW('Sanitation Data'!D23)),NA())</f>
        <v>#N/A</v>
      </c>
      <c r="Y29" s="538" t="e">
        <f ca="1">+IF(AND(ISNUMBER(OFFSET('Sanitation Data'!$D$11,0,10*ROW('Sanitation Data'!D23))),'Data Summary'!CN29="Yes"),OFFSET('Sanitation Data'!$D$11,0,10*ROW('Sanitation Data'!D23)),NA())</f>
        <v>#N/A</v>
      </c>
      <c r="Z29" s="538" t="e">
        <f ca="1">+IF(AND(ISNUMBER(OFFSET('Sanitation Data'!$D$12,0,10*ROW('Sanitation Data'!D23))),'Data Summary'!CO29="Yes"),OFFSET('Sanitation Data'!$D$12,0,10*ROW('Sanitation Data'!D23)),NA())</f>
        <v>#N/A</v>
      </c>
      <c r="AA29" s="538" t="e">
        <f ca="1">+IF(AND(ISNUMBER(OFFSET('Sanitation Data'!$E$4,0,10*ROW('Sanitation Data'!E23))),'Data Summary'!CP29="Yes"),100-OFFSET('Sanitation Data'!$E$4,0,10*ROW('Sanitation Data'!E23)),NA())</f>
        <v>#N/A</v>
      </c>
      <c r="AB29" s="538" t="e">
        <f ca="1">+IF(AND(ISNUMBER(OFFSET('Sanitation Data'!$E$6,0,10*ROW('Sanitation Data'!E23))),'Data Summary'!CQ29="Yes"),OFFSET('Sanitation Data'!$E$6,0,10*ROW('Sanitation Data'!E23)),NA())</f>
        <v>#N/A</v>
      </c>
      <c r="AC29" s="538" t="e">
        <f ca="1">+IF(AND(ISNUMBER(OFFSET('Sanitation Data'!$E$10,0,10*ROW('Sanitation Data'!E23))),'Data Summary'!CR29="Yes"),OFFSET('Sanitation Data'!$E$10,0,10*ROW('Sanitation Data'!E23)),NA())</f>
        <v>#N/A</v>
      </c>
      <c r="AD29" s="538" t="e">
        <f ca="1">+IF(AND(ISNUMBER(OFFSET('Sanitation Data'!$E$11,0,10*ROW('Sanitation Data'!E23))),'Data Summary'!CS29="Yes"),OFFSET('Sanitation Data'!$E$11,0,10*ROW('Sanitation Data'!E23)),NA())</f>
        <v>#N/A</v>
      </c>
      <c r="AE29" s="538" t="e">
        <f ca="1">+IF(AND(ISNUMBER(OFFSET('Sanitation Data'!$E$12,0,10*ROW('Sanitation Data'!E23))),'Data Summary'!CT29="Yes"),OFFSET('Sanitation Data'!$E$12,0,10*ROW('Sanitation Data'!E23)),NA())</f>
        <v>#N/A</v>
      </c>
      <c r="AF29" s="538" t="e">
        <f ca="1">+IF(AND(ISNUMBER(OFFSET('Sanitation Data'!$F$4,0,10*ROW('Sanitation Data'!F23))),'Data Summary'!CU29="Yes"),100-OFFSET('Sanitation Data'!$F$4,0,10*ROW('Sanitation Data'!F23)),NA())</f>
        <v>#N/A</v>
      </c>
      <c r="AG29" s="538" t="e">
        <f ca="1">+IF(AND(ISNUMBER(OFFSET('Sanitation Data'!$F$6,0,10*ROW('Sanitation Data'!F23))),'Data Summary'!CV29="Yes"),OFFSET('Sanitation Data'!$F$6,0,10*ROW('Sanitation Data'!F23)),NA())</f>
        <v>#N/A</v>
      </c>
      <c r="AH29" s="538" t="e">
        <f ca="1">+IF(AND(ISNUMBER(OFFSET('Sanitation Data'!$F$10,0,10*ROW('Sanitation Data'!F23))),'Data Summary'!CW29="Yes"),OFFSET('Sanitation Data'!$F$10,0,10*ROW('Sanitation Data'!F23)),NA())</f>
        <v>#N/A</v>
      </c>
      <c r="AI29" s="538" t="e">
        <f ca="1">+IF(AND(ISNUMBER(OFFSET('Sanitation Data'!$F$11,0,10*ROW('Sanitation Data'!F23))),'Data Summary'!CX29="Yes"),OFFSET('Sanitation Data'!$F$11,0,10*ROW('Sanitation Data'!F23)),NA())</f>
        <v>#N/A</v>
      </c>
      <c r="AJ29" s="538" t="e">
        <f ca="1">+IF(AND(ISNUMBER(OFFSET('Sanitation Data'!$F$12,0,10*ROW('Sanitation Data'!F23))),'Data Summary'!CY29="Yes"),OFFSET('Sanitation Data'!$F$12,0,10*ROW('Sanitation Data'!F23)),NA())</f>
        <v>#N/A</v>
      </c>
      <c r="AK29" s="538" t="e">
        <f ca="1">+IF(AND(ISNUMBER(OFFSET('Sanitation Data'!$G$4,0,10*ROW('Sanitation Data'!G23))),'Data Summary'!CZ29="Yes"),100-OFFSET('Sanitation Data'!$G$4,0,10*ROW('Sanitation Data'!G23)),NA())</f>
        <v>#N/A</v>
      </c>
      <c r="AL29" s="538" t="e">
        <f ca="1">+IF(AND(ISNUMBER(OFFSET('Sanitation Data'!$G$6,0,10*ROW('Sanitation Data'!G23))),'Data Summary'!DA29="Yes"),OFFSET('Sanitation Data'!$G$6,0,10*ROW('Sanitation Data'!G23)),NA())</f>
        <v>#N/A</v>
      </c>
      <c r="AM29" s="538" t="e">
        <f ca="1">+IF(AND(ISNUMBER(OFFSET('Sanitation Data'!$G$10,0,10*ROW('Sanitation Data'!G23))),'Data Summary'!DB29="Yes"),OFFSET('Sanitation Data'!$G$10,0,10*ROW('Sanitation Data'!G23)),NA())</f>
        <v>#N/A</v>
      </c>
      <c r="AN29" s="538" t="e">
        <f ca="1">+IF(AND(ISNUMBER(OFFSET('Sanitation Data'!$G$11,0,10*ROW('Sanitation Data'!G23))),'Data Summary'!DC29="Yes"),OFFSET('Sanitation Data'!$G$11,0,10*ROW('Sanitation Data'!G23)),NA())</f>
        <v>#N/A</v>
      </c>
      <c r="AO29" s="538" t="e">
        <f ca="1">+IF(AND(ISNUMBER(OFFSET('Sanitation Data'!$G$12,0,10*ROW('Sanitation Data'!G23))),'Data Summary'!DD29="Yes"),OFFSET('Sanitation Data'!$G$12,0,10*ROW('Sanitation Data'!G23)),NA())</f>
        <v>#N/A</v>
      </c>
      <c r="AP29" s="538" t="e">
        <f ca="1">+IF(AND(ISNUMBER(OFFSET('Sanitation Data'!$H$4,0,10*ROW('Sanitation Data'!H23))),'Data Summary'!DE29="Yes"),100-OFFSET('Sanitation Data'!$H$4,0,10*ROW('Sanitation Data'!H23)),NA())</f>
        <v>#N/A</v>
      </c>
      <c r="AQ29" s="538" t="e">
        <f ca="1">+IF(AND(ISNUMBER(OFFSET('Sanitation Data'!$H$6,0,10*ROW('Sanitation Data'!H23))),'Data Summary'!DF29="Yes"),OFFSET('Sanitation Data'!$H$6,0,10*ROW('Sanitation Data'!H23)),NA())</f>
        <v>#N/A</v>
      </c>
      <c r="AR29" s="538" t="e">
        <f ca="1">+IF(AND(ISNUMBER(OFFSET('Sanitation Data'!$H$10,0,10*ROW('Sanitation Data'!H23))),'Data Summary'!DG29="Yes"),OFFSET('Sanitation Data'!$H$10,0,10*ROW('Sanitation Data'!H23)),NA())</f>
        <v>#N/A</v>
      </c>
      <c r="AS29" s="538" t="e">
        <f ca="1">+IF(AND(ISNUMBER(OFFSET('Sanitation Data'!$H$11,0,10*ROW('Sanitation Data'!H23))),'Data Summary'!DH29="Yes"),OFFSET('Sanitation Data'!$H$11,0,10*ROW('Sanitation Data'!H23)),NA())</f>
        <v>#N/A</v>
      </c>
      <c r="AT29" s="538" t="e">
        <f ca="1">+IF(AND(ISNUMBER(OFFSET('Sanitation Data'!$H$12,0,10*ROW('Sanitation Data'!H23))),'Data Summary'!DI29="Yes"),OFFSET('Sanitation Data'!$H$12,0,10*ROW('Sanitation Data'!H23)),NA())</f>
        <v>#N/A</v>
      </c>
      <c r="AU29" s="538" t="e">
        <f ca="1">+IF(AND(ISNUMBER(OFFSET('Sanitation Data'!$I$4,0,10*ROW('Sanitation Data'!I23))),'Data Summary'!DJ29="Yes"),100-OFFSET('Sanitation Data'!$I$4,0,10*ROW('Sanitation Data'!I23)),NA())</f>
        <v>#N/A</v>
      </c>
      <c r="AV29" s="538" t="e">
        <f ca="1">+IF(AND(ISNUMBER(OFFSET('Sanitation Data'!$I$6,0,10*ROW('Sanitation Data'!I23))),'Data Summary'!DK29="Yes"),OFFSET('Sanitation Data'!$I$6,0,10*ROW('Sanitation Data'!I23)),NA())</f>
        <v>#N/A</v>
      </c>
      <c r="AW29" s="538" t="e">
        <f ca="1">+IF(AND(ISNUMBER(OFFSET('Sanitation Data'!$I$10,0,10*ROW('Sanitation Data'!I23))),'Data Summary'!DL29="Yes"),OFFSET('Sanitation Data'!$I$10,0,10*ROW('Sanitation Data'!I23)),NA())</f>
        <v>#N/A</v>
      </c>
      <c r="AX29" s="538" t="e">
        <f ca="1">+IF(AND(ISNUMBER(OFFSET('Sanitation Data'!$I$11,0,10*ROW('Sanitation Data'!I23))),'Data Summary'!DM29="Yes"),OFFSET('Sanitation Data'!$I$11,0,10*ROW('Sanitation Data'!I23)),NA())</f>
        <v>#N/A</v>
      </c>
      <c r="AY29" s="538" t="e">
        <f ca="1">+IF(AND(ISNUMBER(OFFSET('Sanitation Data'!$I$12,0,10*ROW('Sanitation Data'!I23))),'Data Summary'!DN29="Yes"),OFFSET('Sanitation Data'!$I$12,0,10*ROW('Sanitation Data'!I23)),NA())</f>
        <v>#N/A</v>
      </c>
      <c r="AZ29" s="539" t="e">
        <f ca="1">+IF(AND(ISNUMBER(OFFSET('Hygiene Data'!$D$5,0,10*ROW('Hygiene Data'!D23))),'Data Summary'!DO29="Yes"),OFFSET('Hygiene Data'!$D$5,0,10*ROW('Hygiene Data'!D23)),NA())</f>
        <v>#N/A</v>
      </c>
      <c r="BA29" s="539" t="e">
        <f ca="1">+IF(AND(ISNUMBER(OFFSET('Hygiene Data'!$D$7,0,10*ROW('Hygiene Data'!D23))),'Data Summary'!DP29="Yes"),OFFSET('Hygiene Data'!$D$7,0,10*ROW('Hygiene Data'!D23)),NA())</f>
        <v>#N/A</v>
      </c>
      <c r="BB29" s="539" t="e">
        <f ca="1">+IF(AND(ISNUMBER(OFFSET('Hygiene Data'!$D$9,0,10*ROW('Hygiene Data'!D23))),'Data Summary'!DQ29="Yes"),OFFSET('Hygiene Data'!$D$9,0,10*ROW('Hygiene Data'!D23)),NA())</f>
        <v>#N/A</v>
      </c>
      <c r="BC29" s="539" t="e">
        <f ca="1">+IF(AND(ISNUMBER(OFFSET('Hygiene Data'!$E$5,0,10*ROW('Hygiene Data'!E23))),'Data Summary'!DR29="Yes"),OFFSET('Hygiene Data'!$E$5,0,10*ROW('Hygiene Data'!E23)),NA())</f>
        <v>#N/A</v>
      </c>
      <c r="BD29" s="539" t="e">
        <f ca="1">+IF(AND(ISNUMBER(OFFSET('Hygiene Data'!$E$7,0,10*ROW('Hygiene Data'!E23))),'Data Summary'!DS29="Yes"),OFFSET('Hygiene Data'!$E$7,0,10*ROW('Hygiene Data'!E23)),NA())</f>
        <v>#N/A</v>
      </c>
      <c r="BE29" s="539" t="e">
        <f ca="1">+IF(AND(ISNUMBER(OFFSET('Hygiene Data'!$E$9,0,10*ROW('Hygiene Data'!E23))),'Data Summary'!DT29="Yes"),OFFSET('Hygiene Data'!$E$9,0,10*ROW('Hygiene Data'!E23)),NA())</f>
        <v>#N/A</v>
      </c>
      <c r="BF29" s="539" t="e">
        <f ca="1">+IF(AND(ISNUMBER(OFFSET('Hygiene Data'!$F$5,0,10*ROW('Hygiene Data'!F23))),'Data Summary'!DU29="Yes"),OFFSET('Hygiene Data'!$F$5,0,10*ROW('Hygiene Data'!F23)),NA())</f>
        <v>#N/A</v>
      </c>
      <c r="BG29" s="539" t="e">
        <f ca="1">+IF(AND(ISNUMBER(OFFSET('Hygiene Data'!$F$7,0,10*ROW('Hygiene Data'!F23))),'Data Summary'!DV29="Yes"),OFFSET('Hygiene Data'!$F$7,0,10*ROW('Hygiene Data'!F23)),NA())</f>
        <v>#N/A</v>
      </c>
      <c r="BH29" s="539" t="e">
        <f ca="1">+IF(AND(ISNUMBER(OFFSET('Hygiene Data'!$F$9,0,10*ROW('Hygiene Data'!F23))),'Data Summary'!DW29="Yes"),OFFSET('Hygiene Data'!$F$9,0,10*ROW('Hygiene Data'!F23)),NA())</f>
        <v>#N/A</v>
      </c>
      <c r="BI29" s="539" t="e">
        <f ca="1">+IF(AND(ISNUMBER(OFFSET('Hygiene Data'!$G$5,0,10*ROW('Hygiene Data'!G23))),'Data Summary'!DX29="Yes"),OFFSET('Hygiene Data'!$G$5,0,10*ROW('Hygiene Data'!G23)),NA())</f>
        <v>#N/A</v>
      </c>
      <c r="BJ29" s="539" t="e">
        <f ca="1">+IF(AND(ISNUMBER(OFFSET('Hygiene Data'!$G$7,0,10*ROW('Hygiene Data'!G23))),'Data Summary'!DY29="Yes"),OFFSET('Hygiene Data'!$G$7,0,10*ROW('Hygiene Data'!G23)),NA())</f>
        <v>#N/A</v>
      </c>
      <c r="BK29" s="539" t="e">
        <f ca="1">+IF(AND(ISNUMBER(OFFSET('Hygiene Data'!$G$9,0,10*ROW('Hygiene Data'!G23))),'Data Summary'!DZ29="Yes"),OFFSET('Hygiene Data'!$G$9,0,10*ROW('Hygiene Data'!G23)),NA())</f>
        <v>#N/A</v>
      </c>
      <c r="BL29" s="539" t="e">
        <f ca="1">+IF(AND(ISNUMBER(OFFSET('Hygiene Data'!$H$5,0,10*ROW('Hygiene Data'!H23))),'Data Summary'!EA29="Yes"),OFFSET('Hygiene Data'!$H$5,0,10*ROW('Hygiene Data'!H23)),NA())</f>
        <v>#N/A</v>
      </c>
      <c r="BM29" s="539" t="e">
        <f ca="1">+IF(AND(ISNUMBER(OFFSET('Hygiene Data'!$H$7,0,10*ROW('Hygiene Data'!H23))),'Data Summary'!EB29="Yes"),OFFSET('Hygiene Data'!$H$7,0,10*ROW('Hygiene Data'!H23)),NA())</f>
        <v>#N/A</v>
      </c>
      <c r="BN29" s="539" t="e">
        <f ca="1">+IF(AND(ISNUMBER(OFFSET('Hygiene Data'!$H$9,0,10*ROW('Hygiene Data'!H23))),'Data Summary'!EC29="Yes"),OFFSET('Hygiene Data'!$H$9,0,10*ROW('Hygiene Data'!H23)),NA())</f>
        <v>#N/A</v>
      </c>
      <c r="BO29" s="539" t="e">
        <f ca="1">+IF(AND(ISNUMBER(OFFSET('Hygiene Data'!$I$5,0,10*ROW('Hygiene Data'!I23))),'Data Summary'!ED29="Yes"),OFFSET('Hygiene Data'!$I$5,0,10*ROW('Hygiene Data'!I23)),NA())</f>
        <v>#N/A</v>
      </c>
      <c r="BP29" s="539" t="e">
        <f ca="1">+IF(AND(ISNUMBER(OFFSET('Hygiene Data'!$I$7,0,10*ROW('Hygiene Data'!I23))),'Data Summary'!EE29="Yes"),OFFSET('Hygiene Data'!$I$7,0,10*ROW('Hygiene Data'!I23)),NA())</f>
        <v>#N/A</v>
      </c>
      <c r="BQ29" s="539" t="e">
        <f ca="1">+IF(AND(ISNUMBER(OFFSET('Hygiene Data'!$I$9,0,10*ROW('Hygiene Data'!I23))),'Data Summary'!EF29="Yes"),OFFSET('Hygiene Data'!$I$9,0,10*ROW('Hygiene Data'!I23)),NA())</f>
        <v>#N/A</v>
      </c>
    </row>
    <row r="30" spans="1:69" x14ac:dyDescent="0.25">
      <c r="A30" s="535" t="e">
        <f ca="1">+RIGHT('Data Summary'!A30,LEN('Data Summary'!A30)-9)</f>
        <v>#VALUE!</v>
      </c>
      <c r="B30" s="509" t="str">
        <f ca="1">+IF(ISTEXT('Data Summary'!B30),'Data Summary'!B30,"")</f>
        <v/>
      </c>
      <c r="C30" s="536" t="e">
        <f ca="1">+VALUE('Data Summary'!C30)</f>
        <v>#VALUE!</v>
      </c>
      <c r="D30" s="537" t="e">
        <f ca="1">+IF(AND(ISNUMBER(OFFSET('Water Data'!$D$4,0,10*ROW('Water Data'!D24))),'Data Summary'!BS30="Yes"),100-OFFSET('Water Data'!$D$4,0,10*ROW('Water Data'!D24)),NA())</f>
        <v>#N/A</v>
      </c>
      <c r="E30" s="537" t="e">
        <f ca="1">+IF(AND(ISNUMBER(OFFSET('Water Data'!$D$6,0,10*ROW('Water Data'!D24))),'Data Summary'!BT30="Yes"),OFFSET('Water Data'!$D$6,0,10*ROW('Water Data'!D24)),NA())</f>
        <v>#N/A</v>
      </c>
      <c r="F30" s="537" t="e">
        <f ca="1">+IF(AND(ISNUMBER(OFFSET('Water Data'!$D$9,0,10*ROW('Water Data'!D24))),'Data Summary'!BU30="Yes"),OFFSET('Water Data'!$D$9,0,10*ROW('Water Data'!D24)),NA())</f>
        <v>#N/A</v>
      </c>
      <c r="G30" s="537" t="e">
        <f ca="1">+IF(AND(ISNUMBER(OFFSET('Water Data'!$E$4,0,10*ROW('Water Data'!E24))),'Data Summary'!BV30="Yes"),100-OFFSET('Water Data'!$E$4,0,10*ROW('Water Data'!E24)),NA())</f>
        <v>#N/A</v>
      </c>
      <c r="H30" s="537" t="e">
        <f ca="1">+IF(AND(ISNUMBER(OFFSET('Water Data'!$E$6,0,10*ROW('Water Data'!E24))),'Data Summary'!BW30="Yes"),OFFSET('Water Data'!$E$6,0,10*ROW('Water Data'!E24)),NA())</f>
        <v>#N/A</v>
      </c>
      <c r="I30" s="537" t="e">
        <f ca="1">+IF(AND(ISNUMBER(OFFSET('Water Data'!$E$9,0,10*ROW('Water Data'!E24))),'Data Summary'!BX30="Yes"),OFFSET('Water Data'!$E$9,0,10*ROW('Water Data'!E24)),NA())</f>
        <v>#N/A</v>
      </c>
      <c r="J30" s="537" t="e">
        <f ca="1">+IF(AND(ISNUMBER(OFFSET('Water Data'!$F$4,0,10*ROW('Water Data'!F24))),'Data Summary'!BY30="Yes"),100-OFFSET('Water Data'!$F$4,0,10*ROW('Water Data'!F24)),NA())</f>
        <v>#N/A</v>
      </c>
      <c r="K30" s="537" t="e">
        <f ca="1">+IF(AND(ISNUMBER(OFFSET('Water Data'!$F$6,0,10*ROW('Water Data'!F24))),'Data Summary'!BZ30="Yes"),OFFSET('Water Data'!$F$6,0,10*ROW('Water Data'!F24)),NA())</f>
        <v>#N/A</v>
      </c>
      <c r="L30" s="537" t="e">
        <f ca="1">+IF(AND(ISNUMBER(OFFSET('Water Data'!$F$9,0,10*ROW('Water Data'!F24))),'Data Summary'!CA30="Yes"),OFFSET('Water Data'!$F$9,0,10*ROW('Water Data'!F24)),NA())</f>
        <v>#N/A</v>
      </c>
      <c r="M30" s="537" t="e">
        <f ca="1">+IF(AND(ISNUMBER(OFFSET('Water Data'!$G$4,0,10*ROW('Water Data'!G24))),'Data Summary'!CB30="Yes"),100-OFFSET('Water Data'!$G$4,0,10*ROW('Water Data'!G24)),NA())</f>
        <v>#N/A</v>
      </c>
      <c r="N30" s="537" t="e">
        <f ca="1">+IF(AND(ISNUMBER(OFFSET('Water Data'!$G$6,0,10*ROW('Water Data'!G24))),'Data Summary'!CC30="Yes"),OFFSET('Water Data'!$G$6,0,10*ROW('Water Data'!G24)),NA())</f>
        <v>#N/A</v>
      </c>
      <c r="O30" s="537" t="e">
        <f ca="1">+IF(AND(ISNUMBER(OFFSET('Water Data'!$G$9,0,10*ROW('Water Data'!G24))),'Data Summary'!CD30="Yes"),OFFSET('Water Data'!$G$9,0,10*ROW('Water Data'!G24)),NA())</f>
        <v>#N/A</v>
      </c>
      <c r="P30" s="537" t="e">
        <f ca="1">+IF(AND(ISNUMBER(OFFSET('Water Data'!$H$4,0,10*ROW('Water Data'!H24))),'Data Summary'!CE30="Yes"),100-OFFSET('Water Data'!$H$4,0,10*ROW('Water Data'!H24)),NA())</f>
        <v>#N/A</v>
      </c>
      <c r="Q30" s="537" t="e">
        <f ca="1">+IF(AND(ISNUMBER(OFFSET('Water Data'!$H$6,0,10*ROW('Water Data'!H24))),'Data Summary'!CF30="Yes"),OFFSET('Water Data'!$H$6,0,10*ROW('Water Data'!H24)),NA())</f>
        <v>#N/A</v>
      </c>
      <c r="R30" s="537" t="e">
        <f ca="1">+IF(AND(ISNUMBER(OFFSET('Water Data'!$H$9,0,10*ROW('Water Data'!H24))),'Data Summary'!CG30="Yes"),OFFSET('Water Data'!$H$9,0,10*ROW('Water Data'!H24)),NA())</f>
        <v>#N/A</v>
      </c>
      <c r="S30" s="537" t="e">
        <f ca="1">+IF(AND(ISNUMBER(OFFSET('Water Data'!$I$4,0,10*ROW('Water Data'!I24))),'Data Summary'!CH30="Yes"),100-OFFSET('Water Data'!$I$4,0,10*ROW('Water Data'!I24)),NA())</f>
        <v>#N/A</v>
      </c>
      <c r="T30" s="537" t="e">
        <f ca="1">+IF(AND(ISNUMBER(OFFSET('Water Data'!$I$6,0,10*ROW('Water Data'!I24))),'Data Summary'!CI30="Yes"),OFFSET('Water Data'!$I$6,0,10*ROW('Water Data'!I24)),NA())</f>
        <v>#N/A</v>
      </c>
      <c r="U30" s="537" t="e">
        <f ca="1">+IF(AND(ISNUMBER(OFFSET('Water Data'!$I$9,0,10*ROW('Water Data'!I24))),'Data Summary'!CJ30="Yes"),OFFSET('Water Data'!$I$9,0,10*ROW('Water Data'!I24)),NA())</f>
        <v>#N/A</v>
      </c>
      <c r="V30" s="538" t="e">
        <f ca="1">+IF(AND(ISNUMBER(OFFSET('Sanitation Data'!$D$4,0,10*ROW('Sanitation Data'!D24))),'Data Summary'!CK30="Yes"),100-OFFSET('Sanitation Data'!$D$4,0,10*ROW('Sanitation Data'!D24)),NA())</f>
        <v>#N/A</v>
      </c>
      <c r="W30" s="538" t="e">
        <f ca="1">+IF(AND(ISNUMBER(OFFSET('Sanitation Data'!$D$6,0,10*ROW('Sanitation Data'!D24))),'Data Summary'!CL30="Yes"),OFFSET('Sanitation Data'!$D$6,0,10*ROW('Sanitation Data'!D24)),NA())</f>
        <v>#N/A</v>
      </c>
      <c r="X30" s="538" t="e">
        <f ca="1">+IF(AND(ISNUMBER(OFFSET('Sanitation Data'!$D$10,0,10*ROW('Sanitation Data'!D24))),'Data Summary'!CM30="Yes"),OFFSET('Sanitation Data'!$D$10,0,10*ROW('Sanitation Data'!D24)),NA())</f>
        <v>#N/A</v>
      </c>
      <c r="Y30" s="538" t="e">
        <f ca="1">+IF(AND(ISNUMBER(OFFSET('Sanitation Data'!$D$11,0,10*ROW('Sanitation Data'!D24))),'Data Summary'!CN30="Yes"),OFFSET('Sanitation Data'!$D$11,0,10*ROW('Sanitation Data'!D24)),NA())</f>
        <v>#N/A</v>
      </c>
      <c r="Z30" s="538" t="e">
        <f ca="1">+IF(AND(ISNUMBER(OFFSET('Sanitation Data'!$D$12,0,10*ROW('Sanitation Data'!D24))),'Data Summary'!CO30="Yes"),OFFSET('Sanitation Data'!$D$12,0,10*ROW('Sanitation Data'!D24)),NA())</f>
        <v>#N/A</v>
      </c>
      <c r="AA30" s="538" t="e">
        <f ca="1">+IF(AND(ISNUMBER(OFFSET('Sanitation Data'!$E$4,0,10*ROW('Sanitation Data'!E24))),'Data Summary'!CP30="Yes"),100-OFFSET('Sanitation Data'!$E$4,0,10*ROW('Sanitation Data'!E24)),NA())</f>
        <v>#N/A</v>
      </c>
      <c r="AB30" s="538" t="e">
        <f ca="1">+IF(AND(ISNUMBER(OFFSET('Sanitation Data'!$E$6,0,10*ROW('Sanitation Data'!E24))),'Data Summary'!CQ30="Yes"),OFFSET('Sanitation Data'!$E$6,0,10*ROW('Sanitation Data'!E24)),NA())</f>
        <v>#N/A</v>
      </c>
      <c r="AC30" s="538" t="e">
        <f ca="1">+IF(AND(ISNUMBER(OFFSET('Sanitation Data'!$E$10,0,10*ROW('Sanitation Data'!E24))),'Data Summary'!CR30="Yes"),OFFSET('Sanitation Data'!$E$10,0,10*ROW('Sanitation Data'!E24)),NA())</f>
        <v>#N/A</v>
      </c>
      <c r="AD30" s="538" t="e">
        <f ca="1">+IF(AND(ISNUMBER(OFFSET('Sanitation Data'!$E$11,0,10*ROW('Sanitation Data'!E24))),'Data Summary'!CS30="Yes"),OFFSET('Sanitation Data'!$E$11,0,10*ROW('Sanitation Data'!E24)),NA())</f>
        <v>#N/A</v>
      </c>
      <c r="AE30" s="538" t="e">
        <f ca="1">+IF(AND(ISNUMBER(OFFSET('Sanitation Data'!$E$12,0,10*ROW('Sanitation Data'!E24))),'Data Summary'!CT30="Yes"),OFFSET('Sanitation Data'!$E$12,0,10*ROW('Sanitation Data'!E24)),NA())</f>
        <v>#N/A</v>
      </c>
      <c r="AF30" s="538" t="e">
        <f ca="1">+IF(AND(ISNUMBER(OFFSET('Sanitation Data'!$F$4,0,10*ROW('Sanitation Data'!F24))),'Data Summary'!CU30="Yes"),100-OFFSET('Sanitation Data'!$F$4,0,10*ROW('Sanitation Data'!F24)),NA())</f>
        <v>#N/A</v>
      </c>
      <c r="AG30" s="538" t="e">
        <f ca="1">+IF(AND(ISNUMBER(OFFSET('Sanitation Data'!$F$6,0,10*ROW('Sanitation Data'!F24))),'Data Summary'!CV30="Yes"),OFFSET('Sanitation Data'!$F$6,0,10*ROW('Sanitation Data'!F24)),NA())</f>
        <v>#N/A</v>
      </c>
      <c r="AH30" s="538" t="e">
        <f ca="1">+IF(AND(ISNUMBER(OFFSET('Sanitation Data'!$F$10,0,10*ROW('Sanitation Data'!F24))),'Data Summary'!CW30="Yes"),OFFSET('Sanitation Data'!$F$10,0,10*ROW('Sanitation Data'!F24)),NA())</f>
        <v>#N/A</v>
      </c>
      <c r="AI30" s="538" t="e">
        <f ca="1">+IF(AND(ISNUMBER(OFFSET('Sanitation Data'!$F$11,0,10*ROW('Sanitation Data'!F24))),'Data Summary'!CX30="Yes"),OFFSET('Sanitation Data'!$F$11,0,10*ROW('Sanitation Data'!F24)),NA())</f>
        <v>#N/A</v>
      </c>
      <c r="AJ30" s="538" t="e">
        <f ca="1">+IF(AND(ISNUMBER(OFFSET('Sanitation Data'!$F$12,0,10*ROW('Sanitation Data'!F24))),'Data Summary'!CY30="Yes"),OFFSET('Sanitation Data'!$F$12,0,10*ROW('Sanitation Data'!F24)),NA())</f>
        <v>#N/A</v>
      </c>
      <c r="AK30" s="538" t="e">
        <f ca="1">+IF(AND(ISNUMBER(OFFSET('Sanitation Data'!$G$4,0,10*ROW('Sanitation Data'!G24))),'Data Summary'!CZ30="Yes"),100-OFFSET('Sanitation Data'!$G$4,0,10*ROW('Sanitation Data'!G24)),NA())</f>
        <v>#N/A</v>
      </c>
      <c r="AL30" s="538" t="e">
        <f ca="1">+IF(AND(ISNUMBER(OFFSET('Sanitation Data'!$G$6,0,10*ROW('Sanitation Data'!G24))),'Data Summary'!DA30="Yes"),OFFSET('Sanitation Data'!$G$6,0,10*ROW('Sanitation Data'!G24)),NA())</f>
        <v>#N/A</v>
      </c>
      <c r="AM30" s="538" t="e">
        <f ca="1">+IF(AND(ISNUMBER(OFFSET('Sanitation Data'!$G$10,0,10*ROW('Sanitation Data'!G24))),'Data Summary'!DB30="Yes"),OFFSET('Sanitation Data'!$G$10,0,10*ROW('Sanitation Data'!G24)),NA())</f>
        <v>#N/A</v>
      </c>
      <c r="AN30" s="538" t="e">
        <f ca="1">+IF(AND(ISNUMBER(OFFSET('Sanitation Data'!$G$11,0,10*ROW('Sanitation Data'!G24))),'Data Summary'!DC30="Yes"),OFFSET('Sanitation Data'!$G$11,0,10*ROW('Sanitation Data'!G24)),NA())</f>
        <v>#N/A</v>
      </c>
      <c r="AO30" s="538" t="e">
        <f ca="1">+IF(AND(ISNUMBER(OFFSET('Sanitation Data'!$G$12,0,10*ROW('Sanitation Data'!G24))),'Data Summary'!DD30="Yes"),OFFSET('Sanitation Data'!$G$12,0,10*ROW('Sanitation Data'!G24)),NA())</f>
        <v>#N/A</v>
      </c>
      <c r="AP30" s="538" t="e">
        <f ca="1">+IF(AND(ISNUMBER(OFFSET('Sanitation Data'!$H$4,0,10*ROW('Sanitation Data'!H24))),'Data Summary'!DE30="Yes"),100-OFFSET('Sanitation Data'!$H$4,0,10*ROW('Sanitation Data'!H24)),NA())</f>
        <v>#N/A</v>
      </c>
      <c r="AQ30" s="538" t="e">
        <f ca="1">+IF(AND(ISNUMBER(OFFSET('Sanitation Data'!$H$6,0,10*ROW('Sanitation Data'!H24))),'Data Summary'!DF30="Yes"),OFFSET('Sanitation Data'!$H$6,0,10*ROW('Sanitation Data'!H24)),NA())</f>
        <v>#N/A</v>
      </c>
      <c r="AR30" s="538" t="e">
        <f ca="1">+IF(AND(ISNUMBER(OFFSET('Sanitation Data'!$H$10,0,10*ROW('Sanitation Data'!H24))),'Data Summary'!DG30="Yes"),OFFSET('Sanitation Data'!$H$10,0,10*ROW('Sanitation Data'!H24)),NA())</f>
        <v>#N/A</v>
      </c>
      <c r="AS30" s="538" t="e">
        <f ca="1">+IF(AND(ISNUMBER(OFFSET('Sanitation Data'!$H$11,0,10*ROW('Sanitation Data'!H24))),'Data Summary'!DH30="Yes"),OFFSET('Sanitation Data'!$H$11,0,10*ROW('Sanitation Data'!H24)),NA())</f>
        <v>#N/A</v>
      </c>
      <c r="AT30" s="538" t="e">
        <f ca="1">+IF(AND(ISNUMBER(OFFSET('Sanitation Data'!$H$12,0,10*ROW('Sanitation Data'!H24))),'Data Summary'!DI30="Yes"),OFFSET('Sanitation Data'!$H$12,0,10*ROW('Sanitation Data'!H24)),NA())</f>
        <v>#N/A</v>
      </c>
      <c r="AU30" s="538" t="e">
        <f ca="1">+IF(AND(ISNUMBER(OFFSET('Sanitation Data'!$I$4,0,10*ROW('Sanitation Data'!I24))),'Data Summary'!DJ30="Yes"),100-OFFSET('Sanitation Data'!$I$4,0,10*ROW('Sanitation Data'!I24)),NA())</f>
        <v>#N/A</v>
      </c>
      <c r="AV30" s="538" t="e">
        <f ca="1">+IF(AND(ISNUMBER(OFFSET('Sanitation Data'!$I$6,0,10*ROW('Sanitation Data'!I24))),'Data Summary'!DK30="Yes"),OFFSET('Sanitation Data'!$I$6,0,10*ROW('Sanitation Data'!I24)),NA())</f>
        <v>#N/A</v>
      </c>
      <c r="AW30" s="538" t="e">
        <f ca="1">+IF(AND(ISNUMBER(OFFSET('Sanitation Data'!$I$10,0,10*ROW('Sanitation Data'!I24))),'Data Summary'!DL30="Yes"),OFFSET('Sanitation Data'!$I$10,0,10*ROW('Sanitation Data'!I24)),NA())</f>
        <v>#N/A</v>
      </c>
      <c r="AX30" s="538" t="e">
        <f ca="1">+IF(AND(ISNUMBER(OFFSET('Sanitation Data'!$I$11,0,10*ROW('Sanitation Data'!I24))),'Data Summary'!DM30="Yes"),OFFSET('Sanitation Data'!$I$11,0,10*ROW('Sanitation Data'!I24)),NA())</f>
        <v>#N/A</v>
      </c>
      <c r="AY30" s="538" t="e">
        <f ca="1">+IF(AND(ISNUMBER(OFFSET('Sanitation Data'!$I$12,0,10*ROW('Sanitation Data'!I24))),'Data Summary'!DN30="Yes"),OFFSET('Sanitation Data'!$I$12,0,10*ROW('Sanitation Data'!I24)),NA())</f>
        <v>#N/A</v>
      </c>
      <c r="AZ30" s="539" t="e">
        <f ca="1">+IF(AND(ISNUMBER(OFFSET('Hygiene Data'!$D$5,0,10*ROW('Hygiene Data'!D24))),'Data Summary'!DO30="Yes"),OFFSET('Hygiene Data'!$D$5,0,10*ROW('Hygiene Data'!D24)),NA())</f>
        <v>#N/A</v>
      </c>
      <c r="BA30" s="539" t="e">
        <f ca="1">+IF(AND(ISNUMBER(OFFSET('Hygiene Data'!$D$7,0,10*ROW('Hygiene Data'!D24))),'Data Summary'!DP30="Yes"),OFFSET('Hygiene Data'!$D$7,0,10*ROW('Hygiene Data'!D24)),NA())</f>
        <v>#N/A</v>
      </c>
      <c r="BB30" s="539" t="e">
        <f ca="1">+IF(AND(ISNUMBER(OFFSET('Hygiene Data'!$D$9,0,10*ROW('Hygiene Data'!D24))),'Data Summary'!DQ30="Yes"),OFFSET('Hygiene Data'!$D$9,0,10*ROW('Hygiene Data'!D24)),NA())</f>
        <v>#N/A</v>
      </c>
      <c r="BC30" s="539" t="e">
        <f ca="1">+IF(AND(ISNUMBER(OFFSET('Hygiene Data'!$E$5,0,10*ROW('Hygiene Data'!E24))),'Data Summary'!DR30="Yes"),OFFSET('Hygiene Data'!$E$5,0,10*ROW('Hygiene Data'!E24)),NA())</f>
        <v>#N/A</v>
      </c>
      <c r="BD30" s="539" t="e">
        <f ca="1">+IF(AND(ISNUMBER(OFFSET('Hygiene Data'!$E$7,0,10*ROW('Hygiene Data'!E24))),'Data Summary'!DS30="Yes"),OFFSET('Hygiene Data'!$E$7,0,10*ROW('Hygiene Data'!E24)),NA())</f>
        <v>#N/A</v>
      </c>
      <c r="BE30" s="539" t="e">
        <f ca="1">+IF(AND(ISNUMBER(OFFSET('Hygiene Data'!$E$9,0,10*ROW('Hygiene Data'!E24))),'Data Summary'!DT30="Yes"),OFFSET('Hygiene Data'!$E$9,0,10*ROW('Hygiene Data'!E24)),NA())</f>
        <v>#N/A</v>
      </c>
      <c r="BF30" s="539" t="e">
        <f ca="1">+IF(AND(ISNUMBER(OFFSET('Hygiene Data'!$F$5,0,10*ROW('Hygiene Data'!F24))),'Data Summary'!DU30="Yes"),OFFSET('Hygiene Data'!$F$5,0,10*ROW('Hygiene Data'!F24)),NA())</f>
        <v>#N/A</v>
      </c>
      <c r="BG30" s="539" t="e">
        <f ca="1">+IF(AND(ISNUMBER(OFFSET('Hygiene Data'!$F$7,0,10*ROW('Hygiene Data'!F24))),'Data Summary'!DV30="Yes"),OFFSET('Hygiene Data'!$F$7,0,10*ROW('Hygiene Data'!F24)),NA())</f>
        <v>#N/A</v>
      </c>
      <c r="BH30" s="539" t="e">
        <f ca="1">+IF(AND(ISNUMBER(OFFSET('Hygiene Data'!$F$9,0,10*ROW('Hygiene Data'!F24))),'Data Summary'!DW30="Yes"),OFFSET('Hygiene Data'!$F$9,0,10*ROW('Hygiene Data'!F24)),NA())</f>
        <v>#N/A</v>
      </c>
      <c r="BI30" s="539" t="e">
        <f ca="1">+IF(AND(ISNUMBER(OFFSET('Hygiene Data'!$G$5,0,10*ROW('Hygiene Data'!G24))),'Data Summary'!DX30="Yes"),OFFSET('Hygiene Data'!$G$5,0,10*ROW('Hygiene Data'!G24)),NA())</f>
        <v>#N/A</v>
      </c>
      <c r="BJ30" s="539" t="e">
        <f ca="1">+IF(AND(ISNUMBER(OFFSET('Hygiene Data'!$G$7,0,10*ROW('Hygiene Data'!G24))),'Data Summary'!DY30="Yes"),OFFSET('Hygiene Data'!$G$7,0,10*ROW('Hygiene Data'!G24)),NA())</f>
        <v>#N/A</v>
      </c>
      <c r="BK30" s="539" t="e">
        <f ca="1">+IF(AND(ISNUMBER(OFFSET('Hygiene Data'!$G$9,0,10*ROW('Hygiene Data'!G24))),'Data Summary'!DZ30="Yes"),OFFSET('Hygiene Data'!$G$9,0,10*ROW('Hygiene Data'!G24)),NA())</f>
        <v>#N/A</v>
      </c>
      <c r="BL30" s="539" t="e">
        <f ca="1">+IF(AND(ISNUMBER(OFFSET('Hygiene Data'!$H$5,0,10*ROW('Hygiene Data'!H24))),'Data Summary'!EA30="Yes"),OFFSET('Hygiene Data'!$H$5,0,10*ROW('Hygiene Data'!H24)),NA())</f>
        <v>#N/A</v>
      </c>
      <c r="BM30" s="539" t="e">
        <f ca="1">+IF(AND(ISNUMBER(OFFSET('Hygiene Data'!$H$7,0,10*ROW('Hygiene Data'!H24))),'Data Summary'!EB30="Yes"),OFFSET('Hygiene Data'!$H$7,0,10*ROW('Hygiene Data'!H24)),NA())</f>
        <v>#N/A</v>
      </c>
      <c r="BN30" s="539" t="e">
        <f ca="1">+IF(AND(ISNUMBER(OFFSET('Hygiene Data'!$H$9,0,10*ROW('Hygiene Data'!H24))),'Data Summary'!EC30="Yes"),OFFSET('Hygiene Data'!$H$9,0,10*ROW('Hygiene Data'!H24)),NA())</f>
        <v>#N/A</v>
      </c>
      <c r="BO30" s="539" t="e">
        <f ca="1">+IF(AND(ISNUMBER(OFFSET('Hygiene Data'!$I$5,0,10*ROW('Hygiene Data'!I24))),'Data Summary'!ED30="Yes"),OFFSET('Hygiene Data'!$I$5,0,10*ROW('Hygiene Data'!I24)),NA())</f>
        <v>#N/A</v>
      </c>
      <c r="BP30" s="539" t="e">
        <f ca="1">+IF(AND(ISNUMBER(OFFSET('Hygiene Data'!$I$7,0,10*ROW('Hygiene Data'!I24))),'Data Summary'!EE30="Yes"),OFFSET('Hygiene Data'!$I$7,0,10*ROW('Hygiene Data'!I24)),NA())</f>
        <v>#N/A</v>
      </c>
      <c r="BQ30" s="539" t="e">
        <f ca="1">+IF(AND(ISNUMBER(OFFSET('Hygiene Data'!$I$9,0,10*ROW('Hygiene Data'!I24))),'Data Summary'!EF30="Yes"),OFFSET('Hygiene Data'!$I$9,0,10*ROW('Hygiene Data'!I24)),NA())</f>
        <v>#N/A</v>
      </c>
    </row>
    <row r="31" spans="1:69" x14ac:dyDescent="0.25">
      <c r="A31" s="535" t="e">
        <f ca="1">+RIGHT('Data Summary'!A31,LEN('Data Summary'!A31)-9)</f>
        <v>#VALUE!</v>
      </c>
      <c r="B31" s="509" t="str">
        <f ca="1">+IF(ISTEXT('Data Summary'!B31),'Data Summary'!B31,"")</f>
        <v/>
      </c>
      <c r="C31" s="536" t="e">
        <f ca="1">+VALUE('Data Summary'!C31)</f>
        <v>#VALUE!</v>
      </c>
      <c r="D31" s="537" t="e">
        <f ca="1">+IF(AND(ISNUMBER(OFFSET('Water Data'!$D$4,0,10*ROW('Water Data'!D25))),'Data Summary'!BS31="Yes"),100-OFFSET('Water Data'!$D$4,0,10*ROW('Water Data'!D25)),NA())</f>
        <v>#N/A</v>
      </c>
      <c r="E31" s="537" t="e">
        <f ca="1">+IF(AND(ISNUMBER(OFFSET('Water Data'!$D$6,0,10*ROW('Water Data'!D25))),'Data Summary'!BT31="Yes"),OFFSET('Water Data'!$D$6,0,10*ROW('Water Data'!D25)),NA())</f>
        <v>#N/A</v>
      </c>
      <c r="F31" s="537" t="e">
        <f ca="1">+IF(AND(ISNUMBER(OFFSET('Water Data'!$D$9,0,10*ROW('Water Data'!D25))),'Data Summary'!BU31="Yes"),OFFSET('Water Data'!$D$9,0,10*ROW('Water Data'!D25)),NA())</f>
        <v>#N/A</v>
      </c>
      <c r="G31" s="537" t="e">
        <f ca="1">+IF(AND(ISNUMBER(OFFSET('Water Data'!$E$4,0,10*ROW('Water Data'!E25))),'Data Summary'!BV31="Yes"),100-OFFSET('Water Data'!$E$4,0,10*ROW('Water Data'!E25)),NA())</f>
        <v>#N/A</v>
      </c>
      <c r="H31" s="537" t="e">
        <f ca="1">+IF(AND(ISNUMBER(OFFSET('Water Data'!$E$6,0,10*ROW('Water Data'!E25))),'Data Summary'!BW31="Yes"),OFFSET('Water Data'!$E$6,0,10*ROW('Water Data'!E25)),NA())</f>
        <v>#N/A</v>
      </c>
      <c r="I31" s="537" t="e">
        <f ca="1">+IF(AND(ISNUMBER(OFFSET('Water Data'!$E$9,0,10*ROW('Water Data'!E25))),'Data Summary'!BX31="Yes"),OFFSET('Water Data'!$E$9,0,10*ROW('Water Data'!E25)),NA())</f>
        <v>#N/A</v>
      </c>
      <c r="J31" s="537" t="e">
        <f ca="1">+IF(AND(ISNUMBER(OFFSET('Water Data'!$F$4,0,10*ROW('Water Data'!F25))),'Data Summary'!BY31="Yes"),100-OFFSET('Water Data'!$F$4,0,10*ROW('Water Data'!F25)),NA())</f>
        <v>#N/A</v>
      </c>
      <c r="K31" s="537" t="e">
        <f ca="1">+IF(AND(ISNUMBER(OFFSET('Water Data'!$F$6,0,10*ROW('Water Data'!F25))),'Data Summary'!BZ31="Yes"),OFFSET('Water Data'!$F$6,0,10*ROW('Water Data'!F25)),NA())</f>
        <v>#N/A</v>
      </c>
      <c r="L31" s="537" t="e">
        <f ca="1">+IF(AND(ISNUMBER(OFFSET('Water Data'!$F$9,0,10*ROW('Water Data'!F25))),'Data Summary'!CA31="Yes"),OFFSET('Water Data'!$F$9,0,10*ROW('Water Data'!F25)),NA())</f>
        <v>#N/A</v>
      </c>
      <c r="M31" s="537" t="e">
        <f ca="1">+IF(AND(ISNUMBER(OFFSET('Water Data'!$G$4,0,10*ROW('Water Data'!G25))),'Data Summary'!CB31="Yes"),100-OFFSET('Water Data'!$G$4,0,10*ROW('Water Data'!G25)),NA())</f>
        <v>#N/A</v>
      </c>
      <c r="N31" s="537" t="e">
        <f ca="1">+IF(AND(ISNUMBER(OFFSET('Water Data'!$G$6,0,10*ROW('Water Data'!G25))),'Data Summary'!CC31="Yes"),OFFSET('Water Data'!$G$6,0,10*ROW('Water Data'!G25)),NA())</f>
        <v>#N/A</v>
      </c>
      <c r="O31" s="537" t="e">
        <f ca="1">+IF(AND(ISNUMBER(OFFSET('Water Data'!$G$9,0,10*ROW('Water Data'!G25))),'Data Summary'!CD31="Yes"),OFFSET('Water Data'!$G$9,0,10*ROW('Water Data'!G25)),NA())</f>
        <v>#N/A</v>
      </c>
      <c r="P31" s="537" t="e">
        <f ca="1">+IF(AND(ISNUMBER(OFFSET('Water Data'!$H$4,0,10*ROW('Water Data'!H25))),'Data Summary'!CE31="Yes"),100-OFFSET('Water Data'!$H$4,0,10*ROW('Water Data'!H25)),NA())</f>
        <v>#N/A</v>
      </c>
      <c r="Q31" s="537" t="e">
        <f ca="1">+IF(AND(ISNUMBER(OFFSET('Water Data'!$H$6,0,10*ROW('Water Data'!H25))),'Data Summary'!CF31="Yes"),OFFSET('Water Data'!$H$6,0,10*ROW('Water Data'!H25)),NA())</f>
        <v>#N/A</v>
      </c>
      <c r="R31" s="537" t="e">
        <f ca="1">+IF(AND(ISNUMBER(OFFSET('Water Data'!$H$9,0,10*ROW('Water Data'!H25))),'Data Summary'!CG31="Yes"),OFFSET('Water Data'!$H$9,0,10*ROW('Water Data'!H25)),NA())</f>
        <v>#N/A</v>
      </c>
      <c r="S31" s="537" t="e">
        <f ca="1">+IF(AND(ISNUMBER(OFFSET('Water Data'!$I$4,0,10*ROW('Water Data'!I25))),'Data Summary'!CH31="Yes"),100-OFFSET('Water Data'!$I$4,0,10*ROW('Water Data'!I25)),NA())</f>
        <v>#N/A</v>
      </c>
      <c r="T31" s="537" t="e">
        <f ca="1">+IF(AND(ISNUMBER(OFFSET('Water Data'!$I$6,0,10*ROW('Water Data'!I25))),'Data Summary'!CI31="Yes"),OFFSET('Water Data'!$I$6,0,10*ROW('Water Data'!I25)),NA())</f>
        <v>#N/A</v>
      </c>
      <c r="U31" s="537" t="e">
        <f ca="1">+IF(AND(ISNUMBER(OFFSET('Water Data'!$I$9,0,10*ROW('Water Data'!I25))),'Data Summary'!CJ31="Yes"),OFFSET('Water Data'!$I$9,0,10*ROW('Water Data'!I25)),NA())</f>
        <v>#N/A</v>
      </c>
      <c r="V31" s="538" t="e">
        <f ca="1">+IF(AND(ISNUMBER(OFFSET('Sanitation Data'!$D$4,0,10*ROW('Sanitation Data'!D25))),'Data Summary'!CK31="Yes"),100-OFFSET('Sanitation Data'!$D$4,0,10*ROW('Sanitation Data'!D25)),NA())</f>
        <v>#N/A</v>
      </c>
      <c r="W31" s="538" t="e">
        <f ca="1">+IF(AND(ISNUMBER(OFFSET('Sanitation Data'!$D$6,0,10*ROW('Sanitation Data'!D25))),'Data Summary'!CL31="Yes"),OFFSET('Sanitation Data'!$D$6,0,10*ROW('Sanitation Data'!D25)),NA())</f>
        <v>#N/A</v>
      </c>
      <c r="X31" s="538" t="e">
        <f ca="1">+IF(AND(ISNUMBER(OFFSET('Sanitation Data'!$D$10,0,10*ROW('Sanitation Data'!D25))),'Data Summary'!CM31="Yes"),OFFSET('Sanitation Data'!$D$10,0,10*ROW('Sanitation Data'!D25)),NA())</f>
        <v>#N/A</v>
      </c>
      <c r="Y31" s="538" t="e">
        <f ca="1">+IF(AND(ISNUMBER(OFFSET('Sanitation Data'!$D$11,0,10*ROW('Sanitation Data'!D25))),'Data Summary'!CN31="Yes"),OFFSET('Sanitation Data'!$D$11,0,10*ROW('Sanitation Data'!D25)),NA())</f>
        <v>#N/A</v>
      </c>
      <c r="Z31" s="538" t="e">
        <f ca="1">+IF(AND(ISNUMBER(OFFSET('Sanitation Data'!$D$12,0,10*ROW('Sanitation Data'!D25))),'Data Summary'!CO31="Yes"),OFFSET('Sanitation Data'!$D$12,0,10*ROW('Sanitation Data'!D25)),NA())</f>
        <v>#N/A</v>
      </c>
      <c r="AA31" s="538" t="e">
        <f ca="1">+IF(AND(ISNUMBER(OFFSET('Sanitation Data'!$E$4,0,10*ROW('Sanitation Data'!E25))),'Data Summary'!CP31="Yes"),100-OFFSET('Sanitation Data'!$E$4,0,10*ROW('Sanitation Data'!E25)),NA())</f>
        <v>#N/A</v>
      </c>
      <c r="AB31" s="538" t="e">
        <f ca="1">+IF(AND(ISNUMBER(OFFSET('Sanitation Data'!$E$6,0,10*ROW('Sanitation Data'!E25))),'Data Summary'!CQ31="Yes"),OFFSET('Sanitation Data'!$E$6,0,10*ROW('Sanitation Data'!E25)),NA())</f>
        <v>#N/A</v>
      </c>
      <c r="AC31" s="538" t="e">
        <f ca="1">+IF(AND(ISNUMBER(OFFSET('Sanitation Data'!$E$10,0,10*ROW('Sanitation Data'!E25))),'Data Summary'!CR31="Yes"),OFFSET('Sanitation Data'!$E$10,0,10*ROW('Sanitation Data'!E25)),NA())</f>
        <v>#N/A</v>
      </c>
      <c r="AD31" s="538" t="e">
        <f ca="1">+IF(AND(ISNUMBER(OFFSET('Sanitation Data'!$E$11,0,10*ROW('Sanitation Data'!E25))),'Data Summary'!CS31="Yes"),OFFSET('Sanitation Data'!$E$11,0,10*ROW('Sanitation Data'!E25)),NA())</f>
        <v>#N/A</v>
      </c>
      <c r="AE31" s="538" t="e">
        <f ca="1">+IF(AND(ISNUMBER(OFFSET('Sanitation Data'!$E$12,0,10*ROW('Sanitation Data'!E25))),'Data Summary'!CT31="Yes"),OFFSET('Sanitation Data'!$E$12,0,10*ROW('Sanitation Data'!E25)),NA())</f>
        <v>#N/A</v>
      </c>
      <c r="AF31" s="538" t="e">
        <f ca="1">+IF(AND(ISNUMBER(OFFSET('Sanitation Data'!$F$4,0,10*ROW('Sanitation Data'!F25))),'Data Summary'!CU31="Yes"),100-OFFSET('Sanitation Data'!$F$4,0,10*ROW('Sanitation Data'!F25)),NA())</f>
        <v>#N/A</v>
      </c>
      <c r="AG31" s="538" t="e">
        <f ca="1">+IF(AND(ISNUMBER(OFFSET('Sanitation Data'!$F$6,0,10*ROW('Sanitation Data'!F25))),'Data Summary'!CV31="Yes"),OFFSET('Sanitation Data'!$F$6,0,10*ROW('Sanitation Data'!F25)),NA())</f>
        <v>#N/A</v>
      </c>
      <c r="AH31" s="538" t="e">
        <f ca="1">+IF(AND(ISNUMBER(OFFSET('Sanitation Data'!$F$10,0,10*ROW('Sanitation Data'!F25))),'Data Summary'!CW31="Yes"),OFFSET('Sanitation Data'!$F$10,0,10*ROW('Sanitation Data'!F25)),NA())</f>
        <v>#N/A</v>
      </c>
      <c r="AI31" s="538" t="e">
        <f ca="1">+IF(AND(ISNUMBER(OFFSET('Sanitation Data'!$F$11,0,10*ROW('Sanitation Data'!F25))),'Data Summary'!CX31="Yes"),OFFSET('Sanitation Data'!$F$11,0,10*ROW('Sanitation Data'!F25)),NA())</f>
        <v>#N/A</v>
      </c>
      <c r="AJ31" s="538" t="e">
        <f ca="1">+IF(AND(ISNUMBER(OFFSET('Sanitation Data'!$F$12,0,10*ROW('Sanitation Data'!F25))),'Data Summary'!CY31="Yes"),OFFSET('Sanitation Data'!$F$12,0,10*ROW('Sanitation Data'!F25)),NA())</f>
        <v>#N/A</v>
      </c>
      <c r="AK31" s="538" t="e">
        <f ca="1">+IF(AND(ISNUMBER(OFFSET('Sanitation Data'!$G$4,0,10*ROW('Sanitation Data'!G25))),'Data Summary'!CZ31="Yes"),100-OFFSET('Sanitation Data'!$G$4,0,10*ROW('Sanitation Data'!G25)),NA())</f>
        <v>#N/A</v>
      </c>
      <c r="AL31" s="538" t="e">
        <f ca="1">+IF(AND(ISNUMBER(OFFSET('Sanitation Data'!$G$6,0,10*ROW('Sanitation Data'!G25))),'Data Summary'!DA31="Yes"),OFFSET('Sanitation Data'!$G$6,0,10*ROW('Sanitation Data'!G25)),NA())</f>
        <v>#N/A</v>
      </c>
      <c r="AM31" s="538" t="e">
        <f ca="1">+IF(AND(ISNUMBER(OFFSET('Sanitation Data'!$G$10,0,10*ROW('Sanitation Data'!G25))),'Data Summary'!DB31="Yes"),OFFSET('Sanitation Data'!$G$10,0,10*ROW('Sanitation Data'!G25)),NA())</f>
        <v>#N/A</v>
      </c>
      <c r="AN31" s="538" t="e">
        <f ca="1">+IF(AND(ISNUMBER(OFFSET('Sanitation Data'!$G$11,0,10*ROW('Sanitation Data'!G25))),'Data Summary'!DC31="Yes"),OFFSET('Sanitation Data'!$G$11,0,10*ROW('Sanitation Data'!G25)),NA())</f>
        <v>#N/A</v>
      </c>
      <c r="AO31" s="538" t="e">
        <f ca="1">+IF(AND(ISNUMBER(OFFSET('Sanitation Data'!$G$12,0,10*ROW('Sanitation Data'!G25))),'Data Summary'!DD31="Yes"),OFFSET('Sanitation Data'!$G$12,0,10*ROW('Sanitation Data'!G25)),NA())</f>
        <v>#N/A</v>
      </c>
      <c r="AP31" s="538" t="e">
        <f ca="1">+IF(AND(ISNUMBER(OFFSET('Sanitation Data'!$H$4,0,10*ROW('Sanitation Data'!H25))),'Data Summary'!DE31="Yes"),100-OFFSET('Sanitation Data'!$H$4,0,10*ROW('Sanitation Data'!H25)),NA())</f>
        <v>#N/A</v>
      </c>
      <c r="AQ31" s="538" t="e">
        <f ca="1">+IF(AND(ISNUMBER(OFFSET('Sanitation Data'!$H$6,0,10*ROW('Sanitation Data'!H25))),'Data Summary'!DF31="Yes"),OFFSET('Sanitation Data'!$H$6,0,10*ROW('Sanitation Data'!H25)),NA())</f>
        <v>#N/A</v>
      </c>
      <c r="AR31" s="538" t="e">
        <f ca="1">+IF(AND(ISNUMBER(OFFSET('Sanitation Data'!$H$10,0,10*ROW('Sanitation Data'!H25))),'Data Summary'!DG31="Yes"),OFFSET('Sanitation Data'!$H$10,0,10*ROW('Sanitation Data'!H25)),NA())</f>
        <v>#N/A</v>
      </c>
      <c r="AS31" s="538" t="e">
        <f ca="1">+IF(AND(ISNUMBER(OFFSET('Sanitation Data'!$H$11,0,10*ROW('Sanitation Data'!H25))),'Data Summary'!DH31="Yes"),OFFSET('Sanitation Data'!$H$11,0,10*ROW('Sanitation Data'!H25)),NA())</f>
        <v>#N/A</v>
      </c>
      <c r="AT31" s="538" t="e">
        <f ca="1">+IF(AND(ISNUMBER(OFFSET('Sanitation Data'!$H$12,0,10*ROW('Sanitation Data'!H25))),'Data Summary'!DI31="Yes"),OFFSET('Sanitation Data'!$H$12,0,10*ROW('Sanitation Data'!H25)),NA())</f>
        <v>#N/A</v>
      </c>
      <c r="AU31" s="538" t="e">
        <f ca="1">+IF(AND(ISNUMBER(OFFSET('Sanitation Data'!$I$4,0,10*ROW('Sanitation Data'!I25))),'Data Summary'!DJ31="Yes"),100-OFFSET('Sanitation Data'!$I$4,0,10*ROW('Sanitation Data'!I25)),NA())</f>
        <v>#N/A</v>
      </c>
      <c r="AV31" s="538" t="e">
        <f ca="1">+IF(AND(ISNUMBER(OFFSET('Sanitation Data'!$I$6,0,10*ROW('Sanitation Data'!I25))),'Data Summary'!DK31="Yes"),OFFSET('Sanitation Data'!$I$6,0,10*ROW('Sanitation Data'!I25)),NA())</f>
        <v>#N/A</v>
      </c>
      <c r="AW31" s="538" t="e">
        <f ca="1">+IF(AND(ISNUMBER(OFFSET('Sanitation Data'!$I$10,0,10*ROW('Sanitation Data'!I25))),'Data Summary'!DL31="Yes"),OFFSET('Sanitation Data'!$I$10,0,10*ROW('Sanitation Data'!I25)),NA())</f>
        <v>#N/A</v>
      </c>
      <c r="AX31" s="538" t="e">
        <f ca="1">+IF(AND(ISNUMBER(OFFSET('Sanitation Data'!$I$11,0,10*ROW('Sanitation Data'!I25))),'Data Summary'!DM31="Yes"),OFFSET('Sanitation Data'!$I$11,0,10*ROW('Sanitation Data'!I25)),NA())</f>
        <v>#N/A</v>
      </c>
      <c r="AY31" s="538" t="e">
        <f ca="1">+IF(AND(ISNUMBER(OFFSET('Sanitation Data'!$I$12,0,10*ROW('Sanitation Data'!I25))),'Data Summary'!DN31="Yes"),OFFSET('Sanitation Data'!$I$12,0,10*ROW('Sanitation Data'!I25)),NA())</f>
        <v>#N/A</v>
      </c>
      <c r="AZ31" s="539" t="e">
        <f ca="1">+IF(AND(ISNUMBER(OFFSET('Hygiene Data'!$D$5,0,10*ROW('Hygiene Data'!D25))),'Data Summary'!DO31="Yes"),OFFSET('Hygiene Data'!$D$5,0,10*ROW('Hygiene Data'!D25)),NA())</f>
        <v>#N/A</v>
      </c>
      <c r="BA31" s="539" t="e">
        <f ca="1">+IF(AND(ISNUMBER(OFFSET('Hygiene Data'!$D$7,0,10*ROW('Hygiene Data'!D25))),'Data Summary'!DP31="Yes"),OFFSET('Hygiene Data'!$D$7,0,10*ROW('Hygiene Data'!D25)),NA())</f>
        <v>#N/A</v>
      </c>
      <c r="BB31" s="539" t="e">
        <f ca="1">+IF(AND(ISNUMBER(OFFSET('Hygiene Data'!$D$9,0,10*ROW('Hygiene Data'!D25))),'Data Summary'!DQ31="Yes"),OFFSET('Hygiene Data'!$D$9,0,10*ROW('Hygiene Data'!D25)),NA())</f>
        <v>#N/A</v>
      </c>
      <c r="BC31" s="539" t="e">
        <f ca="1">+IF(AND(ISNUMBER(OFFSET('Hygiene Data'!$E$5,0,10*ROW('Hygiene Data'!E25))),'Data Summary'!DR31="Yes"),OFFSET('Hygiene Data'!$E$5,0,10*ROW('Hygiene Data'!E25)),NA())</f>
        <v>#N/A</v>
      </c>
      <c r="BD31" s="539" t="e">
        <f ca="1">+IF(AND(ISNUMBER(OFFSET('Hygiene Data'!$E$7,0,10*ROW('Hygiene Data'!E25))),'Data Summary'!DS31="Yes"),OFFSET('Hygiene Data'!$E$7,0,10*ROW('Hygiene Data'!E25)),NA())</f>
        <v>#N/A</v>
      </c>
      <c r="BE31" s="539" t="e">
        <f ca="1">+IF(AND(ISNUMBER(OFFSET('Hygiene Data'!$E$9,0,10*ROW('Hygiene Data'!E25))),'Data Summary'!DT31="Yes"),OFFSET('Hygiene Data'!$E$9,0,10*ROW('Hygiene Data'!E25)),NA())</f>
        <v>#N/A</v>
      </c>
      <c r="BF31" s="539" t="e">
        <f ca="1">+IF(AND(ISNUMBER(OFFSET('Hygiene Data'!$F$5,0,10*ROW('Hygiene Data'!F25))),'Data Summary'!DU31="Yes"),OFFSET('Hygiene Data'!$F$5,0,10*ROW('Hygiene Data'!F25)),NA())</f>
        <v>#N/A</v>
      </c>
      <c r="BG31" s="539" t="e">
        <f ca="1">+IF(AND(ISNUMBER(OFFSET('Hygiene Data'!$F$7,0,10*ROW('Hygiene Data'!F25))),'Data Summary'!DV31="Yes"),OFFSET('Hygiene Data'!$F$7,0,10*ROW('Hygiene Data'!F25)),NA())</f>
        <v>#N/A</v>
      </c>
      <c r="BH31" s="539" t="e">
        <f ca="1">+IF(AND(ISNUMBER(OFFSET('Hygiene Data'!$F$9,0,10*ROW('Hygiene Data'!F25))),'Data Summary'!DW31="Yes"),OFFSET('Hygiene Data'!$F$9,0,10*ROW('Hygiene Data'!F25)),NA())</f>
        <v>#N/A</v>
      </c>
      <c r="BI31" s="539" t="e">
        <f ca="1">+IF(AND(ISNUMBER(OFFSET('Hygiene Data'!$G$5,0,10*ROW('Hygiene Data'!G25))),'Data Summary'!DX31="Yes"),OFFSET('Hygiene Data'!$G$5,0,10*ROW('Hygiene Data'!G25)),NA())</f>
        <v>#N/A</v>
      </c>
      <c r="BJ31" s="539" t="e">
        <f ca="1">+IF(AND(ISNUMBER(OFFSET('Hygiene Data'!$G$7,0,10*ROW('Hygiene Data'!G25))),'Data Summary'!DY31="Yes"),OFFSET('Hygiene Data'!$G$7,0,10*ROW('Hygiene Data'!G25)),NA())</f>
        <v>#N/A</v>
      </c>
      <c r="BK31" s="539" t="e">
        <f ca="1">+IF(AND(ISNUMBER(OFFSET('Hygiene Data'!$G$9,0,10*ROW('Hygiene Data'!G25))),'Data Summary'!DZ31="Yes"),OFFSET('Hygiene Data'!$G$9,0,10*ROW('Hygiene Data'!G25)),NA())</f>
        <v>#N/A</v>
      </c>
      <c r="BL31" s="539" t="e">
        <f ca="1">+IF(AND(ISNUMBER(OFFSET('Hygiene Data'!$H$5,0,10*ROW('Hygiene Data'!H25))),'Data Summary'!EA31="Yes"),OFFSET('Hygiene Data'!$H$5,0,10*ROW('Hygiene Data'!H25)),NA())</f>
        <v>#N/A</v>
      </c>
      <c r="BM31" s="539" t="e">
        <f ca="1">+IF(AND(ISNUMBER(OFFSET('Hygiene Data'!$H$7,0,10*ROW('Hygiene Data'!H25))),'Data Summary'!EB31="Yes"),OFFSET('Hygiene Data'!$H$7,0,10*ROW('Hygiene Data'!H25)),NA())</f>
        <v>#N/A</v>
      </c>
      <c r="BN31" s="539" t="e">
        <f ca="1">+IF(AND(ISNUMBER(OFFSET('Hygiene Data'!$H$9,0,10*ROW('Hygiene Data'!H25))),'Data Summary'!EC31="Yes"),OFFSET('Hygiene Data'!$H$9,0,10*ROW('Hygiene Data'!H25)),NA())</f>
        <v>#N/A</v>
      </c>
      <c r="BO31" s="539" t="e">
        <f ca="1">+IF(AND(ISNUMBER(OFFSET('Hygiene Data'!$I$5,0,10*ROW('Hygiene Data'!I25))),'Data Summary'!ED31="Yes"),OFFSET('Hygiene Data'!$I$5,0,10*ROW('Hygiene Data'!I25)),NA())</f>
        <v>#N/A</v>
      </c>
      <c r="BP31" s="539" t="e">
        <f ca="1">+IF(AND(ISNUMBER(OFFSET('Hygiene Data'!$I$7,0,10*ROW('Hygiene Data'!I25))),'Data Summary'!EE31="Yes"),OFFSET('Hygiene Data'!$I$7,0,10*ROW('Hygiene Data'!I25)),NA())</f>
        <v>#N/A</v>
      </c>
      <c r="BQ31" s="539" t="e">
        <f ca="1">+IF(AND(ISNUMBER(OFFSET('Hygiene Data'!$I$9,0,10*ROW('Hygiene Data'!I25))),'Data Summary'!EF31="Yes"),OFFSET('Hygiene Data'!$I$9,0,10*ROW('Hygiene Data'!I25)),NA())</f>
        <v>#N/A</v>
      </c>
    </row>
    <row r="32" spans="1:69" x14ac:dyDescent="0.25">
      <c r="A32" s="535" t="e">
        <f ca="1">+RIGHT('Data Summary'!A32,LEN('Data Summary'!A32)-9)</f>
        <v>#VALUE!</v>
      </c>
      <c r="B32" s="509" t="str">
        <f ca="1">+IF(ISTEXT('Data Summary'!B32),'Data Summary'!B32,"")</f>
        <v/>
      </c>
      <c r="C32" s="536" t="e">
        <f ca="1">+VALUE('Data Summary'!C32)</f>
        <v>#VALUE!</v>
      </c>
      <c r="D32" s="537" t="e">
        <f ca="1">+IF(AND(ISNUMBER(OFFSET('Water Data'!$D$4,0,10*ROW('Water Data'!D26))),'Data Summary'!BS32="Yes"),100-OFFSET('Water Data'!$D$4,0,10*ROW('Water Data'!D26)),NA())</f>
        <v>#N/A</v>
      </c>
      <c r="E32" s="537" t="e">
        <f ca="1">+IF(AND(ISNUMBER(OFFSET('Water Data'!$D$6,0,10*ROW('Water Data'!D26))),'Data Summary'!BT32="Yes"),OFFSET('Water Data'!$D$6,0,10*ROW('Water Data'!D26)),NA())</f>
        <v>#N/A</v>
      </c>
      <c r="F32" s="537" t="e">
        <f ca="1">+IF(AND(ISNUMBER(OFFSET('Water Data'!$D$9,0,10*ROW('Water Data'!D26))),'Data Summary'!BU32="Yes"),OFFSET('Water Data'!$D$9,0,10*ROW('Water Data'!D26)),NA())</f>
        <v>#N/A</v>
      </c>
      <c r="G32" s="537" t="e">
        <f ca="1">+IF(AND(ISNUMBER(OFFSET('Water Data'!$E$4,0,10*ROW('Water Data'!E26))),'Data Summary'!BV32="Yes"),100-OFFSET('Water Data'!$E$4,0,10*ROW('Water Data'!E26)),NA())</f>
        <v>#N/A</v>
      </c>
      <c r="H32" s="537" t="e">
        <f ca="1">+IF(AND(ISNUMBER(OFFSET('Water Data'!$E$6,0,10*ROW('Water Data'!E26))),'Data Summary'!BW32="Yes"),OFFSET('Water Data'!$E$6,0,10*ROW('Water Data'!E26)),NA())</f>
        <v>#N/A</v>
      </c>
      <c r="I32" s="537" t="e">
        <f ca="1">+IF(AND(ISNUMBER(OFFSET('Water Data'!$E$9,0,10*ROW('Water Data'!E26))),'Data Summary'!BX32="Yes"),OFFSET('Water Data'!$E$9,0,10*ROW('Water Data'!E26)),NA())</f>
        <v>#N/A</v>
      </c>
      <c r="J32" s="537" t="e">
        <f ca="1">+IF(AND(ISNUMBER(OFFSET('Water Data'!$F$4,0,10*ROW('Water Data'!F26))),'Data Summary'!BY32="Yes"),100-OFFSET('Water Data'!$F$4,0,10*ROW('Water Data'!F26)),NA())</f>
        <v>#N/A</v>
      </c>
      <c r="K32" s="537" t="e">
        <f ca="1">+IF(AND(ISNUMBER(OFFSET('Water Data'!$F$6,0,10*ROW('Water Data'!F26))),'Data Summary'!BZ32="Yes"),OFFSET('Water Data'!$F$6,0,10*ROW('Water Data'!F26)),NA())</f>
        <v>#N/A</v>
      </c>
      <c r="L32" s="537" t="e">
        <f ca="1">+IF(AND(ISNUMBER(OFFSET('Water Data'!$F$9,0,10*ROW('Water Data'!F26))),'Data Summary'!CA32="Yes"),OFFSET('Water Data'!$F$9,0,10*ROW('Water Data'!F26)),NA())</f>
        <v>#N/A</v>
      </c>
      <c r="M32" s="537" t="e">
        <f ca="1">+IF(AND(ISNUMBER(OFFSET('Water Data'!$G$4,0,10*ROW('Water Data'!G26))),'Data Summary'!CB32="Yes"),100-OFFSET('Water Data'!$G$4,0,10*ROW('Water Data'!G26)),NA())</f>
        <v>#N/A</v>
      </c>
      <c r="N32" s="537" t="e">
        <f ca="1">+IF(AND(ISNUMBER(OFFSET('Water Data'!$G$6,0,10*ROW('Water Data'!G26))),'Data Summary'!CC32="Yes"),OFFSET('Water Data'!$G$6,0,10*ROW('Water Data'!G26)),NA())</f>
        <v>#N/A</v>
      </c>
      <c r="O32" s="537" t="e">
        <f ca="1">+IF(AND(ISNUMBER(OFFSET('Water Data'!$G$9,0,10*ROW('Water Data'!G26))),'Data Summary'!CD32="Yes"),OFFSET('Water Data'!$G$9,0,10*ROW('Water Data'!G26)),NA())</f>
        <v>#N/A</v>
      </c>
      <c r="P32" s="537" t="e">
        <f ca="1">+IF(AND(ISNUMBER(OFFSET('Water Data'!$H$4,0,10*ROW('Water Data'!H26))),'Data Summary'!CE32="Yes"),100-OFFSET('Water Data'!$H$4,0,10*ROW('Water Data'!H26)),NA())</f>
        <v>#N/A</v>
      </c>
      <c r="Q32" s="537" t="e">
        <f ca="1">+IF(AND(ISNUMBER(OFFSET('Water Data'!$H$6,0,10*ROW('Water Data'!H26))),'Data Summary'!CF32="Yes"),OFFSET('Water Data'!$H$6,0,10*ROW('Water Data'!H26)),NA())</f>
        <v>#N/A</v>
      </c>
      <c r="R32" s="537" t="e">
        <f ca="1">+IF(AND(ISNUMBER(OFFSET('Water Data'!$H$9,0,10*ROW('Water Data'!H26))),'Data Summary'!CG32="Yes"),OFFSET('Water Data'!$H$9,0,10*ROW('Water Data'!H26)),NA())</f>
        <v>#N/A</v>
      </c>
      <c r="S32" s="537" t="e">
        <f ca="1">+IF(AND(ISNUMBER(OFFSET('Water Data'!$I$4,0,10*ROW('Water Data'!I26))),'Data Summary'!CH32="Yes"),100-OFFSET('Water Data'!$I$4,0,10*ROW('Water Data'!I26)),NA())</f>
        <v>#N/A</v>
      </c>
      <c r="T32" s="537" t="e">
        <f ca="1">+IF(AND(ISNUMBER(OFFSET('Water Data'!$I$6,0,10*ROW('Water Data'!I26))),'Data Summary'!CI32="Yes"),OFFSET('Water Data'!$I$6,0,10*ROW('Water Data'!I26)),NA())</f>
        <v>#N/A</v>
      </c>
      <c r="U32" s="537" t="e">
        <f ca="1">+IF(AND(ISNUMBER(OFFSET('Water Data'!$I$9,0,10*ROW('Water Data'!I26))),'Data Summary'!CJ32="Yes"),OFFSET('Water Data'!$I$9,0,10*ROW('Water Data'!I26)),NA())</f>
        <v>#N/A</v>
      </c>
      <c r="V32" s="538" t="e">
        <f ca="1">+IF(AND(ISNUMBER(OFFSET('Sanitation Data'!$D$4,0,10*ROW('Sanitation Data'!D26))),'Data Summary'!CK32="Yes"),100-OFFSET('Sanitation Data'!$D$4,0,10*ROW('Sanitation Data'!D26)),NA())</f>
        <v>#N/A</v>
      </c>
      <c r="W32" s="538" t="e">
        <f ca="1">+IF(AND(ISNUMBER(OFFSET('Sanitation Data'!$D$6,0,10*ROW('Sanitation Data'!D26))),'Data Summary'!CL32="Yes"),OFFSET('Sanitation Data'!$D$6,0,10*ROW('Sanitation Data'!D26)),NA())</f>
        <v>#N/A</v>
      </c>
      <c r="X32" s="538" t="e">
        <f ca="1">+IF(AND(ISNUMBER(OFFSET('Sanitation Data'!$D$10,0,10*ROW('Sanitation Data'!D26))),'Data Summary'!CM32="Yes"),OFFSET('Sanitation Data'!$D$10,0,10*ROW('Sanitation Data'!D26)),NA())</f>
        <v>#N/A</v>
      </c>
      <c r="Y32" s="538" t="e">
        <f ca="1">+IF(AND(ISNUMBER(OFFSET('Sanitation Data'!$D$11,0,10*ROW('Sanitation Data'!D26))),'Data Summary'!CN32="Yes"),OFFSET('Sanitation Data'!$D$11,0,10*ROW('Sanitation Data'!D26)),NA())</f>
        <v>#N/A</v>
      </c>
      <c r="Z32" s="538" t="e">
        <f ca="1">+IF(AND(ISNUMBER(OFFSET('Sanitation Data'!$D$12,0,10*ROW('Sanitation Data'!D26))),'Data Summary'!CO32="Yes"),OFFSET('Sanitation Data'!$D$12,0,10*ROW('Sanitation Data'!D26)),NA())</f>
        <v>#N/A</v>
      </c>
      <c r="AA32" s="538" t="e">
        <f ca="1">+IF(AND(ISNUMBER(OFFSET('Sanitation Data'!$E$4,0,10*ROW('Sanitation Data'!E26))),'Data Summary'!CP32="Yes"),100-OFFSET('Sanitation Data'!$E$4,0,10*ROW('Sanitation Data'!E26)),NA())</f>
        <v>#N/A</v>
      </c>
      <c r="AB32" s="538" t="e">
        <f ca="1">+IF(AND(ISNUMBER(OFFSET('Sanitation Data'!$E$6,0,10*ROW('Sanitation Data'!E26))),'Data Summary'!CQ32="Yes"),OFFSET('Sanitation Data'!$E$6,0,10*ROW('Sanitation Data'!E26)),NA())</f>
        <v>#N/A</v>
      </c>
      <c r="AC32" s="538" t="e">
        <f ca="1">+IF(AND(ISNUMBER(OFFSET('Sanitation Data'!$E$10,0,10*ROW('Sanitation Data'!E26))),'Data Summary'!CR32="Yes"),OFFSET('Sanitation Data'!$E$10,0,10*ROW('Sanitation Data'!E26)),NA())</f>
        <v>#N/A</v>
      </c>
      <c r="AD32" s="538" t="e">
        <f ca="1">+IF(AND(ISNUMBER(OFFSET('Sanitation Data'!$E$11,0,10*ROW('Sanitation Data'!E26))),'Data Summary'!CS32="Yes"),OFFSET('Sanitation Data'!$E$11,0,10*ROW('Sanitation Data'!E26)),NA())</f>
        <v>#N/A</v>
      </c>
      <c r="AE32" s="538" t="e">
        <f ca="1">+IF(AND(ISNUMBER(OFFSET('Sanitation Data'!$E$12,0,10*ROW('Sanitation Data'!E26))),'Data Summary'!CT32="Yes"),OFFSET('Sanitation Data'!$E$12,0,10*ROW('Sanitation Data'!E26)),NA())</f>
        <v>#N/A</v>
      </c>
      <c r="AF32" s="538" t="e">
        <f ca="1">+IF(AND(ISNUMBER(OFFSET('Sanitation Data'!$F$4,0,10*ROW('Sanitation Data'!F26))),'Data Summary'!CU32="Yes"),100-OFFSET('Sanitation Data'!$F$4,0,10*ROW('Sanitation Data'!F26)),NA())</f>
        <v>#N/A</v>
      </c>
      <c r="AG32" s="538" t="e">
        <f ca="1">+IF(AND(ISNUMBER(OFFSET('Sanitation Data'!$F$6,0,10*ROW('Sanitation Data'!F26))),'Data Summary'!CV32="Yes"),OFFSET('Sanitation Data'!$F$6,0,10*ROW('Sanitation Data'!F26)),NA())</f>
        <v>#N/A</v>
      </c>
      <c r="AH32" s="538" t="e">
        <f ca="1">+IF(AND(ISNUMBER(OFFSET('Sanitation Data'!$F$10,0,10*ROW('Sanitation Data'!F26))),'Data Summary'!CW32="Yes"),OFFSET('Sanitation Data'!$F$10,0,10*ROW('Sanitation Data'!F26)),NA())</f>
        <v>#N/A</v>
      </c>
      <c r="AI32" s="538" t="e">
        <f ca="1">+IF(AND(ISNUMBER(OFFSET('Sanitation Data'!$F$11,0,10*ROW('Sanitation Data'!F26))),'Data Summary'!CX32="Yes"),OFFSET('Sanitation Data'!$F$11,0,10*ROW('Sanitation Data'!F26)),NA())</f>
        <v>#N/A</v>
      </c>
      <c r="AJ32" s="538" t="e">
        <f ca="1">+IF(AND(ISNUMBER(OFFSET('Sanitation Data'!$F$12,0,10*ROW('Sanitation Data'!F26))),'Data Summary'!CY32="Yes"),OFFSET('Sanitation Data'!$F$12,0,10*ROW('Sanitation Data'!F26)),NA())</f>
        <v>#N/A</v>
      </c>
      <c r="AK32" s="538" t="e">
        <f ca="1">+IF(AND(ISNUMBER(OFFSET('Sanitation Data'!$G$4,0,10*ROW('Sanitation Data'!G26))),'Data Summary'!CZ32="Yes"),100-OFFSET('Sanitation Data'!$G$4,0,10*ROW('Sanitation Data'!G26)),NA())</f>
        <v>#N/A</v>
      </c>
      <c r="AL32" s="538" t="e">
        <f ca="1">+IF(AND(ISNUMBER(OFFSET('Sanitation Data'!$G$6,0,10*ROW('Sanitation Data'!G26))),'Data Summary'!DA32="Yes"),OFFSET('Sanitation Data'!$G$6,0,10*ROW('Sanitation Data'!G26)),NA())</f>
        <v>#N/A</v>
      </c>
      <c r="AM32" s="538" t="e">
        <f ca="1">+IF(AND(ISNUMBER(OFFSET('Sanitation Data'!$G$10,0,10*ROW('Sanitation Data'!G26))),'Data Summary'!DB32="Yes"),OFFSET('Sanitation Data'!$G$10,0,10*ROW('Sanitation Data'!G26)),NA())</f>
        <v>#N/A</v>
      </c>
      <c r="AN32" s="538" t="e">
        <f ca="1">+IF(AND(ISNUMBER(OFFSET('Sanitation Data'!$G$11,0,10*ROW('Sanitation Data'!G26))),'Data Summary'!DC32="Yes"),OFFSET('Sanitation Data'!$G$11,0,10*ROW('Sanitation Data'!G26)),NA())</f>
        <v>#N/A</v>
      </c>
      <c r="AO32" s="538" t="e">
        <f ca="1">+IF(AND(ISNUMBER(OFFSET('Sanitation Data'!$G$12,0,10*ROW('Sanitation Data'!G26))),'Data Summary'!DD32="Yes"),OFFSET('Sanitation Data'!$G$12,0,10*ROW('Sanitation Data'!G26)),NA())</f>
        <v>#N/A</v>
      </c>
      <c r="AP32" s="538" t="e">
        <f ca="1">+IF(AND(ISNUMBER(OFFSET('Sanitation Data'!$H$4,0,10*ROW('Sanitation Data'!H26))),'Data Summary'!DE32="Yes"),100-OFFSET('Sanitation Data'!$H$4,0,10*ROW('Sanitation Data'!H26)),NA())</f>
        <v>#N/A</v>
      </c>
      <c r="AQ32" s="538" t="e">
        <f ca="1">+IF(AND(ISNUMBER(OFFSET('Sanitation Data'!$H$6,0,10*ROW('Sanitation Data'!H26))),'Data Summary'!DF32="Yes"),OFFSET('Sanitation Data'!$H$6,0,10*ROW('Sanitation Data'!H26)),NA())</f>
        <v>#N/A</v>
      </c>
      <c r="AR32" s="538" t="e">
        <f ca="1">+IF(AND(ISNUMBER(OFFSET('Sanitation Data'!$H$10,0,10*ROW('Sanitation Data'!H26))),'Data Summary'!DG32="Yes"),OFFSET('Sanitation Data'!$H$10,0,10*ROW('Sanitation Data'!H26)),NA())</f>
        <v>#N/A</v>
      </c>
      <c r="AS32" s="538" t="e">
        <f ca="1">+IF(AND(ISNUMBER(OFFSET('Sanitation Data'!$H$11,0,10*ROW('Sanitation Data'!H26))),'Data Summary'!DH32="Yes"),OFFSET('Sanitation Data'!$H$11,0,10*ROW('Sanitation Data'!H26)),NA())</f>
        <v>#N/A</v>
      </c>
      <c r="AT32" s="538" t="e">
        <f ca="1">+IF(AND(ISNUMBER(OFFSET('Sanitation Data'!$H$12,0,10*ROW('Sanitation Data'!H26))),'Data Summary'!DI32="Yes"),OFFSET('Sanitation Data'!$H$12,0,10*ROW('Sanitation Data'!H26)),NA())</f>
        <v>#N/A</v>
      </c>
      <c r="AU32" s="538" t="e">
        <f ca="1">+IF(AND(ISNUMBER(OFFSET('Sanitation Data'!$I$4,0,10*ROW('Sanitation Data'!I26))),'Data Summary'!DJ32="Yes"),100-OFFSET('Sanitation Data'!$I$4,0,10*ROW('Sanitation Data'!I26)),NA())</f>
        <v>#N/A</v>
      </c>
      <c r="AV32" s="538" t="e">
        <f ca="1">+IF(AND(ISNUMBER(OFFSET('Sanitation Data'!$I$6,0,10*ROW('Sanitation Data'!I26))),'Data Summary'!DK32="Yes"),OFFSET('Sanitation Data'!$I$6,0,10*ROW('Sanitation Data'!I26)),NA())</f>
        <v>#N/A</v>
      </c>
      <c r="AW32" s="538" t="e">
        <f ca="1">+IF(AND(ISNUMBER(OFFSET('Sanitation Data'!$I$10,0,10*ROW('Sanitation Data'!I26))),'Data Summary'!DL32="Yes"),OFFSET('Sanitation Data'!$I$10,0,10*ROW('Sanitation Data'!I26)),NA())</f>
        <v>#N/A</v>
      </c>
      <c r="AX32" s="538" t="e">
        <f ca="1">+IF(AND(ISNUMBER(OFFSET('Sanitation Data'!$I$11,0,10*ROW('Sanitation Data'!I26))),'Data Summary'!DM32="Yes"),OFFSET('Sanitation Data'!$I$11,0,10*ROW('Sanitation Data'!I26)),NA())</f>
        <v>#N/A</v>
      </c>
      <c r="AY32" s="538" t="e">
        <f ca="1">+IF(AND(ISNUMBER(OFFSET('Sanitation Data'!$I$12,0,10*ROW('Sanitation Data'!I26))),'Data Summary'!DN32="Yes"),OFFSET('Sanitation Data'!$I$12,0,10*ROW('Sanitation Data'!I26)),NA())</f>
        <v>#N/A</v>
      </c>
      <c r="AZ32" s="539" t="e">
        <f ca="1">+IF(AND(ISNUMBER(OFFSET('Hygiene Data'!$D$5,0,10*ROW('Hygiene Data'!D26))),'Data Summary'!DO32="Yes"),OFFSET('Hygiene Data'!$D$5,0,10*ROW('Hygiene Data'!D26)),NA())</f>
        <v>#N/A</v>
      </c>
      <c r="BA32" s="539" t="e">
        <f ca="1">+IF(AND(ISNUMBER(OFFSET('Hygiene Data'!$D$7,0,10*ROW('Hygiene Data'!D26))),'Data Summary'!DP32="Yes"),OFFSET('Hygiene Data'!$D$7,0,10*ROW('Hygiene Data'!D26)),NA())</f>
        <v>#N/A</v>
      </c>
      <c r="BB32" s="539" t="e">
        <f ca="1">+IF(AND(ISNUMBER(OFFSET('Hygiene Data'!$D$9,0,10*ROW('Hygiene Data'!D26))),'Data Summary'!DQ32="Yes"),OFFSET('Hygiene Data'!$D$9,0,10*ROW('Hygiene Data'!D26)),NA())</f>
        <v>#N/A</v>
      </c>
      <c r="BC32" s="539" t="e">
        <f ca="1">+IF(AND(ISNUMBER(OFFSET('Hygiene Data'!$E$5,0,10*ROW('Hygiene Data'!E26))),'Data Summary'!DR32="Yes"),OFFSET('Hygiene Data'!$E$5,0,10*ROW('Hygiene Data'!E26)),NA())</f>
        <v>#N/A</v>
      </c>
      <c r="BD32" s="539" t="e">
        <f ca="1">+IF(AND(ISNUMBER(OFFSET('Hygiene Data'!$E$7,0,10*ROW('Hygiene Data'!E26))),'Data Summary'!DS32="Yes"),OFFSET('Hygiene Data'!$E$7,0,10*ROW('Hygiene Data'!E26)),NA())</f>
        <v>#N/A</v>
      </c>
      <c r="BE32" s="539" t="e">
        <f ca="1">+IF(AND(ISNUMBER(OFFSET('Hygiene Data'!$E$9,0,10*ROW('Hygiene Data'!E26))),'Data Summary'!DT32="Yes"),OFFSET('Hygiene Data'!$E$9,0,10*ROW('Hygiene Data'!E26)),NA())</f>
        <v>#N/A</v>
      </c>
      <c r="BF32" s="539" t="e">
        <f ca="1">+IF(AND(ISNUMBER(OFFSET('Hygiene Data'!$F$5,0,10*ROW('Hygiene Data'!F26))),'Data Summary'!DU32="Yes"),OFFSET('Hygiene Data'!$F$5,0,10*ROW('Hygiene Data'!F26)),NA())</f>
        <v>#N/A</v>
      </c>
      <c r="BG32" s="539" t="e">
        <f ca="1">+IF(AND(ISNUMBER(OFFSET('Hygiene Data'!$F$7,0,10*ROW('Hygiene Data'!F26))),'Data Summary'!DV32="Yes"),OFFSET('Hygiene Data'!$F$7,0,10*ROW('Hygiene Data'!F26)),NA())</f>
        <v>#N/A</v>
      </c>
      <c r="BH32" s="539" t="e">
        <f ca="1">+IF(AND(ISNUMBER(OFFSET('Hygiene Data'!$F$9,0,10*ROW('Hygiene Data'!F26))),'Data Summary'!DW32="Yes"),OFFSET('Hygiene Data'!$F$9,0,10*ROW('Hygiene Data'!F26)),NA())</f>
        <v>#N/A</v>
      </c>
      <c r="BI32" s="539" t="e">
        <f ca="1">+IF(AND(ISNUMBER(OFFSET('Hygiene Data'!$G$5,0,10*ROW('Hygiene Data'!G26))),'Data Summary'!DX32="Yes"),OFFSET('Hygiene Data'!$G$5,0,10*ROW('Hygiene Data'!G26)),NA())</f>
        <v>#N/A</v>
      </c>
      <c r="BJ32" s="539" t="e">
        <f ca="1">+IF(AND(ISNUMBER(OFFSET('Hygiene Data'!$G$7,0,10*ROW('Hygiene Data'!G26))),'Data Summary'!DY32="Yes"),OFFSET('Hygiene Data'!$G$7,0,10*ROW('Hygiene Data'!G26)),NA())</f>
        <v>#N/A</v>
      </c>
      <c r="BK32" s="539" t="e">
        <f ca="1">+IF(AND(ISNUMBER(OFFSET('Hygiene Data'!$G$9,0,10*ROW('Hygiene Data'!G26))),'Data Summary'!DZ32="Yes"),OFFSET('Hygiene Data'!$G$9,0,10*ROW('Hygiene Data'!G26)),NA())</f>
        <v>#N/A</v>
      </c>
      <c r="BL32" s="539" t="e">
        <f ca="1">+IF(AND(ISNUMBER(OFFSET('Hygiene Data'!$H$5,0,10*ROW('Hygiene Data'!H26))),'Data Summary'!EA32="Yes"),OFFSET('Hygiene Data'!$H$5,0,10*ROW('Hygiene Data'!H26)),NA())</f>
        <v>#N/A</v>
      </c>
      <c r="BM32" s="539" t="e">
        <f ca="1">+IF(AND(ISNUMBER(OFFSET('Hygiene Data'!$H$7,0,10*ROW('Hygiene Data'!H26))),'Data Summary'!EB32="Yes"),OFFSET('Hygiene Data'!$H$7,0,10*ROW('Hygiene Data'!H26)),NA())</f>
        <v>#N/A</v>
      </c>
      <c r="BN32" s="539" t="e">
        <f ca="1">+IF(AND(ISNUMBER(OFFSET('Hygiene Data'!$H$9,0,10*ROW('Hygiene Data'!H26))),'Data Summary'!EC32="Yes"),OFFSET('Hygiene Data'!$H$9,0,10*ROW('Hygiene Data'!H26)),NA())</f>
        <v>#N/A</v>
      </c>
      <c r="BO32" s="539" t="e">
        <f ca="1">+IF(AND(ISNUMBER(OFFSET('Hygiene Data'!$I$5,0,10*ROW('Hygiene Data'!I26))),'Data Summary'!ED32="Yes"),OFFSET('Hygiene Data'!$I$5,0,10*ROW('Hygiene Data'!I26)),NA())</f>
        <v>#N/A</v>
      </c>
      <c r="BP32" s="539" t="e">
        <f ca="1">+IF(AND(ISNUMBER(OFFSET('Hygiene Data'!$I$7,0,10*ROW('Hygiene Data'!I26))),'Data Summary'!EE32="Yes"),OFFSET('Hygiene Data'!$I$7,0,10*ROW('Hygiene Data'!I26)),NA())</f>
        <v>#N/A</v>
      </c>
      <c r="BQ32" s="539" t="e">
        <f ca="1">+IF(AND(ISNUMBER(OFFSET('Hygiene Data'!$I$9,0,10*ROW('Hygiene Data'!I26))),'Data Summary'!EF32="Yes"),OFFSET('Hygiene Data'!$I$9,0,10*ROW('Hygiene Data'!I26)),NA())</f>
        <v>#N/A</v>
      </c>
    </row>
    <row r="33" spans="1:69" x14ac:dyDescent="0.25">
      <c r="A33" s="535" t="e">
        <f ca="1">+RIGHT('Data Summary'!A33,LEN('Data Summary'!A33)-9)</f>
        <v>#VALUE!</v>
      </c>
      <c r="B33" s="509" t="str">
        <f ca="1">+IF(ISTEXT('Data Summary'!B33),'Data Summary'!B33,"")</f>
        <v/>
      </c>
      <c r="C33" s="536" t="e">
        <f ca="1">+VALUE('Data Summary'!C33)</f>
        <v>#VALUE!</v>
      </c>
      <c r="D33" s="537" t="e">
        <f ca="1">+IF(AND(ISNUMBER(OFFSET('Water Data'!$D$4,0,10*ROW('Water Data'!D27))),'Data Summary'!BS33="Yes"),100-OFFSET('Water Data'!$D$4,0,10*ROW('Water Data'!D27)),NA())</f>
        <v>#N/A</v>
      </c>
      <c r="E33" s="537" t="e">
        <f ca="1">+IF(AND(ISNUMBER(OFFSET('Water Data'!$D$6,0,10*ROW('Water Data'!D27))),'Data Summary'!BT33="Yes"),OFFSET('Water Data'!$D$6,0,10*ROW('Water Data'!D27)),NA())</f>
        <v>#N/A</v>
      </c>
      <c r="F33" s="537" t="e">
        <f ca="1">+IF(AND(ISNUMBER(OFFSET('Water Data'!$D$9,0,10*ROW('Water Data'!D27))),'Data Summary'!BU33="Yes"),OFFSET('Water Data'!$D$9,0,10*ROW('Water Data'!D27)),NA())</f>
        <v>#N/A</v>
      </c>
      <c r="G33" s="537" t="e">
        <f ca="1">+IF(AND(ISNUMBER(OFFSET('Water Data'!$E$4,0,10*ROW('Water Data'!E27))),'Data Summary'!BV33="Yes"),100-OFFSET('Water Data'!$E$4,0,10*ROW('Water Data'!E27)),NA())</f>
        <v>#N/A</v>
      </c>
      <c r="H33" s="537" t="e">
        <f ca="1">+IF(AND(ISNUMBER(OFFSET('Water Data'!$E$6,0,10*ROW('Water Data'!E27))),'Data Summary'!BW33="Yes"),OFFSET('Water Data'!$E$6,0,10*ROW('Water Data'!E27)),NA())</f>
        <v>#N/A</v>
      </c>
      <c r="I33" s="537" t="e">
        <f ca="1">+IF(AND(ISNUMBER(OFFSET('Water Data'!$E$9,0,10*ROW('Water Data'!E27))),'Data Summary'!BX33="Yes"),OFFSET('Water Data'!$E$9,0,10*ROW('Water Data'!E27)),NA())</f>
        <v>#N/A</v>
      </c>
      <c r="J33" s="537" t="e">
        <f ca="1">+IF(AND(ISNUMBER(OFFSET('Water Data'!$F$4,0,10*ROW('Water Data'!F27))),'Data Summary'!BY33="Yes"),100-OFFSET('Water Data'!$F$4,0,10*ROW('Water Data'!F27)),NA())</f>
        <v>#N/A</v>
      </c>
      <c r="K33" s="537" t="e">
        <f ca="1">+IF(AND(ISNUMBER(OFFSET('Water Data'!$F$6,0,10*ROW('Water Data'!F27))),'Data Summary'!BZ33="Yes"),OFFSET('Water Data'!$F$6,0,10*ROW('Water Data'!F27)),NA())</f>
        <v>#N/A</v>
      </c>
      <c r="L33" s="537" t="e">
        <f ca="1">+IF(AND(ISNUMBER(OFFSET('Water Data'!$F$9,0,10*ROW('Water Data'!F27))),'Data Summary'!CA33="Yes"),OFFSET('Water Data'!$F$9,0,10*ROW('Water Data'!F27)),NA())</f>
        <v>#N/A</v>
      </c>
      <c r="M33" s="537" t="e">
        <f ca="1">+IF(AND(ISNUMBER(OFFSET('Water Data'!$G$4,0,10*ROW('Water Data'!G27))),'Data Summary'!CB33="Yes"),100-OFFSET('Water Data'!$G$4,0,10*ROW('Water Data'!G27)),NA())</f>
        <v>#N/A</v>
      </c>
      <c r="N33" s="537" t="e">
        <f ca="1">+IF(AND(ISNUMBER(OFFSET('Water Data'!$G$6,0,10*ROW('Water Data'!G27))),'Data Summary'!CC33="Yes"),OFFSET('Water Data'!$G$6,0,10*ROW('Water Data'!G27)),NA())</f>
        <v>#N/A</v>
      </c>
      <c r="O33" s="537" t="e">
        <f ca="1">+IF(AND(ISNUMBER(OFFSET('Water Data'!$G$9,0,10*ROW('Water Data'!G27))),'Data Summary'!CD33="Yes"),OFFSET('Water Data'!$G$9,0,10*ROW('Water Data'!G27)),NA())</f>
        <v>#N/A</v>
      </c>
      <c r="P33" s="537" t="e">
        <f ca="1">+IF(AND(ISNUMBER(OFFSET('Water Data'!$H$4,0,10*ROW('Water Data'!H27))),'Data Summary'!CE33="Yes"),100-OFFSET('Water Data'!$H$4,0,10*ROW('Water Data'!H27)),NA())</f>
        <v>#N/A</v>
      </c>
      <c r="Q33" s="537" t="e">
        <f ca="1">+IF(AND(ISNUMBER(OFFSET('Water Data'!$H$6,0,10*ROW('Water Data'!H27))),'Data Summary'!CF33="Yes"),OFFSET('Water Data'!$H$6,0,10*ROW('Water Data'!H27)),NA())</f>
        <v>#N/A</v>
      </c>
      <c r="R33" s="537" t="e">
        <f ca="1">+IF(AND(ISNUMBER(OFFSET('Water Data'!$H$9,0,10*ROW('Water Data'!H27))),'Data Summary'!CG33="Yes"),OFFSET('Water Data'!$H$9,0,10*ROW('Water Data'!H27)),NA())</f>
        <v>#N/A</v>
      </c>
      <c r="S33" s="537" t="e">
        <f ca="1">+IF(AND(ISNUMBER(OFFSET('Water Data'!$I$4,0,10*ROW('Water Data'!I27))),'Data Summary'!CH33="Yes"),100-OFFSET('Water Data'!$I$4,0,10*ROW('Water Data'!I27)),NA())</f>
        <v>#N/A</v>
      </c>
      <c r="T33" s="537" t="e">
        <f ca="1">+IF(AND(ISNUMBER(OFFSET('Water Data'!$I$6,0,10*ROW('Water Data'!I27))),'Data Summary'!CI33="Yes"),OFFSET('Water Data'!$I$6,0,10*ROW('Water Data'!I27)),NA())</f>
        <v>#N/A</v>
      </c>
      <c r="U33" s="537" t="e">
        <f ca="1">+IF(AND(ISNUMBER(OFFSET('Water Data'!$I$9,0,10*ROW('Water Data'!I27))),'Data Summary'!CJ33="Yes"),OFFSET('Water Data'!$I$9,0,10*ROW('Water Data'!I27)),NA())</f>
        <v>#N/A</v>
      </c>
      <c r="V33" s="538" t="e">
        <f ca="1">+IF(AND(ISNUMBER(OFFSET('Sanitation Data'!$D$4,0,10*ROW('Sanitation Data'!D27))),'Data Summary'!CK33="Yes"),100-OFFSET('Sanitation Data'!$D$4,0,10*ROW('Sanitation Data'!D27)),NA())</f>
        <v>#N/A</v>
      </c>
      <c r="W33" s="538" t="e">
        <f ca="1">+IF(AND(ISNUMBER(OFFSET('Sanitation Data'!$D$6,0,10*ROW('Sanitation Data'!D27))),'Data Summary'!CL33="Yes"),OFFSET('Sanitation Data'!$D$6,0,10*ROW('Sanitation Data'!D27)),NA())</f>
        <v>#N/A</v>
      </c>
      <c r="X33" s="538" t="e">
        <f ca="1">+IF(AND(ISNUMBER(OFFSET('Sanitation Data'!$D$10,0,10*ROW('Sanitation Data'!D27))),'Data Summary'!CM33="Yes"),OFFSET('Sanitation Data'!$D$10,0,10*ROW('Sanitation Data'!D27)),NA())</f>
        <v>#N/A</v>
      </c>
      <c r="Y33" s="538" t="e">
        <f ca="1">+IF(AND(ISNUMBER(OFFSET('Sanitation Data'!$D$11,0,10*ROW('Sanitation Data'!D27))),'Data Summary'!CN33="Yes"),OFFSET('Sanitation Data'!$D$11,0,10*ROW('Sanitation Data'!D27)),NA())</f>
        <v>#N/A</v>
      </c>
      <c r="Z33" s="538" t="e">
        <f ca="1">+IF(AND(ISNUMBER(OFFSET('Sanitation Data'!$D$12,0,10*ROW('Sanitation Data'!D27))),'Data Summary'!CO33="Yes"),OFFSET('Sanitation Data'!$D$12,0,10*ROW('Sanitation Data'!D27)),NA())</f>
        <v>#N/A</v>
      </c>
      <c r="AA33" s="538" t="e">
        <f ca="1">+IF(AND(ISNUMBER(OFFSET('Sanitation Data'!$E$4,0,10*ROW('Sanitation Data'!E27))),'Data Summary'!CP33="Yes"),100-OFFSET('Sanitation Data'!$E$4,0,10*ROW('Sanitation Data'!E27)),NA())</f>
        <v>#N/A</v>
      </c>
      <c r="AB33" s="538" t="e">
        <f ca="1">+IF(AND(ISNUMBER(OFFSET('Sanitation Data'!$E$6,0,10*ROW('Sanitation Data'!E27))),'Data Summary'!CQ33="Yes"),OFFSET('Sanitation Data'!$E$6,0,10*ROW('Sanitation Data'!E27)),NA())</f>
        <v>#N/A</v>
      </c>
      <c r="AC33" s="538" t="e">
        <f ca="1">+IF(AND(ISNUMBER(OFFSET('Sanitation Data'!$E$10,0,10*ROW('Sanitation Data'!E27))),'Data Summary'!CR33="Yes"),OFFSET('Sanitation Data'!$E$10,0,10*ROW('Sanitation Data'!E27)),NA())</f>
        <v>#N/A</v>
      </c>
      <c r="AD33" s="538" t="e">
        <f ca="1">+IF(AND(ISNUMBER(OFFSET('Sanitation Data'!$E$11,0,10*ROW('Sanitation Data'!E27))),'Data Summary'!CS33="Yes"),OFFSET('Sanitation Data'!$E$11,0,10*ROW('Sanitation Data'!E27)),NA())</f>
        <v>#N/A</v>
      </c>
      <c r="AE33" s="538" t="e">
        <f ca="1">+IF(AND(ISNUMBER(OFFSET('Sanitation Data'!$E$12,0,10*ROW('Sanitation Data'!E27))),'Data Summary'!CT33="Yes"),OFFSET('Sanitation Data'!$E$12,0,10*ROW('Sanitation Data'!E27)),NA())</f>
        <v>#N/A</v>
      </c>
      <c r="AF33" s="538" t="e">
        <f ca="1">+IF(AND(ISNUMBER(OFFSET('Sanitation Data'!$F$4,0,10*ROW('Sanitation Data'!F27))),'Data Summary'!CU33="Yes"),100-OFFSET('Sanitation Data'!$F$4,0,10*ROW('Sanitation Data'!F27)),NA())</f>
        <v>#N/A</v>
      </c>
      <c r="AG33" s="538" t="e">
        <f ca="1">+IF(AND(ISNUMBER(OFFSET('Sanitation Data'!$F$6,0,10*ROW('Sanitation Data'!F27))),'Data Summary'!CV33="Yes"),OFFSET('Sanitation Data'!$F$6,0,10*ROW('Sanitation Data'!F27)),NA())</f>
        <v>#N/A</v>
      </c>
      <c r="AH33" s="538" t="e">
        <f ca="1">+IF(AND(ISNUMBER(OFFSET('Sanitation Data'!$F$10,0,10*ROW('Sanitation Data'!F27))),'Data Summary'!CW33="Yes"),OFFSET('Sanitation Data'!$F$10,0,10*ROW('Sanitation Data'!F27)),NA())</f>
        <v>#N/A</v>
      </c>
      <c r="AI33" s="538" t="e">
        <f ca="1">+IF(AND(ISNUMBER(OFFSET('Sanitation Data'!$F$11,0,10*ROW('Sanitation Data'!F27))),'Data Summary'!CX33="Yes"),OFFSET('Sanitation Data'!$F$11,0,10*ROW('Sanitation Data'!F27)),NA())</f>
        <v>#N/A</v>
      </c>
      <c r="AJ33" s="538" t="e">
        <f ca="1">+IF(AND(ISNUMBER(OFFSET('Sanitation Data'!$F$12,0,10*ROW('Sanitation Data'!F27))),'Data Summary'!CY33="Yes"),OFFSET('Sanitation Data'!$F$12,0,10*ROW('Sanitation Data'!F27)),NA())</f>
        <v>#N/A</v>
      </c>
      <c r="AK33" s="538" t="e">
        <f ca="1">+IF(AND(ISNUMBER(OFFSET('Sanitation Data'!$G$4,0,10*ROW('Sanitation Data'!G27))),'Data Summary'!CZ33="Yes"),100-OFFSET('Sanitation Data'!$G$4,0,10*ROW('Sanitation Data'!G27)),NA())</f>
        <v>#N/A</v>
      </c>
      <c r="AL33" s="538" t="e">
        <f ca="1">+IF(AND(ISNUMBER(OFFSET('Sanitation Data'!$G$6,0,10*ROW('Sanitation Data'!G27))),'Data Summary'!DA33="Yes"),OFFSET('Sanitation Data'!$G$6,0,10*ROW('Sanitation Data'!G27)),NA())</f>
        <v>#N/A</v>
      </c>
      <c r="AM33" s="538" t="e">
        <f ca="1">+IF(AND(ISNUMBER(OFFSET('Sanitation Data'!$G$10,0,10*ROW('Sanitation Data'!G27))),'Data Summary'!DB33="Yes"),OFFSET('Sanitation Data'!$G$10,0,10*ROW('Sanitation Data'!G27)),NA())</f>
        <v>#N/A</v>
      </c>
      <c r="AN33" s="538" t="e">
        <f ca="1">+IF(AND(ISNUMBER(OFFSET('Sanitation Data'!$G$11,0,10*ROW('Sanitation Data'!G27))),'Data Summary'!DC33="Yes"),OFFSET('Sanitation Data'!$G$11,0,10*ROW('Sanitation Data'!G27)),NA())</f>
        <v>#N/A</v>
      </c>
      <c r="AO33" s="538" t="e">
        <f ca="1">+IF(AND(ISNUMBER(OFFSET('Sanitation Data'!$G$12,0,10*ROW('Sanitation Data'!G27))),'Data Summary'!DD33="Yes"),OFFSET('Sanitation Data'!$G$12,0,10*ROW('Sanitation Data'!G27)),NA())</f>
        <v>#N/A</v>
      </c>
      <c r="AP33" s="538" t="e">
        <f ca="1">+IF(AND(ISNUMBER(OFFSET('Sanitation Data'!$H$4,0,10*ROW('Sanitation Data'!H27))),'Data Summary'!DE33="Yes"),100-OFFSET('Sanitation Data'!$H$4,0,10*ROW('Sanitation Data'!H27)),NA())</f>
        <v>#N/A</v>
      </c>
      <c r="AQ33" s="538" t="e">
        <f ca="1">+IF(AND(ISNUMBER(OFFSET('Sanitation Data'!$H$6,0,10*ROW('Sanitation Data'!H27))),'Data Summary'!DF33="Yes"),OFFSET('Sanitation Data'!$H$6,0,10*ROW('Sanitation Data'!H27)),NA())</f>
        <v>#N/A</v>
      </c>
      <c r="AR33" s="538" t="e">
        <f ca="1">+IF(AND(ISNUMBER(OFFSET('Sanitation Data'!$H$10,0,10*ROW('Sanitation Data'!H27))),'Data Summary'!DG33="Yes"),OFFSET('Sanitation Data'!$H$10,0,10*ROW('Sanitation Data'!H27)),NA())</f>
        <v>#N/A</v>
      </c>
      <c r="AS33" s="538" t="e">
        <f ca="1">+IF(AND(ISNUMBER(OFFSET('Sanitation Data'!$H$11,0,10*ROW('Sanitation Data'!H27))),'Data Summary'!DH33="Yes"),OFFSET('Sanitation Data'!$H$11,0,10*ROW('Sanitation Data'!H27)),NA())</f>
        <v>#N/A</v>
      </c>
      <c r="AT33" s="538" t="e">
        <f ca="1">+IF(AND(ISNUMBER(OFFSET('Sanitation Data'!$H$12,0,10*ROW('Sanitation Data'!H27))),'Data Summary'!DI33="Yes"),OFFSET('Sanitation Data'!$H$12,0,10*ROW('Sanitation Data'!H27)),NA())</f>
        <v>#N/A</v>
      </c>
      <c r="AU33" s="538" t="e">
        <f ca="1">+IF(AND(ISNUMBER(OFFSET('Sanitation Data'!$I$4,0,10*ROW('Sanitation Data'!I27))),'Data Summary'!DJ33="Yes"),100-OFFSET('Sanitation Data'!$I$4,0,10*ROW('Sanitation Data'!I27)),NA())</f>
        <v>#N/A</v>
      </c>
      <c r="AV33" s="538" t="e">
        <f ca="1">+IF(AND(ISNUMBER(OFFSET('Sanitation Data'!$I$6,0,10*ROW('Sanitation Data'!I27))),'Data Summary'!DK33="Yes"),OFFSET('Sanitation Data'!$I$6,0,10*ROW('Sanitation Data'!I27)),NA())</f>
        <v>#N/A</v>
      </c>
      <c r="AW33" s="538" t="e">
        <f ca="1">+IF(AND(ISNUMBER(OFFSET('Sanitation Data'!$I$10,0,10*ROW('Sanitation Data'!I27))),'Data Summary'!DL33="Yes"),OFFSET('Sanitation Data'!$I$10,0,10*ROW('Sanitation Data'!I27)),NA())</f>
        <v>#N/A</v>
      </c>
      <c r="AX33" s="538" t="e">
        <f ca="1">+IF(AND(ISNUMBER(OFFSET('Sanitation Data'!$I$11,0,10*ROW('Sanitation Data'!I27))),'Data Summary'!DM33="Yes"),OFFSET('Sanitation Data'!$I$11,0,10*ROW('Sanitation Data'!I27)),NA())</f>
        <v>#N/A</v>
      </c>
      <c r="AY33" s="538" t="e">
        <f ca="1">+IF(AND(ISNUMBER(OFFSET('Sanitation Data'!$I$12,0,10*ROW('Sanitation Data'!I27))),'Data Summary'!DN33="Yes"),OFFSET('Sanitation Data'!$I$12,0,10*ROW('Sanitation Data'!I27)),NA())</f>
        <v>#N/A</v>
      </c>
      <c r="AZ33" s="539" t="e">
        <f ca="1">+IF(AND(ISNUMBER(OFFSET('Hygiene Data'!$D$5,0,10*ROW('Hygiene Data'!D27))),'Data Summary'!DO33="Yes"),OFFSET('Hygiene Data'!$D$5,0,10*ROW('Hygiene Data'!D27)),NA())</f>
        <v>#N/A</v>
      </c>
      <c r="BA33" s="539" t="e">
        <f ca="1">+IF(AND(ISNUMBER(OFFSET('Hygiene Data'!$D$7,0,10*ROW('Hygiene Data'!D27))),'Data Summary'!DP33="Yes"),OFFSET('Hygiene Data'!$D$7,0,10*ROW('Hygiene Data'!D27)),NA())</f>
        <v>#N/A</v>
      </c>
      <c r="BB33" s="539" t="e">
        <f ca="1">+IF(AND(ISNUMBER(OFFSET('Hygiene Data'!$D$9,0,10*ROW('Hygiene Data'!D27))),'Data Summary'!DQ33="Yes"),OFFSET('Hygiene Data'!$D$9,0,10*ROW('Hygiene Data'!D27)),NA())</f>
        <v>#N/A</v>
      </c>
      <c r="BC33" s="539" t="e">
        <f ca="1">+IF(AND(ISNUMBER(OFFSET('Hygiene Data'!$E$5,0,10*ROW('Hygiene Data'!E27))),'Data Summary'!DR33="Yes"),OFFSET('Hygiene Data'!$E$5,0,10*ROW('Hygiene Data'!E27)),NA())</f>
        <v>#N/A</v>
      </c>
      <c r="BD33" s="539" t="e">
        <f ca="1">+IF(AND(ISNUMBER(OFFSET('Hygiene Data'!$E$7,0,10*ROW('Hygiene Data'!E27))),'Data Summary'!DS33="Yes"),OFFSET('Hygiene Data'!$E$7,0,10*ROW('Hygiene Data'!E27)),NA())</f>
        <v>#N/A</v>
      </c>
      <c r="BE33" s="539" t="e">
        <f ca="1">+IF(AND(ISNUMBER(OFFSET('Hygiene Data'!$E$9,0,10*ROW('Hygiene Data'!E27))),'Data Summary'!DT33="Yes"),OFFSET('Hygiene Data'!$E$9,0,10*ROW('Hygiene Data'!E27)),NA())</f>
        <v>#N/A</v>
      </c>
      <c r="BF33" s="539" t="e">
        <f ca="1">+IF(AND(ISNUMBER(OFFSET('Hygiene Data'!$F$5,0,10*ROW('Hygiene Data'!F27))),'Data Summary'!DU33="Yes"),OFFSET('Hygiene Data'!$F$5,0,10*ROW('Hygiene Data'!F27)),NA())</f>
        <v>#N/A</v>
      </c>
      <c r="BG33" s="539" t="e">
        <f ca="1">+IF(AND(ISNUMBER(OFFSET('Hygiene Data'!$F$7,0,10*ROW('Hygiene Data'!F27))),'Data Summary'!DV33="Yes"),OFFSET('Hygiene Data'!$F$7,0,10*ROW('Hygiene Data'!F27)),NA())</f>
        <v>#N/A</v>
      </c>
      <c r="BH33" s="539" t="e">
        <f ca="1">+IF(AND(ISNUMBER(OFFSET('Hygiene Data'!$F$9,0,10*ROW('Hygiene Data'!F27))),'Data Summary'!DW33="Yes"),OFFSET('Hygiene Data'!$F$9,0,10*ROW('Hygiene Data'!F27)),NA())</f>
        <v>#N/A</v>
      </c>
      <c r="BI33" s="539" t="e">
        <f ca="1">+IF(AND(ISNUMBER(OFFSET('Hygiene Data'!$G$5,0,10*ROW('Hygiene Data'!G27))),'Data Summary'!DX33="Yes"),OFFSET('Hygiene Data'!$G$5,0,10*ROW('Hygiene Data'!G27)),NA())</f>
        <v>#N/A</v>
      </c>
      <c r="BJ33" s="539" t="e">
        <f ca="1">+IF(AND(ISNUMBER(OFFSET('Hygiene Data'!$G$7,0,10*ROW('Hygiene Data'!G27))),'Data Summary'!DY33="Yes"),OFFSET('Hygiene Data'!$G$7,0,10*ROW('Hygiene Data'!G27)),NA())</f>
        <v>#N/A</v>
      </c>
      <c r="BK33" s="539" t="e">
        <f ca="1">+IF(AND(ISNUMBER(OFFSET('Hygiene Data'!$G$9,0,10*ROW('Hygiene Data'!G27))),'Data Summary'!DZ33="Yes"),OFFSET('Hygiene Data'!$G$9,0,10*ROW('Hygiene Data'!G27)),NA())</f>
        <v>#N/A</v>
      </c>
      <c r="BL33" s="539" t="e">
        <f ca="1">+IF(AND(ISNUMBER(OFFSET('Hygiene Data'!$H$5,0,10*ROW('Hygiene Data'!H27))),'Data Summary'!EA33="Yes"),OFFSET('Hygiene Data'!$H$5,0,10*ROW('Hygiene Data'!H27)),NA())</f>
        <v>#N/A</v>
      </c>
      <c r="BM33" s="539" t="e">
        <f ca="1">+IF(AND(ISNUMBER(OFFSET('Hygiene Data'!$H$7,0,10*ROW('Hygiene Data'!H27))),'Data Summary'!EB33="Yes"),OFFSET('Hygiene Data'!$H$7,0,10*ROW('Hygiene Data'!H27)),NA())</f>
        <v>#N/A</v>
      </c>
      <c r="BN33" s="539" t="e">
        <f ca="1">+IF(AND(ISNUMBER(OFFSET('Hygiene Data'!$H$9,0,10*ROW('Hygiene Data'!H27))),'Data Summary'!EC33="Yes"),OFFSET('Hygiene Data'!$H$9,0,10*ROW('Hygiene Data'!H27)),NA())</f>
        <v>#N/A</v>
      </c>
      <c r="BO33" s="539" t="e">
        <f ca="1">+IF(AND(ISNUMBER(OFFSET('Hygiene Data'!$I$5,0,10*ROW('Hygiene Data'!I27))),'Data Summary'!ED33="Yes"),OFFSET('Hygiene Data'!$I$5,0,10*ROW('Hygiene Data'!I27)),NA())</f>
        <v>#N/A</v>
      </c>
      <c r="BP33" s="539" t="e">
        <f ca="1">+IF(AND(ISNUMBER(OFFSET('Hygiene Data'!$I$7,0,10*ROW('Hygiene Data'!I27))),'Data Summary'!EE33="Yes"),OFFSET('Hygiene Data'!$I$7,0,10*ROW('Hygiene Data'!I27)),NA())</f>
        <v>#N/A</v>
      </c>
      <c r="BQ33" s="539" t="e">
        <f ca="1">+IF(AND(ISNUMBER(OFFSET('Hygiene Data'!$I$9,0,10*ROW('Hygiene Data'!I27))),'Data Summary'!EF33="Yes"),OFFSET('Hygiene Data'!$I$9,0,10*ROW('Hygiene Data'!I27)),NA())</f>
        <v>#N/A</v>
      </c>
    </row>
    <row r="34" spans="1:69" x14ac:dyDescent="0.25">
      <c r="A34" s="535" t="e">
        <f ca="1">+RIGHT('Data Summary'!A34,LEN('Data Summary'!A34)-9)</f>
        <v>#VALUE!</v>
      </c>
      <c r="B34" s="509" t="str">
        <f ca="1">+IF(ISTEXT('Data Summary'!B34),'Data Summary'!B34,"")</f>
        <v/>
      </c>
      <c r="C34" s="536" t="e">
        <f ca="1">+VALUE('Data Summary'!C34)</f>
        <v>#VALUE!</v>
      </c>
      <c r="D34" s="537" t="e">
        <f ca="1">+IF(AND(ISNUMBER(OFFSET('Water Data'!$D$4,0,10*ROW('Water Data'!D28))),'Data Summary'!BS34="Yes"),100-OFFSET('Water Data'!$D$4,0,10*ROW('Water Data'!D28)),NA())</f>
        <v>#N/A</v>
      </c>
      <c r="E34" s="537" t="e">
        <f ca="1">+IF(AND(ISNUMBER(OFFSET('Water Data'!$D$6,0,10*ROW('Water Data'!D28))),'Data Summary'!BT34="Yes"),OFFSET('Water Data'!$D$6,0,10*ROW('Water Data'!D28)),NA())</f>
        <v>#N/A</v>
      </c>
      <c r="F34" s="537" t="e">
        <f ca="1">+IF(AND(ISNUMBER(OFFSET('Water Data'!$D$9,0,10*ROW('Water Data'!D28))),'Data Summary'!BU34="Yes"),OFFSET('Water Data'!$D$9,0,10*ROW('Water Data'!D28)),NA())</f>
        <v>#N/A</v>
      </c>
      <c r="G34" s="537" t="e">
        <f ca="1">+IF(AND(ISNUMBER(OFFSET('Water Data'!$E$4,0,10*ROW('Water Data'!E28))),'Data Summary'!BV34="Yes"),100-OFFSET('Water Data'!$E$4,0,10*ROW('Water Data'!E28)),NA())</f>
        <v>#N/A</v>
      </c>
      <c r="H34" s="537" t="e">
        <f ca="1">+IF(AND(ISNUMBER(OFFSET('Water Data'!$E$6,0,10*ROW('Water Data'!E28))),'Data Summary'!BW34="Yes"),OFFSET('Water Data'!$E$6,0,10*ROW('Water Data'!E28)),NA())</f>
        <v>#N/A</v>
      </c>
      <c r="I34" s="537" t="e">
        <f ca="1">+IF(AND(ISNUMBER(OFFSET('Water Data'!$E$9,0,10*ROW('Water Data'!E28))),'Data Summary'!BX34="Yes"),OFFSET('Water Data'!$E$9,0,10*ROW('Water Data'!E28)),NA())</f>
        <v>#N/A</v>
      </c>
      <c r="J34" s="537" t="e">
        <f ca="1">+IF(AND(ISNUMBER(OFFSET('Water Data'!$F$4,0,10*ROW('Water Data'!F28))),'Data Summary'!BY34="Yes"),100-OFFSET('Water Data'!$F$4,0,10*ROW('Water Data'!F28)),NA())</f>
        <v>#N/A</v>
      </c>
      <c r="K34" s="537" t="e">
        <f ca="1">+IF(AND(ISNUMBER(OFFSET('Water Data'!$F$6,0,10*ROW('Water Data'!F28))),'Data Summary'!BZ34="Yes"),OFFSET('Water Data'!$F$6,0,10*ROW('Water Data'!F28)),NA())</f>
        <v>#N/A</v>
      </c>
      <c r="L34" s="537" t="e">
        <f ca="1">+IF(AND(ISNUMBER(OFFSET('Water Data'!$F$9,0,10*ROW('Water Data'!F28))),'Data Summary'!CA34="Yes"),OFFSET('Water Data'!$F$9,0,10*ROW('Water Data'!F28)),NA())</f>
        <v>#N/A</v>
      </c>
      <c r="M34" s="537" t="e">
        <f ca="1">+IF(AND(ISNUMBER(OFFSET('Water Data'!$G$4,0,10*ROW('Water Data'!G28))),'Data Summary'!CB34="Yes"),100-OFFSET('Water Data'!$G$4,0,10*ROW('Water Data'!G28)),NA())</f>
        <v>#N/A</v>
      </c>
      <c r="N34" s="537" t="e">
        <f ca="1">+IF(AND(ISNUMBER(OFFSET('Water Data'!$G$6,0,10*ROW('Water Data'!G28))),'Data Summary'!CC34="Yes"),OFFSET('Water Data'!$G$6,0,10*ROW('Water Data'!G28)),NA())</f>
        <v>#N/A</v>
      </c>
      <c r="O34" s="537" t="e">
        <f ca="1">+IF(AND(ISNUMBER(OFFSET('Water Data'!$G$9,0,10*ROW('Water Data'!G28))),'Data Summary'!CD34="Yes"),OFFSET('Water Data'!$G$9,0,10*ROW('Water Data'!G28)),NA())</f>
        <v>#N/A</v>
      </c>
      <c r="P34" s="537" t="e">
        <f ca="1">+IF(AND(ISNUMBER(OFFSET('Water Data'!$H$4,0,10*ROW('Water Data'!H28))),'Data Summary'!CE34="Yes"),100-OFFSET('Water Data'!$H$4,0,10*ROW('Water Data'!H28)),NA())</f>
        <v>#N/A</v>
      </c>
      <c r="Q34" s="537" t="e">
        <f ca="1">+IF(AND(ISNUMBER(OFFSET('Water Data'!$H$6,0,10*ROW('Water Data'!H28))),'Data Summary'!CF34="Yes"),OFFSET('Water Data'!$H$6,0,10*ROW('Water Data'!H28)),NA())</f>
        <v>#N/A</v>
      </c>
      <c r="R34" s="537" t="e">
        <f ca="1">+IF(AND(ISNUMBER(OFFSET('Water Data'!$H$9,0,10*ROW('Water Data'!H28))),'Data Summary'!CG34="Yes"),OFFSET('Water Data'!$H$9,0,10*ROW('Water Data'!H28)),NA())</f>
        <v>#N/A</v>
      </c>
      <c r="S34" s="537" t="e">
        <f ca="1">+IF(AND(ISNUMBER(OFFSET('Water Data'!$I$4,0,10*ROW('Water Data'!I28))),'Data Summary'!CH34="Yes"),100-OFFSET('Water Data'!$I$4,0,10*ROW('Water Data'!I28)),NA())</f>
        <v>#N/A</v>
      </c>
      <c r="T34" s="537" t="e">
        <f ca="1">+IF(AND(ISNUMBER(OFFSET('Water Data'!$I$6,0,10*ROW('Water Data'!I28))),'Data Summary'!CI34="Yes"),OFFSET('Water Data'!$I$6,0,10*ROW('Water Data'!I28)),NA())</f>
        <v>#N/A</v>
      </c>
      <c r="U34" s="537" t="e">
        <f ca="1">+IF(AND(ISNUMBER(OFFSET('Water Data'!$I$9,0,10*ROW('Water Data'!I28))),'Data Summary'!CJ34="Yes"),OFFSET('Water Data'!$I$9,0,10*ROW('Water Data'!I28)),NA())</f>
        <v>#N/A</v>
      </c>
      <c r="V34" s="538" t="e">
        <f ca="1">+IF(AND(ISNUMBER(OFFSET('Sanitation Data'!$D$4,0,10*ROW('Sanitation Data'!D28))),'Data Summary'!CK34="Yes"),100-OFFSET('Sanitation Data'!$D$4,0,10*ROW('Sanitation Data'!D28)),NA())</f>
        <v>#N/A</v>
      </c>
      <c r="W34" s="538" t="e">
        <f ca="1">+IF(AND(ISNUMBER(OFFSET('Sanitation Data'!$D$6,0,10*ROW('Sanitation Data'!D28))),'Data Summary'!CL34="Yes"),OFFSET('Sanitation Data'!$D$6,0,10*ROW('Sanitation Data'!D28)),NA())</f>
        <v>#N/A</v>
      </c>
      <c r="X34" s="538" t="e">
        <f ca="1">+IF(AND(ISNUMBER(OFFSET('Sanitation Data'!$D$10,0,10*ROW('Sanitation Data'!D28))),'Data Summary'!CM34="Yes"),OFFSET('Sanitation Data'!$D$10,0,10*ROW('Sanitation Data'!D28)),NA())</f>
        <v>#N/A</v>
      </c>
      <c r="Y34" s="538" t="e">
        <f ca="1">+IF(AND(ISNUMBER(OFFSET('Sanitation Data'!$D$11,0,10*ROW('Sanitation Data'!D28))),'Data Summary'!CN34="Yes"),OFFSET('Sanitation Data'!$D$11,0,10*ROW('Sanitation Data'!D28)),NA())</f>
        <v>#N/A</v>
      </c>
      <c r="Z34" s="538" t="e">
        <f ca="1">+IF(AND(ISNUMBER(OFFSET('Sanitation Data'!$D$12,0,10*ROW('Sanitation Data'!D28))),'Data Summary'!CO34="Yes"),OFFSET('Sanitation Data'!$D$12,0,10*ROW('Sanitation Data'!D28)),NA())</f>
        <v>#N/A</v>
      </c>
      <c r="AA34" s="538" t="e">
        <f ca="1">+IF(AND(ISNUMBER(OFFSET('Sanitation Data'!$E$4,0,10*ROW('Sanitation Data'!E28))),'Data Summary'!CP34="Yes"),100-OFFSET('Sanitation Data'!$E$4,0,10*ROW('Sanitation Data'!E28)),NA())</f>
        <v>#N/A</v>
      </c>
      <c r="AB34" s="538" t="e">
        <f ca="1">+IF(AND(ISNUMBER(OFFSET('Sanitation Data'!$E$6,0,10*ROW('Sanitation Data'!E28))),'Data Summary'!CQ34="Yes"),OFFSET('Sanitation Data'!$E$6,0,10*ROW('Sanitation Data'!E28)),NA())</f>
        <v>#N/A</v>
      </c>
      <c r="AC34" s="538" t="e">
        <f ca="1">+IF(AND(ISNUMBER(OFFSET('Sanitation Data'!$E$10,0,10*ROW('Sanitation Data'!E28))),'Data Summary'!CR34="Yes"),OFFSET('Sanitation Data'!$E$10,0,10*ROW('Sanitation Data'!E28)),NA())</f>
        <v>#N/A</v>
      </c>
      <c r="AD34" s="538" t="e">
        <f ca="1">+IF(AND(ISNUMBER(OFFSET('Sanitation Data'!$E$11,0,10*ROW('Sanitation Data'!E28))),'Data Summary'!CS34="Yes"),OFFSET('Sanitation Data'!$E$11,0,10*ROW('Sanitation Data'!E28)),NA())</f>
        <v>#N/A</v>
      </c>
      <c r="AE34" s="538" t="e">
        <f ca="1">+IF(AND(ISNUMBER(OFFSET('Sanitation Data'!$E$12,0,10*ROW('Sanitation Data'!E28))),'Data Summary'!CT34="Yes"),OFFSET('Sanitation Data'!$E$12,0,10*ROW('Sanitation Data'!E28)),NA())</f>
        <v>#N/A</v>
      </c>
      <c r="AF34" s="538" t="e">
        <f ca="1">+IF(AND(ISNUMBER(OFFSET('Sanitation Data'!$F$4,0,10*ROW('Sanitation Data'!F28))),'Data Summary'!CU34="Yes"),100-OFFSET('Sanitation Data'!$F$4,0,10*ROW('Sanitation Data'!F28)),NA())</f>
        <v>#N/A</v>
      </c>
      <c r="AG34" s="538" t="e">
        <f ca="1">+IF(AND(ISNUMBER(OFFSET('Sanitation Data'!$F$6,0,10*ROW('Sanitation Data'!F28))),'Data Summary'!CV34="Yes"),OFFSET('Sanitation Data'!$F$6,0,10*ROW('Sanitation Data'!F28)),NA())</f>
        <v>#N/A</v>
      </c>
      <c r="AH34" s="538" t="e">
        <f ca="1">+IF(AND(ISNUMBER(OFFSET('Sanitation Data'!$F$10,0,10*ROW('Sanitation Data'!F28))),'Data Summary'!CW34="Yes"),OFFSET('Sanitation Data'!$F$10,0,10*ROW('Sanitation Data'!F28)),NA())</f>
        <v>#N/A</v>
      </c>
      <c r="AI34" s="538" t="e">
        <f ca="1">+IF(AND(ISNUMBER(OFFSET('Sanitation Data'!$F$11,0,10*ROW('Sanitation Data'!F28))),'Data Summary'!CX34="Yes"),OFFSET('Sanitation Data'!$F$11,0,10*ROW('Sanitation Data'!F28)),NA())</f>
        <v>#N/A</v>
      </c>
      <c r="AJ34" s="538" t="e">
        <f ca="1">+IF(AND(ISNUMBER(OFFSET('Sanitation Data'!$F$12,0,10*ROW('Sanitation Data'!F28))),'Data Summary'!CY34="Yes"),OFFSET('Sanitation Data'!$F$12,0,10*ROW('Sanitation Data'!F28)),NA())</f>
        <v>#N/A</v>
      </c>
      <c r="AK34" s="538" t="e">
        <f ca="1">+IF(AND(ISNUMBER(OFFSET('Sanitation Data'!$G$4,0,10*ROW('Sanitation Data'!G28))),'Data Summary'!CZ34="Yes"),100-OFFSET('Sanitation Data'!$G$4,0,10*ROW('Sanitation Data'!G28)),NA())</f>
        <v>#N/A</v>
      </c>
      <c r="AL34" s="538" t="e">
        <f ca="1">+IF(AND(ISNUMBER(OFFSET('Sanitation Data'!$G$6,0,10*ROW('Sanitation Data'!G28))),'Data Summary'!DA34="Yes"),OFFSET('Sanitation Data'!$G$6,0,10*ROW('Sanitation Data'!G28)),NA())</f>
        <v>#N/A</v>
      </c>
      <c r="AM34" s="538" t="e">
        <f ca="1">+IF(AND(ISNUMBER(OFFSET('Sanitation Data'!$G$10,0,10*ROW('Sanitation Data'!G28))),'Data Summary'!DB34="Yes"),OFFSET('Sanitation Data'!$G$10,0,10*ROW('Sanitation Data'!G28)),NA())</f>
        <v>#N/A</v>
      </c>
      <c r="AN34" s="538" t="e">
        <f ca="1">+IF(AND(ISNUMBER(OFFSET('Sanitation Data'!$G$11,0,10*ROW('Sanitation Data'!G28))),'Data Summary'!DC34="Yes"),OFFSET('Sanitation Data'!$G$11,0,10*ROW('Sanitation Data'!G28)),NA())</f>
        <v>#N/A</v>
      </c>
      <c r="AO34" s="538" t="e">
        <f ca="1">+IF(AND(ISNUMBER(OFFSET('Sanitation Data'!$G$12,0,10*ROW('Sanitation Data'!G28))),'Data Summary'!DD34="Yes"),OFFSET('Sanitation Data'!$G$12,0,10*ROW('Sanitation Data'!G28)),NA())</f>
        <v>#N/A</v>
      </c>
      <c r="AP34" s="538" t="e">
        <f ca="1">+IF(AND(ISNUMBER(OFFSET('Sanitation Data'!$H$4,0,10*ROW('Sanitation Data'!H28))),'Data Summary'!DE34="Yes"),100-OFFSET('Sanitation Data'!$H$4,0,10*ROW('Sanitation Data'!H28)),NA())</f>
        <v>#N/A</v>
      </c>
      <c r="AQ34" s="538" t="e">
        <f ca="1">+IF(AND(ISNUMBER(OFFSET('Sanitation Data'!$H$6,0,10*ROW('Sanitation Data'!H28))),'Data Summary'!DF34="Yes"),OFFSET('Sanitation Data'!$H$6,0,10*ROW('Sanitation Data'!H28)),NA())</f>
        <v>#N/A</v>
      </c>
      <c r="AR34" s="538" t="e">
        <f ca="1">+IF(AND(ISNUMBER(OFFSET('Sanitation Data'!$H$10,0,10*ROW('Sanitation Data'!H28))),'Data Summary'!DG34="Yes"),OFFSET('Sanitation Data'!$H$10,0,10*ROW('Sanitation Data'!H28)),NA())</f>
        <v>#N/A</v>
      </c>
      <c r="AS34" s="538" t="e">
        <f ca="1">+IF(AND(ISNUMBER(OFFSET('Sanitation Data'!$H$11,0,10*ROW('Sanitation Data'!H28))),'Data Summary'!DH34="Yes"),OFFSET('Sanitation Data'!$H$11,0,10*ROW('Sanitation Data'!H28)),NA())</f>
        <v>#N/A</v>
      </c>
      <c r="AT34" s="538" t="e">
        <f ca="1">+IF(AND(ISNUMBER(OFFSET('Sanitation Data'!$H$12,0,10*ROW('Sanitation Data'!H28))),'Data Summary'!DI34="Yes"),OFFSET('Sanitation Data'!$H$12,0,10*ROW('Sanitation Data'!H28)),NA())</f>
        <v>#N/A</v>
      </c>
      <c r="AU34" s="538" t="e">
        <f ca="1">+IF(AND(ISNUMBER(OFFSET('Sanitation Data'!$I$4,0,10*ROW('Sanitation Data'!I28))),'Data Summary'!DJ34="Yes"),100-OFFSET('Sanitation Data'!$I$4,0,10*ROW('Sanitation Data'!I28)),NA())</f>
        <v>#N/A</v>
      </c>
      <c r="AV34" s="538" t="e">
        <f ca="1">+IF(AND(ISNUMBER(OFFSET('Sanitation Data'!$I$6,0,10*ROW('Sanitation Data'!I28))),'Data Summary'!DK34="Yes"),OFFSET('Sanitation Data'!$I$6,0,10*ROW('Sanitation Data'!I28)),NA())</f>
        <v>#N/A</v>
      </c>
      <c r="AW34" s="538" t="e">
        <f ca="1">+IF(AND(ISNUMBER(OFFSET('Sanitation Data'!$I$10,0,10*ROW('Sanitation Data'!I28))),'Data Summary'!DL34="Yes"),OFFSET('Sanitation Data'!$I$10,0,10*ROW('Sanitation Data'!I28)),NA())</f>
        <v>#N/A</v>
      </c>
      <c r="AX34" s="538" t="e">
        <f ca="1">+IF(AND(ISNUMBER(OFFSET('Sanitation Data'!$I$11,0,10*ROW('Sanitation Data'!I28))),'Data Summary'!DM34="Yes"),OFFSET('Sanitation Data'!$I$11,0,10*ROW('Sanitation Data'!I28)),NA())</f>
        <v>#N/A</v>
      </c>
      <c r="AY34" s="538" t="e">
        <f ca="1">+IF(AND(ISNUMBER(OFFSET('Sanitation Data'!$I$12,0,10*ROW('Sanitation Data'!I28))),'Data Summary'!DN34="Yes"),OFFSET('Sanitation Data'!$I$12,0,10*ROW('Sanitation Data'!I28)),NA())</f>
        <v>#N/A</v>
      </c>
      <c r="AZ34" s="539" t="e">
        <f ca="1">+IF(AND(ISNUMBER(OFFSET('Hygiene Data'!$D$5,0,10*ROW('Hygiene Data'!D28))),'Data Summary'!DO34="Yes"),OFFSET('Hygiene Data'!$D$5,0,10*ROW('Hygiene Data'!D28)),NA())</f>
        <v>#N/A</v>
      </c>
      <c r="BA34" s="539" t="e">
        <f ca="1">+IF(AND(ISNUMBER(OFFSET('Hygiene Data'!$D$7,0,10*ROW('Hygiene Data'!D28))),'Data Summary'!DP34="Yes"),OFFSET('Hygiene Data'!$D$7,0,10*ROW('Hygiene Data'!D28)),NA())</f>
        <v>#N/A</v>
      </c>
      <c r="BB34" s="539" t="e">
        <f ca="1">+IF(AND(ISNUMBER(OFFSET('Hygiene Data'!$D$9,0,10*ROW('Hygiene Data'!D28))),'Data Summary'!DQ34="Yes"),OFFSET('Hygiene Data'!$D$9,0,10*ROW('Hygiene Data'!D28)),NA())</f>
        <v>#N/A</v>
      </c>
      <c r="BC34" s="539" t="e">
        <f ca="1">+IF(AND(ISNUMBER(OFFSET('Hygiene Data'!$E$5,0,10*ROW('Hygiene Data'!E28))),'Data Summary'!DR34="Yes"),OFFSET('Hygiene Data'!$E$5,0,10*ROW('Hygiene Data'!E28)),NA())</f>
        <v>#N/A</v>
      </c>
      <c r="BD34" s="539" t="e">
        <f ca="1">+IF(AND(ISNUMBER(OFFSET('Hygiene Data'!$E$7,0,10*ROW('Hygiene Data'!E28))),'Data Summary'!DS34="Yes"),OFFSET('Hygiene Data'!$E$7,0,10*ROW('Hygiene Data'!E28)),NA())</f>
        <v>#N/A</v>
      </c>
      <c r="BE34" s="539" t="e">
        <f ca="1">+IF(AND(ISNUMBER(OFFSET('Hygiene Data'!$E$9,0,10*ROW('Hygiene Data'!E28))),'Data Summary'!DT34="Yes"),OFFSET('Hygiene Data'!$E$9,0,10*ROW('Hygiene Data'!E28)),NA())</f>
        <v>#N/A</v>
      </c>
      <c r="BF34" s="539" t="e">
        <f ca="1">+IF(AND(ISNUMBER(OFFSET('Hygiene Data'!$F$5,0,10*ROW('Hygiene Data'!F28))),'Data Summary'!DU34="Yes"),OFFSET('Hygiene Data'!$F$5,0,10*ROW('Hygiene Data'!F28)),NA())</f>
        <v>#N/A</v>
      </c>
      <c r="BG34" s="539" t="e">
        <f ca="1">+IF(AND(ISNUMBER(OFFSET('Hygiene Data'!$F$7,0,10*ROW('Hygiene Data'!F28))),'Data Summary'!DV34="Yes"),OFFSET('Hygiene Data'!$F$7,0,10*ROW('Hygiene Data'!F28)),NA())</f>
        <v>#N/A</v>
      </c>
      <c r="BH34" s="539" t="e">
        <f ca="1">+IF(AND(ISNUMBER(OFFSET('Hygiene Data'!$F$9,0,10*ROW('Hygiene Data'!F28))),'Data Summary'!DW34="Yes"),OFFSET('Hygiene Data'!$F$9,0,10*ROW('Hygiene Data'!F28)),NA())</f>
        <v>#N/A</v>
      </c>
      <c r="BI34" s="539" t="e">
        <f ca="1">+IF(AND(ISNUMBER(OFFSET('Hygiene Data'!$G$5,0,10*ROW('Hygiene Data'!G28))),'Data Summary'!DX34="Yes"),OFFSET('Hygiene Data'!$G$5,0,10*ROW('Hygiene Data'!G28)),NA())</f>
        <v>#N/A</v>
      </c>
      <c r="BJ34" s="539" t="e">
        <f ca="1">+IF(AND(ISNUMBER(OFFSET('Hygiene Data'!$G$7,0,10*ROW('Hygiene Data'!G28))),'Data Summary'!DY34="Yes"),OFFSET('Hygiene Data'!$G$7,0,10*ROW('Hygiene Data'!G28)),NA())</f>
        <v>#N/A</v>
      </c>
      <c r="BK34" s="539" t="e">
        <f ca="1">+IF(AND(ISNUMBER(OFFSET('Hygiene Data'!$G$9,0,10*ROW('Hygiene Data'!G28))),'Data Summary'!DZ34="Yes"),OFFSET('Hygiene Data'!$G$9,0,10*ROW('Hygiene Data'!G28)),NA())</f>
        <v>#N/A</v>
      </c>
      <c r="BL34" s="539" t="e">
        <f ca="1">+IF(AND(ISNUMBER(OFFSET('Hygiene Data'!$H$5,0,10*ROW('Hygiene Data'!H28))),'Data Summary'!EA34="Yes"),OFFSET('Hygiene Data'!$H$5,0,10*ROW('Hygiene Data'!H28)),NA())</f>
        <v>#N/A</v>
      </c>
      <c r="BM34" s="539" t="e">
        <f ca="1">+IF(AND(ISNUMBER(OFFSET('Hygiene Data'!$H$7,0,10*ROW('Hygiene Data'!H28))),'Data Summary'!EB34="Yes"),OFFSET('Hygiene Data'!$H$7,0,10*ROW('Hygiene Data'!H28)),NA())</f>
        <v>#N/A</v>
      </c>
      <c r="BN34" s="539" t="e">
        <f ca="1">+IF(AND(ISNUMBER(OFFSET('Hygiene Data'!$H$9,0,10*ROW('Hygiene Data'!H28))),'Data Summary'!EC34="Yes"),OFFSET('Hygiene Data'!$H$9,0,10*ROW('Hygiene Data'!H28)),NA())</f>
        <v>#N/A</v>
      </c>
      <c r="BO34" s="539" t="e">
        <f ca="1">+IF(AND(ISNUMBER(OFFSET('Hygiene Data'!$I$5,0,10*ROW('Hygiene Data'!I28))),'Data Summary'!ED34="Yes"),OFFSET('Hygiene Data'!$I$5,0,10*ROW('Hygiene Data'!I28)),NA())</f>
        <v>#N/A</v>
      </c>
      <c r="BP34" s="539" t="e">
        <f ca="1">+IF(AND(ISNUMBER(OFFSET('Hygiene Data'!$I$7,0,10*ROW('Hygiene Data'!I28))),'Data Summary'!EE34="Yes"),OFFSET('Hygiene Data'!$I$7,0,10*ROW('Hygiene Data'!I28)),NA())</f>
        <v>#N/A</v>
      </c>
      <c r="BQ34" s="539" t="e">
        <f ca="1">+IF(AND(ISNUMBER(OFFSET('Hygiene Data'!$I$9,0,10*ROW('Hygiene Data'!I28))),'Data Summary'!EF34="Yes"),OFFSET('Hygiene Data'!$I$9,0,10*ROW('Hygiene Data'!I28)),NA())</f>
        <v>#N/A</v>
      </c>
    </row>
    <row r="35" spans="1:69" x14ac:dyDescent="0.25">
      <c r="A35" s="535" t="e">
        <f ca="1">+RIGHT('Data Summary'!A35,LEN('Data Summary'!A35)-9)</f>
        <v>#VALUE!</v>
      </c>
      <c r="B35" s="509" t="str">
        <f ca="1">+IF(ISTEXT('Data Summary'!B35),'Data Summary'!B35,"")</f>
        <v/>
      </c>
      <c r="C35" s="536" t="e">
        <f ca="1">+VALUE('Data Summary'!C35)</f>
        <v>#VALUE!</v>
      </c>
      <c r="D35" s="537" t="e">
        <f ca="1">+IF(AND(ISNUMBER(OFFSET('Water Data'!$D$4,0,10*ROW('Water Data'!D29))),'Data Summary'!BS35="Yes"),100-OFFSET('Water Data'!$D$4,0,10*ROW('Water Data'!D29)),NA())</f>
        <v>#N/A</v>
      </c>
      <c r="E35" s="537" t="e">
        <f ca="1">+IF(AND(ISNUMBER(OFFSET('Water Data'!$D$6,0,10*ROW('Water Data'!D29))),'Data Summary'!BT35="Yes"),OFFSET('Water Data'!$D$6,0,10*ROW('Water Data'!D29)),NA())</f>
        <v>#N/A</v>
      </c>
      <c r="F35" s="537" t="e">
        <f ca="1">+IF(AND(ISNUMBER(OFFSET('Water Data'!$D$9,0,10*ROW('Water Data'!D29))),'Data Summary'!BU35="Yes"),OFFSET('Water Data'!$D$9,0,10*ROW('Water Data'!D29)),NA())</f>
        <v>#N/A</v>
      </c>
      <c r="G35" s="537" t="e">
        <f ca="1">+IF(AND(ISNUMBER(OFFSET('Water Data'!$E$4,0,10*ROW('Water Data'!E29))),'Data Summary'!BV35="Yes"),100-OFFSET('Water Data'!$E$4,0,10*ROW('Water Data'!E29)),NA())</f>
        <v>#N/A</v>
      </c>
      <c r="H35" s="537" t="e">
        <f ca="1">+IF(AND(ISNUMBER(OFFSET('Water Data'!$E$6,0,10*ROW('Water Data'!E29))),'Data Summary'!BW35="Yes"),OFFSET('Water Data'!$E$6,0,10*ROW('Water Data'!E29)),NA())</f>
        <v>#N/A</v>
      </c>
      <c r="I35" s="537" t="e">
        <f ca="1">+IF(AND(ISNUMBER(OFFSET('Water Data'!$E$9,0,10*ROW('Water Data'!E29))),'Data Summary'!BX35="Yes"),OFFSET('Water Data'!$E$9,0,10*ROW('Water Data'!E29)),NA())</f>
        <v>#N/A</v>
      </c>
      <c r="J35" s="537" t="e">
        <f ca="1">+IF(AND(ISNUMBER(OFFSET('Water Data'!$F$4,0,10*ROW('Water Data'!F29))),'Data Summary'!BY35="Yes"),100-OFFSET('Water Data'!$F$4,0,10*ROW('Water Data'!F29)),NA())</f>
        <v>#N/A</v>
      </c>
      <c r="K35" s="537" t="e">
        <f ca="1">+IF(AND(ISNUMBER(OFFSET('Water Data'!$F$6,0,10*ROW('Water Data'!F29))),'Data Summary'!BZ35="Yes"),OFFSET('Water Data'!$F$6,0,10*ROW('Water Data'!F29)),NA())</f>
        <v>#N/A</v>
      </c>
      <c r="L35" s="537" t="e">
        <f ca="1">+IF(AND(ISNUMBER(OFFSET('Water Data'!$F$9,0,10*ROW('Water Data'!F29))),'Data Summary'!CA35="Yes"),OFFSET('Water Data'!$F$9,0,10*ROW('Water Data'!F29)),NA())</f>
        <v>#N/A</v>
      </c>
      <c r="M35" s="537" t="e">
        <f ca="1">+IF(AND(ISNUMBER(OFFSET('Water Data'!$G$4,0,10*ROW('Water Data'!G29))),'Data Summary'!CB35="Yes"),100-OFFSET('Water Data'!$G$4,0,10*ROW('Water Data'!G29)),NA())</f>
        <v>#N/A</v>
      </c>
      <c r="N35" s="537" t="e">
        <f ca="1">+IF(AND(ISNUMBER(OFFSET('Water Data'!$G$6,0,10*ROW('Water Data'!G29))),'Data Summary'!CC35="Yes"),OFFSET('Water Data'!$G$6,0,10*ROW('Water Data'!G29)),NA())</f>
        <v>#N/A</v>
      </c>
      <c r="O35" s="537" t="e">
        <f ca="1">+IF(AND(ISNUMBER(OFFSET('Water Data'!$G$9,0,10*ROW('Water Data'!G29))),'Data Summary'!CD35="Yes"),OFFSET('Water Data'!$G$9,0,10*ROW('Water Data'!G29)),NA())</f>
        <v>#N/A</v>
      </c>
      <c r="P35" s="537" t="e">
        <f ca="1">+IF(AND(ISNUMBER(OFFSET('Water Data'!$H$4,0,10*ROW('Water Data'!H29))),'Data Summary'!CE35="Yes"),100-OFFSET('Water Data'!$H$4,0,10*ROW('Water Data'!H29)),NA())</f>
        <v>#N/A</v>
      </c>
      <c r="Q35" s="537" t="e">
        <f ca="1">+IF(AND(ISNUMBER(OFFSET('Water Data'!$H$6,0,10*ROW('Water Data'!H29))),'Data Summary'!CF35="Yes"),OFFSET('Water Data'!$H$6,0,10*ROW('Water Data'!H29)),NA())</f>
        <v>#N/A</v>
      </c>
      <c r="R35" s="537" t="e">
        <f ca="1">+IF(AND(ISNUMBER(OFFSET('Water Data'!$H$9,0,10*ROW('Water Data'!H29))),'Data Summary'!CG35="Yes"),OFFSET('Water Data'!$H$9,0,10*ROW('Water Data'!H29)),NA())</f>
        <v>#N/A</v>
      </c>
      <c r="S35" s="537" t="e">
        <f ca="1">+IF(AND(ISNUMBER(OFFSET('Water Data'!$I$4,0,10*ROW('Water Data'!I29))),'Data Summary'!CH35="Yes"),100-OFFSET('Water Data'!$I$4,0,10*ROW('Water Data'!I29)),NA())</f>
        <v>#N/A</v>
      </c>
      <c r="T35" s="537" t="e">
        <f ca="1">+IF(AND(ISNUMBER(OFFSET('Water Data'!$I$6,0,10*ROW('Water Data'!I29))),'Data Summary'!CI35="Yes"),OFFSET('Water Data'!$I$6,0,10*ROW('Water Data'!I29)),NA())</f>
        <v>#N/A</v>
      </c>
      <c r="U35" s="537" t="e">
        <f ca="1">+IF(AND(ISNUMBER(OFFSET('Water Data'!$I$9,0,10*ROW('Water Data'!I29))),'Data Summary'!CJ35="Yes"),OFFSET('Water Data'!$I$9,0,10*ROW('Water Data'!I29)),NA())</f>
        <v>#N/A</v>
      </c>
      <c r="V35" s="538" t="e">
        <f ca="1">+IF(AND(ISNUMBER(OFFSET('Sanitation Data'!$D$4,0,10*ROW('Sanitation Data'!D29))),'Data Summary'!CK35="Yes"),100-OFFSET('Sanitation Data'!$D$4,0,10*ROW('Sanitation Data'!D29)),NA())</f>
        <v>#N/A</v>
      </c>
      <c r="W35" s="538" t="e">
        <f ca="1">+IF(AND(ISNUMBER(OFFSET('Sanitation Data'!$D$6,0,10*ROW('Sanitation Data'!D29))),'Data Summary'!CL35="Yes"),OFFSET('Sanitation Data'!$D$6,0,10*ROW('Sanitation Data'!D29)),NA())</f>
        <v>#N/A</v>
      </c>
      <c r="X35" s="538" t="e">
        <f ca="1">+IF(AND(ISNUMBER(OFFSET('Sanitation Data'!$D$10,0,10*ROW('Sanitation Data'!D29))),'Data Summary'!CM35="Yes"),OFFSET('Sanitation Data'!$D$10,0,10*ROW('Sanitation Data'!D29)),NA())</f>
        <v>#N/A</v>
      </c>
      <c r="Y35" s="538" t="e">
        <f ca="1">+IF(AND(ISNUMBER(OFFSET('Sanitation Data'!$D$11,0,10*ROW('Sanitation Data'!D29))),'Data Summary'!CN35="Yes"),OFFSET('Sanitation Data'!$D$11,0,10*ROW('Sanitation Data'!D29)),NA())</f>
        <v>#N/A</v>
      </c>
      <c r="Z35" s="538" t="e">
        <f ca="1">+IF(AND(ISNUMBER(OFFSET('Sanitation Data'!$D$12,0,10*ROW('Sanitation Data'!D29))),'Data Summary'!CO35="Yes"),OFFSET('Sanitation Data'!$D$12,0,10*ROW('Sanitation Data'!D29)),NA())</f>
        <v>#N/A</v>
      </c>
      <c r="AA35" s="538" t="e">
        <f ca="1">+IF(AND(ISNUMBER(OFFSET('Sanitation Data'!$E$4,0,10*ROW('Sanitation Data'!E29))),'Data Summary'!CP35="Yes"),100-OFFSET('Sanitation Data'!$E$4,0,10*ROW('Sanitation Data'!E29)),NA())</f>
        <v>#N/A</v>
      </c>
      <c r="AB35" s="538" t="e">
        <f ca="1">+IF(AND(ISNUMBER(OFFSET('Sanitation Data'!$E$6,0,10*ROW('Sanitation Data'!E29))),'Data Summary'!CQ35="Yes"),OFFSET('Sanitation Data'!$E$6,0,10*ROW('Sanitation Data'!E29)),NA())</f>
        <v>#N/A</v>
      </c>
      <c r="AC35" s="538" t="e">
        <f ca="1">+IF(AND(ISNUMBER(OFFSET('Sanitation Data'!$E$10,0,10*ROW('Sanitation Data'!E29))),'Data Summary'!CR35="Yes"),OFFSET('Sanitation Data'!$E$10,0,10*ROW('Sanitation Data'!E29)),NA())</f>
        <v>#N/A</v>
      </c>
      <c r="AD35" s="538" t="e">
        <f ca="1">+IF(AND(ISNUMBER(OFFSET('Sanitation Data'!$E$11,0,10*ROW('Sanitation Data'!E29))),'Data Summary'!CS35="Yes"),OFFSET('Sanitation Data'!$E$11,0,10*ROW('Sanitation Data'!E29)),NA())</f>
        <v>#N/A</v>
      </c>
      <c r="AE35" s="538" t="e">
        <f ca="1">+IF(AND(ISNUMBER(OFFSET('Sanitation Data'!$E$12,0,10*ROW('Sanitation Data'!E29))),'Data Summary'!CT35="Yes"),OFFSET('Sanitation Data'!$E$12,0,10*ROW('Sanitation Data'!E29)),NA())</f>
        <v>#N/A</v>
      </c>
      <c r="AF35" s="538" t="e">
        <f ca="1">+IF(AND(ISNUMBER(OFFSET('Sanitation Data'!$F$4,0,10*ROW('Sanitation Data'!F29))),'Data Summary'!CU35="Yes"),100-OFFSET('Sanitation Data'!$F$4,0,10*ROW('Sanitation Data'!F29)),NA())</f>
        <v>#N/A</v>
      </c>
      <c r="AG35" s="538" t="e">
        <f ca="1">+IF(AND(ISNUMBER(OFFSET('Sanitation Data'!$F$6,0,10*ROW('Sanitation Data'!F29))),'Data Summary'!CV35="Yes"),OFFSET('Sanitation Data'!$F$6,0,10*ROW('Sanitation Data'!F29)),NA())</f>
        <v>#N/A</v>
      </c>
      <c r="AH35" s="538" t="e">
        <f ca="1">+IF(AND(ISNUMBER(OFFSET('Sanitation Data'!$F$10,0,10*ROW('Sanitation Data'!F29))),'Data Summary'!CW35="Yes"),OFFSET('Sanitation Data'!$F$10,0,10*ROW('Sanitation Data'!F29)),NA())</f>
        <v>#N/A</v>
      </c>
      <c r="AI35" s="538" t="e">
        <f ca="1">+IF(AND(ISNUMBER(OFFSET('Sanitation Data'!$F$11,0,10*ROW('Sanitation Data'!F29))),'Data Summary'!CX35="Yes"),OFFSET('Sanitation Data'!$F$11,0,10*ROW('Sanitation Data'!F29)),NA())</f>
        <v>#N/A</v>
      </c>
      <c r="AJ35" s="538" t="e">
        <f ca="1">+IF(AND(ISNUMBER(OFFSET('Sanitation Data'!$F$12,0,10*ROW('Sanitation Data'!F29))),'Data Summary'!CY35="Yes"),OFFSET('Sanitation Data'!$F$12,0,10*ROW('Sanitation Data'!F29)),NA())</f>
        <v>#N/A</v>
      </c>
      <c r="AK35" s="538" t="e">
        <f ca="1">+IF(AND(ISNUMBER(OFFSET('Sanitation Data'!$G$4,0,10*ROW('Sanitation Data'!G29))),'Data Summary'!CZ35="Yes"),100-OFFSET('Sanitation Data'!$G$4,0,10*ROW('Sanitation Data'!G29)),NA())</f>
        <v>#N/A</v>
      </c>
      <c r="AL35" s="538" t="e">
        <f ca="1">+IF(AND(ISNUMBER(OFFSET('Sanitation Data'!$G$6,0,10*ROW('Sanitation Data'!G29))),'Data Summary'!DA35="Yes"),OFFSET('Sanitation Data'!$G$6,0,10*ROW('Sanitation Data'!G29)),NA())</f>
        <v>#N/A</v>
      </c>
      <c r="AM35" s="538" t="e">
        <f ca="1">+IF(AND(ISNUMBER(OFFSET('Sanitation Data'!$G$10,0,10*ROW('Sanitation Data'!G29))),'Data Summary'!DB35="Yes"),OFFSET('Sanitation Data'!$G$10,0,10*ROW('Sanitation Data'!G29)),NA())</f>
        <v>#N/A</v>
      </c>
      <c r="AN35" s="538" t="e">
        <f ca="1">+IF(AND(ISNUMBER(OFFSET('Sanitation Data'!$G$11,0,10*ROW('Sanitation Data'!G29))),'Data Summary'!DC35="Yes"),OFFSET('Sanitation Data'!$G$11,0,10*ROW('Sanitation Data'!G29)),NA())</f>
        <v>#N/A</v>
      </c>
      <c r="AO35" s="538" t="e">
        <f ca="1">+IF(AND(ISNUMBER(OFFSET('Sanitation Data'!$G$12,0,10*ROW('Sanitation Data'!G29))),'Data Summary'!DD35="Yes"),OFFSET('Sanitation Data'!$G$12,0,10*ROW('Sanitation Data'!G29)),NA())</f>
        <v>#N/A</v>
      </c>
      <c r="AP35" s="538" t="e">
        <f ca="1">+IF(AND(ISNUMBER(OFFSET('Sanitation Data'!$H$4,0,10*ROW('Sanitation Data'!H29))),'Data Summary'!DE35="Yes"),100-OFFSET('Sanitation Data'!$H$4,0,10*ROW('Sanitation Data'!H29)),NA())</f>
        <v>#N/A</v>
      </c>
      <c r="AQ35" s="538" t="e">
        <f ca="1">+IF(AND(ISNUMBER(OFFSET('Sanitation Data'!$H$6,0,10*ROW('Sanitation Data'!H29))),'Data Summary'!DF35="Yes"),OFFSET('Sanitation Data'!$H$6,0,10*ROW('Sanitation Data'!H29)),NA())</f>
        <v>#N/A</v>
      </c>
      <c r="AR35" s="538" t="e">
        <f ca="1">+IF(AND(ISNUMBER(OFFSET('Sanitation Data'!$H$10,0,10*ROW('Sanitation Data'!H29))),'Data Summary'!DG35="Yes"),OFFSET('Sanitation Data'!$H$10,0,10*ROW('Sanitation Data'!H29)),NA())</f>
        <v>#N/A</v>
      </c>
      <c r="AS35" s="538" t="e">
        <f ca="1">+IF(AND(ISNUMBER(OFFSET('Sanitation Data'!$H$11,0,10*ROW('Sanitation Data'!H29))),'Data Summary'!DH35="Yes"),OFFSET('Sanitation Data'!$H$11,0,10*ROW('Sanitation Data'!H29)),NA())</f>
        <v>#N/A</v>
      </c>
      <c r="AT35" s="538" t="e">
        <f ca="1">+IF(AND(ISNUMBER(OFFSET('Sanitation Data'!$H$12,0,10*ROW('Sanitation Data'!H29))),'Data Summary'!DI35="Yes"),OFFSET('Sanitation Data'!$H$12,0,10*ROW('Sanitation Data'!H29)),NA())</f>
        <v>#N/A</v>
      </c>
      <c r="AU35" s="538" t="e">
        <f ca="1">+IF(AND(ISNUMBER(OFFSET('Sanitation Data'!$I$4,0,10*ROW('Sanitation Data'!I29))),'Data Summary'!DJ35="Yes"),100-OFFSET('Sanitation Data'!$I$4,0,10*ROW('Sanitation Data'!I29)),NA())</f>
        <v>#N/A</v>
      </c>
      <c r="AV35" s="538" t="e">
        <f ca="1">+IF(AND(ISNUMBER(OFFSET('Sanitation Data'!$I$6,0,10*ROW('Sanitation Data'!I29))),'Data Summary'!DK35="Yes"),OFFSET('Sanitation Data'!$I$6,0,10*ROW('Sanitation Data'!I29)),NA())</f>
        <v>#N/A</v>
      </c>
      <c r="AW35" s="538" t="e">
        <f ca="1">+IF(AND(ISNUMBER(OFFSET('Sanitation Data'!$I$10,0,10*ROW('Sanitation Data'!I29))),'Data Summary'!DL35="Yes"),OFFSET('Sanitation Data'!$I$10,0,10*ROW('Sanitation Data'!I29)),NA())</f>
        <v>#N/A</v>
      </c>
      <c r="AX35" s="538" t="e">
        <f ca="1">+IF(AND(ISNUMBER(OFFSET('Sanitation Data'!$I$11,0,10*ROW('Sanitation Data'!I29))),'Data Summary'!DM35="Yes"),OFFSET('Sanitation Data'!$I$11,0,10*ROW('Sanitation Data'!I29)),NA())</f>
        <v>#N/A</v>
      </c>
      <c r="AY35" s="538" t="e">
        <f ca="1">+IF(AND(ISNUMBER(OFFSET('Sanitation Data'!$I$12,0,10*ROW('Sanitation Data'!I29))),'Data Summary'!DN35="Yes"),OFFSET('Sanitation Data'!$I$12,0,10*ROW('Sanitation Data'!I29)),NA())</f>
        <v>#N/A</v>
      </c>
      <c r="AZ35" s="539" t="e">
        <f ca="1">+IF(AND(ISNUMBER(OFFSET('Hygiene Data'!$D$5,0,10*ROW('Hygiene Data'!D29))),'Data Summary'!DO35="Yes"),OFFSET('Hygiene Data'!$D$5,0,10*ROW('Hygiene Data'!D29)),NA())</f>
        <v>#N/A</v>
      </c>
      <c r="BA35" s="539" t="e">
        <f ca="1">+IF(AND(ISNUMBER(OFFSET('Hygiene Data'!$D$7,0,10*ROW('Hygiene Data'!D29))),'Data Summary'!DP35="Yes"),OFFSET('Hygiene Data'!$D$7,0,10*ROW('Hygiene Data'!D29)),NA())</f>
        <v>#N/A</v>
      </c>
      <c r="BB35" s="539" t="e">
        <f ca="1">+IF(AND(ISNUMBER(OFFSET('Hygiene Data'!$D$9,0,10*ROW('Hygiene Data'!D29))),'Data Summary'!DQ35="Yes"),OFFSET('Hygiene Data'!$D$9,0,10*ROW('Hygiene Data'!D29)),NA())</f>
        <v>#N/A</v>
      </c>
      <c r="BC35" s="539" t="e">
        <f ca="1">+IF(AND(ISNUMBER(OFFSET('Hygiene Data'!$E$5,0,10*ROW('Hygiene Data'!E29))),'Data Summary'!DR35="Yes"),OFFSET('Hygiene Data'!$E$5,0,10*ROW('Hygiene Data'!E29)),NA())</f>
        <v>#N/A</v>
      </c>
      <c r="BD35" s="539" t="e">
        <f ca="1">+IF(AND(ISNUMBER(OFFSET('Hygiene Data'!$E$7,0,10*ROW('Hygiene Data'!E29))),'Data Summary'!DS35="Yes"),OFFSET('Hygiene Data'!$E$7,0,10*ROW('Hygiene Data'!E29)),NA())</f>
        <v>#N/A</v>
      </c>
      <c r="BE35" s="539" t="e">
        <f ca="1">+IF(AND(ISNUMBER(OFFSET('Hygiene Data'!$E$9,0,10*ROW('Hygiene Data'!E29))),'Data Summary'!DT35="Yes"),OFFSET('Hygiene Data'!$E$9,0,10*ROW('Hygiene Data'!E29)),NA())</f>
        <v>#N/A</v>
      </c>
      <c r="BF35" s="539" t="e">
        <f ca="1">+IF(AND(ISNUMBER(OFFSET('Hygiene Data'!$F$5,0,10*ROW('Hygiene Data'!F29))),'Data Summary'!DU35="Yes"),OFFSET('Hygiene Data'!$F$5,0,10*ROW('Hygiene Data'!F29)),NA())</f>
        <v>#N/A</v>
      </c>
      <c r="BG35" s="539" t="e">
        <f ca="1">+IF(AND(ISNUMBER(OFFSET('Hygiene Data'!$F$7,0,10*ROW('Hygiene Data'!F29))),'Data Summary'!DV35="Yes"),OFFSET('Hygiene Data'!$F$7,0,10*ROW('Hygiene Data'!F29)),NA())</f>
        <v>#N/A</v>
      </c>
      <c r="BH35" s="539" t="e">
        <f ca="1">+IF(AND(ISNUMBER(OFFSET('Hygiene Data'!$F$9,0,10*ROW('Hygiene Data'!F29))),'Data Summary'!DW35="Yes"),OFFSET('Hygiene Data'!$F$9,0,10*ROW('Hygiene Data'!F29)),NA())</f>
        <v>#N/A</v>
      </c>
      <c r="BI35" s="539" t="e">
        <f ca="1">+IF(AND(ISNUMBER(OFFSET('Hygiene Data'!$G$5,0,10*ROW('Hygiene Data'!G29))),'Data Summary'!DX35="Yes"),OFFSET('Hygiene Data'!$G$5,0,10*ROW('Hygiene Data'!G29)),NA())</f>
        <v>#N/A</v>
      </c>
      <c r="BJ35" s="539" t="e">
        <f ca="1">+IF(AND(ISNUMBER(OFFSET('Hygiene Data'!$G$7,0,10*ROW('Hygiene Data'!G29))),'Data Summary'!DY35="Yes"),OFFSET('Hygiene Data'!$G$7,0,10*ROW('Hygiene Data'!G29)),NA())</f>
        <v>#N/A</v>
      </c>
      <c r="BK35" s="539" t="e">
        <f ca="1">+IF(AND(ISNUMBER(OFFSET('Hygiene Data'!$G$9,0,10*ROW('Hygiene Data'!G29))),'Data Summary'!DZ35="Yes"),OFFSET('Hygiene Data'!$G$9,0,10*ROW('Hygiene Data'!G29)),NA())</f>
        <v>#N/A</v>
      </c>
      <c r="BL35" s="539" t="e">
        <f ca="1">+IF(AND(ISNUMBER(OFFSET('Hygiene Data'!$H$5,0,10*ROW('Hygiene Data'!H29))),'Data Summary'!EA35="Yes"),OFFSET('Hygiene Data'!$H$5,0,10*ROW('Hygiene Data'!H29)),NA())</f>
        <v>#N/A</v>
      </c>
      <c r="BM35" s="539" t="e">
        <f ca="1">+IF(AND(ISNUMBER(OFFSET('Hygiene Data'!$H$7,0,10*ROW('Hygiene Data'!H29))),'Data Summary'!EB35="Yes"),OFFSET('Hygiene Data'!$H$7,0,10*ROW('Hygiene Data'!H29)),NA())</f>
        <v>#N/A</v>
      </c>
      <c r="BN35" s="539" t="e">
        <f ca="1">+IF(AND(ISNUMBER(OFFSET('Hygiene Data'!$H$9,0,10*ROW('Hygiene Data'!H29))),'Data Summary'!EC35="Yes"),OFFSET('Hygiene Data'!$H$9,0,10*ROW('Hygiene Data'!H29)),NA())</f>
        <v>#N/A</v>
      </c>
      <c r="BO35" s="539" t="e">
        <f ca="1">+IF(AND(ISNUMBER(OFFSET('Hygiene Data'!$I$5,0,10*ROW('Hygiene Data'!I29))),'Data Summary'!ED35="Yes"),OFFSET('Hygiene Data'!$I$5,0,10*ROW('Hygiene Data'!I29)),NA())</f>
        <v>#N/A</v>
      </c>
      <c r="BP35" s="539" t="e">
        <f ca="1">+IF(AND(ISNUMBER(OFFSET('Hygiene Data'!$I$7,0,10*ROW('Hygiene Data'!I29))),'Data Summary'!EE35="Yes"),OFFSET('Hygiene Data'!$I$7,0,10*ROW('Hygiene Data'!I29)),NA())</f>
        <v>#N/A</v>
      </c>
      <c r="BQ35" s="539" t="e">
        <f ca="1">+IF(AND(ISNUMBER(OFFSET('Hygiene Data'!$I$9,0,10*ROW('Hygiene Data'!I29))),'Data Summary'!EF35="Yes"),OFFSET('Hygiene Data'!$I$9,0,10*ROW('Hygiene Data'!I29)),NA())</f>
        <v>#N/A</v>
      </c>
    </row>
    <row r="36" spans="1:69" x14ac:dyDescent="0.25">
      <c r="A36" s="535" t="e">
        <f ca="1">+RIGHT('Data Summary'!A36,LEN('Data Summary'!A36)-9)</f>
        <v>#VALUE!</v>
      </c>
      <c r="B36" s="509" t="str">
        <f ca="1">+IF(ISTEXT('Data Summary'!B36),'Data Summary'!B36,"")</f>
        <v/>
      </c>
      <c r="C36" s="536" t="e">
        <f ca="1">+VALUE('Data Summary'!C36)</f>
        <v>#VALUE!</v>
      </c>
      <c r="D36" s="537" t="e">
        <f ca="1">+IF(AND(ISNUMBER(OFFSET('Water Data'!$D$4,0,10*ROW('Water Data'!D30))),'Data Summary'!BS36="Yes"),100-OFFSET('Water Data'!$D$4,0,10*ROW('Water Data'!D30)),NA())</f>
        <v>#N/A</v>
      </c>
      <c r="E36" s="537" t="e">
        <f ca="1">+IF(AND(ISNUMBER(OFFSET('Water Data'!$D$6,0,10*ROW('Water Data'!D30))),'Data Summary'!BT36="Yes"),OFFSET('Water Data'!$D$6,0,10*ROW('Water Data'!D30)),NA())</f>
        <v>#N/A</v>
      </c>
      <c r="F36" s="537" t="e">
        <f ca="1">+IF(AND(ISNUMBER(OFFSET('Water Data'!$D$9,0,10*ROW('Water Data'!D30))),'Data Summary'!BU36="Yes"),OFFSET('Water Data'!$D$9,0,10*ROW('Water Data'!D30)),NA())</f>
        <v>#N/A</v>
      </c>
      <c r="G36" s="537" t="e">
        <f ca="1">+IF(AND(ISNUMBER(OFFSET('Water Data'!$E$4,0,10*ROW('Water Data'!E30))),'Data Summary'!BV36="Yes"),100-OFFSET('Water Data'!$E$4,0,10*ROW('Water Data'!E30)),NA())</f>
        <v>#N/A</v>
      </c>
      <c r="H36" s="537" t="e">
        <f ca="1">+IF(AND(ISNUMBER(OFFSET('Water Data'!$E$6,0,10*ROW('Water Data'!E30))),'Data Summary'!BW36="Yes"),OFFSET('Water Data'!$E$6,0,10*ROW('Water Data'!E30)),NA())</f>
        <v>#N/A</v>
      </c>
      <c r="I36" s="537" t="e">
        <f ca="1">+IF(AND(ISNUMBER(OFFSET('Water Data'!$E$9,0,10*ROW('Water Data'!E30))),'Data Summary'!BX36="Yes"),OFFSET('Water Data'!$E$9,0,10*ROW('Water Data'!E30)),NA())</f>
        <v>#N/A</v>
      </c>
      <c r="J36" s="537" t="e">
        <f ca="1">+IF(AND(ISNUMBER(OFFSET('Water Data'!$F$4,0,10*ROW('Water Data'!F30))),'Data Summary'!BY36="Yes"),100-OFFSET('Water Data'!$F$4,0,10*ROW('Water Data'!F30)),NA())</f>
        <v>#N/A</v>
      </c>
      <c r="K36" s="537" t="e">
        <f ca="1">+IF(AND(ISNUMBER(OFFSET('Water Data'!$F$6,0,10*ROW('Water Data'!F30))),'Data Summary'!BZ36="Yes"),OFFSET('Water Data'!$F$6,0,10*ROW('Water Data'!F30)),NA())</f>
        <v>#N/A</v>
      </c>
      <c r="L36" s="537" t="e">
        <f ca="1">+IF(AND(ISNUMBER(OFFSET('Water Data'!$F$9,0,10*ROW('Water Data'!F30))),'Data Summary'!CA36="Yes"),OFFSET('Water Data'!$F$9,0,10*ROW('Water Data'!F30)),NA())</f>
        <v>#N/A</v>
      </c>
      <c r="M36" s="537" t="e">
        <f ca="1">+IF(AND(ISNUMBER(OFFSET('Water Data'!$G$4,0,10*ROW('Water Data'!G30))),'Data Summary'!CB36="Yes"),100-OFFSET('Water Data'!$G$4,0,10*ROW('Water Data'!G30)),NA())</f>
        <v>#N/A</v>
      </c>
      <c r="N36" s="537" t="e">
        <f ca="1">+IF(AND(ISNUMBER(OFFSET('Water Data'!$G$6,0,10*ROW('Water Data'!G30))),'Data Summary'!CC36="Yes"),OFFSET('Water Data'!$G$6,0,10*ROW('Water Data'!G30)),NA())</f>
        <v>#N/A</v>
      </c>
      <c r="O36" s="537" t="e">
        <f ca="1">+IF(AND(ISNUMBER(OFFSET('Water Data'!$G$9,0,10*ROW('Water Data'!G30))),'Data Summary'!CD36="Yes"),OFFSET('Water Data'!$G$9,0,10*ROW('Water Data'!G30)),NA())</f>
        <v>#N/A</v>
      </c>
      <c r="P36" s="537" t="e">
        <f ca="1">+IF(AND(ISNUMBER(OFFSET('Water Data'!$H$4,0,10*ROW('Water Data'!H30))),'Data Summary'!CE36="Yes"),100-OFFSET('Water Data'!$H$4,0,10*ROW('Water Data'!H30)),NA())</f>
        <v>#N/A</v>
      </c>
      <c r="Q36" s="537" t="e">
        <f ca="1">+IF(AND(ISNUMBER(OFFSET('Water Data'!$H$6,0,10*ROW('Water Data'!H30))),'Data Summary'!CF36="Yes"),OFFSET('Water Data'!$H$6,0,10*ROW('Water Data'!H30)),NA())</f>
        <v>#N/A</v>
      </c>
      <c r="R36" s="537" t="e">
        <f ca="1">+IF(AND(ISNUMBER(OFFSET('Water Data'!$H$9,0,10*ROW('Water Data'!H30))),'Data Summary'!CG36="Yes"),OFFSET('Water Data'!$H$9,0,10*ROW('Water Data'!H30)),NA())</f>
        <v>#N/A</v>
      </c>
      <c r="S36" s="537" t="e">
        <f ca="1">+IF(AND(ISNUMBER(OFFSET('Water Data'!$I$4,0,10*ROW('Water Data'!I30))),'Data Summary'!CH36="Yes"),100-OFFSET('Water Data'!$I$4,0,10*ROW('Water Data'!I30)),NA())</f>
        <v>#N/A</v>
      </c>
      <c r="T36" s="537" t="e">
        <f ca="1">+IF(AND(ISNUMBER(OFFSET('Water Data'!$I$6,0,10*ROW('Water Data'!I30))),'Data Summary'!CI36="Yes"),OFFSET('Water Data'!$I$6,0,10*ROW('Water Data'!I30)),NA())</f>
        <v>#N/A</v>
      </c>
      <c r="U36" s="537" t="e">
        <f ca="1">+IF(AND(ISNUMBER(OFFSET('Water Data'!$I$9,0,10*ROW('Water Data'!I30))),'Data Summary'!CJ36="Yes"),OFFSET('Water Data'!$I$9,0,10*ROW('Water Data'!I30)),NA())</f>
        <v>#N/A</v>
      </c>
      <c r="V36" s="538" t="e">
        <f ca="1">+IF(AND(ISNUMBER(OFFSET('Sanitation Data'!$D$4,0,10*ROW('Sanitation Data'!D30))),'Data Summary'!CK36="Yes"),100-OFFSET('Sanitation Data'!$D$4,0,10*ROW('Sanitation Data'!D30)),NA())</f>
        <v>#N/A</v>
      </c>
      <c r="W36" s="538" t="e">
        <f ca="1">+IF(AND(ISNUMBER(OFFSET('Sanitation Data'!$D$6,0,10*ROW('Sanitation Data'!D30))),'Data Summary'!CL36="Yes"),OFFSET('Sanitation Data'!$D$6,0,10*ROW('Sanitation Data'!D30)),NA())</f>
        <v>#N/A</v>
      </c>
      <c r="X36" s="538" t="e">
        <f ca="1">+IF(AND(ISNUMBER(OFFSET('Sanitation Data'!$D$10,0,10*ROW('Sanitation Data'!D30))),'Data Summary'!CM36="Yes"),OFFSET('Sanitation Data'!$D$10,0,10*ROW('Sanitation Data'!D30)),NA())</f>
        <v>#N/A</v>
      </c>
      <c r="Y36" s="538" t="e">
        <f ca="1">+IF(AND(ISNUMBER(OFFSET('Sanitation Data'!$D$11,0,10*ROW('Sanitation Data'!D30))),'Data Summary'!CN36="Yes"),OFFSET('Sanitation Data'!$D$11,0,10*ROW('Sanitation Data'!D30)),NA())</f>
        <v>#N/A</v>
      </c>
      <c r="Z36" s="538" t="e">
        <f ca="1">+IF(AND(ISNUMBER(OFFSET('Sanitation Data'!$D$12,0,10*ROW('Sanitation Data'!D30))),'Data Summary'!CO36="Yes"),OFFSET('Sanitation Data'!$D$12,0,10*ROW('Sanitation Data'!D30)),NA())</f>
        <v>#N/A</v>
      </c>
      <c r="AA36" s="538" t="e">
        <f ca="1">+IF(AND(ISNUMBER(OFFSET('Sanitation Data'!$E$4,0,10*ROW('Sanitation Data'!E30))),'Data Summary'!CP36="Yes"),100-OFFSET('Sanitation Data'!$E$4,0,10*ROW('Sanitation Data'!E30)),NA())</f>
        <v>#N/A</v>
      </c>
      <c r="AB36" s="538" t="e">
        <f ca="1">+IF(AND(ISNUMBER(OFFSET('Sanitation Data'!$E$6,0,10*ROW('Sanitation Data'!E30))),'Data Summary'!CQ36="Yes"),OFFSET('Sanitation Data'!$E$6,0,10*ROW('Sanitation Data'!E30)),NA())</f>
        <v>#N/A</v>
      </c>
      <c r="AC36" s="538" t="e">
        <f ca="1">+IF(AND(ISNUMBER(OFFSET('Sanitation Data'!$E$10,0,10*ROW('Sanitation Data'!E30))),'Data Summary'!CR36="Yes"),OFFSET('Sanitation Data'!$E$10,0,10*ROW('Sanitation Data'!E30)),NA())</f>
        <v>#N/A</v>
      </c>
      <c r="AD36" s="538" t="e">
        <f ca="1">+IF(AND(ISNUMBER(OFFSET('Sanitation Data'!$E$11,0,10*ROW('Sanitation Data'!E30))),'Data Summary'!CS36="Yes"),OFFSET('Sanitation Data'!$E$11,0,10*ROW('Sanitation Data'!E30)),NA())</f>
        <v>#N/A</v>
      </c>
      <c r="AE36" s="538" t="e">
        <f ca="1">+IF(AND(ISNUMBER(OFFSET('Sanitation Data'!$E$12,0,10*ROW('Sanitation Data'!E30))),'Data Summary'!CT36="Yes"),OFFSET('Sanitation Data'!$E$12,0,10*ROW('Sanitation Data'!E30)),NA())</f>
        <v>#N/A</v>
      </c>
      <c r="AF36" s="538" t="e">
        <f ca="1">+IF(AND(ISNUMBER(OFFSET('Sanitation Data'!$F$4,0,10*ROW('Sanitation Data'!F30))),'Data Summary'!CU36="Yes"),100-OFFSET('Sanitation Data'!$F$4,0,10*ROW('Sanitation Data'!F30)),NA())</f>
        <v>#N/A</v>
      </c>
      <c r="AG36" s="538" t="e">
        <f ca="1">+IF(AND(ISNUMBER(OFFSET('Sanitation Data'!$F$6,0,10*ROW('Sanitation Data'!F30))),'Data Summary'!CV36="Yes"),OFFSET('Sanitation Data'!$F$6,0,10*ROW('Sanitation Data'!F30)),NA())</f>
        <v>#N/A</v>
      </c>
      <c r="AH36" s="538" t="e">
        <f ca="1">+IF(AND(ISNUMBER(OFFSET('Sanitation Data'!$F$10,0,10*ROW('Sanitation Data'!F30))),'Data Summary'!CW36="Yes"),OFFSET('Sanitation Data'!$F$10,0,10*ROW('Sanitation Data'!F30)),NA())</f>
        <v>#N/A</v>
      </c>
      <c r="AI36" s="538" t="e">
        <f ca="1">+IF(AND(ISNUMBER(OFFSET('Sanitation Data'!$F$11,0,10*ROW('Sanitation Data'!F30))),'Data Summary'!CX36="Yes"),OFFSET('Sanitation Data'!$F$11,0,10*ROW('Sanitation Data'!F30)),NA())</f>
        <v>#N/A</v>
      </c>
      <c r="AJ36" s="538" t="e">
        <f ca="1">+IF(AND(ISNUMBER(OFFSET('Sanitation Data'!$F$12,0,10*ROW('Sanitation Data'!F30))),'Data Summary'!CY36="Yes"),OFFSET('Sanitation Data'!$F$12,0,10*ROW('Sanitation Data'!F30)),NA())</f>
        <v>#N/A</v>
      </c>
      <c r="AK36" s="538" t="e">
        <f ca="1">+IF(AND(ISNUMBER(OFFSET('Sanitation Data'!$G$4,0,10*ROW('Sanitation Data'!G30))),'Data Summary'!CZ36="Yes"),100-OFFSET('Sanitation Data'!$G$4,0,10*ROW('Sanitation Data'!G30)),NA())</f>
        <v>#N/A</v>
      </c>
      <c r="AL36" s="538" t="e">
        <f ca="1">+IF(AND(ISNUMBER(OFFSET('Sanitation Data'!$G$6,0,10*ROW('Sanitation Data'!G30))),'Data Summary'!DA36="Yes"),OFFSET('Sanitation Data'!$G$6,0,10*ROW('Sanitation Data'!G30)),NA())</f>
        <v>#N/A</v>
      </c>
      <c r="AM36" s="538" t="e">
        <f ca="1">+IF(AND(ISNUMBER(OFFSET('Sanitation Data'!$G$10,0,10*ROW('Sanitation Data'!G30))),'Data Summary'!DB36="Yes"),OFFSET('Sanitation Data'!$G$10,0,10*ROW('Sanitation Data'!G30)),NA())</f>
        <v>#N/A</v>
      </c>
      <c r="AN36" s="538" t="e">
        <f ca="1">+IF(AND(ISNUMBER(OFFSET('Sanitation Data'!$G$11,0,10*ROW('Sanitation Data'!G30))),'Data Summary'!DC36="Yes"),OFFSET('Sanitation Data'!$G$11,0,10*ROW('Sanitation Data'!G30)),NA())</f>
        <v>#N/A</v>
      </c>
      <c r="AO36" s="538" t="e">
        <f ca="1">+IF(AND(ISNUMBER(OFFSET('Sanitation Data'!$G$12,0,10*ROW('Sanitation Data'!G30))),'Data Summary'!DD36="Yes"),OFFSET('Sanitation Data'!$G$12,0,10*ROW('Sanitation Data'!G30)),NA())</f>
        <v>#N/A</v>
      </c>
      <c r="AP36" s="538" t="e">
        <f ca="1">+IF(AND(ISNUMBER(OFFSET('Sanitation Data'!$H$4,0,10*ROW('Sanitation Data'!H30))),'Data Summary'!DE36="Yes"),100-OFFSET('Sanitation Data'!$H$4,0,10*ROW('Sanitation Data'!H30)),NA())</f>
        <v>#N/A</v>
      </c>
      <c r="AQ36" s="538" t="e">
        <f ca="1">+IF(AND(ISNUMBER(OFFSET('Sanitation Data'!$H$6,0,10*ROW('Sanitation Data'!H30))),'Data Summary'!DF36="Yes"),OFFSET('Sanitation Data'!$H$6,0,10*ROW('Sanitation Data'!H30)),NA())</f>
        <v>#N/A</v>
      </c>
      <c r="AR36" s="538" t="e">
        <f ca="1">+IF(AND(ISNUMBER(OFFSET('Sanitation Data'!$H$10,0,10*ROW('Sanitation Data'!H30))),'Data Summary'!DG36="Yes"),OFFSET('Sanitation Data'!$H$10,0,10*ROW('Sanitation Data'!H30)),NA())</f>
        <v>#N/A</v>
      </c>
      <c r="AS36" s="538" t="e">
        <f ca="1">+IF(AND(ISNUMBER(OFFSET('Sanitation Data'!$H$11,0,10*ROW('Sanitation Data'!H30))),'Data Summary'!DH36="Yes"),OFFSET('Sanitation Data'!$H$11,0,10*ROW('Sanitation Data'!H30)),NA())</f>
        <v>#N/A</v>
      </c>
      <c r="AT36" s="538" t="e">
        <f ca="1">+IF(AND(ISNUMBER(OFFSET('Sanitation Data'!$H$12,0,10*ROW('Sanitation Data'!H30))),'Data Summary'!DI36="Yes"),OFFSET('Sanitation Data'!$H$12,0,10*ROW('Sanitation Data'!H30)),NA())</f>
        <v>#N/A</v>
      </c>
      <c r="AU36" s="538" t="e">
        <f ca="1">+IF(AND(ISNUMBER(OFFSET('Sanitation Data'!$I$4,0,10*ROW('Sanitation Data'!I30))),'Data Summary'!DJ36="Yes"),100-OFFSET('Sanitation Data'!$I$4,0,10*ROW('Sanitation Data'!I30)),NA())</f>
        <v>#N/A</v>
      </c>
      <c r="AV36" s="538" t="e">
        <f ca="1">+IF(AND(ISNUMBER(OFFSET('Sanitation Data'!$I$6,0,10*ROW('Sanitation Data'!I30))),'Data Summary'!DK36="Yes"),OFFSET('Sanitation Data'!$I$6,0,10*ROW('Sanitation Data'!I30)),NA())</f>
        <v>#N/A</v>
      </c>
      <c r="AW36" s="538" t="e">
        <f ca="1">+IF(AND(ISNUMBER(OFFSET('Sanitation Data'!$I$10,0,10*ROW('Sanitation Data'!I30))),'Data Summary'!DL36="Yes"),OFFSET('Sanitation Data'!$I$10,0,10*ROW('Sanitation Data'!I30)),NA())</f>
        <v>#N/A</v>
      </c>
      <c r="AX36" s="538" t="e">
        <f ca="1">+IF(AND(ISNUMBER(OFFSET('Sanitation Data'!$I$11,0,10*ROW('Sanitation Data'!I30))),'Data Summary'!DM36="Yes"),OFFSET('Sanitation Data'!$I$11,0,10*ROW('Sanitation Data'!I30)),NA())</f>
        <v>#N/A</v>
      </c>
      <c r="AY36" s="538" t="e">
        <f ca="1">+IF(AND(ISNUMBER(OFFSET('Sanitation Data'!$I$12,0,10*ROW('Sanitation Data'!I30))),'Data Summary'!DN36="Yes"),OFFSET('Sanitation Data'!$I$12,0,10*ROW('Sanitation Data'!I30)),NA())</f>
        <v>#N/A</v>
      </c>
      <c r="AZ36" s="539" t="e">
        <f ca="1">+IF(AND(ISNUMBER(OFFSET('Hygiene Data'!$D$5,0,10*ROW('Hygiene Data'!D30))),'Data Summary'!DO36="Yes"),OFFSET('Hygiene Data'!$D$5,0,10*ROW('Hygiene Data'!D30)),NA())</f>
        <v>#N/A</v>
      </c>
      <c r="BA36" s="539" t="e">
        <f ca="1">+IF(AND(ISNUMBER(OFFSET('Hygiene Data'!$D$7,0,10*ROW('Hygiene Data'!D30))),'Data Summary'!DP36="Yes"),OFFSET('Hygiene Data'!$D$7,0,10*ROW('Hygiene Data'!D30)),NA())</f>
        <v>#N/A</v>
      </c>
      <c r="BB36" s="539" t="e">
        <f ca="1">+IF(AND(ISNUMBER(OFFSET('Hygiene Data'!$D$9,0,10*ROW('Hygiene Data'!D30))),'Data Summary'!DQ36="Yes"),OFFSET('Hygiene Data'!$D$9,0,10*ROW('Hygiene Data'!D30)),NA())</f>
        <v>#N/A</v>
      </c>
      <c r="BC36" s="539" t="e">
        <f ca="1">+IF(AND(ISNUMBER(OFFSET('Hygiene Data'!$E$5,0,10*ROW('Hygiene Data'!E30))),'Data Summary'!DR36="Yes"),OFFSET('Hygiene Data'!$E$5,0,10*ROW('Hygiene Data'!E30)),NA())</f>
        <v>#N/A</v>
      </c>
      <c r="BD36" s="539" t="e">
        <f ca="1">+IF(AND(ISNUMBER(OFFSET('Hygiene Data'!$E$7,0,10*ROW('Hygiene Data'!E30))),'Data Summary'!DS36="Yes"),OFFSET('Hygiene Data'!$E$7,0,10*ROW('Hygiene Data'!E30)),NA())</f>
        <v>#N/A</v>
      </c>
      <c r="BE36" s="539" t="e">
        <f ca="1">+IF(AND(ISNUMBER(OFFSET('Hygiene Data'!$E$9,0,10*ROW('Hygiene Data'!E30))),'Data Summary'!DT36="Yes"),OFFSET('Hygiene Data'!$E$9,0,10*ROW('Hygiene Data'!E30)),NA())</f>
        <v>#N/A</v>
      </c>
      <c r="BF36" s="539" t="e">
        <f ca="1">+IF(AND(ISNUMBER(OFFSET('Hygiene Data'!$F$5,0,10*ROW('Hygiene Data'!F30))),'Data Summary'!DU36="Yes"),OFFSET('Hygiene Data'!$F$5,0,10*ROW('Hygiene Data'!F30)),NA())</f>
        <v>#N/A</v>
      </c>
      <c r="BG36" s="539" t="e">
        <f ca="1">+IF(AND(ISNUMBER(OFFSET('Hygiene Data'!$F$7,0,10*ROW('Hygiene Data'!F30))),'Data Summary'!DV36="Yes"),OFFSET('Hygiene Data'!$F$7,0,10*ROW('Hygiene Data'!F30)),NA())</f>
        <v>#N/A</v>
      </c>
      <c r="BH36" s="539" t="e">
        <f ca="1">+IF(AND(ISNUMBER(OFFSET('Hygiene Data'!$F$9,0,10*ROW('Hygiene Data'!F30))),'Data Summary'!DW36="Yes"),OFFSET('Hygiene Data'!$F$9,0,10*ROW('Hygiene Data'!F30)),NA())</f>
        <v>#N/A</v>
      </c>
      <c r="BI36" s="539" t="e">
        <f ca="1">+IF(AND(ISNUMBER(OFFSET('Hygiene Data'!$G$5,0,10*ROW('Hygiene Data'!G30))),'Data Summary'!DX36="Yes"),OFFSET('Hygiene Data'!$G$5,0,10*ROW('Hygiene Data'!G30)),NA())</f>
        <v>#N/A</v>
      </c>
      <c r="BJ36" s="539" t="e">
        <f ca="1">+IF(AND(ISNUMBER(OFFSET('Hygiene Data'!$G$7,0,10*ROW('Hygiene Data'!G30))),'Data Summary'!DY36="Yes"),OFFSET('Hygiene Data'!$G$7,0,10*ROW('Hygiene Data'!G30)),NA())</f>
        <v>#N/A</v>
      </c>
      <c r="BK36" s="539" t="e">
        <f ca="1">+IF(AND(ISNUMBER(OFFSET('Hygiene Data'!$G$9,0,10*ROW('Hygiene Data'!G30))),'Data Summary'!DZ36="Yes"),OFFSET('Hygiene Data'!$G$9,0,10*ROW('Hygiene Data'!G30)),NA())</f>
        <v>#N/A</v>
      </c>
      <c r="BL36" s="539" t="e">
        <f ca="1">+IF(AND(ISNUMBER(OFFSET('Hygiene Data'!$H$5,0,10*ROW('Hygiene Data'!H30))),'Data Summary'!EA36="Yes"),OFFSET('Hygiene Data'!$H$5,0,10*ROW('Hygiene Data'!H30)),NA())</f>
        <v>#N/A</v>
      </c>
      <c r="BM36" s="539" t="e">
        <f ca="1">+IF(AND(ISNUMBER(OFFSET('Hygiene Data'!$H$7,0,10*ROW('Hygiene Data'!H30))),'Data Summary'!EB36="Yes"),OFFSET('Hygiene Data'!$H$7,0,10*ROW('Hygiene Data'!H30)),NA())</f>
        <v>#N/A</v>
      </c>
      <c r="BN36" s="539" t="e">
        <f ca="1">+IF(AND(ISNUMBER(OFFSET('Hygiene Data'!$H$9,0,10*ROW('Hygiene Data'!H30))),'Data Summary'!EC36="Yes"),OFFSET('Hygiene Data'!$H$9,0,10*ROW('Hygiene Data'!H30)),NA())</f>
        <v>#N/A</v>
      </c>
      <c r="BO36" s="539" t="e">
        <f ca="1">+IF(AND(ISNUMBER(OFFSET('Hygiene Data'!$I$5,0,10*ROW('Hygiene Data'!I30))),'Data Summary'!ED36="Yes"),OFFSET('Hygiene Data'!$I$5,0,10*ROW('Hygiene Data'!I30)),NA())</f>
        <v>#N/A</v>
      </c>
      <c r="BP36" s="539" t="e">
        <f ca="1">+IF(AND(ISNUMBER(OFFSET('Hygiene Data'!$I$7,0,10*ROW('Hygiene Data'!I30))),'Data Summary'!EE36="Yes"),OFFSET('Hygiene Data'!$I$7,0,10*ROW('Hygiene Data'!I30)),NA())</f>
        <v>#N/A</v>
      </c>
      <c r="BQ36" s="539" t="e">
        <f ca="1">+IF(AND(ISNUMBER(OFFSET('Hygiene Data'!$I$9,0,10*ROW('Hygiene Data'!I30))),'Data Summary'!EF36="Yes"),OFFSET('Hygiene Data'!$I$9,0,10*ROW('Hygiene Data'!I30)),NA())</f>
        <v>#N/A</v>
      </c>
    </row>
    <row r="37" spans="1:69" x14ac:dyDescent="0.25">
      <c r="A37" s="535" t="e">
        <f ca="1">+RIGHT('Data Summary'!A37,LEN('Data Summary'!A37)-9)</f>
        <v>#VALUE!</v>
      </c>
      <c r="B37" s="509" t="str">
        <f ca="1">+IF(ISTEXT('Data Summary'!B37),'Data Summary'!B37,"")</f>
        <v/>
      </c>
      <c r="C37" s="536" t="e">
        <f ca="1">+VALUE('Data Summary'!C37)</f>
        <v>#VALUE!</v>
      </c>
      <c r="D37" s="537" t="e">
        <f ca="1">+IF(AND(ISNUMBER(OFFSET('Water Data'!$D$4,0,10*ROW('Water Data'!D31))),'Data Summary'!BS37="Yes"),100-OFFSET('Water Data'!$D$4,0,10*ROW('Water Data'!D31)),NA())</f>
        <v>#N/A</v>
      </c>
      <c r="E37" s="537" t="e">
        <f ca="1">+IF(AND(ISNUMBER(OFFSET('Water Data'!$D$6,0,10*ROW('Water Data'!D31))),'Data Summary'!BT37="Yes"),OFFSET('Water Data'!$D$6,0,10*ROW('Water Data'!D31)),NA())</f>
        <v>#N/A</v>
      </c>
      <c r="F37" s="537" t="e">
        <f ca="1">+IF(AND(ISNUMBER(OFFSET('Water Data'!$D$9,0,10*ROW('Water Data'!D31))),'Data Summary'!BU37="Yes"),OFFSET('Water Data'!$D$9,0,10*ROW('Water Data'!D31)),NA())</f>
        <v>#N/A</v>
      </c>
      <c r="G37" s="537" t="e">
        <f ca="1">+IF(AND(ISNUMBER(OFFSET('Water Data'!$E$4,0,10*ROW('Water Data'!E31))),'Data Summary'!BV37="Yes"),100-OFFSET('Water Data'!$E$4,0,10*ROW('Water Data'!E31)),NA())</f>
        <v>#N/A</v>
      </c>
      <c r="H37" s="537" t="e">
        <f ca="1">+IF(AND(ISNUMBER(OFFSET('Water Data'!$E$6,0,10*ROW('Water Data'!E31))),'Data Summary'!BW37="Yes"),OFFSET('Water Data'!$E$6,0,10*ROW('Water Data'!E31)),NA())</f>
        <v>#N/A</v>
      </c>
      <c r="I37" s="537" t="e">
        <f ca="1">+IF(AND(ISNUMBER(OFFSET('Water Data'!$E$9,0,10*ROW('Water Data'!E31))),'Data Summary'!BX37="Yes"),OFFSET('Water Data'!$E$9,0,10*ROW('Water Data'!E31)),NA())</f>
        <v>#N/A</v>
      </c>
      <c r="J37" s="537" t="e">
        <f ca="1">+IF(AND(ISNUMBER(OFFSET('Water Data'!$F$4,0,10*ROW('Water Data'!F31))),'Data Summary'!BY37="Yes"),100-OFFSET('Water Data'!$F$4,0,10*ROW('Water Data'!F31)),NA())</f>
        <v>#N/A</v>
      </c>
      <c r="K37" s="537" t="e">
        <f ca="1">+IF(AND(ISNUMBER(OFFSET('Water Data'!$F$6,0,10*ROW('Water Data'!F31))),'Data Summary'!BZ37="Yes"),OFFSET('Water Data'!$F$6,0,10*ROW('Water Data'!F31)),NA())</f>
        <v>#N/A</v>
      </c>
      <c r="L37" s="537" t="e">
        <f ca="1">+IF(AND(ISNUMBER(OFFSET('Water Data'!$F$9,0,10*ROW('Water Data'!F31))),'Data Summary'!CA37="Yes"),OFFSET('Water Data'!$F$9,0,10*ROW('Water Data'!F31)),NA())</f>
        <v>#N/A</v>
      </c>
      <c r="M37" s="537" t="e">
        <f ca="1">+IF(AND(ISNUMBER(OFFSET('Water Data'!$G$4,0,10*ROW('Water Data'!G31))),'Data Summary'!CB37="Yes"),100-OFFSET('Water Data'!$G$4,0,10*ROW('Water Data'!G31)),NA())</f>
        <v>#N/A</v>
      </c>
      <c r="N37" s="537" t="e">
        <f ca="1">+IF(AND(ISNUMBER(OFFSET('Water Data'!$G$6,0,10*ROW('Water Data'!G31))),'Data Summary'!CC37="Yes"),OFFSET('Water Data'!$G$6,0,10*ROW('Water Data'!G31)),NA())</f>
        <v>#N/A</v>
      </c>
      <c r="O37" s="537" t="e">
        <f ca="1">+IF(AND(ISNUMBER(OFFSET('Water Data'!$G$9,0,10*ROW('Water Data'!G31))),'Data Summary'!CD37="Yes"),OFFSET('Water Data'!$G$9,0,10*ROW('Water Data'!G31)),NA())</f>
        <v>#N/A</v>
      </c>
      <c r="P37" s="537" t="e">
        <f ca="1">+IF(AND(ISNUMBER(OFFSET('Water Data'!$H$4,0,10*ROW('Water Data'!H31))),'Data Summary'!CE37="Yes"),100-OFFSET('Water Data'!$H$4,0,10*ROW('Water Data'!H31)),NA())</f>
        <v>#N/A</v>
      </c>
      <c r="Q37" s="537" t="e">
        <f ca="1">+IF(AND(ISNUMBER(OFFSET('Water Data'!$H$6,0,10*ROW('Water Data'!H31))),'Data Summary'!CF37="Yes"),OFFSET('Water Data'!$H$6,0,10*ROW('Water Data'!H31)),NA())</f>
        <v>#N/A</v>
      </c>
      <c r="R37" s="537" t="e">
        <f ca="1">+IF(AND(ISNUMBER(OFFSET('Water Data'!$H$9,0,10*ROW('Water Data'!H31))),'Data Summary'!CG37="Yes"),OFFSET('Water Data'!$H$9,0,10*ROW('Water Data'!H31)),NA())</f>
        <v>#N/A</v>
      </c>
      <c r="S37" s="537" t="e">
        <f ca="1">+IF(AND(ISNUMBER(OFFSET('Water Data'!$I$4,0,10*ROW('Water Data'!I31))),'Data Summary'!CH37="Yes"),100-OFFSET('Water Data'!$I$4,0,10*ROW('Water Data'!I31)),NA())</f>
        <v>#N/A</v>
      </c>
      <c r="T37" s="537" t="e">
        <f ca="1">+IF(AND(ISNUMBER(OFFSET('Water Data'!$I$6,0,10*ROW('Water Data'!I31))),'Data Summary'!CI37="Yes"),OFFSET('Water Data'!$I$6,0,10*ROW('Water Data'!I31)),NA())</f>
        <v>#N/A</v>
      </c>
      <c r="U37" s="537" t="e">
        <f ca="1">+IF(AND(ISNUMBER(OFFSET('Water Data'!$I$9,0,10*ROW('Water Data'!I31))),'Data Summary'!CJ37="Yes"),OFFSET('Water Data'!$I$9,0,10*ROW('Water Data'!I31)),NA())</f>
        <v>#N/A</v>
      </c>
      <c r="V37" s="538" t="e">
        <f ca="1">+IF(AND(ISNUMBER(OFFSET('Sanitation Data'!$D$4,0,10*ROW('Sanitation Data'!D31))),'Data Summary'!CK37="Yes"),100-OFFSET('Sanitation Data'!$D$4,0,10*ROW('Sanitation Data'!D31)),NA())</f>
        <v>#N/A</v>
      </c>
      <c r="W37" s="538" t="e">
        <f ca="1">+IF(AND(ISNUMBER(OFFSET('Sanitation Data'!$D$6,0,10*ROW('Sanitation Data'!D31))),'Data Summary'!CL37="Yes"),OFFSET('Sanitation Data'!$D$6,0,10*ROW('Sanitation Data'!D31)),NA())</f>
        <v>#N/A</v>
      </c>
      <c r="X37" s="538" t="e">
        <f ca="1">+IF(AND(ISNUMBER(OFFSET('Sanitation Data'!$D$10,0,10*ROW('Sanitation Data'!D31))),'Data Summary'!CM37="Yes"),OFFSET('Sanitation Data'!$D$10,0,10*ROW('Sanitation Data'!D31)),NA())</f>
        <v>#N/A</v>
      </c>
      <c r="Y37" s="538" t="e">
        <f ca="1">+IF(AND(ISNUMBER(OFFSET('Sanitation Data'!$D$11,0,10*ROW('Sanitation Data'!D31))),'Data Summary'!CN37="Yes"),OFFSET('Sanitation Data'!$D$11,0,10*ROW('Sanitation Data'!D31)),NA())</f>
        <v>#N/A</v>
      </c>
      <c r="Z37" s="538" t="e">
        <f ca="1">+IF(AND(ISNUMBER(OFFSET('Sanitation Data'!$D$12,0,10*ROW('Sanitation Data'!D31))),'Data Summary'!CO37="Yes"),OFFSET('Sanitation Data'!$D$12,0,10*ROW('Sanitation Data'!D31)),NA())</f>
        <v>#N/A</v>
      </c>
      <c r="AA37" s="538" t="e">
        <f ca="1">+IF(AND(ISNUMBER(OFFSET('Sanitation Data'!$E$4,0,10*ROW('Sanitation Data'!E31))),'Data Summary'!CP37="Yes"),100-OFFSET('Sanitation Data'!$E$4,0,10*ROW('Sanitation Data'!E31)),NA())</f>
        <v>#N/A</v>
      </c>
      <c r="AB37" s="538" t="e">
        <f ca="1">+IF(AND(ISNUMBER(OFFSET('Sanitation Data'!$E$6,0,10*ROW('Sanitation Data'!E31))),'Data Summary'!CQ37="Yes"),OFFSET('Sanitation Data'!$E$6,0,10*ROW('Sanitation Data'!E31)),NA())</f>
        <v>#N/A</v>
      </c>
      <c r="AC37" s="538" t="e">
        <f ca="1">+IF(AND(ISNUMBER(OFFSET('Sanitation Data'!$E$10,0,10*ROW('Sanitation Data'!E31))),'Data Summary'!CR37="Yes"),OFFSET('Sanitation Data'!$E$10,0,10*ROW('Sanitation Data'!E31)),NA())</f>
        <v>#N/A</v>
      </c>
      <c r="AD37" s="538" t="e">
        <f ca="1">+IF(AND(ISNUMBER(OFFSET('Sanitation Data'!$E$11,0,10*ROW('Sanitation Data'!E31))),'Data Summary'!CS37="Yes"),OFFSET('Sanitation Data'!$E$11,0,10*ROW('Sanitation Data'!E31)),NA())</f>
        <v>#N/A</v>
      </c>
      <c r="AE37" s="538" t="e">
        <f ca="1">+IF(AND(ISNUMBER(OFFSET('Sanitation Data'!$E$12,0,10*ROW('Sanitation Data'!E31))),'Data Summary'!CT37="Yes"),OFFSET('Sanitation Data'!$E$12,0,10*ROW('Sanitation Data'!E31)),NA())</f>
        <v>#N/A</v>
      </c>
      <c r="AF37" s="538" t="e">
        <f ca="1">+IF(AND(ISNUMBER(OFFSET('Sanitation Data'!$F$4,0,10*ROW('Sanitation Data'!F31))),'Data Summary'!CU37="Yes"),100-OFFSET('Sanitation Data'!$F$4,0,10*ROW('Sanitation Data'!F31)),NA())</f>
        <v>#N/A</v>
      </c>
      <c r="AG37" s="538" t="e">
        <f ca="1">+IF(AND(ISNUMBER(OFFSET('Sanitation Data'!$F$6,0,10*ROW('Sanitation Data'!F31))),'Data Summary'!CV37="Yes"),OFFSET('Sanitation Data'!$F$6,0,10*ROW('Sanitation Data'!F31)),NA())</f>
        <v>#N/A</v>
      </c>
      <c r="AH37" s="538" t="e">
        <f ca="1">+IF(AND(ISNUMBER(OFFSET('Sanitation Data'!$F$10,0,10*ROW('Sanitation Data'!F31))),'Data Summary'!CW37="Yes"),OFFSET('Sanitation Data'!$F$10,0,10*ROW('Sanitation Data'!F31)),NA())</f>
        <v>#N/A</v>
      </c>
      <c r="AI37" s="538" t="e">
        <f ca="1">+IF(AND(ISNUMBER(OFFSET('Sanitation Data'!$F$11,0,10*ROW('Sanitation Data'!F31))),'Data Summary'!CX37="Yes"),OFFSET('Sanitation Data'!$F$11,0,10*ROW('Sanitation Data'!F31)),NA())</f>
        <v>#N/A</v>
      </c>
      <c r="AJ37" s="538" t="e">
        <f ca="1">+IF(AND(ISNUMBER(OFFSET('Sanitation Data'!$F$12,0,10*ROW('Sanitation Data'!F31))),'Data Summary'!CY37="Yes"),OFFSET('Sanitation Data'!$F$12,0,10*ROW('Sanitation Data'!F31)),NA())</f>
        <v>#N/A</v>
      </c>
      <c r="AK37" s="538" t="e">
        <f ca="1">+IF(AND(ISNUMBER(OFFSET('Sanitation Data'!$G$4,0,10*ROW('Sanitation Data'!G31))),'Data Summary'!CZ37="Yes"),100-OFFSET('Sanitation Data'!$G$4,0,10*ROW('Sanitation Data'!G31)),NA())</f>
        <v>#N/A</v>
      </c>
      <c r="AL37" s="538" t="e">
        <f ca="1">+IF(AND(ISNUMBER(OFFSET('Sanitation Data'!$G$6,0,10*ROW('Sanitation Data'!G31))),'Data Summary'!DA37="Yes"),OFFSET('Sanitation Data'!$G$6,0,10*ROW('Sanitation Data'!G31)),NA())</f>
        <v>#N/A</v>
      </c>
      <c r="AM37" s="538" t="e">
        <f ca="1">+IF(AND(ISNUMBER(OFFSET('Sanitation Data'!$G$10,0,10*ROW('Sanitation Data'!G31))),'Data Summary'!DB37="Yes"),OFFSET('Sanitation Data'!$G$10,0,10*ROW('Sanitation Data'!G31)),NA())</f>
        <v>#N/A</v>
      </c>
      <c r="AN37" s="538" t="e">
        <f ca="1">+IF(AND(ISNUMBER(OFFSET('Sanitation Data'!$G$11,0,10*ROW('Sanitation Data'!G31))),'Data Summary'!DC37="Yes"),OFFSET('Sanitation Data'!$G$11,0,10*ROW('Sanitation Data'!G31)),NA())</f>
        <v>#N/A</v>
      </c>
      <c r="AO37" s="538" t="e">
        <f ca="1">+IF(AND(ISNUMBER(OFFSET('Sanitation Data'!$G$12,0,10*ROW('Sanitation Data'!G31))),'Data Summary'!DD37="Yes"),OFFSET('Sanitation Data'!$G$12,0,10*ROW('Sanitation Data'!G31)),NA())</f>
        <v>#N/A</v>
      </c>
      <c r="AP37" s="538" t="e">
        <f ca="1">+IF(AND(ISNUMBER(OFFSET('Sanitation Data'!$H$4,0,10*ROW('Sanitation Data'!H31))),'Data Summary'!DE37="Yes"),100-OFFSET('Sanitation Data'!$H$4,0,10*ROW('Sanitation Data'!H31)),NA())</f>
        <v>#N/A</v>
      </c>
      <c r="AQ37" s="538" t="e">
        <f ca="1">+IF(AND(ISNUMBER(OFFSET('Sanitation Data'!$H$6,0,10*ROW('Sanitation Data'!H31))),'Data Summary'!DF37="Yes"),OFFSET('Sanitation Data'!$H$6,0,10*ROW('Sanitation Data'!H31)),NA())</f>
        <v>#N/A</v>
      </c>
      <c r="AR37" s="538" t="e">
        <f ca="1">+IF(AND(ISNUMBER(OFFSET('Sanitation Data'!$H$10,0,10*ROW('Sanitation Data'!H31))),'Data Summary'!DG37="Yes"),OFFSET('Sanitation Data'!$H$10,0,10*ROW('Sanitation Data'!H31)),NA())</f>
        <v>#N/A</v>
      </c>
      <c r="AS37" s="538" t="e">
        <f ca="1">+IF(AND(ISNUMBER(OFFSET('Sanitation Data'!$H$11,0,10*ROW('Sanitation Data'!H31))),'Data Summary'!DH37="Yes"),OFFSET('Sanitation Data'!$H$11,0,10*ROW('Sanitation Data'!H31)),NA())</f>
        <v>#N/A</v>
      </c>
      <c r="AT37" s="538" t="e">
        <f ca="1">+IF(AND(ISNUMBER(OFFSET('Sanitation Data'!$H$12,0,10*ROW('Sanitation Data'!H31))),'Data Summary'!DI37="Yes"),OFFSET('Sanitation Data'!$H$12,0,10*ROW('Sanitation Data'!H31)),NA())</f>
        <v>#N/A</v>
      </c>
      <c r="AU37" s="538" t="e">
        <f ca="1">+IF(AND(ISNUMBER(OFFSET('Sanitation Data'!$I$4,0,10*ROW('Sanitation Data'!I31))),'Data Summary'!DJ37="Yes"),100-OFFSET('Sanitation Data'!$I$4,0,10*ROW('Sanitation Data'!I31)),NA())</f>
        <v>#N/A</v>
      </c>
      <c r="AV37" s="538" t="e">
        <f ca="1">+IF(AND(ISNUMBER(OFFSET('Sanitation Data'!$I$6,0,10*ROW('Sanitation Data'!I31))),'Data Summary'!DK37="Yes"),OFFSET('Sanitation Data'!$I$6,0,10*ROW('Sanitation Data'!I31)),NA())</f>
        <v>#N/A</v>
      </c>
      <c r="AW37" s="538" t="e">
        <f ca="1">+IF(AND(ISNUMBER(OFFSET('Sanitation Data'!$I$10,0,10*ROW('Sanitation Data'!I31))),'Data Summary'!DL37="Yes"),OFFSET('Sanitation Data'!$I$10,0,10*ROW('Sanitation Data'!I31)),NA())</f>
        <v>#N/A</v>
      </c>
      <c r="AX37" s="538" t="e">
        <f ca="1">+IF(AND(ISNUMBER(OFFSET('Sanitation Data'!$I$11,0,10*ROW('Sanitation Data'!I31))),'Data Summary'!DM37="Yes"),OFFSET('Sanitation Data'!$I$11,0,10*ROW('Sanitation Data'!I31)),NA())</f>
        <v>#N/A</v>
      </c>
      <c r="AY37" s="538" t="e">
        <f ca="1">+IF(AND(ISNUMBER(OFFSET('Sanitation Data'!$I$12,0,10*ROW('Sanitation Data'!I31))),'Data Summary'!DN37="Yes"),OFFSET('Sanitation Data'!$I$12,0,10*ROW('Sanitation Data'!I31)),NA())</f>
        <v>#N/A</v>
      </c>
      <c r="AZ37" s="539" t="e">
        <f ca="1">+IF(AND(ISNUMBER(OFFSET('Hygiene Data'!$D$5,0,10*ROW('Hygiene Data'!D31))),'Data Summary'!DO37="Yes"),OFFSET('Hygiene Data'!$D$5,0,10*ROW('Hygiene Data'!D31)),NA())</f>
        <v>#N/A</v>
      </c>
      <c r="BA37" s="539" t="e">
        <f ca="1">+IF(AND(ISNUMBER(OFFSET('Hygiene Data'!$D$7,0,10*ROW('Hygiene Data'!D31))),'Data Summary'!DP37="Yes"),OFFSET('Hygiene Data'!$D$7,0,10*ROW('Hygiene Data'!D31)),NA())</f>
        <v>#N/A</v>
      </c>
      <c r="BB37" s="539" t="e">
        <f ca="1">+IF(AND(ISNUMBER(OFFSET('Hygiene Data'!$D$9,0,10*ROW('Hygiene Data'!D31))),'Data Summary'!DQ37="Yes"),OFFSET('Hygiene Data'!$D$9,0,10*ROW('Hygiene Data'!D31)),NA())</f>
        <v>#N/A</v>
      </c>
      <c r="BC37" s="539" t="e">
        <f ca="1">+IF(AND(ISNUMBER(OFFSET('Hygiene Data'!$E$5,0,10*ROW('Hygiene Data'!E31))),'Data Summary'!DR37="Yes"),OFFSET('Hygiene Data'!$E$5,0,10*ROW('Hygiene Data'!E31)),NA())</f>
        <v>#N/A</v>
      </c>
      <c r="BD37" s="539" t="e">
        <f ca="1">+IF(AND(ISNUMBER(OFFSET('Hygiene Data'!$E$7,0,10*ROW('Hygiene Data'!E31))),'Data Summary'!DS37="Yes"),OFFSET('Hygiene Data'!$E$7,0,10*ROW('Hygiene Data'!E31)),NA())</f>
        <v>#N/A</v>
      </c>
      <c r="BE37" s="539" t="e">
        <f ca="1">+IF(AND(ISNUMBER(OFFSET('Hygiene Data'!$E$9,0,10*ROW('Hygiene Data'!E31))),'Data Summary'!DT37="Yes"),OFFSET('Hygiene Data'!$E$9,0,10*ROW('Hygiene Data'!E31)),NA())</f>
        <v>#N/A</v>
      </c>
      <c r="BF37" s="539" t="e">
        <f ca="1">+IF(AND(ISNUMBER(OFFSET('Hygiene Data'!$F$5,0,10*ROW('Hygiene Data'!F31))),'Data Summary'!DU37="Yes"),OFFSET('Hygiene Data'!$F$5,0,10*ROW('Hygiene Data'!F31)),NA())</f>
        <v>#N/A</v>
      </c>
      <c r="BG37" s="539" t="e">
        <f ca="1">+IF(AND(ISNUMBER(OFFSET('Hygiene Data'!$F$7,0,10*ROW('Hygiene Data'!F31))),'Data Summary'!DV37="Yes"),OFFSET('Hygiene Data'!$F$7,0,10*ROW('Hygiene Data'!F31)),NA())</f>
        <v>#N/A</v>
      </c>
      <c r="BH37" s="539" t="e">
        <f ca="1">+IF(AND(ISNUMBER(OFFSET('Hygiene Data'!$F$9,0,10*ROW('Hygiene Data'!F31))),'Data Summary'!DW37="Yes"),OFFSET('Hygiene Data'!$F$9,0,10*ROW('Hygiene Data'!F31)),NA())</f>
        <v>#N/A</v>
      </c>
      <c r="BI37" s="539" t="e">
        <f ca="1">+IF(AND(ISNUMBER(OFFSET('Hygiene Data'!$G$5,0,10*ROW('Hygiene Data'!G31))),'Data Summary'!DX37="Yes"),OFFSET('Hygiene Data'!$G$5,0,10*ROW('Hygiene Data'!G31)),NA())</f>
        <v>#N/A</v>
      </c>
      <c r="BJ37" s="539" t="e">
        <f ca="1">+IF(AND(ISNUMBER(OFFSET('Hygiene Data'!$G$7,0,10*ROW('Hygiene Data'!G31))),'Data Summary'!DY37="Yes"),OFFSET('Hygiene Data'!$G$7,0,10*ROW('Hygiene Data'!G31)),NA())</f>
        <v>#N/A</v>
      </c>
      <c r="BK37" s="539" t="e">
        <f ca="1">+IF(AND(ISNUMBER(OFFSET('Hygiene Data'!$G$9,0,10*ROW('Hygiene Data'!G31))),'Data Summary'!DZ37="Yes"),OFFSET('Hygiene Data'!$G$9,0,10*ROW('Hygiene Data'!G31)),NA())</f>
        <v>#N/A</v>
      </c>
      <c r="BL37" s="539" t="e">
        <f ca="1">+IF(AND(ISNUMBER(OFFSET('Hygiene Data'!$H$5,0,10*ROW('Hygiene Data'!H31))),'Data Summary'!EA37="Yes"),OFFSET('Hygiene Data'!$H$5,0,10*ROW('Hygiene Data'!H31)),NA())</f>
        <v>#N/A</v>
      </c>
      <c r="BM37" s="539" t="e">
        <f ca="1">+IF(AND(ISNUMBER(OFFSET('Hygiene Data'!$H$7,0,10*ROW('Hygiene Data'!H31))),'Data Summary'!EB37="Yes"),OFFSET('Hygiene Data'!$H$7,0,10*ROW('Hygiene Data'!H31)),NA())</f>
        <v>#N/A</v>
      </c>
      <c r="BN37" s="539" t="e">
        <f ca="1">+IF(AND(ISNUMBER(OFFSET('Hygiene Data'!$H$9,0,10*ROW('Hygiene Data'!H31))),'Data Summary'!EC37="Yes"),OFFSET('Hygiene Data'!$H$9,0,10*ROW('Hygiene Data'!H31)),NA())</f>
        <v>#N/A</v>
      </c>
      <c r="BO37" s="539" t="e">
        <f ca="1">+IF(AND(ISNUMBER(OFFSET('Hygiene Data'!$I$5,0,10*ROW('Hygiene Data'!I31))),'Data Summary'!ED37="Yes"),OFFSET('Hygiene Data'!$I$5,0,10*ROW('Hygiene Data'!I31)),NA())</f>
        <v>#N/A</v>
      </c>
      <c r="BP37" s="539" t="e">
        <f ca="1">+IF(AND(ISNUMBER(OFFSET('Hygiene Data'!$I$7,0,10*ROW('Hygiene Data'!I31))),'Data Summary'!EE37="Yes"),OFFSET('Hygiene Data'!$I$7,0,10*ROW('Hygiene Data'!I31)),NA())</f>
        <v>#N/A</v>
      </c>
      <c r="BQ37" s="539" t="e">
        <f ca="1">+IF(AND(ISNUMBER(OFFSET('Hygiene Data'!$I$9,0,10*ROW('Hygiene Data'!I31))),'Data Summary'!EF37="Yes"),OFFSET('Hygiene Data'!$I$9,0,10*ROW('Hygiene Data'!I31)),NA())</f>
        <v>#N/A</v>
      </c>
    </row>
    <row r="38" spans="1:69" x14ac:dyDescent="0.25">
      <c r="A38" s="535" t="e">
        <f ca="1">+RIGHT('Data Summary'!A38,LEN('Data Summary'!A38)-9)</f>
        <v>#VALUE!</v>
      </c>
      <c r="B38" s="509" t="str">
        <f ca="1">+IF(ISTEXT('Data Summary'!B38),'Data Summary'!B38,"")</f>
        <v/>
      </c>
      <c r="C38" s="536" t="e">
        <f ca="1">+VALUE('Data Summary'!C38)</f>
        <v>#VALUE!</v>
      </c>
      <c r="D38" s="537" t="e">
        <f ca="1">+IF(AND(ISNUMBER(OFFSET('Water Data'!$D$4,0,10*ROW('Water Data'!D32))),'Data Summary'!BS38="Yes"),100-OFFSET('Water Data'!$D$4,0,10*ROW('Water Data'!D32)),NA())</f>
        <v>#N/A</v>
      </c>
      <c r="E38" s="537" t="e">
        <f ca="1">+IF(AND(ISNUMBER(OFFSET('Water Data'!$D$6,0,10*ROW('Water Data'!D32))),'Data Summary'!BT38="Yes"),OFFSET('Water Data'!$D$6,0,10*ROW('Water Data'!D32)),NA())</f>
        <v>#N/A</v>
      </c>
      <c r="F38" s="537" t="e">
        <f ca="1">+IF(AND(ISNUMBER(OFFSET('Water Data'!$D$9,0,10*ROW('Water Data'!D32))),'Data Summary'!BU38="Yes"),OFFSET('Water Data'!$D$9,0,10*ROW('Water Data'!D32)),NA())</f>
        <v>#N/A</v>
      </c>
      <c r="G38" s="537" t="e">
        <f ca="1">+IF(AND(ISNUMBER(OFFSET('Water Data'!$E$4,0,10*ROW('Water Data'!E32))),'Data Summary'!BV38="Yes"),100-OFFSET('Water Data'!$E$4,0,10*ROW('Water Data'!E32)),NA())</f>
        <v>#N/A</v>
      </c>
      <c r="H38" s="537" t="e">
        <f ca="1">+IF(AND(ISNUMBER(OFFSET('Water Data'!$E$6,0,10*ROW('Water Data'!E32))),'Data Summary'!BW38="Yes"),OFFSET('Water Data'!$E$6,0,10*ROW('Water Data'!E32)),NA())</f>
        <v>#N/A</v>
      </c>
      <c r="I38" s="537" t="e">
        <f ca="1">+IF(AND(ISNUMBER(OFFSET('Water Data'!$E$9,0,10*ROW('Water Data'!E32))),'Data Summary'!BX38="Yes"),OFFSET('Water Data'!$E$9,0,10*ROW('Water Data'!E32)),NA())</f>
        <v>#N/A</v>
      </c>
      <c r="J38" s="537" t="e">
        <f ca="1">+IF(AND(ISNUMBER(OFFSET('Water Data'!$F$4,0,10*ROW('Water Data'!F32))),'Data Summary'!BY38="Yes"),100-OFFSET('Water Data'!$F$4,0,10*ROW('Water Data'!F32)),NA())</f>
        <v>#N/A</v>
      </c>
      <c r="K38" s="537" t="e">
        <f ca="1">+IF(AND(ISNUMBER(OFFSET('Water Data'!$F$6,0,10*ROW('Water Data'!F32))),'Data Summary'!BZ38="Yes"),OFFSET('Water Data'!$F$6,0,10*ROW('Water Data'!F32)),NA())</f>
        <v>#N/A</v>
      </c>
      <c r="L38" s="537" t="e">
        <f ca="1">+IF(AND(ISNUMBER(OFFSET('Water Data'!$F$9,0,10*ROW('Water Data'!F32))),'Data Summary'!CA38="Yes"),OFFSET('Water Data'!$F$9,0,10*ROW('Water Data'!F32)),NA())</f>
        <v>#N/A</v>
      </c>
      <c r="M38" s="537" t="e">
        <f ca="1">+IF(AND(ISNUMBER(OFFSET('Water Data'!$G$4,0,10*ROW('Water Data'!G32))),'Data Summary'!CB38="Yes"),100-OFFSET('Water Data'!$G$4,0,10*ROW('Water Data'!G32)),NA())</f>
        <v>#N/A</v>
      </c>
      <c r="N38" s="537" t="e">
        <f ca="1">+IF(AND(ISNUMBER(OFFSET('Water Data'!$G$6,0,10*ROW('Water Data'!G32))),'Data Summary'!CC38="Yes"),OFFSET('Water Data'!$G$6,0,10*ROW('Water Data'!G32)),NA())</f>
        <v>#N/A</v>
      </c>
      <c r="O38" s="537" t="e">
        <f ca="1">+IF(AND(ISNUMBER(OFFSET('Water Data'!$G$9,0,10*ROW('Water Data'!G32))),'Data Summary'!CD38="Yes"),OFFSET('Water Data'!$G$9,0,10*ROW('Water Data'!G32)),NA())</f>
        <v>#N/A</v>
      </c>
      <c r="P38" s="537" t="e">
        <f ca="1">+IF(AND(ISNUMBER(OFFSET('Water Data'!$H$4,0,10*ROW('Water Data'!H32))),'Data Summary'!CE38="Yes"),100-OFFSET('Water Data'!$H$4,0,10*ROW('Water Data'!H32)),NA())</f>
        <v>#N/A</v>
      </c>
      <c r="Q38" s="537" t="e">
        <f ca="1">+IF(AND(ISNUMBER(OFFSET('Water Data'!$H$6,0,10*ROW('Water Data'!H32))),'Data Summary'!CF38="Yes"),OFFSET('Water Data'!$H$6,0,10*ROW('Water Data'!H32)),NA())</f>
        <v>#N/A</v>
      </c>
      <c r="R38" s="537" t="e">
        <f ca="1">+IF(AND(ISNUMBER(OFFSET('Water Data'!$H$9,0,10*ROW('Water Data'!H32))),'Data Summary'!CG38="Yes"),OFFSET('Water Data'!$H$9,0,10*ROW('Water Data'!H32)),NA())</f>
        <v>#N/A</v>
      </c>
      <c r="S38" s="537" t="e">
        <f ca="1">+IF(AND(ISNUMBER(OFFSET('Water Data'!$I$4,0,10*ROW('Water Data'!I32))),'Data Summary'!CH38="Yes"),100-OFFSET('Water Data'!$I$4,0,10*ROW('Water Data'!I32)),NA())</f>
        <v>#N/A</v>
      </c>
      <c r="T38" s="537" t="e">
        <f ca="1">+IF(AND(ISNUMBER(OFFSET('Water Data'!$I$6,0,10*ROW('Water Data'!I32))),'Data Summary'!CI38="Yes"),OFFSET('Water Data'!$I$6,0,10*ROW('Water Data'!I32)),NA())</f>
        <v>#N/A</v>
      </c>
      <c r="U38" s="537" t="e">
        <f ca="1">+IF(AND(ISNUMBER(OFFSET('Water Data'!$I$9,0,10*ROW('Water Data'!I32))),'Data Summary'!CJ38="Yes"),OFFSET('Water Data'!$I$9,0,10*ROW('Water Data'!I32)),NA())</f>
        <v>#N/A</v>
      </c>
      <c r="V38" s="538" t="e">
        <f ca="1">+IF(AND(ISNUMBER(OFFSET('Sanitation Data'!$D$4,0,10*ROW('Sanitation Data'!D32))),'Data Summary'!CK38="Yes"),100-OFFSET('Sanitation Data'!$D$4,0,10*ROW('Sanitation Data'!D32)),NA())</f>
        <v>#N/A</v>
      </c>
      <c r="W38" s="538" t="e">
        <f ca="1">+IF(AND(ISNUMBER(OFFSET('Sanitation Data'!$D$6,0,10*ROW('Sanitation Data'!D32))),'Data Summary'!CL38="Yes"),OFFSET('Sanitation Data'!$D$6,0,10*ROW('Sanitation Data'!D32)),NA())</f>
        <v>#N/A</v>
      </c>
      <c r="X38" s="538" t="e">
        <f ca="1">+IF(AND(ISNUMBER(OFFSET('Sanitation Data'!$D$10,0,10*ROW('Sanitation Data'!D32))),'Data Summary'!CM38="Yes"),OFFSET('Sanitation Data'!$D$10,0,10*ROW('Sanitation Data'!D32)),NA())</f>
        <v>#N/A</v>
      </c>
      <c r="Y38" s="538" t="e">
        <f ca="1">+IF(AND(ISNUMBER(OFFSET('Sanitation Data'!$D$11,0,10*ROW('Sanitation Data'!D32))),'Data Summary'!CN38="Yes"),OFFSET('Sanitation Data'!$D$11,0,10*ROW('Sanitation Data'!D32)),NA())</f>
        <v>#N/A</v>
      </c>
      <c r="Z38" s="538" t="e">
        <f ca="1">+IF(AND(ISNUMBER(OFFSET('Sanitation Data'!$D$12,0,10*ROW('Sanitation Data'!D32))),'Data Summary'!CO38="Yes"),OFFSET('Sanitation Data'!$D$12,0,10*ROW('Sanitation Data'!D32)),NA())</f>
        <v>#N/A</v>
      </c>
      <c r="AA38" s="538" t="e">
        <f ca="1">+IF(AND(ISNUMBER(OFFSET('Sanitation Data'!$E$4,0,10*ROW('Sanitation Data'!E32))),'Data Summary'!CP38="Yes"),100-OFFSET('Sanitation Data'!$E$4,0,10*ROW('Sanitation Data'!E32)),NA())</f>
        <v>#N/A</v>
      </c>
      <c r="AB38" s="538" t="e">
        <f ca="1">+IF(AND(ISNUMBER(OFFSET('Sanitation Data'!$E$6,0,10*ROW('Sanitation Data'!E32))),'Data Summary'!CQ38="Yes"),OFFSET('Sanitation Data'!$E$6,0,10*ROW('Sanitation Data'!E32)),NA())</f>
        <v>#N/A</v>
      </c>
      <c r="AC38" s="538" t="e">
        <f ca="1">+IF(AND(ISNUMBER(OFFSET('Sanitation Data'!$E$10,0,10*ROW('Sanitation Data'!E32))),'Data Summary'!CR38="Yes"),OFFSET('Sanitation Data'!$E$10,0,10*ROW('Sanitation Data'!E32)),NA())</f>
        <v>#N/A</v>
      </c>
      <c r="AD38" s="538" t="e">
        <f ca="1">+IF(AND(ISNUMBER(OFFSET('Sanitation Data'!$E$11,0,10*ROW('Sanitation Data'!E32))),'Data Summary'!CS38="Yes"),OFFSET('Sanitation Data'!$E$11,0,10*ROW('Sanitation Data'!E32)),NA())</f>
        <v>#N/A</v>
      </c>
      <c r="AE38" s="538" t="e">
        <f ca="1">+IF(AND(ISNUMBER(OFFSET('Sanitation Data'!$E$12,0,10*ROW('Sanitation Data'!E32))),'Data Summary'!CT38="Yes"),OFFSET('Sanitation Data'!$E$12,0,10*ROW('Sanitation Data'!E32)),NA())</f>
        <v>#N/A</v>
      </c>
      <c r="AF38" s="538" t="e">
        <f ca="1">+IF(AND(ISNUMBER(OFFSET('Sanitation Data'!$F$4,0,10*ROW('Sanitation Data'!F32))),'Data Summary'!CU38="Yes"),100-OFFSET('Sanitation Data'!$F$4,0,10*ROW('Sanitation Data'!F32)),NA())</f>
        <v>#N/A</v>
      </c>
      <c r="AG38" s="538" t="e">
        <f ca="1">+IF(AND(ISNUMBER(OFFSET('Sanitation Data'!$F$6,0,10*ROW('Sanitation Data'!F32))),'Data Summary'!CV38="Yes"),OFFSET('Sanitation Data'!$F$6,0,10*ROW('Sanitation Data'!F32)),NA())</f>
        <v>#N/A</v>
      </c>
      <c r="AH38" s="538" t="e">
        <f ca="1">+IF(AND(ISNUMBER(OFFSET('Sanitation Data'!$F$10,0,10*ROW('Sanitation Data'!F32))),'Data Summary'!CW38="Yes"),OFFSET('Sanitation Data'!$F$10,0,10*ROW('Sanitation Data'!F32)),NA())</f>
        <v>#N/A</v>
      </c>
      <c r="AI38" s="538" t="e">
        <f ca="1">+IF(AND(ISNUMBER(OFFSET('Sanitation Data'!$F$11,0,10*ROW('Sanitation Data'!F32))),'Data Summary'!CX38="Yes"),OFFSET('Sanitation Data'!$F$11,0,10*ROW('Sanitation Data'!F32)),NA())</f>
        <v>#N/A</v>
      </c>
      <c r="AJ38" s="538" t="e">
        <f ca="1">+IF(AND(ISNUMBER(OFFSET('Sanitation Data'!$F$12,0,10*ROW('Sanitation Data'!F32))),'Data Summary'!CY38="Yes"),OFFSET('Sanitation Data'!$F$12,0,10*ROW('Sanitation Data'!F32)),NA())</f>
        <v>#N/A</v>
      </c>
      <c r="AK38" s="538" t="e">
        <f ca="1">+IF(AND(ISNUMBER(OFFSET('Sanitation Data'!$G$4,0,10*ROW('Sanitation Data'!G32))),'Data Summary'!CZ38="Yes"),100-OFFSET('Sanitation Data'!$G$4,0,10*ROW('Sanitation Data'!G32)),NA())</f>
        <v>#N/A</v>
      </c>
      <c r="AL38" s="538" t="e">
        <f ca="1">+IF(AND(ISNUMBER(OFFSET('Sanitation Data'!$G$6,0,10*ROW('Sanitation Data'!G32))),'Data Summary'!DA38="Yes"),OFFSET('Sanitation Data'!$G$6,0,10*ROW('Sanitation Data'!G32)),NA())</f>
        <v>#N/A</v>
      </c>
      <c r="AM38" s="538" t="e">
        <f ca="1">+IF(AND(ISNUMBER(OFFSET('Sanitation Data'!$G$10,0,10*ROW('Sanitation Data'!G32))),'Data Summary'!DB38="Yes"),OFFSET('Sanitation Data'!$G$10,0,10*ROW('Sanitation Data'!G32)),NA())</f>
        <v>#N/A</v>
      </c>
      <c r="AN38" s="538" t="e">
        <f ca="1">+IF(AND(ISNUMBER(OFFSET('Sanitation Data'!$G$11,0,10*ROW('Sanitation Data'!G32))),'Data Summary'!DC38="Yes"),OFFSET('Sanitation Data'!$G$11,0,10*ROW('Sanitation Data'!G32)),NA())</f>
        <v>#N/A</v>
      </c>
      <c r="AO38" s="538" t="e">
        <f ca="1">+IF(AND(ISNUMBER(OFFSET('Sanitation Data'!$G$12,0,10*ROW('Sanitation Data'!G32))),'Data Summary'!DD38="Yes"),OFFSET('Sanitation Data'!$G$12,0,10*ROW('Sanitation Data'!G32)),NA())</f>
        <v>#N/A</v>
      </c>
      <c r="AP38" s="538" t="e">
        <f ca="1">+IF(AND(ISNUMBER(OFFSET('Sanitation Data'!$H$4,0,10*ROW('Sanitation Data'!H32))),'Data Summary'!DE38="Yes"),100-OFFSET('Sanitation Data'!$H$4,0,10*ROW('Sanitation Data'!H32)),NA())</f>
        <v>#N/A</v>
      </c>
      <c r="AQ38" s="538" t="e">
        <f ca="1">+IF(AND(ISNUMBER(OFFSET('Sanitation Data'!$H$6,0,10*ROW('Sanitation Data'!H32))),'Data Summary'!DF38="Yes"),OFFSET('Sanitation Data'!$H$6,0,10*ROW('Sanitation Data'!H32)),NA())</f>
        <v>#N/A</v>
      </c>
      <c r="AR38" s="538" t="e">
        <f ca="1">+IF(AND(ISNUMBER(OFFSET('Sanitation Data'!$H$10,0,10*ROW('Sanitation Data'!H32))),'Data Summary'!DG38="Yes"),OFFSET('Sanitation Data'!$H$10,0,10*ROW('Sanitation Data'!H32)),NA())</f>
        <v>#N/A</v>
      </c>
      <c r="AS38" s="538" t="e">
        <f ca="1">+IF(AND(ISNUMBER(OFFSET('Sanitation Data'!$H$11,0,10*ROW('Sanitation Data'!H32))),'Data Summary'!DH38="Yes"),OFFSET('Sanitation Data'!$H$11,0,10*ROW('Sanitation Data'!H32)),NA())</f>
        <v>#N/A</v>
      </c>
      <c r="AT38" s="538" t="e">
        <f ca="1">+IF(AND(ISNUMBER(OFFSET('Sanitation Data'!$H$12,0,10*ROW('Sanitation Data'!H32))),'Data Summary'!DI38="Yes"),OFFSET('Sanitation Data'!$H$12,0,10*ROW('Sanitation Data'!H32)),NA())</f>
        <v>#N/A</v>
      </c>
      <c r="AU38" s="538" t="e">
        <f ca="1">+IF(AND(ISNUMBER(OFFSET('Sanitation Data'!$I$4,0,10*ROW('Sanitation Data'!I32))),'Data Summary'!DJ38="Yes"),100-OFFSET('Sanitation Data'!$I$4,0,10*ROW('Sanitation Data'!I32)),NA())</f>
        <v>#N/A</v>
      </c>
      <c r="AV38" s="538" t="e">
        <f ca="1">+IF(AND(ISNUMBER(OFFSET('Sanitation Data'!$I$6,0,10*ROW('Sanitation Data'!I32))),'Data Summary'!DK38="Yes"),OFFSET('Sanitation Data'!$I$6,0,10*ROW('Sanitation Data'!I32)),NA())</f>
        <v>#N/A</v>
      </c>
      <c r="AW38" s="538" t="e">
        <f ca="1">+IF(AND(ISNUMBER(OFFSET('Sanitation Data'!$I$10,0,10*ROW('Sanitation Data'!I32))),'Data Summary'!DL38="Yes"),OFFSET('Sanitation Data'!$I$10,0,10*ROW('Sanitation Data'!I32)),NA())</f>
        <v>#N/A</v>
      </c>
      <c r="AX38" s="538" t="e">
        <f ca="1">+IF(AND(ISNUMBER(OFFSET('Sanitation Data'!$I$11,0,10*ROW('Sanitation Data'!I32))),'Data Summary'!DM38="Yes"),OFFSET('Sanitation Data'!$I$11,0,10*ROW('Sanitation Data'!I32)),NA())</f>
        <v>#N/A</v>
      </c>
      <c r="AY38" s="538" t="e">
        <f ca="1">+IF(AND(ISNUMBER(OFFSET('Sanitation Data'!$I$12,0,10*ROW('Sanitation Data'!I32))),'Data Summary'!DN38="Yes"),OFFSET('Sanitation Data'!$I$12,0,10*ROW('Sanitation Data'!I32)),NA())</f>
        <v>#N/A</v>
      </c>
      <c r="AZ38" s="539" t="e">
        <f ca="1">+IF(AND(ISNUMBER(OFFSET('Hygiene Data'!$D$5,0,10*ROW('Hygiene Data'!D32))),'Data Summary'!DO38="Yes"),OFFSET('Hygiene Data'!$D$5,0,10*ROW('Hygiene Data'!D32)),NA())</f>
        <v>#N/A</v>
      </c>
      <c r="BA38" s="539" t="e">
        <f ca="1">+IF(AND(ISNUMBER(OFFSET('Hygiene Data'!$D$7,0,10*ROW('Hygiene Data'!D32))),'Data Summary'!DP38="Yes"),OFFSET('Hygiene Data'!$D$7,0,10*ROW('Hygiene Data'!D32)),NA())</f>
        <v>#N/A</v>
      </c>
      <c r="BB38" s="539" t="e">
        <f ca="1">+IF(AND(ISNUMBER(OFFSET('Hygiene Data'!$D$9,0,10*ROW('Hygiene Data'!D32))),'Data Summary'!DQ38="Yes"),OFFSET('Hygiene Data'!$D$9,0,10*ROW('Hygiene Data'!D32)),NA())</f>
        <v>#N/A</v>
      </c>
      <c r="BC38" s="539" t="e">
        <f ca="1">+IF(AND(ISNUMBER(OFFSET('Hygiene Data'!$E$5,0,10*ROW('Hygiene Data'!E32))),'Data Summary'!DR38="Yes"),OFFSET('Hygiene Data'!$E$5,0,10*ROW('Hygiene Data'!E32)),NA())</f>
        <v>#N/A</v>
      </c>
      <c r="BD38" s="539" t="e">
        <f ca="1">+IF(AND(ISNUMBER(OFFSET('Hygiene Data'!$E$7,0,10*ROW('Hygiene Data'!E32))),'Data Summary'!DS38="Yes"),OFFSET('Hygiene Data'!$E$7,0,10*ROW('Hygiene Data'!E32)),NA())</f>
        <v>#N/A</v>
      </c>
      <c r="BE38" s="539" t="e">
        <f ca="1">+IF(AND(ISNUMBER(OFFSET('Hygiene Data'!$E$9,0,10*ROW('Hygiene Data'!E32))),'Data Summary'!DT38="Yes"),OFFSET('Hygiene Data'!$E$9,0,10*ROW('Hygiene Data'!E32)),NA())</f>
        <v>#N/A</v>
      </c>
      <c r="BF38" s="539" t="e">
        <f ca="1">+IF(AND(ISNUMBER(OFFSET('Hygiene Data'!$F$5,0,10*ROW('Hygiene Data'!F32))),'Data Summary'!DU38="Yes"),OFFSET('Hygiene Data'!$F$5,0,10*ROW('Hygiene Data'!F32)),NA())</f>
        <v>#N/A</v>
      </c>
      <c r="BG38" s="539" t="e">
        <f ca="1">+IF(AND(ISNUMBER(OFFSET('Hygiene Data'!$F$7,0,10*ROW('Hygiene Data'!F32))),'Data Summary'!DV38="Yes"),OFFSET('Hygiene Data'!$F$7,0,10*ROW('Hygiene Data'!F32)),NA())</f>
        <v>#N/A</v>
      </c>
      <c r="BH38" s="539" t="e">
        <f ca="1">+IF(AND(ISNUMBER(OFFSET('Hygiene Data'!$F$9,0,10*ROW('Hygiene Data'!F32))),'Data Summary'!DW38="Yes"),OFFSET('Hygiene Data'!$F$9,0,10*ROW('Hygiene Data'!F32)),NA())</f>
        <v>#N/A</v>
      </c>
      <c r="BI38" s="539" t="e">
        <f ca="1">+IF(AND(ISNUMBER(OFFSET('Hygiene Data'!$G$5,0,10*ROW('Hygiene Data'!G32))),'Data Summary'!DX38="Yes"),OFFSET('Hygiene Data'!$G$5,0,10*ROW('Hygiene Data'!G32)),NA())</f>
        <v>#N/A</v>
      </c>
      <c r="BJ38" s="539" t="e">
        <f ca="1">+IF(AND(ISNUMBER(OFFSET('Hygiene Data'!$G$7,0,10*ROW('Hygiene Data'!G32))),'Data Summary'!DY38="Yes"),OFFSET('Hygiene Data'!$G$7,0,10*ROW('Hygiene Data'!G32)),NA())</f>
        <v>#N/A</v>
      </c>
      <c r="BK38" s="539" t="e">
        <f ca="1">+IF(AND(ISNUMBER(OFFSET('Hygiene Data'!$G$9,0,10*ROW('Hygiene Data'!G32))),'Data Summary'!DZ38="Yes"),OFFSET('Hygiene Data'!$G$9,0,10*ROW('Hygiene Data'!G32)),NA())</f>
        <v>#N/A</v>
      </c>
      <c r="BL38" s="539" t="e">
        <f ca="1">+IF(AND(ISNUMBER(OFFSET('Hygiene Data'!$H$5,0,10*ROW('Hygiene Data'!H32))),'Data Summary'!EA38="Yes"),OFFSET('Hygiene Data'!$H$5,0,10*ROW('Hygiene Data'!H32)),NA())</f>
        <v>#N/A</v>
      </c>
      <c r="BM38" s="539" t="e">
        <f ca="1">+IF(AND(ISNUMBER(OFFSET('Hygiene Data'!$H$7,0,10*ROW('Hygiene Data'!H32))),'Data Summary'!EB38="Yes"),OFFSET('Hygiene Data'!$H$7,0,10*ROW('Hygiene Data'!H32)),NA())</f>
        <v>#N/A</v>
      </c>
      <c r="BN38" s="539" t="e">
        <f ca="1">+IF(AND(ISNUMBER(OFFSET('Hygiene Data'!$H$9,0,10*ROW('Hygiene Data'!H32))),'Data Summary'!EC38="Yes"),OFFSET('Hygiene Data'!$H$9,0,10*ROW('Hygiene Data'!H32)),NA())</f>
        <v>#N/A</v>
      </c>
      <c r="BO38" s="539" t="e">
        <f ca="1">+IF(AND(ISNUMBER(OFFSET('Hygiene Data'!$I$5,0,10*ROW('Hygiene Data'!I32))),'Data Summary'!ED38="Yes"),OFFSET('Hygiene Data'!$I$5,0,10*ROW('Hygiene Data'!I32)),NA())</f>
        <v>#N/A</v>
      </c>
      <c r="BP38" s="539" t="e">
        <f ca="1">+IF(AND(ISNUMBER(OFFSET('Hygiene Data'!$I$7,0,10*ROW('Hygiene Data'!I32))),'Data Summary'!EE38="Yes"),OFFSET('Hygiene Data'!$I$7,0,10*ROW('Hygiene Data'!I32)),NA())</f>
        <v>#N/A</v>
      </c>
      <c r="BQ38" s="539" t="e">
        <f ca="1">+IF(AND(ISNUMBER(OFFSET('Hygiene Data'!$I$9,0,10*ROW('Hygiene Data'!I32))),'Data Summary'!EF38="Yes"),OFFSET('Hygiene Data'!$I$9,0,10*ROW('Hygiene Data'!I32)),NA())</f>
        <v>#N/A</v>
      </c>
    </row>
    <row r="39" spans="1:69" x14ac:dyDescent="0.25">
      <c r="A39" s="535" t="e">
        <f ca="1">+RIGHT('Data Summary'!A39,LEN('Data Summary'!A39)-9)</f>
        <v>#VALUE!</v>
      </c>
      <c r="B39" s="509" t="str">
        <f ca="1">+IF(ISTEXT('Data Summary'!B39),'Data Summary'!B39,"")</f>
        <v/>
      </c>
      <c r="C39" s="536" t="e">
        <f ca="1">+VALUE('Data Summary'!C39)</f>
        <v>#VALUE!</v>
      </c>
      <c r="D39" s="537" t="e">
        <f ca="1">+IF(AND(ISNUMBER(OFFSET('Water Data'!$D$4,0,10*ROW('Water Data'!D33))),'Data Summary'!BS39="Yes"),100-OFFSET('Water Data'!$D$4,0,10*ROW('Water Data'!D33)),NA())</f>
        <v>#N/A</v>
      </c>
      <c r="E39" s="537" t="e">
        <f ca="1">+IF(AND(ISNUMBER(OFFSET('Water Data'!$D$6,0,10*ROW('Water Data'!D33))),'Data Summary'!BT39="Yes"),OFFSET('Water Data'!$D$6,0,10*ROW('Water Data'!D33)),NA())</f>
        <v>#N/A</v>
      </c>
      <c r="F39" s="537" t="e">
        <f ca="1">+IF(AND(ISNUMBER(OFFSET('Water Data'!$D$9,0,10*ROW('Water Data'!D33))),'Data Summary'!BU39="Yes"),OFFSET('Water Data'!$D$9,0,10*ROW('Water Data'!D33)),NA())</f>
        <v>#N/A</v>
      </c>
      <c r="G39" s="537" t="e">
        <f ca="1">+IF(AND(ISNUMBER(OFFSET('Water Data'!$E$4,0,10*ROW('Water Data'!E33))),'Data Summary'!BV39="Yes"),100-OFFSET('Water Data'!$E$4,0,10*ROW('Water Data'!E33)),NA())</f>
        <v>#N/A</v>
      </c>
      <c r="H39" s="537" t="e">
        <f ca="1">+IF(AND(ISNUMBER(OFFSET('Water Data'!$E$6,0,10*ROW('Water Data'!E33))),'Data Summary'!BW39="Yes"),OFFSET('Water Data'!$E$6,0,10*ROW('Water Data'!E33)),NA())</f>
        <v>#N/A</v>
      </c>
      <c r="I39" s="537" t="e">
        <f ca="1">+IF(AND(ISNUMBER(OFFSET('Water Data'!$E$9,0,10*ROW('Water Data'!E33))),'Data Summary'!BX39="Yes"),OFFSET('Water Data'!$E$9,0,10*ROW('Water Data'!E33)),NA())</f>
        <v>#N/A</v>
      </c>
      <c r="J39" s="537" t="e">
        <f ca="1">+IF(AND(ISNUMBER(OFFSET('Water Data'!$F$4,0,10*ROW('Water Data'!F33))),'Data Summary'!BY39="Yes"),100-OFFSET('Water Data'!$F$4,0,10*ROW('Water Data'!F33)),NA())</f>
        <v>#N/A</v>
      </c>
      <c r="K39" s="537" t="e">
        <f ca="1">+IF(AND(ISNUMBER(OFFSET('Water Data'!$F$6,0,10*ROW('Water Data'!F33))),'Data Summary'!BZ39="Yes"),OFFSET('Water Data'!$F$6,0,10*ROW('Water Data'!F33)),NA())</f>
        <v>#N/A</v>
      </c>
      <c r="L39" s="537" t="e">
        <f ca="1">+IF(AND(ISNUMBER(OFFSET('Water Data'!$F$9,0,10*ROW('Water Data'!F33))),'Data Summary'!CA39="Yes"),OFFSET('Water Data'!$F$9,0,10*ROW('Water Data'!F33)),NA())</f>
        <v>#N/A</v>
      </c>
      <c r="M39" s="537" t="e">
        <f ca="1">+IF(AND(ISNUMBER(OFFSET('Water Data'!$G$4,0,10*ROW('Water Data'!G33))),'Data Summary'!CB39="Yes"),100-OFFSET('Water Data'!$G$4,0,10*ROW('Water Data'!G33)),NA())</f>
        <v>#N/A</v>
      </c>
      <c r="N39" s="537" t="e">
        <f ca="1">+IF(AND(ISNUMBER(OFFSET('Water Data'!$G$6,0,10*ROW('Water Data'!G33))),'Data Summary'!CC39="Yes"),OFFSET('Water Data'!$G$6,0,10*ROW('Water Data'!G33)),NA())</f>
        <v>#N/A</v>
      </c>
      <c r="O39" s="537" t="e">
        <f ca="1">+IF(AND(ISNUMBER(OFFSET('Water Data'!$G$9,0,10*ROW('Water Data'!G33))),'Data Summary'!CD39="Yes"),OFFSET('Water Data'!$G$9,0,10*ROW('Water Data'!G33)),NA())</f>
        <v>#N/A</v>
      </c>
      <c r="P39" s="537" t="e">
        <f ca="1">+IF(AND(ISNUMBER(OFFSET('Water Data'!$H$4,0,10*ROW('Water Data'!H33))),'Data Summary'!CE39="Yes"),100-OFFSET('Water Data'!$H$4,0,10*ROW('Water Data'!H33)),NA())</f>
        <v>#N/A</v>
      </c>
      <c r="Q39" s="537" t="e">
        <f ca="1">+IF(AND(ISNUMBER(OFFSET('Water Data'!$H$6,0,10*ROW('Water Data'!H33))),'Data Summary'!CF39="Yes"),OFFSET('Water Data'!$H$6,0,10*ROW('Water Data'!H33)),NA())</f>
        <v>#N/A</v>
      </c>
      <c r="R39" s="537" t="e">
        <f ca="1">+IF(AND(ISNUMBER(OFFSET('Water Data'!$H$9,0,10*ROW('Water Data'!H33))),'Data Summary'!CG39="Yes"),OFFSET('Water Data'!$H$9,0,10*ROW('Water Data'!H33)),NA())</f>
        <v>#N/A</v>
      </c>
      <c r="S39" s="537" t="e">
        <f ca="1">+IF(AND(ISNUMBER(OFFSET('Water Data'!$I$4,0,10*ROW('Water Data'!I33))),'Data Summary'!CH39="Yes"),100-OFFSET('Water Data'!$I$4,0,10*ROW('Water Data'!I33)),NA())</f>
        <v>#N/A</v>
      </c>
      <c r="T39" s="537" t="e">
        <f ca="1">+IF(AND(ISNUMBER(OFFSET('Water Data'!$I$6,0,10*ROW('Water Data'!I33))),'Data Summary'!CI39="Yes"),OFFSET('Water Data'!$I$6,0,10*ROW('Water Data'!I33)),NA())</f>
        <v>#N/A</v>
      </c>
      <c r="U39" s="537" t="e">
        <f ca="1">+IF(AND(ISNUMBER(OFFSET('Water Data'!$I$9,0,10*ROW('Water Data'!I33))),'Data Summary'!CJ39="Yes"),OFFSET('Water Data'!$I$9,0,10*ROW('Water Data'!I33)),NA())</f>
        <v>#N/A</v>
      </c>
      <c r="V39" s="538" t="e">
        <f ca="1">+IF(AND(ISNUMBER(OFFSET('Sanitation Data'!$D$4,0,10*ROW('Sanitation Data'!D33))),'Data Summary'!CK39="Yes"),100-OFFSET('Sanitation Data'!$D$4,0,10*ROW('Sanitation Data'!D33)),NA())</f>
        <v>#N/A</v>
      </c>
      <c r="W39" s="538" t="e">
        <f ca="1">+IF(AND(ISNUMBER(OFFSET('Sanitation Data'!$D$6,0,10*ROW('Sanitation Data'!D33))),'Data Summary'!CL39="Yes"),OFFSET('Sanitation Data'!$D$6,0,10*ROW('Sanitation Data'!D33)),NA())</f>
        <v>#N/A</v>
      </c>
      <c r="X39" s="538" t="e">
        <f ca="1">+IF(AND(ISNUMBER(OFFSET('Sanitation Data'!$D$10,0,10*ROW('Sanitation Data'!D33))),'Data Summary'!CM39="Yes"),OFFSET('Sanitation Data'!$D$10,0,10*ROW('Sanitation Data'!D33)),NA())</f>
        <v>#N/A</v>
      </c>
      <c r="Y39" s="538" t="e">
        <f ca="1">+IF(AND(ISNUMBER(OFFSET('Sanitation Data'!$D$11,0,10*ROW('Sanitation Data'!D33))),'Data Summary'!CN39="Yes"),OFFSET('Sanitation Data'!$D$11,0,10*ROW('Sanitation Data'!D33)),NA())</f>
        <v>#N/A</v>
      </c>
      <c r="Z39" s="538" t="e">
        <f ca="1">+IF(AND(ISNUMBER(OFFSET('Sanitation Data'!$D$12,0,10*ROW('Sanitation Data'!D33))),'Data Summary'!CO39="Yes"),OFFSET('Sanitation Data'!$D$12,0,10*ROW('Sanitation Data'!D33)),NA())</f>
        <v>#N/A</v>
      </c>
      <c r="AA39" s="538" t="e">
        <f ca="1">+IF(AND(ISNUMBER(OFFSET('Sanitation Data'!$E$4,0,10*ROW('Sanitation Data'!E33))),'Data Summary'!CP39="Yes"),100-OFFSET('Sanitation Data'!$E$4,0,10*ROW('Sanitation Data'!E33)),NA())</f>
        <v>#N/A</v>
      </c>
      <c r="AB39" s="538" t="e">
        <f ca="1">+IF(AND(ISNUMBER(OFFSET('Sanitation Data'!$E$6,0,10*ROW('Sanitation Data'!E33))),'Data Summary'!CQ39="Yes"),OFFSET('Sanitation Data'!$E$6,0,10*ROW('Sanitation Data'!E33)),NA())</f>
        <v>#N/A</v>
      </c>
      <c r="AC39" s="538" t="e">
        <f ca="1">+IF(AND(ISNUMBER(OFFSET('Sanitation Data'!$E$10,0,10*ROW('Sanitation Data'!E33))),'Data Summary'!CR39="Yes"),OFFSET('Sanitation Data'!$E$10,0,10*ROW('Sanitation Data'!E33)),NA())</f>
        <v>#N/A</v>
      </c>
      <c r="AD39" s="538" t="e">
        <f ca="1">+IF(AND(ISNUMBER(OFFSET('Sanitation Data'!$E$11,0,10*ROW('Sanitation Data'!E33))),'Data Summary'!CS39="Yes"),OFFSET('Sanitation Data'!$E$11,0,10*ROW('Sanitation Data'!E33)),NA())</f>
        <v>#N/A</v>
      </c>
      <c r="AE39" s="538" t="e">
        <f ca="1">+IF(AND(ISNUMBER(OFFSET('Sanitation Data'!$E$12,0,10*ROW('Sanitation Data'!E33))),'Data Summary'!CT39="Yes"),OFFSET('Sanitation Data'!$E$12,0,10*ROW('Sanitation Data'!E33)),NA())</f>
        <v>#N/A</v>
      </c>
      <c r="AF39" s="538" t="e">
        <f ca="1">+IF(AND(ISNUMBER(OFFSET('Sanitation Data'!$F$4,0,10*ROW('Sanitation Data'!F33))),'Data Summary'!CU39="Yes"),100-OFFSET('Sanitation Data'!$F$4,0,10*ROW('Sanitation Data'!F33)),NA())</f>
        <v>#N/A</v>
      </c>
      <c r="AG39" s="538" t="e">
        <f ca="1">+IF(AND(ISNUMBER(OFFSET('Sanitation Data'!$F$6,0,10*ROW('Sanitation Data'!F33))),'Data Summary'!CV39="Yes"),OFFSET('Sanitation Data'!$F$6,0,10*ROW('Sanitation Data'!F33)),NA())</f>
        <v>#N/A</v>
      </c>
      <c r="AH39" s="538" t="e">
        <f ca="1">+IF(AND(ISNUMBER(OFFSET('Sanitation Data'!$F$10,0,10*ROW('Sanitation Data'!F33))),'Data Summary'!CW39="Yes"),OFFSET('Sanitation Data'!$F$10,0,10*ROW('Sanitation Data'!F33)),NA())</f>
        <v>#N/A</v>
      </c>
      <c r="AI39" s="538" t="e">
        <f ca="1">+IF(AND(ISNUMBER(OFFSET('Sanitation Data'!$F$11,0,10*ROW('Sanitation Data'!F33))),'Data Summary'!CX39="Yes"),OFFSET('Sanitation Data'!$F$11,0,10*ROW('Sanitation Data'!F33)),NA())</f>
        <v>#N/A</v>
      </c>
      <c r="AJ39" s="538" t="e">
        <f ca="1">+IF(AND(ISNUMBER(OFFSET('Sanitation Data'!$F$12,0,10*ROW('Sanitation Data'!F33))),'Data Summary'!CY39="Yes"),OFFSET('Sanitation Data'!$F$12,0,10*ROW('Sanitation Data'!F33)),NA())</f>
        <v>#N/A</v>
      </c>
      <c r="AK39" s="538" t="e">
        <f ca="1">+IF(AND(ISNUMBER(OFFSET('Sanitation Data'!$G$4,0,10*ROW('Sanitation Data'!G33))),'Data Summary'!CZ39="Yes"),100-OFFSET('Sanitation Data'!$G$4,0,10*ROW('Sanitation Data'!G33)),NA())</f>
        <v>#N/A</v>
      </c>
      <c r="AL39" s="538" t="e">
        <f ca="1">+IF(AND(ISNUMBER(OFFSET('Sanitation Data'!$G$6,0,10*ROW('Sanitation Data'!G33))),'Data Summary'!DA39="Yes"),OFFSET('Sanitation Data'!$G$6,0,10*ROW('Sanitation Data'!G33)),NA())</f>
        <v>#N/A</v>
      </c>
      <c r="AM39" s="538" t="e">
        <f ca="1">+IF(AND(ISNUMBER(OFFSET('Sanitation Data'!$G$10,0,10*ROW('Sanitation Data'!G33))),'Data Summary'!DB39="Yes"),OFFSET('Sanitation Data'!$G$10,0,10*ROW('Sanitation Data'!G33)),NA())</f>
        <v>#N/A</v>
      </c>
      <c r="AN39" s="538" t="e">
        <f ca="1">+IF(AND(ISNUMBER(OFFSET('Sanitation Data'!$G$11,0,10*ROW('Sanitation Data'!G33))),'Data Summary'!DC39="Yes"),OFFSET('Sanitation Data'!$G$11,0,10*ROW('Sanitation Data'!G33)),NA())</f>
        <v>#N/A</v>
      </c>
      <c r="AO39" s="538" t="e">
        <f ca="1">+IF(AND(ISNUMBER(OFFSET('Sanitation Data'!$G$12,0,10*ROW('Sanitation Data'!G33))),'Data Summary'!DD39="Yes"),OFFSET('Sanitation Data'!$G$12,0,10*ROW('Sanitation Data'!G33)),NA())</f>
        <v>#N/A</v>
      </c>
      <c r="AP39" s="538" t="e">
        <f ca="1">+IF(AND(ISNUMBER(OFFSET('Sanitation Data'!$H$4,0,10*ROW('Sanitation Data'!H33))),'Data Summary'!DE39="Yes"),100-OFFSET('Sanitation Data'!$H$4,0,10*ROW('Sanitation Data'!H33)),NA())</f>
        <v>#N/A</v>
      </c>
      <c r="AQ39" s="538" t="e">
        <f ca="1">+IF(AND(ISNUMBER(OFFSET('Sanitation Data'!$H$6,0,10*ROW('Sanitation Data'!H33))),'Data Summary'!DF39="Yes"),OFFSET('Sanitation Data'!$H$6,0,10*ROW('Sanitation Data'!H33)),NA())</f>
        <v>#N/A</v>
      </c>
      <c r="AR39" s="538" t="e">
        <f ca="1">+IF(AND(ISNUMBER(OFFSET('Sanitation Data'!$H$10,0,10*ROW('Sanitation Data'!H33))),'Data Summary'!DG39="Yes"),OFFSET('Sanitation Data'!$H$10,0,10*ROW('Sanitation Data'!H33)),NA())</f>
        <v>#N/A</v>
      </c>
      <c r="AS39" s="538" t="e">
        <f ca="1">+IF(AND(ISNUMBER(OFFSET('Sanitation Data'!$H$11,0,10*ROW('Sanitation Data'!H33))),'Data Summary'!DH39="Yes"),OFFSET('Sanitation Data'!$H$11,0,10*ROW('Sanitation Data'!H33)),NA())</f>
        <v>#N/A</v>
      </c>
      <c r="AT39" s="538" t="e">
        <f ca="1">+IF(AND(ISNUMBER(OFFSET('Sanitation Data'!$H$12,0,10*ROW('Sanitation Data'!H33))),'Data Summary'!DI39="Yes"),OFFSET('Sanitation Data'!$H$12,0,10*ROW('Sanitation Data'!H33)),NA())</f>
        <v>#N/A</v>
      </c>
      <c r="AU39" s="538" t="e">
        <f ca="1">+IF(AND(ISNUMBER(OFFSET('Sanitation Data'!$I$4,0,10*ROW('Sanitation Data'!I33))),'Data Summary'!DJ39="Yes"),100-OFFSET('Sanitation Data'!$I$4,0,10*ROW('Sanitation Data'!I33)),NA())</f>
        <v>#N/A</v>
      </c>
      <c r="AV39" s="538" t="e">
        <f ca="1">+IF(AND(ISNUMBER(OFFSET('Sanitation Data'!$I$6,0,10*ROW('Sanitation Data'!I33))),'Data Summary'!DK39="Yes"),OFFSET('Sanitation Data'!$I$6,0,10*ROW('Sanitation Data'!I33)),NA())</f>
        <v>#N/A</v>
      </c>
      <c r="AW39" s="538" t="e">
        <f ca="1">+IF(AND(ISNUMBER(OFFSET('Sanitation Data'!$I$10,0,10*ROW('Sanitation Data'!I33))),'Data Summary'!DL39="Yes"),OFFSET('Sanitation Data'!$I$10,0,10*ROW('Sanitation Data'!I33)),NA())</f>
        <v>#N/A</v>
      </c>
      <c r="AX39" s="538" t="e">
        <f ca="1">+IF(AND(ISNUMBER(OFFSET('Sanitation Data'!$I$11,0,10*ROW('Sanitation Data'!I33))),'Data Summary'!DM39="Yes"),OFFSET('Sanitation Data'!$I$11,0,10*ROW('Sanitation Data'!I33)),NA())</f>
        <v>#N/A</v>
      </c>
      <c r="AY39" s="538" t="e">
        <f ca="1">+IF(AND(ISNUMBER(OFFSET('Sanitation Data'!$I$12,0,10*ROW('Sanitation Data'!I33))),'Data Summary'!DN39="Yes"),OFFSET('Sanitation Data'!$I$12,0,10*ROW('Sanitation Data'!I33)),NA())</f>
        <v>#N/A</v>
      </c>
      <c r="AZ39" s="539" t="e">
        <f ca="1">+IF(AND(ISNUMBER(OFFSET('Hygiene Data'!$D$5,0,10*ROW('Hygiene Data'!D33))),'Data Summary'!DO39="Yes"),OFFSET('Hygiene Data'!$D$5,0,10*ROW('Hygiene Data'!D33)),NA())</f>
        <v>#N/A</v>
      </c>
      <c r="BA39" s="539" t="e">
        <f ca="1">+IF(AND(ISNUMBER(OFFSET('Hygiene Data'!$D$7,0,10*ROW('Hygiene Data'!D33))),'Data Summary'!DP39="Yes"),OFFSET('Hygiene Data'!$D$7,0,10*ROW('Hygiene Data'!D33)),NA())</f>
        <v>#N/A</v>
      </c>
      <c r="BB39" s="539" t="e">
        <f ca="1">+IF(AND(ISNUMBER(OFFSET('Hygiene Data'!$D$9,0,10*ROW('Hygiene Data'!D33))),'Data Summary'!DQ39="Yes"),OFFSET('Hygiene Data'!$D$9,0,10*ROW('Hygiene Data'!D33)),NA())</f>
        <v>#N/A</v>
      </c>
      <c r="BC39" s="539" t="e">
        <f ca="1">+IF(AND(ISNUMBER(OFFSET('Hygiene Data'!$E$5,0,10*ROW('Hygiene Data'!E33))),'Data Summary'!DR39="Yes"),OFFSET('Hygiene Data'!$E$5,0,10*ROW('Hygiene Data'!E33)),NA())</f>
        <v>#N/A</v>
      </c>
      <c r="BD39" s="539" t="e">
        <f ca="1">+IF(AND(ISNUMBER(OFFSET('Hygiene Data'!$E$7,0,10*ROW('Hygiene Data'!E33))),'Data Summary'!DS39="Yes"),OFFSET('Hygiene Data'!$E$7,0,10*ROW('Hygiene Data'!E33)),NA())</f>
        <v>#N/A</v>
      </c>
      <c r="BE39" s="539" t="e">
        <f ca="1">+IF(AND(ISNUMBER(OFFSET('Hygiene Data'!$E$9,0,10*ROW('Hygiene Data'!E33))),'Data Summary'!DT39="Yes"),OFFSET('Hygiene Data'!$E$9,0,10*ROW('Hygiene Data'!E33)),NA())</f>
        <v>#N/A</v>
      </c>
      <c r="BF39" s="539" t="e">
        <f ca="1">+IF(AND(ISNUMBER(OFFSET('Hygiene Data'!$F$5,0,10*ROW('Hygiene Data'!F33))),'Data Summary'!DU39="Yes"),OFFSET('Hygiene Data'!$F$5,0,10*ROW('Hygiene Data'!F33)),NA())</f>
        <v>#N/A</v>
      </c>
      <c r="BG39" s="539" t="e">
        <f ca="1">+IF(AND(ISNUMBER(OFFSET('Hygiene Data'!$F$7,0,10*ROW('Hygiene Data'!F33))),'Data Summary'!DV39="Yes"),OFFSET('Hygiene Data'!$F$7,0,10*ROW('Hygiene Data'!F33)),NA())</f>
        <v>#N/A</v>
      </c>
      <c r="BH39" s="539" t="e">
        <f ca="1">+IF(AND(ISNUMBER(OFFSET('Hygiene Data'!$F$9,0,10*ROW('Hygiene Data'!F33))),'Data Summary'!DW39="Yes"),OFFSET('Hygiene Data'!$F$9,0,10*ROW('Hygiene Data'!F33)),NA())</f>
        <v>#N/A</v>
      </c>
      <c r="BI39" s="539" t="e">
        <f ca="1">+IF(AND(ISNUMBER(OFFSET('Hygiene Data'!$G$5,0,10*ROW('Hygiene Data'!G33))),'Data Summary'!DX39="Yes"),OFFSET('Hygiene Data'!$G$5,0,10*ROW('Hygiene Data'!G33)),NA())</f>
        <v>#N/A</v>
      </c>
      <c r="BJ39" s="539" t="e">
        <f ca="1">+IF(AND(ISNUMBER(OFFSET('Hygiene Data'!$G$7,0,10*ROW('Hygiene Data'!G33))),'Data Summary'!DY39="Yes"),OFFSET('Hygiene Data'!$G$7,0,10*ROW('Hygiene Data'!G33)),NA())</f>
        <v>#N/A</v>
      </c>
      <c r="BK39" s="539" t="e">
        <f ca="1">+IF(AND(ISNUMBER(OFFSET('Hygiene Data'!$G$9,0,10*ROW('Hygiene Data'!G33))),'Data Summary'!DZ39="Yes"),OFFSET('Hygiene Data'!$G$9,0,10*ROW('Hygiene Data'!G33)),NA())</f>
        <v>#N/A</v>
      </c>
      <c r="BL39" s="539" t="e">
        <f ca="1">+IF(AND(ISNUMBER(OFFSET('Hygiene Data'!$H$5,0,10*ROW('Hygiene Data'!H33))),'Data Summary'!EA39="Yes"),OFFSET('Hygiene Data'!$H$5,0,10*ROW('Hygiene Data'!H33)),NA())</f>
        <v>#N/A</v>
      </c>
      <c r="BM39" s="539" t="e">
        <f ca="1">+IF(AND(ISNUMBER(OFFSET('Hygiene Data'!$H$7,0,10*ROW('Hygiene Data'!H33))),'Data Summary'!EB39="Yes"),OFFSET('Hygiene Data'!$H$7,0,10*ROW('Hygiene Data'!H33)),NA())</f>
        <v>#N/A</v>
      </c>
      <c r="BN39" s="539" t="e">
        <f ca="1">+IF(AND(ISNUMBER(OFFSET('Hygiene Data'!$H$9,0,10*ROW('Hygiene Data'!H33))),'Data Summary'!EC39="Yes"),OFFSET('Hygiene Data'!$H$9,0,10*ROW('Hygiene Data'!H33)),NA())</f>
        <v>#N/A</v>
      </c>
      <c r="BO39" s="539" t="e">
        <f ca="1">+IF(AND(ISNUMBER(OFFSET('Hygiene Data'!$I$5,0,10*ROW('Hygiene Data'!I33))),'Data Summary'!ED39="Yes"),OFFSET('Hygiene Data'!$I$5,0,10*ROW('Hygiene Data'!I33)),NA())</f>
        <v>#N/A</v>
      </c>
      <c r="BP39" s="539" t="e">
        <f ca="1">+IF(AND(ISNUMBER(OFFSET('Hygiene Data'!$I$7,0,10*ROW('Hygiene Data'!I33))),'Data Summary'!EE39="Yes"),OFFSET('Hygiene Data'!$I$7,0,10*ROW('Hygiene Data'!I33)),NA())</f>
        <v>#N/A</v>
      </c>
      <c r="BQ39" s="539" t="e">
        <f ca="1">+IF(AND(ISNUMBER(OFFSET('Hygiene Data'!$I$9,0,10*ROW('Hygiene Data'!I33))),'Data Summary'!EF39="Yes"),OFFSET('Hygiene Data'!$I$9,0,10*ROW('Hygiene Data'!I33)),NA())</f>
        <v>#N/A</v>
      </c>
    </row>
    <row r="40" spans="1:69" x14ac:dyDescent="0.25">
      <c r="A40" s="535" t="e">
        <f ca="1">+RIGHT('Data Summary'!A40,LEN('Data Summary'!A40)-9)</f>
        <v>#VALUE!</v>
      </c>
      <c r="B40" s="509" t="str">
        <f ca="1">+IF(ISTEXT('Data Summary'!B40),'Data Summary'!B40,"")</f>
        <v/>
      </c>
      <c r="C40" s="536" t="e">
        <f ca="1">+VALUE('Data Summary'!C40)</f>
        <v>#VALUE!</v>
      </c>
      <c r="D40" s="537" t="e">
        <f ca="1">+IF(AND(ISNUMBER(OFFSET('Water Data'!$D$4,0,10*ROW('Water Data'!D34))),'Data Summary'!BS40="Yes"),100-OFFSET('Water Data'!$D$4,0,10*ROW('Water Data'!D34)),NA())</f>
        <v>#N/A</v>
      </c>
      <c r="E40" s="537" t="e">
        <f ca="1">+IF(AND(ISNUMBER(OFFSET('Water Data'!$D$6,0,10*ROW('Water Data'!D34))),'Data Summary'!BT40="Yes"),OFFSET('Water Data'!$D$6,0,10*ROW('Water Data'!D34)),NA())</f>
        <v>#N/A</v>
      </c>
      <c r="F40" s="537" t="e">
        <f ca="1">+IF(AND(ISNUMBER(OFFSET('Water Data'!$D$9,0,10*ROW('Water Data'!D34))),'Data Summary'!BU40="Yes"),OFFSET('Water Data'!$D$9,0,10*ROW('Water Data'!D34)),NA())</f>
        <v>#N/A</v>
      </c>
      <c r="G40" s="537" t="e">
        <f ca="1">+IF(AND(ISNUMBER(OFFSET('Water Data'!$E$4,0,10*ROW('Water Data'!E34))),'Data Summary'!BV40="Yes"),100-OFFSET('Water Data'!$E$4,0,10*ROW('Water Data'!E34)),NA())</f>
        <v>#N/A</v>
      </c>
      <c r="H40" s="537" t="e">
        <f ca="1">+IF(AND(ISNUMBER(OFFSET('Water Data'!$E$6,0,10*ROW('Water Data'!E34))),'Data Summary'!BW40="Yes"),OFFSET('Water Data'!$E$6,0,10*ROW('Water Data'!E34)),NA())</f>
        <v>#N/A</v>
      </c>
      <c r="I40" s="537" t="e">
        <f ca="1">+IF(AND(ISNUMBER(OFFSET('Water Data'!$E$9,0,10*ROW('Water Data'!E34))),'Data Summary'!BX40="Yes"),OFFSET('Water Data'!$E$9,0,10*ROW('Water Data'!E34)),NA())</f>
        <v>#N/A</v>
      </c>
      <c r="J40" s="537" t="e">
        <f ca="1">+IF(AND(ISNUMBER(OFFSET('Water Data'!$F$4,0,10*ROW('Water Data'!F34))),'Data Summary'!BY40="Yes"),100-OFFSET('Water Data'!$F$4,0,10*ROW('Water Data'!F34)),NA())</f>
        <v>#N/A</v>
      </c>
      <c r="K40" s="537" t="e">
        <f ca="1">+IF(AND(ISNUMBER(OFFSET('Water Data'!$F$6,0,10*ROW('Water Data'!F34))),'Data Summary'!BZ40="Yes"),OFFSET('Water Data'!$F$6,0,10*ROW('Water Data'!F34)),NA())</f>
        <v>#N/A</v>
      </c>
      <c r="L40" s="537" t="e">
        <f ca="1">+IF(AND(ISNUMBER(OFFSET('Water Data'!$F$9,0,10*ROW('Water Data'!F34))),'Data Summary'!CA40="Yes"),OFFSET('Water Data'!$F$9,0,10*ROW('Water Data'!F34)),NA())</f>
        <v>#N/A</v>
      </c>
      <c r="M40" s="537" t="e">
        <f ca="1">+IF(AND(ISNUMBER(OFFSET('Water Data'!$G$4,0,10*ROW('Water Data'!G34))),'Data Summary'!CB40="Yes"),100-OFFSET('Water Data'!$G$4,0,10*ROW('Water Data'!G34)),NA())</f>
        <v>#N/A</v>
      </c>
      <c r="N40" s="537" t="e">
        <f ca="1">+IF(AND(ISNUMBER(OFFSET('Water Data'!$G$6,0,10*ROW('Water Data'!G34))),'Data Summary'!CC40="Yes"),OFFSET('Water Data'!$G$6,0,10*ROW('Water Data'!G34)),NA())</f>
        <v>#N/A</v>
      </c>
      <c r="O40" s="537" t="e">
        <f ca="1">+IF(AND(ISNUMBER(OFFSET('Water Data'!$G$9,0,10*ROW('Water Data'!G34))),'Data Summary'!CD40="Yes"),OFFSET('Water Data'!$G$9,0,10*ROW('Water Data'!G34)),NA())</f>
        <v>#N/A</v>
      </c>
      <c r="P40" s="537" t="e">
        <f ca="1">+IF(AND(ISNUMBER(OFFSET('Water Data'!$H$4,0,10*ROW('Water Data'!H34))),'Data Summary'!CE40="Yes"),100-OFFSET('Water Data'!$H$4,0,10*ROW('Water Data'!H34)),NA())</f>
        <v>#N/A</v>
      </c>
      <c r="Q40" s="537" t="e">
        <f ca="1">+IF(AND(ISNUMBER(OFFSET('Water Data'!$H$6,0,10*ROW('Water Data'!H34))),'Data Summary'!CF40="Yes"),OFFSET('Water Data'!$H$6,0,10*ROW('Water Data'!H34)),NA())</f>
        <v>#N/A</v>
      </c>
      <c r="R40" s="537" t="e">
        <f ca="1">+IF(AND(ISNUMBER(OFFSET('Water Data'!$H$9,0,10*ROW('Water Data'!H34))),'Data Summary'!CG40="Yes"),OFFSET('Water Data'!$H$9,0,10*ROW('Water Data'!H34)),NA())</f>
        <v>#N/A</v>
      </c>
      <c r="S40" s="537" t="e">
        <f ca="1">+IF(AND(ISNUMBER(OFFSET('Water Data'!$I$4,0,10*ROW('Water Data'!I34))),'Data Summary'!CH40="Yes"),100-OFFSET('Water Data'!$I$4,0,10*ROW('Water Data'!I34)),NA())</f>
        <v>#N/A</v>
      </c>
      <c r="T40" s="537" t="e">
        <f ca="1">+IF(AND(ISNUMBER(OFFSET('Water Data'!$I$6,0,10*ROW('Water Data'!I34))),'Data Summary'!CI40="Yes"),OFFSET('Water Data'!$I$6,0,10*ROW('Water Data'!I34)),NA())</f>
        <v>#N/A</v>
      </c>
      <c r="U40" s="537" t="e">
        <f ca="1">+IF(AND(ISNUMBER(OFFSET('Water Data'!$I$9,0,10*ROW('Water Data'!I34))),'Data Summary'!CJ40="Yes"),OFFSET('Water Data'!$I$9,0,10*ROW('Water Data'!I34)),NA())</f>
        <v>#N/A</v>
      </c>
      <c r="V40" s="538" t="e">
        <f ca="1">+IF(AND(ISNUMBER(OFFSET('Sanitation Data'!$D$4,0,10*ROW('Sanitation Data'!D34))),'Data Summary'!CK40="Yes"),100-OFFSET('Sanitation Data'!$D$4,0,10*ROW('Sanitation Data'!D34)),NA())</f>
        <v>#N/A</v>
      </c>
      <c r="W40" s="538" t="e">
        <f ca="1">+IF(AND(ISNUMBER(OFFSET('Sanitation Data'!$D$6,0,10*ROW('Sanitation Data'!D34))),'Data Summary'!CL40="Yes"),OFFSET('Sanitation Data'!$D$6,0,10*ROW('Sanitation Data'!D34)),NA())</f>
        <v>#N/A</v>
      </c>
      <c r="X40" s="538" t="e">
        <f ca="1">+IF(AND(ISNUMBER(OFFSET('Sanitation Data'!$D$10,0,10*ROW('Sanitation Data'!D34))),'Data Summary'!CM40="Yes"),OFFSET('Sanitation Data'!$D$10,0,10*ROW('Sanitation Data'!D34)),NA())</f>
        <v>#N/A</v>
      </c>
      <c r="Y40" s="538" t="e">
        <f ca="1">+IF(AND(ISNUMBER(OFFSET('Sanitation Data'!$D$11,0,10*ROW('Sanitation Data'!D34))),'Data Summary'!CN40="Yes"),OFFSET('Sanitation Data'!$D$11,0,10*ROW('Sanitation Data'!D34)),NA())</f>
        <v>#N/A</v>
      </c>
      <c r="Z40" s="538" t="e">
        <f ca="1">+IF(AND(ISNUMBER(OFFSET('Sanitation Data'!$D$12,0,10*ROW('Sanitation Data'!D34))),'Data Summary'!CO40="Yes"),OFFSET('Sanitation Data'!$D$12,0,10*ROW('Sanitation Data'!D34)),NA())</f>
        <v>#N/A</v>
      </c>
      <c r="AA40" s="538" t="e">
        <f ca="1">+IF(AND(ISNUMBER(OFFSET('Sanitation Data'!$E$4,0,10*ROW('Sanitation Data'!E34))),'Data Summary'!CP40="Yes"),100-OFFSET('Sanitation Data'!$E$4,0,10*ROW('Sanitation Data'!E34)),NA())</f>
        <v>#N/A</v>
      </c>
      <c r="AB40" s="538" t="e">
        <f ca="1">+IF(AND(ISNUMBER(OFFSET('Sanitation Data'!$E$6,0,10*ROW('Sanitation Data'!E34))),'Data Summary'!CQ40="Yes"),OFFSET('Sanitation Data'!$E$6,0,10*ROW('Sanitation Data'!E34)),NA())</f>
        <v>#N/A</v>
      </c>
      <c r="AC40" s="538" t="e">
        <f ca="1">+IF(AND(ISNUMBER(OFFSET('Sanitation Data'!$E$10,0,10*ROW('Sanitation Data'!E34))),'Data Summary'!CR40="Yes"),OFFSET('Sanitation Data'!$E$10,0,10*ROW('Sanitation Data'!E34)),NA())</f>
        <v>#N/A</v>
      </c>
      <c r="AD40" s="538" t="e">
        <f ca="1">+IF(AND(ISNUMBER(OFFSET('Sanitation Data'!$E$11,0,10*ROW('Sanitation Data'!E34))),'Data Summary'!CS40="Yes"),OFFSET('Sanitation Data'!$E$11,0,10*ROW('Sanitation Data'!E34)),NA())</f>
        <v>#N/A</v>
      </c>
      <c r="AE40" s="538" t="e">
        <f ca="1">+IF(AND(ISNUMBER(OFFSET('Sanitation Data'!$E$12,0,10*ROW('Sanitation Data'!E34))),'Data Summary'!CT40="Yes"),OFFSET('Sanitation Data'!$E$12,0,10*ROW('Sanitation Data'!E34)),NA())</f>
        <v>#N/A</v>
      </c>
      <c r="AF40" s="538" t="e">
        <f ca="1">+IF(AND(ISNUMBER(OFFSET('Sanitation Data'!$F$4,0,10*ROW('Sanitation Data'!F34))),'Data Summary'!CU40="Yes"),100-OFFSET('Sanitation Data'!$F$4,0,10*ROW('Sanitation Data'!F34)),NA())</f>
        <v>#N/A</v>
      </c>
      <c r="AG40" s="538" t="e">
        <f ca="1">+IF(AND(ISNUMBER(OFFSET('Sanitation Data'!$F$6,0,10*ROW('Sanitation Data'!F34))),'Data Summary'!CV40="Yes"),OFFSET('Sanitation Data'!$F$6,0,10*ROW('Sanitation Data'!F34)),NA())</f>
        <v>#N/A</v>
      </c>
      <c r="AH40" s="538" t="e">
        <f ca="1">+IF(AND(ISNUMBER(OFFSET('Sanitation Data'!$F$10,0,10*ROW('Sanitation Data'!F34))),'Data Summary'!CW40="Yes"),OFFSET('Sanitation Data'!$F$10,0,10*ROW('Sanitation Data'!F34)),NA())</f>
        <v>#N/A</v>
      </c>
      <c r="AI40" s="538" t="e">
        <f ca="1">+IF(AND(ISNUMBER(OFFSET('Sanitation Data'!$F$11,0,10*ROW('Sanitation Data'!F34))),'Data Summary'!CX40="Yes"),OFFSET('Sanitation Data'!$F$11,0,10*ROW('Sanitation Data'!F34)),NA())</f>
        <v>#N/A</v>
      </c>
      <c r="AJ40" s="538" t="e">
        <f ca="1">+IF(AND(ISNUMBER(OFFSET('Sanitation Data'!$F$12,0,10*ROW('Sanitation Data'!F34))),'Data Summary'!CY40="Yes"),OFFSET('Sanitation Data'!$F$12,0,10*ROW('Sanitation Data'!F34)),NA())</f>
        <v>#N/A</v>
      </c>
      <c r="AK40" s="538" t="e">
        <f ca="1">+IF(AND(ISNUMBER(OFFSET('Sanitation Data'!$G$4,0,10*ROW('Sanitation Data'!G34))),'Data Summary'!CZ40="Yes"),100-OFFSET('Sanitation Data'!$G$4,0,10*ROW('Sanitation Data'!G34)),NA())</f>
        <v>#N/A</v>
      </c>
      <c r="AL40" s="538" t="e">
        <f ca="1">+IF(AND(ISNUMBER(OFFSET('Sanitation Data'!$G$6,0,10*ROW('Sanitation Data'!G34))),'Data Summary'!DA40="Yes"),OFFSET('Sanitation Data'!$G$6,0,10*ROW('Sanitation Data'!G34)),NA())</f>
        <v>#N/A</v>
      </c>
      <c r="AM40" s="538" t="e">
        <f ca="1">+IF(AND(ISNUMBER(OFFSET('Sanitation Data'!$G$10,0,10*ROW('Sanitation Data'!G34))),'Data Summary'!DB40="Yes"),OFFSET('Sanitation Data'!$G$10,0,10*ROW('Sanitation Data'!G34)),NA())</f>
        <v>#N/A</v>
      </c>
      <c r="AN40" s="538" t="e">
        <f ca="1">+IF(AND(ISNUMBER(OFFSET('Sanitation Data'!$G$11,0,10*ROW('Sanitation Data'!G34))),'Data Summary'!DC40="Yes"),OFFSET('Sanitation Data'!$G$11,0,10*ROW('Sanitation Data'!G34)),NA())</f>
        <v>#N/A</v>
      </c>
      <c r="AO40" s="538" t="e">
        <f ca="1">+IF(AND(ISNUMBER(OFFSET('Sanitation Data'!$G$12,0,10*ROW('Sanitation Data'!G34))),'Data Summary'!DD40="Yes"),OFFSET('Sanitation Data'!$G$12,0,10*ROW('Sanitation Data'!G34)),NA())</f>
        <v>#N/A</v>
      </c>
      <c r="AP40" s="538" t="e">
        <f ca="1">+IF(AND(ISNUMBER(OFFSET('Sanitation Data'!$H$4,0,10*ROW('Sanitation Data'!H34))),'Data Summary'!DE40="Yes"),100-OFFSET('Sanitation Data'!$H$4,0,10*ROW('Sanitation Data'!H34)),NA())</f>
        <v>#N/A</v>
      </c>
      <c r="AQ40" s="538" t="e">
        <f ca="1">+IF(AND(ISNUMBER(OFFSET('Sanitation Data'!$H$6,0,10*ROW('Sanitation Data'!H34))),'Data Summary'!DF40="Yes"),OFFSET('Sanitation Data'!$H$6,0,10*ROW('Sanitation Data'!H34)),NA())</f>
        <v>#N/A</v>
      </c>
      <c r="AR40" s="538" t="e">
        <f ca="1">+IF(AND(ISNUMBER(OFFSET('Sanitation Data'!$H$10,0,10*ROW('Sanitation Data'!H34))),'Data Summary'!DG40="Yes"),OFFSET('Sanitation Data'!$H$10,0,10*ROW('Sanitation Data'!H34)),NA())</f>
        <v>#N/A</v>
      </c>
      <c r="AS40" s="538" t="e">
        <f ca="1">+IF(AND(ISNUMBER(OFFSET('Sanitation Data'!$H$11,0,10*ROW('Sanitation Data'!H34))),'Data Summary'!DH40="Yes"),OFFSET('Sanitation Data'!$H$11,0,10*ROW('Sanitation Data'!H34)),NA())</f>
        <v>#N/A</v>
      </c>
      <c r="AT40" s="538" t="e">
        <f ca="1">+IF(AND(ISNUMBER(OFFSET('Sanitation Data'!$H$12,0,10*ROW('Sanitation Data'!H34))),'Data Summary'!DI40="Yes"),OFFSET('Sanitation Data'!$H$12,0,10*ROW('Sanitation Data'!H34)),NA())</f>
        <v>#N/A</v>
      </c>
      <c r="AU40" s="538" t="e">
        <f ca="1">+IF(AND(ISNUMBER(OFFSET('Sanitation Data'!$I$4,0,10*ROW('Sanitation Data'!I34))),'Data Summary'!DJ40="Yes"),100-OFFSET('Sanitation Data'!$I$4,0,10*ROW('Sanitation Data'!I34)),NA())</f>
        <v>#N/A</v>
      </c>
      <c r="AV40" s="538" t="e">
        <f ca="1">+IF(AND(ISNUMBER(OFFSET('Sanitation Data'!$I$6,0,10*ROW('Sanitation Data'!I34))),'Data Summary'!DK40="Yes"),OFFSET('Sanitation Data'!$I$6,0,10*ROW('Sanitation Data'!I34)),NA())</f>
        <v>#N/A</v>
      </c>
      <c r="AW40" s="538" t="e">
        <f ca="1">+IF(AND(ISNUMBER(OFFSET('Sanitation Data'!$I$10,0,10*ROW('Sanitation Data'!I34))),'Data Summary'!DL40="Yes"),OFFSET('Sanitation Data'!$I$10,0,10*ROW('Sanitation Data'!I34)),NA())</f>
        <v>#N/A</v>
      </c>
      <c r="AX40" s="538" t="e">
        <f ca="1">+IF(AND(ISNUMBER(OFFSET('Sanitation Data'!$I$11,0,10*ROW('Sanitation Data'!I34))),'Data Summary'!DM40="Yes"),OFFSET('Sanitation Data'!$I$11,0,10*ROW('Sanitation Data'!I34)),NA())</f>
        <v>#N/A</v>
      </c>
      <c r="AY40" s="538" t="e">
        <f ca="1">+IF(AND(ISNUMBER(OFFSET('Sanitation Data'!$I$12,0,10*ROW('Sanitation Data'!I34))),'Data Summary'!DN40="Yes"),OFFSET('Sanitation Data'!$I$12,0,10*ROW('Sanitation Data'!I34)),NA())</f>
        <v>#N/A</v>
      </c>
      <c r="AZ40" s="539" t="e">
        <f ca="1">+IF(AND(ISNUMBER(OFFSET('Hygiene Data'!$D$5,0,10*ROW('Hygiene Data'!D34))),'Data Summary'!DO40="Yes"),OFFSET('Hygiene Data'!$D$5,0,10*ROW('Hygiene Data'!D34)),NA())</f>
        <v>#N/A</v>
      </c>
      <c r="BA40" s="539" t="e">
        <f ca="1">+IF(AND(ISNUMBER(OFFSET('Hygiene Data'!$D$7,0,10*ROW('Hygiene Data'!D34))),'Data Summary'!DP40="Yes"),OFFSET('Hygiene Data'!$D$7,0,10*ROW('Hygiene Data'!D34)),NA())</f>
        <v>#N/A</v>
      </c>
      <c r="BB40" s="539" t="e">
        <f ca="1">+IF(AND(ISNUMBER(OFFSET('Hygiene Data'!$D$9,0,10*ROW('Hygiene Data'!D34))),'Data Summary'!DQ40="Yes"),OFFSET('Hygiene Data'!$D$9,0,10*ROW('Hygiene Data'!D34)),NA())</f>
        <v>#N/A</v>
      </c>
      <c r="BC40" s="539" t="e">
        <f ca="1">+IF(AND(ISNUMBER(OFFSET('Hygiene Data'!$E$5,0,10*ROW('Hygiene Data'!E34))),'Data Summary'!DR40="Yes"),OFFSET('Hygiene Data'!$E$5,0,10*ROW('Hygiene Data'!E34)),NA())</f>
        <v>#N/A</v>
      </c>
      <c r="BD40" s="539" t="e">
        <f ca="1">+IF(AND(ISNUMBER(OFFSET('Hygiene Data'!$E$7,0,10*ROW('Hygiene Data'!E34))),'Data Summary'!DS40="Yes"),OFFSET('Hygiene Data'!$E$7,0,10*ROW('Hygiene Data'!E34)),NA())</f>
        <v>#N/A</v>
      </c>
      <c r="BE40" s="539" t="e">
        <f ca="1">+IF(AND(ISNUMBER(OFFSET('Hygiene Data'!$E$9,0,10*ROW('Hygiene Data'!E34))),'Data Summary'!DT40="Yes"),OFFSET('Hygiene Data'!$E$9,0,10*ROW('Hygiene Data'!E34)),NA())</f>
        <v>#N/A</v>
      </c>
      <c r="BF40" s="539" t="e">
        <f ca="1">+IF(AND(ISNUMBER(OFFSET('Hygiene Data'!$F$5,0,10*ROW('Hygiene Data'!F34))),'Data Summary'!DU40="Yes"),OFFSET('Hygiene Data'!$F$5,0,10*ROW('Hygiene Data'!F34)),NA())</f>
        <v>#N/A</v>
      </c>
      <c r="BG40" s="539" t="e">
        <f ca="1">+IF(AND(ISNUMBER(OFFSET('Hygiene Data'!$F$7,0,10*ROW('Hygiene Data'!F34))),'Data Summary'!DV40="Yes"),OFFSET('Hygiene Data'!$F$7,0,10*ROW('Hygiene Data'!F34)),NA())</f>
        <v>#N/A</v>
      </c>
      <c r="BH40" s="539" t="e">
        <f ca="1">+IF(AND(ISNUMBER(OFFSET('Hygiene Data'!$F$9,0,10*ROW('Hygiene Data'!F34))),'Data Summary'!DW40="Yes"),OFFSET('Hygiene Data'!$F$9,0,10*ROW('Hygiene Data'!F34)),NA())</f>
        <v>#N/A</v>
      </c>
      <c r="BI40" s="539" t="e">
        <f ca="1">+IF(AND(ISNUMBER(OFFSET('Hygiene Data'!$G$5,0,10*ROW('Hygiene Data'!G34))),'Data Summary'!DX40="Yes"),OFFSET('Hygiene Data'!$G$5,0,10*ROW('Hygiene Data'!G34)),NA())</f>
        <v>#N/A</v>
      </c>
      <c r="BJ40" s="539" t="e">
        <f ca="1">+IF(AND(ISNUMBER(OFFSET('Hygiene Data'!$G$7,0,10*ROW('Hygiene Data'!G34))),'Data Summary'!DY40="Yes"),OFFSET('Hygiene Data'!$G$7,0,10*ROW('Hygiene Data'!G34)),NA())</f>
        <v>#N/A</v>
      </c>
      <c r="BK40" s="539" t="e">
        <f ca="1">+IF(AND(ISNUMBER(OFFSET('Hygiene Data'!$G$9,0,10*ROW('Hygiene Data'!G34))),'Data Summary'!DZ40="Yes"),OFFSET('Hygiene Data'!$G$9,0,10*ROW('Hygiene Data'!G34)),NA())</f>
        <v>#N/A</v>
      </c>
      <c r="BL40" s="539" t="e">
        <f ca="1">+IF(AND(ISNUMBER(OFFSET('Hygiene Data'!$H$5,0,10*ROW('Hygiene Data'!H34))),'Data Summary'!EA40="Yes"),OFFSET('Hygiene Data'!$H$5,0,10*ROW('Hygiene Data'!H34)),NA())</f>
        <v>#N/A</v>
      </c>
      <c r="BM40" s="539" t="e">
        <f ca="1">+IF(AND(ISNUMBER(OFFSET('Hygiene Data'!$H$7,0,10*ROW('Hygiene Data'!H34))),'Data Summary'!EB40="Yes"),OFFSET('Hygiene Data'!$H$7,0,10*ROW('Hygiene Data'!H34)),NA())</f>
        <v>#N/A</v>
      </c>
      <c r="BN40" s="539" t="e">
        <f ca="1">+IF(AND(ISNUMBER(OFFSET('Hygiene Data'!$H$9,0,10*ROW('Hygiene Data'!H34))),'Data Summary'!EC40="Yes"),OFFSET('Hygiene Data'!$H$9,0,10*ROW('Hygiene Data'!H34)),NA())</f>
        <v>#N/A</v>
      </c>
      <c r="BO40" s="539" t="e">
        <f ca="1">+IF(AND(ISNUMBER(OFFSET('Hygiene Data'!$I$5,0,10*ROW('Hygiene Data'!I34))),'Data Summary'!ED40="Yes"),OFFSET('Hygiene Data'!$I$5,0,10*ROW('Hygiene Data'!I34)),NA())</f>
        <v>#N/A</v>
      </c>
      <c r="BP40" s="539" t="e">
        <f ca="1">+IF(AND(ISNUMBER(OFFSET('Hygiene Data'!$I$7,0,10*ROW('Hygiene Data'!I34))),'Data Summary'!EE40="Yes"),OFFSET('Hygiene Data'!$I$7,0,10*ROW('Hygiene Data'!I34)),NA())</f>
        <v>#N/A</v>
      </c>
      <c r="BQ40" s="539" t="e">
        <f ca="1">+IF(AND(ISNUMBER(OFFSET('Hygiene Data'!$I$9,0,10*ROW('Hygiene Data'!I34))),'Data Summary'!EF40="Yes"),OFFSET('Hygiene Data'!$I$9,0,10*ROW('Hygiene Data'!I34)),NA())</f>
        <v>#N/A</v>
      </c>
    </row>
    <row r="41" spans="1:69" x14ac:dyDescent="0.25">
      <c r="A41" s="535" t="e">
        <f ca="1">+RIGHT('Data Summary'!A41,LEN('Data Summary'!A41)-9)</f>
        <v>#VALUE!</v>
      </c>
      <c r="B41" s="509" t="str">
        <f ca="1">+IF(ISTEXT('Data Summary'!B41),'Data Summary'!B41,"")</f>
        <v/>
      </c>
      <c r="C41" s="536" t="e">
        <f ca="1">+VALUE('Data Summary'!C41)</f>
        <v>#VALUE!</v>
      </c>
      <c r="D41" s="537" t="e">
        <f ca="1">+IF(AND(ISNUMBER(OFFSET('Water Data'!$D$4,0,10*ROW('Water Data'!D35))),'Data Summary'!BS41="Yes"),100-OFFSET('Water Data'!$D$4,0,10*ROW('Water Data'!D35)),NA())</f>
        <v>#N/A</v>
      </c>
      <c r="E41" s="537" t="e">
        <f ca="1">+IF(AND(ISNUMBER(OFFSET('Water Data'!$D$6,0,10*ROW('Water Data'!D35))),'Data Summary'!BT41="Yes"),OFFSET('Water Data'!$D$6,0,10*ROW('Water Data'!D35)),NA())</f>
        <v>#N/A</v>
      </c>
      <c r="F41" s="537" t="e">
        <f ca="1">+IF(AND(ISNUMBER(OFFSET('Water Data'!$D$9,0,10*ROW('Water Data'!D35))),'Data Summary'!BU41="Yes"),OFFSET('Water Data'!$D$9,0,10*ROW('Water Data'!D35)),NA())</f>
        <v>#N/A</v>
      </c>
      <c r="G41" s="537" t="e">
        <f ca="1">+IF(AND(ISNUMBER(OFFSET('Water Data'!$E$4,0,10*ROW('Water Data'!E35))),'Data Summary'!BV41="Yes"),100-OFFSET('Water Data'!$E$4,0,10*ROW('Water Data'!E35)),NA())</f>
        <v>#N/A</v>
      </c>
      <c r="H41" s="537" t="e">
        <f ca="1">+IF(AND(ISNUMBER(OFFSET('Water Data'!$E$6,0,10*ROW('Water Data'!E35))),'Data Summary'!BW41="Yes"),OFFSET('Water Data'!$E$6,0,10*ROW('Water Data'!E35)),NA())</f>
        <v>#N/A</v>
      </c>
      <c r="I41" s="537" t="e">
        <f ca="1">+IF(AND(ISNUMBER(OFFSET('Water Data'!$E$9,0,10*ROW('Water Data'!E35))),'Data Summary'!BX41="Yes"),OFFSET('Water Data'!$E$9,0,10*ROW('Water Data'!E35)),NA())</f>
        <v>#N/A</v>
      </c>
      <c r="J41" s="537" t="e">
        <f ca="1">+IF(AND(ISNUMBER(OFFSET('Water Data'!$F$4,0,10*ROW('Water Data'!F35))),'Data Summary'!BY41="Yes"),100-OFFSET('Water Data'!$F$4,0,10*ROW('Water Data'!F35)),NA())</f>
        <v>#N/A</v>
      </c>
      <c r="K41" s="537" t="e">
        <f ca="1">+IF(AND(ISNUMBER(OFFSET('Water Data'!$F$6,0,10*ROW('Water Data'!F35))),'Data Summary'!BZ41="Yes"),OFFSET('Water Data'!$F$6,0,10*ROW('Water Data'!F35)),NA())</f>
        <v>#N/A</v>
      </c>
      <c r="L41" s="537" t="e">
        <f ca="1">+IF(AND(ISNUMBER(OFFSET('Water Data'!$F$9,0,10*ROW('Water Data'!F35))),'Data Summary'!CA41="Yes"),OFFSET('Water Data'!$F$9,0,10*ROW('Water Data'!F35)),NA())</f>
        <v>#N/A</v>
      </c>
      <c r="M41" s="537" t="e">
        <f ca="1">+IF(AND(ISNUMBER(OFFSET('Water Data'!$G$4,0,10*ROW('Water Data'!G35))),'Data Summary'!CB41="Yes"),100-OFFSET('Water Data'!$G$4,0,10*ROW('Water Data'!G35)),NA())</f>
        <v>#N/A</v>
      </c>
      <c r="N41" s="537" t="e">
        <f ca="1">+IF(AND(ISNUMBER(OFFSET('Water Data'!$G$6,0,10*ROW('Water Data'!G35))),'Data Summary'!CC41="Yes"),OFFSET('Water Data'!$G$6,0,10*ROW('Water Data'!G35)),NA())</f>
        <v>#N/A</v>
      </c>
      <c r="O41" s="537" t="e">
        <f ca="1">+IF(AND(ISNUMBER(OFFSET('Water Data'!$G$9,0,10*ROW('Water Data'!G35))),'Data Summary'!CD41="Yes"),OFFSET('Water Data'!$G$9,0,10*ROW('Water Data'!G35)),NA())</f>
        <v>#N/A</v>
      </c>
      <c r="P41" s="537" t="e">
        <f ca="1">+IF(AND(ISNUMBER(OFFSET('Water Data'!$H$4,0,10*ROW('Water Data'!H35))),'Data Summary'!CE41="Yes"),100-OFFSET('Water Data'!$H$4,0,10*ROW('Water Data'!H35)),NA())</f>
        <v>#N/A</v>
      </c>
      <c r="Q41" s="537" t="e">
        <f ca="1">+IF(AND(ISNUMBER(OFFSET('Water Data'!$H$6,0,10*ROW('Water Data'!H35))),'Data Summary'!CF41="Yes"),OFFSET('Water Data'!$H$6,0,10*ROW('Water Data'!H35)),NA())</f>
        <v>#N/A</v>
      </c>
      <c r="R41" s="537" t="e">
        <f ca="1">+IF(AND(ISNUMBER(OFFSET('Water Data'!$H$9,0,10*ROW('Water Data'!H35))),'Data Summary'!CG41="Yes"),OFFSET('Water Data'!$H$9,0,10*ROW('Water Data'!H35)),NA())</f>
        <v>#N/A</v>
      </c>
      <c r="S41" s="537" t="e">
        <f ca="1">+IF(AND(ISNUMBER(OFFSET('Water Data'!$I$4,0,10*ROW('Water Data'!I35))),'Data Summary'!CH41="Yes"),100-OFFSET('Water Data'!$I$4,0,10*ROW('Water Data'!I35)),NA())</f>
        <v>#N/A</v>
      </c>
      <c r="T41" s="537" t="e">
        <f ca="1">+IF(AND(ISNUMBER(OFFSET('Water Data'!$I$6,0,10*ROW('Water Data'!I35))),'Data Summary'!CI41="Yes"),OFFSET('Water Data'!$I$6,0,10*ROW('Water Data'!I35)),NA())</f>
        <v>#N/A</v>
      </c>
      <c r="U41" s="537" t="e">
        <f ca="1">+IF(AND(ISNUMBER(OFFSET('Water Data'!$I$9,0,10*ROW('Water Data'!I35))),'Data Summary'!CJ41="Yes"),OFFSET('Water Data'!$I$9,0,10*ROW('Water Data'!I35)),NA())</f>
        <v>#N/A</v>
      </c>
      <c r="V41" s="538" t="e">
        <f ca="1">+IF(AND(ISNUMBER(OFFSET('Sanitation Data'!$D$4,0,10*ROW('Sanitation Data'!D35))),'Data Summary'!CK41="Yes"),100-OFFSET('Sanitation Data'!$D$4,0,10*ROW('Sanitation Data'!D35)),NA())</f>
        <v>#N/A</v>
      </c>
      <c r="W41" s="538" t="e">
        <f ca="1">+IF(AND(ISNUMBER(OFFSET('Sanitation Data'!$D$6,0,10*ROW('Sanitation Data'!D35))),'Data Summary'!CL41="Yes"),OFFSET('Sanitation Data'!$D$6,0,10*ROW('Sanitation Data'!D35)),NA())</f>
        <v>#N/A</v>
      </c>
      <c r="X41" s="538" t="e">
        <f ca="1">+IF(AND(ISNUMBER(OFFSET('Sanitation Data'!$D$10,0,10*ROW('Sanitation Data'!D35))),'Data Summary'!CM41="Yes"),OFFSET('Sanitation Data'!$D$10,0,10*ROW('Sanitation Data'!D35)),NA())</f>
        <v>#N/A</v>
      </c>
      <c r="Y41" s="538" t="e">
        <f ca="1">+IF(AND(ISNUMBER(OFFSET('Sanitation Data'!$D$11,0,10*ROW('Sanitation Data'!D35))),'Data Summary'!CN41="Yes"),OFFSET('Sanitation Data'!$D$11,0,10*ROW('Sanitation Data'!D35)),NA())</f>
        <v>#N/A</v>
      </c>
      <c r="Z41" s="538" t="e">
        <f ca="1">+IF(AND(ISNUMBER(OFFSET('Sanitation Data'!$D$12,0,10*ROW('Sanitation Data'!D35))),'Data Summary'!CO41="Yes"),OFFSET('Sanitation Data'!$D$12,0,10*ROW('Sanitation Data'!D35)),NA())</f>
        <v>#N/A</v>
      </c>
      <c r="AA41" s="538" t="e">
        <f ca="1">+IF(AND(ISNUMBER(OFFSET('Sanitation Data'!$E$4,0,10*ROW('Sanitation Data'!E35))),'Data Summary'!CP41="Yes"),100-OFFSET('Sanitation Data'!$E$4,0,10*ROW('Sanitation Data'!E35)),NA())</f>
        <v>#N/A</v>
      </c>
      <c r="AB41" s="538" t="e">
        <f ca="1">+IF(AND(ISNUMBER(OFFSET('Sanitation Data'!$E$6,0,10*ROW('Sanitation Data'!E35))),'Data Summary'!CQ41="Yes"),OFFSET('Sanitation Data'!$E$6,0,10*ROW('Sanitation Data'!E35)),NA())</f>
        <v>#N/A</v>
      </c>
      <c r="AC41" s="538" t="e">
        <f ca="1">+IF(AND(ISNUMBER(OFFSET('Sanitation Data'!$E$10,0,10*ROW('Sanitation Data'!E35))),'Data Summary'!CR41="Yes"),OFFSET('Sanitation Data'!$E$10,0,10*ROW('Sanitation Data'!E35)),NA())</f>
        <v>#N/A</v>
      </c>
      <c r="AD41" s="538" t="e">
        <f ca="1">+IF(AND(ISNUMBER(OFFSET('Sanitation Data'!$E$11,0,10*ROW('Sanitation Data'!E35))),'Data Summary'!CS41="Yes"),OFFSET('Sanitation Data'!$E$11,0,10*ROW('Sanitation Data'!E35)),NA())</f>
        <v>#N/A</v>
      </c>
      <c r="AE41" s="538" t="e">
        <f ca="1">+IF(AND(ISNUMBER(OFFSET('Sanitation Data'!$E$12,0,10*ROW('Sanitation Data'!E35))),'Data Summary'!CT41="Yes"),OFFSET('Sanitation Data'!$E$12,0,10*ROW('Sanitation Data'!E35)),NA())</f>
        <v>#N/A</v>
      </c>
      <c r="AF41" s="538" t="e">
        <f ca="1">+IF(AND(ISNUMBER(OFFSET('Sanitation Data'!$F$4,0,10*ROW('Sanitation Data'!F35))),'Data Summary'!CU41="Yes"),100-OFFSET('Sanitation Data'!$F$4,0,10*ROW('Sanitation Data'!F35)),NA())</f>
        <v>#N/A</v>
      </c>
      <c r="AG41" s="538" t="e">
        <f ca="1">+IF(AND(ISNUMBER(OFFSET('Sanitation Data'!$F$6,0,10*ROW('Sanitation Data'!F35))),'Data Summary'!CV41="Yes"),OFFSET('Sanitation Data'!$F$6,0,10*ROW('Sanitation Data'!F35)),NA())</f>
        <v>#N/A</v>
      </c>
      <c r="AH41" s="538" t="e">
        <f ca="1">+IF(AND(ISNUMBER(OFFSET('Sanitation Data'!$F$10,0,10*ROW('Sanitation Data'!F35))),'Data Summary'!CW41="Yes"),OFFSET('Sanitation Data'!$F$10,0,10*ROW('Sanitation Data'!F35)),NA())</f>
        <v>#N/A</v>
      </c>
      <c r="AI41" s="538" t="e">
        <f ca="1">+IF(AND(ISNUMBER(OFFSET('Sanitation Data'!$F$11,0,10*ROW('Sanitation Data'!F35))),'Data Summary'!CX41="Yes"),OFFSET('Sanitation Data'!$F$11,0,10*ROW('Sanitation Data'!F35)),NA())</f>
        <v>#N/A</v>
      </c>
      <c r="AJ41" s="538" t="e">
        <f ca="1">+IF(AND(ISNUMBER(OFFSET('Sanitation Data'!$F$12,0,10*ROW('Sanitation Data'!F35))),'Data Summary'!CY41="Yes"),OFFSET('Sanitation Data'!$F$12,0,10*ROW('Sanitation Data'!F35)),NA())</f>
        <v>#N/A</v>
      </c>
      <c r="AK41" s="538" t="e">
        <f ca="1">+IF(AND(ISNUMBER(OFFSET('Sanitation Data'!$G$4,0,10*ROW('Sanitation Data'!G35))),'Data Summary'!CZ41="Yes"),100-OFFSET('Sanitation Data'!$G$4,0,10*ROW('Sanitation Data'!G35)),NA())</f>
        <v>#N/A</v>
      </c>
      <c r="AL41" s="538" t="e">
        <f ca="1">+IF(AND(ISNUMBER(OFFSET('Sanitation Data'!$G$6,0,10*ROW('Sanitation Data'!G35))),'Data Summary'!DA41="Yes"),OFFSET('Sanitation Data'!$G$6,0,10*ROW('Sanitation Data'!G35)),NA())</f>
        <v>#N/A</v>
      </c>
      <c r="AM41" s="538" t="e">
        <f ca="1">+IF(AND(ISNUMBER(OFFSET('Sanitation Data'!$G$10,0,10*ROW('Sanitation Data'!G35))),'Data Summary'!DB41="Yes"),OFFSET('Sanitation Data'!$G$10,0,10*ROW('Sanitation Data'!G35)),NA())</f>
        <v>#N/A</v>
      </c>
      <c r="AN41" s="538" t="e">
        <f ca="1">+IF(AND(ISNUMBER(OFFSET('Sanitation Data'!$G$11,0,10*ROW('Sanitation Data'!G35))),'Data Summary'!DC41="Yes"),OFFSET('Sanitation Data'!$G$11,0,10*ROW('Sanitation Data'!G35)),NA())</f>
        <v>#N/A</v>
      </c>
      <c r="AO41" s="538" t="e">
        <f ca="1">+IF(AND(ISNUMBER(OFFSET('Sanitation Data'!$G$12,0,10*ROW('Sanitation Data'!G35))),'Data Summary'!DD41="Yes"),OFFSET('Sanitation Data'!$G$12,0,10*ROW('Sanitation Data'!G35)),NA())</f>
        <v>#N/A</v>
      </c>
      <c r="AP41" s="538" t="e">
        <f ca="1">+IF(AND(ISNUMBER(OFFSET('Sanitation Data'!$H$4,0,10*ROW('Sanitation Data'!H35))),'Data Summary'!DE41="Yes"),100-OFFSET('Sanitation Data'!$H$4,0,10*ROW('Sanitation Data'!H35)),NA())</f>
        <v>#N/A</v>
      </c>
      <c r="AQ41" s="538" t="e">
        <f ca="1">+IF(AND(ISNUMBER(OFFSET('Sanitation Data'!$H$6,0,10*ROW('Sanitation Data'!H35))),'Data Summary'!DF41="Yes"),OFFSET('Sanitation Data'!$H$6,0,10*ROW('Sanitation Data'!H35)),NA())</f>
        <v>#N/A</v>
      </c>
      <c r="AR41" s="538" t="e">
        <f ca="1">+IF(AND(ISNUMBER(OFFSET('Sanitation Data'!$H$10,0,10*ROW('Sanitation Data'!H35))),'Data Summary'!DG41="Yes"),OFFSET('Sanitation Data'!$H$10,0,10*ROW('Sanitation Data'!H35)),NA())</f>
        <v>#N/A</v>
      </c>
      <c r="AS41" s="538" t="e">
        <f ca="1">+IF(AND(ISNUMBER(OFFSET('Sanitation Data'!$H$11,0,10*ROW('Sanitation Data'!H35))),'Data Summary'!DH41="Yes"),OFFSET('Sanitation Data'!$H$11,0,10*ROW('Sanitation Data'!H35)),NA())</f>
        <v>#N/A</v>
      </c>
      <c r="AT41" s="538" t="e">
        <f ca="1">+IF(AND(ISNUMBER(OFFSET('Sanitation Data'!$H$12,0,10*ROW('Sanitation Data'!H35))),'Data Summary'!DI41="Yes"),OFFSET('Sanitation Data'!$H$12,0,10*ROW('Sanitation Data'!H35)),NA())</f>
        <v>#N/A</v>
      </c>
      <c r="AU41" s="538" t="e">
        <f ca="1">+IF(AND(ISNUMBER(OFFSET('Sanitation Data'!$I$4,0,10*ROW('Sanitation Data'!I35))),'Data Summary'!DJ41="Yes"),100-OFFSET('Sanitation Data'!$I$4,0,10*ROW('Sanitation Data'!I35)),NA())</f>
        <v>#N/A</v>
      </c>
      <c r="AV41" s="538" t="e">
        <f ca="1">+IF(AND(ISNUMBER(OFFSET('Sanitation Data'!$I$6,0,10*ROW('Sanitation Data'!I35))),'Data Summary'!DK41="Yes"),OFFSET('Sanitation Data'!$I$6,0,10*ROW('Sanitation Data'!I35)),NA())</f>
        <v>#N/A</v>
      </c>
      <c r="AW41" s="538" t="e">
        <f ca="1">+IF(AND(ISNUMBER(OFFSET('Sanitation Data'!$I$10,0,10*ROW('Sanitation Data'!I35))),'Data Summary'!DL41="Yes"),OFFSET('Sanitation Data'!$I$10,0,10*ROW('Sanitation Data'!I35)),NA())</f>
        <v>#N/A</v>
      </c>
      <c r="AX41" s="538" t="e">
        <f ca="1">+IF(AND(ISNUMBER(OFFSET('Sanitation Data'!$I$11,0,10*ROW('Sanitation Data'!I35))),'Data Summary'!DM41="Yes"),OFFSET('Sanitation Data'!$I$11,0,10*ROW('Sanitation Data'!I35)),NA())</f>
        <v>#N/A</v>
      </c>
      <c r="AY41" s="538" t="e">
        <f ca="1">+IF(AND(ISNUMBER(OFFSET('Sanitation Data'!$I$12,0,10*ROW('Sanitation Data'!I35))),'Data Summary'!DN41="Yes"),OFFSET('Sanitation Data'!$I$12,0,10*ROW('Sanitation Data'!I35)),NA())</f>
        <v>#N/A</v>
      </c>
      <c r="AZ41" s="539" t="e">
        <f ca="1">+IF(AND(ISNUMBER(OFFSET('Hygiene Data'!$D$5,0,10*ROW('Hygiene Data'!D35))),'Data Summary'!DO41="Yes"),OFFSET('Hygiene Data'!$D$5,0,10*ROW('Hygiene Data'!D35)),NA())</f>
        <v>#N/A</v>
      </c>
      <c r="BA41" s="539" t="e">
        <f ca="1">+IF(AND(ISNUMBER(OFFSET('Hygiene Data'!$D$7,0,10*ROW('Hygiene Data'!D35))),'Data Summary'!DP41="Yes"),OFFSET('Hygiene Data'!$D$7,0,10*ROW('Hygiene Data'!D35)),NA())</f>
        <v>#N/A</v>
      </c>
      <c r="BB41" s="539" t="e">
        <f ca="1">+IF(AND(ISNUMBER(OFFSET('Hygiene Data'!$D$9,0,10*ROW('Hygiene Data'!D35))),'Data Summary'!DQ41="Yes"),OFFSET('Hygiene Data'!$D$9,0,10*ROW('Hygiene Data'!D35)),NA())</f>
        <v>#N/A</v>
      </c>
      <c r="BC41" s="539" t="e">
        <f ca="1">+IF(AND(ISNUMBER(OFFSET('Hygiene Data'!$E$5,0,10*ROW('Hygiene Data'!E35))),'Data Summary'!DR41="Yes"),OFFSET('Hygiene Data'!$E$5,0,10*ROW('Hygiene Data'!E35)),NA())</f>
        <v>#N/A</v>
      </c>
      <c r="BD41" s="539" t="e">
        <f ca="1">+IF(AND(ISNUMBER(OFFSET('Hygiene Data'!$E$7,0,10*ROW('Hygiene Data'!E35))),'Data Summary'!DS41="Yes"),OFFSET('Hygiene Data'!$E$7,0,10*ROW('Hygiene Data'!E35)),NA())</f>
        <v>#N/A</v>
      </c>
      <c r="BE41" s="539" t="e">
        <f ca="1">+IF(AND(ISNUMBER(OFFSET('Hygiene Data'!$E$9,0,10*ROW('Hygiene Data'!E35))),'Data Summary'!DT41="Yes"),OFFSET('Hygiene Data'!$E$9,0,10*ROW('Hygiene Data'!E35)),NA())</f>
        <v>#N/A</v>
      </c>
      <c r="BF41" s="539" t="e">
        <f ca="1">+IF(AND(ISNUMBER(OFFSET('Hygiene Data'!$F$5,0,10*ROW('Hygiene Data'!F35))),'Data Summary'!DU41="Yes"),OFFSET('Hygiene Data'!$F$5,0,10*ROW('Hygiene Data'!F35)),NA())</f>
        <v>#N/A</v>
      </c>
      <c r="BG41" s="539" t="e">
        <f ca="1">+IF(AND(ISNUMBER(OFFSET('Hygiene Data'!$F$7,0,10*ROW('Hygiene Data'!F35))),'Data Summary'!DV41="Yes"),OFFSET('Hygiene Data'!$F$7,0,10*ROW('Hygiene Data'!F35)),NA())</f>
        <v>#N/A</v>
      </c>
      <c r="BH41" s="539" t="e">
        <f ca="1">+IF(AND(ISNUMBER(OFFSET('Hygiene Data'!$F$9,0,10*ROW('Hygiene Data'!F35))),'Data Summary'!DW41="Yes"),OFFSET('Hygiene Data'!$F$9,0,10*ROW('Hygiene Data'!F35)),NA())</f>
        <v>#N/A</v>
      </c>
      <c r="BI41" s="539" t="e">
        <f ca="1">+IF(AND(ISNUMBER(OFFSET('Hygiene Data'!$G$5,0,10*ROW('Hygiene Data'!G35))),'Data Summary'!DX41="Yes"),OFFSET('Hygiene Data'!$G$5,0,10*ROW('Hygiene Data'!G35)),NA())</f>
        <v>#N/A</v>
      </c>
      <c r="BJ41" s="539" t="e">
        <f ca="1">+IF(AND(ISNUMBER(OFFSET('Hygiene Data'!$G$7,0,10*ROW('Hygiene Data'!G35))),'Data Summary'!DY41="Yes"),OFFSET('Hygiene Data'!$G$7,0,10*ROW('Hygiene Data'!G35)),NA())</f>
        <v>#N/A</v>
      </c>
      <c r="BK41" s="539" t="e">
        <f ca="1">+IF(AND(ISNUMBER(OFFSET('Hygiene Data'!$G$9,0,10*ROW('Hygiene Data'!G35))),'Data Summary'!DZ41="Yes"),OFFSET('Hygiene Data'!$G$9,0,10*ROW('Hygiene Data'!G35)),NA())</f>
        <v>#N/A</v>
      </c>
      <c r="BL41" s="539" t="e">
        <f ca="1">+IF(AND(ISNUMBER(OFFSET('Hygiene Data'!$H$5,0,10*ROW('Hygiene Data'!H35))),'Data Summary'!EA41="Yes"),OFFSET('Hygiene Data'!$H$5,0,10*ROW('Hygiene Data'!H35)),NA())</f>
        <v>#N/A</v>
      </c>
      <c r="BM41" s="539" t="e">
        <f ca="1">+IF(AND(ISNUMBER(OFFSET('Hygiene Data'!$H$7,0,10*ROW('Hygiene Data'!H35))),'Data Summary'!EB41="Yes"),OFFSET('Hygiene Data'!$H$7,0,10*ROW('Hygiene Data'!H35)),NA())</f>
        <v>#N/A</v>
      </c>
      <c r="BN41" s="539" t="e">
        <f ca="1">+IF(AND(ISNUMBER(OFFSET('Hygiene Data'!$H$9,0,10*ROW('Hygiene Data'!H35))),'Data Summary'!EC41="Yes"),OFFSET('Hygiene Data'!$H$9,0,10*ROW('Hygiene Data'!H35)),NA())</f>
        <v>#N/A</v>
      </c>
      <c r="BO41" s="539" t="e">
        <f ca="1">+IF(AND(ISNUMBER(OFFSET('Hygiene Data'!$I$5,0,10*ROW('Hygiene Data'!I35))),'Data Summary'!ED41="Yes"),OFFSET('Hygiene Data'!$I$5,0,10*ROW('Hygiene Data'!I35)),NA())</f>
        <v>#N/A</v>
      </c>
      <c r="BP41" s="539" t="e">
        <f ca="1">+IF(AND(ISNUMBER(OFFSET('Hygiene Data'!$I$7,0,10*ROW('Hygiene Data'!I35))),'Data Summary'!EE41="Yes"),OFFSET('Hygiene Data'!$I$7,0,10*ROW('Hygiene Data'!I35)),NA())</f>
        <v>#N/A</v>
      </c>
      <c r="BQ41" s="539" t="e">
        <f ca="1">+IF(AND(ISNUMBER(OFFSET('Hygiene Data'!$I$9,0,10*ROW('Hygiene Data'!I35))),'Data Summary'!EF41="Yes"),OFFSET('Hygiene Data'!$I$9,0,10*ROW('Hygiene Data'!I35)),NA())</f>
        <v>#N/A</v>
      </c>
    </row>
    <row r="42" spans="1:69" x14ac:dyDescent="0.25">
      <c r="A42" s="535" t="e">
        <f ca="1">+RIGHT('Data Summary'!A42,LEN('Data Summary'!A42)-9)</f>
        <v>#VALUE!</v>
      </c>
      <c r="B42" s="509" t="str">
        <f ca="1">+IF(ISTEXT('Data Summary'!B42),'Data Summary'!B42,"")</f>
        <v/>
      </c>
      <c r="C42" s="536" t="e">
        <f ca="1">+VALUE('Data Summary'!C42)</f>
        <v>#VALUE!</v>
      </c>
      <c r="D42" s="537" t="e">
        <f ca="1">+IF(AND(ISNUMBER(OFFSET('Water Data'!$D$4,0,10*ROW('Water Data'!D36))),'Data Summary'!BS42="Yes"),100-OFFSET('Water Data'!$D$4,0,10*ROW('Water Data'!D36)),NA())</f>
        <v>#N/A</v>
      </c>
      <c r="E42" s="537" t="e">
        <f ca="1">+IF(AND(ISNUMBER(OFFSET('Water Data'!$D$6,0,10*ROW('Water Data'!D36))),'Data Summary'!BT42="Yes"),OFFSET('Water Data'!$D$6,0,10*ROW('Water Data'!D36)),NA())</f>
        <v>#N/A</v>
      </c>
      <c r="F42" s="537" t="e">
        <f ca="1">+IF(AND(ISNUMBER(OFFSET('Water Data'!$D$9,0,10*ROW('Water Data'!D36))),'Data Summary'!BU42="Yes"),OFFSET('Water Data'!$D$9,0,10*ROW('Water Data'!D36)),NA())</f>
        <v>#N/A</v>
      </c>
      <c r="G42" s="537" t="e">
        <f ca="1">+IF(AND(ISNUMBER(OFFSET('Water Data'!$E$4,0,10*ROW('Water Data'!E36))),'Data Summary'!BV42="Yes"),100-OFFSET('Water Data'!$E$4,0,10*ROW('Water Data'!E36)),NA())</f>
        <v>#N/A</v>
      </c>
      <c r="H42" s="537" t="e">
        <f ca="1">+IF(AND(ISNUMBER(OFFSET('Water Data'!$E$6,0,10*ROW('Water Data'!E36))),'Data Summary'!BW42="Yes"),OFFSET('Water Data'!$E$6,0,10*ROW('Water Data'!E36)),NA())</f>
        <v>#N/A</v>
      </c>
      <c r="I42" s="537" t="e">
        <f ca="1">+IF(AND(ISNUMBER(OFFSET('Water Data'!$E$9,0,10*ROW('Water Data'!E36))),'Data Summary'!BX42="Yes"),OFFSET('Water Data'!$E$9,0,10*ROW('Water Data'!E36)),NA())</f>
        <v>#N/A</v>
      </c>
      <c r="J42" s="537" t="e">
        <f ca="1">+IF(AND(ISNUMBER(OFFSET('Water Data'!$F$4,0,10*ROW('Water Data'!F36))),'Data Summary'!BY42="Yes"),100-OFFSET('Water Data'!$F$4,0,10*ROW('Water Data'!F36)),NA())</f>
        <v>#N/A</v>
      </c>
      <c r="K42" s="537" t="e">
        <f ca="1">+IF(AND(ISNUMBER(OFFSET('Water Data'!$F$6,0,10*ROW('Water Data'!F36))),'Data Summary'!BZ42="Yes"),OFFSET('Water Data'!$F$6,0,10*ROW('Water Data'!F36)),NA())</f>
        <v>#N/A</v>
      </c>
      <c r="L42" s="537" t="e">
        <f ca="1">+IF(AND(ISNUMBER(OFFSET('Water Data'!$F$9,0,10*ROW('Water Data'!F36))),'Data Summary'!CA42="Yes"),OFFSET('Water Data'!$F$9,0,10*ROW('Water Data'!F36)),NA())</f>
        <v>#N/A</v>
      </c>
      <c r="M42" s="537" t="e">
        <f ca="1">+IF(AND(ISNUMBER(OFFSET('Water Data'!$G$4,0,10*ROW('Water Data'!G36))),'Data Summary'!CB42="Yes"),100-OFFSET('Water Data'!$G$4,0,10*ROW('Water Data'!G36)),NA())</f>
        <v>#N/A</v>
      </c>
      <c r="N42" s="537" t="e">
        <f ca="1">+IF(AND(ISNUMBER(OFFSET('Water Data'!$G$6,0,10*ROW('Water Data'!G36))),'Data Summary'!CC42="Yes"),OFFSET('Water Data'!$G$6,0,10*ROW('Water Data'!G36)),NA())</f>
        <v>#N/A</v>
      </c>
      <c r="O42" s="537" t="e">
        <f ca="1">+IF(AND(ISNUMBER(OFFSET('Water Data'!$G$9,0,10*ROW('Water Data'!G36))),'Data Summary'!CD42="Yes"),OFFSET('Water Data'!$G$9,0,10*ROW('Water Data'!G36)),NA())</f>
        <v>#N/A</v>
      </c>
      <c r="P42" s="537" t="e">
        <f ca="1">+IF(AND(ISNUMBER(OFFSET('Water Data'!$H$4,0,10*ROW('Water Data'!H36))),'Data Summary'!CE42="Yes"),100-OFFSET('Water Data'!$H$4,0,10*ROW('Water Data'!H36)),NA())</f>
        <v>#N/A</v>
      </c>
      <c r="Q42" s="537" t="e">
        <f ca="1">+IF(AND(ISNUMBER(OFFSET('Water Data'!$H$6,0,10*ROW('Water Data'!H36))),'Data Summary'!CF42="Yes"),OFFSET('Water Data'!$H$6,0,10*ROW('Water Data'!H36)),NA())</f>
        <v>#N/A</v>
      </c>
      <c r="R42" s="537" t="e">
        <f ca="1">+IF(AND(ISNUMBER(OFFSET('Water Data'!$H$9,0,10*ROW('Water Data'!H36))),'Data Summary'!CG42="Yes"),OFFSET('Water Data'!$H$9,0,10*ROW('Water Data'!H36)),NA())</f>
        <v>#N/A</v>
      </c>
      <c r="S42" s="537" t="e">
        <f ca="1">+IF(AND(ISNUMBER(OFFSET('Water Data'!$I$4,0,10*ROW('Water Data'!I36))),'Data Summary'!CH42="Yes"),100-OFFSET('Water Data'!$I$4,0,10*ROW('Water Data'!I36)),NA())</f>
        <v>#N/A</v>
      </c>
      <c r="T42" s="537" t="e">
        <f ca="1">+IF(AND(ISNUMBER(OFFSET('Water Data'!$I$6,0,10*ROW('Water Data'!I36))),'Data Summary'!CI42="Yes"),OFFSET('Water Data'!$I$6,0,10*ROW('Water Data'!I36)),NA())</f>
        <v>#N/A</v>
      </c>
      <c r="U42" s="537" t="e">
        <f ca="1">+IF(AND(ISNUMBER(OFFSET('Water Data'!$I$9,0,10*ROW('Water Data'!I36))),'Data Summary'!CJ42="Yes"),OFFSET('Water Data'!$I$9,0,10*ROW('Water Data'!I36)),NA())</f>
        <v>#N/A</v>
      </c>
      <c r="V42" s="538" t="e">
        <f ca="1">+IF(AND(ISNUMBER(OFFSET('Sanitation Data'!$D$4,0,10*ROW('Sanitation Data'!D36))),'Data Summary'!CK42="Yes"),100-OFFSET('Sanitation Data'!$D$4,0,10*ROW('Sanitation Data'!D36)),NA())</f>
        <v>#N/A</v>
      </c>
      <c r="W42" s="538" t="e">
        <f ca="1">+IF(AND(ISNUMBER(OFFSET('Sanitation Data'!$D$6,0,10*ROW('Sanitation Data'!D36))),'Data Summary'!CL42="Yes"),OFFSET('Sanitation Data'!$D$6,0,10*ROW('Sanitation Data'!D36)),NA())</f>
        <v>#N/A</v>
      </c>
      <c r="X42" s="538" t="e">
        <f ca="1">+IF(AND(ISNUMBER(OFFSET('Sanitation Data'!$D$10,0,10*ROW('Sanitation Data'!D36))),'Data Summary'!CM42="Yes"),OFFSET('Sanitation Data'!$D$10,0,10*ROW('Sanitation Data'!D36)),NA())</f>
        <v>#N/A</v>
      </c>
      <c r="Y42" s="538" t="e">
        <f ca="1">+IF(AND(ISNUMBER(OFFSET('Sanitation Data'!$D$11,0,10*ROW('Sanitation Data'!D36))),'Data Summary'!CN42="Yes"),OFFSET('Sanitation Data'!$D$11,0,10*ROW('Sanitation Data'!D36)),NA())</f>
        <v>#N/A</v>
      </c>
      <c r="Z42" s="538" t="e">
        <f ca="1">+IF(AND(ISNUMBER(OFFSET('Sanitation Data'!$D$12,0,10*ROW('Sanitation Data'!D36))),'Data Summary'!CO42="Yes"),OFFSET('Sanitation Data'!$D$12,0,10*ROW('Sanitation Data'!D36)),NA())</f>
        <v>#N/A</v>
      </c>
      <c r="AA42" s="538" t="e">
        <f ca="1">+IF(AND(ISNUMBER(OFFSET('Sanitation Data'!$E$4,0,10*ROW('Sanitation Data'!E36))),'Data Summary'!CP42="Yes"),100-OFFSET('Sanitation Data'!$E$4,0,10*ROW('Sanitation Data'!E36)),NA())</f>
        <v>#N/A</v>
      </c>
      <c r="AB42" s="538" t="e">
        <f ca="1">+IF(AND(ISNUMBER(OFFSET('Sanitation Data'!$E$6,0,10*ROW('Sanitation Data'!E36))),'Data Summary'!CQ42="Yes"),OFFSET('Sanitation Data'!$E$6,0,10*ROW('Sanitation Data'!E36)),NA())</f>
        <v>#N/A</v>
      </c>
      <c r="AC42" s="538" t="e">
        <f ca="1">+IF(AND(ISNUMBER(OFFSET('Sanitation Data'!$E$10,0,10*ROW('Sanitation Data'!E36))),'Data Summary'!CR42="Yes"),OFFSET('Sanitation Data'!$E$10,0,10*ROW('Sanitation Data'!E36)),NA())</f>
        <v>#N/A</v>
      </c>
      <c r="AD42" s="538" t="e">
        <f ca="1">+IF(AND(ISNUMBER(OFFSET('Sanitation Data'!$E$11,0,10*ROW('Sanitation Data'!E36))),'Data Summary'!CS42="Yes"),OFFSET('Sanitation Data'!$E$11,0,10*ROW('Sanitation Data'!E36)),NA())</f>
        <v>#N/A</v>
      </c>
      <c r="AE42" s="538" t="e">
        <f ca="1">+IF(AND(ISNUMBER(OFFSET('Sanitation Data'!$E$12,0,10*ROW('Sanitation Data'!E36))),'Data Summary'!CT42="Yes"),OFFSET('Sanitation Data'!$E$12,0,10*ROW('Sanitation Data'!E36)),NA())</f>
        <v>#N/A</v>
      </c>
      <c r="AF42" s="538" t="e">
        <f ca="1">+IF(AND(ISNUMBER(OFFSET('Sanitation Data'!$F$4,0,10*ROW('Sanitation Data'!F36))),'Data Summary'!CU42="Yes"),100-OFFSET('Sanitation Data'!$F$4,0,10*ROW('Sanitation Data'!F36)),NA())</f>
        <v>#N/A</v>
      </c>
      <c r="AG42" s="538" t="e">
        <f ca="1">+IF(AND(ISNUMBER(OFFSET('Sanitation Data'!$F$6,0,10*ROW('Sanitation Data'!F36))),'Data Summary'!CV42="Yes"),OFFSET('Sanitation Data'!$F$6,0,10*ROW('Sanitation Data'!F36)),NA())</f>
        <v>#N/A</v>
      </c>
      <c r="AH42" s="538" t="e">
        <f ca="1">+IF(AND(ISNUMBER(OFFSET('Sanitation Data'!$F$10,0,10*ROW('Sanitation Data'!F36))),'Data Summary'!CW42="Yes"),OFFSET('Sanitation Data'!$F$10,0,10*ROW('Sanitation Data'!F36)),NA())</f>
        <v>#N/A</v>
      </c>
      <c r="AI42" s="538" t="e">
        <f ca="1">+IF(AND(ISNUMBER(OFFSET('Sanitation Data'!$F$11,0,10*ROW('Sanitation Data'!F36))),'Data Summary'!CX42="Yes"),OFFSET('Sanitation Data'!$F$11,0,10*ROW('Sanitation Data'!F36)),NA())</f>
        <v>#N/A</v>
      </c>
      <c r="AJ42" s="538" t="e">
        <f ca="1">+IF(AND(ISNUMBER(OFFSET('Sanitation Data'!$F$12,0,10*ROW('Sanitation Data'!F36))),'Data Summary'!CY42="Yes"),OFFSET('Sanitation Data'!$F$12,0,10*ROW('Sanitation Data'!F36)),NA())</f>
        <v>#N/A</v>
      </c>
      <c r="AK42" s="538" t="e">
        <f ca="1">+IF(AND(ISNUMBER(OFFSET('Sanitation Data'!$G$4,0,10*ROW('Sanitation Data'!G36))),'Data Summary'!CZ42="Yes"),100-OFFSET('Sanitation Data'!$G$4,0,10*ROW('Sanitation Data'!G36)),NA())</f>
        <v>#N/A</v>
      </c>
      <c r="AL42" s="538" t="e">
        <f ca="1">+IF(AND(ISNUMBER(OFFSET('Sanitation Data'!$G$6,0,10*ROW('Sanitation Data'!G36))),'Data Summary'!DA42="Yes"),OFFSET('Sanitation Data'!$G$6,0,10*ROW('Sanitation Data'!G36)),NA())</f>
        <v>#N/A</v>
      </c>
      <c r="AM42" s="538" t="e">
        <f ca="1">+IF(AND(ISNUMBER(OFFSET('Sanitation Data'!$G$10,0,10*ROW('Sanitation Data'!G36))),'Data Summary'!DB42="Yes"),OFFSET('Sanitation Data'!$G$10,0,10*ROW('Sanitation Data'!G36)),NA())</f>
        <v>#N/A</v>
      </c>
      <c r="AN42" s="538" t="e">
        <f ca="1">+IF(AND(ISNUMBER(OFFSET('Sanitation Data'!$G$11,0,10*ROW('Sanitation Data'!G36))),'Data Summary'!DC42="Yes"),OFFSET('Sanitation Data'!$G$11,0,10*ROW('Sanitation Data'!G36)),NA())</f>
        <v>#N/A</v>
      </c>
      <c r="AO42" s="538" t="e">
        <f ca="1">+IF(AND(ISNUMBER(OFFSET('Sanitation Data'!$G$12,0,10*ROW('Sanitation Data'!G36))),'Data Summary'!DD42="Yes"),OFFSET('Sanitation Data'!$G$12,0,10*ROW('Sanitation Data'!G36)),NA())</f>
        <v>#N/A</v>
      </c>
      <c r="AP42" s="538" t="e">
        <f ca="1">+IF(AND(ISNUMBER(OFFSET('Sanitation Data'!$H$4,0,10*ROW('Sanitation Data'!H36))),'Data Summary'!DE42="Yes"),100-OFFSET('Sanitation Data'!$H$4,0,10*ROW('Sanitation Data'!H36)),NA())</f>
        <v>#N/A</v>
      </c>
      <c r="AQ42" s="538" t="e">
        <f ca="1">+IF(AND(ISNUMBER(OFFSET('Sanitation Data'!$H$6,0,10*ROW('Sanitation Data'!H36))),'Data Summary'!DF42="Yes"),OFFSET('Sanitation Data'!$H$6,0,10*ROW('Sanitation Data'!H36)),NA())</f>
        <v>#N/A</v>
      </c>
      <c r="AR42" s="538" t="e">
        <f ca="1">+IF(AND(ISNUMBER(OFFSET('Sanitation Data'!$H$10,0,10*ROW('Sanitation Data'!H36))),'Data Summary'!DG42="Yes"),OFFSET('Sanitation Data'!$H$10,0,10*ROW('Sanitation Data'!H36)),NA())</f>
        <v>#N/A</v>
      </c>
      <c r="AS42" s="538" t="e">
        <f ca="1">+IF(AND(ISNUMBER(OFFSET('Sanitation Data'!$H$11,0,10*ROW('Sanitation Data'!H36))),'Data Summary'!DH42="Yes"),OFFSET('Sanitation Data'!$H$11,0,10*ROW('Sanitation Data'!H36)),NA())</f>
        <v>#N/A</v>
      </c>
      <c r="AT42" s="538" t="e">
        <f ca="1">+IF(AND(ISNUMBER(OFFSET('Sanitation Data'!$H$12,0,10*ROW('Sanitation Data'!H36))),'Data Summary'!DI42="Yes"),OFFSET('Sanitation Data'!$H$12,0,10*ROW('Sanitation Data'!H36)),NA())</f>
        <v>#N/A</v>
      </c>
      <c r="AU42" s="538" t="e">
        <f ca="1">+IF(AND(ISNUMBER(OFFSET('Sanitation Data'!$I$4,0,10*ROW('Sanitation Data'!I36))),'Data Summary'!DJ42="Yes"),100-OFFSET('Sanitation Data'!$I$4,0,10*ROW('Sanitation Data'!I36)),NA())</f>
        <v>#N/A</v>
      </c>
      <c r="AV42" s="538" t="e">
        <f ca="1">+IF(AND(ISNUMBER(OFFSET('Sanitation Data'!$I$6,0,10*ROW('Sanitation Data'!I36))),'Data Summary'!DK42="Yes"),OFFSET('Sanitation Data'!$I$6,0,10*ROW('Sanitation Data'!I36)),NA())</f>
        <v>#N/A</v>
      </c>
      <c r="AW42" s="538" t="e">
        <f ca="1">+IF(AND(ISNUMBER(OFFSET('Sanitation Data'!$I$10,0,10*ROW('Sanitation Data'!I36))),'Data Summary'!DL42="Yes"),OFFSET('Sanitation Data'!$I$10,0,10*ROW('Sanitation Data'!I36)),NA())</f>
        <v>#N/A</v>
      </c>
      <c r="AX42" s="538" t="e">
        <f ca="1">+IF(AND(ISNUMBER(OFFSET('Sanitation Data'!$I$11,0,10*ROW('Sanitation Data'!I36))),'Data Summary'!DM42="Yes"),OFFSET('Sanitation Data'!$I$11,0,10*ROW('Sanitation Data'!I36)),NA())</f>
        <v>#N/A</v>
      </c>
      <c r="AY42" s="538" t="e">
        <f ca="1">+IF(AND(ISNUMBER(OFFSET('Sanitation Data'!$I$12,0,10*ROW('Sanitation Data'!I36))),'Data Summary'!DN42="Yes"),OFFSET('Sanitation Data'!$I$12,0,10*ROW('Sanitation Data'!I36)),NA())</f>
        <v>#N/A</v>
      </c>
      <c r="AZ42" s="539" t="e">
        <f ca="1">+IF(AND(ISNUMBER(OFFSET('Hygiene Data'!$D$5,0,10*ROW('Hygiene Data'!D36))),'Data Summary'!DO42="Yes"),OFFSET('Hygiene Data'!$D$5,0,10*ROW('Hygiene Data'!D36)),NA())</f>
        <v>#N/A</v>
      </c>
      <c r="BA42" s="539" t="e">
        <f ca="1">+IF(AND(ISNUMBER(OFFSET('Hygiene Data'!$D$7,0,10*ROW('Hygiene Data'!D36))),'Data Summary'!DP42="Yes"),OFFSET('Hygiene Data'!$D$7,0,10*ROW('Hygiene Data'!D36)),NA())</f>
        <v>#N/A</v>
      </c>
      <c r="BB42" s="539" t="e">
        <f ca="1">+IF(AND(ISNUMBER(OFFSET('Hygiene Data'!$D$9,0,10*ROW('Hygiene Data'!D36))),'Data Summary'!DQ42="Yes"),OFFSET('Hygiene Data'!$D$9,0,10*ROW('Hygiene Data'!D36)),NA())</f>
        <v>#N/A</v>
      </c>
      <c r="BC42" s="539" t="e">
        <f ca="1">+IF(AND(ISNUMBER(OFFSET('Hygiene Data'!$E$5,0,10*ROW('Hygiene Data'!E36))),'Data Summary'!DR42="Yes"),OFFSET('Hygiene Data'!$E$5,0,10*ROW('Hygiene Data'!E36)),NA())</f>
        <v>#N/A</v>
      </c>
      <c r="BD42" s="539" t="e">
        <f ca="1">+IF(AND(ISNUMBER(OFFSET('Hygiene Data'!$E$7,0,10*ROW('Hygiene Data'!E36))),'Data Summary'!DS42="Yes"),OFFSET('Hygiene Data'!$E$7,0,10*ROW('Hygiene Data'!E36)),NA())</f>
        <v>#N/A</v>
      </c>
      <c r="BE42" s="539" t="e">
        <f ca="1">+IF(AND(ISNUMBER(OFFSET('Hygiene Data'!$E$9,0,10*ROW('Hygiene Data'!E36))),'Data Summary'!DT42="Yes"),OFFSET('Hygiene Data'!$E$9,0,10*ROW('Hygiene Data'!E36)),NA())</f>
        <v>#N/A</v>
      </c>
      <c r="BF42" s="539" t="e">
        <f ca="1">+IF(AND(ISNUMBER(OFFSET('Hygiene Data'!$F$5,0,10*ROW('Hygiene Data'!F36))),'Data Summary'!DU42="Yes"),OFFSET('Hygiene Data'!$F$5,0,10*ROW('Hygiene Data'!F36)),NA())</f>
        <v>#N/A</v>
      </c>
      <c r="BG42" s="539" t="e">
        <f ca="1">+IF(AND(ISNUMBER(OFFSET('Hygiene Data'!$F$7,0,10*ROW('Hygiene Data'!F36))),'Data Summary'!DV42="Yes"),OFFSET('Hygiene Data'!$F$7,0,10*ROW('Hygiene Data'!F36)),NA())</f>
        <v>#N/A</v>
      </c>
      <c r="BH42" s="539" t="e">
        <f ca="1">+IF(AND(ISNUMBER(OFFSET('Hygiene Data'!$F$9,0,10*ROW('Hygiene Data'!F36))),'Data Summary'!DW42="Yes"),OFFSET('Hygiene Data'!$F$9,0,10*ROW('Hygiene Data'!F36)),NA())</f>
        <v>#N/A</v>
      </c>
      <c r="BI42" s="539" t="e">
        <f ca="1">+IF(AND(ISNUMBER(OFFSET('Hygiene Data'!$G$5,0,10*ROW('Hygiene Data'!G36))),'Data Summary'!DX42="Yes"),OFFSET('Hygiene Data'!$G$5,0,10*ROW('Hygiene Data'!G36)),NA())</f>
        <v>#N/A</v>
      </c>
      <c r="BJ42" s="539" t="e">
        <f ca="1">+IF(AND(ISNUMBER(OFFSET('Hygiene Data'!$G$7,0,10*ROW('Hygiene Data'!G36))),'Data Summary'!DY42="Yes"),OFFSET('Hygiene Data'!$G$7,0,10*ROW('Hygiene Data'!G36)),NA())</f>
        <v>#N/A</v>
      </c>
      <c r="BK42" s="539" t="e">
        <f ca="1">+IF(AND(ISNUMBER(OFFSET('Hygiene Data'!$G$9,0,10*ROW('Hygiene Data'!G36))),'Data Summary'!DZ42="Yes"),OFFSET('Hygiene Data'!$G$9,0,10*ROW('Hygiene Data'!G36)),NA())</f>
        <v>#N/A</v>
      </c>
      <c r="BL42" s="539" t="e">
        <f ca="1">+IF(AND(ISNUMBER(OFFSET('Hygiene Data'!$H$5,0,10*ROW('Hygiene Data'!H36))),'Data Summary'!EA42="Yes"),OFFSET('Hygiene Data'!$H$5,0,10*ROW('Hygiene Data'!H36)),NA())</f>
        <v>#N/A</v>
      </c>
      <c r="BM42" s="539" t="e">
        <f ca="1">+IF(AND(ISNUMBER(OFFSET('Hygiene Data'!$H$7,0,10*ROW('Hygiene Data'!H36))),'Data Summary'!EB42="Yes"),OFFSET('Hygiene Data'!$H$7,0,10*ROW('Hygiene Data'!H36)),NA())</f>
        <v>#N/A</v>
      </c>
      <c r="BN42" s="539" t="e">
        <f ca="1">+IF(AND(ISNUMBER(OFFSET('Hygiene Data'!$H$9,0,10*ROW('Hygiene Data'!H36))),'Data Summary'!EC42="Yes"),OFFSET('Hygiene Data'!$H$9,0,10*ROW('Hygiene Data'!H36)),NA())</f>
        <v>#N/A</v>
      </c>
      <c r="BO42" s="539" t="e">
        <f ca="1">+IF(AND(ISNUMBER(OFFSET('Hygiene Data'!$I$5,0,10*ROW('Hygiene Data'!I36))),'Data Summary'!ED42="Yes"),OFFSET('Hygiene Data'!$I$5,0,10*ROW('Hygiene Data'!I36)),NA())</f>
        <v>#N/A</v>
      </c>
      <c r="BP42" s="539" t="e">
        <f ca="1">+IF(AND(ISNUMBER(OFFSET('Hygiene Data'!$I$7,0,10*ROW('Hygiene Data'!I36))),'Data Summary'!EE42="Yes"),OFFSET('Hygiene Data'!$I$7,0,10*ROW('Hygiene Data'!I36)),NA())</f>
        <v>#N/A</v>
      </c>
      <c r="BQ42" s="539" t="e">
        <f ca="1">+IF(AND(ISNUMBER(OFFSET('Hygiene Data'!$I$9,0,10*ROW('Hygiene Data'!I36))),'Data Summary'!EF42="Yes"),OFFSET('Hygiene Data'!$I$9,0,10*ROW('Hygiene Data'!I36)),NA())</f>
        <v>#N/A</v>
      </c>
    </row>
    <row r="43" spans="1:69" x14ac:dyDescent="0.25">
      <c r="A43" s="535" t="e">
        <f ca="1">+RIGHT('Data Summary'!A43,LEN('Data Summary'!A43)-9)</f>
        <v>#VALUE!</v>
      </c>
      <c r="B43" s="509" t="str">
        <f ca="1">+IF(ISTEXT('Data Summary'!B43),'Data Summary'!B43,"")</f>
        <v/>
      </c>
      <c r="C43" s="536" t="e">
        <f ca="1">+VALUE('Data Summary'!C43)</f>
        <v>#VALUE!</v>
      </c>
      <c r="D43" s="537" t="e">
        <f ca="1">+IF(AND(ISNUMBER(OFFSET('Water Data'!$D$4,0,10*ROW('Water Data'!D37))),'Data Summary'!BS43="Yes"),100-OFFSET('Water Data'!$D$4,0,10*ROW('Water Data'!D37)),NA())</f>
        <v>#N/A</v>
      </c>
      <c r="E43" s="537" t="e">
        <f ca="1">+IF(AND(ISNUMBER(OFFSET('Water Data'!$D$6,0,10*ROW('Water Data'!D37))),'Data Summary'!BT43="Yes"),OFFSET('Water Data'!$D$6,0,10*ROW('Water Data'!D37)),NA())</f>
        <v>#N/A</v>
      </c>
      <c r="F43" s="537" t="e">
        <f ca="1">+IF(AND(ISNUMBER(OFFSET('Water Data'!$D$9,0,10*ROW('Water Data'!D37))),'Data Summary'!BU43="Yes"),OFFSET('Water Data'!$D$9,0,10*ROW('Water Data'!D37)),NA())</f>
        <v>#N/A</v>
      </c>
      <c r="G43" s="537" t="e">
        <f ca="1">+IF(AND(ISNUMBER(OFFSET('Water Data'!$E$4,0,10*ROW('Water Data'!E37))),'Data Summary'!BV43="Yes"),100-OFFSET('Water Data'!$E$4,0,10*ROW('Water Data'!E37)),NA())</f>
        <v>#N/A</v>
      </c>
      <c r="H43" s="537" t="e">
        <f ca="1">+IF(AND(ISNUMBER(OFFSET('Water Data'!$E$6,0,10*ROW('Water Data'!E37))),'Data Summary'!BW43="Yes"),OFFSET('Water Data'!$E$6,0,10*ROW('Water Data'!E37)),NA())</f>
        <v>#N/A</v>
      </c>
      <c r="I43" s="537" t="e">
        <f ca="1">+IF(AND(ISNUMBER(OFFSET('Water Data'!$E$9,0,10*ROW('Water Data'!E37))),'Data Summary'!BX43="Yes"),OFFSET('Water Data'!$E$9,0,10*ROW('Water Data'!E37)),NA())</f>
        <v>#N/A</v>
      </c>
      <c r="J43" s="537" t="e">
        <f ca="1">+IF(AND(ISNUMBER(OFFSET('Water Data'!$F$4,0,10*ROW('Water Data'!F37))),'Data Summary'!BY43="Yes"),100-OFFSET('Water Data'!$F$4,0,10*ROW('Water Data'!F37)),NA())</f>
        <v>#N/A</v>
      </c>
      <c r="K43" s="537" t="e">
        <f ca="1">+IF(AND(ISNUMBER(OFFSET('Water Data'!$F$6,0,10*ROW('Water Data'!F37))),'Data Summary'!BZ43="Yes"),OFFSET('Water Data'!$F$6,0,10*ROW('Water Data'!F37)),NA())</f>
        <v>#N/A</v>
      </c>
      <c r="L43" s="537" t="e">
        <f ca="1">+IF(AND(ISNUMBER(OFFSET('Water Data'!$F$9,0,10*ROW('Water Data'!F37))),'Data Summary'!CA43="Yes"),OFFSET('Water Data'!$F$9,0,10*ROW('Water Data'!F37)),NA())</f>
        <v>#N/A</v>
      </c>
      <c r="M43" s="537" t="e">
        <f ca="1">+IF(AND(ISNUMBER(OFFSET('Water Data'!$G$4,0,10*ROW('Water Data'!G37))),'Data Summary'!CB43="Yes"),100-OFFSET('Water Data'!$G$4,0,10*ROW('Water Data'!G37)),NA())</f>
        <v>#N/A</v>
      </c>
      <c r="N43" s="537" t="e">
        <f ca="1">+IF(AND(ISNUMBER(OFFSET('Water Data'!$G$6,0,10*ROW('Water Data'!G37))),'Data Summary'!CC43="Yes"),OFFSET('Water Data'!$G$6,0,10*ROW('Water Data'!G37)),NA())</f>
        <v>#N/A</v>
      </c>
      <c r="O43" s="537" t="e">
        <f ca="1">+IF(AND(ISNUMBER(OFFSET('Water Data'!$G$9,0,10*ROW('Water Data'!G37))),'Data Summary'!CD43="Yes"),OFFSET('Water Data'!$G$9,0,10*ROW('Water Data'!G37)),NA())</f>
        <v>#N/A</v>
      </c>
      <c r="P43" s="537" t="e">
        <f ca="1">+IF(AND(ISNUMBER(OFFSET('Water Data'!$H$4,0,10*ROW('Water Data'!H37))),'Data Summary'!CE43="Yes"),100-OFFSET('Water Data'!$H$4,0,10*ROW('Water Data'!H37)),NA())</f>
        <v>#N/A</v>
      </c>
      <c r="Q43" s="537" t="e">
        <f ca="1">+IF(AND(ISNUMBER(OFFSET('Water Data'!$H$6,0,10*ROW('Water Data'!H37))),'Data Summary'!CF43="Yes"),OFFSET('Water Data'!$H$6,0,10*ROW('Water Data'!H37)),NA())</f>
        <v>#N/A</v>
      </c>
      <c r="R43" s="537" t="e">
        <f ca="1">+IF(AND(ISNUMBER(OFFSET('Water Data'!$H$9,0,10*ROW('Water Data'!H37))),'Data Summary'!CG43="Yes"),OFFSET('Water Data'!$H$9,0,10*ROW('Water Data'!H37)),NA())</f>
        <v>#N/A</v>
      </c>
      <c r="S43" s="537" t="e">
        <f ca="1">+IF(AND(ISNUMBER(OFFSET('Water Data'!$I$4,0,10*ROW('Water Data'!I37))),'Data Summary'!CH43="Yes"),100-OFFSET('Water Data'!$I$4,0,10*ROW('Water Data'!I37)),NA())</f>
        <v>#N/A</v>
      </c>
      <c r="T43" s="537" t="e">
        <f ca="1">+IF(AND(ISNUMBER(OFFSET('Water Data'!$I$6,0,10*ROW('Water Data'!I37))),'Data Summary'!CI43="Yes"),OFFSET('Water Data'!$I$6,0,10*ROW('Water Data'!I37)),NA())</f>
        <v>#N/A</v>
      </c>
      <c r="U43" s="537" t="e">
        <f ca="1">+IF(AND(ISNUMBER(OFFSET('Water Data'!$I$9,0,10*ROW('Water Data'!I37))),'Data Summary'!CJ43="Yes"),OFFSET('Water Data'!$I$9,0,10*ROW('Water Data'!I37)),NA())</f>
        <v>#N/A</v>
      </c>
      <c r="V43" s="538" t="e">
        <f ca="1">+IF(AND(ISNUMBER(OFFSET('Sanitation Data'!$D$4,0,10*ROW('Sanitation Data'!D37))),'Data Summary'!CK43="Yes"),100-OFFSET('Sanitation Data'!$D$4,0,10*ROW('Sanitation Data'!D37)),NA())</f>
        <v>#N/A</v>
      </c>
      <c r="W43" s="538" t="e">
        <f ca="1">+IF(AND(ISNUMBER(OFFSET('Sanitation Data'!$D$6,0,10*ROW('Sanitation Data'!D37))),'Data Summary'!CL43="Yes"),OFFSET('Sanitation Data'!$D$6,0,10*ROW('Sanitation Data'!D37)),NA())</f>
        <v>#N/A</v>
      </c>
      <c r="X43" s="538" t="e">
        <f ca="1">+IF(AND(ISNUMBER(OFFSET('Sanitation Data'!$D$10,0,10*ROW('Sanitation Data'!D37))),'Data Summary'!CM43="Yes"),OFFSET('Sanitation Data'!$D$10,0,10*ROW('Sanitation Data'!D37)),NA())</f>
        <v>#N/A</v>
      </c>
      <c r="Y43" s="538" t="e">
        <f ca="1">+IF(AND(ISNUMBER(OFFSET('Sanitation Data'!$D$11,0,10*ROW('Sanitation Data'!D37))),'Data Summary'!CN43="Yes"),OFFSET('Sanitation Data'!$D$11,0,10*ROW('Sanitation Data'!D37)),NA())</f>
        <v>#N/A</v>
      </c>
      <c r="Z43" s="538" t="e">
        <f ca="1">+IF(AND(ISNUMBER(OFFSET('Sanitation Data'!$D$12,0,10*ROW('Sanitation Data'!D37))),'Data Summary'!CO43="Yes"),OFFSET('Sanitation Data'!$D$12,0,10*ROW('Sanitation Data'!D37)),NA())</f>
        <v>#N/A</v>
      </c>
      <c r="AA43" s="538" t="e">
        <f ca="1">+IF(AND(ISNUMBER(OFFSET('Sanitation Data'!$E$4,0,10*ROW('Sanitation Data'!E37))),'Data Summary'!CP43="Yes"),100-OFFSET('Sanitation Data'!$E$4,0,10*ROW('Sanitation Data'!E37)),NA())</f>
        <v>#N/A</v>
      </c>
      <c r="AB43" s="538" t="e">
        <f ca="1">+IF(AND(ISNUMBER(OFFSET('Sanitation Data'!$E$6,0,10*ROW('Sanitation Data'!E37))),'Data Summary'!CQ43="Yes"),OFFSET('Sanitation Data'!$E$6,0,10*ROW('Sanitation Data'!E37)),NA())</f>
        <v>#N/A</v>
      </c>
      <c r="AC43" s="538" t="e">
        <f ca="1">+IF(AND(ISNUMBER(OFFSET('Sanitation Data'!$E$10,0,10*ROW('Sanitation Data'!E37))),'Data Summary'!CR43="Yes"),OFFSET('Sanitation Data'!$E$10,0,10*ROW('Sanitation Data'!E37)),NA())</f>
        <v>#N/A</v>
      </c>
      <c r="AD43" s="538" t="e">
        <f ca="1">+IF(AND(ISNUMBER(OFFSET('Sanitation Data'!$E$11,0,10*ROW('Sanitation Data'!E37))),'Data Summary'!CS43="Yes"),OFFSET('Sanitation Data'!$E$11,0,10*ROW('Sanitation Data'!E37)),NA())</f>
        <v>#N/A</v>
      </c>
      <c r="AE43" s="538" t="e">
        <f ca="1">+IF(AND(ISNUMBER(OFFSET('Sanitation Data'!$E$12,0,10*ROW('Sanitation Data'!E37))),'Data Summary'!CT43="Yes"),OFFSET('Sanitation Data'!$E$12,0,10*ROW('Sanitation Data'!E37)),NA())</f>
        <v>#N/A</v>
      </c>
      <c r="AF43" s="538" t="e">
        <f ca="1">+IF(AND(ISNUMBER(OFFSET('Sanitation Data'!$F$4,0,10*ROW('Sanitation Data'!F37))),'Data Summary'!CU43="Yes"),100-OFFSET('Sanitation Data'!$F$4,0,10*ROW('Sanitation Data'!F37)),NA())</f>
        <v>#N/A</v>
      </c>
      <c r="AG43" s="538" t="e">
        <f ca="1">+IF(AND(ISNUMBER(OFFSET('Sanitation Data'!$F$6,0,10*ROW('Sanitation Data'!F37))),'Data Summary'!CV43="Yes"),OFFSET('Sanitation Data'!$F$6,0,10*ROW('Sanitation Data'!F37)),NA())</f>
        <v>#N/A</v>
      </c>
      <c r="AH43" s="538" t="e">
        <f ca="1">+IF(AND(ISNUMBER(OFFSET('Sanitation Data'!$F$10,0,10*ROW('Sanitation Data'!F37))),'Data Summary'!CW43="Yes"),OFFSET('Sanitation Data'!$F$10,0,10*ROW('Sanitation Data'!F37)),NA())</f>
        <v>#N/A</v>
      </c>
      <c r="AI43" s="538" t="e">
        <f ca="1">+IF(AND(ISNUMBER(OFFSET('Sanitation Data'!$F$11,0,10*ROW('Sanitation Data'!F37))),'Data Summary'!CX43="Yes"),OFFSET('Sanitation Data'!$F$11,0,10*ROW('Sanitation Data'!F37)),NA())</f>
        <v>#N/A</v>
      </c>
      <c r="AJ43" s="538" t="e">
        <f ca="1">+IF(AND(ISNUMBER(OFFSET('Sanitation Data'!$F$12,0,10*ROW('Sanitation Data'!F37))),'Data Summary'!CY43="Yes"),OFFSET('Sanitation Data'!$F$12,0,10*ROW('Sanitation Data'!F37)),NA())</f>
        <v>#N/A</v>
      </c>
      <c r="AK43" s="538" t="e">
        <f ca="1">+IF(AND(ISNUMBER(OFFSET('Sanitation Data'!$G$4,0,10*ROW('Sanitation Data'!G37))),'Data Summary'!CZ43="Yes"),100-OFFSET('Sanitation Data'!$G$4,0,10*ROW('Sanitation Data'!G37)),NA())</f>
        <v>#N/A</v>
      </c>
      <c r="AL43" s="538" t="e">
        <f ca="1">+IF(AND(ISNUMBER(OFFSET('Sanitation Data'!$G$6,0,10*ROW('Sanitation Data'!G37))),'Data Summary'!DA43="Yes"),OFFSET('Sanitation Data'!$G$6,0,10*ROW('Sanitation Data'!G37)),NA())</f>
        <v>#N/A</v>
      </c>
      <c r="AM43" s="538" t="e">
        <f ca="1">+IF(AND(ISNUMBER(OFFSET('Sanitation Data'!$G$10,0,10*ROW('Sanitation Data'!G37))),'Data Summary'!DB43="Yes"),OFFSET('Sanitation Data'!$G$10,0,10*ROW('Sanitation Data'!G37)),NA())</f>
        <v>#N/A</v>
      </c>
      <c r="AN43" s="538" t="e">
        <f ca="1">+IF(AND(ISNUMBER(OFFSET('Sanitation Data'!$G$11,0,10*ROW('Sanitation Data'!G37))),'Data Summary'!DC43="Yes"),OFFSET('Sanitation Data'!$G$11,0,10*ROW('Sanitation Data'!G37)),NA())</f>
        <v>#N/A</v>
      </c>
      <c r="AO43" s="538" t="e">
        <f ca="1">+IF(AND(ISNUMBER(OFFSET('Sanitation Data'!$G$12,0,10*ROW('Sanitation Data'!G37))),'Data Summary'!DD43="Yes"),OFFSET('Sanitation Data'!$G$12,0,10*ROW('Sanitation Data'!G37)),NA())</f>
        <v>#N/A</v>
      </c>
      <c r="AP43" s="538" t="e">
        <f ca="1">+IF(AND(ISNUMBER(OFFSET('Sanitation Data'!$H$4,0,10*ROW('Sanitation Data'!H37))),'Data Summary'!DE43="Yes"),100-OFFSET('Sanitation Data'!$H$4,0,10*ROW('Sanitation Data'!H37)),NA())</f>
        <v>#N/A</v>
      </c>
      <c r="AQ43" s="538" t="e">
        <f ca="1">+IF(AND(ISNUMBER(OFFSET('Sanitation Data'!$H$6,0,10*ROW('Sanitation Data'!H37))),'Data Summary'!DF43="Yes"),OFFSET('Sanitation Data'!$H$6,0,10*ROW('Sanitation Data'!H37)),NA())</f>
        <v>#N/A</v>
      </c>
      <c r="AR43" s="538" t="e">
        <f ca="1">+IF(AND(ISNUMBER(OFFSET('Sanitation Data'!$H$10,0,10*ROW('Sanitation Data'!H37))),'Data Summary'!DG43="Yes"),OFFSET('Sanitation Data'!$H$10,0,10*ROW('Sanitation Data'!H37)),NA())</f>
        <v>#N/A</v>
      </c>
      <c r="AS43" s="538" t="e">
        <f ca="1">+IF(AND(ISNUMBER(OFFSET('Sanitation Data'!$H$11,0,10*ROW('Sanitation Data'!H37))),'Data Summary'!DH43="Yes"),OFFSET('Sanitation Data'!$H$11,0,10*ROW('Sanitation Data'!H37)),NA())</f>
        <v>#N/A</v>
      </c>
      <c r="AT43" s="538" t="e">
        <f ca="1">+IF(AND(ISNUMBER(OFFSET('Sanitation Data'!$H$12,0,10*ROW('Sanitation Data'!H37))),'Data Summary'!DI43="Yes"),OFFSET('Sanitation Data'!$H$12,0,10*ROW('Sanitation Data'!H37)),NA())</f>
        <v>#N/A</v>
      </c>
      <c r="AU43" s="538" t="e">
        <f ca="1">+IF(AND(ISNUMBER(OFFSET('Sanitation Data'!$I$4,0,10*ROW('Sanitation Data'!I37))),'Data Summary'!DJ43="Yes"),100-OFFSET('Sanitation Data'!$I$4,0,10*ROW('Sanitation Data'!I37)),NA())</f>
        <v>#N/A</v>
      </c>
      <c r="AV43" s="538" t="e">
        <f ca="1">+IF(AND(ISNUMBER(OFFSET('Sanitation Data'!$I$6,0,10*ROW('Sanitation Data'!I37))),'Data Summary'!DK43="Yes"),OFFSET('Sanitation Data'!$I$6,0,10*ROW('Sanitation Data'!I37)),NA())</f>
        <v>#N/A</v>
      </c>
      <c r="AW43" s="538" t="e">
        <f ca="1">+IF(AND(ISNUMBER(OFFSET('Sanitation Data'!$I$10,0,10*ROW('Sanitation Data'!I37))),'Data Summary'!DL43="Yes"),OFFSET('Sanitation Data'!$I$10,0,10*ROW('Sanitation Data'!I37)),NA())</f>
        <v>#N/A</v>
      </c>
      <c r="AX43" s="538" t="e">
        <f ca="1">+IF(AND(ISNUMBER(OFFSET('Sanitation Data'!$I$11,0,10*ROW('Sanitation Data'!I37))),'Data Summary'!DM43="Yes"),OFFSET('Sanitation Data'!$I$11,0,10*ROW('Sanitation Data'!I37)),NA())</f>
        <v>#N/A</v>
      </c>
      <c r="AY43" s="538" t="e">
        <f ca="1">+IF(AND(ISNUMBER(OFFSET('Sanitation Data'!$I$12,0,10*ROW('Sanitation Data'!I37))),'Data Summary'!DN43="Yes"),OFFSET('Sanitation Data'!$I$12,0,10*ROW('Sanitation Data'!I37)),NA())</f>
        <v>#N/A</v>
      </c>
      <c r="AZ43" s="539" t="e">
        <f ca="1">+IF(AND(ISNUMBER(OFFSET('Hygiene Data'!$D$5,0,10*ROW('Hygiene Data'!D37))),'Data Summary'!DO43="Yes"),OFFSET('Hygiene Data'!$D$5,0,10*ROW('Hygiene Data'!D37)),NA())</f>
        <v>#N/A</v>
      </c>
      <c r="BA43" s="539" t="e">
        <f ca="1">+IF(AND(ISNUMBER(OFFSET('Hygiene Data'!$D$7,0,10*ROW('Hygiene Data'!D37))),'Data Summary'!DP43="Yes"),OFFSET('Hygiene Data'!$D$7,0,10*ROW('Hygiene Data'!D37)),NA())</f>
        <v>#N/A</v>
      </c>
      <c r="BB43" s="539" t="e">
        <f ca="1">+IF(AND(ISNUMBER(OFFSET('Hygiene Data'!$D$9,0,10*ROW('Hygiene Data'!D37))),'Data Summary'!DQ43="Yes"),OFFSET('Hygiene Data'!$D$9,0,10*ROW('Hygiene Data'!D37)),NA())</f>
        <v>#N/A</v>
      </c>
      <c r="BC43" s="539" t="e">
        <f ca="1">+IF(AND(ISNUMBER(OFFSET('Hygiene Data'!$E$5,0,10*ROW('Hygiene Data'!E37))),'Data Summary'!DR43="Yes"),OFFSET('Hygiene Data'!$E$5,0,10*ROW('Hygiene Data'!E37)),NA())</f>
        <v>#N/A</v>
      </c>
      <c r="BD43" s="539" t="e">
        <f ca="1">+IF(AND(ISNUMBER(OFFSET('Hygiene Data'!$E$7,0,10*ROW('Hygiene Data'!E37))),'Data Summary'!DS43="Yes"),OFFSET('Hygiene Data'!$E$7,0,10*ROW('Hygiene Data'!E37)),NA())</f>
        <v>#N/A</v>
      </c>
      <c r="BE43" s="539" t="e">
        <f ca="1">+IF(AND(ISNUMBER(OFFSET('Hygiene Data'!$E$9,0,10*ROW('Hygiene Data'!E37))),'Data Summary'!DT43="Yes"),OFFSET('Hygiene Data'!$E$9,0,10*ROW('Hygiene Data'!E37)),NA())</f>
        <v>#N/A</v>
      </c>
      <c r="BF43" s="539" t="e">
        <f ca="1">+IF(AND(ISNUMBER(OFFSET('Hygiene Data'!$F$5,0,10*ROW('Hygiene Data'!F37))),'Data Summary'!DU43="Yes"),OFFSET('Hygiene Data'!$F$5,0,10*ROW('Hygiene Data'!F37)),NA())</f>
        <v>#N/A</v>
      </c>
      <c r="BG43" s="539" t="e">
        <f ca="1">+IF(AND(ISNUMBER(OFFSET('Hygiene Data'!$F$7,0,10*ROW('Hygiene Data'!F37))),'Data Summary'!DV43="Yes"),OFFSET('Hygiene Data'!$F$7,0,10*ROW('Hygiene Data'!F37)),NA())</f>
        <v>#N/A</v>
      </c>
      <c r="BH43" s="539" t="e">
        <f ca="1">+IF(AND(ISNUMBER(OFFSET('Hygiene Data'!$F$9,0,10*ROW('Hygiene Data'!F37))),'Data Summary'!DW43="Yes"),OFFSET('Hygiene Data'!$F$9,0,10*ROW('Hygiene Data'!F37)),NA())</f>
        <v>#N/A</v>
      </c>
      <c r="BI43" s="539" t="e">
        <f ca="1">+IF(AND(ISNUMBER(OFFSET('Hygiene Data'!$G$5,0,10*ROW('Hygiene Data'!G37))),'Data Summary'!DX43="Yes"),OFFSET('Hygiene Data'!$G$5,0,10*ROW('Hygiene Data'!G37)),NA())</f>
        <v>#N/A</v>
      </c>
      <c r="BJ43" s="539" t="e">
        <f ca="1">+IF(AND(ISNUMBER(OFFSET('Hygiene Data'!$G$7,0,10*ROW('Hygiene Data'!G37))),'Data Summary'!DY43="Yes"),OFFSET('Hygiene Data'!$G$7,0,10*ROW('Hygiene Data'!G37)),NA())</f>
        <v>#N/A</v>
      </c>
      <c r="BK43" s="539" t="e">
        <f ca="1">+IF(AND(ISNUMBER(OFFSET('Hygiene Data'!$G$9,0,10*ROW('Hygiene Data'!G37))),'Data Summary'!DZ43="Yes"),OFFSET('Hygiene Data'!$G$9,0,10*ROW('Hygiene Data'!G37)),NA())</f>
        <v>#N/A</v>
      </c>
      <c r="BL43" s="539" t="e">
        <f ca="1">+IF(AND(ISNUMBER(OFFSET('Hygiene Data'!$H$5,0,10*ROW('Hygiene Data'!H37))),'Data Summary'!EA43="Yes"),OFFSET('Hygiene Data'!$H$5,0,10*ROW('Hygiene Data'!H37)),NA())</f>
        <v>#N/A</v>
      </c>
      <c r="BM43" s="539" t="e">
        <f ca="1">+IF(AND(ISNUMBER(OFFSET('Hygiene Data'!$H$7,0,10*ROW('Hygiene Data'!H37))),'Data Summary'!EB43="Yes"),OFFSET('Hygiene Data'!$H$7,0,10*ROW('Hygiene Data'!H37)),NA())</f>
        <v>#N/A</v>
      </c>
      <c r="BN43" s="539" t="e">
        <f ca="1">+IF(AND(ISNUMBER(OFFSET('Hygiene Data'!$H$9,0,10*ROW('Hygiene Data'!H37))),'Data Summary'!EC43="Yes"),OFFSET('Hygiene Data'!$H$9,0,10*ROW('Hygiene Data'!H37)),NA())</f>
        <v>#N/A</v>
      </c>
      <c r="BO43" s="539" t="e">
        <f ca="1">+IF(AND(ISNUMBER(OFFSET('Hygiene Data'!$I$5,0,10*ROW('Hygiene Data'!I37))),'Data Summary'!ED43="Yes"),OFFSET('Hygiene Data'!$I$5,0,10*ROW('Hygiene Data'!I37)),NA())</f>
        <v>#N/A</v>
      </c>
      <c r="BP43" s="539" t="e">
        <f ca="1">+IF(AND(ISNUMBER(OFFSET('Hygiene Data'!$I$7,0,10*ROW('Hygiene Data'!I37))),'Data Summary'!EE43="Yes"),OFFSET('Hygiene Data'!$I$7,0,10*ROW('Hygiene Data'!I37)),NA())</f>
        <v>#N/A</v>
      </c>
      <c r="BQ43" s="539" t="e">
        <f ca="1">+IF(AND(ISNUMBER(OFFSET('Hygiene Data'!$I$9,0,10*ROW('Hygiene Data'!I37))),'Data Summary'!EF43="Yes"),OFFSET('Hygiene Data'!$I$9,0,10*ROW('Hygiene Data'!I37)),NA())</f>
        <v>#N/A</v>
      </c>
    </row>
    <row r="44" spans="1:69" x14ac:dyDescent="0.25">
      <c r="A44" s="535" t="e">
        <f ca="1">+RIGHT('Data Summary'!A44,LEN('Data Summary'!A44)-9)</f>
        <v>#VALUE!</v>
      </c>
      <c r="B44" s="509" t="str">
        <f ca="1">+IF(ISTEXT('Data Summary'!B44),'Data Summary'!B44,"")</f>
        <v/>
      </c>
      <c r="C44" s="536" t="e">
        <f ca="1">+VALUE('Data Summary'!C44)</f>
        <v>#VALUE!</v>
      </c>
      <c r="D44" s="537" t="e">
        <f ca="1">+IF(AND(ISNUMBER(OFFSET('Water Data'!$D$4,0,10*ROW('Water Data'!D38))),'Data Summary'!BS44="Yes"),100-OFFSET('Water Data'!$D$4,0,10*ROW('Water Data'!D38)),NA())</f>
        <v>#N/A</v>
      </c>
      <c r="E44" s="537" t="e">
        <f ca="1">+IF(AND(ISNUMBER(OFFSET('Water Data'!$D$6,0,10*ROW('Water Data'!D38))),'Data Summary'!BT44="Yes"),OFFSET('Water Data'!$D$6,0,10*ROW('Water Data'!D38)),NA())</f>
        <v>#N/A</v>
      </c>
      <c r="F44" s="537" t="e">
        <f ca="1">+IF(AND(ISNUMBER(OFFSET('Water Data'!$D$9,0,10*ROW('Water Data'!D38))),'Data Summary'!BU44="Yes"),OFFSET('Water Data'!$D$9,0,10*ROW('Water Data'!D38)),NA())</f>
        <v>#N/A</v>
      </c>
      <c r="G44" s="537" t="e">
        <f ca="1">+IF(AND(ISNUMBER(OFFSET('Water Data'!$E$4,0,10*ROW('Water Data'!E38))),'Data Summary'!BV44="Yes"),100-OFFSET('Water Data'!$E$4,0,10*ROW('Water Data'!E38)),NA())</f>
        <v>#N/A</v>
      </c>
      <c r="H44" s="537" t="e">
        <f ca="1">+IF(AND(ISNUMBER(OFFSET('Water Data'!$E$6,0,10*ROW('Water Data'!E38))),'Data Summary'!BW44="Yes"),OFFSET('Water Data'!$E$6,0,10*ROW('Water Data'!E38)),NA())</f>
        <v>#N/A</v>
      </c>
      <c r="I44" s="537" t="e">
        <f ca="1">+IF(AND(ISNUMBER(OFFSET('Water Data'!$E$9,0,10*ROW('Water Data'!E38))),'Data Summary'!BX44="Yes"),OFFSET('Water Data'!$E$9,0,10*ROW('Water Data'!E38)),NA())</f>
        <v>#N/A</v>
      </c>
      <c r="J44" s="537" t="e">
        <f ca="1">+IF(AND(ISNUMBER(OFFSET('Water Data'!$F$4,0,10*ROW('Water Data'!F38))),'Data Summary'!BY44="Yes"),100-OFFSET('Water Data'!$F$4,0,10*ROW('Water Data'!F38)),NA())</f>
        <v>#N/A</v>
      </c>
      <c r="K44" s="537" t="e">
        <f ca="1">+IF(AND(ISNUMBER(OFFSET('Water Data'!$F$6,0,10*ROW('Water Data'!F38))),'Data Summary'!BZ44="Yes"),OFFSET('Water Data'!$F$6,0,10*ROW('Water Data'!F38)),NA())</f>
        <v>#N/A</v>
      </c>
      <c r="L44" s="537" t="e">
        <f ca="1">+IF(AND(ISNUMBER(OFFSET('Water Data'!$F$9,0,10*ROW('Water Data'!F38))),'Data Summary'!CA44="Yes"),OFFSET('Water Data'!$F$9,0,10*ROW('Water Data'!F38)),NA())</f>
        <v>#N/A</v>
      </c>
      <c r="M44" s="537" t="e">
        <f ca="1">+IF(AND(ISNUMBER(OFFSET('Water Data'!$G$4,0,10*ROW('Water Data'!G38))),'Data Summary'!CB44="Yes"),100-OFFSET('Water Data'!$G$4,0,10*ROW('Water Data'!G38)),NA())</f>
        <v>#N/A</v>
      </c>
      <c r="N44" s="537" t="e">
        <f ca="1">+IF(AND(ISNUMBER(OFFSET('Water Data'!$G$6,0,10*ROW('Water Data'!G38))),'Data Summary'!CC44="Yes"),OFFSET('Water Data'!$G$6,0,10*ROW('Water Data'!G38)),NA())</f>
        <v>#N/A</v>
      </c>
      <c r="O44" s="537" t="e">
        <f ca="1">+IF(AND(ISNUMBER(OFFSET('Water Data'!$G$9,0,10*ROW('Water Data'!G38))),'Data Summary'!CD44="Yes"),OFFSET('Water Data'!$G$9,0,10*ROW('Water Data'!G38)),NA())</f>
        <v>#N/A</v>
      </c>
      <c r="P44" s="537" t="e">
        <f ca="1">+IF(AND(ISNUMBER(OFFSET('Water Data'!$H$4,0,10*ROW('Water Data'!H38))),'Data Summary'!CE44="Yes"),100-OFFSET('Water Data'!$H$4,0,10*ROW('Water Data'!H38)),NA())</f>
        <v>#N/A</v>
      </c>
      <c r="Q44" s="537" t="e">
        <f ca="1">+IF(AND(ISNUMBER(OFFSET('Water Data'!$H$6,0,10*ROW('Water Data'!H38))),'Data Summary'!CF44="Yes"),OFFSET('Water Data'!$H$6,0,10*ROW('Water Data'!H38)),NA())</f>
        <v>#N/A</v>
      </c>
      <c r="R44" s="537" t="e">
        <f ca="1">+IF(AND(ISNUMBER(OFFSET('Water Data'!$H$9,0,10*ROW('Water Data'!H38))),'Data Summary'!CG44="Yes"),OFFSET('Water Data'!$H$9,0,10*ROW('Water Data'!H38)),NA())</f>
        <v>#N/A</v>
      </c>
      <c r="S44" s="537" t="e">
        <f ca="1">+IF(AND(ISNUMBER(OFFSET('Water Data'!$I$4,0,10*ROW('Water Data'!I38))),'Data Summary'!CH44="Yes"),100-OFFSET('Water Data'!$I$4,0,10*ROW('Water Data'!I38)),NA())</f>
        <v>#N/A</v>
      </c>
      <c r="T44" s="537" t="e">
        <f ca="1">+IF(AND(ISNUMBER(OFFSET('Water Data'!$I$6,0,10*ROW('Water Data'!I38))),'Data Summary'!CI44="Yes"),OFFSET('Water Data'!$I$6,0,10*ROW('Water Data'!I38)),NA())</f>
        <v>#N/A</v>
      </c>
      <c r="U44" s="537" t="e">
        <f ca="1">+IF(AND(ISNUMBER(OFFSET('Water Data'!$I$9,0,10*ROW('Water Data'!I38))),'Data Summary'!CJ44="Yes"),OFFSET('Water Data'!$I$9,0,10*ROW('Water Data'!I38)),NA())</f>
        <v>#N/A</v>
      </c>
      <c r="V44" s="538" t="e">
        <f ca="1">+IF(AND(ISNUMBER(OFFSET('Sanitation Data'!$D$4,0,10*ROW('Sanitation Data'!D38))),'Data Summary'!CK44="Yes"),100-OFFSET('Sanitation Data'!$D$4,0,10*ROW('Sanitation Data'!D38)),NA())</f>
        <v>#N/A</v>
      </c>
      <c r="W44" s="538" t="e">
        <f ca="1">+IF(AND(ISNUMBER(OFFSET('Sanitation Data'!$D$6,0,10*ROW('Sanitation Data'!D38))),'Data Summary'!CL44="Yes"),OFFSET('Sanitation Data'!$D$6,0,10*ROW('Sanitation Data'!D38)),NA())</f>
        <v>#N/A</v>
      </c>
      <c r="X44" s="538" t="e">
        <f ca="1">+IF(AND(ISNUMBER(OFFSET('Sanitation Data'!$D$10,0,10*ROW('Sanitation Data'!D38))),'Data Summary'!CM44="Yes"),OFFSET('Sanitation Data'!$D$10,0,10*ROW('Sanitation Data'!D38)),NA())</f>
        <v>#N/A</v>
      </c>
      <c r="Y44" s="538" t="e">
        <f ca="1">+IF(AND(ISNUMBER(OFFSET('Sanitation Data'!$D$11,0,10*ROW('Sanitation Data'!D38))),'Data Summary'!CN44="Yes"),OFFSET('Sanitation Data'!$D$11,0,10*ROW('Sanitation Data'!D38)),NA())</f>
        <v>#N/A</v>
      </c>
      <c r="Z44" s="538" t="e">
        <f ca="1">+IF(AND(ISNUMBER(OFFSET('Sanitation Data'!$D$12,0,10*ROW('Sanitation Data'!D38))),'Data Summary'!CO44="Yes"),OFFSET('Sanitation Data'!$D$12,0,10*ROW('Sanitation Data'!D38)),NA())</f>
        <v>#N/A</v>
      </c>
      <c r="AA44" s="538" t="e">
        <f ca="1">+IF(AND(ISNUMBER(OFFSET('Sanitation Data'!$E$4,0,10*ROW('Sanitation Data'!E38))),'Data Summary'!CP44="Yes"),100-OFFSET('Sanitation Data'!$E$4,0,10*ROW('Sanitation Data'!E38)),NA())</f>
        <v>#N/A</v>
      </c>
      <c r="AB44" s="538" t="e">
        <f ca="1">+IF(AND(ISNUMBER(OFFSET('Sanitation Data'!$E$6,0,10*ROW('Sanitation Data'!E38))),'Data Summary'!CQ44="Yes"),OFFSET('Sanitation Data'!$E$6,0,10*ROW('Sanitation Data'!E38)),NA())</f>
        <v>#N/A</v>
      </c>
      <c r="AC44" s="538" t="e">
        <f ca="1">+IF(AND(ISNUMBER(OFFSET('Sanitation Data'!$E$10,0,10*ROW('Sanitation Data'!E38))),'Data Summary'!CR44="Yes"),OFFSET('Sanitation Data'!$E$10,0,10*ROW('Sanitation Data'!E38)),NA())</f>
        <v>#N/A</v>
      </c>
      <c r="AD44" s="538" t="e">
        <f ca="1">+IF(AND(ISNUMBER(OFFSET('Sanitation Data'!$E$11,0,10*ROW('Sanitation Data'!E38))),'Data Summary'!CS44="Yes"),OFFSET('Sanitation Data'!$E$11,0,10*ROW('Sanitation Data'!E38)),NA())</f>
        <v>#N/A</v>
      </c>
      <c r="AE44" s="538" t="e">
        <f ca="1">+IF(AND(ISNUMBER(OFFSET('Sanitation Data'!$E$12,0,10*ROW('Sanitation Data'!E38))),'Data Summary'!CT44="Yes"),OFFSET('Sanitation Data'!$E$12,0,10*ROW('Sanitation Data'!E38)),NA())</f>
        <v>#N/A</v>
      </c>
      <c r="AF44" s="538" t="e">
        <f ca="1">+IF(AND(ISNUMBER(OFFSET('Sanitation Data'!$F$4,0,10*ROW('Sanitation Data'!F38))),'Data Summary'!CU44="Yes"),100-OFFSET('Sanitation Data'!$F$4,0,10*ROW('Sanitation Data'!F38)),NA())</f>
        <v>#N/A</v>
      </c>
      <c r="AG44" s="538" t="e">
        <f ca="1">+IF(AND(ISNUMBER(OFFSET('Sanitation Data'!$F$6,0,10*ROW('Sanitation Data'!F38))),'Data Summary'!CV44="Yes"),OFFSET('Sanitation Data'!$F$6,0,10*ROW('Sanitation Data'!F38)),NA())</f>
        <v>#N/A</v>
      </c>
      <c r="AH44" s="538" t="e">
        <f ca="1">+IF(AND(ISNUMBER(OFFSET('Sanitation Data'!$F$10,0,10*ROW('Sanitation Data'!F38))),'Data Summary'!CW44="Yes"),OFFSET('Sanitation Data'!$F$10,0,10*ROW('Sanitation Data'!F38)),NA())</f>
        <v>#N/A</v>
      </c>
      <c r="AI44" s="538" t="e">
        <f ca="1">+IF(AND(ISNUMBER(OFFSET('Sanitation Data'!$F$11,0,10*ROW('Sanitation Data'!F38))),'Data Summary'!CX44="Yes"),OFFSET('Sanitation Data'!$F$11,0,10*ROW('Sanitation Data'!F38)),NA())</f>
        <v>#N/A</v>
      </c>
      <c r="AJ44" s="538" t="e">
        <f ca="1">+IF(AND(ISNUMBER(OFFSET('Sanitation Data'!$F$12,0,10*ROW('Sanitation Data'!F38))),'Data Summary'!CY44="Yes"),OFFSET('Sanitation Data'!$F$12,0,10*ROW('Sanitation Data'!F38)),NA())</f>
        <v>#N/A</v>
      </c>
      <c r="AK44" s="538" t="e">
        <f ca="1">+IF(AND(ISNUMBER(OFFSET('Sanitation Data'!$G$4,0,10*ROW('Sanitation Data'!G38))),'Data Summary'!CZ44="Yes"),100-OFFSET('Sanitation Data'!$G$4,0,10*ROW('Sanitation Data'!G38)),NA())</f>
        <v>#N/A</v>
      </c>
      <c r="AL44" s="538" t="e">
        <f ca="1">+IF(AND(ISNUMBER(OFFSET('Sanitation Data'!$G$6,0,10*ROW('Sanitation Data'!G38))),'Data Summary'!DA44="Yes"),OFFSET('Sanitation Data'!$G$6,0,10*ROW('Sanitation Data'!G38)),NA())</f>
        <v>#N/A</v>
      </c>
      <c r="AM44" s="538" t="e">
        <f ca="1">+IF(AND(ISNUMBER(OFFSET('Sanitation Data'!$G$10,0,10*ROW('Sanitation Data'!G38))),'Data Summary'!DB44="Yes"),OFFSET('Sanitation Data'!$G$10,0,10*ROW('Sanitation Data'!G38)),NA())</f>
        <v>#N/A</v>
      </c>
      <c r="AN44" s="538" t="e">
        <f ca="1">+IF(AND(ISNUMBER(OFFSET('Sanitation Data'!$G$11,0,10*ROW('Sanitation Data'!G38))),'Data Summary'!DC44="Yes"),OFFSET('Sanitation Data'!$G$11,0,10*ROW('Sanitation Data'!G38)),NA())</f>
        <v>#N/A</v>
      </c>
      <c r="AO44" s="538" t="e">
        <f ca="1">+IF(AND(ISNUMBER(OFFSET('Sanitation Data'!$G$12,0,10*ROW('Sanitation Data'!G38))),'Data Summary'!DD44="Yes"),OFFSET('Sanitation Data'!$G$12,0,10*ROW('Sanitation Data'!G38)),NA())</f>
        <v>#N/A</v>
      </c>
      <c r="AP44" s="538" t="e">
        <f ca="1">+IF(AND(ISNUMBER(OFFSET('Sanitation Data'!$H$4,0,10*ROW('Sanitation Data'!H38))),'Data Summary'!DE44="Yes"),100-OFFSET('Sanitation Data'!$H$4,0,10*ROW('Sanitation Data'!H38)),NA())</f>
        <v>#N/A</v>
      </c>
      <c r="AQ44" s="538" t="e">
        <f ca="1">+IF(AND(ISNUMBER(OFFSET('Sanitation Data'!$H$6,0,10*ROW('Sanitation Data'!H38))),'Data Summary'!DF44="Yes"),OFFSET('Sanitation Data'!$H$6,0,10*ROW('Sanitation Data'!H38)),NA())</f>
        <v>#N/A</v>
      </c>
      <c r="AR44" s="538" t="e">
        <f ca="1">+IF(AND(ISNUMBER(OFFSET('Sanitation Data'!$H$10,0,10*ROW('Sanitation Data'!H38))),'Data Summary'!DG44="Yes"),OFFSET('Sanitation Data'!$H$10,0,10*ROW('Sanitation Data'!H38)),NA())</f>
        <v>#N/A</v>
      </c>
      <c r="AS44" s="538" t="e">
        <f ca="1">+IF(AND(ISNUMBER(OFFSET('Sanitation Data'!$H$11,0,10*ROW('Sanitation Data'!H38))),'Data Summary'!DH44="Yes"),OFFSET('Sanitation Data'!$H$11,0,10*ROW('Sanitation Data'!H38)),NA())</f>
        <v>#N/A</v>
      </c>
      <c r="AT44" s="538" t="e">
        <f ca="1">+IF(AND(ISNUMBER(OFFSET('Sanitation Data'!$H$12,0,10*ROW('Sanitation Data'!H38))),'Data Summary'!DI44="Yes"),OFFSET('Sanitation Data'!$H$12,0,10*ROW('Sanitation Data'!H38)),NA())</f>
        <v>#N/A</v>
      </c>
      <c r="AU44" s="538" t="e">
        <f ca="1">+IF(AND(ISNUMBER(OFFSET('Sanitation Data'!$I$4,0,10*ROW('Sanitation Data'!I38))),'Data Summary'!DJ44="Yes"),100-OFFSET('Sanitation Data'!$I$4,0,10*ROW('Sanitation Data'!I38)),NA())</f>
        <v>#N/A</v>
      </c>
      <c r="AV44" s="538" t="e">
        <f ca="1">+IF(AND(ISNUMBER(OFFSET('Sanitation Data'!$I$6,0,10*ROW('Sanitation Data'!I38))),'Data Summary'!DK44="Yes"),OFFSET('Sanitation Data'!$I$6,0,10*ROW('Sanitation Data'!I38)),NA())</f>
        <v>#N/A</v>
      </c>
      <c r="AW44" s="538" t="e">
        <f ca="1">+IF(AND(ISNUMBER(OFFSET('Sanitation Data'!$I$10,0,10*ROW('Sanitation Data'!I38))),'Data Summary'!DL44="Yes"),OFFSET('Sanitation Data'!$I$10,0,10*ROW('Sanitation Data'!I38)),NA())</f>
        <v>#N/A</v>
      </c>
      <c r="AX44" s="538" t="e">
        <f ca="1">+IF(AND(ISNUMBER(OFFSET('Sanitation Data'!$I$11,0,10*ROW('Sanitation Data'!I38))),'Data Summary'!DM44="Yes"),OFFSET('Sanitation Data'!$I$11,0,10*ROW('Sanitation Data'!I38)),NA())</f>
        <v>#N/A</v>
      </c>
      <c r="AY44" s="538" t="e">
        <f ca="1">+IF(AND(ISNUMBER(OFFSET('Sanitation Data'!$I$12,0,10*ROW('Sanitation Data'!I38))),'Data Summary'!DN44="Yes"),OFFSET('Sanitation Data'!$I$12,0,10*ROW('Sanitation Data'!I38)),NA())</f>
        <v>#N/A</v>
      </c>
      <c r="AZ44" s="539" t="e">
        <f ca="1">+IF(AND(ISNUMBER(OFFSET('Hygiene Data'!$D$5,0,10*ROW('Hygiene Data'!D38))),'Data Summary'!DO44="Yes"),OFFSET('Hygiene Data'!$D$5,0,10*ROW('Hygiene Data'!D38)),NA())</f>
        <v>#N/A</v>
      </c>
      <c r="BA44" s="539" t="e">
        <f ca="1">+IF(AND(ISNUMBER(OFFSET('Hygiene Data'!$D$7,0,10*ROW('Hygiene Data'!D38))),'Data Summary'!DP44="Yes"),OFFSET('Hygiene Data'!$D$7,0,10*ROW('Hygiene Data'!D38)),NA())</f>
        <v>#N/A</v>
      </c>
      <c r="BB44" s="539" t="e">
        <f ca="1">+IF(AND(ISNUMBER(OFFSET('Hygiene Data'!$D$9,0,10*ROW('Hygiene Data'!D38))),'Data Summary'!DQ44="Yes"),OFFSET('Hygiene Data'!$D$9,0,10*ROW('Hygiene Data'!D38)),NA())</f>
        <v>#N/A</v>
      </c>
      <c r="BC44" s="539" t="e">
        <f ca="1">+IF(AND(ISNUMBER(OFFSET('Hygiene Data'!$E$5,0,10*ROW('Hygiene Data'!E38))),'Data Summary'!DR44="Yes"),OFFSET('Hygiene Data'!$E$5,0,10*ROW('Hygiene Data'!E38)),NA())</f>
        <v>#N/A</v>
      </c>
      <c r="BD44" s="539" t="e">
        <f ca="1">+IF(AND(ISNUMBER(OFFSET('Hygiene Data'!$E$7,0,10*ROW('Hygiene Data'!E38))),'Data Summary'!DS44="Yes"),OFFSET('Hygiene Data'!$E$7,0,10*ROW('Hygiene Data'!E38)),NA())</f>
        <v>#N/A</v>
      </c>
      <c r="BE44" s="539" t="e">
        <f ca="1">+IF(AND(ISNUMBER(OFFSET('Hygiene Data'!$E$9,0,10*ROW('Hygiene Data'!E38))),'Data Summary'!DT44="Yes"),OFFSET('Hygiene Data'!$E$9,0,10*ROW('Hygiene Data'!E38)),NA())</f>
        <v>#N/A</v>
      </c>
      <c r="BF44" s="539" t="e">
        <f ca="1">+IF(AND(ISNUMBER(OFFSET('Hygiene Data'!$F$5,0,10*ROW('Hygiene Data'!F38))),'Data Summary'!DU44="Yes"),OFFSET('Hygiene Data'!$F$5,0,10*ROW('Hygiene Data'!F38)),NA())</f>
        <v>#N/A</v>
      </c>
      <c r="BG44" s="539" t="e">
        <f ca="1">+IF(AND(ISNUMBER(OFFSET('Hygiene Data'!$F$7,0,10*ROW('Hygiene Data'!F38))),'Data Summary'!DV44="Yes"),OFFSET('Hygiene Data'!$F$7,0,10*ROW('Hygiene Data'!F38)),NA())</f>
        <v>#N/A</v>
      </c>
      <c r="BH44" s="539" t="e">
        <f ca="1">+IF(AND(ISNUMBER(OFFSET('Hygiene Data'!$F$9,0,10*ROW('Hygiene Data'!F38))),'Data Summary'!DW44="Yes"),OFFSET('Hygiene Data'!$F$9,0,10*ROW('Hygiene Data'!F38)),NA())</f>
        <v>#N/A</v>
      </c>
      <c r="BI44" s="539" t="e">
        <f ca="1">+IF(AND(ISNUMBER(OFFSET('Hygiene Data'!$G$5,0,10*ROW('Hygiene Data'!G38))),'Data Summary'!DX44="Yes"),OFFSET('Hygiene Data'!$G$5,0,10*ROW('Hygiene Data'!G38)),NA())</f>
        <v>#N/A</v>
      </c>
      <c r="BJ44" s="539" t="e">
        <f ca="1">+IF(AND(ISNUMBER(OFFSET('Hygiene Data'!$G$7,0,10*ROW('Hygiene Data'!G38))),'Data Summary'!DY44="Yes"),OFFSET('Hygiene Data'!$G$7,0,10*ROW('Hygiene Data'!G38)),NA())</f>
        <v>#N/A</v>
      </c>
      <c r="BK44" s="539" t="e">
        <f ca="1">+IF(AND(ISNUMBER(OFFSET('Hygiene Data'!$G$9,0,10*ROW('Hygiene Data'!G38))),'Data Summary'!DZ44="Yes"),OFFSET('Hygiene Data'!$G$9,0,10*ROW('Hygiene Data'!G38)),NA())</f>
        <v>#N/A</v>
      </c>
      <c r="BL44" s="539" t="e">
        <f ca="1">+IF(AND(ISNUMBER(OFFSET('Hygiene Data'!$H$5,0,10*ROW('Hygiene Data'!H38))),'Data Summary'!EA44="Yes"),OFFSET('Hygiene Data'!$H$5,0,10*ROW('Hygiene Data'!H38)),NA())</f>
        <v>#N/A</v>
      </c>
      <c r="BM44" s="539" t="e">
        <f ca="1">+IF(AND(ISNUMBER(OFFSET('Hygiene Data'!$H$7,0,10*ROW('Hygiene Data'!H38))),'Data Summary'!EB44="Yes"),OFFSET('Hygiene Data'!$H$7,0,10*ROW('Hygiene Data'!H38)),NA())</f>
        <v>#N/A</v>
      </c>
      <c r="BN44" s="539" t="e">
        <f ca="1">+IF(AND(ISNUMBER(OFFSET('Hygiene Data'!$H$9,0,10*ROW('Hygiene Data'!H38))),'Data Summary'!EC44="Yes"),OFFSET('Hygiene Data'!$H$9,0,10*ROW('Hygiene Data'!H38)),NA())</f>
        <v>#N/A</v>
      </c>
      <c r="BO44" s="539" t="e">
        <f ca="1">+IF(AND(ISNUMBER(OFFSET('Hygiene Data'!$I$5,0,10*ROW('Hygiene Data'!I38))),'Data Summary'!ED44="Yes"),OFFSET('Hygiene Data'!$I$5,0,10*ROW('Hygiene Data'!I38)),NA())</f>
        <v>#N/A</v>
      </c>
      <c r="BP44" s="539" t="e">
        <f ca="1">+IF(AND(ISNUMBER(OFFSET('Hygiene Data'!$I$7,0,10*ROW('Hygiene Data'!I38))),'Data Summary'!EE44="Yes"),OFFSET('Hygiene Data'!$I$7,0,10*ROW('Hygiene Data'!I38)),NA())</f>
        <v>#N/A</v>
      </c>
      <c r="BQ44" s="539" t="e">
        <f ca="1">+IF(AND(ISNUMBER(OFFSET('Hygiene Data'!$I$9,0,10*ROW('Hygiene Data'!I38))),'Data Summary'!EF44="Yes"),OFFSET('Hygiene Data'!$I$9,0,10*ROW('Hygiene Data'!I38)),NA())</f>
        <v>#N/A</v>
      </c>
    </row>
    <row r="45" spans="1:69" x14ac:dyDescent="0.25">
      <c r="A45" s="535" t="e">
        <f ca="1">+RIGHT('Data Summary'!A45,LEN('Data Summary'!A45)-9)</f>
        <v>#VALUE!</v>
      </c>
      <c r="B45" s="509" t="str">
        <f ca="1">+IF(ISTEXT('Data Summary'!B45),'Data Summary'!B45,"")</f>
        <v/>
      </c>
      <c r="C45" s="536" t="e">
        <f ca="1">+VALUE('Data Summary'!C45)</f>
        <v>#VALUE!</v>
      </c>
      <c r="D45" s="537" t="e">
        <f ca="1">+IF(AND(ISNUMBER(OFFSET('Water Data'!$D$4,0,10*ROW('Water Data'!D39))),'Data Summary'!BS45="Yes"),100-OFFSET('Water Data'!$D$4,0,10*ROW('Water Data'!D39)),NA())</f>
        <v>#N/A</v>
      </c>
      <c r="E45" s="537" t="e">
        <f ca="1">+IF(AND(ISNUMBER(OFFSET('Water Data'!$D$6,0,10*ROW('Water Data'!D39))),'Data Summary'!BT45="Yes"),OFFSET('Water Data'!$D$6,0,10*ROW('Water Data'!D39)),NA())</f>
        <v>#N/A</v>
      </c>
      <c r="F45" s="537" t="e">
        <f ca="1">+IF(AND(ISNUMBER(OFFSET('Water Data'!$D$9,0,10*ROW('Water Data'!D39))),'Data Summary'!BU45="Yes"),OFFSET('Water Data'!$D$9,0,10*ROW('Water Data'!D39)),NA())</f>
        <v>#N/A</v>
      </c>
      <c r="G45" s="537" t="e">
        <f ca="1">+IF(AND(ISNUMBER(OFFSET('Water Data'!$E$4,0,10*ROW('Water Data'!E39))),'Data Summary'!BV45="Yes"),100-OFFSET('Water Data'!$E$4,0,10*ROW('Water Data'!E39)),NA())</f>
        <v>#N/A</v>
      </c>
      <c r="H45" s="537" t="e">
        <f ca="1">+IF(AND(ISNUMBER(OFFSET('Water Data'!$E$6,0,10*ROW('Water Data'!E39))),'Data Summary'!BW45="Yes"),OFFSET('Water Data'!$E$6,0,10*ROW('Water Data'!E39)),NA())</f>
        <v>#N/A</v>
      </c>
      <c r="I45" s="537" t="e">
        <f ca="1">+IF(AND(ISNUMBER(OFFSET('Water Data'!$E$9,0,10*ROW('Water Data'!E39))),'Data Summary'!BX45="Yes"),OFFSET('Water Data'!$E$9,0,10*ROW('Water Data'!E39)),NA())</f>
        <v>#N/A</v>
      </c>
      <c r="J45" s="537" t="e">
        <f ca="1">+IF(AND(ISNUMBER(OFFSET('Water Data'!$F$4,0,10*ROW('Water Data'!F39))),'Data Summary'!BY45="Yes"),100-OFFSET('Water Data'!$F$4,0,10*ROW('Water Data'!F39)),NA())</f>
        <v>#N/A</v>
      </c>
      <c r="K45" s="537" t="e">
        <f ca="1">+IF(AND(ISNUMBER(OFFSET('Water Data'!$F$6,0,10*ROW('Water Data'!F39))),'Data Summary'!BZ45="Yes"),OFFSET('Water Data'!$F$6,0,10*ROW('Water Data'!F39)),NA())</f>
        <v>#N/A</v>
      </c>
      <c r="L45" s="537" t="e">
        <f ca="1">+IF(AND(ISNUMBER(OFFSET('Water Data'!$F$9,0,10*ROW('Water Data'!F39))),'Data Summary'!CA45="Yes"),OFFSET('Water Data'!$F$9,0,10*ROW('Water Data'!F39)),NA())</f>
        <v>#N/A</v>
      </c>
      <c r="M45" s="537" t="e">
        <f ca="1">+IF(AND(ISNUMBER(OFFSET('Water Data'!$G$4,0,10*ROW('Water Data'!G39))),'Data Summary'!CB45="Yes"),100-OFFSET('Water Data'!$G$4,0,10*ROW('Water Data'!G39)),NA())</f>
        <v>#N/A</v>
      </c>
      <c r="N45" s="537" t="e">
        <f ca="1">+IF(AND(ISNUMBER(OFFSET('Water Data'!$G$6,0,10*ROW('Water Data'!G39))),'Data Summary'!CC45="Yes"),OFFSET('Water Data'!$G$6,0,10*ROW('Water Data'!G39)),NA())</f>
        <v>#N/A</v>
      </c>
      <c r="O45" s="537" t="e">
        <f ca="1">+IF(AND(ISNUMBER(OFFSET('Water Data'!$G$9,0,10*ROW('Water Data'!G39))),'Data Summary'!CD45="Yes"),OFFSET('Water Data'!$G$9,0,10*ROW('Water Data'!G39)),NA())</f>
        <v>#N/A</v>
      </c>
      <c r="P45" s="537" t="e">
        <f ca="1">+IF(AND(ISNUMBER(OFFSET('Water Data'!$H$4,0,10*ROW('Water Data'!H39))),'Data Summary'!CE45="Yes"),100-OFFSET('Water Data'!$H$4,0,10*ROW('Water Data'!H39)),NA())</f>
        <v>#N/A</v>
      </c>
      <c r="Q45" s="537" t="e">
        <f ca="1">+IF(AND(ISNUMBER(OFFSET('Water Data'!$H$6,0,10*ROW('Water Data'!H39))),'Data Summary'!CF45="Yes"),OFFSET('Water Data'!$H$6,0,10*ROW('Water Data'!H39)),NA())</f>
        <v>#N/A</v>
      </c>
      <c r="R45" s="537" t="e">
        <f ca="1">+IF(AND(ISNUMBER(OFFSET('Water Data'!$H$9,0,10*ROW('Water Data'!H39))),'Data Summary'!CG45="Yes"),OFFSET('Water Data'!$H$9,0,10*ROW('Water Data'!H39)),NA())</f>
        <v>#N/A</v>
      </c>
      <c r="S45" s="537" t="e">
        <f ca="1">+IF(AND(ISNUMBER(OFFSET('Water Data'!$I$4,0,10*ROW('Water Data'!I39))),'Data Summary'!CH45="Yes"),100-OFFSET('Water Data'!$I$4,0,10*ROW('Water Data'!I39)),NA())</f>
        <v>#N/A</v>
      </c>
      <c r="T45" s="537" t="e">
        <f ca="1">+IF(AND(ISNUMBER(OFFSET('Water Data'!$I$6,0,10*ROW('Water Data'!I39))),'Data Summary'!CI45="Yes"),OFFSET('Water Data'!$I$6,0,10*ROW('Water Data'!I39)),NA())</f>
        <v>#N/A</v>
      </c>
      <c r="U45" s="537" t="e">
        <f ca="1">+IF(AND(ISNUMBER(OFFSET('Water Data'!$I$9,0,10*ROW('Water Data'!I39))),'Data Summary'!CJ45="Yes"),OFFSET('Water Data'!$I$9,0,10*ROW('Water Data'!I39)),NA())</f>
        <v>#N/A</v>
      </c>
      <c r="V45" s="538" t="e">
        <f ca="1">+IF(AND(ISNUMBER(OFFSET('Sanitation Data'!$D$4,0,10*ROW('Sanitation Data'!D39))),'Data Summary'!CK45="Yes"),100-OFFSET('Sanitation Data'!$D$4,0,10*ROW('Sanitation Data'!D39)),NA())</f>
        <v>#N/A</v>
      </c>
      <c r="W45" s="538" t="e">
        <f ca="1">+IF(AND(ISNUMBER(OFFSET('Sanitation Data'!$D$6,0,10*ROW('Sanitation Data'!D39))),'Data Summary'!CL45="Yes"),OFFSET('Sanitation Data'!$D$6,0,10*ROW('Sanitation Data'!D39)),NA())</f>
        <v>#N/A</v>
      </c>
      <c r="X45" s="538" t="e">
        <f ca="1">+IF(AND(ISNUMBER(OFFSET('Sanitation Data'!$D$10,0,10*ROW('Sanitation Data'!D39))),'Data Summary'!CM45="Yes"),OFFSET('Sanitation Data'!$D$10,0,10*ROW('Sanitation Data'!D39)),NA())</f>
        <v>#N/A</v>
      </c>
      <c r="Y45" s="538" t="e">
        <f ca="1">+IF(AND(ISNUMBER(OFFSET('Sanitation Data'!$D$11,0,10*ROW('Sanitation Data'!D39))),'Data Summary'!CN45="Yes"),OFFSET('Sanitation Data'!$D$11,0,10*ROW('Sanitation Data'!D39)),NA())</f>
        <v>#N/A</v>
      </c>
      <c r="Z45" s="538" t="e">
        <f ca="1">+IF(AND(ISNUMBER(OFFSET('Sanitation Data'!$D$12,0,10*ROW('Sanitation Data'!D39))),'Data Summary'!CO45="Yes"),OFFSET('Sanitation Data'!$D$12,0,10*ROW('Sanitation Data'!D39)),NA())</f>
        <v>#N/A</v>
      </c>
      <c r="AA45" s="538" t="e">
        <f ca="1">+IF(AND(ISNUMBER(OFFSET('Sanitation Data'!$E$4,0,10*ROW('Sanitation Data'!E39))),'Data Summary'!CP45="Yes"),100-OFFSET('Sanitation Data'!$E$4,0,10*ROW('Sanitation Data'!E39)),NA())</f>
        <v>#N/A</v>
      </c>
      <c r="AB45" s="538" t="e">
        <f ca="1">+IF(AND(ISNUMBER(OFFSET('Sanitation Data'!$E$6,0,10*ROW('Sanitation Data'!E39))),'Data Summary'!CQ45="Yes"),OFFSET('Sanitation Data'!$E$6,0,10*ROW('Sanitation Data'!E39)),NA())</f>
        <v>#N/A</v>
      </c>
      <c r="AC45" s="538" t="e">
        <f ca="1">+IF(AND(ISNUMBER(OFFSET('Sanitation Data'!$E$10,0,10*ROW('Sanitation Data'!E39))),'Data Summary'!CR45="Yes"),OFFSET('Sanitation Data'!$E$10,0,10*ROW('Sanitation Data'!E39)),NA())</f>
        <v>#N/A</v>
      </c>
      <c r="AD45" s="538" t="e">
        <f ca="1">+IF(AND(ISNUMBER(OFFSET('Sanitation Data'!$E$11,0,10*ROW('Sanitation Data'!E39))),'Data Summary'!CS45="Yes"),OFFSET('Sanitation Data'!$E$11,0,10*ROW('Sanitation Data'!E39)),NA())</f>
        <v>#N/A</v>
      </c>
      <c r="AE45" s="538" t="e">
        <f ca="1">+IF(AND(ISNUMBER(OFFSET('Sanitation Data'!$E$12,0,10*ROW('Sanitation Data'!E39))),'Data Summary'!CT45="Yes"),OFFSET('Sanitation Data'!$E$12,0,10*ROW('Sanitation Data'!E39)),NA())</f>
        <v>#N/A</v>
      </c>
      <c r="AF45" s="538" t="e">
        <f ca="1">+IF(AND(ISNUMBER(OFFSET('Sanitation Data'!$F$4,0,10*ROW('Sanitation Data'!F39))),'Data Summary'!CU45="Yes"),100-OFFSET('Sanitation Data'!$F$4,0,10*ROW('Sanitation Data'!F39)),NA())</f>
        <v>#N/A</v>
      </c>
      <c r="AG45" s="538" t="e">
        <f ca="1">+IF(AND(ISNUMBER(OFFSET('Sanitation Data'!$F$6,0,10*ROW('Sanitation Data'!F39))),'Data Summary'!CV45="Yes"),OFFSET('Sanitation Data'!$F$6,0,10*ROW('Sanitation Data'!F39)),NA())</f>
        <v>#N/A</v>
      </c>
      <c r="AH45" s="538" t="e">
        <f ca="1">+IF(AND(ISNUMBER(OFFSET('Sanitation Data'!$F$10,0,10*ROW('Sanitation Data'!F39))),'Data Summary'!CW45="Yes"),OFFSET('Sanitation Data'!$F$10,0,10*ROW('Sanitation Data'!F39)),NA())</f>
        <v>#N/A</v>
      </c>
      <c r="AI45" s="538" t="e">
        <f ca="1">+IF(AND(ISNUMBER(OFFSET('Sanitation Data'!$F$11,0,10*ROW('Sanitation Data'!F39))),'Data Summary'!CX45="Yes"),OFFSET('Sanitation Data'!$F$11,0,10*ROW('Sanitation Data'!F39)),NA())</f>
        <v>#N/A</v>
      </c>
      <c r="AJ45" s="538" t="e">
        <f ca="1">+IF(AND(ISNUMBER(OFFSET('Sanitation Data'!$F$12,0,10*ROW('Sanitation Data'!F39))),'Data Summary'!CY45="Yes"),OFFSET('Sanitation Data'!$F$12,0,10*ROW('Sanitation Data'!F39)),NA())</f>
        <v>#N/A</v>
      </c>
      <c r="AK45" s="538" t="e">
        <f ca="1">+IF(AND(ISNUMBER(OFFSET('Sanitation Data'!$G$4,0,10*ROW('Sanitation Data'!G39))),'Data Summary'!CZ45="Yes"),100-OFFSET('Sanitation Data'!$G$4,0,10*ROW('Sanitation Data'!G39)),NA())</f>
        <v>#N/A</v>
      </c>
      <c r="AL45" s="538" t="e">
        <f ca="1">+IF(AND(ISNUMBER(OFFSET('Sanitation Data'!$G$6,0,10*ROW('Sanitation Data'!G39))),'Data Summary'!DA45="Yes"),OFFSET('Sanitation Data'!$G$6,0,10*ROW('Sanitation Data'!G39)),NA())</f>
        <v>#N/A</v>
      </c>
      <c r="AM45" s="538" t="e">
        <f ca="1">+IF(AND(ISNUMBER(OFFSET('Sanitation Data'!$G$10,0,10*ROW('Sanitation Data'!G39))),'Data Summary'!DB45="Yes"),OFFSET('Sanitation Data'!$G$10,0,10*ROW('Sanitation Data'!G39)),NA())</f>
        <v>#N/A</v>
      </c>
      <c r="AN45" s="538" t="e">
        <f ca="1">+IF(AND(ISNUMBER(OFFSET('Sanitation Data'!$G$11,0,10*ROW('Sanitation Data'!G39))),'Data Summary'!DC45="Yes"),OFFSET('Sanitation Data'!$G$11,0,10*ROW('Sanitation Data'!G39)),NA())</f>
        <v>#N/A</v>
      </c>
      <c r="AO45" s="538" t="e">
        <f ca="1">+IF(AND(ISNUMBER(OFFSET('Sanitation Data'!$G$12,0,10*ROW('Sanitation Data'!G39))),'Data Summary'!DD45="Yes"),OFFSET('Sanitation Data'!$G$12,0,10*ROW('Sanitation Data'!G39)),NA())</f>
        <v>#N/A</v>
      </c>
      <c r="AP45" s="538" t="e">
        <f ca="1">+IF(AND(ISNUMBER(OFFSET('Sanitation Data'!$H$4,0,10*ROW('Sanitation Data'!H39))),'Data Summary'!DE45="Yes"),100-OFFSET('Sanitation Data'!$H$4,0,10*ROW('Sanitation Data'!H39)),NA())</f>
        <v>#N/A</v>
      </c>
      <c r="AQ45" s="538" t="e">
        <f ca="1">+IF(AND(ISNUMBER(OFFSET('Sanitation Data'!$H$6,0,10*ROW('Sanitation Data'!H39))),'Data Summary'!DF45="Yes"),OFFSET('Sanitation Data'!$H$6,0,10*ROW('Sanitation Data'!H39)),NA())</f>
        <v>#N/A</v>
      </c>
      <c r="AR45" s="538" t="e">
        <f ca="1">+IF(AND(ISNUMBER(OFFSET('Sanitation Data'!$H$10,0,10*ROW('Sanitation Data'!H39))),'Data Summary'!DG45="Yes"),OFFSET('Sanitation Data'!$H$10,0,10*ROW('Sanitation Data'!H39)),NA())</f>
        <v>#N/A</v>
      </c>
      <c r="AS45" s="538" t="e">
        <f ca="1">+IF(AND(ISNUMBER(OFFSET('Sanitation Data'!$H$11,0,10*ROW('Sanitation Data'!H39))),'Data Summary'!DH45="Yes"),OFFSET('Sanitation Data'!$H$11,0,10*ROW('Sanitation Data'!H39)),NA())</f>
        <v>#N/A</v>
      </c>
      <c r="AT45" s="538" t="e">
        <f ca="1">+IF(AND(ISNUMBER(OFFSET('Sanitation Data'!$H$12,0,10*ROW('Sanitation Data'!H39))),'Data Summary'!DI45="Yes"),OFFSET('Sanitation Data'!$H$12,0,10*ROW('Sanitation Data'!H39)),NA())</f>
        <v>#N/A</v>
      </c>
      <c r="AU45" s="538" t="e">
        <f ca="1">+IF(AND(ISNUMBER(OFFSET('Sanitation Data'!$I$4,0,10*ROW('Sanitation Data'!I39))),'Data Summary'!DJ45="Yes"),100-OFFSET('Sanitation Data'!$I$4,0,10*ROW('Sanitation Data'!I39)),NA())</f>
        <v>#N/A</v>
      </c>
      <c r="AV45" s="538" t="e">
        <f ca="1">+IF(AND(ISNUMBER(OFFSET('Sanitation Data'!$I$6,0,10*ROW('Sanitation Data'!I39))),'Data Summary'!DK45="Yes"),OFFSET('Sanitation Data'!$I$6,0,10*ROW('Sanitation Data'!I39)),NA())</f>
        <v>#N/A</v>
      </c>
      <c r="AW45" s="538" t="e">
        <f ca="1">+IF(AND(ISNUMBER(OFFSET('Sanitation Data'!$I$10,0,10*ROW('Sanitation Data'!I39))),'Data Summary'!DL45="Yes"),OFFSET('Sanitation Data'!$I$10,0,10*ROW('Sanitation Data'!I39)),NA())</f>
        <v>#N/A</v>
      </c>
      <c r="AX45" s="538" t="e">
        <f ca="1">+IF(AND(ISNUMBER(OFFSET('Sanitation Data'!$I$11,0,10*ROW('Sanitation Data'!I39))),'Data Summary'!DM45="Yes"),OFFSET('Sanitation Data'!$I$11,0,10*ROW('Sanitation Data'!I39)),NA())</f>
        <v>#N/A</v>
      </c>
      <c r="AY45" s="538" t="e">
        <f ca="1">+IF(AND(ISNUMBER(OFFSET('Sanitation Data'!$I$12,0,10*ROW('Sanitation Data'!I39))),'Data Summary'!DN45="Yes"),OFFSET('Sanitation Data'!$I$12,0,10*ROW('Sanitation Data'!I39)),NA())</f>
        <v>#N/A</v>
      </c>
      <c r="AZ45" s="539" t="e">
        <f ca="1">+IF(AND(ISNUMBER(OFFSET('Hygiene Data'!$D$5,0,10*ROW('Hygiene Data'!D39))),'Data Summary'!DO45="Yes"),OFFSET('Hygiene Data'!$D$5,0,10*ROW('Hygiene Data'!D39)),NA())</f>
        <v>#N/A</v>
      </c>
      <c r="BA45" s="539" t="e">
        <f ca="1">+IF(AND(ISNUMBER(OFFSET('Hygiene Data'!$D$7,0,10*ROW('Hygiene Data'!D39))),'Data Summary'!DP45="Yes"),OFFSET('Hygiene Data'!$D$7,0,10*ROW('Hygiene Data'!D39)),NA())</f>
        <v>#N/A</v>
      </c>
      <c r="BB45" s="539" t="e">
        <f ca="1">+IF(AND(ISNUMBER(OFFSET('Hygiene Data'!$D$9,0,10*ROW('Hygiene Data'!D39))),'Data Summary'!DQ45="Yes"),OFFSET('Hygiene Data'!$D$9,0,10*ROW('Hygiene Data'!D39)),NA())</f>
        <v>#N/A</v>
      </c>
      <c r="BC45" s="539" t="e">
        <f ca="1">+IF(AND(ISNUMBER(OFFSET('Hygiene Data'!$E$5,0,10*ROW('Hygiene Data'!E39))),'Data Summary'!DR45="Yes"),OFFSET('Hygiene Data'!$E$5,0,10*ROW('Hygiene Data'!E39)),NA())</f>
        <v>#N/A</v>
      </c>
      <c r="BD45" s="539" t="e">
        <f ca="1">+IF(AND(ISNUMBER(OFFSET('Hygiene Data'!$E$7,0,10*ROW('Hygiene Data'!E39))),'Data Summary'!DS45="Yes"),OFFSET('Hygiene Data'!$E$7,0,10*ROW('Hygiene Data'!E39)),NA())</f>
        <v>#N/A</v>
      </c>
      <c r="BE45" s="539" t="e">
        <f ca="1">+IF(AND(ISNUMBER(OFFSET('Hygiene Data'!$E$9,0,10*ROW('Hygiene Data'!E39))),'Data Summary'!DT45="Yes"),OFFSET('Hygiene Data'!$E$9,0,10*ROW('Hygiene Data'!E39)),NA())</f>
        <v>#N/A</v>
      </c>
      <c r="BF45" s="539" t="e">
        <f ca="1">+IF(AND(ISNUMBER(OFFSET('Hygiene Data'!$F$5,0,10*ROW('Hygiene Data'!F39))),'Data Summary'!DU45="Yes"),OFFSET('Hygiene Data'!$F$5,0,10*ROW('Hygiene Data'!F39)),NA())</f>
        <v>#N/A</v>
      </c>
      <c r="BG45" s="539" t="e">
        <f ca="1">+IF(AND(ISNUMBER(OFFSET('Hygiene Data'!$F$7,0,10*ROW('Hygiene Data'!F39))),'Data Summary'!DV45="Yes"),OFFSET('Hygiene Data'!$F$7,0,10*ROW('Hygiene Data'!F39)),NA())</f>
        <v>#N/A</v>
      </c>
      <c r="BH45" s="539" t="e">
        <f ca="1">+IF(AND(ISNUMBER(OFFSET('Hygiene Data'!$F$9,0,10*ROW('Hygiene Data'!F39))),'Data Summary'!DW45="Yes"),OFFSET('Hygiene Data'!$F$9,0,10*ROW('Hygiene Data'!F39)),NA())</f>
        <v>#N/A</v>
      </c>
      <c r="BI45" s="539" t="e">
        <f ca="1">+IF(AND(ISNUMBER(OFFSET('Hygiene Data'!$G$5,0,10*ROW('Hygiene Data'!G39))),'Data Summary'!DX45="Yes"),OFFSET('Hygiene Data'!$G$5,0,10*ROW('Hygiene Data'!G39)),NA())</f>
        <v>#N/A</v>
      </c>
      <c r="BJ45" s="539" t="e">
        <f ca="1">+IF(AND(ISNUMBER(OFFSET('Hygiene Data'!$G$7,0,10*ROW('Hygiene Data'!G39))),'Data Summary'!DY45="Yes"),OFFSET('Hygiene Data'!$G$7,0,10*ROW('Hygiene Data'!G39)),NA())</f>
        <v>#N/A</v>
      </c>
      <c r="BK45" s="539" t="e">
        <f ca="1">+IF(AND(ISNUMBER(OFFSET('Hygiene Data'!$G$9,0,10*ROW('Hygiene Data'!G39))),'Data Summary'!DZ45="Yes"),OFFSET('Hygiene Data'!$G$9,0,10*ROW('Hygiene Data'!G39)),NA())</f>
        <v>#N/A</v>
      </c>
      <c r="BL45" s="539" t="e">
        <f ca="1">+IF(AND(ISNUMBER(OFFSET('Hygiene Data'!$H$5,0,10*ROW('Hygiene Data'!H39))),'Data Summary'!EA45="Yes"),OFFSET('Hygiene Data'!$H$5,0,10*ROW('Hygiene Data'!H39)),NA())</f>
        <v>#N/A</v>
      </c>
      <c r="BM45" s="539" t="e">
        <f ca="1">+IF(AND(ISNUMBER(OFFSET('Hygiene Data'!$H$7,0,10*ROW('Hygiene Data'!H39))),'Data Summary'!EB45="Yes"),OFFSET('Hygiene Data'!$H$7,0,10*ROW('Hygiene Data'!H39)),NA())</f>
        <v>#N/A</v>
      </c>
      <c r="BN45" s="539" t="e">
        <f ca="1">+IF(AND(ISNUMBER(OFFSET('Hygiene Data'!$H$9,0,10*ROW('Hygiene Data'!H39))),'Data Summary'!EC45="Yes"),OFFSET('Hygiene Data'!$H$9,0,10*ROW('Hygiene Data'!H39)),NA())</f>
        <v>#N/A</v>
      </c>
      <c r="BO45" s="539" t="e">
        <f ca="1">+IF(AND(ISNUMBER(OFFSET('Hygiene Data'!$I$5,0,10*ROW('Hygiene Data'!I39))),'Data Summary'!ED45="Yes"),OFFSET('Hygiene Data'!$I$5,0,10*ROW('Hygiene Data'!I39)),NA())</f>
        <v>#N/A</v>
      </c>
      <c r="BP45" s="539" t="e">
        <f ca="1">+IF(AND(ISNUMBER(OFFSET('Hygiene Data'!$I$7,0,10*ROW('Hygiene Data'!I39))),'Data Summary'!EE45="Yes"),OFFSET('Hygiene Data'!$I$7,0,10*ROW('Hygiene Data'!I39)),NA())</f>
        <v>#N/A</v>
      </c>
      <c r="BQ45" s="539" t="e">
        <f ca="1">+IF(AND(ISNUMBER(OFFSET('Hygiene Data'!$I$9,0,10*ROW('Hygiene Data'!I39))),'Data Summary'!EF45="Yes"),OFFSET('Hygiene Data'!$I$9,0,10*ROW('Hygiene Data'!I39)),NA())</f>
        <v>#N/A</v>
      </c>
    </row>
    <row r="46" spans="1:69" x14ac:dyDescent="0.25">
      <c r="A46" s="535" t="e">
        <f ca="1">+RIGHT('Data Summary'!A46,LEN('Data Summary'!A46)-9)</f>
        <v>#VALUE!</v>
      </c>
      <c r="B46" s="509" t="str">
        <f ca="1">+IF(ISTEXT('Data Summary'!B46),'Data Summary'!B46,"")</f>
        <v/>
      </c>
      <c r="C46" s="536" t="e">
        <f ca="1">+VALUE('Data Summary'!C46)</f>
        <v>#VALUE!</v>
      </c>
      <c r="D46" s="537" t="e">
        <f ca="1">+IF(AND(ISNUMBER(OFFSET('Water Data'!$D$4,0,10*ROW('Water Data'!D40))),'Data Summary'!BS46="Yes"),100-OFFSET('Water Data'!$D$4,0,10*ROW('Water Data'!D40)),NA())</f>
        <v>#N/A</v>
      </c>
      <c r="E46" s="537" t="e">
        <f ca="1">+IF(AND(ISNUMBER(OFFSET('Water Data'!$D$6,0,10*ROW('Water Data'!D40))),'Data Summary'!BT46="Yes"),OFFSET('Water Data'!$D$6,0,10*ROW('Water Data'!D40)),NA())</f>
        <v>#N/A</v>
      </c>
      <c r="F46" s="537" t="e">
        <f ca="1">+IF(AND(ISNUMBER(OFFSET('Water Data'!$D$9,0,10*ROW('Water Data'!D40))),'Data Summary'!BU46="Yes"),OFFSET('Water Data'!$D$9,0,10*ROW('Water Data'!D40)),NA())</f>
        <v>#N/A</v>
      </c>
      <c r="G46" s="537" t="e">
        <f ca="1">+IF(AND(ISNUMBER(OFFSET('Water Data'!$E$4,0,10*ROW('Water Data'!E40))),'Data Summary'!BV46="Yes"),100-OFFSET('Water Data'!$E$4,0,10*ROW('Water Data'!E40)),NA())</f>
        <v>#N/A</v>
      </c>
      <c r="H46" s="537" t="e">
        <f ca="1">+IF(AND(ISNUMBER(OFFSET('Water Data'!$E$6,0,10*ROW('Water Data'!E40))),'Data Summary'!BW46="Yes"),OFFSET('Water Data'!$E$6,0,10*ROW('Water Data'!E40)),NA())</f>
        <v>#N/A</v>
      </c>
      <c r="I46" s="537" t="e">
        <f ca="1">+IF(AND(ISNUMBER(OFFSET('Water Data'!$E$9,0,10*ROW('Water Data'!E40))),'Data Summary'!BX46="Yes"),OFFSET('Water Data'!$E$9,0,10*ROW('Water Data'!E40)),NA())</f>
        <v>#N/A</v>
      </c>
      <c r="J46" s="537" t="e">
        <f ca="1">+IF(AND(ISNUMBER(OFFSET('Water Data'!$F$4,0,10*ROW('Water Data'!F40))),'Data Summary'!BY46="Yes"),100-OFFSET('Water Data'!$F$4,0,10*ROW('Water Data'!F40)),NA())</f>
        <v>#N/A</v>
      </c>
      <c r="K46" s="537" t="e">
        <f ca="1">+IF(AND(ISNUMBER(OFFSET('Water Data'!$F$6,0,10*ROW('Water Data'!F40))),'Data Summary'!BZ46="Yes"),OFFSET('Water Data'!$F$6,0,10*ROW('Water Data'!F40)),NA())</f>
        <v>#N/A</v>
      </c>
      <c r="L46" s="537" t="e">
        <f ca="1">+IF(AND(ISNUMBER(OFFSET('Water Data'!$F$9,0,10*ROW('Water Data'!F40))),'Data Summary'!CA46="Yes"),OFFSET('Water Data'!$F$9,0,10*ROW('Water Data'!F40)),NA())</f>
        <v>#N/A</v>
      </c>
      <c r="M46" s="537" t="e">
        <f ca="1">+IF(AND(ISNUMBER(OFFSET('Water Data'!$G$4,0,10*ROW('Water Data'!G40))),'Data Summary'!CB46="Yes"),100-OFFSET('Water Data'!$G$4,0,10*ROW('Water Data'!G40)),NA())</f>
        <v>#N/A</v>
      </c>
      <c r="N46" s="537" t="e">
        <f ca="1">+IF(AND(ISNUMBER(OFFSET('Water Data'!$G$6,0,10*ROW('Water Data'!G40))),'Data Summary'!CC46="Yes"),OFFSET('Water Data'!$G$6,0,10*ROW('Water Data'!G40)),NA())</f>
        <v>#N/A</v>
      </c>
      <c r="O46" s="537" t="e">
        <f ca="1">+IF(AND(ISNUMBER(OFFSET('Water Data'!$G$9,0,10*ROW('Water Data'!G40))),'Data Summary'!CD46="Yes"),OFFSET('Water Data'!$G$9,0,10*ROW('Water Data'!G40)),NA())</f>
        <v>#N/A</v>
      </c>
      <c r="P46" s="537" t="e">
        <f ca="1">+IF(AND(ISNUMBER(OFFSET('Water Data'!$H$4,0,10*ROW('Water Data'!H40))),'Data Summary'!CE46="Yes"),100-OFFSET('Water Data'!$H$4,0,10*ROW('Water Data'!H40)),NA())</f>
        <v>#N/A</v>
      </c>
      <c r="Q46" s="537" t="e">
        <f ca="1">+IF(AND(ISNUMBER(OFFSET('Water Data'!$H$6,0,10*ROW('Water Data'!H40))),'Data Summary'!CF46="Yes"),OFFSET('Water Data'!$H$6,0,10*ROW('Water Data'!H40)),NA())</f>
        <v>#N/A</v>
      </c>
      <c r="R46" s="537" t="e">
        <f ca="1">+IF(AND(ISNUMBER(OFFSET('Water Data'!$H$9,0,10*ROW('Water Data'!H40))),'Data Summary'!CG46="Yes"),OFFSET('Water Data'!$H$9,0,10*ROW('Water Data'!H40)),NA())</f>
        <v>#N/A</v>
      </c>
      <c r="S46" s="537" t="e">
        <f ca="1">+IF(AND(ISNUMBER(OFFSET('Water Data'!$I$4,0,10*ROW('Water Data'!I40))),'Data Summary'!CH46="Yes"),100-OFFSET('Water Data'!$I$4,0,10*ROW('Water Data'!I40)),NA())</f>
        <v>#N/A</v>
      </c>
      <c r="T46" s="537" t="e">
        <f ca="1">+IF(AND(ISNUMBER(OFFSET('Water Data'!$I$6,0,10*ROW('Water Data'!I40))),'Data Summary'!CI46="Yes"),OFFSET('Water Data'!$I$6,0,10*ROW('Water Data'!I40)),NA())</f>
        <v>#N/A</v>
      </c>
      <c r="U46" s="537" t="e">
        <f ca="1">+IF(AND(ISNUMBER(OFFSET('Water Data'!$I$9,0,10*ROW('Water Data'!I40))),'Data Summary'!CJ46="Yes"),OFFSET('Water Data'!$I$9,0,10*ROW('Water Data'!I40)),NA())</f>
        <v>#N/A</v>
      </c>
      <c r="V46" s="538" t="e">
        <f ca="1">+IF(AND(ISNUMBER(OFFSET('Sanitation Data'!$D$4,0,10*ROW('Sanitation Data'!D40))),'Data Summary'!CK46="Yes"),100-OFFSET('Sanitation Data'!$D$4,0,10*ROW('Sanitation Data'!D40)),NA())</f>
        <v>#N/A</v>
      </c>
      <c r="W46" s="538" t="e">
        <f ca="1">+IF(AND(ISNUMBER(OFFSET('Sanitation Data'!$D$6,0,10*ROW('Sanitation Data'!D40))),'Data Summary'!CL46="Yes"),OFFSET('Sanitation Data'!$D$6,0,10*ROW('Sanitation Data'!D40)),NA())</f>
        <v>#N/A</v>
      </c>
      <c r="X46" s="538" t="e">
        <f ca="1">+IF(AND(ISNUMBER(OFFSET('Sanitation Data'!$D$10,0,10*ROW('Sanitation Data'!D40))),'Data Summary'!CM46="Yes"),OFFSET('Sanitation Data'!$D$10,0,10*ROW('Sanitation Data'!D40)),NA())</f>
        <v>#N/A</v>
      </c>
      <c r="Y46" s="538" t="e">
        <f ca="1">+IF(AND(ISNUMBER(OFFSET('Sanitation Data'!$D$11,0,10*ROW('Sanitation Data'!D40))),'Data Summary'!CN46="Yes"),OFFSET('Sanitation Data'!$D$11,0,10*ROW('Sanitation Data'!D40)),NA())</f>
        <v>#N/A</v>
      </c>
      <c r="Z46" s="538" t="e">
        <f ca="1">+IF(AND(ISNUMBER(OFFSET('Sanitation Data'!$D$12,0,10*ROW('Sanitation Data'!D40))),'Data Summary'!CO46="Yes"),OFFSET('Sanitation Data'!$D$12,0,10*ROW('Sanitation Data'!D40)),NA())</f>
        <v>#N/A</v>
      </c>
      <c r="AA46" s="538" t="e">
        <f ca="1">+IF(AND(ISNUMBER(OFFSET('Sanitation Data'!$E$4,0,10*ROW('Sanitation Data'!E40))),'Data Summary'!CP46="Yes"),100-OFFSET('Sanitation Data'!$E$4,0,10*ROW('Sanitation Data'!E40)),NA())</f>
        <v>#N/A</v>
      </c>
      <c r="AB46" s="538" t="e">
        <f ca="1">+IF(AND(ISNUMBER(OFFSET('Sanitation Data'!$E$6,0,10*ROW('Sanitation Data'!E40))),'Data Summary'!CQ46="Yes"),OFFSET('Sanitation Data'!$E$6,0,10*ROW('Sanitation Data'!E40)),NA())</f>
        <v>#N/A</v>
      </c>
      <c r="AC46" s="538" t="e">
        <f ca="1">+IF(AND(ISNUMBER(OFFSET('Sanitation Data'!$E$10,0,10*ROW('Sanitation Data'!E40))),'Data Summary'!CR46="Yes"),OFFSET('Sanitation Data'!$E$10,0,10*ROW('Sanitation Data'!E40)),NA())</f>
        <v>#N/A</v>
      </c>
      <c r="AD46" s="538" t="e">
        <f ca="1">+IF(AND(ISNUMBER(OFFSET('Sanitation Data'!$E$11,0,10*ROW('Sanitation Data'!E40))),'Data Summary'!CS46="Yes"),OFFSET('Sanitation Data'!$E$11,0,10*ROW('Sanitation Data'!E40)),NA())</f>
        <v>#N/A</v>
      </c>
      <c r="AE46" s="538" t="e">
        <f ca="1">+IF(AND(ISNUMBER(OFFSET('Sanitation Data'!$E$12,0,10*ROW('Sanitation Data'!E40))),'Data Summary'!CT46="Yes"),OFFSET('Sanitation Data'!$E$12,0,10*ROW('Sanitation Data'!E40)),NA())</f>
        <v>#N/A</v>
      </c>
      <c r="AF46" s="538" t="e">
        <f ca="1">+IF(AND(ISNUMBER(OFFSET('Sanitation Data'!$F$4,0,10*ROW('Sanitation Data'!F40))),'Data Summary'!CU46="Yes"),100-OFFSET('Sanitation Data'!$F$4,0,10*ROW('Sanitation Data'!F40)),NA())</f>
        <v>#N/A</v>
      </c>
      <c r="AG46" s="538" t="e">
        <f ca="1">+IF(AND(ISNUMBER(OFFSET('Sanitation Data'!$F$6,0,10*ROW('Sanitation Data'!F40))),'Data Summary'!CV46="Yes"),OFFSET('Sanitation Data'!$F$6,0,10*ROW('Sanitation Data'!F40)),NA())</f>
        <v>#N/A</v>
      </c>
      <c r="AH46" s="538" t="e">
        <f ca="1">+IF(AND(ISNUMBER(OFFSET('Sanitation Data'!$F$10,0,10*ROW('Sanitation Data'!F40))),'Data Summary'!CW46="Yes"),OFFSET('Sanitation Data'!$F$10,0,10*ROW('Sanitation Data'!F40)),NA())</f>
        <v>#N/A</v>
      </c>
      <c r="AI46" s="538" t="e">
        <f ca="1">+IF(AND(ISNUMBER(OFFSET('Sanitation Data'!$F$11,0,10*ROW('Sanitation Data'!F40))),'Data Summary'!CX46="Yes"),OFFSET('Sanitation Data'!$F$11,0,10*ROW('Sanitation Data'!F40)),NA())</f>
        <v>#N/A</v>
      </c>
      <c r="AJ46" s="538" t="e">
        <f ca="1">+IF(AND(ISNUMBER(OFFSET('Sanitation Data'!$F$12,0,10*ROW('Sanitation Data'!F40))),'Data Summary'!CY46="Yes"),OFFSET('Sanitation Data'!$F$12,0,10*ROW('Sanitation Data'!F40)),NA())</f>
        <v>#N/A</v>
      </c>
      <c r="AK46" s="538" t="e">
        <f ca="1">+IF(AND(ISNUMBER(OFFSET('Sanitation Data'!$G$4,0,10*ROW('Sanitation Data'!G40))),'Data Summary'!CZ46="Yes"),100-OFFSET('Sanitation Data'!$G$4,0,10*ROW('Sanitation Data'!G40)),NA())</f>
        <v>#N/A</v>
      </c>
      <c r="AL46" s="538" t="e">
        <f ca="1">+IF(AND(ISNUMBER(OFFSET('Sanitation Data'!$G$6,0,10*ROW('Sanitation Data'!G40))),'Data Summary'!DA46="Yes"),OFFSET('Sanitation Data'!$G$6,0,10*ROW('Sanitation Data'!G40)),NA())</f>
        <v>#N/A</v>
      </c>
      <c r="AM46" s="538" t="e">
        <f ca="1">+IF(AND(ISNUMBER(OFFSET('Sanitation Data'!$G$10,0,10*ROW('Sanitation Data'!G40))),'Data Summary'!DB46="Yes"),OFFSET('Sanitation Data'!$G$10,0,10*ROW('Sanitation Data'!G40)),NA())</f>
        <v>#N/A</v>
      </c>
      <c r="AN46" s="538" t="e">
        <f ca="1">+IF(AND(ISNUMBER(OFFSET('Sanitation Data'!$G$11,0,10*ROW('Sanitation Data'!G40))),'Data Summary'!DC46="Yes"),OFFSET('Sanitation Data'!$G$11,0,10*ROW('Sanitation Data'!G40)),NA())</f>
        <v>#N/A</v>
      </c>
      <c r="AO46" s="538" t="e">
        <f ca="1">+IF(AND(ISNUMBER(OFFSET('Sanitation Data'!$G$12,0,10*ROW('Sanitation Data'!G40))),'Data Summary'!DD46="Yes"),OFFSET('Sanitation Data'!$G$12,0,10*ROW('Sanitation Data'!G40)),NA())</f>
        <v>#N/A</v>
      </c>
      <c r="AP46" s="538" t="e">
        <f ca="1">+IF(AND(ISNUMBER(OFFSET('Sanitation Data'!$H$4,0,10*ROW('Sanitation Data'!H40))),'Data Summary'!DE46="Yes"),100-OFFSET('Sanitation Data'!$H$4,0,10*ROW('Sanitation Data'!H40)),NA())</f>
        <v>#N/A</v>
      </c>
      <c r="AQ46" s="538" t="e">
        <f ca="1">+IF(AND(ISNUMBER(OFFSET('Sanitation Data'!$H$6,0,10*ROW('Sanitation Data'!H40))),'Data Summary'!DF46="Yes"),OFFSET('Sanitation Data'!$H$6,0,10*ROW('Sanitation Data'!H40)),NA())</f>
        <v>#N/A</v>
      </c>
      <c r="AR46" s="538" t="e">
        <f ca="1">+IF(AND(ISNUMBER(OFFSET('Sanitation Data'!$H$10,0,10*ROW('Sanitation Data'!H40))),'Data Summary'!DG46="Yes"),OFFSET('Sanitation Data'!$H$10,0,10*ROW('Sanitation Data'!H40)),NA())</f>
        <v>#N/A</v>
      </c>
      <c r="AS46" s="538" t="e">
        <f ca="1">+IF(AND(ISNUMBER(OFFSET('Sanitation Data'!$H$11,0,10*ROW('Sanitation Data'!H40))),'Data Summary'!DH46="Yes"),OFFSET('Sanitation Data'!$H$11,0,10*ROW('Sanitation Data'!H40)),NA())</f>
        <v>#N/A</v>
      </c>
      <c r="AT46" s="538" t="e">
        <f ca="1">+IF(AND(ISNUMBER(OFFSET('Sanitation Data'!$H$12,0,10*ROW('Sanitation Data'!H40))),'Data Summary'!DI46="Yes"),OFFSET('Sanitation Data'!$H$12,0,10*ROW('Sanitation Data'!H40)),NA())</f>
        <v>#N/A</v>
      </c>
      <c r="AU46" s="538" t="e">
        <f ca="1">+IF(AND(ISNUMBER(OFFSET('Sanitation Data'!$I$4,0,10*ROW('Sanitation Data'!I40))),'Data Summary'!DJ46="Yes"),100-OFFSET('Sanitation Data'!$I$4,0,10*ROW('Sanitation Data'!I40)),NA())</f>
        <v>#N/A</v>
      </c>
      <c r="AV46" s="538" t="e">
        <f ca="1">+IF(AND(ISNUMBER(OFFSET('Sanitation Data'!$I$6,0,10*ROW('Sanitation Data'!I40))),'Data Summary'!DK46="Yes"),OFFSET('Sanitation Data'!$I$6,0,10*ROW('Sanitation Data'!I40)),NA())</f>
        <v>#N/A</v>
      </c>
      <c r="AW46" s="538" t="e">
        <f ca="1">+IF(AND(ISNUMBER(OFFSET('Sanitation Data'!$I$10,0,10*ROW('Sanitation Data'!I40))),'Data Summary'!DL46="Yes"),OFFSET('Sanitation Data'!$I$10,0,10*ROW('Sanitation Data'!I40)),NA())</f>
        <v>#N/A</v>
      </c>
      <c r="AX46" s="538" t="e">
        <f ca="1">+IF(AND(ISNUMBER(OFFSET('Sanitation Data'!$I$11,0,10*ROW('Sanitation Data'!I40))),'Data Summary'!DM46="Yes"),OFFSET('Sanitation Data'!$I$11,0,10*ROW('Sanitation Data'!I40)),NA())</f>
        <v>#N/A</v>
      </c>
      <c r="AY46" s="538" t="e">
        <f ca="1">+IF(AND(ISNUMBER(OFFSET('Sanitation Data'!$I$12,0,10*ROW('Sanitation Data'!I40))),'Data Summary'!DN46="Yes"),OFFSET('Sanitation Data'!$I$12,0,10*ROW('Sanitation Data'!I40)),NA())</f>
        <v>#N/A</v>
      </c>
      <c r="AZ46" s="539" t="e">
        <f ca="1">+IF(AND(ISNUMBER(OFFSET('Hygiene Data'!$D$5,0,10*ROW('Hygiene Data'!D40))),'Data Summary'!DO46="Yes"),OFFSET('Hygiene Data'!$D$5,0,10*ROW('Hygiene Data'!D40)),NA())</f>
        <v>#N/A</v>
      </c>
      <c r="BA46" s="539" t="e">
        <f ca="1">+IF(AND(ISNUMBER(OFFSET('Hygiene Data'!$D$7,0,10*ROW('Hygiene Data'!D40))),'Data Summary'!DP46="Yes"),OFFSET('Hygiene Data'!$D$7,0,10*ROW('Hygiene Data'!D40)),NA())</f>
        <v>#N/A</v>
      </c>
      <c r="BB46" s="539" t="e">
        <f ca="1">+IF(AND(ISNUMBER(OFFSET('Hygiene Data'!$D$9,0,10*ROW('Hygiene Data'!D40))),'Data Summary'!DQ46="Yes"),OFFSET('Hygiene Data'!$D$9,0,10*ROW('Hygiene Data'!D40)),NA())</f>
        <v>#N/A</v>
      </c>
      <c r="BC46" s="539" t="e">
        <f ca="1">+IF(AND(ISNUMBER(OFFSET('Hygiene Data'!$E$5,0,10*ROW('Hygiene Data'!E40))),'Data Summary'!DR46="Yes"),OFFSET('Hygiene Data'!$E$5,0,10*ROW('Hygiene Data'!E40)),NA())</f>
        <v>#N/A</v>
      </c>
      <c r="BD46" s="539" t="e">
        <f ca="1">+IF(AND(ISNUMBER(OFFSET('Hygiene Data'!$E$7,0,10*ROW('Hygiene Data'!E40))),'Data Summary'!DS46="Yes"),OFFSET('Hygiene Data'!$E$7,0,10*ROW('Hygiene Data'!E40)),NA())</f>
        <v>#N/A</v>
      </c>
      <c r="BE46" s="539" t="e">
        <f ca="1">+IF(AND(ISNUMBER(OFFSET('Hygiene Data'!$E$9,0,10*ROW('Hygiene Data'!E40))),'Data Summary'!DT46="Yes"),OFFSET('Hygiene Data'!$E$9,0,10*ROW('Hygiene Data'!E40)),NA())</f>
        <v>#N/A</v>
      </c>
      <c r="BF46" s="539" t="e">
        <f ca="1">+IF(AND(ISNUMBER(OFFSET('Hygiene Data'!$F$5,0,10*ROW('Hygiene Data'!F40))),'Data Summary'!DU46="Yes"),OFFSET('Hygiene Data'!$F$5,0,10*ROW('Hygiene Data'!F40)),NA())</f>
        <v>#N/A</v>
      </c>
      <c r="BG46" s="539" t="e">
        <f ca="1">+IF(AND(ISNUMBER(OFFSET('Hygiene Data'!$F$7,0,10*ROW('Hygiene Data'!F40))),'Data Summary'!DV46="Yes"),OFFSET('Hygiene Data'!$F$7,0,10*ROW('Hygiene Data'!F40)),NA())</f>
        <v>#N/A</v>
      </c>
      <c r="BH46" s="539" t="e">
        <f ca="1">+IF(AND(ISNUMBER(OFFSET('Hygiene Data'!$F$9,0,10*ROW('Hygiene Data'!F40))),'Data Summary'!DW46="Yes"),OFFSET('Hygiene Data'!$F$9,0,10*ROW('Hygiene Data'!F40)),NA())</f>
        <v>#N/A</v>
      </c>
      <c r="BI46" s="539" t="e">
        <f ca="1">+IF(AND(ISNUMBER(OFFSET('Hygiene Data'!$G$5,0,10*ROW('Hygiene Data'!G40))),'Data Summary'!DX46="Yes"),OFFSET('Hygiene Data'!$G$5,0,10*ROW('Hygiene Data'!G40)),NA())</f>
        <v>#N/A</v>
      </c>
      <c r="BJ46" s="539" t="e">
        <f ca="1">+IF(AND(ISNUMBER(OFFSET('Hygiene Data'!$G$7,0,10*ROW('Hygiene Data'!G40))),'Data Summary'!DY46="Yes"),OFFSET('Hygiene Data'!$G$7,0,10*ROW('Hygiene Data'!G40)),NA())</f>
        <v>#N/A</v>
      </c>
      <c r="BK46" s="539" t="e">
        <f ca="1">+IF(AND(ISNUMBER(OFFSET('Hygiene Data'!$G$9,0,10*ROW('Hygiene Data'!G40))),'Data Summary'!DZ46="Yes"),OFFSET('Hygiene Data'!$G$9,0,10*ROW('Hygiene Data'!G40)),NA())</f>
        <v>#N/A</v>
      </c>
      <c r="BL46" s="539" t="e">
        <f ca="1">+IF(AND(ISNUMBER(OFFSET('Hygiene Data'!$H$5,0,10*ROW('Hygiene Data'!H40))),'Data Summary'!EA46="Yes"),OFFSET('Hygiene Data'!$H$5,0,10*ROW('Hygiene Data'!H40)),NA())</f>
        <v>#N/A</v>
      </c>
      <c r="BM46" s="539" t="e">
        <f ca="1">+IF(AND(ISNUMBER(OFFSET('Hygiene Data'!$H$7,0,10*ROW('Hygiene Data'!H40))),'Data Summary'!EB46="Yes"),OFFSET('Hygiene Data'!$H$7,0,10*ROW('Hygiene Data'!H40)),NA())</f>
        <v>#N/A</v>
      </c>
      <c r="BN46" s="539" t="e">
        <f ca="1">+IF(AND(ISNUMBER(OFFSET('Hygiene Data'!$H$9,0,10*ROW('Hygiene Data'!H40))),'Data Summary'!EC46="Yes"),OFFSET('Hygiene Data'!$H$9,0,10*ROW('Hygiene Data'!H40)),NA())</f>
        <v>#N/A</v>
      </c>
      <c r="BO46" s="539" t="e">
        <f ca="1">+IF(AND(ISNUMBER(OFFSET('Hygiene Data'!$I$5,0,10*ROW('Hygiene Data'!I40))),'Data Summary'!ED46="Yes"),OFFSET('Hygiene Data'!$I$5,0,10*ROW('Hygiene Data'!I40)),NA())</f>
        <v>#N/A</v>
      </c>
      <c r="BP46" s="539" t="e">
        <f ca="1">+IF(AND(ISNUMBER(OFFSET('Hygiene Data'!$I$7,0,10*ROW('Hygiene Data'!I40))),'Data Summary'!EE46="Yes"),OFFSET('Hygiene Data'!$I$7,0,10*ROW('Hygiene Data'!I40)),NA())</f>
        <v>#N/A</v>
      </c>
      <c r="BQ46" s="539" t="e">
        <f ca="1">+IF(AND(ISNUMBER(OFFSET('Hygiene Data'!$I$9,0,10*ROW('Hygiene Data'!I40))),'Data Summary'!EF46="Yes"),OFFSET('Hygiene Data'!$I$9,0,10*ROW('Hygiene Data'!I40)),NA())</f>
        <v>#N/A</v>
      </c>
    </row>
    <row r="47" spans="1:69" x14ac:dyDescent="0.25">
      <c r="A47" s="535" t="e">
        <f ca="1">+RIGHT('Data Summary'!A47,LEN('Data Summary'!A47)-9)</f>
        <v>#VALUE!</v>
      </c>
      <c r="B47" s="509" t="str">
        <f ca="1">+IF(ISTEXT('Data Summary'!B47),'Data Summary'!B47,"")</f>
        <v/>
      </c>
      <c r="C47" s="536" t="e">
        <f ca="1">+VALUE('Data Summary'!C47)</f>
        <v>#VALUE!</v>
      </c>
      <c r="D47" s="537" t="e">
        <f ca="1">+IF(AND(ISNUMBER(OFFSET('Water Data'!$D$4,0,10*ROW('Water Data'!D41))),'Data Summary'!BS47="Yes"),100-OFFSET('Water Data'!$D$4,0,10*ROW('Water Data'!D41)),NA())</f>
        <v>#N/A</v>
      </c>
      <c r="E47" s="537" t="e">
        <f ca="1">+IF(AND(ISNUMBER(OFFSET('Water Data'!$D$6,0,10*ROW('Water Data'!D41))),'Data Summary'!BT47="Yes"),OFFSET('Water Data'!$D$6,0,10*ROW('Water Data'!D41)),NA())</f>
        <v>#N/A</v>
      </c>
      <c r="F47" s="537" t="e">
        <f ca="1">+IF(AND(ISNUMBER(OFFSET('Water Data'!$D$9,0,10*ROW('Water Data'!D41))),'Data Summary'!BU47="Yes"),OFFSET('Water Data'!$D$9,0,10*ROW('Water Data'!D41)),NA())</f>
        <v>#N/A</v>
      </c>
      <c r="G47" s="537" t="e">
        <f ca="1">+IF(AND(ISNUMBER(OFFSET('Water Data'!$E$4,0,10*ROW('Water Data'!E41))),'Data Summary'!BV47="Yes"),100-OFFSET('Water Data'!$E$4,0,10*ROW('Water Data'!E41)),NA())</f>
        <v>#N/A</v>
      </c>
      <c r="H47" s="537" t="e">
        <f ca="1">+IF(AND(ISNUMBER(OFFSET('Water Data'!$E$6,0,10*ROW('Water Data'!E41))),'Data Summary'!BW47="Yes"),OFFSET('Water Data'!$E$6,0,10*ROW('Water Data'!E41)),NA())</f>
        <v>#N/A</v>
      </c>
      <c r="I47" s="537" t="e">
        <f ca="1">+IF(AND(ISNUMBER(OFFSET('Water Data'!$E$9,0,10*ROW('Water Data'!E41))),'Data Summary'!BX47="Yes"),OFFSET('Water Data'!$E$9,0,10*ROW('Water Data'!E41)),NA())</f>
        <v>#N/A</v>
      </c>
      <c r="J47" s="537" t="e">
        <f ca="1">+IF(AND(ISNUMBER(OFFSET('Water Data'!$F$4,0,10*ROW('Water Data'!F41))),'Data Summary'!BY47="Yes"),100-OFFSET('Water Data'!$F$4,0,10*ROW('Water Data'!F41)),NA())</f>
        <v>#N/A</v>
      </c>
      <c r="K47" s="537" t="e">
        <f ca="1">+IF(AND(ISNUMBER(OFFSET('Water Data'!$F$6,0,10*ROW('Water Data'!F41))),'Data Summary'!BZ47="Yes"),OFFSET('Water Data'!$F$6,0,10*ROW('Water Data'!F41)),NA())</f>
        <v>#N/A</v>
      </c>
      <c r="L47" s="537" t="e">
        <f ca="1">+IF(AND(ISNUMBER(OFFSET('Water Data'!$F$9,0,10*ROW('Water Data'!F41))),'Data Summary'!CA47="Yes"),OFFSET('Water Data'!$F$9,0,10*ROW('Water Data'!F41)),NA())</f>
        <v>#N/A</v>
      </c>
      <c r="M47" s="537" t="e">
        <f ca="1">+IF(AND(ISNUMBER(OFFSET('Water Data'!$G$4,0,10*ROW('Water Data'!G41))),'Data Summary'!CB47="Yes"),100-OFFSET('Water Data'!$G$4,0,10*ROW('Water Data'!G41)),NA())</f>
        <v>#N/A</v>
      </c>
      <c r="N47" s="537" t="e">
        <f ca="1">+IF(AND(ISNUMBER(OFFSET('Water Data'!$G$6,0,10*ROW('Water Data'!G41))),'Data Summary'!CC47="Yes"),OFFSET('Water Data'!$G$6,0,10*ROW('Water Data'!G41)),NA())</f>
        <v>#N/A</v>
      </c>
      <c r="O47" s="537" t="e">
        <f ca="1">+IF(AND(ISNUMBER(OFFSET('Water Data'!$G$9,0,10*ROW('Water Data'!G41))),'Data Summary'!CD47="Yes"),OFFSET('Water Data'!$G$9,0,10*ROW('Water Data'!G41)),NA())</f>
        <v>#N/A</v>
      </c>
      <c r="P47" s="537" t="e">
        <f ca="1">+IF(AND(ISNUMBER(OFFSET('Water Data'!$H$4,0,10*ROW('Water Data'!H41))),'Data Summary'!CE47="Yes"),100-OFFSET('Water Data'!$H$4,0,10*ROW('Water Data'!H41)),NA())</f>
        <v>#N/A</v>
      </c>
      <c r="Q47" s="537" t="e">
        <f ca="1">+IF(AND(ISNUMBER(OFFSET('Water Data'!$H$6,0,10*ROW('Water Data'!H41))),'Data Summary'!CF47="Yes"),OFFSET('Water Data'!$H$6,0,10*ROW('Water Data'!H41)),NA())</f>
        <v>#N/A</v>
      </c>
      <c r="R47" s="537" t="e">
        <f ca="1">+IF(AND(ISNUMBER(OFFSET('Water Data'!$H$9,0,10*ROW('Water Data'!H41))),'Data Summary'!CG47="Yes"),OFFSET('Water Data'!$H$9,0,10*ROW('Water Data'!H41)),NA())</f>
        <v>#N/A</v>
      </c>
      <c r="S47" s="537" t="e">
        <f ca="1">+IF(AND(ISNUMBER(OFFSET('Water Data'!$I$4,0,10*ROW('Water Data'!I41))),'Data Summary'!CH47="Yes"),100-OFFSET('Water Data'!$I$4,0,10*ROW('Water Data'!I41)),NA())</f>
        <v>#N/A</v>
      </c>
      <c r="T47" s="537" t="e">
        <f ca="1">+IF(AND(ISNUMBER(OFFSET('Water Data'!$I$6,0,10*ROW('Water Data'!I41))),'Data Summary'!CI47="Yes"),OFFSET('Water Data'!$I$6,0,10*ROW('Water Data'!I41)),NA())</f>
        <v>#N/A</v>
      </c>
      <c r="U47" s="537" t="e">
        <f ca="1">+IF(AND(ISNUMBER(OFFSET('Water Data'!$I$9,0,10*ROW('Water Data'!I41))),'Data Summary'!CJ47="Yes"),OFFSET('Water Data'!$I$9,0,10*ROW('Water Data'!I41)),NA())</f>
        <v>#N/A</v>
      </c>
      <c r="V47" s="538" t="e">
        <f ca="1">+IF(AND(ISNUMBER(OFFSET('Sanitation Data'!$D$4,0,10*ROW('Sanitation Data'!D41))),'Data Summary'!CK47="Yes"),100-OFFSET('Sanitation Data'!$D$4,0,10*ROW('Sanitation Data'!D41)),NA())</f>
        <v>#N/A</v>
      </c>
      <c r="W47" s="538" t="e">
        <f ca="1">+IF(AND(ISNUMBER(OFFSET('Sanitation Data'!$D$6,0,10*ROW('Sanitation Data'!D41))),'Data Summary'!CL47="Yes"),OFFSET('Sanitation Data'!$D$6,0,10*ROW('Sanitation Data'!D41)),NA())</f>
        <v>#N/A</v>
      </c>
      <c r="X47" s="538" t="e">
        <f ca="1">+IF(AND(ISNUMBER(OFFSET('Sanitation Data'!$D$10,0,10*ROW('Sanitation Data'!D41))),'Data Summary'!CM47="Yes"),OFFSET('Sanitation Data'!$D$10,0,10*ROW('Sanitation Data'!D41)),NA())</f>
        <v>#N/A</v>
      </c>
      <c r="Y47" s="538" t="e">
        <f ca="1">+IF(AND(ISNUMBER(OFFSET('Sanitation Data'!$D$11,0,10*ROW('Sanitation Data'!D41))),'Data Summary'!CN47="Yes"),OFFSET('Sanitation Data'!$D$11,0,10*ROW('Sanitation Data'!D41)),NA())</f>
        <v>#N/A</v>
      </c>
      <c r="Z47" s="538" t="e">
        <f ca="1">+IF(AND(ISNUMBER(OFFSET('Sanitation Data'!$D$12,0,10*ROW('Sanitation Data'!D41))),'Data Summary'!CO47="Yes"),OFFSET('Sanitation Data'!$D$12,0,10*ROW('Sanitation Data'!D41)),NA())</f>
        <v>#N/A</v>
      </c>
      <c r="AA47" s="538" t="e">
        <f ca="1">+IF(AND(ISNUMBER(OFFSET('Sanitation Data'!$E$4,0,10*ROW('Sanitation Data'!E41))),'Data Summary'!CP47="Yes"),100-OFFSET('Sanitation Data'!$E$4,0,10*ROW('Sanitation Data'!E41)),NA())</f>
        <v>#N/A</v>
      </c>
      <c r="AB47" s="538" t="e">
        <f ca="1">+IF(AND(ISNUMBER(OFFSET('Sanitation Data'!$E$6,0,10*ROW('Sanitation Data'!E41))),'Data Summary'!CQ47="Yes"),OFFSET('Sanitation Data'!$E$6,0,10*ROW('Sanitation Data'!E41)),NA())</f>
        <v>#N/A</v>
      </c>
      <c r="AC47" s="538" t="e">
        <f ca="1">+IF(AND(ISNUMBER(OFFSET('Sanitation Data'!$E$10,0,10*ROW('Sanitation Data'!E41))),'Data Summary'!CR47="Yes"),OFFSET('Sanitation Data'!$E$10,0,10*ROW('Sanitation Data'!E41)),NA())</f>
        <v>#N/A</v>
      </c>
      <c r="AD47" s="538" t="e">
        <f ca="1">+IF(AND(ISNUMBER(OFFSET('Sanitation Data'!$E$11,0,10*ROW('Sanitation Data'!E41))),'Data Summary'!CS47="Yes"),OFFSET('Sanitation Data'!$E$11,0,10*ROW('Sanitation Data'!E41)),NA())</f>
        <v>#N/A</v>
      </c>
      <c r="AE47" s="538" t="e">
        <f ca="1">+IF(AND(ISNUMBER(OFFSET('Sanitation Data'!$E$12,0,10*ROW('Sanitation Data'!E41))),'Data Summary'!CT47="Yes"),OFFSET('Sanitation Data'!$E$12,0,10*ROW('Sanitation Data'!E41)),NA())</f>
        <v>#N/A</v>
      </c>
      <c r="AF47" s="538" t="e">
        <f ca="1">+IF(AND(ISNUMBER(OFFSET('Sanitation Data'!$F$4,0,10*ROW('Sanitation Data'!F41))),'Data Summary'!CU47="Yes"),100-OFFSET('Sanitation Data'!$F$4,0,10*ROW('Sanitation Data'!F41)),NA())</f>
        <v>#N/A</v>
      </c>
      <c r="AG47" s="538" t="e">
        <f ca="1">+IF(AND(ISNUMBER(OFFSET('Sanitation Data'!$F$6,0,10*ROW('Sanitation Data'!F41))),'Data Summary'!CV47="Yes"),OFFSET('Sanitation Data'!$F$6,0,10*ROW('Sanitation Data'!F41)),NA())</f>
        <v>#N/A</v>
      </c>
      <c r="AH47" s="538" t="e">
        <f ca="1">+IF(AND(ISNUMBER(OFFSET('Sanitation Data'!$F$10,0,10*ROW('Sanitation Data'!F41))),'Data Summary'!CW47="Yes"),OFFSET('Sanitation Data'!$F$10,0,10*ROW('Sanitation Data'!F41)),NA())</f>
        <v>#N/A</v>
      </c>
      <c r="AI47" s="538" t="e">
        <f ca="1">+IF(AND(ISNUMBER(OFFSET('Sanitation Data'!$F$11,0,10*ROW('Sanitation Data'!F41))),'Data Summary'!CX47="Yes"),OFFSET('Sanitation Data'!$F$11,0,10*ROW('Sanitation Data'!F41)),NA())</f>
        <v>#N/A</v>
      </c>
      <c r="AJ47" s="538" t="e">
        <f ca="1">+IF(AND(ISNUMBER(OFFSET('Sanitation Data'!$F$12,0,10*ROW('Sanitation Data'!F41))),'Data Summary'!CY47="Yes"),OFFSET('Sanitation Data'!$F$12,0,10*ROW('Sanitation Data'!F41)),NA())</f>
        <v>#N/A</v>
      </c>
      <c r="AK47" s="538" t="e">
        <f ca="1">+IF(AND(ISNUMBER(OFFSET('Sanitation Data'!$G$4,0,10*ROW('Sanitation Data'!G41))),'Data Summary'!CZ47="Yes"),100-OFFSET('Sanitation Data'!$G$4,0,10*ROW('Sanitation Data'!G41)),NA())</f>
        <v>#N/A</v>
      </c>
      <c r="AL47" s="538" t="e">
        <f ca="1">+IF(AND(ISNUMBER(OFFSET('Sanitation Data'!$G$6,0,10*ROW('Sanitation Data'!G41))),'Data Summary'!DA47="Yes"),OFFSET('Sanitation Data'!$G$6,0,10*ROW('Sanitation Data'!G41)),NA())</f>
        <v>#N/A</v>
      </c>
      <c r="AM47" s="538" t="e">
        <f ca="1">+IF(AND(ISNUMBER(OFFSET('Sanitation Data'!$G$10,0,10*ROW('Sanitation Data'!G41))),'Data Summary'!DB47="Yes"),OFFSET('Sanitation Data'!$G$10,0,10*ROW('Sanitation Data'!G41)),NA())</f>
        <v>#N/A</v>
      </c>
      <c r="AN47" s="538" t="e">
        <f ca="1">+IF(AND(ISNUMBER(OFFSET('Sanitation Data'!$G$11,0,10*ROW('Sanitation Data'!G41))),'Data Summary'!DC47="Yes"),OFFSET('Sanitation Data'!$G$11,0,10*ROW('Sanitation Data'!G41)),NA())</f>
        <v>#N/A</v>
      </c>
      <c r="AO47" s="538" t="e">
        <f ca="1">+IF(AND(ISNUMBER(OFFSET('Sanitation Data'!$G$12,0,10*ROW('Sanitation Data'!G41))),'Data Summary'!DD47="Yes"),OFFSET('Sanitation Data'!$G$12,0,10*ROW('Sanitation Data'!G41)),NA())</f>
        <v>#N/A</v>
      </c>
      <c r="AP47" s="538" t="e">
        <f ca="1">+IF(AND(ISNUMBER(OFFSET('Sanitation Data'!$H$4,0,10*ROW('Sanitation Data'!H41))),'Data Summary'!DE47="Yes"),100-OFFSET('Sanitation Data'!$H$4,0,10*ROW('Sanitation Data'!H41)),NA())</f>
        <v>#N/A</v>
      </c>
      <c r="AQ47" s="538" t="e">
        <f ca="1">+IF(AND(ISNUMBER(OFFSET('Sanitation Data'!$H$6,0,10*ROW('Sanitation Data'!H41))),'Data Summary'!DF47="Yes"),OFFSET('Sanitation Data'!$H$6,0,10*ROW('Sanitation Data'!H41)),NA())</f>
        <v>#N/A</v>
      </c>
      <c r="AR47" s="538" t="e">
        <f ca="1">+IF(AND(ISNUMBER(OFFSET('Sanitation Data'!$H$10,0,10*ROW('Sanitation Data'!H41))),'Data Summary'!DG47="Yes"),OFFSET('Sanitation Data'!$H$10,0,10*ROW('Sanitation Data'!H41)),NA())</f>
        <v>#N/A</v>
      </c>
      <c r="AS47" s="538" t="e">
        <f ca="1">+IF(AND(ISNUMBER(OFFSET('Sanitation Data'!$H$11,0,10*ROW('Sanitation Data'!H41))),'Data Summary'!DH47="Yes"),OFFSET('Sanitation Data'!$H$11,0,10*ROW('Sanitation Data'!H41)),NA())</f>
        <v>#N/A</v>
      </c>
      <c r="AT47" s="538" t="e">
        <f ca="1">+IF(AND(ISNUMBER(OFFSET('Sanitation Data'!$H$12,0,10*ROW('Sanitation Data'!H41))),'Data Summary'!DI47="Yes"),OFFSET('Sanitation Data'!$H$12,0,10*ROW('Sanitation Data'!H41)),NA())</f>
        <v>#N/A</v>
      </c>
      <c r="AU47" s="538" t="e">
        <f ca="1">+IF(AND(ISNUMBER(OFFSET('Sanitation Data'!$I$4,0,10*ROW('Sanitation Data'!I41))),'Data Summary'!DJ47="Yes"),100-OFFSET('Sanitation Data'!$I$4,0,10*ROW('Sanitation Data'!I41)),NA())</f>
        <v>#N/A</v>
      </c>
      <c r="AV47" s="538" t="e">
        <f ca="1">+IF(AND(ISNUMBER(OFFSET('Sanitation Data'!$I$6,0,10*ROW('Sanitation Data'!I41))),'Data Summary'!DK47="Yes"),OFFSET('Sanitation Data'!$I$6,0,10*ROW('Sanitation Data'!I41)),NA())</f>
        <v>#N/A</v>
      </c>
      <c r="AW47" s="538" t="e">
        <f ca="1">+IF(AND(ISNUMBER(OFFSET('Sanitation Data'!$I$10,0,10*ROW('Sanitation Data'!I41))),'Data Summary'!DL47="Yes"),OFFSET('Sanitation Data'!$I$10,0,10*ROW('Sanitation Data'!I41)),NA())</f>
        <v>#N/A</v>
      </c>
      <c r="AX47" s="538" t="e">
        <f ca="1">+IF(AND(ISNUMBER(OFFSET('Sanitation Data'!$I$11,0,10*ROW('Sanitation Data'!I41))),'Data Summary'!DM47="Yes"),OFFSET('Sanitation Data'!$I$11,0,10*ROW('Sanitation Data'!I41)),NA())</f>
        <v>#N/A</v>
      </c>
      <c r="AY47" s="538" t="e">
        <f ca="1">+IF(AND(ISNUMBER(OFFSET('Sanitation Data'!$I$12,0,10*ROW('Sanitation Data'!I41))),'Data Summary'!DN47="Yes"),OFFSET('Sanitation Data'!$I$12,0,10*ROW('Sanitation Data'!I41)),NA())</f>
        <v>#N/A</v>
      </c>
      <c r="AZ47" s="539" t="e">
        <f ca="1">+IF(AND(ISNUMBER(OFFSET('Hygiene Data'!$D$5,0,10*ROW('Hygiene Data'!D41))),'Data Summary'!DO47="Yes"),OFFSET('Hygiene Data'!$D$5,0,10*ROW('Hygiene Data'!D41)),NA())</f>
        <v>#N/A</v>
      </c>
      <c r="BA47" s="539" t="e">
        <f ca="1">+IF(AND(ISNUMBER(OFFSET('Hygiene Data'!$D$7,0,10*ROW('Hygiene Data'!D41))),'Data Summary'!DP47="Yes"),OFFSET('Hygiene Data'!$D$7,0,10*ROW('Hygiene Data'!D41)),NA())</f>
        <v>#N/A</v>
      </c>
      <c r="BB47" s="539" t="e">
        <f ca="1">+IF(AND(ISNUMBER(OFFSET('Hygiene Data'!$D$9,0,10*ROW('Hygiene Data'!D41))),'Data Summary'!DQ47="Yes"),OFFSET('Hygiene Data'!$D$9,0,10*ROW('Hygiene Data'!D41)),NA())</f>
        <v>#N/A</v>
      </c>
      <c r="BC47" s="539" t="e">
        <f ca="1">+IF(AND(ISNUMBER(OFFSET('Hygiene Data'!$E$5,0,10*ROW('Hygiene Data'!E41))),'Data Summary'!DR47="Yes"),OFFSET('Hygiene Data'!$E$5,0,10*ROW('Hygiene Data'!E41)),NA())</f>
        <v>#N/A</v>
      </c>
      <c r="BD47" s="539" t="e">
        <f ca="1">+IF(AND(ISNUMBER(OFFSET('Hygiene Data'!$E$7,0,10*ROW('Hygiene Data'!E41))),'Data Summary'!DS47="Yes"),OFFSET('Hygiene Data'!$E$7,0,10*ROW('Hygiene Data'!E41)),NA())</f>
        <v>#N/A</v>
      </c>
      <c r="BE47" s="539" t="e">
        <f ca="1">+IF(AND(ISNUMBER(OFFSET('Hygiene Data'!$E$9,0,10*ROW('Hygiene Data'!E41))),'Data Summary'!DT47="Yes"),OFFSET('Hygiene Data'!$E$9,0,10*ROW('Hygiene Data'!E41)),NA())</f>
        <v>#N/A</v>
      </c>
      <c r="BF47" s="539" t="e">
        <f ca="1">+IF(AND(ISNUMBER(OFFSET('Hygiene Data'!$F$5,0,10*ROW('Hygiene Data'!F41))),'Data Summary'!DU47="Yes"),OFFSET('Hygiene Data'!$F$5,0,10*ROW('Hygiene Data'!F41)),NA())</f>
        <v>#N/A</v>
      </c>
      <c r="BG47" s="539" t="e">
        <f ca="1">+IF(AND(ISNUMBER(OFFSET('Hygiene Data'!$F$7,0,10*ROW('Hygiene Data'!F41))),'Data Summary'!DV47="Yes"),OFFSET('Hygiene Data'!$F$7,0,10*ROW('Hygiene Data'!F41)),NA())</f>
        <v>#N/A</v>
      </c>
      <c r="BH47" s="539" t="e">
        <f ca="1">+IF(AND(ISNUMBER(OFFSET('Hygiene Data'!$F$9,0,10*ROW('Hygiene Data'!F41))),'Data Summary'!DW47="Yes"),OFFSET('Hygiene Data'!$F$9,0,10*ROW('Hygiene Data'!F41)),NA())</f>
        <v>#N/A</v>
      </c>
      <c r="BI47" s="539" t="e">
        <f ca="1">+IF(AND(ISNUMBER(OFFSET('Hygiene Data'!$G$5,0,10*ROW('Hygiene Data'!G41))),'Data Summary'!DX47="Yes"),OFFSET('Hygiene Data'!$G$5,0,10*ROW('Hygiene Data'!G41)),NA())</f>
        <v>#N/A</v>
      </c>
      <c r="BJ47" s="539" t="e">
        <f ca="1">+IF(AND(ISNUMBER(OFFSET('Hygiene Data'!$G$7,0,10*ROW('Hygiene Data'!G41))),'Data Summary'!DY47="Yes"),OFFSET('Hygiene Data'!$G$7,0,10*ROW('Hygiene Data'!G41)),NA())</f>
        <v>#N/A</v>
      </c>
      <c r="BK47" s="539" t="e">
        <f ca="1">+IF(AND(ISNUMBER(OFFSET('Hygiene Data'!$G$9,0,10*ROW('Hygiene Data'!G41))),'Data Summary'!DZ47="Yes"),OFFSET('Hygiene Data'!$G$9,0,10*ROW('Hygiene Data'!G41)),NA())</f>
        <v>#N/A</v>
      </c>
      <c r="BL47" s="539" t="e">
        <f ca="1">+IF(AND(ISNUMBER(OFFSET('Hygiene Data'!$H$5,0,10*ROW('Hygiene Data'!H41))),'Data Summary'!EA47="Yes"),OFFSET('Hygiene Data'!$H$5,0,10*ROW('Hygiene Data'!H41)),NA())</f>
        <v>#N/A</v>
      </c>
      <c r="BM47" s="539" t="e">
        <f ca="1">+IF(AND(ISNUMBER(OFFSET('Hygiene Data'!$H$7,0,10*ROW('Hygiene Data'!H41))),'Data Summary'!EB47="Yes"),OFFSET('Hygiene Data'!$H$7,0,10*ROW('Hygiene Data'!H41)),NA())</f>
        <v>#N/A</v>
      </c>
      <c r="BN47" s="539" t="e">
        <f ca="1">+IF(AND(ISNUMBER(OFFSET('Hygiene Data'!$H$9,0,10*ROW('Hygiene Data'!H41))),'Data Summary'!EC47="Yes"),OFFSET('Hygiene Data'!$H$9,0,10*ROW('Hygiene Data'!H41)),NA())</f>
        <v>#N/A</v>
      </c>
      <c r="BO47" s="539" t="e">
        <f ca="1">+IF(AND(ISNUMBER(OFFSET('Hygiene Data'!$I$5,0,10*ROW('Hygiene Data'!I41))),'Data Summary'!ED47="Yes"),OFFSET('Hygiene Data'!$I$5,0,10*ROW('Hygiene Data'!I41)),NA())</f>
        <v>#N/A</v>
      </c>
      <c r="BP47" s="539" t="e">
        <f ca="1">+IF(AND(ISNUMBER(OFFSET('Hygiene Data'!$I$7,0,10*ROW('Hygiene Data'!I41))),'Data Summary'!EE47="Yes"),OFFSET('Hygiene Data'!$I$7,0,10*ROW('Hygiene Data'!I41)),NA())</f>
        <v>#N/A</v>
      </c>
      <c r="BQ47" s="539" t="e">
        <f ca="1">+IF(AND(ISNUMBER(OFFSET('Hygiene Data'!$I$9,0,10*ROW('Hygiene Data'!I41))),'Data Summary'!EF47="Yes"),OFFSET('Hygiene Data'!$I$9,0,10*ROW('Hygiene Data'!I41)),NA())</f>
        <v>#N/A</v>
      </c>
    </row>
    <row r="48" spans="1:69" x14ac:dyDescent="0.25">
      <c r="A48" s="535" t="e">
        <f ca="1">+RIGHT('Data Summary'!A48,LEN('Data Summary'!A48)-9)</f>
        <v>#VALUE!</v>
      </c>
      <c r="B48" s="509" t="str">
        <f ca="1">+IF(ISTEXT('Data Summary'!B48),'Data Summary'!B48,"")</f>
        <v/>
      </c>
      <c r="C48" s="536" t="e">
        <f ca="1">+VALUE('Data Summary'!C48)</f>
        <v>#VALUE!</v>
      </c>
      <c r="D48" s="537" t="e">
        <f ca="1">+IF(AND(ISNUMBER(OFFSET('Water Data'!$D$4,0,10*ROW('Water Data'!D42))),'Data Summary'!BS48="Yes"),100-OFFSET('Water Data'!$D$4,0,10*ROW('Water Data'!D42)),NA())</f>
        <v>#N/A</v>
      </c>
      <c r="E48" s="537" t="e">
        <f ca="1">+IF(AND(ISNUMBER(OFFSET('Water Data'!$D$6,0,10*ROW('Water Data'!D42))),'Data Summary'!BT48="Yes"),OFFSET('Water Data'!$D$6,0,10*ROW('Water Data'!D42)),NA())</f>
        <v>#N/A</v>
      </c>
      <c r="F48" s="537" t="e">
        <f ca="1">+IF(AND(ISNUMBER(OFFSET('Water Data'!$D$9,0,10*ROW('Water Data'!D42))),'Data Summary'!BU48="Yes"),OFFSET('Water Data'!$D$9,0,10*ROW('Water Data'!D42)),NA())</f>
        <v>#N/A</v>
      </c>
      <c r="G48" s="537" t="e">
        <f ca="1">+IF(AND(ISNUMBER(OFFSET('Water Data'!$E$4,0,10*ROW('Water Data'!E42))),'Data Summary'!BV48="Yes"),100-OFFSET('Water Data'!$E$4,0,10*ROW('Water Data'!E42)),NA())</f>
        <v>#N/A</v>
      </c>
      <c r="H48" s="537" t="e">
        <f ca="1">+IF(AND(ISNUMBER(OFFSET('Water Data'!$E$6,0,10*ROW('Water Data'!E42))),'Data Summary'!BW48="Yes"),OFFSET('Water Data'!$E$6,0,10*ROW('Water Data'!E42)),NA())</f>
        <v>#N/A</v>
      </c>
      <c r="I48" s="537" t="e">
        <f ca="1">+IF(AND(ISNUMBER(OFFSET('Water Data'!$E$9,0,10*ROW('Water Data'!E42))),'Data Summary'!BX48="Yes"),OFFSET('Water Data'!$E$9,0,10*ROW('Water Data'!E42)),NA())</f>
        <v>#N/A</v>
      </c>
      <c r="J48" s="537" t="e">
        <f ca="1">+IF(AND(ISNUMBER(OFFSET('Water Data'!$F$4,0,10*ROW('Water Data'!F42))),'Data Summary'!BY48="Yes"),100-OFFSET('Water Data'!$F$4,0,10*ROW('Water Data'!F42)),NA())</f>
        <v>#N/A</v>
      </c>
      <c r="K48" s="537" t="e">
        <f ca="1">+IF(AND(ISNUMBER(OFFSET('Water Data'!$F$6,0,10*ROW('Water Data'!F42))),'Data Summary'!BZ48="Yes"),OFFSET('Water Data'!$F$6,0,10*ROW('Water Data'!F42)),NA())</f>
        <v>#N/A</v>
      </c>
      <c r="L48" s="537" t="e">
        <f ca="1">+IF(AND(ISNUMBER(OFFSET('Water Data'!$F$9,0,10*ROW('Water Data'!F42))),'Data Summary'!CA48="Yes"),OFFSET('Water Data'!$F$9,0,10*ROW('Water Data'!F42)),NA())</f>
        <v>#N/A</v>
      </c>
      <c r="M48" s="537" t="e">
        <f ca="1">+IF(AND(ISNUMBER(OFFSET('Water Data'!$G$4,0,10*ROW('Water Data'!G42))),'Data Summary'!CB48="Yes"),100-OFFSET('Water Data'!$G$4,0,10*ROW('Water Data'!G42)),NA())</f>
        <v>#N/A</v>
      </c>
      <c r="N48" s="537" t="e">
        <f ca="1">+IF(AND(ISNUMBER(OFFSET('Water Data'!$G$6,0,10*ROW('Water Data'!G42))),'Data Summary'!CC48="Yes"),OFFSET('Water Data'!$G$6,0,10*ROW('Water Data'!G42)),NA())</f>
        <v>#N/A</v>
      </c>
      <c r="O48" s="537" t="e">
        <f ca="1">+IF(AND(ISNUMBER(OFFSET('Water Data'!$G$9,0,10*ROW('Water Data'!G42))),'Data Summary'!CD48="Yes"),OFFSET('Water Data'!$G$9,0,10*ROW('Water Data'!G42)),NA())</f>
        <v>#N/A</v>
      </c>
      <c r="P48" s="537" t="e">
        <f ca="1">+IF(AND(ISNUMBER(OFFSET('Water Data'!$H$4,0,10*ROW('Water Data'!H42))),'Data Summary'!CE48="Yes"),100-OFFSET('Water Data'!$H$4,0,10*ROW('Water Data'!H42)),NA())</f>
        <v>#N/A</v>
      </c>
      <c r="Q48" s="537" t="e">
        <f ca="1">+IF(AND(ISNUMBER(OFFSET('Water Data'!$H$6,0,10*ROW('Water Data'!H42))),'Data Summary'!CF48="Yes"),OFFSET('Water Data'!$H$6,0,10*ROW('Water Data'!H42)),NA())</f>
        <v>#N/A</v>
      </c>
      <c r="R48" s="537" t="e">
        <f ca="1">+IF(AND(ISNUMBER(OFFSET('Water Data'!$H$9,0,10*ROW('Water Data'!H42))),'Data Summary'!CG48="Yes"),OFFSET('Water Data'!$H$9,0,10*ROW('Water Data'!H42)),NA())</f>
        <v>#N/A</v>
      </c>
      <c r="S48" s="537" t="e">
        <f ca="1">+IF(AND(ISNUMBER(OFFSET('Water Data'!$I$4,0,10*ROW('Water Data'!I42))),'Data Summary'!CH48="Yes"),100-OFFSET('Water Data'!$I$4,0,10*ROW('Water Data'!I42)),NA())</f>
        <v>#N/A</v>
      </c>
      <c r="T48" s="537" t="e">
        <f ca="1">+IF(AND(ISNUMBER(OFFSET('Water Data'!$I$6,0,10*ROW('Water Data'!I42))),'Data Summary'!CI48="Yes"),OFFSET('Water Data'!$I$6,0,10*ROW('Water Data'!I42)),NA())</f>
        <v>#N/A</v>
      </c>
      <c r="U48" s="537" t="e">
        <f ca="1">+IF(AND(ISNUMBER(OFFSET('Water Data'!$I$9,0,10*ROW('Water Data'!I42))),'Data Summary'!CJ48="Yes"),OFFSET('Water Data'!$I$9,0,10*ROW('Water Data'!I42)),NA())</f>
        <v>#N/A</v>
      </c>
      <c r="V48" s="538" t="e">
        <f ca="1">+IF(AND(ISNUMBER(OFFSET('Sanitation Data'!$D$4,0,10*ROW('Sanitation Data'!D42))),'Data Summary'!CK48="Yes"),100-OFFSET('Sanitation Data'!$D$4,0,10*ROW('Sanitation Data'!D42)),NA())</f>
        <v>#N/A</v>
      </c>
      <c r="W48" s="538" t="e">
        <f ca="1">+IF(AND(ISNUMBER(OFFSET('Sanitation Data'!$D$6,0,10*ROW('Sanitation Data'!D42))),'Data Summary'!CL48="Yes"),OFFSET('Sanitation Data'!$D$6,0,10*ROW('Sanitation Data'!D42)),NA())</f>
        <v>#N/A</v>
      </c>
      <c r="X48" s="538" t="e">
        <f ca="1">+IF(AND(ISNUMBER(OFFSET('Sanitation Data'!$D$10,0,10*ROW('Sanitation Data'!D42))),'Data Summary'!CM48="Yes"),OFFSET('Sanitation Data'!$D$10,0,10*ROW('Sanitation Data'!D42)),NA())</f>
        <v>#N/A</v>
      </c>
      <c r="Y48" s="538" t="e">
        <f ca="1">+IF(AND(ISNUMBER(OFFSET('Sanitation Data'!$D$11,0,10*ROW('Sanitation Data'!D42))),'Data Summary'!CN48="Yes"),OFFSET('Sanitation Data'!$D$11,0,10*ROW('Sanitation Data'!D42)),NA())</f>
        <v>#N/A</v>
      </c>
      <c r="Z48" s="538" t="e">
        <f ca="1">+IF(AND(ISNUMBER(OFFSET('Sanitation Data'!$D$12,0,10*ROW('Sanitation Data'!D42))),'Data Summary'!CO48="Yes"),OFFSET('Sanitation Data'!$D$12,0,10*ROW('Sanitation Data'!D42)),NA())</f>
        <v>#N/A</v>
      </c>
      <c r="AA48" s="538" t="e">
        <f ca="1">+IF(AND(ISNUMBER(OFFSET('Sanitation Data'!$E$4,0,10*ROW('Sanitation Data'!E42))),'Data Summary'!CP48="Yes"),100-OFFSET('Sanitation Data'!$E$4,0,10*ROW('Sanitation Data'!E42)),NA())</f>
        <v>#N/A</v>
      </c>
      <c r="AB48" s="538" t="e">
        <f ca="1">+IF(AND(ISNUMBER(OFFSET('Sanitation Data'!$E$6,0,10*ROW('Sanitation Data'!E42))),'Data Summary'!CQ48="Yes"),OFFSET('Sanitation Data'!$E$6,0,10*ROW('Sanitation Data'!E42)),NA())</f>
        <v>#N/A</v>
      </c>
      <c r="AC48" s="538" t="e">
        <f ca="1">+IF(AND(ISNUMBER(OFFSET('Sanitation Data'!$E$10,0,10*ROW('Sanitation Data'!E42))),'Data Summary'!CR48="Yes"),OFFSET('Sanitation Data'!$E$10,0,10*ROW('Sanitation Data'!E42)),NA())</f>
        <v>#N/A</v>
      </c>
      <c r="AD48" s="538" t="e">
        <f ca="1">+IF(AND(ISNUMBER(OFFSET('Sanitation Data'!$E$11,0,10*ROW('Sanitation Data'!E42))),'Data Summary'!CS48="Yes"),OFFSET('Sanitation Data'!$E$11,0,10*ROW('Sanitation Data'!E42)),NA())</f>
        <v>#N/A</v>
      </c>
      <c r="AE48" s="538" t="e">
        <f ca="1">+IF(AND(ISNUMBER(OFFSET('Sanitation Data'!$E$12,0,10*ROW('Sanitation Data'!E42))),'Data Summary'!CT48="Yes"),OFFSET('Sanitation Data'!$E$12,0,10*ROW('Sanitation Data'!E42)),NA())</f>
        <v>#N/A</v>
      </c>
      <c r="AF48" s="538" t="e">
        <f ca="1">+IF(AND(ISNUMBER(OFFSET('Sanitation Data'!$F$4,0,10*ROW('Sanitation Data'!F42))),'Data Summary'!CU48="Yes"),100-OFFSET('Sanitation Data'!$F$4,0,10*ROW('Sanitation Data'!F42)),NA())</f>
        <v>#N/A</v>
      </c>
      <c r="AG48" s="538" t="e">
        <f ca="1">+IF(AND(ISNUMBER(OFFSET('Sanitation Data'!$F$6,0,10*ROW('Sanitation Data'!F42))),'Data Summary'!CV48="Yes"),OFFSET('Sanitation Data'!$F$6,0,10*ROW('Sanitation Data'!F42)),NA())</f>
        <v>#N/A</v>
      </c>
      <c r="AH48" s="538" t="e">
        <f ca="1">+IF(AND(ISNUMBER(OFFSET('Sanitation Data'!$F$10,0,10*ROW('Sanitation Data'!F42))),'Data Summary'!CW48="Yes"),OFFSET('Sanitation Data'!$F$10,0,10*ROW('Sanitation Data'!F42)),NA())</f>
        <v>#N/A</v>
      </c>
      <c r="AI48" s="538" t="e">
        <f ca="1">+IF(AND(ISNUMBER(OFFSET('Sanitation Data'!$F$11,0,10*ROW('Sanitation Data'!F42))),'Data Summary'!CX48="Yes"),OFFSET('Sanitation Data'!$F$11,0,10*ROW('Sanitation Data'!F42)),NA())</f>
        <v>#N/A</v>
      </c>
      <c r="AJ48" s="538" t="e">
        <f ca="1">+IF(AND(ISNUMBER(OFFSET('Sanitation Data'!$F$12,0,10*ROW('Sanitation Data'!F42))),'Data Summary'!CY48="Yes"),OFFSET('Sanitation Data'!$F$12,0,10*ROW('Sanitation Data'!F42)),NA())</f>
        <v>#N/A</v>
      </c>
      <c r="AK48" s="538" t="e">
        <f ca="1">+IF(AND(ISNUMBER(OFFSET('Sanitation Data'!$G$4,0,10*ROW('Sanitation Data'!G42))),'Data Summary'!CZ48="Yes"),100-OFFSET('Sanitation Data'!$G$4,0,10*ROW('Sanitation Data'!G42)),NA())</f>
        <v>#N/A</v>
      </c>
      <c r="AL48" s="538" t="e">
        <f ca="1">+IF(AND(ISNUMBER(OFFSET('Sanitation Data'!$G$6,0,10*ROW('Sanitation Data'!G42))),'Data Summary'!DA48="Yes"),OFFSET('Sanitation Data'!$G$6,0,10*ROW('Sanitation Data'!G42)),NA())</f>
        <v>#N/A</v>
      </c>
      <c r="AM48" s="538" t="e">
        <f ca="1">+IF(AND(ISNUMBER(OFFSET('Sanitation Data'!$G$10,0,10*ROW('Sanitation Data'!G42))),'Data Summary'!DB48="Yes"),OFFSET('Sanitation Data'!$G$10,0,10*ROW('Sanitation Data'!G42)),NA())</f>
        <v>#N/A</v>
      </c>
      <c r="AN48" s="538" t="e">
        <f ca="1">+IF(AND(ISNUMBER(OFFSET('Sanitation Data'!$G$11,0,10*ROW('Sanitation Data'!G42))),'Data Summary'!DC48="Yes"),OFFSET('Sanitation Data'!$G$11,0,10*ROW('Sanitation Data'!G42)),NA())</f>
        <v>#N/A</v>
      </c>
      <c r="AO48" s="538" t="e">
        <f ca="1">+IF(AND(ISNUMBER(OFFSET('Sanitation Data'!$G$12,0,10*ROW('Sanitation Data'!G42))),'Data Summary'!DD48="Yes"),OFFSET('Sanitation Data'!$G$12,0,10*ROW('Sanitation Data'!G42)),NA())</f>
        <v>#N/A</v>
      </c>
      <c r="AP48" s="538" t="e">
        <f ca="1">+IF(AND(ISNUMBER(OFFSET('Sanitation Data'!$H$4,0,10*ROW('Sanitation Data'!H42))),'Data Summary'!DE48="Yes"),100-OFFSET('Sanitation Data'!$H$4,0,10*ROW('Sanitation Data'!H42)),NA())</f>
        <v>#N/A</v>
      </c>
      <c r="AQ48" s="538" t="e">
        <f ca="1">+IF(AND(ISNUMBER(OFFSET('Sanitation Data'!$H$6,0,10*ROW('Sanitation Data'!H42))),'Data Summary'!DF48="Yes"),OFFSET('Sanitation Data'!$H$6,0,10*ROW('Sanitation Data'!H42)),NA())</f>
        <v>#N/A</v>
      </c>
      <c r="AR48" s="538" t="e">
        <f ca="1">+IF(AND(ISNUMBER(OFFSET('Sanitation Data'!$H$10,0,10*ROW('Sanitation Data'!H42))),'Data Summary'!DG48="Yes"),OFFSET('Sanitation Data'!$H$10,0,10*ROW('Sanitation Data'!H42)),NA())</f>
        <v>#N/A</v>
      </c>
      <c r="AS48" s="538" t="e">
        <f ca="1">+IF(AND(ISNUMBER(OFFSET('Sanitation Data'!$H$11,0,10*ROW('Sanitation Data'!H42))),'Data Summary'!DH48="Yes"),OFFSET('Sanitation Data'!$H$11,0,10*ROW('Sanitation Data'!H42)),NA())</f>
        <v>#N/A</v>
      </c>
      <c r="AT48" s="538" t="e">
        <f ca="1">+IF(AND(ISNUMBER(OFFSET('Sanitation Data'!$H$12,0,10*ROW('Sanitation Data'!H42))),'Data Summary'!DI48="Yes"),OFFSET('Sanitation Data'!$H$12,0,10*ROW('Sanitation Data'!H42)),NA())</f>
        <v>#N/A</v>
      </c>
      <c r="AU48" s="538" t="e">
        <f ca="1">+IF(AND(ISNUMBER(OFFSET('Sanitation Data'!$I$4,0,10*ROW('Sanitation Data'!I42))),'Data Summary'!DJ48="Yes"),100-OFFSET('Sanitation Data'!$I$4,0,10*ROW('Sanitation Data'!I42)),NA())</f>
        <v>#N/A</v>
      </c>
      <c r="AV48" s="538" t="e">
        <f ca="1">+IF(AND(ISNUMBER(OFFSET('Sanitation Data'!$I$6,0,10*ROW('Sanitation Data'!I42))),'Data Summary'!DK48="Yes"),OFFSET('Sanitation Data'!$I$6,0,10*ROW('Sanitation Data'!I42)),NA())</f>
        <v>#N/A</v>
      </c>
      <c r="AW48" s="538" t="e">
        <f ca="1">+IF(AND(ISNUMBER(OFFSET('Sanitation Data'!$I$10,0,10*ROW('Sanitation Data'!I42))),'Data Summary'!DL48="Yes"),OFFSET('Sanitation Data'!$I$10,0,10*ROW('Sanitation Data'!I42)),NA())</f>
        <v>#N/A</v>
      </c>
      <c r="AX48" s="538" t="e">
        <f ca="1">+IF(AND(ISNUMBER(OFFSET('Sanitation Data'!$I$11,0,10*ROW('Sanitation Data'!I42))),'Data Summary'!DM48="Yes"),OFFSET('Sanitation Data'!$I$11,0,10*ROW('Sanitation Data'!I42)),NA())</f>
        <v>#N/A</v>
      </c>
      <c r="AY48" s="538" t="e">
        <f ca="1">+IF(AND(ISNUMBER(OFFSET('Sanitation Data'!$I$12,0,10*ROW('Sanitation Data'!I42))),'Data Summary'!DN48="Yes"),OFFSET('Sanitation Data'!$I$12,0,10*ROW('Sanitation Data'!I42)),NA())</f>
        <v>#N/A</v>
      </c>
      <c r="AZ48" s="539" t="e">
        <f ca="1">+IF(AND(ISNUMBER(OFFSET('Hygiene Data'!$D$5,0,10*ROW('Hygiene Data'!D42))),'Data Summary'!DO48="Yes"),OFFSET('Hygiene Data'!$D$5,0,10*ROW('Hygiene Data'!D42)),NA())</f>
        <v>#N/A</v>
      </c>
      <c r="BA48" s="539" t="e">
        <f ca="1">+IF(AND(ISNUMBER(OFFSET('Hygiene Data'!$D$7,0,10*ROW('Hygiene Data'!D42))),'Data Summary'!DP48="Yes"),OFFSET('Hygiene Data'!$D$7,0,10*ROW('Hygiene Data'!D42)),NA())</f>
        <v>#N/A</v>
      </c>
      <c r="BB48" s="539" t="e">
        <f ca="1">+IF(AND(ISNUMBER(OFFSET('Hygiene Data'!$D$9,0,10*ROW('Hygiene Data'!D42))),'Data Summary'!DQ48="Yes"),OFFSET('Hygiene Data'!$D$9,0,10*ROW('Hygiene Data'!D42)),NA())</f>
        <v>#N/A</v>
      </c>
      <c r="BC48" s="539" t="e">
        <f ca="1">+IF(AND(ISNUMBER(OFFSET('Hygiene Data'!$E$5,0,10*ROW('Hygiene Data'!E42))),'Data Summary'!DR48="Yes"),OFFSET('Hygiene Data'!$E$5,0,10*ROW('Hygiene Data'!E42)),NA())</f>
        <v>#N/A</v>
      </c>
      <c r="BD48" s="539" t="e">
        <f ca="1">+IF(AND(ISNUMBER(OFFSET('Hygiene Data'!$E$7,0,10*ROW('Hygiene Data'!E42))),'Data Summary'!DS48="Yes"),OFFSET('Hygiene Data'!$E$7,0,10*ROW('Hygiene Data'!E42)),NA())</f>
        <v>#N/A</v>
      </c>
      <c r="BE48" s="539" t="e">
        <f ca="1">+IF(AND(ISNUMBER(OFFSET('Hygiene Data'!$E$9,0,10*ROW('Hygiene Data'!E42))),'Data Summary'!DT48="Yes"),OFFSET('Hygiene Data'!$E$9,0,10*ROW('Hygiene Data'!E42)),NA())</f>
        <v>#N/A</v>
      </c>
      <c r="BF48" s="539" t="e">
        <f ca="1">+IF(AND(ISNUMBER(OFFSET('Hygiene Data'!$F$5,0,10*ROW('Hygiene Data'!F42))),'Data Summary'!DU48="Yes"),OFFSET('Hygiene Data'!$F$5,0,10*ROW('Hygiene Data'!F42)),NA())</f>
        <v>#N/A</v>
      </c>
      <c r="BG48" s="539" t="e">
        <f ca="1">+IF(AND(ISNUMBER(OFFSET('Hygiene Data'!$F$7,0,10*ROW('Hygiene Data'!F42))),'Data Summary'!DV48="Yes"),OFFSET('Hygiene Data'!$F$7,0,10*ROW('Hygiene Data'!F42)),NA())</f>
        <v>#N/A</v>
      </c>
      <c r="BH48" s="539" t="e">
        <f ca="1">+IF(AND(ISNUMBER(OFFSET('Hygiene Data'!$F$9,0,10*ROW('Hygiene Data'!F42))),'Data Summary'!DW48="Yes"),OFFSET('Hygiene Data'!$F$9,0,10*ROW('Hygiene Data'!F42)),NA())</f>
        <v>#N/A</v>
      </c>
      <c r="BI48" s="539" t="e">
        <f ca="1">+IF(AND(ISNUMBER(OFFSET('Hygiene Data'!$G$5,0,10*ROW('Hygiene Data'!G42))),'Data Summary'!DX48="Yes"),OFFSET('Hygiene Data'!$G$5,0,10*ROW('Hygiene Data'!G42)),NA())</f>
        <v>#N/A</v>
      </c>
      <c r="BJ48" s="539" t="e">
        <f ca="1">+IF(AND(ISNUMBER(OFFSET('Hygiene Data'!$G$7,0,10*ROW('Hygiene Data'!G42))),'Data Summary'!DY48="Yes"),OFFSET('Hygiene Data'!$G$7,0,10*ROW('Hygiene Data'!G42)),NA())</f>
        <v>#N/A</v>
      </c>
      <c r="BK48" s="539" t="e">
        <f ca="1">+IF(AND(ISNUMBER(OFFSET('Hygiene Data'!$G$9,0,10*ROW('Hygiene Data'!G42))),'Data Summary'!DZ48="Yes"),OFFSET('Hygiene Data'!$G$9,0,10*ROW('Hygiene Data'!G42)),NA())</f>
        <v>#N/A</v>
      </c>
      <c r="BL48" s="539" t="e">
        <f ca="1">+IF(AND(ISNUMBER(OFFSET('Hygiene Data'!$H$5,0,10*ROW('Hygiene Data'!H42))),'Data Summary'!EA48="Yes"),OFFSET('Hygiene Data'!$H$5,0,10*ROW('Hygiene Data'!H42)),NA())</f>
        <v>#N/A</v>
      </c>
      <c r="BM48" s="539" t="e">
        <f ca="1">+IF(AND(ISNUMBER(OFFSET('Hygiene Data'!$H$7,0,10*ROW('Hygiene Data'!H42))),'Data Summary'!EB48="Yes"),OFFSET('Hygiene Data'!$H$7,0,10*ROW('Hygiene Data'!H42)),NA())</f>
        <v>#N/A</v>
      </c>
      <c r="BN48" s="539" t="e">
        <f ca="1">+IF(AND(ISNUMBER(OFFSET('Hygiene Data'!$H$9,0,10*ROW('Hygiene Data'!H42))),'Data Summary'!EC48="Yes"),OFFSET('Hygiene Data'!$H$9,0,10*ROW('Hygiene Data'!H42)),NA())</f>
        <v>#N/A</v>
      </c>
      <c r="BO48" s="539" t="e">
        <f ca="1">+IF(AND(ISNUMBER(OFFSET('Hygiene Data'!$I$5,0,10*ROW('Hygiene Data'!I42))),'Data Summary'!ED48="Yes"),OFFSET('Hygiene Data'!$I$5,0,10*ROW('Hygiene Data'!I42)),NA())</f>
        <v>#N/A</v>
      </c>
      <c r="BP48" s="539" t="e">
        <f ca="1">+IF(AND(ISNUMBER(OFFSET('Hygiene Data'!$I$7,0,10*ROW('Hygiene Data'!I42))),'Data Summary'!EE48="Yes"),OFFSET('Hygiene Data'!$I$7,0,10*ROW('Hygiene Data'!I42)),NA())</f>
        <v>#N/A</v>
      </c>
      <c r="BQ48" s="539" t="e">
        <f ca="1">+IF(AND(ISNUMBER(OFFSET('Hygiene Data'!$I$9,0,10*ROW('Hygiene Data'!I42))),'Data Summary'!EF48="Yes"),OFFSET('Hygiene Data'!$I$9,0,10*ROW('Hygiene Data'!I42)),NA())</f>
        <v>#N/A</v>
      </c>
    </row>
    <row r="49" spans="1:69" x14ac:dyDescent="0.25">
      <c r="A49" s="535" t="e">
        <f ca="1">+RIGHT('Data Summary'!A49,LEN('Data Summary'!A49)-9)</f>
        <v>#VALUE!</v>
      </c>
      <c r="B49" s="509" t="str">
        <f ca="1">+IF(ISTEXT('Data Summary'!B49),'Data Summary'!B49,"")</f>
        <v/>
      </c>
      <c r="C49" s="536" t="e">
        <f ca="1">+VALUE('Data Summary'!C49)</f>
        <v>#VALUE!</v>
      </c>
      <c r="D49" s="537" t="e">
        <f ca="1">+IF(AND(ISNUMBER(OFFSET('Water Data'!$D$4,0,10*ROW('Water Data'!D43))),'Data Summary'!BS49="Yes"),100-OFFSET('Water Data'!$D$4,0,10*ROW('Water Data'!D43)),NA())</f>
        <v>#N/A</v>
      </c>
      <c r="E49" s="537" t="e">
        <f ca="1">+IF(AND(ISNUMBER(OFFSET('Water Data'!$D$6,0,10*ROW('Water Data'!D43))),'Data Summary'!BT49="Yes"),OFFSET('Water Data'!$D$6,0,10*ROW('Water Data'!D43)),NA())</f>
        <v>#N/A</v>
      </c>
      <c r="F49" s="537" t="e">
        <f ca="1">+IF(AND(ISNUMBER(OFFSET('Water Data'!$D$9,0,10*ROW('Water Data'!D43))),'Data Summary'!BU49="Yes"),OFFSET('Water Data'!$D$9,0,10*ROW('Water Data'!D43)),NA())</f>
        <v>#N/A</v>
      </c>
      <c r="G49" s="537" t="e">
        <f ca="1">+IF(AND(ISNUMBER(OFFSET('Water Data'!$E$4,0,10*ROW('Water Data'!E43))),'Data Summary'!BV49="Yes"),100-OFFSET('Water Data'!$E$4,0,10*ROW('Water Data'!E43)),NA())</f>
        <v>#N/A</v>
      </c>
      <c r="H49" s="537" t="e">
        <f ca="1">+IF(AND(ISNUMBER(OFFSET('Water Data'!$E$6,0,10*ROW('Water Data'!E43))),'Data Summary'!BW49="Yes"),OFFSET('Water Data'!$E$6,0,10*ROW('Water Data'!E43)),NA())</f>
        <v>#N/A</v>
      </c>
      <c r="I49" s="537" t="e">
        <f ca="1">+IF(AND(ISNUMBER(OFFSET('Water Data'!$E$9,0,10*ROW('Water Data'!E43))),'Data Summary'!BX49="Yes"),OFFSET('Water Data'!$E$9,0,10*ROW('Water Data'!E43)),NA())</f>
        <v>#N/A</v>
      </c>
      <c r="J49" s="537" t="e">
        <f ca="1">+IF(AND(ISNUMBER(OFFSET('Water Data'!$F$4,0,10*ROW('Water Data'!F43))),'Data Summary'!BY49="Yes"),100-OFFSET('Water Data'!$F$4,0,10*ROW('Water Data'!F43)),NA())</f>
        <v>#N/A</v>
      </c>
      <c r="K49" s="537" t="e">
        <f ca="1">+IF(AND(ISNUMBER(OFFSET('Water Data'!$F$6,0,10*ROW('Water Data'!F43))),'Data Summary'!BZ49="Yes"),OFFSET('Water Data'!$F$6,0,10*ROW('Water Data'!F43)),NA())</f>
        <v>#N/A</v>
      </c>
      <c r="L49" s="537" t="e">
        <f ca="1">+IF(AND(ISNUMBER(OFFSET('Water Data'!$F$9,0,10*ROW('Water Data'!F43))),'Data Summary'!CA49="Yes"),OFFSET('Water Data'!$F$9,0,10*ROW('Water Data'!F43)),NA())</f>
        <v>#N/A</v>
      </c>
      <c r="M49" s="537" t="e">
        <f ca="1">+IF(AND(ISNUMBER(OFFSET('Water Data'!$G$4,0,10*ROW('Water Data'!G43))),'Data Summary'!CB49="Yes"),100-OFFSET('Water Data'!$G$4,0,10*ROW('Water Data'!G43)),NA())</f>
        <v>#N/A</v>
      </c>
      <c r="N49" s="537" t="e">
        <f ca="1">+IF(AND(ISNUMBER(OFFSET('Water Data'!$G$6,0,10*ROW('Water Data'!G43))),'Data Summary'!CC49="Yes"),OFFSET('Water Data'!$G$6,0,10*ROW('Water Data'!G43)),NA())</f>
        <v>#N/A</v>
      </c>
      <c r="O49" s="537" t="e">
        <f ca="1">+IF(AND(ISNUMBER(OFFSET('Water Data'!$G$9,0,10*ROW('Water Data'!G43))),'Data Summary'!CD49="Yes"),OFFSET('Water Data'!$G$9,0,10*ROW('Water Data'!G43)),NA())</f>
        <v>#N/A</v>
      </c>
      <c r="P49" s="537" t="e">
        <f ca="1">+IF(AND(ISNUMBER(OFFSET('Water Data'!$H$4,0,10*ROW('Water Data'!H43))),'Data Summary'!CE49="Yes"),100-OFFSET('Water Data'!$H$4,0,10*ROW('Water Data'!H43)),NA())</f>
        <v>#N/A</v>
      </c>
      <c r="Q49" s="537" t="e">
        <f ca="1">+IF(AND(ISNUMBER(OFFSET('Water Data'!$H$6,0,10*ROW('Water Data'!H43))),'Data Summary'!CF49="Yes"),OFFSET('Water Data'!$H$6,0,10*ROW('Water Data'!H43)),NA())</f>
        <v>#N/A</v>
      </c>
      <c r="R49" s="537" t="e">
        <f ca="1">+IF(AND(ISNUMBER(OFFSET('Water Data'!$H$9,0,10*ROW('Water Data'!H43))),'Data Summary'!CG49="Yes"),OFFSET('Water Data'!$H$9,0,10*ROW('Water Data'!H43)),NA())</f>
        <v>#N/A</v>
      </c>
      <c r="S49" s="537" t="e">
        <f ca="1">+IF(AND(ISNUMBER(OFFSET('Water Data'!$I$4,0,10*ROW('Water Data'!I43))),'Data Summary'!CH49="Yes"),100-OFFSET('Water Data'!$I$4,0,10*ROW('Water Data'!I43)),NA())</f>
        <v>#N/A</v>
      </c>
      <c r="T49" s="537" t="e">
        <f ca="1">+IF(AND(ISNUMBER(OFFSET('Water Data'!$I$6,0,10*ROW('Water Data'!I43))),'Data Summary'!CI49="Yes"),OFFSET('Water Data'!$I$6,0,10*ROW('Water Data'!I43)),NA())</f>
        <v>#N/A</v>
      </c>
      <c r="U49" s="537" t="e">
        <f ca="1">+IF(AND(ISNUMBER(OFFSET('Water Data'!$I$9,0,10*ROW('Water Data'!I43))),'Data Summary'!CJ49="Yes"),OFFSET('Water Data'!$I$9,0,10*ROW('Water Data'!I43)),NA())</f>
        <v>#N/A</v>
      </c>
      <c r="V49" s="538" t="e">
        <f ca="1">+IF(AND(ISNUMBER(OFFSET('Sanitation Data'!$D$4,0,10*ROW('Sanitation Data'!D43))),'Data Summary'!CK49="Yes"),100-OFFSET('Sanitation Data'!$D$4,0,10*ROW('Sanitation Data'!D43)),NA())</f>
        <v>#N/A</v>
      </c>
      <c r="W49" s="538" t="e">
        <f ca="1">+IF(AND(ISNUMBER(OFFSET('Sanitation Data'!$D$6,0,10*ROW('Sanitation Data'!D43))),'Data Summary'!CL49="Yes"),OFFSET('Sanitation Data'!$D$6,0,10*ROW('Sanitation Data'!D43)),NA())</f>
        <v>#N/A</v>
      </c>
      <c r="X49" s="538" t="e">
        <f ca="1">+IF(AND(ISNUMBER(OFFSET('Sanitation Data'!$D$10,0,10*ROW('Sanitation Data'!D43))),'Data Summary'!CM49="Yes"),OFFSET('Sanitation Data'!$D$10,0,10*ROW('Sanitation Data'!D43)),NA())</f>
        <v>#N/A</v>
      </c>
      <c r="Y49" s="538" t="e">
        <f ca="1">+IF(AND(ISNUMBER(OFFSET('Sanitation Data'!$D$11,0,10*ROW('Sanitation Data'!D43))),'Data Summary'!CN49="Yes"),OFFSET('Sanitation Data'!$D$11,0,10*ROW('Sanitation Data'!D43)),NA())</f>
        <v>#N/A</v>
      </c>
      <c r="Z49" s="538" t="e">
        <f ca="1">+IF(AND(ISNUMBER(OFFSET('Sanitation Data'!$D$12,0,10*ROW('Sanitation Data'!D43))),'Data Summary'!CO49="Yes"),OFFSET('Sanitation Data'!$D$12,0,10*ROW('Sanitation Data'!D43)),NA())</f>
        <v>#N/A</v>
      </c>
      <c r="AA49" s="538" t="e">
        <f ca="1">+IF(AND(ISNUMBER(OFFSET('Sanitation Data'!$E$4,0,10*ROW('Sanitation Data'!E43))),'Data Summary'!CP49="Yes"),100-OFFSET('Sanitation Data'!$E$4,0,10*ROW('Sanitation Data'!E43)),NA())</f>
        <v>#N/A</v>
      </c>
      <c r="AB49" s="538" t="e">
        <f ca="1">+IF(AND(ISNUMBER(OFFSET('Sanitation Data'!$E$6,0,10*ROW('Sanitation Data'!E43))),'Data Summary'!CQ49="Yes"),OFFSET('Sanitation Data'!$E$6,0,10*ROW('Sanitation Data'!E43)),NA())</f>
        <v>#N/A</v>
      </c>
      <c r="AC49" s="538" t="e">
        <f ca="1">+IF(AND(ISNUMBER(OFFSET('Sanitation Data'!$E$10,0,10*ROW('Sanitation Data'!E43))),'Data Summary'!CR49="Yes"),OFFSET('Sanitation Data'!$E$10,0,10*ROW('Sanitation Data'!E43)),NA())</f>
        <v>#N/A</v>
      </c>
      <c r="AD49" s="538" t="e">
        <f ca="1">+IF(AND(ISNUMBER(OFFSET('Sanitation Data'!$E$11,0,10*ROW('Sanitation Data'!E43))),'Data Summary'!CS49="Yes"),OFFSET('Sanitation Data'!$E$11,0,10*ROW('Sanitation Data'!E43)),NA())</f>
        <v>#N/A</v>
      </c>
      <c r="AE49" s="538" t="e">
        <f ca="1">+IF(AND(ISNUMBER(OFFSET('Sanitation Data'!$E$12,0,10*ROW('Sanitation Data'!E43))),'Data Summary'!CT49="Yes"),OFFSET('Sanitation Data'!$E$12,0,10*ROW('Sanitation Data'!E43)),NA())</f>
        <v>#N/A</v>
      </c>
      <c r="AF49" s="538" t="e">
        <f ca="1">+IF(AND(ISNUMBER(OFFSET('Sanitation Data'!$F$4,0,10*ROW('Sanitation Data'!F43))),'Data Summary'!CU49="Yes"),100-OFFSET('Sanitation Data'!$F$4,0,10*ROW('Sanitation Data'!F43)),NA())</f>
        <v>#N/A</v>
      </c>
      <c r="AG49" s="538" t="e">
        <f ca="1">+IF(AND(ISNUMBER(OFFSET('Sanitation Data'!$F$6,0,10*ROW('Sanitation Data'!F43))),'Data Summary'!CV49="Yes"),OFFSET('Sanitation Data'!$F$6,0,10*ROW('Sanitation Data'!F43)),NA())</f>
        <v>#N/A</v>
      </c>
      <c r="AH49" s="538" t="e">
        <f ca="1">+IF(AND(ISNUMBER(OFFSET('Sanitation Data'!$F$10,0,10*ROW('Sanitation Data'!F43))),'Data Summary'!CW49="Yes"),OFFSET('Sanitation Data'!$F$10,0,10*ROW('Sanitation Data'!F43)),NA())</f>
        <v>#N/A</v>
      </c>
      <c r="AI49" s="538" t="e">
        <f ca="1">+IF(AND(ISNUMBER(OFFSET('Sanitation Data'!$F$11,0,10*ROW('Sanitation Data'!F43))),'Data Summary'!CX49="Yes"),OFFSET('Sanitation Data'!$F$11,0,10*ROW('Sanitation Data'!F43)),NA())</f>
        <v>#N/A</v>
      </c>
      <c r="AJ49" s="538" t="e">
        <f ca="1">+IF(AND(ISNUMBER(OFFSET('Sanitation Data'!$F$12,0,10*ROW('Sanitation Data'!F43))),'Data Summary'!CY49="Yes"),OFFSET('Sanitation Data'!$F$12,0,10*ROW('Sanitation Data'!F43)),NA())</f>
        <v>#N/A</v>
      </c>
      <c r="AK49" s="538" t="e">
        <f ca="1">+IF(AND(ISNUMBER(OFFSET('Sanitation Data'!$G$4,0,10*ROW('Sanitation Data'!G43))),'Data Summary'!CZ49="Yes"),100-OFFSET('Sanitation Data'!$G$4,0,10*ROW('Sanitation Data'!G43)),NA())</f>
        <v>#N/A</v>
      </c>
      <c r="AL49" s="538" t="e">
        <f ca="1">+IF(AND(ISNUMBER(OFFSET('Sanitation Data'!$G$6,0,10*ROW('Sanitation Data'!G43))),'Data Summary'!DA49="Yes"),OFFSET('Sanitation Data'!$G$6,0,10*ROW('Sanitation Data'!G43)),NA())</f>
        <v>#N/A</v>
      </c>
      <c r="AM49" s="538" t="e">
        <f ca="1">+IF(AND(ISNUMBER(OFFSET('Sanitation Data'!$G$10,0,10*ROW('Sanitation Data'!G43))),'Data Summary'!DB49="Yes"),OFFSET('Sanitation Data'!$G$10,0,10*ROW('Sanitation Data'!G43)),NA())</f>
        <v>#N/A</v>
      </c>
      <c r="AN49" s="538" t="e">
        <f ca="1">+IF(AND(ISNUMBER(OFFSET('Sanitation Data'!$G$11,0,10*ROW('Sanitation Data'!G43))),'Data Summary'!DC49="Yes"),OFFSET('Sanitation Data'!$G$11,0,10*ROW('Sanitation Data'!G43)),NA())</f>
        <v>#N/A</v>
      </c>
      <c r="AO49" s="538" t="e">
        <f ca="1">+IF(AND(ISNUMBER(OFFSET('Sanitation Data'!$G$12,0,10*ROW('Sanitation Data'!G43))),'Data Summary'!DD49="Yes"),OFFSET('Sanitation Data'!$G$12,0,10*ROW('Sanitation Data'!G43)),NA())</f>
        <v>#N/A</v>
      </c>
      <c r="AP49" s="538" t="e">
        <f ca="1">+IF(AND(ISNUMBER(OFFSET('Sanitation Data'!$H$4,0,10*ROW('Sanitation Data'!H43))),'Data Summary'!DE49="Yes"),100-OFFSET('Sanitation Data'!$H$4,0,10*ROW('Sanitation Data'!H43)),NA())</f>
        <v>#N/A</v>
      </c>
      <c r="AQ49" s="538" t="e">
        <f ca="1">+IF(AND(ISNUMBER(OFFSET('Sanitation Data'!$H$6,0,10*ROW('Sanitation Data'!H43))),'Data Summary'!DF49="Yes"),OFFSET('Sanitation Data'!$H$6,0,10*ROW('Sanitation Data'!H43)),NA())</f>
        <v>#N/A</v>
      </c>
      <c r="AR49" s="538" t="e">
        <f ca="1">+IF(AND(ISNUMBER(OFFSET('Sanitation Data'!$H$10,0,10*ROW('Sanitation Data'!H43))),'Data Summary'!DG49="Yes"),OFFSET('Sanitation Data'!$H$10,0,10*ROW('Sanitation Data'!H43)),NA())</f>
        <v>#N/A</v>
      </c>
      <c r="AS49" s="538" t="e">
        <f ca="1">+IF(AND(ISNUMBER(OFFSET('Sanitation Data'!$H$11,0,10*ROW('Sanitation Data'!H43))),'Data Summary'!DH49="Yes"),OFFSET('Sanitation Data'!$H$11,0,10*ROW('Sanitation Data'!H43)),NA())</f>
        <v>#N/A</v>
      </c>
      <c r="AT49" s="538" t="e">
        <f ca="1">+IF(AND(ISNUMBER(OFFSET('Sanitation Data'!$H$12,0,10*ROW('Sanitation Data'!H43))),'Data Summary'!DI49="Yes"),OFFSET('Sanitation Data'!$H$12,0,10*ROW('Sanitation Data'!H43)),NA())</f>
        <v>#N/A</v>
      </c>
      <c r="AU49" s="538" t="e">
        <f ca="1">+IF(AND(ISNUMBER(OFFSET('Sanitation Data'!$I$4,0,10*ROW('Sanitation Data'!I43))),'Data Summary'!DJ49="Yes"),100-OFFSET('Sanitation Data'!$I$4,0,10*ROW('Sanitation Data'!I43)),NA())</f>
        <v>#N/A</v>
      </c>
      <c r="AV49" s="538" t="e">
        <f ca="1">+IF(AND(ISNUMBER(OFFSET('Sanitation Data'!$I$6,0,10*ROW('Sanitation Data'!I43))),'Data Summary'!DK49="Yes"),OFFSET('Sanitation Data'!$I$6,0,10*ROW('Sanitation Data'!I43)),NA())</f>
        <v>#N/A</v>
      </c>
      <c r="AW49" s="538" t="e">
        <f ca="1">+IF(AND(ISNUMBER(OFFSET('Sanitation Data'!$I$10,0,10*ROW('Sanitation Data'!I43))),'Data Summary'!DL49="Yes"),OFFSET('Sanitation Data'!$I$10,0,10*ROW('Sanitation Data'!I43)),NA())</f>
        <v>#N/A</v>
      </c>
      <c r="AX49" s="538" t="e">
        <f ca="1">+IF(AND(ISNUMBER(OFFSET('Sanitation Data'!$I$11,0,10*ROW('Sanitation Data'!I43))),'Data Summary'!DM49="Yes"),OFFSET('Sanitation Data'!$I$11,0,10*ROW('Sanitation Data'!I43)),NA())</f>
        <v>#N/A</v>
      </c>
      <c r="AY49" s="538" t="e">
        <f ca="1">+IF(AND(ISNUMBER(OFFSET('Sanitation Data'!$I$12,0,10*ROW('Sanitation Data'!I43))),'Data Summary'!DN49="Yes"),OFFSET('Sanitation Data'!$I$12,0,10*ROW('Sanitation Data'!I43)),NA())</f>
        <v>#N/A</v>
      </c>
      <c r="AZ49" s="539" t="e">
        <f ca="1">+IF(AND(ISNUMBER(OFFSET('Hygiene Data'!$D$5,0,10*ROW('Hygiene Data'!D43))),'Data Summary'!DO49="Yes"),OFFSET('Hygiene Data'!$D$5,0,10*ROW('Hygiene Data'!D43)),NA())</f>
        <v>#N/A</v>
      </c>
      <c r="BA49" s="539" t="e">
        <f ca="1">+IF(AND(ISNUMBER(OFFSET('Hygiene Data'!$D$7,0,10*ROW('Hygiene Data'!D43))),'Data Summary'!DP49="Yes"),OFFSET('Hygiene Data'!$D$7,0,10*ROW('Hygiene Data'!D43)),NA())</f>
        <v>#N/A</v>
      </c>
      <c r="BB49" s="539" t="e">
        <f ca="1">+IF(AND(ISNUMBER(OFFSET('Hygiene Data'!$D$9,0,10*ROW('Hygiene Data'!D43))),'Data Summary'!DQ49="Yes"),OFFSET('Hygiene Data'!$D$9,0,10*ROW('Hygiene Data'!D43)),NA())</f>
        <v>#N/A</v>
      </c>
      <c r="BC49" s="539" t="e">
        <f ca="1">+IF(AND(ISNUMBER(OFFSET('Hygiene Data'!$E$5,0,10*ROW('Hygiene Data'!E43))),'Data Summary'!DR49="Yes"),OFFSET('Hygiene Data'!$E$5,0,10*ROW('Hygiene Data'!E43)),NA())</f>
        <v>#N/A</v>
      </c>
      <c r="BD49" s="539" t="e">
        <f ca="1">+IF(AND(ISNUMBER(OFFSET('Hygiene Data'!$E$7,0,10*ROW('Hygiene Data'!E43))),'Data Summary'!DS49="Yes"),OFFSET('Hygiene Data'!$E$7,0,10*ROW('Hygiene Data'!E43)),NA())</f>
        <v>#N/A</v>
      </c>
      <c r="BE49" s="539" t="e">
        <f ca="1">+IF(AND(ISNUMBER(OFFSET('Hygiene Data'!$E$9,0,10*ROW('Hygiene Data'!E43))),'Data Summary'!DT49="Yes"),OFFSET('Hygiene Data'!$E$9,0,10*ROW('Hygiene Data'!E43)),NA())</f>
        <v>#N/A</v>
      </c>
      <c r="BF49" s="539" t="e">
        <f ca="1">+IF(AND(ISNUMBER(OFFSET('Hygiene Data'!$F$5,0,10*ROW('Hygiene Data'!F43))),'Data Summary'!DU49="Yes"),OFFSET('Hygiene Data'!$F$5,0,10*ROW('Hygiene Data'!F43)),NA())</f>
        <v>#N/A</v>
      </c>
      <c r="BG49" s="539" t="e">
        <f ca="1">+IF(AND(ISNUMBER(OFFSET('Hygiene Data'!$F$7,0,10*ROW('Hygiene Data'!F43))),'Data Summary'!DV49="Yes"),OFFSET('Hygiene Data'!$F$7,0,10*ROW('Hygiene Data'!F43)),NA())</f>
        <v>#N/A</v>
      </c>
      <c r="BH49" s="539" t="e">
        <f ca="1">+IF(AND(ISNUMBER(OFFSET('Hygiene Data'!$F$9,0,10*ROW('Hygiene Data'!F43))),'Data Summary'!DW49="Yes"),OFFSET('Hygiene Data'!$F$9,0,10*ROW('Hygiene Data'!F43)),NA())</f>
        <v>#N/A</v>
      </c>
      <c r="BI49" s="539" t="e">
        <f ca="1">+IF(AND(ISNUMBER(OFFSET('Hygiene Data'!$G$5,0,10*ROW('Hygiene Data'!G43))),'Data Summary'!DX49="Yes"),OFFSET('Hygiene Data'!$G$5,0,10*ROW('Hygiene Data'!G43)),NA())</f>
        <v>#N/A</v>
      </c>
      <c r="BJ49" s="539" t="e">
        <f ca="1">+IF(AND(ISNUMBER(OFFSET('Hygiene Data'!$G$7,0,10*ROW('Hygiene Data'!G43))),'Data Summary'!DY49="Yes"),OFFSET('Hygiene Data'!$G$7,0,10*ROW('Hygiene Data'!G43)),NA())</f>
        <v>#N/A</v>
      </c>
      <c r="BK49" s="539" t="e">
        <f ca="1">+IF(AND(ISNUMBER(OFFSET('Hygiene Data'!$G$9,0,10*ROW('Hygiene Data'!G43))),'Data Summary'!DZ49="Yes"),OFFSET('Hygiene Data'!$G$9,0,10*ROW('Hygiene Data'!G43)),NA())</f>
        <v>#N/A</v>
      </c>
      <c r="BL49" s="539" t="e">
        <f ca="1">+IF(AND(ISNUMBER(OFFSET('Hygiene Data'!$H$5,0,10*ROW('Hygiene Data'!H43))),'Data Summary'!EA49="Yes"),OFFSET('Hygiene Data'!$H$5,0,10*ROW('Hygiene Data'!H43)),NA())</f>
        <v>#N/A</v>
      </c>
      <c r="BM49" s="539" t="e">
        <f ca="1">+IF(AND(ISNUMBER(OFFSET('Hygiene Data'!$H$7,0,10*ROW('Hygiene Data'!H43))),'Data Summary'!EB49="Yes"),OFFSET('Hygiene Data'!$H$7,0,10*ROW('Hygiene Data'!H43)),NA())</f>
        <v>#N/A</v>
      </c>
      <c r="BN49" s="539" t="e">
        <f ca="1">+IF(AND(ISNUMBER(OFFSET('Hygiene Data'!$H$9,0,10*ROW('Hygiene Data'!H43))),'Data Summary'!EC49="Yes"),OFFSET('Hygiene Data'!$H$9,0,10*ROW('Hygiene Data'!H43)),NA())</f>
        <v>#N/A</v>
      </c>
      <c r="BO49" s="539" t="e">
        <f ca="1">+IF(AND(ISNUMBER(OFFSET('Hygiene Data'!$I$5,0,10*ROW('Hygiene Data'!I43))),'Data Summary'!ED49="Yes"),OFFSET('Hygiene Data'!$I$5,0,10*ROW('Hygiene Data'!I43)),NA())</f>
        <v>#N/A</v>
      </c>
      <c r="BP49" s="539" t="e">
        <f ca="1">+IF(AND(ISNUMBER(OFFSET('Hygiene Data'!$I$7,0,10*ROW('Hygiene Data'!I43))),'Data Summary'!EE49="Yes"),OFFSET('Hygiene Data'!$I$7,0,10*ROW('Hygiene Data'!I43)),NA())</f>
        <v>#N/A</v>
      </c>
      <c r="BQ49" s="539" t="e">
        <f ca="1">+IF(AND(ISNUMBER(OFFSET('Hygiene Data'!$I$9,0,10*ROW('Hygiene Data'!I43))),'Data Summary'!EF49="Yes"),OFFSET('Hygiene Data'!$I$9,0,10*ROW('Hygiene Data'!I43)),NA())</f>
        <v>#N/A</v>
      </c>
    </row>
    <row r="50" spans="1:69" x14ac:dyDescent="0.25">
      <c r="A50" s="535" t="e">
        <f ca="1">+RIGHT('Data Summary'!A50,LEN('Data Summary'!A50)-9)</f>
        <v>#VALUE!</v>
      </c>
      <c r="B50" s="509" t="str">
        <f ca="1">+IF(ISTEXT('Data Summary'!B50),'Data Summary'!B50,"")</f>
        <v/>
      </c>
      <c r="C50" s="536" t="e">
        <f ca="1">+VALUE('Data Summary'!C50)</f>
        <v>#VALUE!</v>
      </c>
      <c r="D50" s="537" t="e">
        <f ca="1">+IF(AND(ISNUMBER(OFFSET('Water Data'!$D$4,0,10*ROW('Water Data'!D44))),'Data Summary'!BS50="Yes"),100-OFFSET('Water Data'!$D$4,0,10*ROW('Water Data'!D44)),NA())</f>
        <v>#N/A</v>
      </c>
      <c r="E50" s="537" t="e">
        <f ca="1">+IF(AND(ISNUMBER(OFFSET('Water Data'!$D$6,0,10*ROW('Water Data'!D44))),'Data Summary'!BT50="Yes"),OFFSET('Water Data'!$D$6,0,10*ROW('Water Data'!D44)),NA())</f>
        <v>#N/A</v>
      </c>
      <c r="F50" s="537" t="e">
        <f ca="1">+IF(AND(ISNUMBER(OFFSET('Water Data'!$D$9,0,10*ROW('Water Data'!D44))),'Data Summary'!BU50="Yes"),OFFSET('Water Data'!$D$9,0,10*ROW('Water Data'!D44)),NA())</f>
        <v>#N/A</v>
      </c>
      <c r="G50" s="537" t="e">
        <f ca="1">+IF(AND(ISNUMBER(OFFSET('Water Data'!$E$4,0,10*ROW('Water Data'!E44))),'Data Summary'!BV50="Yes"),100-OFFSET('Water Data'!$E$4,0,10*ROW('Water Data'!E44)),NA())</f>
        <v>#N/A</v>
      </c>
      <c r="H50" s="537" t="e">
        <f ca="1">+IF(AND(ISNUMBER(OFFSET('Water Data'!$E$6,0,10*ROW('Water Data'!E44))),'Data Summary'!BW50="Yes"),OFFSET('Water Data'!$E$6,0,10*ROW('Water Data'!E44)),NA())</f>
        <v>#N/A</v>
      </c>
      <c r="I50" s="537" t="e">
        <f ca="1">+IF(AND(ISNUMBER(OFFSET('Water Data'!$E$9,0,10*ROW('Water Data'!E44))),'Data Summary'!BX50="Yes"),OFFSET('Water Data'!$E$9,0,10*ROW('Water Data'!E44)),NA())</f>
        <v>#N/A</v>
      </c>
      <c r="J50" s="537" t="e">
        <f ca="1">+IF(AND(ISNUMBER(OFFSET('Water Data'!$F$4,0,10*ROW('Water Data'!F44))),'Data Summary'!BY50="Yes"),100-OFFSET('Water Data'!$F$4,0,10*ROW('Water Data'!F44)),NA())</f>
        <v>#N/A</v>
      </c>
      <c r="K50" s="537" t="e">
        <f ca="1">+IF(AND(ISNUMBER(OFFSET('Water Data'!$F$6,0,10*ROW('Water Data'!F44))),'Data Summary'!BZ50="Yes"),OFFSET('Water Data'!$F$6,0,10*ROW('Water Data'!F44)),NA())</f>
        <v>#N/A</v>
      </c>
      <c r="L50" s="537" t="e">
        <f ca="1">+IF(AND(ISNUMBER(OFFSET('Water Data'!$F$9,0,10*ROW('Water Data'!F44))),'Data Summary'!CA50="Yes"),OFFSET('Water Data'!$F$9,0,10*ROW('Water Data'!F44)),NA())</f>
        <v>#N/A</v>
      </c>
      <c r="M50" s="537" t="e">
        <f ca="1">+IF(AND(ISNUMBER(OFFSET('Water Data'!$G$4,0,10*ROW('Water Data'!G44))),'Data Summary'!CB50="Yes"),100-OFFSET('Water Data'!$G$4,0,10*ROW('Water Data'!G44)),NA())</f>
        <v>#N/A</v>
      </c>
      <c r="N50" s="537" t="e">
        <f ca="1">+IF(AND(ISNUMBER(OFFSET('Water Data'!$G$6,0,10*ROW('Water Data'!G44))),'Data Summary'!CC50="Yes"),OFFSET('Water Data'!$G$6,0,10*ROW('Water Data'!G44)),NA())</f>
        <v>#N/A</v>
      </c>
      <c r="O50" s="537" t="e">
        <f ca="1">+IF(AND(ISNUMBER(OFFSET('Water Data'!$G$9,0,10*ROW('Water Data'!G44))),'Data Summary'!CD50="Yes"),OFFSET('Water Data'!$G$9,0,10*ROW('Water Data'!G44)),NA())</f>
        <v>#N/A</v>
      </c>
      <c r="P50" s="537" t="e">
        <f ca="1">+IF(AND(ISNUMBER(OFFSET('Water Data'!$H$4,0,10*ROW('Water Data'!H44))),'Data Summary'!CE50="Yes"),100-OFFSET('Water Data'!$H$4,0,10*ROW('Water Data'!H44)),NA())</f>
        <v>#N/A</v>
      </c>
      <c r="Q50" s="537" t="e">
        <f ca="1">+IF(AND(ISNUMBER(OFFSET('Water Data'!$H$6,0,10*ROW('Water Data'!H44))),'Data Summary'!CF50="Yes"),OFFSET('Water Data'!$H$6,0,10*ROW('Water Data'!H44)),NA())</f>
        <v>#N/A</v>
      </c>
      <c r="R50" s="537" t="e">
        <f ca="1">+IF(AND(ISNUMBER(OFFSET('Water Data'!$H$9,0,10*ROW('Water Data'!H44))),'Data Summary'!CG50="Yes"),OFFSET('Water Data'!$H$9,0,10*ROW('Water Data'!H44)),NA())</f>
        <v>#N/A</v>
      </c>
      <c r="S50" s="537" t="e">
        <f ca="1">+IF(AND(ISNUMBER(OFFSET('Water Data'!$I$4,0,10*ROW('Water Data'!I44))),'Data Summary'!CH50="Yes"),100-OFFSET('Water Data'!$I$4,0,10*ROW('Water Data'!I44)),NA())</f>
        <v>#N/A</v>
      </c>
      <c r="T50" s="537" t="e">
        <f ca="1">+IF(AND(ISNUMBER(OFFSET('Water Data'!$I$6,0,10*ROW('Water Data'!I44))),'Data Summary'!CI50="Yes"),OFFSET('Water Data'!$I$6,0,10*ROW('Water Data'!I44)),NA())</f>
        <v>#N/A</v>
      </c>
      <c r="U50" s="537" t="e">
        <f ca="1">+IF(AND(ISNUMBER(OFFSET('Water Data'!$I$9,0,10*ROW('Water Data'!I44))),'Data Summary'!CJ50="Yes"),OFFSET('Water Data'!$I$9,0,10*ROW('Water Data'!I44)),NA())</f>
        <v>#N/A</v>
      </c>
      <c r="V50" s="538" t="e">
        <f ca="1">+IF(AND(ISNUMBER(OFFSET('Sanitation Data'!$D$4,0,10*ROW('Sanitation Data'!D44))),'Data Summary'!CK50="Yes"),100-OFFSET('Sanitation Data'!$D$4,0,10*ROW('Sanitation Data'!D44)),NA())</f>
        <v>#N/A</v>
      </c>
      <c r="W50" s="538" t="e">
        <f ca="1">+IF(AND(ISNUMBER(OFFSET('Sanitation Data'!$D$6,0,10*ROW('Sanitation Data'!D44))),'Data Summary'!CL50="Yes"),OFFSET('Sanitation Data'!$D$6,0,10*ROW('Sanitation Data'!D44)),NA())</f>
        <v>#N/A</v>
      </c>
      <c r="X50" s="538" t="e">
        <f ca="1">+IF(AND(ISNUMBER(OFFSET('Sanitation Data'!$D$10,0,10*ROW('Sanitation Data'!D44))),'Data Summary'!CM50="Yes"),OFFSET('Sanitation Data'!$D$10,0,10*ROW('Sanitation Data'!D44)),NA())</f>
        <v>#N/A</v>
      </c>
      <c r="Y50" s="538" t="e">
        <f ca="1">+IF(AND(ISNUMBER(OFFSET('Sanitation Data'!$D$11,0,10*ROW('Sanitation Data'!D44))),'Data Summary'!CN50="Yes"),OFFSET('Sanitation Data'!$D$11,0,10*ROW('Sanitation Data'!D44)),NA())</f>
        <v>#N/A</v>
      </c>
      <c r="Z50" s="538" t="e">
        <f ca="1">+IF(AND(ISNUMBER(OFFSET('Sanitation Data'!$D$12,0,10*ROW('Sanitation Data'!D44))),'Data Summary'!CO50="Yes"),OFFSET('Sanitation Data'!$D$12,0,10*ROW('Sanitation Data'!D44)),NA())</f>
        <v>#N/A</v>
      </c>
      <c r="AA50" s="538" t="e">
        <f ca="1">+IF(AND(ISNUMBER(OFFSET('Sanitation Data'!$E$4,0,10*ROW('Sanitation Data'!E44))),'Data Summary'!CP50="Yes"),100-OFFSET('Sanitation Data'!$E$4,0,10*ROW('Sanitation Data'!E44)),NA())</f>
        <v>#N/A</v>
      </c>
      <c r="AB50" s="538" t="e">
        <f ca="1">+IF(AND(ISNUMBER(OFFSET('Sanitation Data'!$E$6,0,10*ROW('Sanitation Data'!E44))),'Data Summary'!CQ50="Yes"),OFFSET('Sanitation Data'!$E$6,0,10*ROW('Sanitation Data'!E44)),NA())</f>
        <v>#N/A</v>
      </c>
      <c r="AC50" s="538" t="e">
        <f ca="1">+IF(AND(ISNUMBER(OFFSET('Sanitation Data'!$E$10,0,10*ROW('Sanitation Data'!E44))),'Data Summary'!CR50="Yes"),OFFSET('Sanitation Data'!$E$10,0,10*ROW('Sanitation Data'!E44)),NA())</f>
        <v>#N/A</v>
      </c>
      <c r="AD50" s="538" t="e">
        <f ca="1">+IF(AND(ISNUMBER(OFFSET('Sanitation Data'!$E$11,0,10*ROW('Sanitation Data'!E44))),'Data Summary'!CS50="Yes"),OFFSET('Sanitation Data'!$E$11,0,10*ROW('Sanitation Data'!E44)),NA())</f>
        <v>#N/A</v>
      </c>
      <c r="AE50" s="538" t="e">
        <f ca="1">+IF(AND(ISNUMBER(OFFSET('Sanitation Data'!$E$12,0,10*ROW('Sanitation Data'!E44))),'Data Summary'!CT50="Yes"),OFFSET('Sanitation Data'!$E$12,0,10*ROW('Sanitation Data'!E44)),NA())</f>
        <v>#N/A</v>
      </c>
      <c r="AF50" s="538" t="e">
        <f ca="1">+IF(AND(ISNUMBER(OFFSET('Sanitation Data'!$F$4,0,10*ROW('Sanitation Data'!F44))),'Data Summary'!CU50="Yes"),100-OFFSET('Sanitation Data'!$F$4,0,10*ROW('Sanitation Data'!F44)),NA())</f>
        <v>#N/A</v>
      </c>
      <c r="AG50" s="538" t="e">
        <f ca="1">+IF(AND(ISNUMBER(OFFSET('Sanitation Data'!$F$6,0,10*ROW('Sanitation Data'!F44))),'Data Summary'!CV50="Yes"),OFFSET('Sanitation Data'!$F$6,0,10*ROW('Sanitation Data'!F44)),NA())</f>
        <v>#N/A</v>
      </c>
      <c r="AH50" s="538" t="e">
        <f ca="1">+IF(AND(ISNUMBER(OFFSET('Sanitation Data'!$F$10,0,10*ROW('Sanitation Data'!F44))),'Data Summary'!CW50="Yes"),OFFSET('Sanitation Data'!$F$10,0,10*ROW('Sanitation Data'!F44)),NA())</f>
        <v>#N/A</v>
      </c>
      <c r="AI50" s="538" t="e">
        <f ca="1">+IF(AND(ISNUMBER(OFFSET('Sanitation Data'!$F$11,0,10*ROW('Sanitation Data'!F44))),'Data Summary'!CX50="Yes"),OFFSET('Sanitation Data'!$F$11,0,10*ROW('Sanitation Data'!F44)),NA())</f>
        <v>#N/A</v>
      </c>
      <c r="AJ50" s="538" t="e">
        <f ca="1">+IF(AND(ISNUMBER(OFFSET('Sanitation Data'!$F$12,0,10*ROW('Sanitation Data'!F44))),'Data Summary'!CY50="Yes"),OFFSET('Sanitation Data'!$F$12,0,10*ROW('Sanitation Data'!F44)),NA())</f>
        <v>#N/A</v>
      </c>
      <c r="AK50" s="538" t="e">
        <f ca="1">+IF(AND(ISNUMBER(OFFSET('Sanitation Data'!$G$4,0,10*ROW('Sanitation Data'!G44))),'Data Summary'!CZ50="Yes"),100-OFFSET('Sanitation Data'!$G$4,0,10*ROW('Sanitation Data'!G44)),NA())</f>
        <v>#N/A</v>
      </c>
      <c r="AL50" s="538" t="e">
        <f ca="1">+IF(AND(ISNUMBER(OFFSET('Sanitation Data'!$G$6,0,10*ROW('Sanitation Data'!G44))),'Data Summary'!DA50="Yes"),OFFSET('Sanitation Data'!$G$6,0,10*ROW('Sanitation Data'!G44)),NA())</f>
        <v>#N/A</v>
      </c>
      <c r="AM50" s="538" t="e">
        <f ca="1">+IF(AND(ISNUMBER(OFFSET('Sanitation Data'!$G$10,0,10*ROW('Sanitation Data'!G44))),'Data Summary'!DB50="Yes"),OFFSET('Sanitation Data'!$G$10,0,10*ROW('Sanitation Data'!G44)),NA())</f>
        <v>#N/A</v>
      </c>
      <c r="AN50" s="538" t="e">
        <f ca="1">+IF(AND(ISNUMBER(OFFSET('Sanitation Data'!$G$11,0,10*ROW('Sanitation Data'!G44))),'Data Summary'!DC50="Yes"),OFFSET('Sanitation Data'!$G$11,0,10*ROW('Sanitation Data'!G44)),NA())</f>
        <v>#N/A</v>
      </c>
      <c r="AO50" s="538" t="e">
        <f ca="1">+IF(AND(ISNUMBER(OFFSET('Sanitation Data'!$G$12,0,10*ROW('Sanitation Data'!G44))),'Data Summary'!DD50="Yes"),OFFSET('Sanitation Data'!$G$12,0,10*ROW('Sanitation Data'!G44)),NA())</f>
        <v>#N/A</v>
      </c>
      <c r="AP50" s="538" t="e">
        <f ca="1">+IF(AND(ISNUMBER(OFFSET('Sanitation Data'!$H$4,0,10*ROW('Sanitation Data'!H44))),'Data Summary'!DE50="Yes"),100-OFFSET('Sanitation Data'!$H$4,0,10*ROW('Sanitation Data'!H44)),NA())</f>
        <v>#N/A</v>
      </c>
      <c r="AQ50" s="538" t="e">
        <f ca="1">+IF(AND(ISNUMBER(OFFSET('Sanitation Data'!$H$6,0,10*ROW('Sanitation Data'!H44))),'Data Summary'!DF50="Yes"),OFFSET('Sanitation Data'!$H$6,0,10*ROW('Sanitation Data'!H44)),NA())</f>
        <v>#N/A</v>
      </c>
      <c r="AR50" s="538" t="e">
        <f ca="1">+IF(AND(ISNUMBER(OFFSET('Sanitation Data'!$H$10,0,10*ROW('Sanitation Data'!H44))),'Data Summary'!DG50="Yes"),OFFSET('Sanitation Data'!$H$10,0,10*ROW('Sanitation Data'!H44)),NA())</f>
        <v>#N/A</v>
      </c>
      <c r="AS50" s="538" t="e">
        <f ca="1">+IF(AND(ISNUMBER(OFFSET('Sanitation Data'!$H$11,0,10*ROW('Sanitation Data'!H44))),'Data Summary'!DH50="Yes"),OFFSET('Sanitation Data'!$H$11,0,10*ROW('Sanitation Data'!H44)),NA())</f>
        <v>#N/A</v>
      </c>
      <c r="AT50" s="538" t="e">
        <f ca="1">+IF(AND(ISNUMBER(OFFSET('Sanitation Data'!$H$12,0,10*ROW('Sanitation Data'!H44))),'Data Summary'!DI50="Yes"),OFFSET('Sanitation Data'!$H$12,0,10*ROW('Sanitation Data'!H44)),NA())</f>
        <v>#N/A</v>
      </c>
      <c r="AU50" s="538" t="e">
        <f ca="1">+IF(AND(ISNUMBER(OFFSET('Sanitation Data'!$I$4,0,10*ROW('Sanitation Data'!I44))),'Data Summary'!DJ50="Yes"),100-OFFSET('Sanitation Data'!$I$4,0,10*ROW('Sanitation Data'!I44)),NA())</f>
        <v>#N/A</v>
      </c>
      <c r="AV50" s="538" t="e">
        <f ca="1">+IF(AND(ISNUMBER(OFFSET('Sanitation Data'!$I$6,0,10*ROW('Sanitation Data'!I44))),'Data Summary'!DK50="Yes"),OFFSET('Sanitation Data'!$I$6,0,10*ROW('Sanitation Data'!I44)),NA())</f>
        <v>#N/A</v>
      </c>
      <c r="AW50" s="538" t="e">
        <f ca="1">+IF(AND(ISNUMBER(OFFSET('Sanitation Data'!$I$10,0,10*ROW('Sanitation Data'!I44))),'Data Summary'!DL50="Yes"),OFFSET('Sanitation Data'!$I$10,0,10*ROW('Sanitation Data'!I44)),NA())</f>
        <v>#N/A</v>
      </c>
      <c r="AX50" s="538" t="e">
        <f ca="1">+IF(AND(ISNUMBER(OFFSET('Sanitation Data'!$I$11,0,10*ROW('Sanitation Data'!I44))),'Data Summary'!DM50="Yes"),OFFSET('Sanitation Data'!$I$11,0,10*ROW('Sanitation Data'!I44)),NA())</f>
        <v>#N/A</v>
      </c>
      <c r="AY50" s="538" t="e">
        <f ca="1">+IF(AND(ISNUMBER(OFFSET('Sanitation Data'!$I$12,0,10*ROW('Sanitation Data'!I44))),'Data Summary'!DN50="Yes"),OFFSET('Sanitation Data'!$I$12,0,10*ROW('Sanitation Data'!I44)),NA())</f>
        <v>#N/A</v>
      </c>
      <c r="AZ50" s="539" t="e">
        <f ca="1">+IF(AND(ISNUMBER(OFFSET('Hygiene Data'!$D$5,0,10*ROW('Hygiene Data'!D44))),'Data Summary'!DO50="Yes"),OFFSET('Hygiene Data'!$D$5,0,10*ROW('Hygiene Data'!D44)),NA())</f>
        <v>#N/A</v>
      </c>
      <c r="BA50" s="539" t="e">
        <f ca="1">+IF(AND(ISNUMBER(OFFSET('Hygiene Data'!$D$7,0,10*ROW('Hygiene Data'!D44))),'Data Summary'!DP50="Yes"),OFFSET('Hygiene Data'!$D$7,0,10*ROW('Hygiene Data'!D44)),NA())</f>
        <v>#N/A</v>
      </c>
      <c r="BB50" s="539" t="e">
        <f ca="1">+IF(AND(ISNUMBER(OFFSET('Hygiene Data'!$D$9,0,10*ROW('Hygiene Data'!D44))),'Data Summary'!DQ50="Yes"),OFFSET('Hygiene Data'!$D$9,0,10*ROW('Hygiene Data'!D44)),NA())</f>
        <v>#N/A</v>
      </c>
      <c r="BC50" s="539" t="e">
        <f ca="1">+IF(AND(ISNUMBER(OFFSET('Hygiene Data'!$E$5,0,10*ROW('Hygiene Data'!E44))),'Data Summary'!DR50="Yes"),OFFSET('Hygiene Data'!$E$5,0,10*ROW('Hygiene Data'!E44)),NA())</f>
        <v>#N/A</v>
      </c>
      <c r="BD50" s="539" t="e">
        <f ca="1">+IF(AND(ISNUMBER(OFFSET('Hygiene Data'!$E$7,0,10*ROW('Hygiene Data'!E44))),'Data Summary'!DS50="Yes"),OFFSET('Hygiene Data'!$E$7,0,10*ROW('Hygiene Data'!E44)),NA())</f>
        <v>#N/A</v>
      </c>
      <c r="BE50" s="539" t="e">
        <f ca="1">+IF(AND(ISNUMBER(OFFSET('Hygiene Data'!$E$9,0,10*ROW('Hygiene Data'!E44))),'Data Summary'!DT50="Yes"),OFFSET('Hygiene Data'!$E$9,0,10*ROW('Hygiene Data'!E44)),NA())</f>
        <v>#N/A</v>
      </c>
      <c r="BF50" s="539" t="e">
        <f ca="1">+IF(AND(ISNUMBER(OFFSET('Hygiene Data'!$F$5,0,10*ROW('Hygiene Data'!F44))),'Data Summary'!DU50="Yes"),OFFSET('Hygiene Data'!$F$5,0,10*ROW('Hygiene Data'!F44)),NA())</f>
        <v>#N/A</v>
      </c>
      <c r="BG50" s="539" t="e">
        <f ca="1">+IF(AND(ISNUMBER(OFFSET('Hygiene Data'!$F$7,0,10*ROW('Hygiene Data'!F44))),'Data Summary'!DV50="Yes"),OFFSET('Hygiene Data'!$F$7,0,10*ROW('Hygiene Data'!F44)),NA())</f>
        <v>#N/A</v>
      </c>
      <c r="BH50" s="539" t="e">
        <f ca="1">+IF(AND(ISNUMBER(OFFSET('Hygiene Data'!$F$9,0,10*ROW('Hygiene Data'!F44))),'Data Summary'!DW50="Yes"),OFFSET('Hygiene Data'!$F$9,0,10*ROW('Hygiene Data'!F44)),NA())</f>
        <v>#N/A</v>
      </c>
      <c r="BI50" s="539" t="e">
        <f ca="1">+IF(AND(ISNUMBER(OFFSET('Hygiene Data'!$G$5,0,10*ROW('Hygiene Data'!G44))),'Data Summary'!DX50="Yes"),OFFSET('Hygiene Data'!$G$5,0,10*ROW('Hygiene Data'!G44)),NA())</f>
        <v>#N/A</v>
      </c>
      <c r="BJ50" s="539" t="e">
        <f ca="1">+IF(AND(ISNUMBER(OFFSET('Hygiene Data'!$G$7,0,10*ROW('Hygiene Data'!G44))),'Data Summary'!DY50="Yes"),OFFSET('Hygiene Data'!$G$7,0,10*ROW('Hygiene Data'!G44)),NA())</f>
        <v>#N/A</v>
      </c>
      <c r="BK50" s="539" t="e">
        <f ca="1">+IF(AND(ISNUMBER(OFFSET('Hygiene Data'!$G$9,0,10*ROW('Hygiene Data'!G44))),'Data Summary'!DZ50="Yes"),OFFSET('Hygiene Data'!$G$9,0,10*ROW('Hygiene Data'!G44)),NA())</f>
        <v>#N/A</v>
      </c>
      <c r="BL50" s="539" t="e">
        <f ca="1">+IF(AND(ISNUMBER(OFFSET('Hygiene Data'!$H$5,0,10*ROW('Hygiene Data'!H44))),'Data Summary'!EA50="Yes"),OFFSET('Hygiene Data'!$H$5,0,10*ROW('Hygiene Data'!H44)),NA())</f>
        <v>#N/A</v>
      </c>
      <c r="BM50" s="539" t="e">
        <f ca="1">+IF(AND(ISNUMBER(OFFSET('Hygiene Data'!$H$7,0,10*ROW('Hygiene Data'!H44))),'Data Summary'!EB50="Yes"),OFFSET('Hygiene Data'!$H$7,0,10*ROW('Hygiene Data'!H44)),NA())</f>
        <v>#N/A</v>
      </c>
      <c r="BN50" s="539" t="e">
        <f ca="1">+IF(AND(ISNUMBER(OFFSET('Hygiene Data'!$H$9,0,10*ROW('Hygiene Data'!H44))),'Data Summary'!EC50="Yes"),OFFSET('Hygiene Data'!$H$9,0,10*ROW('Hygiene Data'!H44)),NA())</f>
        <v>#N/A</v>
      </c>
      <c r="BO50" s="539" t="e">
        <f ca="1">+IF(AND(ISNUMBER(OFFSET('Hygiene Data'!$I$5,0,10*ROW('Hygiene Data'!I44))),'Data Summary'!ED50="Yes"),OFFSET('Hygiene Data'!$I$5,0,10*ROW('Hygiene Data'!I44)),NA())</f>
        <v>#N/A</v>
      </c>
      <c r="BP50" s="539" t="e">
        <f ca="1">+IF(AND(ISNUMBER(OFFSET('Hygiene Data'!$I$7,0,10*ROW('Hygiene Data'!I44))),'Data Summary'!EE50="Yes"),OFFSET('Hygiene Data'!$I$7,0,10*ROW('Hygiene Data'!I44)),NA())</f>
        <v>#N/A</v>
      </c>
      <c r="BQ50" s="539" t="e">
        <f ca="1">+IF(AND(ISNUMBER(OFFSET('Hygiene Data'!$I$9,0,10*ROW('Hygiene Data'!I44))),'Data Summary'!EF50="Yes"),OFFSET('Hygiene Data'!$I$9,0,10*ROW('Hygiene Data'!I44)),NA())</f>
        <v>#N/A</v>
      </c>
    </row>
    <row r="51" spans="1:69" x14ac:dyDescent="0.25">
      <c r="A51" s="535" t="e">
        <f ca="1">+RIGHT('Data Summary'!A51,LEN('Data Summary'!A51)-9)</f>
        <v>#VALUE!</v>
      </c>
      <c r="B51" s="509" t="str">
        <f ca="1">+IF(ISTEXT('Data Summary'!B51),'Data Summary'!B51,"")</f>
        <v/>
      </c>
      <c r="C51" s="536" t="e">
        <f ca="1">+VALUE('Data Summary'!C51)</f>
        <v>#VALUE!</v>
      </c>
      <c r="D51" s="537" t="e">
        <f ca="1">+IF(AND(ISNUMBER(OFFSET('Water Data'!$D$4,0,10*ROW('Water Data'!D45))),'Data Summary'!BS51="Yes"),100-OFFSET('Water Data'!$D$4,0,10*ROW('Water Data'!D45)),NA())</f>
        <v>#N/A</v>
      </c>
      <c r="E51" s="537" t="e">
        <f ca="1">+IF(AND(ISNUMBER(OFFSET('Water Data'!$D$6,0,10*ROW('Water Data'!D45))),'Data Summary'!BT51="Yes"),OFFSET('Water Data'!$D$6,0,10*ROW('Water Data'!D45)),NA())</f>
        <v>#N/A</v>
      </c>
      <c r="F51" s="537" t="e">
        <f ca="1">+IF(AND(ISNUMBER(OFFSET('Water Data'!$D$9,0,10*ROW('Water Data'!D45))),'Data Summary'!BU51="Yes"),OFFSET('Water Data'!$D$9,0,10*ROW('Water Data'!D45)),NA())</f>
        <v>#N/A</v>
      </c>
      <c r="G51" s="537" t="e">
        <f ca="1">+IF(AND(ISNUMBER(OFFSET('Water Data'!$E$4,0,10*ROW('Water Data'!E45))),'Data Summary'!BV51="Yes"),100-OFFSET('Water Data'!$E$4,0,10*ROW('Water Data'!E45)),NA())</f>
        <v>#N/A</v>
      </c>
      <c r="H51" s="537" t="e">
        <f ca="1">+IF(AND(ISNUMBER(OFFSET('Water Data'!$E$6,0,10*ROW('Water Data'!E45))),'Data Summary'!BW51="Yes"),OFFSET('Water Data'!$E$6,0,10*ROW('Water Data'!E45)),NA())</f>
        <v>#N/A</v>
      </c>
      <c r="I51" s="537" t="e">
        <f ca="1">+IF(AND(ISNUMBER(OFFSET('Water Data'!$E$9,0,10*ROW('Water Data'!E45))),'Data Summary'!BX51="Yes"),OFFSET('Water Data'!$E$9,0,10*ROW('Water Data'!E45)),NA())</f>
        <v>#N/A</v>
      </c>
      <c r="J51" s="537" t="e">
        <f ca="1">+IF(AND(ISNUMBER(OFFSET('Water Data'!$F$4,0,10*ROW('Water Data'!F45))),'Data Summary'!BY51="Yes"),100-OFFSET('Water Data'!$F$4,0,10*ROW('Water Data'!F45)),NA())</f>
        <v>#N/A</v>
      </c>
      <c r="K51" s="537" t="e">
        <f ca="1">+IF(AND(ISNUMBER(OFFSET('Water Data'!$F$6,0,10*ROW('Water Data'!F45))),'Data Summary'!BZ51="Yes"),OFFSET('Water Data'!$F$6,0,10*ROW('Water Data'!F45)),NA())</f>
        <v>#N/A</v>
      </c>
      <c r="L51" s="537" t="e">
        <f ca="1">+IF(AND(ISNUMBER(OFFSET('Water Data'!$F$9,0,10*ROW('Water Data'!F45))),'Data Summary'!CA51="Yes"),OFFSET('Water Data'!$F$9,0,10*ROW('Water Data'!F45)),NA())</f>
        <v>#N/A</v>
      </c>
      <c r="M51" s="537" t="e">
        <f ca="1">+IF(AND(ISNUMBER(OFFSET('Water Data'!$G$4,0,10*ROW('Water Data'!G45))),'Data Summary'!CB51="Yes"),100-OFFSET('Water Data'!$G$4,0,10*ROW('Water Data'!G45)),NA())</f>
        <v>#N/A</v>
      </c>
      <c r="N51" s="537" t="e">
        <f ca="1">+IF(AND(ISNUMBER(OFFSET('Water Data'!$G$6,0,10*ROW('Water Data'!G45))),'Data Summary'!CC51="Yes"),OFFSET('Water Data'!$G$6,0,10*ROW('Water Data'!G45)),NA())</f>
        <v>#N/A</v>
      </c>
      <c r="O51" s="537" t="e">
        <f ca="1">+IF(AND(ISNUMBER(OFFSET('Water Data'!$G$9,0,10*ROW('Water Data'!G45))),'Data Summary'!CD51="Yes"),OFFSET('Water Data'!$G$9,0,10*ROW('Water Data'!G45)),NA())</f>
        <v>#N/A</v>
      </c>
      <c r="P51" s="537" t="e">
        <f ca="1">+IF(AND(ISNUMBER(OFFSET('Water Data'!$H$4,0,10*ROW('Water Data'!H45))),'Data Summary'!CE51="Yes"),100-OFFSET('Water Data'!$H$4,0,10*ROW('Water Data'!H45)),NA())</f>
        <v>#N/A</v>
      </c>
      <c r="Q51" s="537" t="e">
        <f ca="1">+IF(AND(ISNUMBER(OFFSET('Water Data'!$H$6,0,10*ROW('Water Data'!H45))),'Data Summary'!CF51="Yes"),OFFSET('Water Data'!$H$6,0,10*ROW('Water Data'!H45)),NA())</f>
        <v>#N/A</v>
      </c>
      <c r="R51" s="537" t="e">
        <f ca="1">+IF(AND(ISNUMBER(OFFSET('Water Data'!$H$9,0,10*ROW('Water Data'!H45))),'Data Summary'!CG51="Yes"),OFFSET('Water Data'!$H$9,0,10*ROW('Water Data'!H45)),NA())</f>
        <v>#N/A</v>
      </c>
      <c r="S51" s="537" t="e">
        <f ca="1">+IF(AND(ISNUMBER(OFFSET('Water Data'!$I$4,0,10*ROW('Water Data'!I45))),'Data Summary'!CH51="Yes"),100-OFFSET('Water Data'!$I$4,0,10*ROW('Water Data'!I45)),NA())</f>
        <v>#N/A</v>
      </c>
      <c r="T51" s="537" t="e">
        <f ca="1">+IF(AND(ISNUMBER(OFFSET('Water Data'!$I$6,0,10*ROW('Water Data'!I45))),'Data Summary'!CI51="Yes"),OFFSET('Water Data'!$I$6,0,10*ROW('Water Data'!I45)),NA())</f>
        <v>#N/A</v>
      </c>
      <c r="U51" s="537" t="e">
        <f ca="1">+IF(AND(ISNUMBER(OFFSET('Water Data'!$I$9,0,10*ROW('Water Data'!I45))),'Data Summary'!CJ51="Yes"),OFFSET('Water Data'!$I$9,0,10*ROW('Water Data'!I45)),NA())</f>
        <v>#N/A</v>
      </c>
      <c r="V51" s="538" t="e">
        <f ca="1">+IF(AND(ISNUMBER(OFFSET('Sanitation Data'!$D$4,0,10*ROW('Sanitation Data'!D45))),'Data Summary'!CK51="Yes"),100-OFFSET('Sanitation Data'!$D$4,0,10*ROW('Sanitation Data'!D45)),NA())</f>
        <v>#N/A</v>
      </c>
      <c r="W51" s="538" t="e">
        <f ca="1">+IF(AND(ISNUMBER(OFFSET('Sanitation Data'!$D$6,0,10*ROW('Sanitation Data'!D45))),'Data Summary'!CL51="Yes"),OFFSET('Sanitation Data'!$D$6,0,10*ROW('Sanitation Data'!D45)),NA())</f>
        <v>#N/A</v>
      </c>
      <c r="X51" s="538" t="e">
        <f ca="1">+IF(AND(ISNUMBER(OFFSET('Sanitation Data'!$D$10,0,10*ROW('Sanitation Data'!D45))),'Data Summary'!CM51="Yes"),OFFSET('Sanitation Data'!$D$10,0,10*ROW('Sanitation Data'!D45)),NA())</f>
        <v>#N/A</v>
      </c>
      <c r="Y51" s="538" t="e">
        <f ca="1">+IF(AND(ISNUMBER(OFFSET('Sanitation Data'!$D$11,0,10*ROW('Sanitation Data'!D45))),'Data Summary'!CN51="Yes"),OFFSET('Sanitation Data'!$D$11,0,10*ROW('Sanitation Data'!D45)),NA())</f>
        <v>#N/A</v>
      </c>
      <c r="Z51" s="538" t="e">
        <f ca="1">+IF(AND(ISNUMBER(OFFSET('Sanitation Data'!$D$12,0,10*ROW('Sanitation Data'!D45))),'Data Summary'!CO51="Yes"),OFFSET('Sanitation Data'!$D$12,0,10*ROW('Sanitation Data'!D45)),NA())</f>
        <v>#N/A</v>
      </c>
      <c r="AA51" s="538" t="e">
        <f ca="1">+IF(AND(ISNUMBER(OFFSET('Sanitation Data'!$E$4,0,10*ROW('Sanitation Data'!E45))),'Data Summary'!CP51="Yes"),100-OFFSET('Sanitation Data'!$E$4,0,10*ROW('Sanitation Data'!E45)),NA())</f>
        <v>#N/A</v>
      </c>
      <c r="AB51" s="538" t="e">
        <f ca="1">+IF(AND(ISNUMBER(OFFSET('Sanitation Data'!$E$6,0,10*ROW('Sanitation Data'!E45))),'Data Summary'!CQ51="Yes"),OFFSET('Sanitation Data'!$E$6,0,10*ROW('Sanitation Data'!E45)),NA())</f>
        <v>#N/A</v>
      </c>
      <c r="AC51" s="538" t="e">
        <f ca="1">+IF(AND(ISNUMBER(OFFSET('Sanitation Data'!$E$10,0,10*ROW('Sanitation Data'!E45))),'Data Summary'!CR51="Yes"),OFFSET('Sanitation Data'!$E$10,0,10*ROW('Sanitation Data'!E45)),NA())</f>
        <v>#N/A</v>
      </c>
      <c r="AD51" s="538" t="e">
        <f ca="1">+IF(AND(ISNUMBER(OFFSET('Sanitation Data'!$E$11,0,10*ROW('Sanitation Data'!E45))),'Data Summary'!CS51="Yes"),OFFSET('Sanitation Data'!$E$11,0,10*ROW('Sanitation Data'!E45)),NA())</f>
        <v>#N/A</v>
      </c>
      <c r="AE51" s="538" t="e">
        <f ca="1">+IF(AND(ISNUMBER(OFFSET('Sanitation Data'!$E$12,0,10*ROW('Sanitation Data'!E45))),'Data Summary'!CT51="Yes"),OFFSET('Sanitation Data'!$E$12,0,10*ROW('Sanitation Data'!E45)),NA())</f>
        <v>#N/A</v>
      </c>
      <c r="AF51" s="538" t="e">
        <f ca="1">+IF(AND(ISNUMBER(OFFSET('Sanitation Data'!$F$4,0,10*ROW('Sanitation Data'!F45))),'Data Summary'!CU51="Yes"),100-OFFSET('Sanitation Data'!$F$4,0,10*ROW('Sanitation Data'!F45)),NA())</f>
        <v>#N/A</v>
      </c>
      <c r="AG51" s="538" t="e">
        <f ca="1">+IF(AND(ISNUMBER(OFFSET('Sanitation Data'!$F$6,0,10*ROW('Sanitation Data'!F45))),'Data Summary'!CV51="Yes"),OFFSET('Sanitation Data'!$F$6,0,10*ROW('Sanitation Data'!F45)),NA())</f>
        <v>#N/A</v>
      </c>
      <c r="AH51" s="538" t="e">
        <f ca="1">+IF(AND(ISNUMBER(OFFSET('Sanitation Data'!$F$10,0,10*ROW('Sanitation Data'!F45))),'Data Summary'!CW51="Yes"),OFFSET('Sanitation Data'!$F$10,0,10*ROW('Sanitation Data'!F45)),NA())</f>
        <v>#N/A</v>
      </c>
      <c r="AI51" s="538" t="e">
        <f ca="1">+IF(AND(ISNUMBER(OFFSET('Sanitation Data'!$F$11,0,10*ROW('Sanitation Data'!F45))),'Data Summary'!CX51="Yes"),OFFSET('Sanitation Data'!$F$11,0,10*ROW('Sanitation Data'!F45)),NA())</f>
        <v>#N/A</v>
      </c>
      <c r="AJ51" s="538" t="e">
        <f ca="1">+IF(AND(ISNUMBER(OFFSET('Sanitation Data'!$F$12,0,10*ROW('Sanitation Data'!F45))),'Data Summary'!CY51="Yes"),OFFSET('Sanitation Data'!$F$12,0,10*ROW('Sanitation Data'!F45)),NA())</f>
        <v>#N/A</v>
      </c>
      <c r="AK51" s="538" t="e">
        <f ca="1">+IF(AND(ISNUMBER(OFFSET('Sanitation Data'!$G$4,0,10*ROW('Sanitation Data'!G45))),'Data Summary'!CZ51="Yes"),100-OFFSET('Sanitation Data'!$G$4,0,10*ROW('Sanitation Data'!G45)),NA())</f>
        <v>#N/A</v>
      </c>
      <c r="AL51" s="538" t="e">
        <f ca="1">+IF(AND(ISNUMBER(OFFSET('Sanitation Data'!$G$6,0,10*ROW('Sanitation Data'!G45))),'Data Summary'!DA51="Yes"),OFFSET('Sanitation Data'!$G$6,0,10*ROW('Sanitation Data'!G45)),NA())</f>
        <v>#N/A</v>
      </c>
      <c r="AM51" s="538" t="e">
        <f ca="1">+IF(AND(ISNUMBER(OFFSET('Sanitation Data'!$G$10,0,10*ROW('Sanitation Data'!G45))),'Data Summary'!DB51="Yes"),OFFSET('Sanitation Data'!$G$10,0,10*ROW('Sanitation Data'!G45)),NA())</f>
        <v>#N/A</v>
      </c>
      <c r="AN51" s="538" t="e">
        <f ca="1">+IF(AND(ISNUMBER(OFFSET('Sanitation Data'!$G$11,0,10*ROW('Sanitation Data'!G45))),'Data Summary'!DC51="Yes"),OFFSET('Sanitation Data'!$G$11,0,10*ROW('Sanitation Data'!G45)),NA())</f>
        <v>#N/A</v>
      </c>
      <c r="AO51" s="538" t="e">
        <f ca="1">+IF(AND(ISNUMBER(OFFSET('Sanitation Data'!$G$12,0,10*ROW('Sanitation Data'!G45))),'Data Summary'!DD51="Yes"),OFFSET('Sanitation Data'!$G$12,0,10*ROW('Sanitation Data'!G45)),NA())</f>
        <v>#N/A</v>
      </c>
      <c r="AP51" s="538" t="e">
        <f ca="1">+IF(AND(ISNUMBER(OFFSET('Sanitation Data'!$H$4,0,10*ROW('Sanitation Data'!H45))),'Data Summary'!DE51="Yes"),100-OFFSET('Sanitation Data'!$H$4,0,10*ROW('Sanitation Data'!H45)),NA())</f>
        <v>#N/A</v>
      </c>
      <c r="AQ51" s="538" t="e">
        <f ca="1">+IF(AND(ISNUMBER(OFFSET('Sanitation Data'!$H$6,0,10*ROW('Sanitation Data'!H45))),'Data Summary'!DF51="Yes"),OFFSET('Sanitation Data'!$H$6,0,10*ROW('Sanitation Data'!H45)),NA())</f>
        <v>#N/A</v>
      </c>
      <c r="AR51" s="538" t="e">
        <f ca="1">+IF(AND(ISNUMBER(OFFSET('Sanitation Data'!$H$10,0,10*ROW('Sanitation Data'!H45))),'Data Summary'!DG51="Yes"),OFFSET('Sanitation Data'!$H$10,0,10*ROW('Sanitation Data'!H45)),NA())</f>
        <v>#N/A</v>
      </c>
      <c r="AS51" s="538" t="e">
        <f ca="1">+IF(AND(ISNUMBER(OFFSET('Sanitation Data'!$H$11,0,10*ROW('Sanitation Data'!H45))),'Data Summary'!DH51="Yes"),OFFSET('Sanitation Data'!$H$11,0,10*ROW('Sanitation Data'!H45)),NA())</f>
        <v>#N/A</v>
      </c>
      <c r="AT51" s="538" t="e">
        <f ca="1">+IF(AND(ISNUMBER(OFFSET('Sanitation Data'!$H$12,0,10*ROW('Sanitation Data'!H45))),'Data Summary'!DI51="Yes"),OFFSET('Sanitation Data'!$H$12,0,10*ROW('Sanitation Data'!H45)),NA())</f>
        <v>#N/A</v>
      </c>
      <c r="AU51" s="538" t="e">
        <f ca="1">+IF(AND(ISNUMBER(OFFSET('Sanitation Data'!$I$4,0,10*ROW('Sanitation Data'!I45))),'Data Summary'!DJ51="Yes"),100-OFFSET('Sanitation Data'!$I$4,0,10*ROW('Sanitation Data'!I45)),NA())</f>
        <v>#N/A</v>
      </c>
      <c r="AV51" s="538" t="e">
        <f ca="1">+IF(AND(ISNUMBER(OFFSET('Sanitation Data'!$I$6,0,10*ROW('Sanitation Data'!I45))),'Data Summary'!DK51="Yes"),OFFSET('Sanitation Data'!$I$6,0,10*ROW('Sanitation Data'!I45)),NA())</f>
        <v>#N/A</v>
      </c>
      <c r="AW51" s="538" t="e">
        <f ca="1">+IF(AND(ISNUMBER(OFFSET('Sanitation Data'!$I$10,0,10*ROW('Sanitation Data'!I45))),'Data Summary'!DL51="Yes"),OFFSET('Sanitation Data'!$I$10,0,10*ROW('Sanitation Data'!I45)),NA())</f>
        <v>#N/A</v>
      </c>
      <c r="AX51" s="538" t="e">
        <f ca="1">+IF(AND(ISNUMBER(OFFSET('Sanitation Data'!$I$11,0,10*ROW('Sanitation Data'!I45))),'Data Summary'!DM51="Yes"),OFFSET('Sanitation Data'!$I$11,0,10*ROW('Sanitation Data'!I45)),NA())</f>
        <v>#N/A</v>
      </c>
      <c r="AY51" s="538" t="e">
        <f ca="1">+IF(AND(ISNUMBER(OFFSET('Sanitation Data'!$I$12,0,10*ROW('Sanitation Data'!I45))),'Data Summary'!DN51="Yes"),OFFSET('Sanitation Data'!$I$12,0,10*ROW('Sanitation Data'!I45)),NA())</f>
        <v>#N/A</v>
      </c>
      <c r="AZ51" s="539" t="e">
        <f ca="1">+IF(AND(ISNUMBER(OFFSET('Hygiene Data'!$D$5,0,10*ROW('Hygiene Data'!D45))),'Data Summary'!DO51="Yes"),OFFSET('Hygiene Data'!$D$5,0,10*ROW('Hygiene Data'!D45)),NA())</f>
        <v>#N/A</v>
      </c>
      <c r="BA51" s="539" t="e">
        <f ca="1">+IF(AND(ISNUMBER(OFFSET('Hygiene Data'!$D$7,0,10*ROW('Hygiene Data'!D45))),'Data Summary'!DP51="Yes"),OFFSET('Hygiene Data'!$D$7,0,10*ROW('Hygiene Data'!D45)),NA())</f>
        <v>#N/A</v>
      </c>
      <c r="BB51" s="539" t="e">
        <f ca="1">+IF(AND(ISNUMBER(OFFSET('Hygiene Data'!$D$9,0,10*ROW('Hygiene Data'!D45))),'Data Summary'!DQ51="Yes"),OFFSET('Hygiene Data'!$D$9,0,10*ROW('Hygiene Data'!D45)),NA())</f>
        <v>#N/A</v>
      </c>
      <c r="BC51" s="539" t="e">
        <f ca="1">+IF(AND(ISNUMBER(OFFSET('Hygiene Data'!$E$5,0,10*ROW('Hygiene Data'!E45))),'Data Summary'!DR51="Yes"),OFFSET('Hygiene Data'!$E$5,0,10*ROW('Hygiene Data'!E45)),NA())</f>
        <v>#N/A</v>
      </c>
      <c r="BD51" s="539" t="e">
        <f ca="1">+IF(AND(ISNUMBER(OFFSET('Hygiene Data'!$E$7,0,10*ROW('Hygiene Data'!E45))),'Data Summary'!DS51="Yes"),OFFSET('Hygiene Data'!$E$7,0,10*ROW('Hygiene Data'!E45)),NA())</f>
        <v>#N/A</v>
      </c>
      <c r="BE51" s="539" t="e">
        <f ca="1">+IF(AND(ISNUMBER(OFFSET('Hygiene Data'!$E$9,0,10*ROW('Hygiene Data'!E45))),'Data Summary'!DT51="Yes"),OFFSET('Hygiene Data'!$E$9,0,10*ROW('Hygiene Data'!E45)),NA())</f>
        <v>#N/A</v>
      </c>
      <c r="BF51" s="539" t="e">
        <f ca="1">+IF(AND(ISNUMBER(OFFSET('Hygiene Data'!$F$5,0,10*ROW('Hygiene Data'!F45))),'Data Summary'!DU51="Yes"),OFFSET('Hygiene Data'!$F$5,0,10*ROW('Hygiene Data'!F45)),NA())</f>
        <v>#N/A</v>
      </c>
      <c r="BG51" s="539" t="e">
        <f ca="1">+IF(AND(ISNUMBER(OFFSET('Hygiene Data'!$F$7,0,10*ROW('Hygiene Data'!F45))),'Data Summary'!DV51="Yes"),OFFSET('Hygiene Data'!$F$7,0,10*ROW('Hygiene Data'!F45)),NA())</f>
        <v>#N/A</v>
      </c>
      <c r="BH51" s="539" t="e">
        <f ca="1">+IF(AND(ISNUMBER(OFFSET('Hygiene Data'!$F$9,0,10*ROW('Hygiene Data'!F45))),'Data Summary'!DW51="Yes"),OFFSET('Hygiene Data'!$F$9,0,10*ROW('Hygiene Data'!F45)),NA())</f>
        <v>#N/A</v>
      </c>
      <c r="BI51" s="539" t="e">
        <f ca="1">+IF(AND(ISNUMBER(OFFSET('Hygiene Data'!$G$5,0,10*ROW('Hygiene Data'!G45))),'Data Summary'!DX51="Yes"),OFFSET('Hygiene Data'!$G$5,0,10*ROW('Hygiene Data'!G45)),NA())</f>
        <v>#N/A</v>
      </c>
      <c r="BJ51" s="539" t="e">
        <f ca="1">+IF(AND(ISNUMBER(OFFSET('Hygiene Data'!$G$7,0,10*ROW('Hygiene Data'!G45))),'Data Summary'!DY51="Yes"),OFFSET('Hygiene Data'!$G$7,0,10*ROW('Hygiene Data'!G45)),NA())</f>
        <v>#N/A</v>
      </c>
      <c r="BK51" s="539" t="e">
        <f ca="1">+IF(AND(ISNUMBER(OFFSET('Hygiene Data'!$G$9,0,10*ROW('Hygiene Data'!G45))),'Data Summary'!DZ51="Yes"),OFFSET('Hygiene Data'!$G$9,0,10*ROW('Hygiene Data'!G45)),NA())</f>
        <v>#N/A</v>
      </c>
      <c r="BL51" s="539" t="e">
        <f ca="1">+IF(AND(ISNUMBER(OFFSET('Hygiene Data'!$H$5,0,10*ROW('Hygiene Data'!H45))),'Data Summary'!EA51="Yes"),OFFSET('Hygiene Data'!$H$5,0,10*ROW('Hygiene Data'!H45)),NA())</f>
        <v>#N/A</v>
      </c>
      <c r="BM51" s="539" t="e">
        <f ca="1">+IF(AND(ISNUMBER(OFFSET('Hygiene Data'!$H$7,0,10*ROW('Hygiene Data'!H45))),'Data Summary'!EB51="Yes"),OFFSET('Hygiene Data'!$H$7,0,10*ROW('Hygiene Data'!H45)),NA())</f>
        <v>#N/A</v>
      </c>
      <c r="BN51" s="539" t="e">
        <f ca="1">+IF(AND(ISNUMBER(OFFSET('Hygiene Data'!$H$9,0,10*ROW('Hygiene Data'!H45))),'Data Summary'!EC51="Yes"),OFFSET('Hygiene Data'!$H$9,0,10*ROW('Hygiene Data'!H45)),NA())</f>
        <v>#N/A</v>
      </c>
      <c r="BO51" s="539" t="e">
        <f ca="1">+IF(AND(ISNUMBER(OFFSET('Hygiene Data'!$I$5,0,10*ROW('Hygiene Data'!I45))),'Data Summary'!ED51="Yes"),OFFSET('Hygiene Data'!$I$5,0,10*ROW('Hygiene Data'!I45)),NA())</f>
        <v>#N/A</v>
      </c>
      <c r="BP51" s="539" t="e">
        <f ca="1">+IF(AND(ISNUMBER(OFFSET('Hygiene Data'!$I$7,0,10*ROW('Hygiene Data'!I45))),'Data Summary'!EE51="Yes"),OFFSET('Hygiene Data'!$I$7,0,10*ROW('Hygiene Data'!I45)),NA())</f>
        <v>#N/A</v>
      </c>
      <c r="BQ51" s="539" t="e">
        <f ca="1">+IF(AND(ISNUMBER(OFFSET('Hygiene Data'!$I$9,0,10*ROW('Hygiene Data'!I45))),'Data Summary'!EF51="Yes"),OFFSET('Hygiene Data'!$I$9,0,10*ROW('Hygiene Data'!I45)),NA())</f>
        <v>#N/A</v>
      </c>
    </row>
    <row r="52" spans="1:69" x14ac:dyDescent="0.25">
      <c r="A52" s="535" t="e">
        <f ca="1">+RIGHT('Data Summary'!A52,LEN('Data Summary'!A52)-9)</f>
        <v>#VALUE!</v>
      </c>
      <c r="B52" s="509" t="str">
        <f ca="1">+IF(ISTEXT('Data Summary'!B52),'Data Summary'!B52,"")</f>
        <v/>
      </c>
      <c r="C52" s="536" t="e">
        <f ca="1">+VALUE('Data Summary'!C52)</f>
        <v>#VALUE!</v>
      </c>
      <c r="D52" s="537" t="e">
        <f ca="1">+IF(AND(ISNUMBER(OFFSET('Water Data'!$D$4,0,10*ROW('Water Data'!D46))),'Data Summary'!BS52="Yes"),100-OFFSET('Water Data'!$D$4,0,10*ROW('Water Data'!D46)),NA())</f>
        <v>#N/A</v>
      </c>
      <c r="E52" s="537" t="e">
        <f ca="1">+IF(AND(ISNUMBER(OFFSET('Water Data'!$D$6,0,10*ROW('Water Data'!D46))),'Data Summary'!BT52="Yes"),OFFSET('Water Data'!$D$6,0,10*ROW('Water Data'!D46)),NA())</f>
        <v>#N/A</v>
      </c>
      <c r="F52" s="537" t="e">
        <f ca="1">+IF(AND(ISNUMBER(OFFSET('Water Data'!$D$9,0,10*ROW('Water Data'!D46))),'Data Summary'!BU52="Yes"),OFFSET('Water Data'!$D$9,0,10*ROW('Water Data'!D46)),NA())</f>
        <v>#N/A</v>
      </c>
      <c r="G52" s="537" t="e">
        <f ca="1">+IF(AND(ISNUMBER(OFFSET('Water Data'!$E$4,0,10*ROW('Water Data'!E46))),'Data Summary'!BV52="Yes"),100-OFFSET('Water Data'!$E$4,0,10*ROW('Water Data'!E46)),NA())</f>
        <v>#N/A</v>
      </c>
      <c r="H52" s="537" t="e">
        <f ca="1">+IF(AND(ISNUMBER(OFFSET('Water Data'!$E$6,0,10*ROW('Water Data'!E46))),'Data Summary'!BW52="Yes"),OFFSET('Water Data'!$E$6,0,10*ROW('Water Data'!E46)),NA())</f>
        <v>#N/A</v>
      </c>
      <c r="I52" s="537" t="e">
        <f ca="1">+IF(AND(ISNUMBER(OFFSET('Water Data'!$E$9,0,10*ROW('Water Data'!E46))),'Data Summary'!BX52="Yes"),OFFSET('Water Data'!$E$9,0,10*ROW('Water Data'!E46)),NA())</f>
        <v>#N/A</v>
      </c>
      <c r="J52" s="537" t="e">
        <f ca="1">+IF(AND(ISNUMBER(OFFSET('Water Data'!$F$4,0,10*ROW('Water Data'!F46))),'Data Summary'!BY52="Yes"),100-OFFSET('Water Data'!$F$4,0,10*ROW('Water Data'!F46)),NA())</f>
        <v>#N/A</v>
      </c>
      <c r="K52" s="537" t="e">
        <f ca="1">+IF(AND(ISNUMBER(OFFSET('Water Data'!$F$6,0,10*ROW('Water Data'!F46))),'Data Summary'!BZ52="Yes"),OFFSET('Water Data'!$F$6,0,10*ROW('Water Data'!F46)),NA())</f>
        <v>#N/A</v>
      </c>
      <c r="L52" s="537" t="e">
        <f ca="1">+IF(AND(ISNUMBER(OFFSET('Water Data'!$F$9,0,10*ROW('Water Data'!F46))),'Data Summary'!CA52="Yes"),OFFSET('Water Data'!$F$9,0,10*ROW('Water Data'!F46)),NA())</f>
        <v>#N/A</v>
      </c>
      <c r="M52" s="537" t="e">
        <f ca="1">+IF(AND(ISNUMBER(OFFSET('Water Data'!$G$4,0,10*ROW('Water Data'!G46))),'Data Summary'!CB52="Yes"),100-OFFSET('Water Data'!$G$4,0,10*ROW('Water Data'!G46)),NA())</f>
        <v>#N/A</v>
      </c>
      <c r="N52" s="537" t="e">
        <f ca="1">+IF(AND(ISNUMBER(OFFSET('Water Data'!$G$6,0,10*ROW('Water Data'!G46))),'Data Summary'!CC52="Yes"),OFFSET('Water Data'!$G$6,0,10*ROW('Water Data'!G46)),NA())</f>
        <v>#N/A</v>
      </c>
      <c r="O52" s="537" t="e">
        <f ca="1">+IF(AND(ISNUMBER(OFFSET('Water Data'!$G$9,0,10*ROW('Water Data'!G46))),'Data Summary'!CD52="Yes"),OFFSET('Water Data'!$G$9,0,10*ROW('Water Data'!G46)),NA())</f>
        <v>#N/A</v>
      </c>
      <c r="P52" s="537" t="e">
        <f ca="1">+IF(AND(ISNUMBER(OFFSET('Water Data'!$H$4,0,10*ROW('Water Data'!H46))),'Data Summary'!CE52="Yes"),100-OFFSET('Water Data'!$H$4,0,10*ROW('Water Data'!H46)),NA())</f>
        <v>#N/A</v>
      </c>
      <c r="Q52" s="537" t="e">
        <f ca="1">+IF(AND(ISNUMBER(OFFSET('Water Data'!$H$6,0,10*ROW('Water Data'!H46))),'Data Summary'!CF52="Yes"),OFFSET('Water Data'!$H$6,0,10*ROW('Water Data'!H46)),NA())</f>
        <v>#N/A</v>
      </c>
      <c r="R52" s="537" t="e">
        <f ca="1">+IF(AND(ISNUMBER(OFFSET('Water Data'!$H$9,0,10*ROW('Water Data'!H46))),'Data Summary'!CG52="Yes"),OFFSET('Water Data'!$H$9,0,10*ROW('Water Data'!H46)),NA())</f>
        <v>#N/A</v>
      </c>
      <c r="S52" s="537" t="e">
        <f ca="1">+IF(AND(ISNUMBER(OFFSET('Water Data'!$I$4,0,10*ROW('Water Data'!I46))),'Data Summary'!CH52="Yes"),100-OFFSET('Water Data'!$I$4,0,10*ROW('Water Data'!I46)),NA())</f>
        <v>#N/A</v>
      </c>
      <c r="T52" s="537" t="e">
        <f ca="1">+IF(AND(ISNUMBER(OFFSET('Water Data'!$I$6,0,10*ROW('Water Data'!I46))),'Data Summary'!CI52="Yes"),OFFSET('Water Data'!$I$6,0,10*ROW('Water Data'!I46)),NA())</f>
        <v>#N/A</v>
      </c>
      <c r="U52" s="537" t="e">
        <f ca="1">+IF(AND(ISNUMBER(OFFSET('Water Data'!$I$9,0,10*ROW('Water Data'!I46))),'Data Summary'!CJ52="Yes"),OFFSET('Water Data'!$I$9,0,10*ROW('Water Data'!I46)),NA())</f>
        <v>#N/A</v>
      </c>
      <c r="V52" s="538" t="e">
        <f ca="1">+IF(AND(ISNUMBER(OFFSET('Sanitation Data'!$D$4,0,10*ROW('Sanitation Data'!D46))),'Data Summary'!CK52="Yes"),100-OFFSET('Sanitation Data'!$D$4,0,10*ROW('Sanitation Data'!D46)),NA())</f>
        <v>#N/A</v>
      </c>
      <c r="W52" s="538" t="e">
        <f ca="1">+IF(AND(ISNUMBER(OFFSET('Sanitation Data'!$D$6,0,10*ROW('Sanitation Data'!D46))),'Data Summary'!CL52="Yes"),OFFSET('Sanitation Data'!$D$6,0,10*ROW('Sanitation Data'!D46)),NA())</f>
        <v>#N/A</v>
      </c>
      <c r="X52" s="538" t="e">
        <f ca="1">+IF(AND(ISNUMBER(OFFSET('Sanitation Data'!$D$10,0,10*ROW('Sanitation Data'!D46))),'Data Summary'!CM52="Yes"),OFFSET('Sanitation Data'!$D$10,0,10*ROW('Sanitation Data'!D46)),NA())</f>
        <v>#N/A</v>
      </c>
      <c r="Y52" s="538" t="e">
        <f ca="1">+IF(AND(ISNUMBER(OFFSET('Sanitation Data'!$D$11,0,10*ROW('Sanitation Data'!D46))),'Data Summary'!CN52="Yes"),OFFSET('Sanitation Data'!$D$11,0,10*ROW('Sanitation Data'!D46)),NA())</f>
        <v>#N/A</v>
      </c>
      <c r="Z52" s="538" t="e">
        <f ca="1">+IF(AND(ISNUMBER(OFFSET('Sanitation Data'!$D$12,0,10*ROW('Sanitation Data'!D46))),'Data Summary'!CO52="Yes"),OFFSET('Sanitation Data'!$D$12,0,10*ROW('Sanitation Data'!D46)),NA())</f>
        <v>#N/A</v>
      </c>
      <c r="AA52" s="538" t="e">
        <f ca="1">+IF(AND(ISNUMBER(OFFSET('Sanitation Data'!$E$4,0,10*ROW('Sanitation Data'!E46))),'Data Summary'!CP52="Yes"),100-OFFSET('Sanitation Data'!$E$4,0,10*ROW('Sanitation Data'!E46)),NA())</f>
        <v>#N/A</v>
      </c>
      <c r="AB52" s="538" t="e">
        <f ca="1">+IF(AND(ISNUMBER(OFFSET('Sanitation Data'!$E$6,0,10*ROW('Sanitation Data'!E46))),'Data Summary'!CQ52="Yes"),OFFSET('Sanitation Data'!$E$6,0,10*ROW('Sanitation Data'!E46)),NA())</f>
        <v>#N/A</v>
      </c>
      <c r="AC52" s="538" t="e">
        <f ca="1">+IF(AND(ISNUMBER(OFFSET('Sanitation Data'!$E$10,0,10*ROW('Sanitation Data'!E46))),'Data Summary'!CR52="Yes"),OFFSET('Sanitation Data'!$E$10,0,10*ROW('Sanitation Data'!E46)),NA())</f>
        <v>#N/A</v>
      </c>
      <c r="AD52" s="538" t="e">
        <f ca="1">+IF(AND(ISNUMBER(OFFSET('Sanitation Data'!$E$11,0,10*ROW('Sanitation Data'!E46))),'Data Summary'!CS52="Yes"),OFFSET('Sanitation Data'!$E$11,0,10*ROW('Sanitation Data'!E46)),NA())</f>
        <v>#N/A</v>
      </c>
      <c r="AE52" s="538" t="e">
        <f ca="1">+IF(AND(ISNUMBER(OFFSET('Sanitation Data'!$E$12,0,10*ROW('Sanitation Data'!E46))),'Data Summary'!CT52="Yes"),OFFSET('Sanitation Data'!$E$12,0,10*ROW('Sanitation Data'!E46)),NA())</f>
        <v>#N/A</v>
      </c>
      <c r="AF52" s="538" t="e">
        <f ca="1">+IF(AND(ISNUMBER(OFFSET('Sanitation Data'!$F$4,0,10*ROW('Sanitation Data'!F46))),'Data Summary'!CU52="Yes"),100-OFFSET('Sanitation Data'!$F$4,0,10*ROW('Sanitation Data'!F46)),NA())</f>
        <v>#N/A</v>
      </c>
      <c r="AG52" s="538" t="e">
        <f ca="1">+IF(AND(ISNUMBER(OFFSET('Sanitation Data'!$F$6,0,10*ROW('Sanitation Data'!F46))),'Data Summary'!CV52="Yes"),OFFSET('Sanitation Data'!$F$6,0,10*ROW('Sanitation Data'!F46)),NA())</f>
        <v>#N/A</v>
      </c>
      <c r="AH52" s="538" t="e">
        <f ca="1">+IF(AND(ISNUMBER(OFFSET('Sanitation Data'!$F$10,0,10*ROW('Sanitation Data'!F46))),'Data Summary'!CW52="Yes"),OFFSET('Sanitation Data'!$F$10,0,10*ROW('Sanitation Data'!F46)),NA())</f>
        <v>#N/A</v>
      </c>
      <c r="AI52" s="538" t="e">
        <f ca="1">+IF(AND(ISNUMBER(OFFSET('Sanitation Data'!$F$11,0,10*ROW('Sanitation Data'!F46))),'Data Summary'!CX52="Yes"),OFFSET('Sanitation Data'!$F$11,0,10*ROW('Sanitation Data'!F46)),NA())</f>
        <v>#N/A</v>
      </c>
      <c r="AJ52" s="538" t="e">
        <f ca="1">+IF(AND(ISNUMBER(OFFSET('Sanitation Data'!$F$12,0,10*ROW('Sanitation Data'!F46))),'Data Summary'!CY52="Yes"),OFFSET('Sanitation Data'!$F$12,0,10*ROW('Sanitation Data'!F46)),NA())</f>
        <v>#N/A</v>
      </c>
      <c r="AK52" s="538" t="e">
        <f ca="1">+IF(AND(ISNUMBER(OFFSET('Sanitation Data'!$G$4,0,10*ROW('Sanitation Data'!G46))),'Data Summary'!CZ52="Yes"),100-OFFSET('Sanitation Data'!$G$4,0,10*ROW('Sanitation Data'!G46)),NA())</f>
        <v>#N/A</v>
      </c>
      <c r="AL52" s="538" t="e">
        <f ca="1">+IF(AND(ISNUMBER(OFFSET('Sanitation Data'!$G$6,0,10*ROW('Sanitation Data'!G46))),'Data Summary'!DA52="Yes"),OFFSET('Sanitation Data'!$G$6,0,10*ROW('Sanitation Data'!G46)),NA())</f>
        <v>#N/A</v>
      </c>
      <c r="AM52" s="538" t="e">
        <f ca="1">+IF(AND(ISNUMBER(OFFSET('Sanitation Data'!$G$10,0,10*ROW('Sanitation Data'!G46))),'Data Summary'!DB52="Yes"),OFFSET('Sanitation Data'!$G$10,0,10*ROW('Sanitation Data'!G46)),NA())</f>
        <v>#N/A</v>
      </c>
      <c r="AN52" s="538" t="e">
        <f ca="1">+IF(AND(ISNUMBER(OFFSET('Sanitation Data'!$G$11,0,10*ROW('Sanitation Data'!G46))),'Data Summary'!DC52="Yes"),OFFSET('Sanitation Data'!$G$11,0,10*ROW('Sanitation Data'!G46)),NA())</f>
        <v>#N/A</v>
      </c>
      <c r="AO52" s="538" t="e">
        <f ca="1">+IF(AND(ISNUMBER(OFFSET('Sanitation Data'!$G$12,0,10*ROW('Sanitation Data'!G46))),'Data Summary'!DD52="Yes"),OFFSET('Sanitation Data'!$G$12,0,10*ROW('Sanitation Data'!G46)),NA())</f>
        <v>#N/A</v>
      </c>
      <c r="AP52" s="538" t="e">
        <f ca="1">+IF(AND(ISNUMBER(OFFSET('Sanitation Data'!$H$4,0,10*ROW('Sanitation Data'!H46))),'Data Summary'!DE52="Yes"),100-OFFSET('Sanitation Data'!$H$4,0,10*ROW('Sanitation Data'!H46)),NA())</f>
        <v>#N/A</v>
      </c>
      <c r="AQ52" s="538" t="e">
        <f ca="1">+IF(AND(ISNUMBER(OFFSET('Sanitation Data'!$H$6,0,10*ROW('Sanitation Data'!H46))),'Data Summary'!DF52="Yes"),OFFSET('Sanitation Data'!$H$6,0,10*ROW('Sanitation Data'!H46)),NA())</f>
        <v>#N/A</v>
      </c>
      <c r="AR52" s="538" t="e">
        <f ca="1">+IF(AND(ISNUMBER(OFFSET('Sanitation Data'!$H$10,0,10*ROW('Sanitation Data'!H46))),'Data Summary'!DG52="Yes"),OFFSET('Sanitation Data'!$H$10,0,10*ROW('Sanitation Data'!H46)),NA())</f>
        <v>#N/A</v>
      </c>
      <c r="AS52" s="538" t="e">
        <f ca="1">+IF(AND(ISNUMBER(OFFSET('Sanitation Data'!$H$11,0,10*ROW('Sanitation Data'!H46))),'Data Summary'!DH52="Yes"),OFFSET('Sanitation Data'!$H$11,0,10*ROW('Sanitation Data'!H46)),NA())</f>
        <v>#N/A</v>
      </c>
      <c r="AT52" s="538" t="e">
        <f ca="1">+IF(AND(ISNUMBER(OFFSET('Sanitation Data'!$H$12,0,10*ROW('Sanitation Data'!H46))),'Data Summary'!DI52="Yes"),OFFSET('Sanitation Data'!$H$12,0,10*ROW('Sanitation Data'!H46)),NA())</f>
        <v>#N/A</v>
      </c>
      <c r="AU52" s="538" t="e">
        <f ca="1">+IF(AND(ISNUMBER(OFFSET('Sanitation Data'!$I$4,0,10*ROW('Sanitation Data'!I46))),'Data Summary'!DJ52="Yes"),100-OFFSET('Sanitation Data'!$I$4,0,10*ROW('Sanitation Data'!I46)),NA())</f>
        <v>#N/A</v>
      </c>
      <c r="AV52" s="538" t="e">
        <f ca="1">+IF(AND(ISNUMBER(OFFSET('Sanitation Data'!$I$6,0,10*ROW('Sanitation Data'!I46))),'Data Summary'!DK52="Yes"),OFFSET('Sanitation Data'!$I$6,0,10*ROW('Sanitation Data'!I46)),NA())</f>
        <v>#N/A</v>
      </c>
      <c r="AW52" s="538" t="e">
        <f ca="1">+IF(AND(ISNUMBER(OFFSET('Sanitation Data'!$I$10,0,10*ROW('Sanitation Data'!I46))),'Data Summary'!DL52="Yes"),OFFSET('Sanitation Data'!$I$10,0,10*ROW('Sanitation Data'!I46)),NA())</f>
        <v>#N/A</v>
      </c>
      <c r="AX52" s="538" t="e">
        <f ca="1">+IF(AND(ISNUMBER(OFFSET('Sanitation Data'!$I$11,0,10*ROW('Sanitation Data'!I46))),'Data Summary'!DM52="Yes"),OFFSET('Sanitation Data'!$I$11,0,10*ROW('Sanitation Data'!I46)),NA())</f>
        <v>#N/A</v>
      </c>
      <c r="AY52" s="538" t="e">
        <f ca="1">+IF(AND(ISNUMBER(OFFSET('Sanitation Data'!$I$12,0,10*ROW('Sanitation Data'!I46))),'Data Summary'!DN52="Yes"),OFFSET('Sanitation Data'!$I$12,0,10*ROW('Sanitation Data'!I46)),NA())</f>
        <v>#N/A</v>
      </c>
      <c r="AZ52" s="539" t="e">
        <f ca="1">+IF(AND(ISNUMBER(OFFSET('Hygiene Data'!$D$5,0,10*ROW('Hygiene Data'!D46))),'Data Summary'!DO52="Yes"),OFFSET('Hygiene Data'!$D$5,0,10*ROW('Hygiene Data'!D46)),NA())</f>
        <v>#N/A</v>
      </c>
      <c r="BA52" s="539" t="e">
        <f ca="1">+IF(AND(ISNUMBER(OFFSET('Hygiene Data'!$D$7,0,10*ROW('Hygiene Data'!D46))),'Data Summary'!DP52="Yes"),OFFSET('Hygiene Data'!$D$7,0,10*ROW('Hygiene Data'!D46)),NA())</f>
        <v>#N/A</v>
      </c>
      <c r="BB52" s="539" t="e">
        <f ca="1">+IF(AND(ISNUMBER(OFFSET('Hygiene Data'!$D$9,0,10*ROW('Hygiene Data'!D46))),'Data Summary'!DQ52="Yes"),OFFSET('Hygiene Data'!$D$9,0,10*ROW('Hygiene Data'!D46)),NA())</f>
        <v>#N/A</v>
      </c>
      <c r="BC52" s="539" t="e">
        <f ca="1">+IF(AND(ISNUMBER(OFFSET('Hygiene Data'!$E$5,0,10*ROW('Hygiene Data'!E46))),'Data Summary'!DR52="Yes"),OFFSET('Hygiene Data'!$E$5,0,10*ROW('Hygiene Data'!E46)),NA())</f>
        <v>#N/A</v>
      </c>
      <c r="BD52" s="539" t="e">
        <f ca="1">+IF(AND(ISNUMBER(OFFSET('Hygiene Data'!$E$7,0,10*ROW('Hygiene Data'!E46))),'Data Summary'!DS52="Yes"),OFFSET('Hygiene Data'!$E$7,0,10*ROW('Hygiene Data'!E46)),NA())</f>
        <v>#N/A</v>
      </c>
      <c r="BE52" s="539" t="e">
        <f ca="1">+IF(AND(ISNUMBER(OFFSET('Hygiene Data'!$E$9,0,10*ROW('Hygiene Data'!E46))),'Data Summary'!DT52="Yes"),OFFSET('Hygiene Data'!$E$9,0,10*ROW('Hygiene Data'!E46)),NA())</f>
        <v>#N/A</v>
      </c>
      <c r="BF52" s="539" t="e">
        <f ca="1">+IF(AND(ISNUMBER(OFFSET('Hygiene Data'!$F$5,0,10*ROW('Hygiene Data'!F46))),'Data Summary'!DU52="Yes"),OFFSET('Hygiene Data'!$F$5,0,10*ROW('Hygiene Data'!F46)),NA())</f>
        <v>#N/A</v>
      </c>
      <c r="BG52" s="539" t="e">
        <f ca="1">+IF(AND(ISNUMBER(OFFSET('Hygiene Data'!$F$7,0,10*ROW('Hygiene Data'!F46))),'Data Summary'!DV52="Yes"),OFFSET('Hygiene Data'!$F$7,0,10*ROW('Hygiene Data'!F46)),NA())</f>
        <v>#N/A</v>
      </c>
      <c r="BH52" s="539" t="e">
        <f ca="1">+IF(AND(ISNUMBER(OFFSET('Hygiene Data'!$F$9,0,10*ROW('Hygiene Data'!F46))),'Data Summary'!DW52="Yes"),OFFSET('Hygiene Data'!$F$9,0,10*ROW('Hygiene Data'!F46)),NA())</f>
        <v>#N/A</v>
      </c>
      <c r="BI52" s="539" t="e">
        <f ca="1">+IF(AND(ISNUMBER(OFFSET('Hygiene Data'!$G$5,0,10*ROW('Hygiene Data'!G46))),'Data Summary'!DX52="Yes"),OFFSET('Hygiene Data'!$G$5,0,10*ROW('Hygiene Data'!G46)),NA())</f>
        <v>#N/A</v>
      </c>
      <c r="BJ52" s="539" t="e">
        <f ca="1">+IF(AND(ISNUMBER(OFFSET('Hygiene Data'!$G$7,0,10*ROW('Hygiene Data'!G46))),'Data Summary'!DY52="Yes"),OFFSET('Hygiene Data'!$G$7,0,10*ROW('Hygiene Data'!G46)),NA())</f>
        <v>#N/A</v>
      </c>
      <c r="BK52" s="539" t="e">
        <f ca="1">+IF(AND(ISNUMBER(OFFSET('Hygiene Data'!$G$9,0,10*ROW('Hygiene Data'!G46))),'Data Summary'!DZ52="Yes"),OFFSET('Hygiene Data'!$G$9,0,10*ROW('Hygiene Data'!G46)),NA())</f>
        <v>#N/A</v>
      </c>
      <c r="BL52" s="539" t="e">
        <f ca="1">+IF(AND(ISNUMBER(OFFSET('Hygiene Data'!$H$5,0,10*ROW('Hygiene Data'!H46))),'Data Summary'!EA52="Yes"),OFFSET('Hygiene Data'!$H$5,0,10*ROW('Hygiene Data'!H46)),NA())</f>
        <v>#N/A</v>
      </c>
      <c r="BM52" s="539" t="e">
        <f ca="1">+IF(AND(ISNUMBER(OFFSET('Hygiene Data'!$H$7,0,10*ROW('Hygiene Data'!H46))),'Data Summary'!EB52="Yes"),OFFSET('Hygiene Data'!$H$7,0,10*ROW('Hygiene Data'!H46)),NA())</f>
        <v>#N/A</v>
      </c>
      <c r="BN52" s="539" t="e">
        <f ca="1">+IF(AND(ISNUMBER(OFFSET('Hygiene Data'!$H$9,0,10*ROW('Hygiene Data'!H46))),'Data Summary'!EC52="Yes"),OFFSET('Hygiene Data'!$H$9,0,10*ROW('Hygiene Data'!H46)),NA())</f>
        <v>#N/A</v>
      </c>
      <c r="BO52" s="539" t="e">
        <f ca="1">+IF(AND(ISNUMBER(OFFSET('Hygiene Data'!$I$5,0,10*ROW('Hygiene Data'!I46))),'Data Summary'!ED52="Yes"),OFFSET('Hygiene Data'!$I$5,0,10*ROW('Hygiene Data'!I46)),NA())</f>
        <v>#N/A</v>
      </c>
      <c r="BP52" s="539" t="e">
        <f ca="1">+IF(AND(ISNUMBER(OFFSET('Hygiene Data'!$I$7,0,10*ROW('Hygiene Data'!I46))),'Data Summary'!EE52="Yes"),OFFSET('Hygiene Data'!$I$7,0,10*ROW('Hygiene Data'!I46)),NA())</f>
        <v>#N/A</v>
      </c>
      <c r="BQ52" s="539" t="e">
        <f ca="1">+IF(AND(ISNUMBER(OFFSET('Hygiene Data'!$I$9,0,10*ROW('Hygiene Data'!I46))),'Data Summary'!EF52="Yes"),OFFSET('Hygiene Data'!$I$9,0,10*ROW('Hygiene Data'!I46)),NA())</f>
        <v>#N/A</v>
      </c>
    </row>
    <row r="53" spans="1:69" x14ac:dyDescent="0.25">
      <c r="A53" s="535" t="e">
        <f ca="1">+RIGHT('Data Summary'!A53,LEN('Data Summary'!A53)-9)</f>
        <v>#VALUE!</v>
      </c>
      <c r="B53" s="509" t="str">
        <f ca="1">+IF(ISTEXT('Data Summary'!B53),'Data Summary'!B53,"")</f>
        <v/>
      </c>
      <c r="C53" s="536" t="e">
        <f ca="1">+VALUE('Data Summary'!C53)</f>
        <v>#VALUE!</v>
      </c>
      <c r="D53" s="537" t="e">
        <f ca="1">+IF(AND(ISNUMBER(OFFSET('Water Data'!$D$4,0,10*ROW('Water Data'!D47))),'Data Summary'!BS53="Yes"),100-OFFSET('Water Data'!$D$4,0,10*ROW('Water Data'!D47)),NA())</f>
        <v>#N/A</v>
      </c>
      <c r="E53" s="537" t="e">
        <f ca="1">+IF(AND(ISNUMBER(OFFSET('Water Data'!$D$6,0,10*ROW('Water Data'!D47))),'Data Summary'!BT53="Yes"),OFFSET('Water Data'!$D$6,0,10*ROW('Water Data'!D47)),NA())</f>
        <v>#N/A</v>
      </c>
      <c r="F53" s="537" t="e">
        <f ca="1">+IF(AND(ISNUMBER(OFFSET('Water Data'!$D$9,0,10*ROW('Water Data'!D47))),'Data Summary'!BU53="Yes"),OFFSET('Water Data'!$D$9,0,10*ROW('Water Data'!D47)),NA())</f>
        <v>#N/A</v>
      </c>
      <c r="G53" s="537" t="e">
        <f ca="1">+IF(AND(ISNUMBER(OFFSET('Water Data'!$E$4,0,10*ROW('Water Data'!E47))),'Data Summary'!BV53="Yes"),100-OFFSET('Water Data'!$E$4,0,10*ROW('Water Data'!E47)),NA())</f>
        <v>#N/A</v>
      </c>
      <c r="H53" s="537" t="e">
        <f ca="1">+IF(AND(ISNUMBER(OFFSET('Water Data'!$E$6,0,10*ROW('Water Data'!E47))),'Data Summary'!BW53="Yes"),OFFSET('Water Data'!$E$6,0,10*ROW('Water Data'!E47)),NA())</f>
        <v>#N/A</v>
      </c>
      <c r="I53" s="537" t="e">
        <f ca="1">+IF(AND(ISNUMBER(OFFSET('Water Data'!$E$9,0,10*ROW('Water Data'!E47))),'Data Summary'!BX53="Yes"),OFFSET('Water Data'!$E$9,0,10*ROW('Water Data'!E47)),NA())</f>
        <v>#N/A</v>
      </c>
      <c r="J53" s="537" t="e">
        <f ca="1">+IF(AND(ISNUMBER(OFFSET('Water Data'!$F$4,0,10*ROW('Water Data'!F47))),'Data Summary'!BY53="Yes"),100-OFFSET('Water Data'!$F$4,0,10*ROW('Water Data'!F47)),NA())</f>
        <v>#N/A</v>
      </c>
      <c r="K53" s="537" t="e">
        <f ca="1">+IF(AND(ISNUMBER(OFFSET('Water Data'!$F$6,0,10*ROW('Water Data'!F47))),'Data Summary'!BZ53="Yes"),OFFSET('Water Data'!$F$6,0,10*ROW('Water Data'!F47)),NA())</f>
        <v>#N/A</v>
      </c>
      <c r="L53" s="537" t="e">
        <f ca="1">+IF(AND(ISNUMBER(OFFSET('Water Data'!$F$9,0,10*ROW('Water Data'!F47))),'Data Summary'!CA53="Yes"),OFFSET('Water Data'!$F$9,0,10*ROW('Water Data'!F47)),NA())</f>
        <v>#N/A</v>
      </c>
      <c r="M53" s="537" t="e">
        <f ca="1">+IF(AND(ISNUMBER(OFFSET('Water Data'!$G$4,0,10*ROW('Water Data'!G47))),'Data Summary'!CB53="Yes"),100-OFFSET('Water Data'!$G$4,0,10*ROW('Water Data'!G47)),NA())</f>
        <v>#N/A</v>
      </c>
      <c r="N53" s="537" t="e">
        <f ca="1">+IF(AND(ISNUMBER(OFFSET('Water Data'!$G$6,0,10*ROW('Water Data'!G47))),'Data Summary'!CC53="Yes"),OFFSET('Water Data'!$G$6,0,10*ROW('Water Data'!G47)),NA())</f>
        <v>#N/A</v>
      </c>
      <c r="O53" s="537" t="e">
        <f ca="1">+IF(AND(ISNUMBER(OFFSET('Water Data'!$G$9,0,10*ROW('Water Data'!G47))),'Data Summary'!CD53="Yes"),OFFSET('Water Data'!$G$9,0,10*ROW('Water Data'!G47)),NA())</f>
        <v>#N/A</v>
      </c>
      <c r="P53" s="537" t="e">
        <f ca="1">+IF(AND(ISNUMBER(OFFSET('Water Data'!$H$4,0,10*ROW('Water Data'!H47))),'Data Summary'!CE53="Yes"),100-OFFSET('Water Data'!$H$4,0,10*ROW('Water Data'!H47)),NA())</f>
        <v>#N/A</v>
      </c>
      <c r="Q53" s="537" t="e">
        <f ca="1">+IF(AND(ISNUMBER(OFFSET('Water Data'!$H$6,0,10*ROW('Water Data'!H47))),'Data Summary'!CF53="Yes"),OFFSET('Water Data'!$H$6,0,10*ROW('Water Data'!H47)),NA())</f>
        <v>#N/A</v>
      </c>
      <c r="R53" s="537" t="e">
        <f ca="1">+IF(AND(ISNUMBER(OFFSET('Water Data'!$H$9,0,10*ROW('Water Data'!H47))),'Data Summary'!CG53="Yes"),OFFSET('Water Data'!$H$9,0,10*ROW('Water Data'!H47)),NA())</f>
        <v>#N/A</v>
      </c>
      <c r="S53" s="537" t="e">
        <f ca="1">+IF(AND(ISNUMBER(OFFSET('Water Data'!$I$4,0,10*ROW('Water Data'!I47))),'Data Summary'!CH53="Yes"),100-OFFSET('Water Data'!$I$4,0,10*ROW('Water Data'!I47)),NA())</f>
        <v>#N/A</v>
      </c>
      <c r="T53" s="537" t="e">
        <f ca="1">+IF(AND(ISNUMBER(OFFSET('Water Data'!$I$6,0,10*ROW('Water Data'!I47))),'Data Summary'!CI53="Yes"),OFFSET('Water Data'!$I$6,0,10*ROW('Water Data'!I47)),NA())</f>
        <v>#N/A</v>
      </c>
      <c r="U53" s="537" t="e">
        <f ca="1">+IF(AND(ISNUMBER(OFFSET('Water Data'!$I$9,0,10*ROW('Water Data'!I47))),'Data Summary'!CJ53="Yes"),OFFSET('Water Data'!$I$9,0,10*ROW('Water Data'!I47)),NA())</f>
        <v>#N/A</v>
      </c>
      <c r="V53" s="538" t="e">
        <f ca="1">+IF(AND(ISNUMBER(OFFSET('Sanitation Data'!$D$4,0,10*ROW('Sanitation Data'!D47))),'Data Summary'!CK53="Yes"),100-OFFSET('Sanitation Data'!$D$4,0,10*ROW('Sanitation Data'!D47)),NA())</f>
        <v>#N/A</v>
      </c>
      <c r="W53" s="538" t="e">
        <f ca="1">+IF(AND(ISNUMBER(OFFSET('Sanitation Data'!$D$6,0,10*ROW('Sanitation Data'!D47))),'Data Summary'!CL53="Yes"),OFFSET('Sanitation Data'!$D$6,0,10*ROW('Sanitation Data'!D47)),NA())</f>
        <v>#N/A</v>
      </c>
      <c r="X53" s="538" t="e">
        <f ca="1">+IF(AND(ISNUMBER(OFFSET('Sanitation Data'!$D$10,0,10*ROW('Sanitation Data'!D47))),'Data Summary'!CM53="Yes"),OFFSET('Sanitation Data'!$D$10,0,10*ROW('Sanitation Data'!D47)),NA())</f>
        <v>#N/A</v>
      </c>
      <c r="Y53" s="538" t="e">
        <f ca="1">+IF(AND(ISNUMBER(OFFSET('Sanitation Data'!$D$11,0,10*ROW('Sanitation Data'!D47))),'Data Summary'!CN53="Yes"),OFFSET('Sanitation Data'!$D$11,0,10*ROW('Sanitation Data'!D47)),NA())</f>
        <v>#N/A</v>
      </c>
      <c r="Z53" s="538" t="e">
        <f ca="1">+IF(AND(ISNUMBER(OFFSET('Sanitation Data'!$D$12,0,10*ROW('Sanitation Data'!D47))),'Data Summary'!CO53="Yes"),OFFSET('Sanitation Data'!$D$12,0,10*ROW('Sanitation Data'!D47)),NA())</f>
        <v>#N/A</v>
      </c>
      <c r="AA53" s="538" t="e">
        <f ca="1">+IF(AND(ISNUMBER(OFFSET('Sanitation Data'!$E$4,0,10*ROW('Sanitation Data'!E47))),'Data Summary'!CP53="Yes"),100-OFFSET('Sanitation Data'!$E$4,0,10*ROW('Sanitation Data'!E47)),NA())</f>
        <v>#N/A</v>
      </c>
      <c r="AB53" s="538" t="e">
        <f ca="1">+IF(AND(ISNUMBER(OFFSET('Sanitation Data'!$E$6,0,10*ROW('Sanitation Data'!E47))),'Data Summary'!CQ53="Yes"),OFFSET('Sanitation Data'!$E$6,0,10*ROW('Sanitation Data'!E47)),NA())</f>
        <v>#N/A</v>
      </c>
      <c r="AC53" s="538" t="e">
        <f ca="1">+IF(AND(ISNUMBER(OFFSET('Sanitation Data'!$E$10,0,10*ROW('Sanitation Data'!E47))),'Data Summary'!CR53="Yes"),OFFSET('Sanitation Data'!$E$10,0,10*ROW('Sanitation Data'!E47)),NA())</f>
        <v>#N/A</v>
      </c>
      <c r="AD53" s="538" t="e">
        <f ca="1">+IF(AND(ISNUMBER(OFFSET('Sanitation Data'!$E$11,0,10*ROW('Sanitation Data'!E47))),'Data Summary'!CS53="Yes"),OFFSET('Sanitation Data'!$E$11,0,10*ROW('Sanitation Data'!E47)),NA())</f>
        <v>#N/A</v>
      </c>
      <c r="AE53" s="538" t="e">
        <f ca="1">+IF(AND(ISNUMBER(OFFSET('Sanitation Data'!$E$12,0,10*ROW('Sanitation Data'!E47))),'Data Summary'!CT53="Yes"),OFFSET('Sanitation Data'!$E$12,0,10*ROW('Sanitation Data'!E47)),NA())</f>
        <v>#N/A</v>
      </c>
      <c r="AF53" s="538" t="e">
        <f ca="1">+IF(AND(ISNUMBER(OFFSET('Sanitation Data'!$F$4,0,10*ROW('Sanitation Data'!F47))),'Data Summary'!CU53="Yes"),100-OFFSET('Sanitation Data'!$F$4,0,10*ROW('Sanitation Data'!F47)),NA())</f>
        <v>#N/A</v>
      </c>
      <c r="AG53" s="538" t="e">
        <f ca="1">+IF(AND(ISNUMBER(OFFSET('Sanitation Data'!$F$6,0,10*ROW('Sanitation Data'!F47))),'Data Summary'!CV53="Yes"),OFFSET('Sanitation Data'!$F$6,0,10*ROW('Sanitation Data'!F47)),NA())</f>
        <v>#N/A</v>
      </c>
      <c r="AH53" s="538" t="e">
        <f ca="1">+IF(AND(ISNUMBER(OFFSET('Sanitation Data'!$F$10,0,10*ROW('Sanitation Data'!F47))),'Data Summary'!CW53="Yes"),OFFSET('Sanitation Data'!$F$10,0,10*ROW('Sanitation Data'!F47)),NA())</f>
        <v>#N/A</v>
      </c>
      <c r="AI53" s="538" t="e">
        <f ca="1">+IF(AND(ISNUMBER(OFFSET('Sanitation Data'!$F$11,0,10*ROW('Sanitation Data'!F47))),'Data Summary'!CX53="Yes"),OFFSET('Sanitation Data'!$F$11,0,10*ROW('Sanitation Data'!F47)),NA())</f>
        <v>#N/A</v>
      </c>
      <c r="AJ53" s="538" t="e">
        <f ca="1">+IF(AND(ISNUMBER(OFFSET('Sanitation Data'!$F$12,0,10*ROW('Sanitation Data'!F47))),'Data Summary'!CY53="Yes"),OFFSET('Sanitation Data'!$F$12,0,10*ROW('Sanitation Data'!F47)),NA())</f>
        <v>#N/A</v>
      </c>
      <c r="AK53" s="538" t="e">
        <f ca="1">+IF(AND(ISNUMBER(OFFSET('Sanitation Data'!$G$4,0,10*ROW('Sanitation Data'!G47))),'Data Summary'!CZ53="Yes"),100-OFFSET('Sanitation Data'!$G$4,0,10*ROW('Sanitation Data'!G47)),NA())</f>
        <v>#N/A</v>
      </c>
      <c r="AL53" s="538" t="e">
        <f ca="1">+IF(AND(ISNUMBER(OFFSET('Sanitation Data'!$G$6,0,10*ROW('Sanitation Data'!G47))),'Data Summary'!DA53="Yes"),OFFSET('Sanitation Data'!$G$6,0,10*ROW('Sanitation Data'!G47)),NA())</f>
        <v>#N/A</v>
      </c>
      <c r="AM53" s="538" t="e">
        <f ca="1">+IF(AND(ISNUMBER(OFFSET('Sanitation Data'!$G$10,0,10*ROW('Sanitation Data'!G47))),'Data Summary'!DB53="Yes"),OFFSET('Sanitation Data'!$G$10,0,10*ROW('Sanitation Data'!G47)),NA())</f>
        <v>#N/A</v>
      </c>
      <c r="AN53" s="538" t="e">
        <f ca="1">+IF(AND(ISNUMBER(OFFSET('Sanitation Data'!$G$11,0,10*ROW('Sanitation Data'!G47))),'Data Summary'!DC53="Yes"),OFFSET('Sanitation Data'!$G$11,0,10*ROW('Sanitation Data'!G47)),NA())</f>
        <v>#N/A</v>
      </c>
      <c r="AO53" s="538" t="e">
        <f ca="1">+IF(AND(ISNUMBER(OFFSET('Sanitation Data'!$G$12,0,10*ROW('Sanitation Data'!G47))),'Data Summary'!DD53="Yes"),OFFSET('Sanitation Data'!$G$12,0,10*ROW('Sanitation Data'!G47)),NA())</f>
        <v>#N/A</v>
      </c>
      <c r="AP53" s="538" t="e">
        <f ca="1">+IF(AND(ISNUMBER(OFFSET('Sanitation Data'!$H$4,0,10*ROW('Sanitation Data'!H47))),'Data Summary'!DE53="Yes"),100-OFFSET('Sanitation Data'!$H$4,0,10*ROW('Sanitation Data'!H47)),NA())</f>
        <v>#N/A</v>
      </c>
      <c r="AQ53" s="538" t="e">
        <f ca="1">+IF(AND(ISNUMBER(OFFSET('Sanitation Data'!$H$6,0,10*ROW('Sanitation Data'!H47))),'Data Summary'!DF53="Yes"),OFFSET('Sanitation Data'!$H$6,0,10*ROW('Sanitation Data'!H47)),NA())</f>
        <v>#N/A</v>
      </c>
      <c r="AR53" s="538" t="e">
        <f ca="1">+IF(AND(ISNUMBER(OFFSET('Sanitation Data'!$H$10,0,10*ROW('Sanitation Data'!H47))),'Data Summary'!DG53="Yes"),OFFSET('Sanitation Data'!$H$10,0,10*ROW('Sanitation Data'!H47)),NA())</f>
        <v>#N/A</v>
      </c>
      <c r="AS53" s="538" t="e">
        <f ca="1">+IF(AND(ISNUMBER(OFFSET('Sanitation Data'!$H$11,0,10*ROW('Sanitation Data'!H47))),'Data Summary'!DH53="Yes"),OFFSET('Sanitation Data'!$H$11,0,10*ROW('Sanitation Data'!H47)),NA())</f>
        <v>#N/A</v>
      </c>
      <c r="AT53" s="538" t="e">
        <f ca="1">+IF(AND(ISNUMBER(OFFSET('Sanitation Data'!$H$12,0,10*ROW('Sanitation Data'!H47))),'Data Summary'!DI53="Yes"),OFFSET('Sanitation Data'!$H$12,0,10*ROW('Sanitation Data'!H47)),NA())</f>
        <v>#N/A</v>
      </c>
      <c r="AU53" s="538" t="e">
        <f ca="1">+IF(AND(ISNUMBER(OFFSET('Sanitation Data'!$I$4,0,10*ROW('Sanitation Data'!I47))),'Data Summary'!DJ53="Yes"),100-OFFSET('Sanitation Data'!$I$4,0,10*ROW('Sanitation Data'!I47)),NA())</f>
        <v>#N/A</v>
      </c>
      <c r="AV53" s="538" t="e">
        <f ca="1">+IF(AND(ISNUMBER(OFFSET('Sanitation Data'!$I$6,0,10*ROW('Sanitation Data'!I47))),'Data Summary'!DK53="Yes"),OFFSET('Sanitation Data'!$I$6,0,10*ROW('Sanitation Data'!I47)),NA())</f>
        <v>#N/A</v>
      </c>
      <c r="AW53" s="538" t="e">
        <f ca="1">+IF(AND(ISNUMBER(OFFSET('Sanitation Data'!$I$10,0,10*ROW('Sanitation Data'!I47))),'Data Summary'!DL53="Yes"),OFFSET('Sanitation Data'!$I$10,0,10*ROW('Sanitation Data'!I47)),NA())</f>
        <v>#N/A</v>
      </c>
      <c r="AX53" s="538" t="e">
        <f ca="1">+IF(AND(ISNUMBER(OFFSET('Sanitation Data'!$I$11,0,10*ROW('Sanitation Data'!I47))),'Data Summary'!DM53="Yes"),OFFSET('Sanitation Data'!$I$11,0,10*ROW('Sanitation Data'!I47)),NA())</f>
        <v>#N/A</v>
      </c>
      <c r="AY53" s="538" t="e">
        <f ca="1">+IF(AND(ISNUMBER(OFFSET('Sanitation Data'!$I$12,0,10*ROW('Sanitation Data'!I47))),'Data Summary'!DN53="Yes"),OFFSET('Sanitation Data'!$I$12,0,10*ROW('Sanitation Data'!I47)),NA())</f>
        <v>#N/A</v>
      </c>
      <c r="AZ53" s="539" t="e">
        <f ca="1">+IF(AND(ISNUMBER(OFFSET('Hygiene Data'!$D$5,0,10*ROW('Hygiene Data'!D47))),'Data Summary'!DO53="Yes"),OFFSET('Hygiene Data'!$D$5,0,10*ROW('Hygiene Data'!D47)),NA())</f>
        <v>#N/A</v>
      </c>
      <c r="BA53" s="539" t="e">
        <f ca="1">+IF(AND(ISNUMBER(OFFSET('Hygiene Data'!$D$7,0,10*ROW('Hygiene Data'!D47))),'Data Summary'!DP53="Yes"),OFFSET('Hygiene Data'!$D$7,0,10*ROW('Hygiene Data'!D47)),NA())</f>
        <v>#N/A</v>
      </c>
      <c r="BB53" s="539" t="e">
        <f ca="1">+IF(AND(ISNUMBER(OFFSET('Hygiene Data'!$D$9,0,10*ROW('Hygiene Data'!D47))),'Data Summary'!DQ53="Yes"),OFFSET('Hygiene Data'!$D$9,0,10*ROW('Hygiene Data'!D47)),NA())</f>
        <v>#N/A</v>
      </c>
      <c r="BC53" s="539" t="e">
        <f ca="1">+IF(AND(ISNUMBER(OFFSET('Hygiene Data'!$E$5,0,10*ROW('Hygiene Data'!E47))),'Data Summary'!DR53="Yes"),OFFSET('Hygiene Data'!$E$5,0,10*ROW('Hygiene Data'!E47)),NA())</f>
        <v>#N/A</v>
      </c>
      <c r="BD53" s="539" t="e">
        <f ca="1">+IF(AND(ISNUMBER(OFFSET('Hygiene Data'!$E$7,0,10*ROW('Hygiene Data'!E47))),'Data Summary'!DS53="Yes"),OFFSET('Hygiene Data'!$E$7,0,10*ROW('Hygiene Data'!E47)),NA())</f>
        <v>#N/A</v>
      </c>
      <c r="BE53" s="539" t="e">
        <f ca="1">+IF(AND(ISNUMBER(OFFSET('Hygiene Data'!$E$9,0,10*ROW('Hygiene Data'!E47))),'Data Summary'!DT53="Yes"),OFFSET('Hygiene Data'!$E$9,0,10*ROW('Hygiene Data'!E47)),NA())</f>
        <v>#N/A</v>
      </c>
      <c r="BF53" s="539" t="e">
        <f ca="1">+IF(AND(ISNUMBER(OFFSET('Hygiene Data'!$F$5,0,10*ROW('Hygiene Data'!F47))),'Data Summary'!DU53="Yes"),OFFSET('Hygiene Data'!$F$5,0,10*ROW('Hygiene Data'!F47)),NA())</f>
        <v>#N/A</v>
      </c>
      <c r="BG53" s="539" t="e">
        <f ca="1">+IF(AND(ISNUMBER(OFFSET('Hygiene Data'!$F$7,0,10*ROW('Hygiene Data'!F47))),'Data Summary'!DV53="Yes"),OFFSET('Hygiene Data'!$F$7,0,10*ROW('Hygiene Data'!F47)),NA())</f>
        <v>#N/A</v>
      </c>
      <c r="BH53" s="539" t="e">
        <f ca="1">+IF(AND(ISNUMBER(OFFSET('Hygiene Data'!$F$9,0,10*ROW('Hygiene Data'!F47))),'Data Summary'!DW53="Yes"),OFFSET('Hygiene Data'!$F$9,0,10*ROW('Hygiene Data'!F47)),NA())</f>
        <v>#N/A</v>
      </c>
      <c r="BI53" s="539" t="e">
        <f ca="1">+IF(AND(ISNUMBER(OFFSET('Hygiene Data'!$G$5,0,10*ROW('Hygiene Data'!G47))),'Data Summary'!DX53="Yes"),OFFSET('Hygiene Data'!$G$5,0,10*ROW('Hygiene Data'!G47)),NA())</f>
        <v>#N/A</v>
      </c>
      <c r="BJ53" s="539" t="e">
        <f ca="1">+IF(AND(ISNUMBER(OFFSET('Hygiene Data'!$G$7,0,10*ROW('Hygiene Data'!G47))),'Data Summary'!DY53="Yes"),OFFSET('Hygiene Data'!$G$7,0,10*ROW('Hygiene Data'!G47)),NA())</f>
        <v>#N/A</v>
      </c>
      <c r="BK53" s="539" t="e">
        <f ca="1">+IF(AND(ISNUMBER(OFFSET('Hygiene Data'!$G$9,0,10*ROW('Hygiene Data'!G47))),'Data Summary'!DZ53="Yes"),OFFSET('Hygiene Data'!$G$9,0,10*ROW('Hygiene Data'!G47)),NA())</f>
        <v>#N/A</v>
      </c>
      <c r="BL53" s="539" t="e">
        <f ca="1">+IF(AND(ISNUMBER(OFFSET('Hygiene Data'!$H$5,0,10*ROW('Hygiene Data'!H47))),'Data Summary'!EA53="Yes"),OFFSET('Hygiene Data'!$H$5,0,10*ROW('Hygiene Data'!H47)),NA())</f>
        <v>#N/A</v>
      </c>
      <c r="BM53" s="539" t="e">
        <f ca="1">+IF(AND(ISNUMBER(OFFSET('Hygiene Data'!$H$7,0,10*ROW('Hygiene Data'!H47))),'Data Summary'!EB53="Yes"),OFFSET('Hygiene Data'!$H$7,0,10*ROW('Hygiene Data'!H47)),NA())</f>
        <v>#N/A</v>
      </c>
      <c r="BN53" s="539" t="e">
        <f ca="1">+IF(AND(ISNUMBER(OFFSET('Hygiene Data'!$H$9,0,10*ROW('Hygiene Data'!H47))),'Data Summary'!EC53="Yes"),OFFSET('Hygiene Data'!$H$9,0,10*ROW('Hygiene Data'!H47)),NA())</f>
        <v>#N/A</v>
      </c>
      <c r="BO53" s="539" t="e">
        <f ca="1">+IF(AND(ISNUMBER(OFFSET('Hygiene Data'!$I$5,0,10*ROW('Hygiene Data'!I47))),'Data Summary'!ED53="Yes"),OFFSET('Hygiene Data'!$I$5,0,10*ROW('Hygiene Data'!I47)),NA())</f>
        <v>#N/A</v>
      </c>
      <c r="BP53" s="539" t="e">
        <f ca="1">+IF(AND(ISNUMBER(OFFSET('Hygiene Data'!$I$7,0,10*ROW('Hygiene Data'!I47))),'Data Summary'!EE53="Yes"),OFFSET('Hygiene Data'!$I$7,0,10*ROW('Hygiene Data'!I47)),NA())</f>
        <v>#N/A</v>
      </c>
      <c r="BQ53" s="539" t="e">
        <f ca="1">+IF(AND(ISNUMBER(OFFSET('Hygiene Data'!$I$9,0,10*ROW('Hygiene Data'!I47))),'Data Summary'!EF53="Yes"),OFFSET('Hygiene Data'!$I$9,0,10*ROW('Hygiene Data'!I47)),NA())</f>
        <v>#N/A</v>
      </c>
    </row>
    <row r="54" spans="1:69" x14ac:dyDescent="0.25">
      <c r="A54" s="535" t="e">
        <f ca="1">+RIGHT('Data Summary'!A54,LEN('Data Summary'!A54)-9)</f>
        <v>#VALUE!</v>
      </c>
      <c r="B54" s="509" t="str">
        <f ca="1">+IF(ISTEXT('Data Summary'!B54),'Data Summary'!B54,"")</f>
        <v/>
      </c>
      <c r="C54" s="536" t="e">
        <f ca="1">+VALUE('Data Summary'!C54)</f>
        <v>#VALUE!</v>
      </c>
      <c r="D54" s="537" t="e">
        <f ca="1">+IF(AND(ISNUMBER(OFFSET('Water Data'!$D$4,0,10*ROW('Water Data'!D48))),'Data Summary'!BS54="Yes"),100-OFFSET('Water Data'!$D$4,0,10*ROW('Water Data'!D48)),NA())</f>
        <v>#N/A</v>
      </c>
      <c r="E54" s="537" t="e">
        <f ca="1">+IF(AND(ISNUMBER(OFFSET('Water Data'!$D$6,0,10*ROW('Water Data'!D48))),'Data Summary'!BT54="Yes"),OFFSET('Water Data'!$D$6,0,10*ROW('Water Data'!D48)),NA())</f>
        <v>#N/A</v>
      </c>
      <c r="F54" s="537" t="e">
        <f ca="1">+IF(AND(ISNUMBER(OFFSET('Water Data'!$D$9,0,10*ROW('Water Data'!D48))),'Data Summary'!BU54="Yes"),OFFSET('Water Data'!$D$9,0,10*ROW('Water Data'!D48)),NA())</f>
        <v>#N/A</v>
      </c>
      <c r="G54" s="537" t="e">
        <f ca="1">+IF(AND(ISNUMBER(OFFSET('Water Data'!$E$4,0,10*ROW('Water Data'!E48))),'Data Summary'!BV54="Yes"),100-OFFSET('Water Data'!$E$4,0,10*ROW('Water Data'!E48)),NA())</f>
        <v>#N/A</v>
      </c>
      <c r="H54" s="537" t="e">
        <f ca="1">+IF(AND(ISNUMBER(OFFSET('Water Data'!$E$6,0,10*ROW('Water Data'!E48))),'Data Summary'!BW54="Yes"),OFFSET('Water Data'!$E$6,0,10*ROW('Water Data'!E48)),NA())</f>
        <v>#N/A</v>
      </c>
      <c r="I54" s="537" t="e">
        <f ca="1">+IF(AND(ISNUMBER(OFFSET('Water Data'!$E$9,0,10*ROW('Water Data'!E48))),'Data Summary'!BX54="Yes"),OFFSET('Water Data'!$E$9,0,10*ROW('Water Data'!E48)),NA())</f>
        <v>#N/A</v>
      </c>
      <c r="J54" s="537" t="e">
        <f ca="1">+IF(AND(ISNUMBER(OFFSET('Water Data'!$F$4,0,10*ROW('Water Data'!F48))),'Data Summary'!BY54="Yes"),100-OFFSET('Water Data'!$F$4,0,10*ROW('Water Data'!F48)),NA())</f>
        <v>#N/A</v>
      </c>
      <c r="K54" s="537" t="e">
        <f ca="1">+IF(AND(ISNUMBER(OFFSET('Water Data'!$F$6,0,10*ROW('Water Data'!F48))),'Data Summary'!BZ54="Yes"),OFFSET('Water Data'!$F$6,0,10*ROW('Water Data'!F48)),NA())</f>
        <v>#N/A</v>
      </c>
      <c r="L54" s="537" t="e">
        <f ca="1">+IF(AND(ISNUMBER(OFFSET('Water Data'!$F$9,0,10*ROW('Water Data'!F48))),'Data Summary'!CA54="Yes"),OFFSET('Water Data'!$F$9,0,10*ROW('Water Data'!F48)),NA())</f>
        <v>#N/A</v>
      </c>
      <c r="M54" s="537" t="e">
        <f ca="1">+IF(AND(ISNUMBER(OFFSET('Water Data'!$G$4,0,10*ROW('Water Data'!G48))),'Data Summary'!CB54="Yes"),100-OFFSET('Water Data'!$G$4,0,10*ROW('Water Data'!G48)),NA())</f>
        <v>#N/A</v>
      </c>
      <c r="N54" s="537" t="e">
        <f ca="1">+IF(AND(ISNUMBER(OFFSET('Water Data'!$G$6,0,10*ROW('Water Data'!G48))),'Data Summary'!CC54="Yes"),OFFSET('Water Data'!$G$6,0,10*ROW('Water Data'!G48)),NA())</f>
        <v>#N/A</v>
      </c>
      <c r="O54" s="537" t="e">
        <f ca="1">+IF(AND(ISNUMBER(OFFSET('Water Data'!$G$9,0,10*ROW('Water Data'!G48))),'Data Summary'!CD54="Yes"),OFFSET('Water Data'!$G$9,0,10*ROW('Water Data'!G48)),NA())</f>
        <v>#N/A</v>
      </c>
      <c r="P54" s="537" t="e">
        <f ca="1">+IF(AND(ISNUMBER(OFFSET('Water Data'!$H$4,0,10*ROW('Water Data'!H48))),'Data Summary'!CE54="Yes"),100-OFFSET('Water Data'!$H$4,0,10*ROW('Water Data'!H48)),NA())</f>
        <v>#N/A</v>
      </c>
      <c r="Q54" s="537" t="e">
        <f ca="1">+IF(AND(ISNUMBER(OFFSET('Water Data'!$H$6,0,10*ROW('Water Data'!H48))),'Data Summary'!CF54="Yes"),OFFSET('Water Data'!$H$6,0,10*ROW('Water Data'!H48)),NA())</f>
        <v>#N/A</v>
      </c>
      <c r="R54" s="537" t="e">
        <f ca="1">+IF(AND(ISNUMBER(OFFSET('Water Data'!$H$9,0,10*ROW('Water Data'!H48))),'Data Summary'!CG54="Yes"),OFFSET('Water Data'!$H$9,0,10*ROW('Water Data'!H48)),NA())</f>
        <v>#N/A</v>
      </c>
      <c r="S54" s="537" t="e">
        <f ca="1">+IF(AND(ISNUMBER(OFFSET('Water Data'!$I$4,0,10*ROW('Water Data'!I48))),'Data Summary'!CH54="Yes"),100-OFFSET('Water Data'!$I$4,0,10*ROW('Water Data'!I48)),NA())</f>
        <v>#N/A</v>
      </c>
      <c r="T54" s="537" t="e">
        <f ca="1">+IF(AND(ISNUMBER(OFFSET('Water Data'!$I$6,0,10*ROW('Water Data'!I48))),'Data Summary'!CI54="Yes"),OFFSET('Water Data'!$I$6,0,10*ROW('Water Data'!I48)),NA())</f>
        <v>#N/A</v>
      </c>
      <c r="U54" s="537" t="e">
        <f ca="1">+IF(AND(ISNUMBER(OFFSET('Water Data'!$I$9,0,10*ROW('Water Data'!I48))),'Data Summary'!CJ54="Yes"),OFFSET('Water Data'!$I$9,0,10*ROW('Water Data'!I48)),NA())</f>
        <v>#N/A</v>
      </c>
      <c r="V54" s="538" t="e">
        <f ca="1">+IF(AND(ISNUMBER(OFFSET('Sanitation Data'!$D$4,0,10*ROW('Sanitation Data'!D48))),'Data Summary'!CK54="Yes"),100-OFFSET('Sanitation Data'!$D$4,0,10*ROW('Sanitation Data'!D48)),NA())</f>
        <v>#N/A</v>
      </c>
      <c r="W54" s="538" t="e">
        <f ca="1">+IF(AND(ISNUMBER(OFFSET('Sanitation Data'!$D$6,0,10*ROW('Sanitation Data'!D48))),'Data Summary'!CL54="Yes"),OFFSET('Sanitation Data'!$D$6,0,10*ROW('Sanitation Data'!D48)),NA())</f>
        <v>#N/A</v>
      </c>
      <c r="X54" s="538" t="e">
        <f ca="1">+IF(AND(ISNUMBER(OFFSET('Sanitation Data'!$D$10,0,10*ROW('Sanitation Data'!D48))),'Data Summary'!CM54="Yes"),OFFSET('Sanitation Data'!$D$10,0,10*ROW('Sanitation Data'!D48)),NA())</f>
        <v>#N/A</v>
      </c>
      <c r="Y54" s="538" t="e">
        <f ca="1">+IF(AND(ISNUMBER(OFFSET('Sanitation Data'!$D$11,0,10*ROW('Sanitation Data'!D48))),'Data Summary'!CN54="Yes"),OFFSET('Sanitation Data'!$D$11,0,10*ROW('Sanitation Data'!D48)),NA())</f>
        <v>#N/A</v>
      </c>
      <c r="Z54" s="538" t="e">
        <f ca="1">+IF(AND(ISNUMBER(OFFSET('Sanitation Data'!$D$12,0,10*ROW('Sanitation Data'!D48))),'Data Summary'!CO54="Yes"),OFFSET('Sanitation Data'!$D$12,0,10*ROW('Sanitation Data'!D48)),NA())</f>
        <v>#N/A</v>
      </c>
      <c r="AA54" s="538" t="e">
        <f ca="1">+IF(AND(ISNUMBER(OFFSET('Sanitation Data'!$E$4,0,10*ROW('Sanitation Data'!E48))),'Data Summary'!CP54="Yes"),100-OFFSET('Sanitation Data'!$E$4,0,10*ROW('Sanitation Data'!E48)),NA())</f>
        <v>#N/A</v>
      </c>
      <c r="AB54" s="538" t="e">
        <f ca="1">+IF(AND(ISNUMBER(OFFSET('Sanitation Data'!$E$6,0,10*ROW('Sanitation Data'!E48))),'Data Summary'!CQ54="Yes"),OFFSET('Sanitation Data'!$E$6,0,10*ROW('Sanitation Data'!E48)),NA())</f>
        <v>#N/A</v>
      </c>
      <c r="AC54" s="538" t="e">
        <f ca="1">+IF(AND(ISNUMBER(OFFSET('Sanitation Data'!$E$10,0,10*ROW('Sanitation Data'!E48))),'Data Summary'!CR54="Yes"),OFFSET('Sanitation Data'!$E$10,0,10*ROW('Sanitation Data'!E48)),NA())</f>
        <v>#N/A</v>
      </c>
      <c r="AD54" s="538" t="e">
        <f ca="1">+IF(AND(ISNUMBER(OFFSET('Sanitation Data'!$E$11,0,10*ROW('Sanitation Data'!E48))),'Data Summary'!CS54="Yes"),OFFSET('Sanitation Data'!$E$11,0,10*ROW('Sanitation Data'!E48)),NA())</f>
        <v>#N/A</v>
      </c>
      <c r="AE54" s="538" t="e">
        <f ca="1">+IF(AND(ISNUMBER(OFFSET('Sanitation Data'!$E$12,0,10*ROW('Sanitation Data'!E48))),'Data Summary'!CT54="Yes"),OFFSET('Sanitation Data'!$E$12,0,10*ROW('Sanitation Data'!E48)),NA())</f>
        <v>#N/A</v>
      </c>
      <c r="AF54" s="538" t="e">
        <f ca="1">+IF(AND(ISNUMBER(OFFSET('Sanitation Data'!$F$4,0,10*ROW('Sanitation Data'!F48))),'Data Summary'!CU54="Yes"),100-OFFSET('Sanitation Data'!$F$4,0,10*ROW('Sanitation Data'!F48)),NA())</f>
        <v>#N/A</v>
      </c>
      <c r="AG54" s="538" t="e">
        <f ca="1">+IF(AND(ISNUMBER(OFFSET('Sanitation Data'!$F$6,0,10*ROW('Sanitation Data'!F48))),'Data Summary'!CV54="Yes"),OFFSET('Sanitation Data'!$F$6,0,10*ROW('Sanitation Data'!F48)),NA())</f>
        <v>#N/A</v>
      </c>
      <c r="AH54" s="538" t="e">
        <f ca="1">+IF(AND(ISNUMBER(OFFSET('Sanitation Data'!$F$10,0,10*ROW('Sanitation Data'!F48))),'Data Summary'!CW54="Yes"),OFFSET('Sanitation Data'!$F$10,0,10*ROW('Sanitation Data'!F48)),NA())</f>
        <v>#N/A</v>
      </c>
      <c r="AI54" s="538" t="e">
        <f ca="1">+IF(AND(ISNUMBER(OFFSET('Sanitation Data'!$F$11,0,10*ROW('Sanitation Data'!F48))),'Data Summary'!CX54="Yes"),OFFSET('Sanitation Data'!$F$11,0,10*ROW('Sanitation Data'!F48)),NA())</f>
        <v>#N/A</v>
      </c>
      <c r="AJ54" s="538" t="e">
        <f ca="1">+IF(AND(ISNUMBER(OFFSET('Sanitation Data'!$F$12,0,10*ROW('Sanitation Data'!F48))),'Data Summary'!CY54="Yes"),OFFSET('Sanitation Data'!$F$12,0,10*ROW('Sanitation Data'!F48)),NA())</f>
        <v>#N/A</v>
      </c>
      <c r="AK54" s="538" t="e">
        <f ca="1">+IF(AND(ISNUMBER(OFFSET('Sanitation Data'!$G$4,0,10*ROW('Sanitation Data'!G48))),'Data Summary'!CZ54="Yes"),100-OFFSET('Sanitation Data'!$G$4,0,10*ROW('Sanitation Data'!G48)),NA())</f>
        <v>#N/A</v>
      </c>
      <c r="AL54" s="538" t="e">
        <f ca="1">+IF(AND(ISNUMBER(OFFSET('Sanitation Data'!$G$6,0,10*ROW('Sanitation Data'!G48))),'Data Summary'!DA54="Yes"),OFFSET('Sanitation Data'!$G$6,0,10*ROW('Sanitation Data'!G48)),NA())</f>
        <v>#N/A</v>
      </c>
      <c r="AM54" s="538" t="e">
        <f ca="1">+IF(AND(ISNUMBER(OFFSET('Sanitation Data'!$G$10,0,10*ROW('Sanitation Data'!G48))),'Data Summary'!DB54="Yes"),OFFSET('Sanitation Data'!$G$10,0,10*ROW('Sanitation Data'!G48)),NA())</f>
        <v>#N/A</v>
      </c>
      <c r="AN54" s="538" t="e">
        <f ca="1">+IF(AND(ISNUMBER(OFFSET('Sanitation Data'!$G$11,0,10*ROW('Sanitation Data'!G48))),'Data Summary'!DC54="Yes"),OFFSET('Sanitation Data'!$G$11,0,10*ROW('Sanitation Data'!G48)),NA())</f>
        <v>#N/A</v>
      </c>
      <c r="AO54" s="538" t="e">
        <f ca="1">+IF(AND(ISNUMBER(OFFSET('Sanitation Data'!$G$12,0,10*ROW('Sanitation Data'!G48))),'Data Summary'!DD54="Yes"),OFFSET('Sanitation Data'!$G$12,0,10*ROW('Sanitation Data'!G48)),NA())</f>
        <v>#N/A</v>
      </c>
      <c r="AP54" s="538" t="e">
        <f ca="1">+IF(AND(ISNUMBER(OFFSET('Sanitation Data'!$H$4,0,10*ROW('Sanitation Data'!H48))),'Data Summary'!DE54="Yes"),100-OFFSET('Sanitation Data'!$H$4,0,10*ROW('Sanitation Data'!H48)),NA())</f>
        <v>#N/A</v>
      </c>
      <c r="AQ54" s="538" t="e">
        <f ca="1">+IF(AND(ISNUMBER(OFFSET('Sanitation Data'!$H$6,0,10*ROW('Sanitation Data'!H48))),'Data Summary'!DF54="Yes"),OFFSET('Sanitation Data'!$H$6,0,10*ROW('Sanitation Data'!H48)),NA())</f>
        <v>#N/A</v>
      </c>
      <c r="AR54" s="538" t="e">
        <f ca="1">+IF(AND(ISNUMBER(OFFSET('Sanitation Data'!$H$10,0,10*ROW('Sanitation Data'!H48))),'Data Summary'!DG54="Yes"),OFFSET('Sanitation Data'!$H$10,0,10*ROW('Sanitation Data'!H48)),NA())</f>
        <v>#N/A</v>
      </c>
      <c r="AS54" s="538" t="e">
        <f ca="1">+IF(AND(ISNUMBER(OFFSET('Sanitation Data'!$H$11,0,10*ROW('Sanitation Data'!H48))),'Data Summary'!DH54="Yes"),OFFSET('Sanitation Data'!$H$11,0,10*ROW('Sanitation Data'!H48)),NA())</f>
        <v>#N/A</v>
      </c>
      <c r="AT54" s="538" t="e">
        <f ca="1">+IF(AND(ISNUMBER(OFFSET('Sanitation Data'!$H$12,0,10*ROW('Sanitation Data'!H48))),'Data Summary'!DI54="Yes"),OFFSET('Sanitation Data'!$H$12,0,10*ROW('Sanitation Data'!H48)),NA())</f>
        <v>#N/A</v>
      </c>
      <c r="AU54" s="538" t="e">
        <f ca="1">+IF(AND(ISNUMBER(OFFSET('Sanitation Data'!$I$4,0,10*ROW('Sanitation Data'!I48))),'Data Summary'!DJ54="Yes"),100-OFFSET('Sanitation Data'!$I$4,0,10*ROW('Sanitation Data'!I48)),NA())</f>
        <v>#N/A</v>
      </c>
      <c r="AV54" s="538" t="e">
        <f ca="1">+IF(AND(ISNUMBER(OFFSET('Sanitation Data'!$I$6,0,10*ROW('Sanitation Data'!I48))),'Data Summary'!DK54="Yes"),OFFSET('Sanitation Data'!$I$6,0,10*ROW('Sanitation Data'!I48)),NA())</f>
        <v>#N/A</v>
      </c>
      <c r="AW54" s="538" t="e">
        <f ca="1">+IF(AND(ISNUMBER(OFFSET('Sanitation Data'!$I$10,0,10*ROW('Sanitation Data'!I48))),'Data Summary'!DL54="Yes"),OFFSET('Sanitation Data'!$I$10,0,10*ROW('Sanitation Data'!I48)),NA())</f>
        <v>#N/A</v>
      </c>
      <c r="AX54" s="538" t="e">
        <f ca="1">+IF(AND(ISNUMBER(OFFSET('Sanitation Data'!$I$11,0,10*ROW('Sanitation Data'!I48))),'Data Summary'!DM54="Yes"),OFFSET('Sanitation Data'!$I$11,0,10*ROW('Sanitation Data'!I48)),NA())</f>
        <v>#N/A</v>
      </c>
      <c r="AY54" s="538" t="e">
        <f ca="1">+IF(AND(ISNUMBER(OFFSET('Sanitation Data'!$I$12,0,10*ROW('Sanitation Data'!I48))),'Data Summary'!DN54="Yes"),OFFSET('Sanitation Data'!$I$12,0,10*ROW('Sanitation Data'!I48)),NA())</f>
        <v>#N/A</v>
      </c>
      <c r="AZ54" s="539" t="e">
        <f ca="1">+IF(AND(ISNUMBER(OFFSET('Hygiene Data'!$D$5,0,10*ROW('Hygiene Data'!D48))),'Data Summary'!DO54="Yes"),OFFSET('Hygiene Data'!$D$5,0,10*ROW('Hygiene Data'!D48)),NA())</f>
        <v>#N/A</v>
      </c>
      <c r="BA54" s="539" t="e">
        <f ca="1">+IF(AND(ISNUMBER(OFFSET('Hygiene Data'!$D$7,0,10*ROW('Hygiene Data'!D48))),'Data Summary'!DP54="Yes"),OFFSET('Hygiene Data'!$D$7,0,10*ROW('Hygiene Data'!D48)),NA())</f>
        <v>#N/A</v>
      </c>
      <c r="BB54" s="539" t="e">
        <f ca="1">+IF(AND(ISNUMBER(OFFSET('Hygiene Data'!$D$9,0,10*ROW('Hygiene Data'!D48))),'Data Summary'!DQ54="Yes"),OFFSET('Hygiene Data'!$D$9,0,10*ROW('Hygiene Data'!D48)),NA())</f>
        <v>#N/A</v>
      </c>
      <c r="BC54" s="539" t="e">
        <f ca="1">+IF(AND(ISNUMBER(OFFSET('Hygiene Data'!$E$5,0,10*ROW('Hygiene Data'!E48))),'Data Summary'!DR54="Yes"),OFFSET('Hygiene Data'!$E$5,0,10*ROW('Hygiene Data'!E48)),NA())</f>
        <v>#N/A</v>
      </c>
      <c r="BD54" s="539" t="e">
        <f ca="1">+IF(AND(ISNUMBER(OFFSET('Hygiene Data'!$E$7,0,10*ROW('Hygiene Data'!E48))),'Data Summary'!DS54="Yes"),OFFSET('Hygiene Data'!$E$7,0,10*ROW('Hygiene Data'!E48)),NA())</f>
        <v>#N/A</v>
      </c>
      <c r="BE54" s="539" t="e">
        <f ca="1">+IF(AND(ISNUMBER(OFFSET('Hygiene Data'!$E$9,0,10*ROW('Hygiene Data'!E48))),'Data Summary'!DT54="Yes"),OFFSET('Hygiene Data'!$E$9,0,10*ROW('Hygiene Data'!E48)),NA())</f>
        <v>#N/A</v>
      </c>
      <c r="BF54" s="539" t="e">
        <f ca="1">+IF(AND(ISNUMBER(OFFSET('Hygiene Data'!$F$5,0,10*ROW('Hygiene Data'!F48))),'Data Summary'!DU54="Yes"),OFFSET('Hygiene Data'!$F$5,0,10*ROW('Hygiene Data'!F48)),NA())</f>
        <v>#N/A</v>
      </c>
      <c r="BG54" s="539" t="e">
        <f ca="1">+IF(AND(ISNUMBER(OFFSET('Hygiene Data'!$F$7,0,10*ROW('Hygiene Data'!F48))),'Data Summary'!DV54="Yes"),OFFSET('Hygiene Data'!$F$7,0,10*ROW('Hygiene Data'!F48)),NA())</f>
        <v>#N/A</v>
      </c>
      <c r="BH54" s="539" t="e">
        <f ca="1">+IF(AND(ISNUMBER(OFFSET('Hygiene Data'!$F$9,0,10*ROW('Hygiene Data'!F48))),'Data Summary'!DW54="Yes"),OFFSET('Hygiene Data'!$F$9,0,10*ROW('Hygiene Data'!F48)),NA())</f>
        <v>#N/A</v>
      </c>
      <c r="BI54" s="539" t="e">
        <f ca="1">+IF(AND(ISNUMBER(OFFSET('Hygiene Data'!$G$5,0,10*ROW('Hygiene Data'!G48))),'Data Summary'!DX54="Yes"),OFFSET('Hygiene Data'!$G$5,0,10*ROW('Hygiene Data'!G48)),NA())</f>
        <v>#N/A</v>
      </c>
      <c r="BJ54" s="539" t="e">
        <f ca="1">+IF(AND(ISNUMBER(OFFSET('Hygiene Data'!$G$7,0,10*ROW('Hygiene Data'!G48))),'Data Summary'!DY54="Yes"),OFFSET('Hygiene Data'!$G$7,0,10*ROW('Hygiene Data'!G48)),NA())</f>
        <v>#N/A</v>
      </c>
      <c r="BK54" s="539" t="e">
        <f ca="1">+IF(AND(ISNUMBER(OFFSET('Hygiene Data'!$G$9,0,10*ROW('Hygiene Data'!G48))),'Data Summary'!DZ54="Yes"),OFFSET('Hygiene Data'!$G$9,0,10*ROW('Hygiene Data'!G48)),NA())</f>
        <v>#N/A</v>
      </c>
      <c r="BL54" s="539" t="e">
        <f ca="1">+IF(AND(ISNUMBER(OFFSET('Hygiene Data'!$H$5,0,10*ROW('Hygiene Data'!H48))),'Data Summary'!EA54="Yes"),OFFSET('Hygiene Data'!$H$5,0,10*ROW('Hygiene Data'!H48)),NA())</f>
        <v>#N/A</v>
      </c>
      <c r="BM54" s="539" t="e">
        <f ca="1">+IF(AND(ISNUMBER(OFFSET('Hygiene Data'!$H$7,0,10*ROW('Hygiene Data'!H48))),'Data Summary'!EB54="Yes"),OFFSET('Hygiene Data'!$H$7,0,10*ROW('Hygiene Data'!H48)),NA())</f>
        <v>#N/A</v>
      </c>
      <c r="BN54" s="539" t="e">
        <f ca="1">+IF(AND(ISNUMBER(OFFSET('Hygiene Data'!$H$9,0,10*ROW('Hygiene Data'!H48))),'Data Summary'!EC54="Yes"),OFFSET('Hygiene Data'!$H$9,0,10*ROW('Hygiene Data'!H48)),NA())</f>
        <v>#N/A</v>
      </c>
      <c r="BO54" s="539" t="e">
        <f ca="1">+IF(AND(ISNUMBER(OFFSET('Hygiene Data'!$I$5,0,10*ROW('Hygiene Data'!I48))),'Data Summary'!ED54="Yes"),OFFSET('Hygiene Data'!$I$5,0,10*ROW('Hygiene Data'!I48)),NA())</f>
        <v>#N/A</v>
      </c>
      <c r="BP54" s="539" t="e">
        <f ca="1">+IF(AND(ISNUMBER(OFFSET('Hygiene Data'!$I$7,0,10*ROW('Hygiene Data'!I48))),'Data Summary'!EE54="Yes"),OFFSET('Hygiene Data'!$I$7,0,10*ROW('Hygiene Data'!I48)),NA())</f>
        <v>#N/A</v>
      </c>
      <c r="BQ54" s="539" t="e">
        <f ca="1">+IF(AND(ISNUMBER(OFFSET('Hygiene Data'!$I$9,0,10*ROW('Hygiene Data'!I48))),'Data Summary'!EF54="Yes"),OFFSET('Hygiene Data'!$I$9,0,10*ROW('Hygiene Data'!I48)),NA())</f>
        <v>#N/A</v>
      </c>
    </row>
    <row r="55" spans="1:69" x14ac:dyDescent="0.25">
      <c r="A55" s="535" t="e">
        <f ca="1">+RIGHT('Data Summary'!A55,LEN('Data Summary'!A55)-9)</f>
        <v>#VALUE!</v>
      </c>
      <c r="B55" s="509" t="str">
        <f ca="1">+IF(ISTEXT('Data Summary'!B55),'Data Summary'!B55,"")</f>
        <v/>
      </c>
      <c r="C55" s="536" t="e">
        <f ca="1">+VALUE('Data Summary'!C55)</f>
        <v>#VALUE!</v>
      </c>
      <c r="D55" s="537" t="e">
        <f ca="1">+IF(AND(ISNUMBER(OFFSET('Water Data'!$D$4,0,10*ROW('Water Data'!D49))),'Data Summary'!BS55="Yes"),100-OFFSET('Water Data'!$D$4,0,10*ROW('Water Data'!D49)),NA())</f>
        <v>#N/A</v>
      </c>
      <c r="E55" s="537" t="e">
        <f ca="1">+IF(AND(ISNUMBER(OFFSET('Water Data'!$D$6,0,10*ROW('Water Data'!D49))),'Data Summary'!BT55="Yes"),OFFSET('Water Data'!$D$6,0,10*ROW('Water Data'!D49)),NA())</f>
        <v>#N/A</v>
      </c>
      <c r="F55" s="537" t="e">
        <f ca="1">+IF(AND(ISNUMBER(OFFSET('Water Data'!$D$9,0,10*ROW('Water Data'!D49))),'Data Summary'!BU55="Yes"),OFFSET('Water Data'!$D$9,0,10*ROW('Water Data'!D49)),NA())</f>
        <v>#N/A</v>
      </c>
      <c r="G55" s="537" t="e">
        <f ca="1">+IF(AND(ISNUMBER(OFFSET('Water Data'!$E$4,0,10*ROW('Water Data'!E49))),'Data Summary'!BV55="Yes"),100-OFFSET('Water Data'!$E$4,0,10*ROW('Water Data'!E49)),NA())</f>
        <v>#N/A</v>
      </c>
      <c r="H55" s="537" t="e">
        <f ca="1">+IF(AND(ISNUMBER(OFFSET('Water Data'!$E$6,0,10*ROW('Water Data'!E49))),'Data Summary'!BW55="Yes"),OFFSET('Water Data'!$E$6,0,10*ROW('Water Data'!E49)),NA())</f>
        <v>#N/A</v>
      </c>
      <c r="I55" s="537" t="e">
        <f ca="1">+IF(AND(ISNUMBER(OFFSET('Water Data'!$E$9,0,10*ROW('Water Data'!E49))),'Data Summary'!BX55="Yes"),OFFSET('Water Data'!$E$9,0,10*ROW('Water Data'!E49)),NA())</f>
        <v>#N/A</v>
      </c>
      <c r="J55" s="537" t="e">
        <f ca="1">+IF(AND(ISNUMBER(OFFSET('Water Data'!$F$4,0,10*ROW('Water Data'!F49))),'Data Summary'!BY55="Yes"),100-OFFSET('Water Data'!$F$4,0,10*ROW('Water Data'!F49)),NA())</f>
        <v>#N/A</v>
      </c>
      <c r="K55" s="537" t="e">
        <f ca="1">+IF(AND(ISNUMBER(OFFSET('Water Data'!$F$6,0,10*ROW('Water Data'!F49))),'Data Summary'!BZ55="Yes"),OFFSET('Water Data'!$F$6,0,10*ROW('Water Data'!F49)),NA())</f>
        <v>#N/A</v>
      </c>
      <c r="L55" s="537" t="e">
        <f ca="1">+IF(AND(ISNUMBER(OFFSET('Water Data'!$F$9,0,10*ROW('Water Data'!F49))),'Data Summary'!CA55="Yes"),OFFSET('Water Data'!$F$9,0,10*ROW('Water Data'!F49)),NA())</f>
        <v>#N/A</v>
      </c>
      <c r="M55" s="537" t="e">
        <f ca="1">+IF(AND(ISNUMBER(OFFSET('Water Data'!$G$4,0,10*ROW('Water Data'!G49))),'Data Summary'!CB55="Yes"),100-OFFSET('Water Data'!$G$4,0,10*ROW('Water Data'!G49)),NA())</f>
        <v>#N/A</v>
      </c>
      <c r="N55" s="537" t="e">
        <f ca="1">+IF(AND(ISNUMBER(OFFSET('Water Data'!$G$6,0,10*ROW('Water Data'!G49))),'Data Summary'!CC55="Yes"),OFFSET('Water Data'!$G$6,0,10*ROW('Water Data'!G49)),NA())</f>
        <v>#N/A</v>
      </c>
      <c r="O55" s="537" t="e">
        <f ca="1">+IF(AND(ISNUMBER(OFFSET('Water Data'!$G$9,0,10*ROW('Water Data'!G49))),'Data Summary'!CD55="Yes"),OFFSET('Water Data'!$G$9,0,10*ROW('Water Data'!G49)),NA())</f>
        <v>#N/A</v>
      </c>
      <c r="P55" s="537" t="e">
        <f ca="1">+IF(AND(ISNUMBER(OFFSET('Water Data'!$H$4,0,10*ROW('Water Data'!H49))),'Data Summary'!CE55="Yes"),100-OFFSET('Water Data'!$H$4,0,10*ROW('Water Data'!H49)),NA())</f>
        <v>#N/A</v>
      </c>
      <c r="Q55" s="537" t="e">
        <f ca="1">+IF(AND(ISNUMBER(OFFSET('Water Data'!$H$6,0,10*ROW('Water Data'!H49))),'Data Summary'!CF55="Yes"),OFFSET('Water Data'!$H$6,0,10*ROW('Water Data'!H49)),NA())</f>
        <v>#N/A</v>
      </c>
      <c r="R55" s="537" t="e">
        <f ca="1">+IF(AND(ISNUMBER(OFFSET('Water Data'!$H$9,0,10*ROW('Water Data'!H49))),'Data Summary'!CG55="Yes"),OFFSET('Water Data'!$H$9,0,10*ROW('Water Data'!H49)),NA())</f>
        <v>#N/A</v>
      </c>
      <c r="S55" s="537" t="e">
        <f ca="1">+IF(AND(ISNUMBER(OFFSET('Water Data'!$I$4,0,10*ROW('Water Data'!I49))),'Data Summary'!CH55="Yes"),100-OFFSET('Water Data'!$I$4,0,10*ROW('Water Data'!I49)),NA())</f>
        <v>#N/A</v>
      </c>
      <c r="T55" s="537" t="e">
        <f ca="1">+IF(AND(ISNUMBER(OFFSET('Water Data'!$I$6,0,10*ROW('Water Data'!I49))),'Data Summary'!CI55="Yes"),OFFSET('Water Data'!$I$6,0,10*ROW('Water Data'!I49)),NA())</f>
        <v>#N/A</v>
      </c>
      <c r="U55" s="537" t="e">
        <f ca="1">+IF(AND(ISNUMBER(OFFSET('Water Data'!$I$9,0,10*ROW('Water Data'!I49))),'Data Summary'!CJ55="Yes"),OFFSET('Water Data'!$I$9,0,10*ROW('Water Data'!I49)),NA())</f>
        <v>#N/A</v>
      </c>
      <c r="V55" s="538" t="e">
        <f ca="1">+IF(AND(ISNUMBER(OFFSET('Sanitation Data'!$D$4,0,10*ROW('Sanitation Data'!D49))),'Data Summary'!CK55="Yes"),100-OFFSET('Sanitation Data'!$D$4,0,10*ROW('Sanitation Data'!D49)),NA())</f>
        <v>#N/A</v>
      </c>
      <c r="W55" s="538" t="e">
        <f ca="1">+IF(AND(ISNUMBER(OFFSET('Sanitation Data'!$D$6,0,10*ROW('Sanitation Data'!D49))),'Data Summary'!CL55="Yes"),OFFSET('Sanitation Data'!$D$6,0,10*ROW('Sanitation Data'!D49)),NA())</f>
        <v>#N/A</v>
      </c>
      <c r="X55" s="538" t="e">
        <f ca="1">+IF(AND(ISNUMBER(OFFSET('Sanitation Data'!$D$10,0,10*ROW('Sanitation Data'!D49))),'Data Summary'!CM55="Yes"),OFFSET('Sanitation Data'!$D$10,0,10*ROW('Sanitation Data'!D49)),NA())</f>
        <v>#N/A</v>
      </c>
      <c r="Y55" s="538" t="e">
        <f ca="1">+IF(AND(ISNUMBER(OFFSET('Sanitation Data'!$D$11,0,10*ROW('Sanitation Data'!D49))),'Data Summary'!CN55="Yes"),OFFSET('Sanitation Data'!$D$11,0,10*ROW('Sanitation Data'!D49)),NA())</f>
        <v>#N/A</v>
      </c>
      <c r="Z55" s="538" t="e">
        <f ca="1">+IF(AND(ISNUMBER(OFFSET('Sanitation Data'!$D$12,0,10*ROW('Sanitation Data'!D49))),'Data Summary'!CO55="Yes"),OFFSET('Sanitation Data'!$D$12,0,10*ROW('Sanitation Data'!D49)),NA())</f>
        <v>#N/A</v>
      </c>
      <c r="AA55" s="538" t="e">
        <f ca="1">+IF(AND(ISNUMBER(OFFSET('Sanitation Data'!$E$4,0,10*ROW('Sanitation Data'!E49))),'Data Summary'!CP55="Yes"),100-OFFSET('Sanitation Data'!$E$4,0,10*ROW('Sanitation Data'!E49)),NA())</f>
        <v>#N/A</v>
      </c>
      <c r="AB55" s="538" t="e">
        <f ca="1">+IF(AND(ISNUMBER(OFFSET('Sanitation Data'!$E$6,0,10*ROW('Sanitation Data'!E49))),'Data Summary'!CQ55="Yes"),OFFSET('Sanitation Data'!$E$6,0,10*ROW('Sanitation Data'!E49)),NA())</f>
        <v>#N/A</v>
      </c>
      <c r="AC55" s="538" t="e">
        <f ca="1">+IF(AND(ISNUMBER(OFFSET('Sanitation Data'!$E$10,0,10*ROW('Sanitation Data'!E49))),'Data Summary'!CR55="Yes"),OFFSET('Sanitation Data'!$E$10,0,10*ROW('Sanitation Data'!E49)),NA())</f>
        <v>#N/A</v>
      </c>
      <c r="AD55" s="538" t="e">
        <f ca="1">+IF(AND(ISNUMBER(OFFSET('Sanitation Data'!$E$11,0,10*ROW('Sanitation Data'!E49))),'Data Summary'!CS55="Yes"),OFFSET('Sanitation Data'!$E$11,0,10*ROW('Sanitation Data'!E49)),NA())</f>
        <v>#N/A</v>
      </c>
      <c r="AE55" s="538" t="e">
        <f ca="1">+IF(AND(ISNUMBER(OFFSET('Sanitation Data'!$E$12,0,10*ROW('Sanitation Data'!E49))),'Data Summary'!CT55="Yes"),OFFSET('Sanitation Data'!$E$12,0,10*ROW('Sanitation Data'!E49)),NA())</f>
        <v>#N/A</v>
      </c>
      <c r="AF55" s="538" t="e">
        <f ca="1">+IF(AND(ISNUMBER(OFFSET('Sanitation Data'!$F$4,0,10*ROW('Sanitation Data'!F49))),'Data Summary'!CU55="Yes"),100-OFFSET('Sanitation Data'!$F$4,0,10*ROW('Sanitation Data'!F49)),NA())</f>
        <v>#N/A</v>
      </c>
      <c r="AG55" s="538" t="e">
        <f ca="1">+IF(AND(ISNUMBER(OFFSET('Sanitation Data'!$F$6,0,10*ROW('Sanitation Data'!F49))),'Data Summary'!CV55="Yes"),OFFSET('Sanitation Data'!$F$6,0,10*ROW('Sanitation Data'!F49)),NA())</f>
        <v>#N/A</v>
      </c>
      <c r="AH55" s="538" t="e">
        <f ca="1">+IF(AND(ISNUMBER(OFFSET('Sanitation Data'!$F$10,0,10*ROW('Sanitation Data'!F49))),'Data Summary'!CW55="Yes"),OFFSET('Sanitation Data'!$F$10,0,10*ROW('Sanitation Data'!F49)),NA())</f>
        <v>#N/A</v>
      </c>
      <c r="AI55" s="538" t="e">
        <f ca="1">+IF(AND(ISNUMBER(OFFSET('Sanitation Data'!$F$11,0,10*ROW('Sanitation Data'!F49))),'Data Summary'!CX55="Yes"),OFFSET('Sanitation Data'!$F$11,0,10*ROW('Sanitation Data'!F49)),NA())</f>
        <v>#N/A</v>
      </c>
      <c r="AJ55" s="538" t="e">
        <f ca="1">+IF(AND(ISNUMBER(OFFSET('Sanitation Data'!$F$12,0,10*ROW('Sanitation Data'!F49))),'Data Summary'!CY55="Yes"),OFFSET('Sanitation Data'!$F$12,0,10*ROW('Sanitation Data'!F49)),NA())</f>
        <v>#N/A</v>
      </c>
      <c r="AK55" s="538" t="e">
        <f ca="1">+IF(AND(ISNUMBER(OFFSET('Sanitation Data'!$G$4,0,10*ROW('Sanitation Data'!G49))),'Data Summary'!CZ55="Yes"),100-OFFSET('Sanitation Data'!$G$4,0,10*ROW('Sanitation Data'!G49)),NA())</f>
        <v>#N/A</v>
      </c>
      <c r="AL55" s="538" t="e">
        <f ca="1">+IF(AND(ISNUMBER(OFFSET('Sanitation Data'!$G$6,0,10*ROW('Sanitation Data'!G49))),'Data Summary'!DA55="Yes"),OFFSET('Sanitation Data'!$G$6,0,10*ROW('Sanitation Data'!G49)),NA())</f>
        <v>#N/A</v>
      </c>
      <c r="AM55" s="538" t="e">
        <f ca="1">+IF(AND(ISNUMBER(OFFSET('Sanitation Data'!$G$10,0,10*ROW('Sanitation Data'!G49))),'Data Summary'!DB55="Yes"),OFFSET('Sanitation Data'!$G$10,0,10*ROW('Sanitation Data'!G49)),NA())</f>
        <v>#N/A</v>
      </c>
      <c r="AN55" s="538" t="e">
        <f ca="1">+IF(AND(ISNUMBER(OFFSET('Sanitation Data'!$G$11,0,10*ROW('Sanitation Data'!G49))),'Data Summary'!DC55="Yes"),OFFSET('Sanitation Data'!$G$11,0,10*ROW('Sanitation Data'!G49)),NA())</f>
        <v>#N/A</v>
      </c>
      <c r="AO55" s="538" t="e">
        <f ca="1">+IF(AND(ISNUMBER(OFFSET('Sanitation Data'!$G$12,0,10*ROW('Sanitation Data'!G49))),'Data Summary'!DD55="Yes"),OFFSET('Sanitation Data'!$G$12,0,10*ROW('Sanitation Data'!G49)),NA())</f>
        <v>#N/A</v>
      </c>
      <c r="AP55" s="538" t="e">
        <f ca="1">+IF(AND(ISNUMBER(OFFSET('Sanitation Data'!$H$4,0,10*ROW('Sanitation Data'!H49))),'Data Summary'!DE55="Yes"),100-OFFSET('Sanitation Data'!$H$4,0,10*ROW('Sanitation Data'!H49)),NA())</f>
        <v>#N/A</v>
      </c>
      <c r="AQ55" s="538" t="e">
        <f ca="1">+IF(AND(ISNUMBER(OFFSET('Sanitation Data'!$H$6,0,10*ROW('Sanitation Data'!H49))),'Data Summary'!DF55="Yes"),OFFSET('Sanitation Data'!$H$6,0,10*ROW('Sanitation Data'!H49)),NA())</f>
        <v>#N/A</v>
      </c>
      <c r="AR55" s="538" t="e">
        <f ca="1">+IF(AND(ISNUMBER(OFFSET('Sanitation Data'!$H$10,0,10*ROW('Sanitation Data'!H49))),'Data Summary'!DG55="Yes"),OFFSET('Sanitation Data'!$H$10,0,10*ROW('Sanitation Data'!H49)),NA())</f>
        <v>#N/A</v>
      </c>
      <c r="AS55" s="538" t="e">
        <f ca="1">+IF(AND(ISNUMBER(OFFSET('Sanitation Data'!$H$11,0,10*ROW('Sanitation Data'!H49))),'Data Summary'!DH55="Yes"),OFFSET('Sanitation Data'!$H$11,0,10*ROW('Sanitation Data'!H49)),NA())</f>
        <v>#N/A</v>
      </c>
      <c r="AT55" s="538" t="e">
        <f ca="1">+IF(AND(ISNUMBER(OFFSET('Sanitation Data'!$H$12,0,10*ROW('Sanitation Data'!H49))),'Data Summary'!DI55="Yes"),OFFSET('Sanitation Data'!$H$12,0,10*ROW('Sanitation Data'!H49)),NA())</f>
        <v>#N/A</v>
      </c>
      <c r="AU55" s="538" t="e">
        <f ca="1">+IF(AND(ISNUMBER(OFFSET('Sanitation Data'!$I$4,0,10*ROW('Sanitation Data'!I49))),'Data Summary'!DJ55="Yes"),100-OFFSET('Sanitation Data'!$I$4,0,10*ROW('Sanitation Data'!I49)),NA())</f>
        <v>#N/A</v>
      </c>
      <c r="AV55" s="538" t="e">
        <f ca="1">+IF(AND(ISNUMBER(OFFSET('Sanitation Data'!$I$6,0,10*ROW('Sanitation Data'!I49))),'Data Summary'!DK55="Yes"),OFFSET('Sanitation Data'!$I$6,0,10*ROW('Sanitation Data'!I49)),NA())</f>
        <v>#N/A</v>
      </c>
      <c r="AW55" s="538" t="e">
        <f ca="1">+IF(AND(ISNUMBER(OFFSET('Sanitation Data'!$I$10,0,10*ROW('Sanitation Data'!I49))),'Data Summary'!DL55="Yes"),OFFSET('Sanitation Data'!$I$10,0,10*ROW('Sanitation Data'!I49)),NA())</f>
        <v>#N/A</v>
      </c>
      <c r="AX55" s="538" t="e">
        <f ca="1">+IF(AND(ISNUMBER(OFFSET('Sanitation Data'!$I$11,0,10*ROW('Sanitation Data'!I49))),'Data Summary'!DM55="Yes"),OFFSET('Sanitation Data'!$I$11,0,10*ROW('Sanitation Data'!I49)),NA())</f>
        <v>#N/A</v>
      </c>
      <c r="AY55" s="538" t="e">
        <f ca="1">+IF(AND(ISNUMBER(OFFSET('Sanitation Data'!$I$12,0,10*ROW('Sanitation Data'!I49))),'Data Summary'!DN55="Yes"),OFFSET('Sanitation Data'!$I$12,0,10*ROW('Sanitation Data'!I49)),NA())</f>
        <v>#N/A</v>
      </c>
      <c r="AZ55" s="539" t="e">
        <f ca="1">+IF(AND(ISNUMBER(OFFSET('Hygiene Data'!$D$5,0,10*ROW('Hygiene Data'!D49))),'Data Summary'!DO55="Yes"),OFFSET('Hygiene Data'!$D$5,0,10*ROW('Hygiene Data'!D49)),NA())</f>
        <v>#N/A</v>
      </c>
      <c r="BA55" s="539" t="e">
        <f ca="1">+IF(AND(ISNUMBER(OFFSET('Hygiene Data'!$D$7,0,10*ROW('Hygiene Data'!D49))),'Data Summary'!DP55="Yes"),OFFSET('Hygiene Data'!$D$7,0,10*ROW('Hygiene Data'!D49)),NA())</f>
        <v>#N/A</v>
      </c>
      <c r="BB55" s="539" t="e">
        <f ca="1">+IF(AND(ISNUMBER(OFFSET('Hygiene Data'!$D$9,0,10*ROW('Hygiene Data'!D49))),'Data Summary'!DQ55="Yes"),OFFSET('Hygiene Data'!$D$9,0,10*ROW('Hygiene Data'!D49)),NA())</f>
        <v>#N/A</v>
      </c>
      <c r="BC55" s="539" t="e">
        <f ca="1">+IF(AND(ISNUMBER(OFFSET('Hygiene Data'!$E$5,0,10*ROW('Hygiene Data'!E49))),'Data Summary'!DR55="Yes"),OFFSET('Hygiene Data'!$E$5,0,10*ROW('Hygiene Data'!E49)),NA())</f>
        <v>#N/A</v>
      </c>
      <c r="BD55" s="539" t="e">
        <f ca="1">+IF(AND(ISNUMBER(OFFSET('Hygiene Data'!$E$7,0,10*ROW('Hygiene Data'!E49))),'Data Summary'!DS55="Yes"),OFFSET('Hygiene Data'!$E$7,0,10*ROW('Hygiene Data'!E49)),NA())</f>
        <v>#N/A</v>
      </c>
      <c r="BE55" s="539" t="e">
        <f ca="1">+IF(AND(ISNUMBER(OFFSET('Hygiene Data'!$E$9,0,10*ROW('Hygiene Data'!E49))),'Data Summary'!DT55="Yes"),OFFSET('Hygiene Data'!$E$9,0,10*ROW('Hygiene Data'!E49)),NA())</f>
        <v>#N/A</v>
      </c>
      <c r="BF55" s="539" t="e">
        <f ca="1">+IF(AND(ISNUMBER(OFFSET('Hygiene Data'!$F$5,0,10*ROW('Hygiene Data'!F49))),'Data Summary'!DU55="Yes"),OFFSET('Hygiene Data'!$F$5,0,10*ROW('Hygiene Data'!F49)),NA())</f>
        <v>#N/A</v>
      </c>
      <c r="BG55" s="539" t="e">
        <f ca="1">+IF(AND(ISNUMBER(OFFSET('Hygiene Data'!$F$7,0,10*ROW('Hygiene Data'!F49))),'Data Summary'!DV55="Yes"),OFFSET('Hygiene Data'!$F$7,0,10*ROW('Hygiene Data'!F49)),NA())</f>
        <v>#N/A</v>
      </c>
      <c r="BH55" s="539" t="e">
        <f ca="1">+IF(AND(ISNUMBER(OFFSET('Hygiene Data'!$F$9,0,10*ROW('Hygiene Data'!F49))),'Data Summary'!DW55="Yes"),OFFSET('Hygiene Data'!$F$9,0,10*ROW('Hygiene Data'!F49)),NA())</f>
        <v>#N/A</v>
      </c>
      <c r="BI55" s="539" t="e">
        <f ca="1">+IF(AND(ISNUMBER(OFFSET('Hygiene Data'!$G$5,0,10*ROW('Hygiene Data'!G49))),'Data Summary'!DX55="Yes"),OFFSET('Hygiene Data'!$G$5,0,10*ROW('Hygiene Data'!G49)),NA())</f>
        <v>#N/A</v>
      </c>
      <c r="BJ55" s="539" t="e">
        <f ca="1">+IF(AND(ISNUMBER(OFFSET('Hygiene Data'!$G$7,0,10*ROW('Hygiene Data'!G49))),'Data Summary'!DY55="Yes"),OFFSET('Hygiene Data'!$G$7,0,10*ROW('Hygiene Data'!G49)),NA())</f>
        <v>#N/A</v>
      </c>
      <c r="BK55" s="539" t="e">
        <f ca="1">+IF(AND(ISNUMBER(OFFSET('Hygiene Data'!$G$9,0,10*ROW('Hygiene Data'!G49))),'Data Summary'!DZ55="Yes"),OFFSET('Hygiene Data'!$G$9,0,10*ROW('Hygiene Data'!G49)),NA())</f>
        <v>#N/A</v>
      </c>
      <c r="BL55" s="539" t="e">
        <f ca="1">+IF(AND(ISNUMBER(OFFSET('Hygiene Data'!$H$5,0,10*ROW('Hygiene Data'!H49))),'Data Summary'!EA55="Yes"),OFFSET('Hygiene Data'!$H$5,0,10*ROW('Hygiene Data'!H49)),NA())</f>
        <v>#N/A</v>
      </c>
      <c r="BM55" s="539" t="e">
        <f ca="1">+IF(AND(ISNUMBER(OFFSET('Hygiene Data'!$H$7,0,10*ROW('Hygiene Data'!H49))),'Data Summary'!EB55="Yes"),OFFSET('Hygiene Data'!$H$7,0,10*ROW('Hygiene Data'!H49)),NA())</f>
        <v>#N/A</v>
      </c>
      <c r="BN55" s="539" t="e">
        <f ca="1">+IF(AND(ISNUMBER(OFFSET('Hygiene Data'!$H$9,0,10*ROW('Hygiene Data'!H49))),'Data Summary'!EC55="Yes"),OFFSET('Hygiene Data'!$H$9,0,10*ROW('Hygiene Data'!H49)),NA())</f>
        <v>#N/A</v>
      </c>
      <c r="BO55" s="539" t="e">
        <f ca="1">+IF(AND(ISNUMBER(OFFSET('Hygiene Data'!$I$5,0,10*ROW('Hygiene Data'!I49))),'Data Summary'!ED55="Yes"),OFFSET('Hygiene Data'!$I$5,0,10*ROW('Hygiene Data'!I49)),NA())</f>
        <v>#N/A</v>
      </c>
      <c r="BP55" s="539" t="e">
        <f ca="1">+IF(AND(ISNUMBER(OFFSET('Hygiene Data'!$I$7,0,10*ROW('Hygiene Data'!I49))),'Data Summary'!EE55="Yes"),OFFSET('Hygiene Data'!$I$7,0,10*ROW('Hygiene Data'!I49)),NA())</f>
        <v>#N/A</v>
      </c>
      <c r="BQ55" s="539" t="e">
        <f ca="1">+IF(AND(ISNUMBER(OFFSET('Hygiene Data'!$I$9,0,10*ROW('Hygiene Data'!I49))),'Data Summary'!EF55="Yes"),OFFSET('Hygiene Data'!$I$9,0,10*ROW('Hygiene Data'!I49)),NA())</f>
        <v>#N/A</v>
      </c>
    </row>
    <row r="56" spans="1:69" x14ac:dyDescent="0.25">
      <c r="A56" s="535" t="e">
        <f ca="1">+RIGHT('Data Summary'!A56,LEN('Data Summary'!A56)-9)</f>
        <v>#VALUE!</v>
      </c>
      <c r="B56" s="509" t="str">
        <f ca="1">+IF(ISTEXT('Data Summary'!B56),'Data Summary'!B56,"")</f>
        <v/>
      </c>
      <c r="C56" s="536" t="e">
        <f ca="1">+VALUE('Data Summary'!C56)</f>
        <v>#VALUE!</v>
      </c>
      <c r="D56" s="537" t="e">
        <f ca="1">+IF(AND(ISNUMBER(OFFSET('Water Data'!$D$4,0,10*ROW('Water Data'!D50))),'Data Summary'!BS56="Yes"),100-OFFSET('Water Data'!$D$4,0,10*ROW('Water Data'!D50)),NA())</f>
        <v>#N/A</v>
      </c>
      <c r="E56" s="537" t="e">
        <f ca="1">+IF(AND(ISNUMBER(OFFSET('Water Data'!$D$6,0,10*ROW('Water Data'!D50))),'Data Summary'!BT56="Yes"),OFFSET('Water Data'!$D$6,0,10*ROW('Water Data'!D50)),NA())</f>
        <v>#N/A</v>
      </c>
      <c r="F56" s="537" t="e">
        <f ca="1">+IF(AND(ISNUMBER(OFFSET('Water Data'!$D$9,0,10*ROW('Water Data'!D50))),'Data Summary'!BU56="Yes"),OFFSET('Water Data'!$D$9,0,10*ROW('Water Data'!D50)),NA())</f>
        <v>#N/A</v>
      </c>
      <c r="G56" s="537" t="e">
        <f ca="1">+IF(AND(ISNUMBER(OFFSET('Water Data'!$E$4,0,10*ROW('Water Data'!E50))),'Data Summary'!BV56="Yes"),100-OFFSET('Water Data'!$E$4,0,10*ROW('Water Data'!E50)),NA())</f>
        <v>#N/A</v>
      </c>
      <c r="H56" s="537" t="e">
        <f ca="1">+IF(AND(ISNUMBER(OFFSET('Water Data'!$E$6,0,10*ROW('Water Data'!E50))),'Data Summary'!BW56="Yes"),OFFSET('Water Data'!$E$6,0,10*ROW('Water Data'!E50)),NA())</f>
        <v>#N/A</v>
      </c>
      <c r="I56" s="537" t="e">
        <f ca="1">+IF(AND(ISNUMBER(OFFSET('Water Data'!$E$9,0,10*ROW('Water Data'!E50))),'Data Summary'!BX56="Yes"),OFFSET('Water Data'!$E$9,0,10*ROW('Water Data'!E50)),NA())</f>
        <v>#N/A</v>
      </c>
      <c r="J56" s="537" t="e">
        <f ca="1">+IF(AND(ISNUMBER(OFFSET('Water Data'!$F$4,0,10*ROW('Water Data'!F50))),'Data Summary'!BY56="Yes"),100-OFFSET('Water Data'!$F$4,0,10*ROW('Water Data'!F50)),NA())</f>
        <v>#N/A</v>
      </c>
      <c r="K56" s="537" t="e">
        <f ca="1">+IF(AND(ISNUMBER(OFFSET('Water Data'!$F$6,0,10*ROW('Water Data'!F50))),'Data Summary'!BZ56="Yes"),OFFSET('Water Data'!$F$6,0,10*ROW('Water Data'!F50)),NA())</f>
        <v>#N/A</v>
      </c>
      <c r="L56" s="537" t="e">
        <f ca="1">+IF(AND(ISNUMBER(OFFSET('Water Data'!$F$9,0,10*ROW('Water Data'!F50))),'Data Summary'!CA56="Yes"),OFFSET('Water Data'!$F$9,0,10*ROW('Water Data'!F50)),NA())</f>
        <v>#N/A</v>
      </c>
      <c r="M56" s="537" t="e">
        <f ca="1">+IF(AND(ISNUMBER(OFFSET('Water Data'!$G$4,0,10*ROW('Water Data'!G50))),'Data Summary'!CB56="Yes"),100-OFFSET('Water Data'!$G$4,0,10*ROW('Water Data'!G50)),NA())</f>
        <v>#N/A</v>
      </c>
      <c r="N56" s="537" t="e">
        <f ca="1">+IF(AND(ISNUMBER(OFFSET('Water Data'!$G$6,0,10*ROW('Water Data'!G50))),'Data Summary'!CC56="Yes"),OFFSET('Water Data'!$G$6,0,10*ROW('Water Data'!G50)),NA())</f>
        <v>#N/A</v>
      </c>
      <c r="O56" s="537" t="e">
        <f ca="1">+IF(AND(ISNUMBER(OFFSET('Water Data'!$G$9,0,10*ROW('Water Data'!G50))),'Data Summary'!CD56="Yes"),OFFSET('Water Data'!$G$9,0,10*ROW('Water Data'!G50)),NA())</f>
        <v>#N/A</v>
      </c>
      <c r="P56" s="537" t="e">
        <f ca="1">+IF(AND(ISNUMBER(OFFSET('Water Data'!$H$4,0,10*ROW('Water Data'!H50))),'Data Summary'!CE56="Yes"),100-OFFSET('Water Data'!$H$4,0,10*ROW('Water Data'!H50)),NA())</f>
        <v>#N/A</v>
      </c>
      <c r="Q56" s="537" t="e">
        <f ca="1">+IF(AND(ISNUMBER(OFFSET('Water Data'!$H$6,0,10*ROW('Water Data'!H50))),'Data Summary'!CF56="Yes"),OFFSET('Water Data'!$H$6,0,10*ROW('Water Data'!H50)),NA())</f>
        <v>#N/A</v>
      </c>
      <c r="R56" s="537" t="e">
        <f ca="1">+IF(AND(ISNUMBER(OFFSET('Water Data'!$H$9,0,10*ROW('Water Data'!H50))),'Data Summary'!CG56="Yes"),OFFSET('Water Data'!$H$9,0,10*ROW('Water Data'!H50)),NA())</f>
        <v>#N/A</v>
      </c>
      <c r="S56" s="537" t="e">
        <f ca="1">+IF(AND(ISNUMBER(OFFSET('Water Data'!$I$4,0,10*ROW('Water Data'!I50))),'Data Summary'!CH56="Yes"),100-OFFSET('Water Data'!$I$4,0,10*ROW('Water Data'!I50)),NA())</f>
        <v>#N/A</v>
      </c>
      <c r="T56" s="537" t="e">
        <f ca="1">+IF(AND(ISNUMBER(OFFSET('Water Data'!$I$6,0,10*ROW('Water Data'!I50))),'Data Summary'!CI56="Yes"),OFFSET('Water Data'!$I$6,0,10*ROW('Water Data'!I50)),NA())</f>
        <v>#N/A</v>
      </c>
      <c r="U56" s="537" t="e">
        <f ca="1">+IF(AND(ISNUMBER(OFFSET('Water Data'!$I$9,0,10*ROW('Water Data'!I50))),'Data Summary'!CJ56="Yes"),OFFSET('Water Data'!$I$9,0,10*ROW('Water Data'!I50)),NA())</f>
        <v>#N/A</v>
      </c>
      <c r="V56" s="538" t="e">
        <f ca="1">+IF(AND(ISNUMBER(OFFSET('Sanitation Data'!$D$4,0,10*ROW('Sanitation Data'!D50))),'Data Summary'!CK56="Yes"),100-OFFSET('Sanitation Data'!$D$4,0,10*ROW('Sanitation Data'!D50)),NA())</f>
        <v>#N/A</v>
      </c>
      <c r="W56" s="538" t="e">
        <f ca="1">+IF(AND(ISNUMBER(OFFSET('Sanitation Data'!$D$6,0,10*ROW('Sanitation Data'!D50))),'Data Summary'!CL56="Yes"),OFFSET('Sanitation Data'!$D$6,0,10*ROW('Sanitation Data'!D50)),NA())</f>
        <v>#N/A</v>
      </c>
      <c r="X56" s="538" t="e">
        <f ca="1">+IF(AND(ISNUMBER(OFFSET('Sanitation Data'!$D$10,0,10*ROW('Sanitation Data'!D50))),'Data Summary'!CM56="Yes"),OFFSET('Sanitation Data'!$D$10,0,10*ROW('Sanitation Data'!D50)),NA())</f>
        <v>#N/A</v>
      </c>
      <c r="Y56" s="538" t="e">
        <f ca="1">+IF(AND(ISNUMBER(OFFSET('Sanitation Data'!$D$11,0,10*ROW('Sanitation Data'!D50))),'Data Summary'!CN56="Yes"),OFFSET('Sanitation Data'!$D$11,0,10*ROW('Sanitation Data'!D50)),NA())</f>
        <v>#N/A</v>
      </c>
      <c r="Z56" s="538" t="e">
        <f ca="1">+IF(AND(ISNUMBER(OFFSET('Sanitation Data'!$D$12,0,10*ROW('Sanitation Data'!D50))),'Data Summary'!CO56="Yes"),OFFSET('Sanitation Data'!$D$12,0,10*ROW('Sanitation Data'!D50)),NA())</f>
        <v>#N/A</v>
      </c>
      <c r="AA56" s="538" t="e">
        <f ca="1">+IF(AND(ISNUMBER(OFFSET('Sanitation Data'!$E$4,0,10*ROW('Sanitation Data'!E50))),'Data Summary'!CP56="Yes"),100-OFFSET('Sanitation Data'!$E$4,0,10*ROW('Sanitation Data'!E50)),NA())</f>
        <v>#N/A</v>
      </c>
      <c r="AB56" s="538" t="e">
        <f ca="1">+IF(AND(ISNUMBER(OFFSET('Sanitation Data'!$E$6,0,10*ROW('Sanitation Data'!E50))),'Data Summary'!CQ56="Yes"),OFFSET('Sanitation Data'!$E$6,0,10*ROW('Sanitation Data'!E50)),NA())</f>
        <v>#N/A</v>
      </c>
      <c r="AC56" s="538" t="e">
        <f ca="1">+IF(AND(ISNUMBER(OFFSET('Sanitation Data'!$E$10,0,10*ROW('Sanitation Data'!E50))),'Data Summary'!CR56="Yes"),OFFSET('Sanitation Data'!$E$10,0,10*ROW('Sanitation Data'!E50)),NA())</f>
        <v>#N/A</v>
      </c>
      <c r="AD56" s="538" t="e">
        <f ca="1">+IF(AND(ISNUMBER(OFFSET('Sanitation Data'!$E$11,0,10*ROW('Sanitation Data'!E50))),'Data Summary'!CS56="Yes"),OFFSET('Sanitation Data'!$E$11,0,10*ROW('Sanitation Data'!E50)),NA())</f>
        <v>#N/A</v>
      </c>
      <c r="AE56" s="538" t="e">
        <f ca="1">+IF(AND(ISNUMBER(OFFSET('Sanitation Data'!$E$12,0,10*ROW('Sanitation Data'!E50))),'Data Summary'!CT56="Yes"),OFFSET('Sanitation Data'!$E$12,0,10*ROW('Sanitation Data'!E50)),NA())</f>
        <v>#N/A</v>
      </c>
      <c r="AF56" s="538" t="e">
        <f ca="1">+IF(AND(ISNUMBER(OFFSET('Sanitation Data'!$F$4,0,10*ROW('Sanitation Data'!F50))),'Data Summary'!CU56="Yes"),100-OFFSET('Sanitation Data'!$F$4,0,10*ROW('Sanitation Data'!F50)),NA())</f>
        <v>#N/A</v>
      </c>
      <c r="AG56" s="538" t="e">
        <f ca="1">+IF(AND(ISNUMBER(OFFSET('Sanitation Data'!$F$6,0,10*ROW('Sanitation Data'!F50))),'Data Summary'!CV56="Yes"),OFFSET('Sanitation Data'!$F$6,0,10*ROW('Sanitation Data'!F50)),NA())</f>
        <v>#N/A</v>
      </c>
      <c r="AH56" s="538" t="e">
        <f ca="1">+IF(AND(ISNUMBER(OFFSET('Sanitation Data'!$F$10,0,10*ROW('Sanitation Data'!F50))),'Data Summary'!CW56="Yes"),OFFSET('Sanitation Data'!$F$10,0,10*ROW('Sanitation Data'!F50)),NA())</f>
        <v>#N/A</v>
      </c>
      <c r="AI56" s="538" t="e">
        <f ca="1">+IF(AND(ISNUMBER(OFFSET('Sanitation Data'!$F$11,0,10*ROW('Sanitation Data'!F50))),'Data Summary'!CX56="Yes"),OFFSET('Sanitation Data'!$F$11,0,10*ROW('Sanitation Data'!F50)),NA())</f>
        <v>#N/A</v>
      </c>
      <c r="AJ56" s="538" t="e">
        <f ca="1">+IF(AND(ISNUMBER(OFFSET('Sanitation Data'!$F$12,0,10*ROW('Sanitation Data'!F50))),'Data Summary'!CY56="Yes"),OFFSET('Sanitation Data'!$F$12,0,10*ROW('Sanitation Data'!F50)),NA())</f>
        <v>#N/A</v>
      </c>
      <c r="AK56" s="538" t="e">
        <f ca="1">+IF(AND(ISNUMBER(OFFSET('Sanitation Data'!$G$4,0,10*ROW('Sanitation Data'!G50))),'Data Summary'!CZ56="Yes"),100-OFFSET('Sanitation Data'!$G$4,0,10*ROW('Sanitation Data'!G50)),NA())</f>
        <v>#N/A</v>
      </c>
      <c r="AL56" s="538" t="e">
        <f ca="1">+IF(AND(ISNUMBER(OFFSET('Sanitation Data'!$G$6,0,10*ROW('Sanitation Data'!G50))),'Data Summary'!DA56="Yes"),OFFSET('Sanitation Data'!$G$6,0,10*ROW('Sanitation Data'!G50)),NA())</f>
        <v>#N/A</v>
      </c>
      <c r="AM56" s="538" t="e">
        <f ca="1">+IF(AND(ISNUMBER(OFFSET('Sanitation Data'!$G$10,0,10*ROW('Sanitation Data'!G50))),'Data Summary'!DB56="Yes"),OFFSET('Sanitation Data'!$G$10,0,10*ROW('Sanitation Data'!G50)),NA())</f>
        <v>#N/A</v>
      </c>
      <c r="AN56" s="538" t="e">
        <f ca="1">+IF(AND(ISNUMBER(OFFSET('Sanitation Data'!$G$11,0,10*ROW('Sanitation Data'!G50))),'Data Summary'!DC56="Yes"),OFFSET('Sanitation Data'!$G$11,0,10*ROW('Sanitation Data'!G50)),NA())</f>
        <v>#N/A</v>
      </c>
      <c r="AO56" s="538" t="e">
        <f ca="1">+IF(AND(ISNUMBER(OFFSET('Sanitation Data'!$G$12,0,10*ROW('Sanitation Data'!G50))),'Data Summary'!DD56="Yes"),OFFSET('Sanitation Data'!$G$12,0,10*ROW('Sanitation Data'!G50)),NA())</f>
        <v>#N/A</v>
      </c>
      <c r="AP56" s="538" t="e">
        <f ca="1">+IF(AND(ISNUMBER(OFFSET('Sanitation Data'!$H$4,0,10*ROW('Sanitation Data'!H50))),'Data Summary'!DE56="Yes"),100-OFFSET('Sanitation Data'!$H$4,0,10*ROW('Sanitation Data'!H50)),NA())</f>
        <v>#N/A</v>
      </c>
      <c r="AQ56" s="538" t="e">
        <f ca="1">+IF(AND(ISNUMBER(OFFSET('Sanitation Data'!$H$6,0,10*ROW('Sanitation Data'!H50))),'Data Summary'!DF56="Yes"),OFFSET('Sanitation Data'!$H$6,0,10*ROW('Sanitation Data'!H50)),NA())</f>
        <v>#N/A</v>
      </c>
      <c r="AR56" s="538" t="e">
        <f ca="1">+IF(AND(ISNUMBER(OFFSET('Sanitation Data'!$H$10,0,10*ROW('Sanitation Data'!H50))),'Data Summary'!DG56="Yes"),OFFSET('Sanitation Data'!$H$10,0,10*ROW('Sanitation Data'!H50)),NA())</f>
        <v>#N/A</v>
      </c>
      <c r="AS56" s="538" t="e">
        <f ca="1">+IF(AND(ISNUMBER(OFFSET('Sanitation Data'!$H$11,0,10*ROW('Sanitation Data'!H50))),'Data Summary'!DH56="Yes"),OFFSET('Sanitation Data'!$H$11,0,10*ROW('Sanitation Data'!H50)),NA())</f>
        <v>#N/A</v>
      </c>
      <c r="AT56" s="538" t="e">
        <f ca="1">+IF(AND(ISNUMBER(OFFSET('Sanitation Data'!$H$12,0,10*ROW('Sanitation Data'!H50))),'Data Summary'!DI56="Yes"),OFFSET('Sanitation Data'!$H$12,0,10*ROW('Sanitation Data'!H50)),NA())</f>
        <v>#N/A</v>
      </c>
      <c r="AU56" s="538" t="e">
        <f ca="1">+IF(AND(ISNUMBER(OFFSET('Sanitation Data'!$I$4,0,10*ROW('Sanitation Data'!I50))),'Data Summary'!DJ56="Yes"),100-OFFSET('Sanitation Data'!$I$4,0,10*ROW('Sanitation Data'!I50)),NA())</f>
        <v>#N/A</v>
      </c>
      <c r="AV56" s="538" t="e">
        <f ca="1">+IF(AND(ISNUMBER(OFFSET('Sanitation Data'!$I$6,0,10*ROW('Sanitation Data'!I50))),'Data Summary'!DK56="Yes"),OFFSET('Sanitation Data'!$I$6,0,10*ROW('Sanitation Data'!I50)),NA())</f>
        <v>#N/A</v>
      </c>
      <c r="AW56" s="538" t="e">
        <f ca="1">+IF(AND(ISNUMBER(OFFSET('Sanitation Data'!$I$10,0,10*ROW('Sanitation Data'!I50))),'Data Summary'!DL56="Yes"),OFFSET('Sanitation Data'!$I$10,0,10*ROW('Sanitation Data'!I50)),NA())</f>
        <v>#N/A</v>
      </c>
      <c r="AX56" s="538" t="e">
        <f ca="1">+IF(AND(ISNUMBER(OFFSET('Sanitation Data'!$I$11,0,10*ROW('Sanitation Data'!I50))),'Data Summary'!DM56="Yes"),OFFSET('Sanitation Data'!$I$11,0,10*ROW('Sanitation Data'!I50)),NA())</f>
        <v>#N/A</v>
      </c>
      <c r="AY56" s="538" t="e">
        <f ca="1">+IF(AND(ISNUMBER(OFFSET('Sanitation Data'!$I$12,0,10*ROW('Sanitation Data'!I50))),'Data Summary'!DN56="Yes"),OFFSET('Sanitation Data'!$I$12,0,10*ROW('Sanitation Data'!I50)),NA())</f>
        <v>#N/A</v>
      </c>
      <c r="AZ56" s="539" t="e">
        <f ca="1">+IF(AND(ISNUMBER(OFFSET('Hygiene Data'!$D$5,0,10*ROW('Hygiene Data'!D50))),'Data Summary'!DO56="Yes"),OFFSET('Hygiene Data'!$D$5,0,10*ROW('Hygiene Data'!D50)),NA())</f>
        <v>#N/A</v>
      </c>
      <c r="BA56" s="539" t="e">
        <f ca="1">+IF(AND(ISNUMBER(OFFSET('Hygiene Data'!$D$7,0,10*ROW('Hygiene Data'!D50))),'Data Summary'!DP56="Yes"),OFFSET('Hygiene Data'!$D$7,0,10*ROW('Hygiene Data'!D50)),NA())</f>
        <v>#N/A</v>
      </c>
      <c r="BB56" s="539" t="e">
        <f ca="1">+IF(AND(ISNUMBER(OFFSET('Hygiene Data'!$D$9,0,10*ROW('Hygiene Data'!D50))),'Data Summary'!DQ56="Yes"),OFFSET('Hygiene Data'!$D$9,0,10*ROW('Hygiene Data'!D50)),NA())</f>
        <v>#N/A</v>
      </c>
      <c r="BC56" s="539" t="e">
        <f ca="1">+IF(AND(ISNUMBER(OFFSET('Hygiene Data'!$E$5,0,10*ROW('Hygiene Data'!E50))),'Data Summary'!DR56="Yes"),OFFSET('Hygiene Data'!$E$5,0,10*ROW('Hygiene Data'!E50)),NA())</f>
        <v>#N/A</v>
      </c>
      <c r="BD56" s="539" t="e">
        <f ca="1">+IF(AND(ISNUMBER(OFFSET('Hygiene Data'!$E$7,0,10*ROW('Hygiene Data'!E50))),'Data Summary'!DS56="Yes"),OFFSET('Hygiene Data'!$E$7,0,10*ROW('Hygiene Data'!E50)),NA())</f>
        <v>#N/A</v>
      </c>
      <c r="BE56" s="539" t="e">
        <f ca="1">+IF(AND(ISNUMBER(OFFSET('Hygiene Data'!$E$9,0,10*ROW('Hygiene Data'!E50))),'Data Summary'!DT56="Yes"),OFFSET('Hygiene Data'!$E$9,0,10*ROW('Hygiene Data'!E50)),NA())</f>
        <v>#N/A</v>
      </c>
      <c r="BF56" s="539" t="e">
        <f ca="1">+IF(AND(ISNUMBER(OFFSET('Hygiene Data'!$F$5,0,10*ROW('Hygiene Data'!F50))),'Data Summary'!DU56="Yes"),OFFSET('Hygiene Data'!$F$5,0,10*ROW('Hygiene Data'!F50)),NA())</f>
        <v>#N/A</v>
      </c>
      <c r="BG56" s="539" t="e">
        <f ca="1">+IF(AND(ISNUMBER(OFFSET('Hygiene Data'!$F$7,0,10*ROW('Hygiene Data'!F50))),'Data Summary'!DV56="Yes"),OFFSET('Hygiene Data'!$F$7,0,10*ROW('Hygiene Data'!F50)),NA())</f>
        <v>#N/A</v>
      </c>
      <c r="BH56" s="539" t="e">
        <f ca="1">+IF(AND(ISNUMBER(OFFSET('Hygiene Data'!$F$9,0,10*ROW('Hygiene Data'!F50))),'Data Summary'!DW56="Yes"),OFFSET('Hygiene Data'!$F$9,0,10*ROW('Hygiene Data'!F50)),NA())</f>
        <v>#N/A</v>
      </c>
      <c r="BI56" s="539" t="e">
        <f ca="1">+IF(AND(ISNUMBER(OFFSET('Hygiene Data'!$G$5,0,10*ROW('Hygiene Data'!G50))),'Data Summary'!DX56="Yes"),OFFSET('Hygiene Data'!$G$5,0,10*ROW('Hygiene Data'!G50)),NA())</f>
        <v>#N/A</v>
      </c>
      <c r="BJ56" s="539" t="e">
        <f ca="1">+IF(AND(ISNUMBER(OFFSET('Hygiene Data'!$G$7,0,10*ROW('Hygiene Data'!G50))),'Data Summary'!DY56="Yes"),OFFSET('Hygiene Data'!$G$7,0,10*ROW('Hygiene Data'!G50)),NA())</f>
        <v>#N/A</v>
      </c>
      <c r="BK56" s="539" t="e">
        <f ca="1">+IF(AND(ISNUMBER(OFFSET('Hygiene Data'!$G$9,0,10*ROW('Hygiene Data'!G50))),'Data Summary'!DZ56="Yes"),OFFSET('Hygiene Data'!$G$9,0,10*ROW('Hygiene Data'!G50)),NA())</f>
        <v>#N/A</v>
      </c>
      <c r="BL56" s="539" t="e">
        <f ca="1">+IF(AND(ISNUMBER(OFFSET('Hygiene Data'!$H$5,0,10*ROW('Hygiene Data'!H50))),'Data Summary'!EA56="Yes"),OFFSET('Hygiene Data'!$H$5,0,10*ROW('Hygiene Data'!H50)),NA())</f>
        <v>#N/A</v>
      </c>
      <c r="BM56" s="539" t="e">
        <f ca="1">+IF(AND(ISNUMBER(OFFSET('Hygiene Data'!$H$7,0,10*ROW('Hygiene Data'!H50))),'Data Summary'!EB56="Yes"),OFFSET('Hygiene Data'!$H$7,0,10*ROW('Hygiene Data'!H50)),NA())</f>
        <v>#N/A</v>
      </c>
      <c r="BN56" s="539" t="e">
        <f ca="1">+IF(AND(ISNUMBER(OFFSET('Hygiene Data'!$H$9,0,10*ROW('Hygiene Data'!H50))),'Data Summary'!EC56="Yes"),OFFSET('Hygiene Data'!$H$9,0,10*ROW('Hygiene Data'!H50)),NA())</f>
        <v>#N/A</v>
      </c>
      <c r="BO56" s="539" t="e">
        <f ca="1">+IF(AND(ISNUMBER(OFFSET('Hygiene Data'!$I$5,0,10*ROW('Hygiene Data'!I50))),'Data Summary'!ED56="Yes"),OFFSET('Hygiene Data'!$I$5,0,10*ROW('Hygiene Data'!I50)),NA())</f>
        <v>#N/A</v>
      </c>
      <c r="BP56" s="539" t="e">
        <f ca="1">+IF(AND(ISNUMBER(OFFSET('Hygiene Data'!$I$7,0,10*ROW('Hygiene Data'!I50))),'Data Summary'!EE56="Yes"),OFFSET('Hygiene Data'!$I$7,0,10*ROW('Hygiene Data'!I50)),NA())</f>
        <v>#N/A</v>
      </c>
      <c r="BQ56" s="539" t="e">
        <f ca="1">+IF(AND(ISNUMBER(OFFSET('Hygiene Data'!$I$9,0,10*ROW('Hygiene Data'!I50))),'Data Summary'!EF56="Yes"),OFFSET('Hygiene Data'!$I$9,0,10*ROW('Hygiene Data'!I50)),NA())</f>
        <v>#N/A</v>
      </c>
    </row>
    <row r="57" spans="1:69" x14ac:dyDescent="0.25">
      <c r="A57" s="535" t="e">
        <f ca="1">+RIGHT('Data Summary'!A57,LEN('Data Summary'!A57)-9)</f>
        <v>#VALUE!</v>
      </c>
      <c r="B57" s="509" t="str">
        <f ca="1">+IF(ISTEXT('Data Summary'!B57),'Data Summary'!B57,"")</f>
        <v/>
      </c>
      <c r="C57" s="536" t="e">
        <f ca="1">+VALUE('Data Summary'!C57)</f>
        <v>#VALUE!</v>
      </c>
      <c r="D57" s="537" t="e">
        <f ca="1">+IF(AND(ISNUMBER(OFFSET('Water Data'!$D$4,0,10*ROW('Water Data'!D51))),'Data Summary'!BS57="Yes"),100-OFFSET('Water Data'!$D$4,0,10*ROW('Water Data'!D51)),NA())</f>
        <v>#N/A</v>
      </c>
      <c r="E57" s="537" t="e">
        <f ca="1">+IF(AND(ISNUMBER(OFFSET('Water Data'!$D$6,0,10*ROW('Water Data'!D51))),'Data Summary'!BT57="Yes"),OFFSET('Water Data'!$D$6,0,10*ROW('Water Data'!D51)),NA())</f>
        <v>#N/A</v>
      </c>
      <c r="F57" s="537" t="e">
        <f ca="1">+IF(AND(ISNUMBER(OFFSET('Water Data'!$D$9,0,10*ROW('Water Data'!D51))),'Data Summary'!BU57="Yes"),OFFSET('Water Data'!$D$9,0,10*ROW('Water Data'!D51)),NA())</f>
        <v>#N/A</v>
      </c>
      <c r="G57" s="537" t="e">
        <f ca="1">+IF(AND(ISNUMBER(OFFSET('Water Data'!$E$4,0,10*ROW('Water Data'!E51))),'Data Summary'!BV57="Yes"),100-OFFSET('Water Data'!$E$4,0,10*ROW('Water Data'!E51)),NA())</f>
        <v>#N/A</v>
      </c>
      <c r="H57" s="537" t="e">
        <f ca="1">+IF(AND(ISNUMBER(OFFSET('Water Data'!$E$6,0,10*ROW('Water Data'!E51))),'Data Summary'!BW57="Yes"),OFFSET('Water Data'!$E$6,0,10*ROW('Water Data'!E51)),NA())</f>
        <v>#N/A</v>
      </c>
      <c r="I57" s="537" t="e">
        <f ca="1">+IF(AND(ISNUMBER(OFFSET('Water Data'!$E$9,0,10*ROW('Water Data'!E51))),'Data Summary'!BX57="Yes"),OFFSET('Water Data'!$E$9,0,10*ROW('Water Data'!E51)),NA())</f>
        <v>#N/A</v>
      </c>
      <c r="J57" s="537" t="e">
        <f ca="1">+IF(AND(ISNUMBER(OFFSET('Water Data'!$F$4,0,10*ROW('Water Data'!F51))),'Data Summary'!BY57="Yes"),100-OFFSET('Water Data'!$F$4,0,10*ROW('Water Data'!F51)),NA())</f>
        <v>#N/A</v>
      </c>
      <c r="K57" s="537" t="e">
        <f ca="1">+IF(AND(ISNUMBER(OFFSET('Water Data'!$F$6,0,10*ROW('Water Data'!F51))),'Data Summary'!BZ57="Yes"),OFFSET('Water Data'!$F$6,0,10*ROW('Water Data'!F51)),NA())</f>
        <v>#N/A</v>
      </c>
      <c r="L57" s="537" t="e">
        <f ca="1">+IF(AND(ISNUMBER(OFFSET('Water Data'!$F$9,0,10*ROW('Water Data'!F51))),'Data Summary'!CA57="Yes"),OFFSET('Water Data'!$F$9,0,10*ROW('Water Data'!F51)),NA())</f>
        <v>#N/A</v>
      </c>
      <c r="M57" s="537" t="e">
        <f ca="1">+IF(AND(ISNUMBER(OFFSET('Water Data'!$G$4,0,10*ROW('Water Data'!G51))),'Data Summary'!CB57="Yes"),100-OFFSET('Water Data'!$G$4,0,10*ROW('Water Data'!G51)),NA())</f>
        <v>#N/A</v>
      </c>
      <c r="N57" s="537" t="e">
        <f ca="1">+IF(AND(ISNUMBER(OFFSET('Water Data'!$G$6,0,10*ROW('Water Data'!G51))),'Data Summary'!CC57="Yes"),OFFSET('Water Data'!$G$6,0,10*ROW('Water Data'!G51)),NA())</f>
        <v>#N/A</v>
      </c>
      <c r="O57" s="537" t="e">
        <f ca="1">+IF(AND(ISNUMBER(OFFSET('Water Data'!$G$9,0,10*ROW('Water Data'!G51))),'Data Summary'!CD57="Yes"),OFFSET('Water Data'!$G$9,0,10*ROW('Water Data'!G51)),NA())</f>
        <v>#N/A</v>
      </c>
      <c r="P57" s="537" t="e">
        <f ca="1">+IF(AND(ISNUMBER(OFFSET('Water Data'!$H$4,0,10*ROW('Water Data'!H51))),'Data Summary'!CE57="Yes"),100-OFFSET('Water Data'!$H$4,0,10*ROW('Water Data'!H51)),NA())</f>
        <v>#N/A</v>
      </c>
      <c r="Q57" s="537" t="e">
        <f ca="1">+IF(AND(ISNUMBER(OFFSET('Water Data'!$H$6,0,10*ROW('Water Data'!H51))),'Data Summary'!CF57="Yes"),OFFSET('Water Data'!$H$6,0,10*ROW('Water Data'!H51)),NA())</f>
        <v>#N/A</v>
      </c>
      <c r="R57" s="537" t="e">
        <f ca="1">+IF(AND(ISNUMBER(OFFSET('Water Data'!$H$9,0,10*ROW('Water Data'!H51))),'Data Summary'!CG57="Yes"),OFFSET('Water Data'!$H$9,0,10*ROW('Water Data'!H51)),NA())</f>
        <v>#N/A</v>
      </c>
      <c r="S57" s="537" t="e">
        <f ca="1">+IF(AND(ISNUMBER(OFFSET('Water Data'!$I$4,0,10*ROW('Water Data'!I51))),'Data Summary'!CH57="Yes"),100-OFFSET('Water Data'!$I$4,0,10*ROW('Water Data'!I51)),NA())</f>
        <v>#N/A</v>
      </c>
      <c r="T57" s="537" t="e">
        <f ca="1">+IF(AND(ISNUMBER(OFFSET('Water Data'!$I$6,0,10*ROW('Water Data'!I51))),'Data Summary'!CI57="Yes"),OFFSET('Water Data'!$I$6,0,10*ROW('Water Data'!I51)),NA())</f>
        <v>#N/A</v>
      </c>
      <c r="U57" s="537" t="e">
        <f ca="1">+IF(AND(ISNUMBER(OFFSET('Water Data'!$I$9,0,10*ROW('Water Data'!I51))),'Data Summary'!CJ57="Yes"),OFFSET('Water Data'!$I$9,0,10*ROW('Water Data'!I51)),NA())</f>
        <v>#N/A</v>
      </c>
      <c r="V57" s="538" t="e">
        <f ca="1">+IF(AND(ISNUMBER(OFFSET('Sanitation Data'!$D$4,0,10*ROW('Sanitation Data'!D51))),'Data Summary'!CK57="Yes"),100-OFFSET('Sanitation Data'!$D$4,0,10*ROW('Sanitation Data'!D51)),NA())</f>
        <v>#N/A</v>
      </c>
      <c r="W57" s="538" t="e">
        <f ca="1">+IF(AND(ISNUMBER(OFFSET('Sanitation Data'!$D$6,0,10*ROW('Sanitation Data'!D51))),'Data Summary'!CL57="Yes"),OFFSET('Sanitation Data'!$D$6,0,10*ROW('Sanitation Data'!D51)),NA())</f>
        <v>#N/A</v>
      </c>
      <c r="X57" s="538" t="e">
        <f ca="1">+IF(AND(ISNUMBER(OFFSET('Sanitation Data'!$D$10,0,10*ROW('Sanitation Data'!D51))),'Data Summary'!CM57="Yes"),OFFSET('Sanitation Data'!$D$10,0,10*ROW('Sanitation Data'!D51)),NA())</f>
        <v>#N/A</v>
      </c>
      <c r="Y57" s="538" t="e">
        <f ca="1">+IF(AND(ISNUMBER(OFFSET('Sanitation Data'!$D$11,0,10*ROW('Sanitation Data'!D51))),'Data Summary'!CN57="Yes"),OFFSET('Sanitation Data'!$D$11,0,10*ROW('Sanitation Data'!D51)),NA())</f>
        <v>#N/A</v>
      </c>
      <c r="Z57" s="538" t="e">
        <f ca="1">+IF(AND(ISNUMBER(OFFSET('Sanitation Data'!$D$12,0,10*ROW('Sanitation Data'!D51))),'Data Summary'!CO57="Yes"),OFFSET('Sanitation Data'!$D$12,0,10*ROW('Sanitation Data'!D51)),NA())</f>
        <v>#N/A</v>
      </c>
      <c r="AA57" s="538" t="e">
        <f ca="1">+IF(AND(ISNUMBER(OFFSET('Sanitation Data'!$E$4,0,10*ROW('Sanitation Data'!E51))),'Data Summary'!CP57="Yes"),100-OFFSET('Sanitation Data'!$E$4,0,10*ROW('Sanitation Data'!E51)),NA())</f>
        <v>#N/A</v>
      </c>
      <c r="AB57" s="538" t="e">
        <f ca="1">+IF(AND(ISNUMBER(OFFSET('Sanitation Data'!$E$6,0,10*ROW('Sanitation Data'!E51))),'Data Summary'!CQ57="Yes"),OFFSET('Sanitation Data'!$E$6,0,10*ROW('Sanitation Data'!E51)),NA())</f>
        <v>#N/A</v>
      </c>
      <c r="AC57" s="538" t="e">
        <f ca="1">+IF(AND(ISNUMBER(OFFSET('Sanitation Data'!$E$10,0,10*ROW('Sanitation Data'!E51))),'Data Summary'!CR57="Yes"),OFFSET('Sanitation Data'!$E$10,0,10*ROW('Sanitation Data'!E51)),NA())</f>
        <v>#N/A</v>
      </c>
      <c r="AD57" s="538" t="e">
        <f ca="1">+IF(AND(ISNUMBER(OFFSET('Sanitation Data'!$E$11,0,10*ROW('Sanitation Data'!E51))),'Data Summary'!CS57="Yes"),OFFSET('Sanitation Data'!$E$11,0,10*ROW('Sanitation Data'!E51)),NA())</f>
        <v>#N/A</v>
      </c>
      <c r="AE57" s="538" t="e">
        <f ca="1">+IF(AND(ISNUMBER(OFFSET('Sanitation Data'!$E$12,0,10*ROW('Sanitation Data'!E51))),'Data Summary'!CT57="Yes"),OFFSET('Sanitation Data'!$E$12,0,10*ROW('Sanitation Data'!E51)),NA())</f>
        <v>#N/A</v>
      </c>
      <c r="AF57" s="538" t="e">
        <f ca="1">+IF(AND(ISNUMBER(OFFSET('Sanitation Data'!$F$4,0,10*ROW('Sanitation Data'!F51))),'Data Summary'!CU57="Yes"),100-OFFSET('Sanitation Data'!$F$4,0,10*ROW('Sanitation Data'!F51)),NA())</f>
        <v>#N/A</v>
      </c>
      <c r="AG57" s="538" t="e">
        <f ca="1">+IF(AND(ISNUMBER(OFFSET('Sanitation Data'!$F$6,0,10*ROW('Sanitation Data'!F51))),'Data Summary'!CV57="Yes"),OFFSET('Sanitation Data'!$F$6,0,10*ROW('Sanitation Data'!F51)),NA())</f>
        <v>#N/A</v>
      </c>
      <c r="AH57" s="538" t="e">
        <f ca="1">+IF(AND(ISNUMBER(OFFSET('Sanitation Data'!$F$10,0,10*ROW('Sanitation Data'!F51))),'Data Summary'!CW57="Yes"),OFFSET('Sanitation Data'!$F$10,0,10*ROW('Sanitation Data'!F51)),NA())</f>
        <v>#N/A</v>
      </c>
      <c r="AI57" s="538" t="e">
        <f ca="1">+IF(AND(ISNUMBER(OFFSET('Sanitation Data'!$F$11,0,10*ROW('Sanitation Data'!F51))),'Data Summary'!CX57="Yes"),OFFSET('Sanitation Data'!$F$11,0,10*ROW('Sanitation Data'!F51)),NA())</f>
        <v>#N/A</v>
      </c>
      <c r="AJ57" s="538" t="e">
        <f ca="1">+IF(AND(ISNUMBER(OFFSET('Sanitation Data'!$F$12,0,10*ROW('Sanitation Data'!F51))),'Data Summary'!CY57="Yes"),OFFSET('Sanitation Data'!$F$12,0,10*ROW('Sanitation Data'!F51)),NA())</f>
        <v>#N/A</v>
      </c>
      <c r="AK57" s="538" t="e">
        <f ca="1">+IF(AND(ISNUMBER(OFFSET('Sanitation Data'!$G$4,0,10*ROW('Sanitation Data'!G51))),'Data Summary'!CZ57="Yes"),100-OFFSET('Sanitation Data'!$G$4,0,10*ROW('Sanitation Data'!G51)),NA())</f>
        <v>#N/A</v>
      </c>
      <c r="AL57" s="538" t="e">
        <f ca="1">+IF(AND(ISNUMBER(OFFSET('Sanitation Data'!$G$6,0,10*ROW('Sanitation Data'!G51))),'Data Summary'!DA57="Yes"),OFFSET('Sanitation Data'!$G$6,0,10*ROW('Sanitation Data'!G51)),NA())</f>
        <v>#N/A</v>
      </c>
      <c r="AM57" s="538" t="e">
        <f ca="1">+IF(AND(ISNUMBER(OFFSET('Sanitation Data'!$G$10,0,10*ROW('Sanitation Data'!G51))),'Data Summary'!DB57="Yes"),OFFSET('Sanitation Data'!$G$10,0,10*ROW('Sanitation Data'!G51)),NA())</f>
        <v>#N/A</v>
      </c>
      <c r="AN57" s="538" t="e">
        <f ca="1">+IF(AND(ISNUMBER(OFFSET('Sanitation Data'!$G$11,0,10*ROW('Sanitation Data'!G51))),'Data Summary'!DC57="Yes"),OFFSET('Sanitation Data'!$G$11,0,10*ROW('Sanitation Data'!G51)),NA())</f>
        <v>#N/A</v>
      </c>
      <c r="AO57" s="538" t="e">
        <f ca="1">+IF(AND(ISNUMBER(OFFSET('Sanitation Data'!$G$12,0,10*ROW('Sanitation Data'!G51))),'Data Summary'!DD57="Yes"),OFFSET('Sanitation Data'!$G$12,0,10*ROW('Sanitation Data'!G51)),NA())</f>
        <v>#N/A</v>
      </c>
      <c r="AP57" s="538" t="e">
        <f ca="1">+IF(AND(ISNUMBER(OFFSET('Sanitation Data'!$H$4,0,10*ROW('Sanitation Data'!H51))),'Data Summary'!DE57="Yes"),100-OFFSET('Sanitation Data'!$H$4,0,10*ROW('Sanitation Data'!H51)),NA())</f>
        <v>#N/A</v>
      </c>
      <c r="AQ57" s="538" t="e">
        <f ca="1">+IF(AND(ISNUMBER(OFFSET('Sanitation Data'!$H$6,0,10*ROW('Sanitation Data'!H51))),'Data Summary'!DF57="Yes"),OFFSET('Sanitation Data'!$H$6,0,10*ROW('Sanitation Data'!H51)),NA())</f>
        <v>#N/A</v>
      </c>
      <c r="AR57" s="538" t="e">
        <f ca="1">+IF(AND(ISNUMBER(OFFSET('Sanitation Data'!$H$10,0,10*ROW('Sanitation Data'!H51))),'Data Summary'!DG57="Yes"),OFFSET('Sanitation Data'!$H$10,0,10*ROW('Sanitation Data'!H51)),NA())</f>
        <v>#N/A</v>
      </c>
      <c r="AS57" s="538" t="e">
        <f ca="1">+IF(AND(ISNUMBER(OFFSET('Sanitation Data'!$H$11,0,10*ROW('Sanitation Data'!H51))),'Data Summary'!DH57="Yes"),OFFSET('Sanitation Data'!$H$11,0,10*ROW('Sanitation Data'!H51)),NA())</f>
        <v>#N/A</v>
      </c>
      <c r="AT57" s="538" t="e">
        <f ca="1">+IF(AND(ISNUMBER(OFFSET('Sanitation Data'!$H$12,0,10*ROW('Sanitation Data'!H51))),'Data Summary'!DI57="Yes"),OFFSET('Sanitation Data'!$H$12,0,10*ROW('Sanitation Data'!H51)),NA())</f>
        <v>#N/A</v>
      </c>
      <c r="AU57" s="538" t="e">
        <f ca="1">+IF(AND(ISNUMBER(OFFSET('Sanitation Data'!$I$4,0,10*ROW('Sanitation Data'!I51))),'Data Summary'!DJ57="Yes"),100-OFFSET('Sanitation Data'!$I$4,0,10*ROW('Sanitation Data'!I51)),NA())</f>
        <v>#N/A</v>
      </c>
      <c r="AV57" s="538" t="e">
        <f ca="1">+IF(AND(ISNUMBER(OFFSET('Sanitation Data'!$I$6,0,10*ROW('Sanitation Data'!I51))),'Data Summary'!DK57="Yes"),OFFSET('Sanitation Data'!$I$6,0,10*ROW('Sanitation Data'!I51)),NA())</f>
        <v>#N/A</v>
      </c>
      <c r="AW57" s="538" t="e">
        <f ca="1">+IF(AND(ISNUMBER(OFFSET('Sanitation Data'!$I$10,0,10*ROW('Sanitation Data'!I51))),'Data Summary'!DL57="Yes"),OFFSET('Sanitation Data'!$I$10,0,10*ROW('Sanitation Data'!I51)),NA())</f>
        <v>#N/A</v>
      </c>
      <c r="AX57" s="538" t="e">
        <f ca="1">+IF(AND(ISNUMBER(OFFSET('Sanitation Data'!$I$11,0,10*ROW('Sanitation Data'!I51))),'Data Summary'!DM57="Yes"),OFFSET('Sanitation Data'!$I$11,0,10*ROW('Sanitation Data'!I51)),NA())</f>
        <v>#N/A</v>
      </c>
      <c r="AY57" s="538" t="e">
        <f ca="1">+IF(AND(ISNUMBER(OFFSET('Sanitation Data'!$I$12,0,10*ROW('Sanitation Data'!I51))),'Data Summary'!DN57="Yes"),OFFSET('Sanitation Data'!$I$12,0,10*ROW('Sanitation Data'!I51)),NA())</f>
        <v>#N/A</v>
      </c>
      <c r="AZ57" s="539" t="e">
        <f ca="1">+IF(AND(ISNUMBER(OFFSET('Hygiene Data'!$D$5,0,10*ROW('Hygiene Data'!D51))),'Data Summary'!DO57="Yes"),OFFSET('Hygiene Data'!$D$5,0,10*ROW('Hygiene Data'!D51)),NA())</f>
        <v>#N/A</v>
      </c>
      <c r="BA57" s="539" t="e">
        <f ca="1">+IF(AND(ISNUMBER(OFFSET('Hygiene Data'!$D$7,0,10*ROW('Hygiene Data'!D51))),'Data Summary'!DP57="Yes"),OFFSET('Hygiene Data'!$D$7,0,10*ROW('Hygiene Data'!D51)),NA())</f>
        <v>#N/A</v>
      </c>
      <c r="BB57" s="539" t="e">
        <f ca="1">+IF(AND(ISNUMBER(OFFSET('Hygiene Data'!$D$9,0,10*ROW('Hygiene Data'!D51))),'Data Summary'!DQ57="Yes"),OFFSET('Hygiene Data'!$D$9,0,10*ROW('Hygiene Data'!D51)),NA())</f>
        <v>#N/A</v>
      </c>
      <c r="BC57" s="539" t="e">
        <f ca="1">+IF(AND(ISNUMBER(OFFSET('Hygiene Data'!$E$5,0,10*ROW('Hygiene Data'!E51))),'Data Summary'!DR57="Yes"),OFFSET('Hygiene Data'!$E$5,0,10*ROW('Hygiene Data'!E51)),NA())</f>
        <v>#N/A</v>
      </c>
      <c r="BD57" s="539" t="e">
        <f ca="1">+IF(AND(ISNUMBER(OFFSET('Hygiene Data'!$E$7,0,10*ROW('Hygiene Data'!E51))),'Data Summary'!DS57="Yes"),OFFSET('Hygiene Data'!$E$7,0,10*ROW('Hygiene Data'!E51)),NA())</f>
        <v>#N/A</v>
      </c>
      <c r="BE57" s="539" t="e">
        <f ca="1">+IF(AND(ISNUMBER(OFFSET('Hygiene Data'!$E$9,0,10*ROW('Hygiene Data'!E51))),'Data Summary'!DT57="Yes"),OFFSET('Hygiene Data'!$E$9,0,10*ROW('Hygiene Data'!E51)),NA())</f>
        <v>#N/A</v>
      </c>
      <c r="BF57" s="539" t="e">
        <f ca="1">+IF(AND(ISNUMBER(OFFSET('Hygiene Data'!$F$5,0,10*ROW('Hygiene Data'!F51))),'Data Summary'!DU57="Yes"),OFFSET('Hygiene Data'!$F$5,0,10*ROW('Hygiene Data'!F51)),NA())</f>
        <v>#N/A</v>
      </c>
      <c r="BG57" s="539" t="e">
        <f ca="1">+IF(AND(ISNUMBER(OFFSET('Hygiene Data'!$F$7,0,10*ROW('Hygiene Data'!F51))),'Data Summary'!DV57="Yes"),OFFSET('Hygiene Data'!$F$7,0,10*ROW('Hygiene Data'!F51)),NA())</f>
        <v>#N/A</v>
      </c>
      <c r="BH57" s="539" t="e">
        <f ca="1">+IF(AND(ISNUMBER(OFFSET('Hygiene Data'!$F$9,0,10*ROW('Hygiene Data'!F51))),'Data Summary'!DW57="Yes"),OFFSET('Hygiene Data'!$F$9,0,10*ROW('Hygiene Data'!F51)),NA())</f>
        <v>#N/A</v>
      </c>
      <c r="BI57" s="539" t="e">
        <f ca="1">+IF(AND(ISNUMBER(OFFSET('Hygiene Data'!$G$5,0,10*ROW('Hygiene Data'!G51))),'Data Summary'!DX57="Yes"),OFFSET('Hygiene Data'!$G$5,0,10*ROW('Hygiene Data'!G51)),NA())</f>
        <v>#N/A</v>
      </c>
      <c r="BJ57" s="539" t="e">
        <f ca="1">+IF(AND(ISNUMBER(OFFSET('Hygiene Data'!$G$7,0,10*ROW('Hygiene Data'!G51))),'Data Summary'!DY57="Yes"),OFFSET('Hygiene Data'!$G$7,0,10*ROW('Hygiene Data'!G51)),NA())</f>
        <v>#N/A</v>
      </c>
      <c r="BK57" s="539" t="e">
        <f ca="1">+IF(AND(ISNUMBER(OFFSET('Hygiene Data'!$G$9,0,10*ROW('Hygiene Data'!G51))),'Data Summary'!DZ57="Yes"),OFFSET('Hygiene Data'!$G$9,0,10*ROW('Hygiene Data'!G51)),NA())</f>
        <v>#N/A</v>
      </c>
      <c r="BL57" s="539" t="e">
        <f ca="1">+IF(AND(ISNUMBER(OFFSET('Hygiene Data'!$H$5,0,10*ROW('Hygiene Data'!H51))),'Data Summary'!EA57="Yes"),OFFSET('Hygiene Data'!$H$5,0,10*ROW('Hygiene Data'!H51)),NA())</f>
        <v>#N/A</v>
      </c>
      <c r="BM57" s="539" t="e">
        <f ca="1">+IF(AND(ISNUMBER(OFFSET('Hygiene Data'!$H$7,0,10*ROW('Hygiene Data'!H51))),'Data Summary'!EB57="Yes"),OFFSET('Hygiene Data'!$H$7,0,10*ROW('Hygiene Data'!H51)),NA())</f>
        <v>#N/A</v>
      </c>
      <c r="BN57" s="539" t="e">
        <f ca="1">+IF(AND(ISNUMBER(OFFSET('Hygiene Data'!$H$9,0,10*ROW('Hygiene Data'!H51))),'Data Summary'!EC57="Yes"),OFFSET('Hygiene Data'!$H$9,0,10*ROW('Hygiene Data'!H51)),NA())</f>
        <v>#N/A</v>
      </c>
      <c r="BO57" s="539" t="e">
        <f ca="1">+IF(AND(ISNUMBER(OFFSET('Hygiene Data'!$I$5,0,10*ROW('Hygiene Data'!I51))),'Data Summary'!ED57="Yes"),OFFSET('Hygiene Data'!$I$5,0,10*ROW('Hygiene Data'!I51)),NA())</f>
        <v>#N/A</v>
      </c>
      <c r="BP57" s="539" t="e">
        <f ca="1">+IF(AND(ISNUMBER(OFFSET('Hygiene Data'!$I$7,0,10*ROW('Hygiene Data'!I51))),'Data Summary'!EE57="Yes"),OFFSET('Hygiene Data'!$I$7,0,10*ROW('Hygiene Data'!I51)),NA())</f>
        <v>#N/A</v>
      </c>
      <c r="BQ57" s="539" t="e">
        <f ca="1">+IF(AND(ISNUMBER(OFFSET('Hygiene Data'!$I$9,0,10*ROW('Hygiene Data'!I51))),'Data Summary'!EF57="Yes"),OFFSET('Hygiene Data'!$I$9,0,10*ROW('Hygiene Data'!I51)),NA())</f>
        <v>#N/A</v>
      </c>
    </row>
    <row r="58" spans="1:69" x14ac:dyDescent="0.25">
      <c r="A58" s="535" t="e">
        <f ca="1">+RIGHT('Data Summary'!A58,LEN('Data Summary'!A58)-9)</f>
        <v>#VALUE!</v>
      </c>
      <c r="B58" s="509" t="str">
        <f ca="1">+IF(ISTEXT('Data Summary'!B58),'Data Summary'!B58,"")</f>
        <v/>
      </c>
      <c r="C58" s="536" t="e">
        <f ca="1">+VALUE('Data Summary'!C58)</f>
        <v>#VALUE!</v>
      </c>
      <c r="D58" s="537" t="e">
        <f ca="1">+IF(AND(ISNUMBER(OFFSET('Water Data'!$D$4,0,10*ROW('Water Data'!D52))),'Data Summary'!BS58="Yes"),100-OFFSET('Water Data'!$D$4,0,10*ROW('Water Data'!D52)),NA())</f>
        <v>#N/A</v>
      </c>
      <c r="E58" s="537" t="e">
        <f ca="1">+IF(AND(ISNUMBER(OFFSET('Water Data'!$D$6,0,10*ROW('Water Data'!D52))),'Data Summary'!BT58="Yes"),OFFSET('Water Data'!$D$6,0,10*ROW('Water Data'!D52)),NA())</f>
        <v>#N/A</v>
      </c>
      <c r="F58" s="537" t="e">
        <f ca="1">+IF(AND(ISNUMBER(OFFSET('Water Data'!$D$9,0,10*ROW('Water Data'!D52))),'Data Summary'!BU58="Yes"),OFFSET('Water Data'!$D$9,0,10*ROW('Water Data'!D52)),NA())</f>
        <v>#N/A</v>
      </c>
      <c r="G58" s="537" t="e">
        <f ca="1">+IF(AND(ISNUMBER(OFFSET('Water Data'!$E$4,0,10*ROW('Water Data'!E52))),'Data Summary'!BV58="Yes"),100-OFFSET('Water Data'!$E$4,0,10*ROW('Water Data'!E52)),NA())</f>
        <v>#N/A</v>
      </c>
      <c r="H58" s="537" t="e">
        <f ca="1">+IF(AND(ISNUMBER(OFFSET('Water Data'!$E$6,0,10*ROW('Water Data'!E52))),'Data Summary'!BW58="Yes"),OFFSET('Water Data'!$E$6,0,10*ROW('Water Data'!E52)),NA())</f>
        <v>#N/A</v>
      </c>
      <c r="I58" s="537" t="e">
        <f ca="1">+IF(AND(ISNUMBER(OFFSET('Water Data'!$E$9,0,10*ROW('Water Data'!E52))),'Data Summary'!BX58="Yes"),OFFSET('Water Data'!$E$9,0,10*ROW('Water Data'!E52)),NA())</f>
        <v>#N/A</v>
      </c>
      <c r="J58" s="537" t="e">
        <f ca="1">+IF(AND(ISNUMBER(OFFSET('Water Data'!$F$4,0,10*ROW('Water Data'!F52))),'Data Summary'!BY58="Yes"),100-OFFSET('Water Data'!$F$4,0,10*ROW('Water Data'!F52)),NA())</f>
        <v>#N/A</v>
      </c>
      <c r="K58" s="537" t="e">
        <f ca="1">+IF(AND(ISNUMBER(OFFSET('Water Data'!$F$6,0,10*ROW('Water Data'!F52))),'Data Summary'!BZ58="Yes"),OFFSET('Water Data'!$F$6,0,10*ROW('Water Data'!F52)),NA())</f>
        <v>#N/A</v>
      </c>
      <c r="L58" s="537" t="e">
        <f ca="1">+IF(AND(ISNUMBER(OFFSET('Water Data'!$F$9,0,10*ROW('Water Data'!F52))),'Data Summary'!CA58="Yes"),OFFSET('Water Data'!$F$9,0,10*ROW('Water Data'!F52)),NA())</f>
        <v>#N/A</v>
      </c>
      <c r="M58" s="537" t="e">
        <f ca="1">+IF(AND(ISNUMBER(OFFSET('Water Data'!$G$4,0,10*ROW('Water Data'!G52))),'Data Summary'!CB58="Yes"),100-OFFSET('Water Data'!$G$4,0,10*ROW('Water Data'!G52)),NA())</f>
        <v>#N/A</v>
      </c>
      <c r="N58" s="537" t="e">
        <f ca="1">+IF(AND(ISNUMBER(OFFSET('Water Data'!$G$6,0,10*ROW('Water Data'!G52))),'Data Summary'!CC58="Yes"),OFFSET('Water Data'!$G$6,0,10*ROW('Water Data'!G52)),NA())</f>
        <v>#N/A</v>
      </c>
      <c r="O58" s="537" t="e">
        <f ca="1">+IF(AND(ISNUMBER(OFFSET('Water Data'!$G$9,0,10*ROW('Water Data'!G52))),'Data Summary'!CD58="Yes"),OFFSET('Water Data'!$G$9,0,10*ROW('Water Data'!G52)),NA())</f>
        <v>#N/A</v>
      </c>
      <c r="P58" s="537" t="e">
        <f ca="1">+IF(AND(ISNUMBER(OFFSET('Water Data'!$H$4,0,10*ROW('Water Data'!H52))),'Data Summary'!CE58="Yes"),100-OFFSET('Water Data'!$H$4,0,10*ROW('Water Data'!H52)),NA())</f>
        <v>#N/A</v>
      </c>
      <c r="Q58" s="537" t="e">
        <f ca="1">+IF(AND(ISNUMBER(OFFSET('Water Data'!$H$6,0,10*ROW('Water Data'!H52))),'Data Summary'!CF58="Yes"),OFFSET('Water Data'!$H$6,0,10*ROW('Water Data'!H52)),NA())</f>
        <v>#N/A</v>
      </c>
      <c r="R58" s="537" t="e">
        <f ca="1">+IF(AND(ISNUMBER(OFFSET('Water Data'!$H$9,0,10*ROW('Water Data'!H52))),'Data Summary'!CG58="Yes"),OFFSET('Water Data'!$H$9,0,10*ROW('Water Data'!H52)),NA())</f>
        <v>#N/A</v>
      </c>
      <c r="S58" s="537" t="e">
        <f ca="1">+IF(AND(ISNUMBER(OFFSET('Water Data'!$I$4,0,10*ROW('Water Data'!I52))),'Data Summary'!CH58="Yes"),100-OFFSET('Water Data'!$I$4,0,10*ROW('Water Data'!I52)),NA())</f>
        <v>#N/A</v>
      </c>
      <c r="T58" s="537" t="e">
        <f ca="1">+IF(AND(ISNUMBER(OFFSET('Water Data'!$I$6,0,10*ROW('Water Data'!I52))),'Data Summary'!CI58="Yes"),OFFSET('Water Data'!$I$6,0,10*ROW('Water Data'!I52)),NA())</f>
        <v>#N/A</v>
      </c>
      <c r="U58" s="537" t="e">
        <f ca="1">+IF(AND(ISNUMBER(OFFSET('Water Data'!$I$9,0,10*ROW('Water Data'!I52))),'Data Summary'!CJ58="Yes"),OFFSET('Water Data'!$I$9,0,10*ROW('Water Data'!I52)),NA())</f>
        <v>#N/A</v>
      </c>
      <c r="V58" s="538" t="e">
        <f ca="1">+IF(AND(ISNUMBER(OFFSET('Sanitation Data'!$D$4,0,10*ROW('Sanitation Data'!D52))),'Data Summary'!CK58="Yes"),100-OFFSET('Sanitation Data'!$D$4,0,10*ROW('Sanitation Data'!D52)),NA())</f>
        <v>#N/A</v>
      </c>
      <c r="W58" s="538" t="e">
        <f ca="1">+IF(AND(ISNUMBER(OFFSET('Sanitation Data'!$D$6,0,10*ROW('Sanitation Data'!D52))),'Data Summary'!CL58="Yes"),OFFSET('Sanitation Data'!$D$6,0,10*ROW('Sanitation Data'!D52)),NA())</f>
        <v>#N/A</v>
      </c>
      <c r="X58" s="538" t="e">
        <f ca="1">+IF(AND(ISNUMBER(OFFSET('Sanitation Data'!$D$10,0,10*ROW('Sanitation Data'!D52))),'Data Summary'!CM58="Yes"),OFFSET('Sanitation Data'!$D$10,0,10*ROW('Sanitation Data'!D52)),NA())</f>
        <v>#N/A</v>
      </c>
      <c r="Y58" s="538" t="e">
        <f ca="1">+IF(AND(ISNUMBER(OFFSET('Sanitation Data'!$D$11,0,10*ROW('Sanitation Data'!D52))),'Data Summary'!CN58="Yes"),OFFSET('Sanitation Data'!$D$11,0,10*ROW('Sanitation Data'!D52)),NA())</f>
        <v>#N/A</v>
      </c>
      <c r="Z58" s="538" t="e">
        <f ca="1">+IF(AND(ISNUMBER(OFFSET('Sanitation Data'!$D$12,0,10*ROW('Sanitation Data'!D52))),'Data Summary'!CO58="Yes"),OFFSET('Sanitation Data'!$D$12,0,10*ROW('Sanitation Data'!D52)),NA())</f>
        <v>#N/A</v>
      </c>
      <c r="AA58" s="538" t="e">
        <f ca="1">+IF(AND(ISNUMBER(OFFSET('Sanitation Data'!$E$4,0,10*ROW('Sanitation Data'!E52))),'Data Summary'!CP58="Yes"),100-OFFSET('Sanitation Data'!$E$4,0,10*ROW('Sanitation Data'!E52)),NA())</f>
        <v>#N/A</v>
      </c>
      <c r="AB58" s="538" t="e">
        <f ca="1">+IF(AND(ISNUMBER(OFFSET('Sanitation Data'!$E$6,0,10*ROW('Sanitation Data'!E52))),'Data Summary'!CQ58="Yes"),OFFSET('Sanitation Data'!$E$6,0,10*ROW('Sanitation Data'!E52)),NA())</f>
        <v>#N/A</v>
      </c>
      <c r="AC58" s="538" t="e">
        <f ca="1">+IF(AND(ISNUMBER(OFFSET('Sanitation Data'!$E$10,0,10*ROW('Sanitation Data'!E52))),'Data Summary'!CR58="Yes"),OFFSET('Sanitation Data'!$E$10,0,10*ROW('Sanitation Data'!E52)),NA())</f>
        <v>#N/A</v>
      </c>
      <c r="AD58" s="538" t="e">
        <f ca="1">+IF(AND(ISNUMBER(OFFSET('Sanitation Data'!$E$11,0,10*ROW('Sanitation Data'!E52))),'Data Summary'!CS58="Yes"),OFFSET('Sanitation Data'!$E$11,0,10*ROW('Sanitation Data'!E52)),NA())</f>
        <v>#N/A</v>
      </c>
      <c r="AE58" s="538" t="e">
        <f ca="1">+IF(AND(ISNUMBER(OFFSET('Sanitation Data'!$E$12,0,10*ROW('Sanitation Data'!E52))),'Data Summary'!CT58="Yes"),OFFSET('Sanitation Data'!$E$12,0,10*ROW('Sanitation Data'!E52)),NA())</f>
        <v>#N/A</v>
      </c>
      <c r="AF58" s="538" t="e">
        <f ca="1">+IF(AND(ISNUMBER(OFFSET('Sanitation Data'!$F$4,0,10*ROW('Sanitation Data'!F52))),'Data Summary'!CU58="Yes"),100-OFFSET('Sanitation Data'!$F$4,0,10*ROW('Sanitation Data'!F52)),NA())</f>
        <v>#N/A</v>
      </c>
      <c r="AG58" s="538" t="e">
        <f ca="1">+IF(AND(ISNUMBER(OFFSET('Sanitation Data'!$F$6,0,10*ROW('Sanitation Data'!F52))),'Data Summary'!CV58="Yes"),OFFSET('Sanitation Data'!$F$6,0,10*ROW('Sanitation Data'!F52)),NA())</f>
        <v>#N/A</v>
      </c>
      <c r="AH58" s="538" t="e">
        <f ca="1">+IF(AND(ISNUMBER(OFFSET('Sanitation Data'!$F$10,0,10*ROW('Sanitation Data'!F52))),'Data Summary'!CW58="Yes"),OFFSET('Sanitation Data'!$F$10,0,10*ROW('Sanitation Data'!F52)),NA())</f>
        <v>#N/A</v>
      </c>
      <c r="AI58" s="538" t="e">
        <f ca="1">+IF(AND(ISNUMBER(OFFSET('Sanitation Data'!$F$11,0,10*ROW('Sanitation Data'!F52))),'Data Summary'!CX58="Yes"),OFFSET('Sanitation Data'!$F$11,0,10*ROW('Sanitation Data'!F52)),NA())</f>
        <v>#N/A</v>
      </c>
      <c r="AJ58" s="538" t="e">
        <f ca="1">+IF(AND(ISNUMBER(OFFSET('Sanitation Data'!$F$12,0,10*ROW('Sanitation Data'!F52))),'Data Summary'!CY58="Yes"),OFFSET('Sanitation Data'!$F$12,0,10*ROW('Sanitation Data'!F52)),NA())</f>
        <v>#N/A</v>
      </c>
      <c r="AK58" s="538" t="e">
        <f ca="1">+IF(AND(ISNUMBER(OFFSET('Sanitation Data'!$G$4,0,10*ROW('Sanitation Data'!G52))),'Data Summary'!CZ58="Yes"),100-OFFSET('Sanitation Data'!$G$4,0,10*ROW('Sanitation Data'!G52)),NA())</f>
        <v>#N/A</v>
      </c>
      <c r="AL58" s="538" t="e">
        <f ca="1">+IF(AND(ISNUMBER(OFFSET('Sanitation Data'!$G$6,0,10*ROW('Sanitation Data'!G52))),'Data Summary'!DA58="Yes"),OFFSET('Sanitation Data'!$G$6,0,10*ROW('Sanitation Data'!G52)),NA())</f>
        <v>#N/A</v>
      </c>
      <c r="AM58" s="538" t="e">
        <f ca="1">+IF(AND(ISNUMBER(OFFSET('Sanitation Data'!$G$10,0,10*ROW('Sanitation Data'!G52))),'Data Summary'!DB58="Yes"),OFFSET('Sanitation Data'!$G$10,0,10*ROW('Sanitation Data'!G52)),NA())</f>
        <v>#N/A</v>
      </c>
      <c r="AN58" s="538" t="e">
        <f ca="1">+IF(AND(ISNUMBER(OFFSET('Sanitation Data'!$G$11,0,10*ROW('Sanitation Data'!G52))),'Data Summary'!DC58="Yes"),OFFSET('Sanitation Data'!$G$11,0,10*ROW('Sanitation Data'!G52)),NA())</f>
        <v>#N/A</v>
      </c>
      <c r="AO58" s="538" t="e">
        <f ca="1">+IF(AND(ISNUMBER(OFFSET('Sanitation Data'!$G$12,0,10*ROW('Sanitation Data'!G52))),'Data Summary'!DD58="Yes"),OFFSET('Sanitation Data'!$G$12,0,10*ROW('Sanitation Data'!G52)),NA())</f>
        <v>#N/A</v>
      </c>
      <c r="AP58" s="538" t="e">
        <f ca="1">+IF(AND(ISNUMBER(OFFSET('Sanitation Data'!$H$4,0,10*ROW('Sanitation Data'!H52))),'Data Summary'!DE58="Yes"),100-OFFSET('Sanitation Data'!$H$4,0,10*ROW('Sanitation Data'!H52)),NA())</f>
        <v>#N/A</v>
      </c>
      <c r="AQ58" s="538" t="e">
        <f ca="1">+IF(AND(ISNUMBER(OFFSET('Sanitation Data'!$H$6,0,10*ROW('Sanitation Data'!H52))),'Data Summary'!DF58="Yes"),OFFSET('Sanitation Data'!$H$6,0,10*ROW('Sanitation Data'!H52)),NA())</f>
        <v>#N/A</v>
      </c>
      <c r="AR58" s="538" t="e">
        <f ca="1">+IF(AND(ISNUMBER(OFFSET('Sanitation Data'!$H$10,0,10*ROW('Sanitation Data'!H52))),'Data Summary'!DG58="Yes"),OFFSET('Sanitation Data'!$H$10,0,10*ROW('Sanitation Data'!H52)),NA())</f>
        <v>#N/A</v>
      </c>
      <c r="AS58" s="538" t="e">
        <f ca="1">+IF(AND(ISNUMBER(OFFSET('Sanitation Data'!$H$11,0,10*ROW('Sanitation Data'!H52))),'Data Summary'!DH58="Yes"),OFFSET('Sanitation Data'!$H$11,0,10*ROW('Sanitation Data'!H52)),NA())</f>
        <v>#N/A</v>
      </c>
      <c r="AT58" s="538" t="e">
        <f ca="1">+IF(AND(ISNUMBER(OFFSET('Sanitation Data'!$H$12,0,10*ROW('Sanitation Data'!H52))),'Data Summary'!DI58="Yes"),OFFSET('Sanitation Data'!$H$12,0,10*ROW('Sanitation Data'!H52)),NA())</f>
        <v>#N/A</v>
      </c>
      <c r="AU58" s="538" t="e">
        <f ca="1">+IF(AND(ISNUMBER(OFFSET('Sanitation Data'!$I$4,0,10*ROW('Sanitation Data'!I52))),'Data Summary'!DJ58="Yes"),100-OFFSET('Sanitation Data'!$I$4,0,10*ROW('Sanitation Data'!I52)),NA())</f>
        <v>#N/A</v>
      </c>
      <c r="AV58" s="538" t="e">
        <f ca="1">+IF(AND(ISNUMBER(OFFSET('Sanitation Data'!$I$6,0,10*ROW('Sanitation Data'!I52))),'Data Summary'!DK58="Yes"),OFFSET('Sanitation Data'!$I$6,0,10*ROW('Sanitation Data'!I52)),NA())</f>
        <v>#N/A</v>
      </c>
      <c r="AW58" s="538" t="e">
        <f ca="1">+IF(AND(ISNUMBER(OFFSET('Sanitation Data'!$I$10,0,10*ROW('Sanitation Data'!I52))),'Data Summary'!DL58="Yes"),OFFSET('Sanitation Data'!$I$10,0,10*ROW('Sanitation Data'!I52)),NA())</f>
        <v>#N/A</v>
      </c>
      <c r="AX58" s="538" t="e">
        <f ca="1">+IF(AND(ISNUMBER(OFFSET('Sanitation Data'!$I$11,0,10*ROW('Sanitation Data'!I52))),'Data Summary'!DM58="Yes"),OFFSET('Sanitation Data'!$I$11,0,10*ROW('Sanitation Data'!I52)),NA())</f>
        <v>#N/A</v>
      </c>
      <c r="AY58" s="538" t="e">
        <f ca="1">+IF(AND(ISNUMBER(OFFSET('Sanitation Data'!$I$12,0,10*ROW('Sanitation Data'!I52))),'Data Summary'!DN58="Yes"),OFFSET('Sanitation Data'!$I$12,0,10*ROW('Sanitation Data'!I52)),NA())</f>
        <v>#N/A</v>
      </c>
      <c r="AZ58" s="539" t="e">
        <f ca="1">+IF(AND(ISNUMBER(OFFSET('Hygiene Data'!$D$5,0,10*ROW('Hygiene Data'!D52))),'Data Summary'!DO58="Yes"),OFFSET('Hygiene Data'!$D$5,0,10*ROW('Hygiene Data'!D52)),NA())</f>
        <v>#N/A</v>
      </c>
      <c r="BA58" s="539" t="e">
        <f ca="1">+IF(AND(ISNUMBER(OFFSET('Hygiene Data'!$D$7,0,10*ROW('Hygiene Data'!D52))),'Data Summary'!DP58="Yes"),OFFSET('Hygiene Data'!$D$7,0,10*ROW('Hygiene Data'!D52)),NA())</f>
        <v>#N/A</v>
      </c>
      <c r="BB58" s="539" t="e">
        <f ca="1">+IF(AND(ISNUMBER(OFFSET('Hygiene Data'!$D$9,0,10*ROW('Hygiene Data'!D52))),'Data Summary'!DQ58="Yes"),OFFSET('Hygiene Data'!$D$9,0,10*ROW('Hygiene Data'!D52)),NA())</f>
        <v>#N/A</v>
      </c>
      <c r="BC58" s="539" t="e">
        <f ca="1">+IF(AND(ISNUMBER(OFFSET('Hygiene Data'!$E$5,0,10*ROW('Hygiene Data'!E52))),'Data Summary'!DR58="Yes"),OFFSET('Hygiene Data'!$E$5,0,10*ROW('Hygiene Data'!E52)),NA())</f>
        <v>#N/A</v>
      </c>
      <c r="BD58" s="539" t="e">
        <f ca="1">+IF(AND(ISNUMBER(OFFSET('Hygiene Data'!$E$7,0,10*ROW('Hygiene Data'!E52))),'Data Summary'!DS58="Yes"),OFFSET('Hygiene Data'!$E$7,0,10*ROW('Hygiene Data'!E52)),NA())</f>
        <v>#N/A</v>
      </c>
      <c r="BE58" s="539" t="e">
        <f ca="1">+IF(AND(ISNUMBER(OFFSET('Hygiene Data'!$E$9,0,10*ROW('Hygiene Data'!E52))),'Data Summary'!DT58="Yes"),OFFSET('Hygiene Data'!$E$9,0,10*ROW('Hygiene Data'!E52)),NA())</f>
        <v>#N/A</v>
      </c>
      <c r="BF58" s="539" t="e">
        <f ca="1">+IF(AND(ISNUMBER(OFFSET('Hygiene Data'!$F$5,0,10*ROW('Hygiene Data'!F52))),'Data Summary'!DU58="Yes"),OFFSET('Hygiene Data'!$F$5,0,10*ROW('Hygiene Data'!F52)),NA())</f>
        <v>#N/A</v>
      </c>
      <c r="BG58" s="539" t="e">
        <f ca="1">+IF(AND(ISNUMBER(OFFSET('Hygiene Data'!$F$7,0,10*ROW('Hygiene Data'!F52))),'Data Summary'!DV58="Yes"),OFFSET('Hygiene Data'!$F$7,0,10*ROW('Hygiene Data'!F52)),NA())</f>
        <v>#N/A</v>
      </c>
      <c r="BH58" s="539" t="e">
        <f ca="1">+IF(AND(ISNUMBER(OFFSET('Hygiene Data'!$F$9,0,10*ROW('Hygiene Data'!F52))),'Data Summary'!DW58="Yes"),OFFSET('Hygiene Data'!$F$9,0,10*ROW('Hygiene Data'!F52)),NA())</f>
        <v>#N/A</v>
      </c>
      <c r="BI58" s="539" t="e">
        <f ca="1">+IF(AND(ISNUMBER(OFFSET('Hygiene Data'!$G$5,0,10*ROW('Hygiene Data'!G52))),'Data Summary'!DX58="Yes"),OFFSET('Hygiene Data'!$G$5,0,10*ROW('Hygiene Data'!G52)),NA())</f>
        <v>#N/A</v>
      </c>
      <c r="BJ58" s="539" t="e">
        <f ca="1">+IF(AND(ISNUMBER(OFFSET('Hygiene Data'!$G$7,0,10*ROW('Hygiene Data'!G52))),'Data Summary'!DY58="Yes"),OFFSET('Hygiene Data'!$G$7,0,10*ROW('Hygiene Data'!G52)),NA())</f>
        <v>#N/A</v>
      </c>
      <c r="BK58" s="539" t="e">
        <f ca="1">+IF(AND(ISNUMBER(OFFSET('Hygiene Data'!$G$9,0,10*ROW('Hygiene Data'!G52))),'Data Summary'!DZ58="Yes"),OFFSET('Hygiene Data'!$G$9,0,10*ROW('Hygiene Data'!G52)),NA())</f>
        <v>#N/A</v>
      </c>
      <c r="BL58" s="539" t="e">
        <f ca="1">+IF(AND(ISNUMBER(OFFSET('Hygiene Data'!$H$5,0,10*ROW('Hygiene Data'!H52))),'Data Summary'!EA58="Yes"),OFFSET('Hygiene Data'!$H$5,0,10*ROW('Hygiene Data'!H52)),NA())</f>
        <v>#N/A</v>
      </c>
      <c r="BM58" s="539" t="e">
        <f ca="1">+IF(AND(ISNUMBER(OFFSET('Hygiene Data'!$H$7,0,10*ROW('Hygiene Data'!H52))),'Data Summary'!EB58="Yes"),OFFSET('Hygiene Data'!$H$7,0,10*ROW('Hygiene Data'!H52)),NA())</f>
        <v>#N/A</v>
      </c>
      <c r="BN58" s="539" t="e">
        <f ca="1">+IF(AND(ISNUMBER(OFFSET('Hygiene Data'!$H$9,0,10*ROW('Hygiene Data'!H52))),'Data Summary'!EC58="Yes"),OFFSET('Hygiene Data'!$H$9,0,10*ROW('Hygiene Data'!H52)),NA())</f>
        <v>#N/A</v>
      </c>
      <c r="BO58" s="539" t="e">
        <f ca="1">+IF(AND(ISNUMBER(OFFSET('Hygiene Data'!$I$5,0,10*ROW('Hygiene Data'!I52))),'Data Summary'!ED58="Yes"),OFFSET('Hygiene Data'!$I$5,0,10*ROW('Hygiene Data'!I52)),NA())</f>
        <v>#N/A</v>
      </c>
      <c r="BP58" s="539" t="e">
        <f ca="1">+IF(AND(ISNUMBER(OFFSET('Hygiene Data'!$I$7,0,10*ROW('Hygiene Data'!I52))),'Data Summary'!EE58="Yes"),OFFSET('Hygiene Data'!$I$7,0,10*ROW('Hygiene Data'!I52)),NA())</f>
        <v>#N/A</v>
      </c>
      <c r="BQ58" s="539" t="e">
        <f ca="1">+IF(AND(ISNUMBER(OFFSET('Hygiene Data'!$I$9,0,10*ROW('Hygiene Data'!I52))),'Data Summary'!EF58="Yes"),OFFSET('Hygiene Data'!$I$9,0,10*ROW('Hygiene Data'!I52)),NA())</f>
        <v>#N/A</v>
      </c>
    </row>
    <row r="59" spans="1:69" x14ac:dyDescent="0.25">
      <c r="A59" s="535" t="e">
        <f ca="1">+RIGHT('Data Summary'!A59,LEN('Data Summary'!A59)-9)</f>
        <v>#VALUE!</v>
      </c>
      <c r="B59" s="509" t="str">
        <f ca="1">+IF(ISTEXT('Data Summary'!B59),'Data Summary'!B59,"")</f>
        <v/>
      </c>
      <c r="C59" s="536" t="e">
        <f ca="1">+VALUE('Data Summary'!C59)</f>
        <v>#VALUE!</v>
      </c>
      <c r="D59" s="537" t="e">
        <f ca="1">+IF(AND(ISNUMBER(OFFSET('Water Data'!$D$4,0,10*ROW('Water Data'!D53))),'Data Summary'!BS59="Yes"),100-OFFSET('Water Data'!$D$4,0,10*ROW('Water Data'!D53)),NA())</f>
        <v>#N/A</v>
      </c>
      <c r="E59" s="537" t="e">
        <f ca="1">+IF(AND(ISNUMBER(OFFSET('Water Data'!$D$6,0,10*ROW('Water Data'!D53))),'Data Summary'!BT59="Yes"),OFFSET('Water Data'!$D$6,0,10*ROW('Water Data'!D53)),NA())</f>
        <v>#N/A</v>
      </c>
      <c r="F59" s="537" t="e">
        <f ca="1">+IF(AND(ISNUMBER(OFFSET('Water Data'!$D$9,0,10*ROW('Water Data'!D53))),'Data Summary'!BU59="Yes"),OFFSET('Water Data'!$D$9,0,10*ROW('Water Data'!D53)),NA())</f>
        <v>#N/A</v>
      </c>
      <c r="G59" s="537" t="e">
        <f ca="1">+IF(AND(ISNUMBER(OFFSET('Water Data'!$E$4,0,10*ROW('Water Data'!E53))),'Data Summary'!BV59="Yes"),100-OFFSET('Water Data'!$E$4,0,10*ROW('Water Data'!E53)),NA())</f>
        <v>#N/A</v>
      </c>
      <c r="H59" s="537" t="e">
        <f ca="1">+IF(AND(ISNUMBER(OFFSET('Water Data'!$E$6,0,10*ROW('Water Data'!E53))),'Data Summary'!BW59="Yes"),OFFSET('Water Data'!$E$6,0,10*ROW('Water Data'!E53)),NA())</f>
        <v>#N/A</v>
      </c>
      <c r="I59" s="537" t="e">
        <f ca="1">+IF(AND(ISNUMBER(OFFSET('Water Data'!$E$9,0,10*ROW('Water Data'!E53))),'Data Summary'!BX59="Yes"),OFFSET('Water Data'!$E$9,0,10*ROW('Water Data'!E53)),NA())</f>
        <v>#N/A</v>
      </c>
      <c r="J59" s="537" t="e">
        <f ca="1">+IF(AND(ISNUMBER(OFFSET('Water Data'!$F$4,0,10*ROW('Water Data'!F53))),'Data Summary'!BY59="Yes"),100-OFFSET('Water Data'!$F$4,0,10*ROW('Water Data'!F53)),NA())</f>
        <v>#N/A</v>
      </c>
      <c r="K59" s="537" t="e">
        <f ca="1">+IF(AND(ISNUMBER(OFFSET('Water Data'!$F$6,0,10*ROW('Water Data'!F53))),'Data Summary'!BZ59="Yes"),OFFSET('Water Data'!$F$6,0,10*ROW('Water Data'!F53)),NA())</f>
        <v>#N/A</v>
      </c>
      <c r="L59" s="537" t="e">
        <f ca="1">+IF(AND(ISNUMBER(OFFSET('Water Data'!$F$9,0,10*ROW('Water Data'!F53))),'Data Summary'!CA59="Yes"),OFFSET('Water Data'!$F$9,0,10*ROW('Water Data'!F53)),NA())</f>
        <v>#N/A</v>
      </c>
      <c r="M59" s="537" t="e">
        <f ca="1">+IF(AND(ISNUMBER(OFFSET('Water Data'!$G$4,0,10*ROW('Water Data'!G53))),'Data Summary'!CB59="Yes"),100-OFFSET('Water Data'!$G$4,0,10*ROW('Water Data'!G53)),NA())</f>
        <v>#N/A</v>
      </c>
      <c r="N59" s="537" t="e">
        <f ca="1">+IF(AND(ISNUMBER(OFFSET('Water Data'!$G$6,0,10*ROW('Water Data'!G53))),'Data Summary'!CC59="Yes"),OFFSET('Water Data'!$G$6,0,10*ROW('Water Data'!G53)),NA())</f>
        <v>#N/A</v>
      </c>
      <c r="O59" s="537" t="e">
        <f ca="1">+IF(AND(ISNUMBER(OFFSET('Water Data'!$G$9,0,10*ROW('Water Data'!G53))),'Data Summary'!CD59="Yes"),OFFSET('Water Data'!$G$9,0,10*ROW('Water Data'!G53)),NA())</f>
        <v>#N/A</v>
      </c>
      <c r="P59" s="537" t="e">
        <f ca="1">+IF(AND(ISNUMBER(OFFSET('Water Data'!$H$4,0,10*ROW('Water Data'!H53))),'Data Summary'!CE59="Yes"),100-OFFSET('Water Data'!$H$4,0,10*ROW('Water Data'!H53)),NA())</f>
        <v>#N/A</v>
      </c>
      <c r="Q59" s="537" t="e">
        <f ca="1">+IF(AND(ISNUMBER(OFFSET('Water Data'!$H$6,0,10*ROW('Water Data'!H53))),'Data Summary'!CF59="Yes"),OFFSET('Water Data'!$H$6,0,10*ROW('Water Data'!H53)),NA())</f>
        <v>#N/A</v>
      </c>
      <c r="R59" s="537" t="e">
        <f ca="1">+IF(AND(ISNUMBER(OFFSET('Water Data'!$H$9,0,10*ROW('Water Data'!H53))),'Data Summary'!CG59="Yes"),OFFSET('Water Data'!$H$9,0,10*ROW('Water Data'!H53)),NA())</f>
        <v>#N/A</v>
      </c>
      <c r="S59" s="537" t="e">
        <f ca="1">+IF(AND(ISNUMBER(OFFSET('Water Data'!$I$4,0,10*ROW('Water Data'!I53))),'Data Summary'!CH59="Yes"),100-OFFSET('Water Data'!$I$4,0,10*ROW('Water Data'!I53)),NA())</f>
        <v>#N/A</v>
      </c>
      <c r="T59" s="537" t="e">
        <f ca="1">+IF(AND(ISNUMBER(OFFSET('Water Data'!$I$6,0,10*ROW('Water Data'!I53))),'Data Summary'!CI59="Yes"),OFFSET('Water Data'!$I$6,0,10*ROW('Water Data'!I53)),NA())</f>
        <v>#N/A</v>
      </c>
      <c r="U59" s="537" t="e">
        <f ca="1">+IF(AND(ISNUMBER(OFFSET('Water Data'!$I$9,0,10*ROW('Water Data'!I53))),'Data Summary'!CJ59="Yes"),OFFSET('Water Data'!$I$9,0,10*ROW('Water Data'!I53)),NA())</f>
        <v>#N/A</v>
      </c>
      <c r="V59" s="538" t="e">
        <f ca="1">+IF(AND(ISNUMBER(OFFSET('Sanitation Data'!$D$4,0,10*ROW('Sanitation Data'!D53))),'Data Summary'!CK59="Yes"),100-OFFSET('Sanitation Data'!$D$4,0,10*ROW('Sanitation Data'!D53)),NA())</f>
        <v>#N/A</v>
      </c>
      <c r="W59" s="538" t="e">
        <f ca="1">+IF(AND(ISNUMBER(OFFSET('Sanitation Data'!$D$6,0,10*ROW('Sanitation Data'!D53))),'Data Summary'!CL59="Yes"),OFFSET('Sanitation Data'!$D$6,0,10*ROW('Sanitation Data'!D53)),NA())</f>
        <v>#N/A</v>
      </c>
      <c r="X59" s="538" t="e">
        <f ca="1">+IF(AND(ISNUMBER(OFFSET('Sanitation Data'!$D$10,0,10*ROW('Sanitation Data'!D53))),'Data Summary'!CM59="Yes"),OFFSET('Sanitation Data'!$D$10,0,10*ROW('Sanitation Data'!D53)),NA())</f>
        <v>#N/A</v>
      </c>
      <c r="Y59" s="538" t="e">
        <f ca="1">+IF(AND(ISNUMBER(OFFSET('Sanitation Data'!$D$11,0,10*ROW('Sanitation Data'!D53))),'Data Summary'!CN59="Yes"),OFFSET('Sanitation Data'!$D$11,0,10*ROW('Sanitation Data'!D53)),NA())</f>
        <v>#N/A</v>
      </c>
      <c r="Z59" s="538" t="e">
        <f ca="1">+IF(AND(ISNUMBER(OFFSET('Sanitation Data'!$D$12,0,10*ROW('Sanitation Data'!D53))),'Data Summary'!CO59="Yes"),OFFSET('Sanitation Data'!$D$12,0,10*ROW('Sanitation Data'!D53)),NA())</f>
        <v>#N/A</v>
      </c>
      <c r="AA59" s="538" t="e">
        <f ca="1">+IF(AND(ISNUMBER(OFFSET('Sanitation Data'!$E$4,0,10*ROW('Sanitation Data'!E53))),'Data Summary'!CP59="Yes"),100-OFFSET('Sanitation Data'!$E$4,0,10*ROW('Sanitation Data'!E53)),NA())</f>
        <v>#N/A</v>
      </c>
      <c r="AB59" s="538" t="e">
        <f ca="1">+IF(AND(ISNUMBER(OFFSET('Sanitation Data'!$E$6,0,10*ROW('Sanitation Data'!E53))),'Data Summary'!CQ59="Yes"),OFFSET('Sanitation Data'!$E$6,0,10*ROW('Sanitation Data'!E53)),NA())</f>
        <v>#N/A</v>
      </c>
      <c r="AC59" s="538" t="e">
        <f ca="1">+IF(AND(ISNUMBER(OFFSET('Sanitation Data'!$E$10,0,10*ROW('Sanitation Data'!E53))),'Data Summary'!CR59="Yes"),OFFSET('Sanitation Data'!$E$10,0,10*ROW('Sanitation Data'!E53)),NA())</f>
        <v>#N/A</v>
      </c>
      <c r="AD59" s="538" t="e">
        <f ca="1">+IF(AND(ISNUMBER(OFFSET('Sanitation Data'!$E$11,0,10*ROW('Sanitation Data'!E53))),'Data Summary'!CS59="Yes"),OFFSET('Sanitation Data'!$E$11,0,10*ROW('Sanitation Data'!E53)),NA())</f>
        <v>#N/A</v>
      </c>
      <c r="AE59" s="538" t="e">
        <f ca="1">+IF(AND(ISNUMBER(OFFSET('Sanitation Data'!$E$12,0,10*ROW('Sanitation Data'!E53))),'Data Summary'!CT59="Yes"),OFFSET('Sanitation Data'!$E$12,0,10*ROW('Sanitation Data'!E53)),NA())</f>
        <v>#N/A</v>
      </c>
      <c r="AF59" s="538" t="e">
        <f ca="1">+IF(AND(ISNUMBER(OFFSET('Sanitation Data'!$F$4,0,10*ROW('Sanitation Data'!F53))),'Data Summary'!CU59="Yes"),100-OFFSET('Sanitation Data'!$F$4,0,10*ROW('Sanitation Data'!F53)),NA())</f>
        <v>#N/A</v>
      </c>
      <c r="AG59" s="538" t="e">
        <f ca="1">+IF(AND(ISNUMBER(OFFSET('Sanitation Data'!$F$6,0,10*ROW('Sanitation Data'!F53))),'Data Summary'!CV59="Yes"),OFFSET('Sanitation Data'!$F$6,0,10*ROW('Sanitation Data'!F53)),NA())</f>
        <v>#N/A</v>
      </c>
      <c r="AH59" s="538" t="e">
        <f ca="1">+IF(AND(ISNUMBER(OFFSET('Sanitation Data'!$F$10,0,10*ROW('Sanitation Data'!F53))),'Data Summary'!CW59="Yes"),OFFSET('Sanitation Data'!$F$10,0,10*ROW('Sanitation Data'!F53)),NA())</f>
        <v>#N/A</v>
      </c>
      <c r="AI59" s="538" t="e">
        <f ca="1">+IF(AND(ISNUMBER(OFFSET('Sanitation Data'!$F$11,0,10*ROW('Sanitation Data'!F53))),'Data Summary'!CX59="Yes"),OFFSET('Sanitation Data'!$F$11,0,10*ROW('Sanitation Data'!F53)),NA())</f>
        <v>#N/A</v>
      </c>
      <c r="AJ59" s="538" t="e">
        <f ca="1">+IF(AND(ISNUMBER(OFFSET('Sanitation Data'!$F$12,0,10*ROW('Sanitation Data'!F53))),'Data Summary'!CY59="Yes"),OFFSET('Sanitation Data'!$F$12,0,10*ROW('Sanitation Data'!F53)),NA())</f>
        <v>#N/A</v>
      </c>
      <c r="AK59" s="538" t="e">
        <f ca="1">+IF(AND(ISNUMBER(OFFSET('Sanitation Data'!$G$4,0,10*ROW('Sanitation Data'!G53))),'Data Summary'!CZ59="Yes"),100-OFFSET('Sanitation Data'!$G$4,0,10*ROW('Sanitation Data'!G53)),NA())</f>
        <v>#N/A</v>
      </c>
      <c r="AL59" s="538" t="e">
        <f ca="1">+IF(AND(ISNUMBER(OFFSET('Sanitation Data'!$G$6,0,10*ROW('Sanitation Data'!G53))),'Data Summary'!DA59="Yes"),OFFSET('Sanitation Data'!$G$6,0,10*ROW('Sanitation Data'!G53)),NA())</f>
        <v>#N/A</v>
      </c>
      <c r="AM59" s="538" t="e">
        <f ca="1">+IF(AND(ISNUMBER(OFFSET('Sanitation Data'!$G$10,0,10*ROW('Sanitation Data'!G53))),'Data Summary'!DB59="Yes"),OFFSET('Sanitation Data'!$G$10,0,10*ROW('Sanitation Data'!G53)),NA())</f>
        <v>#N/A</v>
      </c>
      <c r="AN59" s="538" t="e">
        <f ca="1">+IF(AND(ISNUMBER(OFFSET('Sanitation Data'!$G$11,0,10*ROW('Sanitation Data'!G53))),'Data Summary'!DC59="Yes"),OFFSET('Sanitation Data'!$G$11,0,10*ROW('Sanitation Data'!G53)),NA())</f>
        <v>#N/A</v>
      </c>
      <c r="AO59" s="538" t="e">
        <f ca="1">+IF(AND(ISNUMBER(OFFSET('Sanitation Data'!$G$12,0,10*ROW('Sanitation Data'!G53))),'Data Summary'!DD59="Yes"),OFFSET('Sanitation Data'!$G$12,0,10*ROW('Sanitation Data'!G53)),NA())</f>
        <v>#N/A</v>
      </c>
      <c r="AP59" s="538" t="e">
        <f ca="1">+IF(AND(ISNUMBER(OFFSET('Sanitation Data'!$H$4,0,10*ROW('Sanitation Data'!H53))),'Data Summary'!DE59="Yes"),100-OFFSET('Sanitation Data'!$H$4,0,10*ROW('Sanitation Data'!H53)),NA())</f>
        <v>#N/A</v>
      </c>
      <c r="AQ59" s="538" t="e">
        <f ca="1">+IF(AND(ISNUMBER(OFFSET('Sanitation Data'!$H$6,0,10*ROW('Sanitation Data'!H53))),'Data Summary'!DF59="Yes"),OFFSET('Sanitation Data'!$H$6,0,10*ROW('Sanitation Data'!H53)),NA())</f>
        <v>#N/A</v>
      </c>
      <c r="AR59" s="538" t="e">
        <f ca="1">+IF(AND(ISNUMBER(OFFSET('Sanitation Data'!$H$10,0,10*ROW('Sanitation Data'!H53))),'Data Summary'!DG59="Yes"),OFFSET('Sanitation Data'!$H$10,0,10*ROW('Sanitation Data'!H53)),NA())</f>
        <v>#N/A</v>
      </c>
      <c r="AS59" s="538" t="e">
        <f ca="1">+IF(AND(ISNUMBER(OFFSET('Sanitation Data'!$H$11,0,10*ROW('Sanitation Data'!H53))),'Data Summary'!DH59="Yes"),OFFSET('Sanitation Data'!$H$11,0,10*ROW('Sanitation Data'!H53)),NA())</f>
        <v>#N/A</v>
      </c>
      <c r="AT59" s="538" t="e">
        <f ca="1">+IF(AND(ISNUMBER(OFFSET('Sanitation Data'!$H$12,0,10*ROW('Sanitation Data'!H53))),'Data Summary'!DI59="Yes"),OFFSET('Sanitation Data'!$H$12,0,10*ROW('Sanitation Data'!H53)),NA())</f>
        <v>#N/A</v>
      </c>
      <c r="AU59" s="538" t="e">
        <f ca="1">+IF(AND(ISNUMBER(OFFSET('Sanitation Data'!$I$4,0,10*ROW('Sanitation Data'!I53))),'Data Summary'!DJ59="Yes"),100-OFFSET('Sanitation Data'!$I$4,0,10*ROW('Sanitation Data'!I53)),NA())</f>
        <v>#N/A</v>
      </c>
      <c r="AV59" s="538" t="e">
        <f ca="1">+IF(AND(ISNUMBER(OFFSET('Sanitation Data'!$I$6,0,10*ROW('Sanitation Data'!I53))),'Data Summary'!DK59="Yes"),OFFSET('Sanitation Data'!$I$6,0,10*ROW('Sanitation Data'!I53)),NA())</f>
        <v>#N/A</v>
      </c>
      <c r="AW59" s="538" t="e">
        <f ca="1">+IF(AND(ISNUMBER(OFFSET('Sanitation Data'!$I$10,0,10*ROW('Sanitation Data'!I53))),'Data Summary'!DL59="Yes"),OFFSET('Sanitation Data'!$I$10,0,10*ROW('Sanitation Data'!I53)),NA())</f>
        <v>#N/A</v>
      </c>
      <c r="AX59" s="538" t="e">
        <f ca="1">+IF(AND(ISNUMBER(OFFSET('Sanitation Data'!$I$11,0,10*ROW('Sanitation Data'!I53))),'Data Summary'!DM59="Yes"),OFFSET('Sanitation Data'!$I$11,0,10*ROW('Sanitation Data'!I53)),NA())</f>
        <v>#N/A</v>
      </c>
      <c r="AY59" s="538" t="e">
        <f ca="1">+IF(AND(ISNUMBER(OFFSET('Sanitation Data'!$I$12,0,10*ROW('Sanitation Data'!I53))),'Data Summary'!DN59="Yes"),OFFSET('Sanitation Data'!$I$12,0,10*ROW('Sanitation Data'!I53)),NA())</f>
        <v>#N/A</v>
      </c>
      <c r="AZ59" s="539" t="e">
        <f ca="1">+IF(AND(ISNUMBER(OFFSET('Hygiene Data'!$D$5,0,10*ROW('Hygiene Data'!D53))),'Data Summary'!DO59="Yes"),OFFSET('Hygiene Data'!$D$5,0,10*ROW('Hygiene Data'!D53)),NA())</f>
        <v>#N/A</v>
      </c>
      <c r="BA59" s="539" t="e">
        <f ca="1">+IF(AND(ISNUMBER(OFFSET('Hygiene Data'!$D$7,0,10*ROW('Hygiene Data'!D53))),'Data Summary'!DP59="Yes"),OFFSET('Hygiene Data'!$D$7,0,10*ROW('Hygiene Data'!D53)),NA())</f>
        <v>#N/A</v>
      </c>
      <c r="BB59" s="539" t="e">
        <f ca="1">+IF(AND(ISNUMBER(OFFSET('Hygiene Data'!$D$9,0,10*ROW('Hygiene Data'!D53))),'Data Summary'!DQ59="Yes"),OFFSET('Hygiene Data'!$D$9,0,10*ROW('Hygiene Data'!D53)),NA())</f>
        <v>#N/A</v>
      </c>
      <c r="BC59" s="539" t="e">
        <f ca="1">+IF(AND(ISNUMBER(OFFSET('Hygiene Data'!$E$5,0,10*ROW('Hygiene Data'!E53))),'Data Summary'!DR59="Yes"),OFFSET('Hygiene Data'!$E$5,0,10*ROW('Hygiene Data'!E53)),NA())</f>
        <v>#N/A</v>
      </c>
      <c r="BD59" s="539" t="e">
        <f ca="1">+IF(AND(ISNUMBER(OFFSET('Hygiene Data'!$E$7,0,10*ROW('Hygiene Data'!E53))),'Data Summary'!DS59="Yes"),OFFSET('Hygiene Data'!$E$7,0,10*ROW('Hygiene Data'!E53)),NA())</f>
        <v>#N/A</v>
      </c>
      <c r="BE59" s="539" t="e">
        <f ca="1">+IF(AND(ISNUMBER(OFFSET('Hygiene Data'!$E$9,0,10*ROW('Hygiene Data'!E53))),'Data Summary'!DT59="Yes"),OFFSET('Hygiene Data'!$E$9,0,10*ROW('Hygiene Data'!E53)),NA())</f>
        <v>#N/A</v>
      </c>
      <c r="BF59" s="539" t="e">
        <f ca="1">+IF(AND(ISNUMBER(OFFSET('Hygiene Data'!$F$5,0,10*ROW('Hygiene Data'!F53))),'Data Summary'!DU59="Yes"),OFFSET('Hygiene Data'!$F$5,0,10*ROW('Hygiene Data'!F53)),NA())</f>
        <v>#N/A</v>
      </c>
      <c r="BG59" s="539" t="e">
        <f ca="1">+IF(AND(ISNUMBER(OFFSET('Hygiene Data'!$F$7,0,10*ROW('Hygiene Data'!F53))),'Data Summary'!DV59="Yes"),OFFSET('Hygiene Data'!$F$7,0,10*ROW('Hygiene Data'!F53)),NA())</f>
        <v>#N/A</v>
      </c>
      <c r="BH59" s="539" t="e">
        <f ca="1">+IF(AND(ISNUMBER(OFFSET('Hygiene Data'!$F$9,0,10*ROW('Hygiene Data'!F53))),'Data Summary'!DW59="Yes"),OFFSET('Hygiene Data'!$F$9,0,10*ROW('Hygiene Data'!F53)),NA())</f>
        <v>#N/A</v>
      </c>
      <c r="BI59" s="539" t="e">
        <f ca="1">+IF(AND(ISNUMBER(OFFSET('Hygiene Data'!$G$5,0,10*ROW('Hygiene Data'!G53))),'Data Summary'!DX59="Yes"),OFFSET('Hygiene Data'!$G$5,0,10*ROW('Hygiene Data'!G53)),NA())</f>
        <v>#N/A</v>
      </c>
      <c r="BJ59" s="539" t="e">
        <f ca="1">+IF(AND(ISNUMBER(OFFSET('Hygiene Data'!$G$7,0,10*ROW('Hygiene Data'!G53))),'Data Summary'!DY59="Yes"),OFFSET('Hygiene Data'!$G$7,0,10*ROW('Hygiene Data'!G53)),NA())</f>
        <v>#N/A</v>
      </c>
      <c r="BK59" s="539" t="e">
        <f ca="1">+IF(AND(ISNUMBER(OFFSET('Hygiene Data'!$G$9,0,10*ROW('Hygiene Data'!G53))),'Data Summary'!DZ59="Yes"),OFFSET('Hygiene Data'!$G$9,0,10*ROW('Hygiene Data'!G53)),NA())</f>
        <v>#N/A</v>
      </c>
      <c r="BL59" s="539" t="e">
        <f ca="1">+IF(AND(ISNUMBER(OFFSET('Hygiene Data'!$H$5,0,10*ROW('Hygiene Data'!H53))),'Data Summary'!EA59="Yes"),OFFSET('Hygiene Data'!$H$5,0,10*ROW('Hygiene Data'!H53)),NA())</f>
        <v>#N/A</v>
      </c>
      <c r="BM59" s="539" t="e">
        <f ca="1">+IF(AND(ISNUMBER(OFFSET('Hygiene Data'!$H$7,0,10*ROW('Hygiene Data'!H53))),'Data Summary'!EB59="Yes"),OFFSET('Hygiene Data'!$H$7,0,10*ROW('Hygiene Data'!H53)),NA())</f>
        <v>#N/A</v>
      </c>
      <c r="BN59" s="539" t="e">
        <f ca="1">+IF(AND(ISNUMBER(OFFSET('Hygiene Data'!$H$9,0,10*ROW('Hygiene Data'!H53))),'Data Summary'!EC59="Yes"),OFFSET('Hygiene Data'!$H$9,0,10*ROW('Hygiene Data'!H53)),NA())</f>
        <v>#N/A</v>
      </c>
      <c r="BO59" s="539" t="e">
        <f ca="1">+IF(AND(ISNUMBER(OFFSET('Hygiene Data'!$I$5,0,10*ROW('Hygiene Data'!I53))),'Data Summary'!ED59="Yes"),OFFSET('Hygiene Data'!$I$5,0,10*ROW('Hygiene Data'!I53)),NA())</f>
        <v>#N/A</v>
      </c>
      <c r="BP59" s="539" t="e">
        <f ca="1">+IF(AND(ISNUMBER(OFFSET('Hygiene Data'!$I$7,0,10*ROW('Hygiene Data'!I53))),'Data Summary'!EE59="Yes"),OFFSET('Hygiene Data'!$I$7,0,10*ROW('Hygiene Data'!I53)),NA())</f>
        <v>#N/A</v>
      </c>
      <c r="BQ59" s="539" t="e">
        <f ca="1">+IF(AND(ISNUMBER(OFFSET('Hygiene Data'!$I$9,0,10*ROW('Hygiene Data'!I53))),'Data Summary'!EF59="Yes"),OFFSET('Hygiene Data'!$I$9,0,10*ROW('Hygiene Data'!I53)),NA())</f>
        <v>#N/A</v>
      </c>
    </row>
    <row r="60" spans="1:69" x14ac:dyDescent="0.25">
      <c r="A60" s="535" t="e">
        <f ca="1">+RIGHT('Data Summary'!A60,LEN('Data Summary'!A60)-9)</f>
        <v>#VALUE!</v>
      </c>
      <c r="B60" s="509" t="str">
        <f ca="1">+IF(ISTEXT('Data Summary'!B60),'Data Summary'!B60,"")</f>
        <v/>
      </c>
      <c r="C60" s="536" t="e">
        <f ca="1">+VALUE('Data Summary'!C60)</f>
        <v>#VALUE!</v>
      </c>
      <c r="D60" s="537" t="e">
        <f ca="1">+IF(AND(ISNUMBER(OFFSET('Water Data'!$D$4,0,10*ROW('Water Data'!D54))),'Data Summary'!BS60="Yes"),100-OFFSET('Water Data'!$D$4,0,10*ROW('Water Data'!D54)),NA())</f>
        <v>#N/A</v>
      </c>
      <c r="E60" s="537" t="e">
        <f ca="1">+IF(AND(ISNUMBER(OFFSET('Water Data'!$D$6,0,10*ROW('Water Data'!D54))),'Data Summary'!BT60="Yes"),OFFSET('Water Data'!$D$6,0,10*ROW('Water Data'!D54)),NA())</f>
        <v>#N/A</v>
      </c>
      <c r="F60" s="537" t="e">
        <f ca="1">+IF(AND(ISNUMBER(OFFSET('Water Data'!$D$9,0,10*ROW('Water Data'!D54))),'Data Summary'!BU60="Yes"),OFFSET('Water Data'!$D$9,0,10*ROW('Water Data'!D54)),NA())</f>
        <v>#N/A</v>
      </c>
      <c r="G60" s="537" t="e">
        <f ca="1">+IF(AND(ISNUMBER(OFFSET('Water Data'!$E$4,0,10*ROW('Water Data'!E54))),'Data Summary'!BV60="Yes"),100-OFFSET('Water Data'!$E$4,0,10*ROW('Water Data'!E54)),NA())</f>
        <v>#N/A</v>
      </c>
      <c r="H60" s="537" t="e">
        <f ca="1">+IF(AND(ISNUMBER(OFFSET('Water Data'!$E$6,0,10*ROW('Water Data'!E54))),'Data Summary'!BW60="Yes"),OFFSET('Water Data'!$E$6,0,10*ROW('Water Data'!E54)),NA())</f>
        <v>#N/A</v>
      </c>
      <c r="I60" s="537" t="e">
        <f ca="1">+IF(AND(ISNUMBER(OFFSET('Water Data'!$E$9,0,10*ROW('Water Data'!E54))),'Data Summary'!BX60="Yes"),OFFSET('Water Data'!$E$9,0,10*ROW('Water Data'!E54)),NA())</f>
        <v>#N/A</v>
      </c>
      <c r="J60" s="537" t="e">
        <f ca="1">+IF(AND(ISNUMBER(OFFSET('Water Data'!$F$4,0,10*ROW('Water Data'!F54))),'Data Summary'!BY60="Yes"),100-OFFSET('Water Data'!$F$4,0,10*ROW('Water Data'!F54)),NA())</f>
        <v>#N/A</v>
      </c>
      <c r="K60" s="537" t="e">
        <f ca="1">+IF(AND(ISNUMBER(OFFSET('Water Data'!$F$6,0,10*ROW('Water Data'!F54))),'Data Summary'!BZ60="Yes"),OFFSET('Water Data'!$F$6,0,10*ROW('Water Data'!F54)),NA())</f>
        <v>#N/A</v>
      </c>
      <c r="L60" s="537" t="e">
        <f ca="1">+IF(AND(ISNUMBER(OFFSET('Water Data'!$F$9,0,10*ROW('Water Data'!F54))),'Data Summary'!CA60="Yes"),OFFSET('Water Data'!$F$9,0,10*ROW('Water Data'!F54)),NA())</f>
        <v>#N/A</v>
      </c>
      <c r="M60" s="537" t="e">
        <f ca="1">+IF(AND(ISNUMBER(OFFSET('Water Data'!$G$4,0,10*ROW('Water Data'!G54))),'Data Summary'!CB60="Yes"),100-OFFSET('Water Data'!$G$4,0,10*ROW('Water Data'!G54)),NA())</f>
        <v>#N/A</v>
      </c>
      <c r="N60" s="537" t="e">
        <f ca="1">+IF(AND(ISNUMBER(OFFSET('Water Data'!$G$6,0,10*ROW('Water Data'!G54))),'Data Summary'!CC60="Yes"),OFFSET('Water Data'!$G$6,0,10*ROW('Water Data'!G54)),NA())</f>
        <v>#N/A</v>
      </c>
      <c r="O60" s="537" t="e">
        <f ca="1">+IF(AND(ISNUMBER(OFFSET('Water Data'!$G$9,0,10*ROW('Water Data'!G54))),'Data Summary'!CD60="Yes"),OFFSET('Water Data'!$G$9,0,10*ROW('Water Data'!G54)),NA())</f>
        <v>#N/A</v>
      </c>
      <c r="P60" s="537" t="e">
        <f ca="1">+IF(AND(ISNUMBER(OFFSET('Water Data'!$H$4,0,10*ROW('Water Data'!H54))),'Data Summary'!CE60="Yes"),100-OFFSET('Water Data'!$H$4,0,10*ROW('Water Data'!H54)),NA())</f>
        <v>#N/A</v>
      </c>
      <c r="Q60" s="537" t="e">
        <f ca="1">+IF(AND(ISNUMBER(OFFSET('Water Data'!$H$6,0,10*ROW('Water Data'!H54))),'Data Summary'!CF60="Yes"),OFFSET('Water Data'!$H$6,0,10*ROW('Water Data'!H54)),NA())</f>
        <v>#N/A</v>
      </c>
      <c r="R60" s="537" t="e">
        <f ca="1">+IF(AND(ISNUMBER(OFFSET('Water Data'!$H$9,0,10*ROW('Water Data'!H54))),'Data Summary'!CG60="Yes"),OFFSET('Water Data'!$H$9,0,10*ROW('Water Data'!H54)),NA())</f>
        <v>#N/A</v>
      </c>
      <c r="S60" s="537" t="e">
        <f ca="1">+IF(AND(ISNUMBER(OFFSET('Water Data'!$I$4,0,10*ROW('Water Data'!I54))),'Data Summary'!CH60="Yes"),100-OFFSET('Water Data'!$I$4,0,10*ROW('Water Data'!I54)),NA())</f>
        <v>#N/A</v>
      </c>
      <c r="T60" s="537" t="e">
        <f ca="1">+IF(AND(ISNUMBER(OFFSET('Water Data'!$I$6,0,10*ROW('Water Data'!I54))),'Data Summary'!CI60="Yes"),OFFSET('Water Data'!$I$6,0,10*ROW('Water Data'!I54)),NA())</f>
        <v>#N/A</v>
      </c>
      <c r="U60" s="537" t="e">
        <f ca="1">+IF(AND(ISNUMBER(OFFSET('Water Data'!$I$9,0,10*ROW('Water Data'!I54))),'Data Summary'!CJ60="Yes"),OFFSET('Water Data'!$I$9,0,10*ROW('Water Data'!I54)),NA())</f>
        <v>#N/A</v>
      </c>
      <c r="V60" s="538" t="e">
        <f ca="1">+IF(AND(ISNUMBER(OFFSET('Sanitation Data'!$D$4,0,10*ROW('Sanitation Data'!D54))),'Data Summary'!CK60="Yes"),100-OFFSET('Sanitation Data'!$D$4,0,10*ROW('Sanitation Data'!D54)),NA())</f>
        <v>#N/A</v>
      </c>
      <c r="W60" s="538" t="e">
        <f ca="1">+IF(AND(ISNUMBER(OFFSET('Sanitation Data'!$D$6,0,10*ROW('Sanitation Data'!D54))),'Data Summary'!CL60="Yes"),OFFSET('Sanitation Data'!$D$6,0,10*ROW('Sanitation Data'!D54)),NA())</f>
        <v>#N/A</v>
      </c>
      <c r="X60" s="538" t="e">
        <f ca="1">+IF(AND(ISNUMBER(OFFSET('Sanitation Data'!$D$10,0,10*ROW('Sanitation Data'!D54))),'Data Summary'!CM60="Yes"),OFFSET('Sanitation Data'!$D$10,0,10*ROW('Sanitation Data'!D54)),NA())</f>
        <v>#N/A</v>
      </c>
      <c r="Y60" s="538" t="e">
        <f ca="1">+IF(AND(ISNUMBER(OFFSET('Sanitation Data'!$D$11,0,10*ROW('Sanitation Data'!D54))),'Data Summary'!CN60="Yes"),OFFSET('Sanitation Data'!$D$11,0,10*ROW('Sanitation Data'!D54)),NA())</f>
        <v>#N/A</v>
      </c>
      <c r="Z60" s="538" t="e">
        <f ca="1">+IF(AND(ISNUMBER(OFFSET('Sanitation Data'!$D$12,0,10*ROW('Sanitation Data'!D54))),'Data Summary'!CO60="Yes"),OFFSET('Sanitation Data'!$D$12,0,10*ROW('Sanitation Data'!D54)),NA())</f>
        <v>#N/A</v>
      </c>
      <c r="AA60" s="538" t="e">
        <f ca="1">+IF(AND(ISNUMBER(OFFSET('Sanitation Data'!$E$4,0,10*ROW('Sanitation Data'!E54))),'Data Summary'!CP60="Yes"),100-OFFSET('Sanitation Data'!$E$4,0,10*ROW('Sanitation Data'!E54)),NA())</f>
        <v>#N/A</v>
      </c>
      <c r="AB60" s="538" t="e">
        <f ca="1">+IF(AND(ISNUMBER(OFFSET('Sanitation Data'!$E$6,0,10*ROW('Sanitation Data'!E54))),'Data Summary'!CQ60="Yes"),OFFSET('Sanitation Data'!$E$6,0,10*ROW('Sanitation Data'!E54)),NA())</f>
        <v>#N/A</v>
      </c>
      <c r="AC60" s="538" t="e">
        <f ca="1">+IF(AND(ISNUMBER(OFFSET('Sanitation Data'!$E$10,0,10*ROW('Sanitation Data'!E54))),'Data Summary'!CR60="Yes"),OFFSET('Sanitation Data'!$E$10,0,10*ROW('Sanitation Data'!E54)),NA())</f>
        <v>#N/A</v>
      </c>
      <c r="AD60" s="538" t="e">
        <f ca="1">+IF(AND(ISNUMBER(OFFSET('Sanitation Data'!$E$11,0,10*ROW('Sanitation Data'!E54))),'Data Summary'!CS60="Yes"),OFFSET('Sanitation Data'!$E$11,0,10*ROW('Sanitation Data'!E54)),NA())</f>
        <v>#N/A</v>
      </c>
      <c r="AE60" s="538" t="e">
        <f ca="1">+IF(AND(ISNUMBER(OFFSET('Sanitation Data'!$E$12,0,10*ROW('Sanitation Data'!E54))),'Data Summary'!CT60="Yes"),OFFSET('Sanitation Data'!$E$12,0,10*ROW('Sanitation Data'!E54)),NA())</f>
        <v>#N/A</v>
      </c>
      <c r="AF60" s="538" t="e">
        <f ca="1">+IF(AND(ISNUMBER(OFFSET('Sanitation Data'!$F$4,0,10*ROW('Sanitation Data'!F54))),'Data Summary'!CU60="Yes"),100-OFFSET('Sanitation Data'!$F$4,0,10*ROW('Sanitation Data'!F54)),NA())</f>
        <v>#N/A</v>
      </c>
      <c r="AG60" s="538" t="e">
        <f ca="1">+IF(AND(ISNUMBER(OFFSET('Sanitation Data'!$F$6,0,10*ROW('Sanitation Data'!F54))),'Data Summary'!CV60="Yes"),OFFSET('Sanitation Data'!$F$6,0,10*ROW('Sanitation Data'!F54)),NA())</f>
        <v>#N/A</v>
      </c>
      <c r="AH60" s="538" t="e">
        <f ca="1">+IF(AND(ISNUMBER(OFFSET('Sanitation Data'!$F$10,0,10*ROW('Sanitation Data'!F54))),'Data Summary'!CW60="Yes"),OFFSET('Sanitation Data'!$F$10,0,10*ROW('Sanitation Data'!F54)),NA())</f>
        <v>#N/A</v>
      </c>
      <c r="AI60" s="538" t="e">
        <f ca="1">+IF(AND(ISNUMBER(OFFSET('Sanitation Data'!$F$11,0,10*ROW('Sanitation Data'!F54))),'Data Summary'!CX60="Yes"),OFFSET('Sanitation Data'!$F$11,0,10*ROW('Sanitation Data'!F54)),NA())</f>
        <v>#N/A</v>
      </c>
      <c r="AJ60" s="538" t="e">
        <f ca="1">+IF(AND(ISNUMBER(OFFSET('Sanitation Data'!$F$12,0,10*ROW('Sanitation Data'!F54))),'Data Summary'!CY60="Yes"),OFFSET('Sanitation Data'!$F$12,0,10*ROW('Sanitation Data'!F54)),NA())</f>
        <v>#N/A</v>
      </c>
      <c r="AK60" s="538" t="e">
        <f ca="1">+IF(AND(ISNUMBER(OFFSET('Sanitation Data'!$G$4,0,10*ROW('Sanitation Data'!G54))),'Data Summary'!CZ60="Yes"),100-OFFSET('Sanitation Data'!$G$4,0,10*ROW('Sanitation Data'!G54)),NA())</f>
        <v>#N/A</v>
      </c>
      <c r="AL60" s="538" t="e">
        <f ca="1">+IF(AND(ISNUMBER(OFFSET('Sanitation Data'!$G$6,0,10*ROW('Sanitation Data'!G54))),'Data Summary'!DA60="Yes"),OFFSET('Sanitation Data'!$G$6,0,10*ROW('Sanitation Data'!G54)),NA())</f>
        <v>#N/A</v>
      </c>
      <c r="AM60" s="538" t="e">
        <f ca="1">+IF(AND(ISNUMBER(OFFSET('Sanitation Data'!$G$10,0,10*ROW('Sanitation Data'!G54))),'Data Summary'!DB60="Yes"),OFFSET('Sanitation Data'!$G$10,0,10*ROW('Sanitation Data'!G54)),NA())</f>
        <v>#N/A</v>
      </c>
      <c r="AN60" s="538" t="e">
        <f ca="1">+IF(AND(ISNUMBER(OFFSET('Sanitation Data'!$G$11,0,10*ROW('Sanitation Data'!G54))),'Data Summary'!DC60="Yes"),OFFSET('Sanitation Data'!$G$11,0,10*ROW('Sanitation Data'!G54)),NA())</f>
        <v>#N/A</v>
      </c>
      <c r="AO60" s="538" t="e">
        <f ca="1">+IF(AND(ISNUMBER(OFFSET('Sanitation Data'!$G$12,0,10*ROW('Sanitation Data'!G54))),'Data Summary'!DD60="Yes"),OFFSET('Sanitation Data'!$G$12,0,10*ROW('Sanitation Data'!G54)),NA())</f>
        <v>#N/A</v>
      </c>
      <c r="AP60" s="538" t="e">
        <f ca="1">+IF(AND(ISNUMBER(OFFSET('Sanitation Data'!$H$4,0,10*ROW('Sanitation Data'!H54))),'Data Summary'!DE60="Yes"),100-OFFSET('Sanitation Data'!$H$4,0,10*ROW('Sanitation Data'!H54)),NA())</f>
        <v>#N/A</v>
      </c>
      <c r="AQ60" s="538" t="e">
        <f ca="1">+IF(AND(ISNUMBER(OFFSET('Sanitation Data'!$H$6,0,10*ROW('Sanitation Data'!H54))),'Data Summary'!DF60="Yes"),OFFSET('Sanitation Data'!$H$6,0,10*ROW('Sanitation Data'!H54)),NA())</f>
        <v>#N/A</v>
      </c>
      <c r="AR60" s="538" t="e">
        <f ca="1">+IF(AND(ISNUMBER(OFFSET('Sanitation Data'!$H$10,0,10*ROW('Sanitation Data'!H54))),'Data Summary'!DG60="Yes"),OFFSET('Sanitation Data'!$H$10,0,10*ROW('Sanitation Data'!H54)),NA())</f>
        <v>#N/A</v>
      </c>
      <c r="AS60" s="538" t="e">
        <f ca="1">+IF(AND(ISNUMBER(OFFSET('Sanitation Data'!$H$11,0,10*ROW('Sanitation Data'!H54))),'Data Summary'!DH60="Yes"),OFFSET('Sanitation Data'!$H$11,0,10*ROW('Sanitation Data'!H54)),NA())</f>
        <v>#N/A</v>
      </c>
      <c r="AT60" s="538" t="e">
        <f ca="1">+IF(AND(ISNUMBER(OFFSET('Sanitation Data'!$H$12,0,10*ROW('Sanitation Data'!H54))),'Data Summary'!DI60="Yes"),OFFSET('Sanitation Data'!$H$12,0,10*ROW('Sanitation Data'!H54)),NA())</f>
        <v>#N/A</v>
      </c>
      <c r="AU60" s="538" t="e">
        <f ca="1">+IF(AND(ISNUMBER(OFFSET('Sanitation Data'!$I$4,0,10*ROW('Sanitation Data'!I54))),'Data Summary'!DJ60="Yes"),100-OFFSET('Sanitation Data'!$I$4,0,10*ROW('Sanitation Data'!I54)),NA())</f>
        <v>#N/A</v>
      </c>
      <c r="AV60" s="538" t="e">
        <f ca="1">+IF(AND(ISNUMBER(OFFSET('Sanitation Data'!$I$6,0,10*ROW('Sanitation Data'!I54))),'Data Summary'!DK60="Yes"),OFFSET('Sanitation Data'!$I$6,0,10*ROW('Sanitation Data'!I54)),NA())</f>
        <v>#N/A</v>
      </c>
      <c r="AW60" s="538" t="e">
        <f ca="1">+IF(AND(ISNUMBER(OFFSET('Sanitation Data'!$I$10,0,10*ROW('Sanitation Data'!I54))),'Data Summary'!DL60="Yes"),OFFSET('Sanitation Data'!$I$10,0,10*ROW('Sanitation Data'!I54)),NA())</f>
        <v>#N/A</v>
      </c>
      <c r="AX60" s="538" t="e">
        <f ca="1">+IF(AND(ISNUMBER(OFFSET('Sanitation Data'!$I$11,0,10*ROW('Sanitation Data'!I54))),'Data Summary'!DM60="Yes"),OFFSET('Sanitation Data'!$I$11,0,10*ROW('Sanitation Data'!I54)),NA())</f>
        <v>#N/A</v>
      </c>
      <c r="AY60" s="538" t="e">
        <f ca="1">+IF(AND(ISNUMBER(OFFSET('Sanitation Data'!$I$12,0,10*ROW('Sanitation Data'!I54))),'Data Summary'!DN60="Yes"),OFFSET('Sanitation Data'!$I$12,0,10*ROW('Sanitation Data'!I54)),NA())</f>
        <v>#N/A</v>
      </c>
      <c r="AZ60" s="539" t="e">
        <f ca="1">+IF(AND(ISNUMBER(OFFSET('Hygiene Data'!$D$5,0,10*ROW('Hygiene Data'!D54))),'Data Summary'!DO60="Yes"),OFFSET('Hygiene Data'!$D$5,0,10*ROW('Hygiene Data'!D54)),NA())</f>
        <v>#N/A</v>
      </c>
      <c r="BA60" s="539" t="e">
        <f ca="1">+IF(AND(ISNUMBER(OFFSET('Hygiene Data'!$D$7,0,10*ROW('Hygiene Data'!D54))),'Data Summary'!DP60="Yes"),OFFSET('Hygiene Data'!$D$7,0,10*ROW('Hygiene Data'!D54)),NA())</f>
        <v>#N/A</v>
      </c>
      <c r="BB60" s="539" t="e">
        <f ca="1">+IF(AND(ISNUMBER(OFFSET('Hygiene Data'!$D$9,0,10*ROW('Hygiene Data'!D54))),'Data Summary'!DQ60="Yes"),OFFSET('Hygiene Data'!$D$9,0,10*ROW('Hygiene Data'!D54)),NA())</f>
        <v>#N/A</v>
      </c>
      <c r="BC60" s="539" t="e">
        <f ca="1">+IF(AND(ISNUMBER(OFFSET('Hygiene Data'!$E$5,0,10*ROW('Hygiene Data'!E54))),'Data Summary'!DR60="Yes"),OFFSET('Hygiene Data'!$E$5,0,10*ROW('Hygiene Data'!E54)),NA())</f>
        <v>#N/A</v>
      </c>
      <c r="BD60" s="539" t="e">
        <f ca="1">+IF(AND(ISNUMBER(OFFSET('Hygiene Data'!$E$7,0,10*ROW('Hygiene Data'!E54))),'Data Summary'!DS60="Yes"),OFFSET('Hygiene Data'!$E$7,0,10*ROW('Hygiene Data'!E54)),NA())</f>
        <v>#N/A</v>
      </c>
      <c r="BE60" s="539" t="e">
        <f ca="1">+IF(AND(ISNUMBER(OFFSET('Hygiene Data'!$E$9,0,10*ROW('Hygiene Data'!E54))),'Data Summary'!DT60="Yes"),OFFSET('Hygiene Data'!$E$9,0,10*ROW('Hygiene Data'!E54)),NA())</f>
        <v>#N/A</v>
      </c>
      <c r="BF60" s="539" t="e">
        <f ca="1">+IF(AND(ISNUMBER(OFFSET('Hygiene Data'!$F$5,0,10*ROW('Hygiene Data'!F54))),'Data Summary'!DU60="Yes"),OFFSET('Hygiene Data'!$F$5,0,10*ROW('Hygiene Data'!F54)),NA())</f>
        <v>#N/A</v>
      </c>
      <c r="BG60" s="539" t="e">
        <f ca="1">+IF(AND(ISNUMBER(OFFSET('Hygiene Data'!$F$7,0,10*ROW('Hygiene Data'!F54))),'Data Summary'!DV60="Yes"),OFFSET('Hygiene Data'!$F$7,0,10*ROW('Hygiene Data'!F54)),NA())</f>
        <v>#N/A</v>
      </c>
      <c r="BH60" s="539" t="e">
        <f ca="1">+IF(AND(ISNUMBER(OFFSET('Hygiene Data'!$F$9,0,10*ROW('Hygiene Data'!F54))),'Data Summary'!DW60="Yes"),OFFSET('Hygiene Data'!$F$9,0,10*ROW('Hygiene Data'!F54)),NA())</f>
        <v>#N/A</v>
      </c>
      <c r="BI60" s="539" t="e">
        <f ca="1">+IF(AND(ISNUMBER(OFFSET('Hygiene Data'!$G$5,0,10*ROW('Hygiene Data'!G54))),'Data Summary'!DX60="Yes"),OFFSET('Hygiene Data'!$G$5,0,10*ROW('Hygiene Data'!G54)),NA())</f>
        <v>#N/A</v>
      </c>
      <c r="BJ60" s="539" t="e">
        <f ca="1">+IF(AND(ISNUMBER(OFFSET('Hygiene Data'!$G$7,0,10*ROW('Hygiene Data'!G54))),'Data Summary'!DY60="Yes"),OFFSET('Hygiene Data'!$G$7,0,10*ROW('Hygiene Data'!G54)),NA())</f>
        <v>#N/A</v>
      </c>
      <c r="BK60" s="539" t="e">
        <f ca="1">+IF(AND(ISNUMBER(OFFSET('Hygiene Data'!$G$9,0,10*ROW('Hygiene Data'!G54))),'Data Summary'!DZ60="Yes"),OFFSET('Hygiene Data'!$G$9,0,10*ROW('Hygiene Data'!G54)),NA())</f>
        <v>#N/A</v>
      </c>
      <c r="BL60" s="539" t="e">
        <f ca="1">+IF(AND(ISNUMBER(OFFSET('Hygiene Data'!$H$5,0,10*ROW('Hygiene Data'!H54))),'Data Summary'!EA60="Yes"),OFFSET('Hygiene Data'!$H$5,0,10*ROW('Hygiene Data'!H54)),NA())</f>
        <v>#N/A</v>
      </c>
      <c r="BM60" s="539" t="e">
        <f ca="1">+IF(AND(ISNUMBER(OFFSET('Hygiene Data'!$H$7,0,10*ROW('Hygiene Data'!H54))),'Data Summary'!EB60="Yes"),OFFSET('Hygiene Data'!$H$7,0,10*ROW('Hygiene Data'!H54)),NA())</f>
        <v>#N/A</v>
      </c>
      <c r="BN60" s="539" t="e">
        <f ca="1">+IF(AND(ISNUMBER(OFFSET('Hygiene Data'!$H$9,0,10*ROW('Hygiene Data'!H54))),'Data Summary'!EC60="Yes"),OFFSET('Hygiene Data'!$H$9,0,10*ROW('Hygiene Data'!H54)),NA())</f>
        <v>#N/A</v>
      </c>
      <c r="BO60" s="539" t="e">
        <f ca="1">+IF(AND(ISNUMBER(OFFSET('Hygiene Data'!$I$5,0,10*ROW('Hygiene Data'!I54))),'Data Summary'!ED60="Yes"),OFFSET('Hygiene Data'!$I$5,0,10*ROW('Hygiene Data'!I54)),NA())</f>
        <v>#N/A</v>
      </c>
      <c r="BP60" s="539" t="e">
        <f ca="1">+IF(AND(ISNUMBER(OFFSET('Hygiene Data'!$I$7,0,10*ROW('Hygiene Data'!I54))),'Data Summary'!EE60="Yes"),OFFSET('Hygiene Data'!$I$7,0,10*ROW('Hygiene Data'!I54)),NA())</f>
        <v>#N/A</v>
      </c>
      <c r="BQ60" s="539" t="e">
        <f ca="1">+IF(AND(ISNUMBER(OFFSET('Hygiene Data'!$I$9,0,10*ROW('Hygiene Data'!I54))),'Data Summary'!EF60="Yes"),OFFSET('Hygiene Data'!$I$9,0,10*ROW('Hygiene Data'!I54)),NA())</f>
        <v>#N/A</v>
      </c>
    </row>
    <row r="61" spans="1:69" x14ac:dyDescent="0.25">
      <c r="A61" s="535" t="e">
        <f ca="1">+RIGHT('Data Summary'!A61,LEN('Data Summary'!A61)-9)</f>
        <v>#VALUE!</v>
      </c>
      <c r="B61" s="509" t="str">
        <f ca="1">+IF(ISTEXT('Data Summary'!B61),'Data Summary'!B61,"")</f>
        <v/>
      </c>
      <c r="C61" s="536" t="e">
        <f ca="1">+VALUE('Data Summary'!C61)</f>
        <v>#VALUE!</v>
      </c>
      <c r="D61" s="537" t="e">
        <f ca="1">+IF(AND(ISNUMBER(OFFSET('Water Data'!$D$4,0,10*ROW('Water Data'!D55))),'Data Summary'!BS61="Yes"),100-OFFSET('Water Data'!$D$4,0,10*ROW('Water Data'!D55)),NA())</f>
        <v>#N/A</v>
      </c>
      <c r="E61" s="537" t="e">
        <f ca="1">+IF(AND(ISNUMBER(OFFSET('Water Data'!$D$6,0,10*ROW('Water Data'!D55))),'Data Summary'!BT61="Yes"),OFFSET('Water Data'!$D$6,0,10*ROW('Water Data'!D55)),NA())</f>
        <v>#N/A</v>
      </c>
      <c r="F61" s="537" t="e">
        <f ca="1">+IF(AND(ISNUMBER(OFFSET('Water Data'!$D$9,0,10*ROW('Water Data'!D55))),'Data Summary'!BU61="Yes"),OFFSET('Water Data'!$D$9,0,10*ROW('Water Data'!D55)),NA())</f>
        <v>#N/A</v>
      </c>
      <c r="G61" s="537" t="e">
        <f ca="1">+IF(AND(ISNUMBER(OFFSET('Water Data'!$E$4,0,10*ROW('Water Data'!E55))),'Data Summary'!BV61="Yes"),100-OFFSET('Water Data'!$E$4,0,10*ROW('Water Data'!E55)),NA())</f>
        <v>#N/A</v>
      </c>
      <c r="H61" s="537" t="e">
        <f ca="1">+IF(AND(ISNUMBER(OFFSET('Water Data'!$E$6,0,10*ROW('Water Data'!E55))),'Data Summary'!BW61="Yes"),OFFSET('Water Data'!$E$6,0,10*ROW('Water Data'!E55)),NA())</f>
        <v>#N/A</v>
      </c>
      <c r="I61" s="537" t="e">
        <f ca="1">+IF(AND(ISNUMBER(OFFSET('Water Data'!$E$9,0,10*ROW('Water Data'!E55))),'Data Summary'!BX61="Yes"),OFFSET('Water Data'!$E$9,0,10*ROW('Water Data'!E55)),NA())</f>
        <v>#N/A</v>
      </c>
      <c r="J61" s="537" t="e">
        <f ca="1">+IF(AND(ISNUMBER(OFFSET('Water Data'!$F$4,0,10*ROW('Water Data'!F55))),'Data Summary'!BY61="Yes"),100-OFFSET('Water Data'!$F$4,0,10*ROW('Water Data'!F55)),NA())</f>
        <v>#N/A</v>
      </c>
      <c r="K61" s="537" t="e">
        <f ca="1">+IF(AND(ISNUMBER(OFFSET('Water Data'!$F$6,0,10*ROW('Water Data'!F55))),'Data Summary'!BZ61="Yes"),OFFSET('Water Data'!$F$6,0,10*ROW('Water Data'!F55)),NA())</f>
        <v>#N/A</v>
      </c>
      <c r="L61" s="537" t="e">
        <f ca="1">+IF(AND(ISNUMBER(OFFSET('Water Data'!$F$9,0,10*ROW('Water Data'!F55))),'Data Summary'!CA61="Yes"),OFFSET('Water Data'!$F$9,0,10*ROW('Water Data'!F55)),NA())</f>
        <v>#N/A</v>
      </c>
      <c r="M61" s="537" t="e">
        <f ca="1">+IF(AND(ISNUMBER(OFFSET('Water Data'!$G$4,0,10*ROW('Water Data'!G55))),'Data Summary'!CB61="Yes"),100-OFFSET('Water Data'!$G$4,0,10*ROW('Water Data'!G55)),NA())</f>
        <v>#N/A</v>
      </c>
      <c r="N61" s="537" t="e">
        <f ca="1">+IF(AND(ISNUMBER(OFFSET('Water Data'!$G$6,0,10*ROW('Water Data'!G55))),'Data Summary'!CC61="Yes"),OFFSET('Water Data'!$G$6,0,10*ROW('Water Data'!G55)),NA())</f>
        <v>#N/A</v>
      </c>
      <c r="O61" s="537" t="e">
        <f ca="1">+IF(AND(ISNUMBER(OFFSET('Water Data'!$G$9,0,10*ROW('Water Data'!G55))),'Data Summary'!CD61="Yes"),OFFSET('Water Data'!$G$9,0,10*ROW('Water Data'!G55)),NA())</f>
        <v>#N/A</v>
      </c>
      <c r="P61" s="537" t="e">
        <f ca="1">+IF(AND(ISNUMBER(OFFSET('Water Data'!$H$4,0,10*ROW('Water Data'!H55))),'Data Summary'!CE61="Yes"),100-OFFSET('Water Data'!$H$4,0,10*ROW('Water Data'!H55)),NA())</f>
        <v>#N/A</v>
      </c>
      <c r="Q61" s="537" t="e">
        <f ca="1">+IF(AND(ISNUMBER(OFFSET('Water Data'!$H$6,0,10*ROW('Water Data'!H55))),'Data Summary'!CF61="Yes"),OFFSET('Water Data'!$H$6,0,10*ROW('Water Data'!H55)),NA())</f>
        <v>#N/A</v>
      </c>
      <c r="R61" s="537" t="e">
        <f ca="1">+IF(AND(ISNUMBER(OFFSET('Water Data'!$H$9,0,10*ROW('Water Data'!H55))),'Data Summary'!CG61="Yes"),OFFSET('Water Data'!$H$9,0,10*ROW('Water Data'!H55)),NA())</f>
        <v>#N/A</v>
      </c>
      <c r="S61" s="537" t="e">
        <f ca="1">+IF(AND(ISNUMBER(OFFSET('Water Data'!$I$4,0,10*ROW('Water Data'!I55))),'Data Summary'!CH61="Yes"),100-OFFSET('Water Data'!$I$4,0,10*ROW('Water Data'!I55)),NA())</f>
        <v>#N/A</v>
      </c>
      <c r="T61" s="537" t="e">
        <f ca="1">+IF(AND(ISNUMBER(OFFSET('Water Data'!$I$6,0,10*ROW('Water Data'!I55))),'Data Summary'!CI61="Yes"),OFFSET('Water Data'!$I$6,0,10*ROW('Water Data'!I55)),NA())</f>
        <v>#N/A</v>
      </c>
      <c r="U61" s="537" t="e">
        <f ca="1">+IF(AND(ISNUMBER(OFFSET('Water Data'!$I$9,0,10*ROW('Water Data'!I55))),'Data Summary'!CJ61="Yes"),OFFSET('Water Data'!$I$9,0,10*ROW('Water Data'!I55)),NA())</f>
        <v>#N/A</v>
      </c>
      <c r="V61" s="538" t="e">
        <f ca="1">+IF(AND(ISNUMBER(OFFSET('Sanitation Data'!$D$4,0,10*ROW('Sanitation Data'!D55))),'Data Summary'!CK61="Yes"),100-OFFSET('Sanitation Data'!$D$4,0,10*ROW('Sanitation Data'!D55)),NA())</f>
        <v>#N/A</v>
      </c>
      <c r="W61" s="538" t="e">
        <f ca="1">+IF(AND(ISNUMBER(OFFSET('Sanitation Data'!$D$6,0,10*ROW('Sanitation Data'!D55))),'Data Summary'!CL61="Yes"),OFFSET('Sanitation Data'!$D$6,0,10*ROW('Sanitation Data'!D55)),NA())</f>
        <v>#N/A</v>
      </c>
      <c r="X61" s="538" t="e">
        <f ca="1">+IF(AND(ISNUMBER(OFFSET('Sanitation Data'!$D$10,0,10*ROW('Sanitation Data'!D55))),'Data Summary'!CM61="Yes"),OFFSET('Sanitation Data'!$D$10,0,10*ROW('Sanitation Data'!D55)),NA())</f>
        <v>#N/A</v>
      </c>
      <c r="Y61" s="538" t="e">
        <f ca="1">+IF(AND(ISNUMBER(OFFSET('Sanitation Data'!$D$11,0,10*ROW('Sanitation Data'!D55))),'Data Summary'!CN61="Yes"),OFFSET('Sanitation Data'!$D$11,0,10*ROW('Sanitation Data'!D55)),NA())</f>
        <v>#N/A</v>
      </c>
      <c r="Z61" s="538" t="e">
        <f ca="1">+IF(AND(ISNUMBER(OFFSET('Sanitation Data'!$D$12,0,10*ROW('Sanitation Data'!D55))),'Data Summary'!CO61="Yes"),OFFSET('Sanitation Data'!$D$12,0,10*ROW('Sanitation Data'!D55)),NA())</f>
        <v>#N/A</v>
      </c>
      <c r="AA61" s="538" t="e">
        <f ca="1">+IF(AND(ISNUMBER(OFFSET('Sanitation Data'!$E$4,0,10*ROW('Sanitation Data'!E55))),'Data Summary'!CP61="Yes"),100-OFFSET('Sanitation Data'!$E$4,0,10*ROW('Sanitation Data'!E55)),NA())</f>
        <v>#N/A</v>
      </c>
      <c r="AB61" s="538" t="e">
        <f ca="1">+IF(AND(ISNUMBER(OFFSET('Sanitation Data'!$E$6,0,10*ROW('Sanitation Data'!E55))),'Data Summary'!CQ61="Yes"),OFFSET('Sanitation Data'!$E$6,0,10*ROW('Sanitation Data'!E55)),NA())</f>
        <v>#N/A</v>
      </c>
      <c r="AC61" s="538" t="e">
        <f ca="1">+IF(AND(ISNUMBER(OFFSET('Sanitation Data'!$E$10,0,10*ROW('Sanitation Data'!E55))),'Data Summary'!CR61="Yes"),OFFSET('Sanitation Data'!$E$10,0,10*ROW('Sanitation Data'!E55)),NA())</f>
        <v>#N/A</v>
      </c>
      <c r="AD61" s="538" t="e">
        <f ca="1">+IF(AND(ISNUMBER(OFFSET('Sanitation Data'!$E$11,0,10*ROW('Sanitation Data'!E55))),'Data Summary'!CS61="Yes"),OFFSET('Sanitation Data'!$E$11,0,10*ROW('Sanitation Data'!E55)),NA())</f>
        <v>#N/A</v>
      </c>
      <c r="AE61" s="538" t="e">
        <f ca="1">+IF(AND(ISNUMBER(OFFSET('Sanitation Data'!$E$12,0,10*ROW('Sanitation Data'!E55))),'Data Summary'!CT61="Yes"),OFFSET('Sanitation Data'!$E$12,0,10*ROW('Sanitation Data'!E55)),NA())</f>
        <v>#N/A</v>
      </c>
      <c r="AF61" s="538" t="e">
        <f ca="1">+IF(AND(ISNUMBER(OFFSET('Sanitation Data'!$F$4,0,10*ROW('Sanitation Data'!F55))),'Data Summary'!CU61="Yes"),100-OFFSET('Sanitation Data'!$F$4,0,10*ROW('Sanitation Data'!F55)),NA())</f>
        <v>#N/A</v>
      </c>
      <c r="AG61" s="538" t="e">
        <f ca="1">+IF(AND(ISNUMBER(OFFSET('Sanitation Data'!$F$6,0,10*ROW('Sanitation Data'!F55))),'Data Summary'!CV61="Yes"),OFFSET('Sanitation Data'!$F$6,0,10*ROW('Sanitation Data'!F55)),NA())</f>
        <v>#N/A</v>
      </c>
      <c r="AH61" s="538" t="e">
        <f ca="1">+IF(AND(ISNUMBER(OFFSET('Sanitation Data'!$F$10,0,10*ROW('Sanitation Data'!F55))),'Data Summary'!CW61="Yes"),OFFSET('Sanitation Data'!$F$10,0,10*ROW('Sanitation Data'!F55)),NA())</f>
        <v>#N/A</v>
      </c>
      <c r="AI61" s="538" t="e">
        <f ca="1">+IF(AND(ISNUMBER(OFFSET('Sanitation Data'!$F$11,0,10*ROW('Sanitation Data'!F55))),'Data Summary'!CX61="Yes"),OFFSET('Sanitation Data'!$F$11,0,10*ROW('Sanitation Data'!F55)),NA())</f>
        <v>#N/A</v>
      </c>
      <c r="AJ61" s="538" t="e">
        <f ca="1">+IF(AND(ISNUMBER(OFFSET('Sanitation Data'!$F$12,0,10*ROW('Sanitation Data'!F55))),'Data Summary'!CY61="Yes"),OFFSET('Sanitation Data'!$F$12,0,10*ROW('Sanitation Data'!F55)),NA())</f>
        <v>#N/A</v>
      </c>
      <c r="AK61" s="538" t="e">
        <f ca="1">+IF(AND(ISNUMBER(OFFSET('Sanitation Data'!$G$4,0,10*ROW('Sanitation Data'!G55))),'Data Summary'!CZ61="Yes"),100-OFFSET('Sanitation Data'!$G$4,0,10*ROW('Sanitation Data'!G55)),NA())</f>
        <v>#N/A</v>
      </c>
      <c r="AL61" s="538" t="e">
        <f ca="1">+IF(AND(ISNUMBER(OFFSET('Sanitation Data'!$G$6,0,10*ROW('Sanitation Data'!G55))),'Data Summary'!DA61="Yes"),OFFSET('Sanitation Data'!$G$6,0,10*ROW('Sanitation Data'!G55)),NA())</f>
        <v>#N/A</v>
      </c>
      <c r="AM61" s="538" t="e">
        <f ca="1">+IF(AND(ISNUMBER(OFFSET('Sanitation Data'!$G$10,0,10*ROW('Sanitation Data'!G55))),'Data Summary'!DB61="Yes"),OFFSET('Sanitation Data'!$G$10,0,10*ROW('Sanitation Data'!G55)),NA())</f>
        <v>#N/A</v>
      </c>
      <c r="AN61" s="538" t="e">
        <f ca="1">+IF(AND(ISNUMBER(OFFSET('Sanitation Data'!$G$11,0,10*ROW('Sanitation Data'!G55))),'Data Summary'!DC61="Yes"),OFFSET('Sanitation Data'!$G$11,0,10*ROW('Sanitation Data'!G55)),NA())</f>
        <v>#N/A</v>
      </c>
      <c r="AO61" s="538" t="e">
        <f ca="1">+IF(AND(ISNUMBER(OFFSET('Sanitation Data'!$G$12,0,10*ROW('Sanitation Data'!G55))),'Data Summary'!DD61="Yes"),OFFSET('Sanitation Data'!$G$12,0,10*ROW('Sanitation Data'!G55)),NA())</f>
        <v>#N/A</v>
      </c>
      <c r="AP61" s="538" t="e">
        <f ca="1">+IF(AND(ISNUMBER(OFFSET('Sanitation Data'!$H$4,0,10*ROW('Sanitation Data'!H55))),'Data Summary'!DE61="Yes"),100-OFFSET('Sanitation Data'!$H$4,0,10*ROW('Sanitation Data'!H55)),NA())</f>
        <v>#N/A</v>
      </c>
      <c r="AQ61" s="538" t="e">
        <f ca="1">+IF(AND(ISNUMBER(OFFSET('Sanitation Data'!$H$6,0,10*ROW('Sanitation Data'!H55))),'Data Summary'!DF61="Yes"),OFFSET('Sanitation Data'!$H$6,0,10*ROW('Sanitation Data'!H55)),NA())</f>
        <v>#N/A</v>
      </c>
      <c r="AR61" s="538" t="e">
        <f ca="1">+IF(AND(ISNUMBER(OFFSET('Sanitation Data'!$H$10,0,10*ROW('Sanitation Data'!H55))),'Data Summary'!DG61="Yes"),OFFSET('Sanitation Data'!$H$10,0,10*ROW('Sanitation Data'!H55)),NA())</f>
        <v>#N/A</v>
      </c>
      <c r="AS61" s="538" t="e">
        <f ca="1">+IF(AND(ISNUMBER(OFFSET('Sanitation Data'!$H$11,0,10*ROW('Sanitation Data'!H55))),'Data Summary'!DH61="Yes"),OFFSET('Sanitation Data'!$H$11,0,10*ROW('Sanitation Data'!H55)),NA())</f>
        <v>#N/A</v>
      </c>
      <c r="AT61" s="538" t="e">
        <f ca="1">+IF(AND(ISNUMBER(OFFSET('Sanitation Data'!$H$12,0,10*ROW('Sanitation Data'!H55))),'Data Summary'!DI61="Yes"),OFFSET('Sanitation Data'!$H$12,0,10*ROW('Sanitation Data'!H55)),NA())</f>
        <v>#N/A</v>
      </c>
      <c r="AU61" s="538" t="e">
        <f ca="1">+IF(AND(ISNUMBER(OFFSET('Sanitation Data'!$I$4,0,10*ROW('Sanitation Data'!I55))),'Data Summary'!DJ61="Yes"),100-OFFSET('Sanitation Data'!$I$4,0,10*ROW('Sanitation Data'!I55)),NA())</f>
        <v>#N/A</v>
      </c>
      <c r="AV61" s="538" t="e">
        <f ca="1">+IF(AND(ISNUMBER(OFFSET('Sanitation Data'!$I$6,0,10*ROW('Sanitation Data'!I55))),'Data Summary'!DK61="Yes"),OFFSET('Sanitation Data'!$I$6,0,10*ROW('Sanitation Data'!I55)),NA())</f>
        <v>#N/A</v>
      </c>
      <c r="AW61" s="538" t="e">
        <f ca="1">+IF(AND(ISNUMBER(OFFSET('Sanitation Data'!$I$10,0,10*ROW('Sanitation Data'!I55))),'Data Summary'!DL61="Yes"),OFFSET('Sanitation Data'!$I$10,0,10*ROW('Sanitation Data'!I55)),NA())</f>
        <v>#N/A</v>
      </c>
      <c r="AX61" s="538" t="e">
        <f ca="1">+IF(AND(ISNUMBER(OFFSET('Sanitation Data'!$I$11,0,10*ROW('Sanitation Data'!I55))),'Data Summary'!DM61="Yes"),OFFSET('Sanitation Data'!$I$11,0,10*ROW('Sanitation Data'!I55)),NA())</f>
        <v>#N/A</v>
      </c>
      <c r="AY61" s="538" t="e">
        <f ca="1">+IF(AND(ISNUMBER(OFFSET('Sanitation Data'!$I$12,0,10*ROW('Sanitation Data'!I55))),'Data Summary'!DN61="Yes"),OFFSET('Sanitation Data'!$I$12,0,10*ROW('Sanitation Data'!I55)),NA())</f>
        <v>#N/A</v>
      </c>
      <c r="AZ61" s="539" t="e">
        <f ca="1">+IF(AND(ISNUMBER(OFFSET('Hygiene Data'!$D$5,0,10*ROW('Hygiene Data'!D55))),'Data Summary'!DO61="Yes"),OFFSET('Hygiene Data'!$D$5,0,10*ROW('Hygiene Data'!D55)),NA())</f>
        <v>#N/A</v>
      </c>
      <c r="BA61" s="539" t="e">
        <f ca="1">+IF(AND(ISNUMBER(OFFSET('Hygiene Data'!$D$7,0,10*ROW('Hygiene Data'!D55))),'Data Summary'!DP61="Yes"),OFFSET('Hygiene Data'!$D$7,0,10*ROW('Hygiene Data'!D55)),NA())</f>
        <v>#N/A</v>
      </c>
      <c r="BB61" s="539" t="e">
        <f ca="1">+IF(AND(ISNUMBER(OFFSET('Hygiene Data'!$D$9,0,10*ROW('Hygiene Data'!D55))),'Data Summary'!DQ61="Yes"),OFFSET('Hygiene Data'!$D$9,0,10*ROW('Hygiene Data'!D55)),NA())</f>
        <v>#N/A</v>
      </c>
      <c r="BC61" s="539" t="e">
        <f ca="1">+IF(AND(ISNUMBER(OFFSET('Hygiene Data'!$E$5,0,10*ROW('Hygiene Data'!E55))),'Data Summary'!DR61="Yes"),OFFSET('Hygiene Data'!$E$5,0,10*ROW('Hygiene Data'!E55)),NA())</f>
        <v>#N/A</v>
      </c>
      <c r="BD61" s="539" t="e">
        <f ca="1">+IF(AND(ISNUMBER(OFFSET('Hygiene Data'!$E$7,0,10*ROW('Hygiene Data'!E55))),'Data Summary'!DS61="Yes"),OFFSET('Hygiene Data'!$E$7,0,10*ROW('Hygiene Data'!E55)),NA())</f>
        <v>#N/A</v>
      </c>
      <c r="BE61" s="539" t="e">
        <f ca="1">+IF(AND(ISNUMBER(OFFSET('Hygiene Data'!$E$9,0,10*ROW('Hygiene Data'!E55))),'Data Summary'!DT61="Yes"),OFFSET('Hygiene Data'!$E$9,0,10*ROW('Hygiene Data'!E55)),NA())</f>
        <v>#N/A</v>
      </c>
      <c r="BF61" s="539" t="e">
        <f ca="1">+IF(AND(ISNUMBER(OFFSET('Hygiene Data'!$F$5,0,10*ROW('Hygiene Data'!F55))),'Data Summary'!DU61="Yes"),OFFSET('Hygiene Data'!$F$5,0,10*ROW('Hygiene Data'!F55)),NA())</f>
        <v>#N/A</v>
      </c>
      <c r="BG61" s="539" t="e">
        <f ca="1">+IF(AND(ISNUMBER(OFFSET('Hygiene Data'!$F$7,0,10*ROW('Hygiene Data'!F55))),'Data Summary'!DV61="Yes"),OFFSET('Hygiene Data'!$F$7,0,10*ROW('Hygiene Data'!F55)),NA())</f>
        <v>#N/A</v>
      </c>
      <c r="BH61" s="539" t="e">
        <f ca="1">+IF(AND(ISNUMBER(OFFSET('Hygiene Data'!$F$9,0,10*ROW('Hygiene Data'!F55))),'Data Summary'!DW61="Yes"),OFFSET('Hygiene Data'!$F$9,0,10*ROW('Hygiene Data'!F55)),NA())</f>
        <v>#N/A</v>
      </c>
      <c r="BI61" s="539" t="e">
        <f ca="1">+IF(AND(ISNUMBER(OFFSET('Hygiene Data'!$G$5,0,10*ROW('Hygiene Data'!G55))),'Data Summary'!DX61="Yes"),OFFSET('Hygiene Data'!$G$5,0,10*ROW('Hygiene Data'!G55)),NA())</f>
        <v>#N/A</v>
      </c>
      <c r="BJ61" s="539" t="e">
        <f ca="1">+IF(AND(ISNUMBER(OFFSET('Hygiene Data'!$G$7,0,10*ROW('Hygiene Data'!G55))),'Data Summary'!DY61="Yes"),OFFSET('Hygiene Data'!$G$7,0,10*ROW('Hygiene Data'!G55)),NA())</f>
        <v>#N/A</v>
      </c>
      <c r="BK61" s="539" t="e">
        <f ca="1">+IF(AND(ISNUMBER(OFFSET('Hygiene Data'!$G$9,0,10*ROW('Hygiene Data'!G55))),'Data Summary'!DZ61="Yes"),OFFSET('Hygiene Data'!$G$9,0,10*ROW('Hygiene Data'!G55)),NA())</f>
        <v>#N/A</v>
      </c>
      <c r="BL61" s="539" t="e">
        <f ca="1">+IF(AND(ISNUMBER(OFFSET('Hygiene Data'!$H$5,0,10*ROW('Hygiene Data'!H55))),'Data Summary'!EA61="Yes"),OFFSET('Hygiene Data'!$H$5,0,10*ROW('Hygiene Data'!H55)),NA())</f>
        <v>#N/A</v>
      </c>
      <c r="BM61" s="539" t="e">
        <f ca="1">+IF(AND(ISNUMBER(OFFSET('Hygiene Data'!$H$7,0,10*ROW('Hygiene Data'!H55))),'Data Summary'!EB61="Yes"),OFFSET('Hygiene Data'!$H$7,0,10*ROW('Hygiene Data'!H55)),NA())</f>
        <v>#N/A</v>
      </c>
      <c r="BN61" s="539" t="e">
        <f ca="1">+IF(AND(ISNUMBER(OFFSET('Hygiene Data'!$H$9,0,10*ROW('Hygiene Data'!H55))),'Data Summary'!EC61="Yes"),OFFSET('Hygiene Data'!$H$9,0,10*ROW('Hygiene Data'!H55)),NA())</f>
        <v>#N/A</v>
      </c>
      <c r="BO61" s="539" t="e">
        <f ca="1">+IF(AND(ISNUMBER(OFFSET('Hygiene Data'!$I$5,0,10*ROW('Hygiene Data'!I55))),'Data Summary'!ED61="Yes"),OFFSET('Hygiene Data'!$I$5,0,10*ROW('Hygiene Data'!I55)),NA())</f>
        <v>#N/A</v>
      </c>
      <c r="BP61" s="539" t="e">
        <f ca="1">+IF(AND(ISNUMBER(OFFSET('Hygiene Data'!$I$7,0,10*ROW('Hygiene Data'!I55))),'Data Summary'!EE61="Yes"),OFFSET('Hygiene Data'!$I$7,0,10*ROW('Hygiene Data'!I55)),NA())</f>
        <v>#N/A</v>
      </c>
      <c r="BQ61" s="539" t="e">
        <f ca="1">+IF(AND(ISNUMBER(OFFSET('Hygiene Data'!$I$9,0,10*ROW('Hygiene Data'!I55))),'Data Summary'!EF61="Yes"),OFFSET('Hygiene Data'!$I$9,0,10*ROW('Hygiene Data'!I55)),NA())</f>
        <v>#N/A</v>
      </c>
    </row>
    <row r="62" spans="1:69" x14ac:dyDescent="0.25">
      <c r="A62" s="535" t="e">
        <f ca="1">+RIGHT('Data Summary'!A62,LEN('Data Summary'!A62)-9)</f>
        <v>#VALUE!</v>
      </c>
      <c r="B62" s="509" t="str">
        <f ca="1">+IF(ISTEXT('Data Summary'!B62),'Data Summary'!B62,"")</f>
        <v/>
      </c>
      <c r="C62" s="536" t="e">
        <f ca="1">+VALUE('Data Summary'!C62)</f>
        <v>#VALUE!</v>
      </c>
      <c r="D62" s="537" t="e">
        <f ca="1">+IF(AND(ISNUMBER(OFFSET('Water Data'!$D$4,0,10*ROW('Water Data'!D56))),'Data Summary'!BS62="Yes"),100-OFFSET('Water Data'!$D$4,0,10*ROW('Water Data'!D56)),NA())</f>
        <v>#N/A</v>
      </c>
      <c r="E62" s="537" t="e">
        <f ca="1">+IF(AND(ISNUMBER(OFFSET('Water Data'!$D$6,0,10*ROW('Water Data'!D56))),'Data Summary'!BT62="Yes"),OFFSET('Water Data'!$D$6,0,10*ROW('Water Data'!D56)),NA())</f>
        <v>#N/A</v>
      </c>
      <c r="F62" s="537" t="e">
        <f ca="1">+IF(AND(ISNUMBER(OFFSET('Water Data'!$D$9,0,10*ROW('Water Data'!D56))),'Data Summary'!BU62="Yes"),OFFSET('Water Data'!$D$9,0,10*ROW('Water Data'!D56)),NA())</f>
        <v>#N/A</v>
      </c>
      <c r="G62" s="537" t="e">
        <f ca="1">+IF(AND(ISNUMBER(OFFSET('Water Data'!$E$4,0,10*ROW('Water Data'!E56))),'Data Summary'!BV62="Yes"),100-OFFSET('Water Data'!$E$4,0,10*ROW('Water Data'!E56)),NA())</f>
        <v>#N/A</v>
      </c>
      <c r="H62" s="537" t="e">
        <f ca="1">+IF(AND(ISNUMBER(OFFSET('Water Data'!$E$6,0,10*ROW('Water Data'!E56))),'Data Summary'!BW62="Yes"),OFFSET('Water Data'!$E$6,0,10*ROW('Water Data'!E56)),NA())</f>
        <v>#N/A</v>
      </c>
      <c r="I62" s="537" t="e">
        <f ca="1">+IF(AND(ISNUMBER(OFFSET('Water Data'!$E$9,0,10*ROW('Water Data'!E56))),'Data Summary'!BX62="Yes"),OFFSET('Water Data'!$E$9,0,10*ROW('Water Data'!E56)),NA())</f>
        <v>#N/A</v>
      </c>
      <c r="J62" s="537" t="e">
        <f ca="1">+IF(AND(ISNUMBER(OFFSET('Water Data'!$F$4,0,10*ROW('Water Data'!F56))),'Data Summary'!BY62="Yes"),100-OFFSET('Water Data'!$F$4,0,10*ROW('Water Data'!F56)),NA())</f>
        <v>#N/A</v>
      </c>
      <c r="K62" s="537" t="e">
        <f ca="1">+IF(AND(ISNUMBER(OFFSET('Water Data'!$F$6,0,10*ROW('Water Data'!F56))),'Data Summary'!BZ62="Yes"),OFFSET('Water Data'!$F$6,0,10*ROW('Water Data'!F56)),NA())</f>
        <v>#N/A</v>
      </c>
      <c r="L62" s="537" t="e">
        <f ca="1">+IF(AND(ISNUMBER(OFFSET('Water Data'!$F$9,0,10*ROW('Water Data'!F56))),'Data Summary'!CA62="Yes"),OFFSET('Water Data'!$F$9,0,10*ROW('Water Data'!F56)),NA())</f>
        <v>#N/A</v>
      </c>
      <c r="M62" s="537" t="e">
        <f ca="1">+IF(AND(ISNUMBER(OFFSET('Water Data'!$G$4,0,10*ROW('Water Data'!G56))),'Data Summary'!CB62="Yes"),100-OFFSET('Water Data'!$G$4,0,10*ROW('Water Data'!G56)),NA())</f>
        <v>#N/A</v>
      </c>
      <c r="N62" s="537" t="e">
        <f ca="1">+IF(AND(ISNUMBER(OFFSET('Water Data'!$G$6,0,10*ROW('Water Data'!G56))),'Data Summary'!CC62="Yes"),OFFSET('Water Data'!$G$6,0,10*ROW('Water Data'!G56)),NA())</f>
        <v>#N/A</v>
      </c>
      <c r="O62" s="537" t="e">
        <f ca="1">+IF(AND(ISNUMBER(OFFSET('Water Data'!$G$9,0,10*ROW('Water Data'!G56))),'Data Summary'!CD62="Yes"),OFFSET('Water Data'!$G$9,0,10*ROW('Water Data'!G56)),NA())</f>
        <v>#N/A</v>
      </c>
      <c r="P62" s="537" t="e">
        <f ca="1">+IF(AND(ISNUMBER(OFFSET('Water Data'!$H$4,0,10*ROW('Water Data'!H56))),'Data Summary'!CE62="Yes"),100-OFFSET('Water Data'!$H$4,0,10*ROW('Water Data'!H56)),NA())</f>
        <v>#N/A</v>
      </c>
      <c r="Q62" s="537" t="e">
        <f ca="1">+IF(AND(ISNUMBER(OFFSET('Water Data'!$H$6,0,10*ROW('Water Data'!H56))),'Data Summary'!CF62="Yes"),OFFSET('Water Data'!$H$6,0,10*ROW('Water Data'!H56)),NA())</f>
        <v>#N/A</v>
      </c>
      <c r="R62" s="537" t="e">
        <f ca="1">+IF(AND(ISNUMBER(OFFSET('Water Data'!$H$9,0,10*ROW('Water Data'!H56))),'Data Summary'!CG62="Yes"),OFFSET('Water Data'!$H$9,0,10*ROW('Water Data'!H56)),NA())</f>
        <v>#N/A</v>
      </c>
      <c r="S62" s="537" t="e">
        <f ca="1">+IF(AND(ISNUMBER(OFFSET('Water Data'!$I$4,0,10*ROW('Water Data'!I56))),'Data Summary'!CH62="Yes"),100-OFFSET('Water Data'!$I$4,0,10*ROW('Water Data'!I56)),NA())</f>
        <v>#N/A</v>
      </c>
      <c r="T62" s="537" t="e">
        <f ca="1">+IF(AND(ISNUMBER(OFFSET('Water Data'!$I$6,0,10*ROW('Water Data'!I56))),'Data Summary'!CI62="Yes"),OFFSET('Water Data'!$I$6,0,10*ROW('Water Data'!I56)),NA())</f>
        <v>#N/A</v>
      </c>
      <c r="U62" s="537" t="e">
        <f ca="1">+IF(AND(ISNUMBER(OFFSET('Water Data'!$I$9,0,10*ROW('Water Data'!I56))),'Data Summary'!CJ62="Yes"),OFFSET('Water Data'!$I$9,0,10*ROW('Water Data'!I56)),NA())</f>
        <v>#N/A</v>
      </c>
      <c r="V62" s="538" t="e">
        <f ca="1">+IF(AND(ISNUMBER(OFFSET('Sanitation Data'!$D$4,0,10*ROW('Sanitation Data'!D56))),'Data Summary'!CK62="Yes"),100-OFFSET('Sanitation Data'!$D$4,0,10*ROW('Sanitation Data'!D56)),NA())</f>
        <v>#N/A</v>
      </c>
      <c r="W62" s="538" t="e">
        <f ca="1">+IF(AND(ISNUMBER(OFFSET('Sanitation Data'!$D$6,0,10*ROW('Sanitation Data'!D56))),'Data Summary'!CL62="Yes"),OFFSET('Sanitation Data'!$D$6,0,10*ROW('Sanitation Data'!D56)),NA())</f>
        <v>#N/A</v>
      </c>
      <c r="X62" s="538" t="e">
        <f ca="1">+IF(AND(ISNUMBER(OFFSET('Sanitation Data'!$D$10,0,10*ROW('Sanitation Data'!D56))),'Data Summary'!CM62="Yes"),OFFSET('Sanitation Data'!$D$10,0,10*ROW('Sanitation Data'!D56)),NA())</f>
        <v>#N/A</v>
      </c>
      <c r="Y62" s="538" t="e">
        <f ca="1">+IF(AND(ISNUMBER(OFFSET('Sanitation Data'!$D$11,0,10*ROW('Sanitation Data'!D56))),'Data Summary'!CN62="Yes"),OFFSET('Sanitation Data'!$D$11,0,10*ROW('Sanitation Data'!D56)),NA())</f>
        <v>#N/A</v>
      </c>
      <c r="Z62" s="538" t="e">
        <f ca="1">+IF(AND(ISNUMBER(OFFSET('Sanitation Data'!$D$12,0,10*ROW('Sanitation Data'!D56))),'Data Summary'!CO62="Yes"),OFFSET('Sanitation Data'!$D$12,0,10*ROW('Sanitation Data'!D56)),NA())</f>
        <v>#N/A</v>
      </c>
      <c r="AA62" s="538" t="e">
        <f ca="1">+IF(AND(ISNUMBER(OFFSET('Sanitation Data'!$E$4,0,10*ROW('Sanitation Data'!E56))),'Data Summary'!CP62="Yes"),100-OFFSET('Sanitation Data'!$E$4,0,10*ROW('Sanitation Data'!E56)),NA())</f>
        <v>#N/A</v>
      </c>
      <c r="AB62" s="538" t="e">
        <f ca="1">+IF(AND(ISNUMBER(OFFSET('Sanitation Data'!$E$6,0,10*ROW('Sanitation Data'!E56))),'Data Summary'!CQ62="Yes"),OFFSET('Sanitation Data'!$E$6,0,10*ROW('Sanitation Data'!E56)),NA())</f>
        <v>#N/A</v>
      </c>
      <c r="AC62" s="538" t="e">
        <f ca="1">+IF(AND(ISNUMBER(OFFSET('Sanitation Data'!$E$10,0,10*ROW('Sanitation Data'!E56))),'Data Summary'!CR62="Yes"),OFFSET('Sanitation Data'!$E$10,0,10*ROW('Sanitation Data'!E56)),NA())</f>
        <v>#N/A</v>
      </c>
      <c r="AD62" s="538" t="e">
        <f ca="1">+IF(AND(ISNUMBER(OFFSET('Sanitation Data'!$E$11,0,10*ROW('Sanitation Data'!E56))),'Data Summary'!CS62="Yes"),OFFSET('Sanitation Data'!$E$11,0,10*ROW('Sanitation Data'!E56)),NA())</f>
        <v>#N/A</v>
      </c>
      <c r="AE62" s="538" t="e">
        <f ca="1">+IF(AND(ISNUMBER(OFFSET('Sanitation Data'!$E$12,0,10*ROW('Sanitation Data'!E56))),'Data Summary'!CT62="Yes"),OFFSET('Sanitation Data'!$E$12,0,10*ROW('Sanitation Data'!E56)),NA())</f>
        <v>#N/A</v>
      </c>
      <c r="AF62" s="538" t="e">
        <f ca="1">+IF(AND(ISNUMBER(OFFSET('Sanitation Data'!$F$4,0,10*ROW('Sanitation Data'!F56))),'Data Summary'!CU62="Yes"),100-OFFSET('Sanitation Data'!$F$4,0,10*ROW('Sanitation Data'!F56)),NA())</f>
        <v>#N/A</v>
      </c>
      <c r="AG62" s="538" t="e">
        <f ca="1">+IF(AND(ISNUMBER(OFFSET('Sanitation Data'!$F$6,0,10*ROW('Sanitation Data'!F56))),'Data Summary'!CV62="Yes"),OFFSET('Sanitation Data'!$F$6,0,10*ROW('Sanitation Data'!F56)),NA())</f>
        <v>#N/A</v>
      </c>
      <c r="AH62" s="538" t="e">
        <f ca="1">+IF(AND(ISNUMBER(OFFSET('Sanitation Data'!$F$10,0,10*ROW('Sanitation Data'!F56))),'Data Summary'!CW62="Yes"),OFFSET('Sanitation Data'!$F$10,0,10*ROW('Sanitation Data'!F56)),NA())</f>
        <v>#N/A</v>
      </c>
      <c r="AI62" s="538" t="e">
        <f ca="1">+IF(AND(ISNUMBER(OFFSET('Sanitation Data'!$F$11,0,10*ROW('Sanitation Data'!F56))),'Data Summary'!CX62="Yes"),OFFSET('Sanitation Data'!$F$11,0,10*ROW('Sanitation Data'!F56)),NA())</f>
        <v>#N/A</v>
      </c>
      <c r="AJ62" s="538" t="e">
        <f ca="1">+IF(AND(ISNUMBER(OFFSET('Sanitation Data'!$F$12,0,10*ROW('Sanitation Data'!F56))),'Data Summary'!CY62="Yes"),OFFSET('Sanitation Data'!$F$12,0,10*ROW('Sanitation Data'!F56)),NA())</f>
        <v>#N/A</v>
      </c>
      <c r="AK62" s="538" t="e">
        <f ca="1">+IF(AND(ISNUMBER(OFFSET('Sanitation Data'!$G$4,0,10*ROW('Sanitation Data'!G56))),'Data Summary'!CZ62="Yes"),100-OFFSET('Sanitation Data'!$G$4,0,10*ROW('Sanitation Data'!G56)),NA())</f>
        <v>#N/A</v>
      </c>
      <c r="AL62" s="538" t="e">
        <f ca="1">+IF(AND(ISNUMBER(OFFSET('Sanitation Data'!$G$6,0,10*ROW('Sanitation Data'!G56))),'Data Summary'!DA62="Yes"),OFFSET('Sanitation Data'!$G$6,0,10*ROW('Sanitation Data'!G56)),NA())</f>
        <v>#N/A</v>
      </c>
      <c r="AM62" s="538" t="e">
        <f ca="1">+IF(AND(ISNUMBER(OFFSET('Sanitation Data'!$G$10,0,10*ROW('Sanitation Data'!G56))),'Data Summary'!DB62="Yes"),OFFSET('Sanitation Data'!$G$10,0,10*ROW('Sanitation Data'!G56)),NA())</f>
        <v>#N/A</v>
      </c>
      <c r="AN62" s="538" t="e">
        <f ca="1">+IF(AND(ISNUMBER(OFFSET('Sanitation Data'!$G$11,0,10*ROW('Sanitation Data'!G56))),'Data Summary'!DC62="Yes"),OFFSET('Sanitation Data'!$G$11,0,10*ROW('Sanitation Data'!G56)),NA())</f>
        <v>#N/A</v>
      </c>
      <c r="AO62" s="538" t="e">
        <f ca="1">+IF(AND(ISNUMBER(OFFSET('Sanitation Data'!$G$12,0,10*ROW('Sanitation Data'!G56))),'Data Summary'!DD62="Yes"),OFFSET('Sanitation Data'!$G$12,0,10*ROW('Sanitation Data'!G56)),NA())</f>
        <v>#N/A</v>
      </c>
      <c r="AP62" s="538" t="e">
        <f ca="1">+IF(AND(ISNUMBER(OFFSET('Sanitation Data'!$H$4,0,10*ROW('Sanitation Data'!H56))),'Data Summary'!DE62="Yes"),100-OFFSET('Sanitation Data'!$H$4,0,10*ROW('Sanitation Data'!H56)),NA())</f>
        <v>#N/A</v>
      </c>
      <c r="AQ62" s="538" t="e">
        <f ca="1">+IF(AND(ISNUMBER(OFFSET('Sanitation Data'!$H$6,0,10*ROW('Sanitation Data'!H56))),'Data Summary'!DF62="Yes"),OFFSET('Sanitation Data'!$H$6,0,10*ROW('Sanitation Data'!H56)),NA())</f>
        <v>#N/A</v>
      </c>
      <c r="AR62" s="538" t="e">
        <f ca="1">+IF(AND(ISNUMBER(OFFSET('Sanitation Data'!$H$10,0,10*ROW('Sanitation Data'!H56))),'Data Summary'!DG62="Yes"),OFFSET('Sanitation Data'!$H$10,0,10*ROW('Sanitation Data'!H56)),NA())</f>
        <v>#N/A</v>
      </c>
      <c r="AS62" s="538" t="e">
        <f ca="1">+IF(AND(ISNUMBER(OFFSET('Sanitation Data'!$H$11,0,10*ROW('Sanitation Data'!H56))),'Data Summary'!DH62="Yes"),OFFSET('Sanitation Data'!$H$11,0,10*ROW('Sanitation Data'!H56)),NA())</f>
        <v>#N/A</v>
      </c>
      <c r="AT62" s="538" t="e">
        <f ca="1">+IF(AND(ISNUMBER(OFFSET('Sanitation Data'!$H$12,0,10*ROW('Sanitation Data'!H56))),'Data Summary'!DI62="Yes"),OFFSET('Sanitation Data'!$H$12,0,10*ROW('Sanitation Data'!H56)),NA())</f>
        <v>#N/A</v>
      </c>
      <c r="AU62" s="538" t="e">
        <f ca="1">+IF(AND(ISNUMBER(OFFSET('Sanitation Data'!$I$4,0,10*ROW('Sanitation Data'!I56))),'Data Summary'!DJ62="Yes"),100-OFFSET('Sanitation Data'!$I$4,0,10*ROW('Sanitation Data'!I56)),NA())</f>
        <v>#N/A</v>
      </c>
      <c r="AV62" s="538" t="e">
        <f ca="1">+IF(AND(ISNUMBER(OFFSET('Sanitation Data'!$I$6,0,10*ROW('Sanitation Data'!I56))),'Data Summary'!DK62="Yes"),OFFSET('Sanitation Data'!$I$6,0,10*ROW('Sanitation Data'!I56)),NA())</f>
        <v>#N/A</v>
      </c>
      <c r="AW62" s="538" t="e">
        <f ca="1">+IF(AND(ISNUMBER(OFFSET('Sanitation Data'!$I$10,0,10*ROW('Sanitation Data'!I56))),'Data Summary'!DL62="Yes"),OFFSET('Sanitation Data'!$I$10,0,10*ROW('Sanitation Data'!I56)),NA())</f>
        <v>#N/A</v>
      </c>
      <c r="AX62" s="538" t="e">
        <f ca="1">+IF(AND(ISNUMBER(OFFSET('Sanitation Data'!$I$11,0,10*ROW('Sanitation Data'!I56))),'Data Summary'!DM62="Yes"),OFFSET('Sanitation Data'!$I$11,0,10*ROW('Sanitation Data'!I56)),NA())</f>
        <v>#N/A</v>
      </c>
      <c r="AY62" s="538" t="e">
        <f ca="1">+IF(AND(ISNUMBER(OFFSET('Sanitation Data'!$I$12,0,10*ROW('Sanitation Data'!I56))),'Data Summary'!DN62="Yes"),OFFSET('Sanitation Data'!$I$12,0,10*ROW('Sanitation Data'!I56)),NA())</f>
        <v>#N/A</v>
      </c>
      <c r="AZ62" s="539" t="e">
        <f ca="1">+IF(AND(ISNUMBER(OFFSET('Hygiene Data'!$D$5,0,10*ROW('Hygiene Data'!D56))),'Data Summary'!DO62="Yes"),OFFSET('Hygiene Data'!$D$5,0,10*ROW('Hygiene Data'!D56)),NA())</f>
        <v>#N/A</v>
      </c>
      <c r="BA62" s="539" t="e">
        <f ca="1">+IF(AND(ISNUMBER(OFFSET('Hygiene Data'!$D$7,0,10*ROW('Hygiene Data'!D56))),'Data Summary'!DP62="Yes"),OFFSET('Hygiene Data'!$D$7,0,10*ROW('Hygiene Data'!D56)),NA())</f>
        <v>#N/A</v>
      </c>
      <c r="BB62" s="539" t="e">
        <f ca="1">+IF(AND(ISNUMBER(OFFSET('Hygiene Data'!$D$9,0,10*ROW('Hygiene Data'!D56))),'Data Summary'!DQ62="Yes"),OFFSET('Hygiene Data'!$D$9,0,10*ROW('Hygiene Data'!D56)),NA())</f>
        <v>#N/A</v>
      </c>
      <c r="BC62" s="539" t="e">
        <f ca="1">+IF(AND(ISNUMBER(OFFSET('Hygiene Data'!$E$5,0,10*ROW('Hygiene Data'!E56))),'Data Summary'!DR62="Yes"),OFFSET('Hygiene Data'!$E$5,0,10*ROW('Hygiene Data'!E56)),NA())</f>
        <v>#N/A</v>
      </c>
      <c r="BD62" s="539" t="e">
        <f ca="1">+IF(AND(ISNUMBER(OFFSET('Hygiene Data'!$E$7,0,10*ROW('Hygiene Data'!E56))),'Data Summary'!DS62="Yes"),OFFSET('Hygiene Data'!$E$7,0,10*ROW('Hygiene Data'!E56)),NA())</f>
        <v>#N/A</v>
      </c>
      <c r="BE62" s="539" t="e">
        <f ca="1">+IF(AND(ISNUMBER(OFFSET('Hygiene Data'!$E$9,0,10*ROW('Hygiene Data'!E56))),'Data Summary'!DT62="Yes"),OFFSET('Hygiene Data'!$E$9,0,10*ROW('Hygiene Data'!E56)),NA())</f>
        <v>#N/A</v>
      </c>
      <c r="BF62" s="539" t="e">
        <f ca="1">+IF(AND(ISNUMBER(OFFSET('Hygiene Data'!$F$5,0,10*ROW('Hygiene Data'!F56))),'Data Summary'!DU62="Yes"),OFFSET('Hygiene Data'!$F$5,0,10*ROW('Hygiene Data'!F56)),NA())</f>
        <v>#N/A</v>
      </c>
      <c r="BG62" s="539" t="e">
        <f ca="1">+IF(AND(ISNUMBER(OFFSET('Hygiene Data'!$F$7,0,10*ROW('Hygiene Data'!F56))),'Data Summary'!DV62="Yes"),OFFSET('Hygiene Data'!$F$7,0,10*ROW('Hygiene Data'!F56)),NA())</f>
        <v>#N/A</v>
      </c>
      <c r="BH62" s="539" t="e">
        <f ca="1">+IF(AND(ISNUMBER(OFFSET('Hygiene Data'!$F$9,0,10*ROW('Hygiene Data'!F56))),'Data Summary'!DW62="Yes"),OFFSET('Hygiene Data'!$F$9,0,10*ROW('Hygiene Data'!F56)),NA())</f>
        <v>#N/A</v>
      </c>
      <c r="BI62" s="539" t="e">
        <f ca="1">+IF(AND(ISNUMBER(OFFSET('Hygiene Data'!$G$5,0,10*ROW('Hygiene Data'!G56))),'Data Summary'!DX62="Yes"),OFFSET('Hygiene Data'!$G$5,0,10*ROW('Hygiene Data'!G56)),NA())</f>
        <v>#N/A</v>
      </c>
      <c r="BJ62" s="539" t="e">
        <f ca="1">+IF(AND(ISNUMBER(OFFSET('Hygiene Data'!$G$7,0,10*ROW('Hygiene Data'!G56))),'Data Summary'!DY62="Yes"),OFFSET('Hygiene Data'!$G$7,0,10*ROW('Hygiene Data'!G56)),NA())</f>
        <v>#N/A</v>
      </c>
      <c r="BK62" s="539" t="e">
        <f ca="1">+IF(AND(ISNUMBER(OFFSET('Hygiene Data'!$G$9,0,10*ROW('Hygiene Data'!G56))),'Data Summary'!DZ62="Yes"),OFFSET('Hygiene Data'!$G$9,0,10*ROW('Hygiene Data'!G56)),NA())</f>
        <v>#N/A</v>
      </c>
      <c r="BL62" s="539" t="e">
        <f ca="1">+IF(AND(ISNUMBER(OFFSET('Hygiene Data'!$H$5,0,10*ROW('Hygiene Data'!H56))),'Data Summary'!EA62="Yes"),OFFSET('Hygiene Data'!$H$5,0,10*ROW('Hygiene Data'!H56)),NA())</f>
        <v>#N/A</v>
      </c>
      <c r="BM62" s="539" t="e">
        <f ca="1">+IF(AND(ISNUMBER(OFFSET('Hygiene Data'!$H$7,0,10*ROW('Hygiene Data'!H56))),'Data Summary'!EB62="Yes"),OFFSET('Hygiene Data'!$H$7,0,10*ROW('Hygiene Data'!H56)),NA())</f>
        <v>#N/A</v>
      </c>
      <c r="BN62" s="539" t="e">
        <f ca="1">+IF(AND(ISNUMBER(OFFSET('Hygiene Data'!$H$9,0,10*ROW('Hygiene Data'!H56))),'Data Summary'!EC62="Yes"),OFFSET('Hygiene Data'!$H$9,0,10*ROW('Hygiene Data'!H56)),NA())</f>
        <v>#N/A</v>
      </c>
      <c r="BO62" s="539" t="e">
        <f ca="1">+IF(AND(ISNUMBER(OFFSET('Hygiene Data'!$I$5,0,10*ROW('Hygiene Data'!I56))),'Data Summary'!ED62="Yes"),OFFSET('Hygiene Data'!$I$5,0,10*ROW('Hygiene Data'!I56)),NA())</f>
        <v>#N/A</v>
      </c>
      <c r="BP62" s="539" t="e">
        <f ca="1">+IF(AND(ISNUMBER(OFFSET('Hygiene Data'!$I$7,0,10*ROW('Hygiene Data'!I56))),'Data Summary'!EE62="Yes"),OFFSET('Hygiene Data'!$I$7,0,10*ROW('Hygiene Data'!I56)),NA())</f>
        <v>#N/A</v>
      </c>
      <c r="BQ62" s="539" t="e">
        <f ca="1">+IF(AND(ISNUMBER(OFFSET('Hygiene Data'!$I$9,0,10*ROW('Hygiene Data'!I56))),'Data Summary'!EF62="Yes"),OFFSET('Hygiene Data'!$I$9,0,10*ROW('Hygiene Data'!I56)),NA())</f>
        <v>#N/A</v>
      </c>
    </row>
    <row r="63" spans="1:69" x14ac:dyDescent="0.25">
      <c r="A63" s="535" t="e">
        <f ca="1">+RIGHT('Data Summary'!A63,LEN('Data Summary'!A63)-9)</f>
        <v>#VALUE!</v>
      </c>
      <c r="B63" s="509" t="str">
        <f ca="1">+IF(ISTEXT('Data Summary'!B63),'Data Summary'!B63,"")</f>
        <v/>
      </c>
      <c r="C63" s="536" t="e">
        <f ca="1">+VALUE('Data Summary'!C63)</f>
        <v>#VALUE!</v>
      </c>
      <c r="D63" s="537" t="e">
        <f ca="1">+IF(AND(ISNUMBER(OFFSET('Water Data'!$D$4,0,10*ROW('Water Data'!D57))),'Data Summary'!BS63="Yes"),100-OFFSET('Water Data'!$D$4,0,10*ROW('Water Data'!D57)),NA())</f>
        <v>#N/A</v>
      </c>
      <c r="E63" s="537" t="e">
        <f ca="1">+IF(AND(ISNUMBER(OFFSET('Water Data'!$D$6,0,10*ROW('Water Data'!D57))),'Data Summary'!BT63="Yes"),OFFSET('Water Data'!$D$6,0,10*ROW('Water Data'!D57)),NA())</f>
        <v>#N/A</v>
      </c>
      <c r="F63" s="537" t="e">
        <f ca="1">+IF(AND(ISNUMBER(OFFSET('Water Data'!$D$9,0,10*ROW('Water Data'!D57))),'Data Summary'!BU63="Yes"),OFFSET('Water Data'!$D$9,0,10*ROW('Water Data'!D57)),NA())</f>
        <v>#N/A</v>
      </c>
      <c r="G63" s="537" t="e">
        <f ca="1">+IF(AND(ISNUMBER(OFFSET('Water Data'!$E$4,0,10*ROW('Water Data'!E57))),'Data Summary'!BV63="Yes"),100-OFFSET('Water Data'!$E$4,0,10*ROW('Water Data'!E57)),NA())</f>
        <v>#N/A</v>
      </c>
      <c r="H63" s="537" t="e">
        <f ca="1">+IF(AND(ISNUMBER(OFFSET('Water Data'!$E$6,0,10*ROW('Water Data'!E57))),'Data Summary'!BW63="Yes"),OFFSET('Water Data'!$E$6,0,10*ROW('Water Data'!E57)),NA())</f>
        <v>#N/A</v>
      </c>
      <c r="I63" s="537" t="e">
        <f ca="1">+IF(AND(ISNUMBER(OFFSET('Water Data'!$E$9,0,10*ROW('Water Data'!E57))),'Data Summary'!BX63="Yes"),OFFSET('Water Data'!$E$9,0,10*ROW('Water Data'!E57)),NA())</f>
        <v>#N/A</v>
      </c>
      <c r="J63" s="537" t="e">
        <f ca="1">+IF(AND(ISNUMBER(OFFSET('Water Data'!$F$4,0,10*ROW('Water Data'!F57))),'Data Summary'!BY63="Yes"),100-OFFSET('Water Data'!$F$4,0,10*ROW('Water Data'!F57)),NA())</f>
        <v>#N/A</v>
      </c>
      <c r="K63" s="537" t="e">
        <f ca="1">+IF(AND(ISNUMBER(OFFSET('Water Data'!$F$6,0,10*ROW('Water Data'!F57))),'Data Summary'!BZ63="Yes"),OFFSET('Water Data'!$F$6,0,10*ROW('Water Data'!F57)),NA())</f>
        <v>#N/A</v>
      </c>
      <c r="L63" s="537" t="e">
        <f ca="1">+IF(AND(ISNUMBER(OFFSET('Water Data'!$F$9,0,10*ROW('Water Data'!F57))),'Data Summary'!CA63="Yes"),OFFSET('Water Data'!$F$9,0,10*ROW('Water Data'!F57)),NA())</f>
        <v>#N/A</v>
      </c>
      <c r="M63" s="537" t="e">
        <f ca="1">+IF(AND(ISNUMBER(OFFSET('Water Data'!$G$4,0,10*ROW('Water Data'!G57))),'Data Summary'!CB63="Yes"),100-OFFSET('Water Data'!$G$4,0,10*ROW('Water Data'!G57)),NA())</f>
        <v>#N/A</v>
      </c>
      <c r="N63" s="537" t="e">
        <f ca="1">+IF(AND(ISNUMBER(OFFSET('Water Data'!$G$6,0,10*ROW('Water Data'!G57))),'Data Summary'!CC63="Yes"),OFFSET('Water Data'!$G$6,0,10*ROW('Water Data'!G57)),NA())</f>
        <v>#N/A</v>
      </c>
      <c r="O63" s="537" t="e">
        <f ca="1">+IF(AND(ISNUMBER(OFFSET('Water Data'!$G$9,0,10*ROW('Water Data'!G57))),'Data Summary'!CD63="Yes"),OFFSET('Water Data'!$G$9,0,10*ROW('Water Data'!G57)),NA())</f>
        <v>#N/A</v>
      </c>
      <c r="P63" s="537" t="e">
        <f ca="1">+IF(AND(ISNUMBER(OFFSET('Water Data'!$H$4,0,10*ROW('Water Data'!H57))),'Data Summary'!CE63="Yes"),100-OFFSET('Water Data'!$H$4,0,10*ROW('Water Data'!H57)),NA())</f>
        <v>#N/A</v>
      </c>
      <c r="Q63" s="537" t="e">
        <f ca="1">+IF(AND(ISNUMBER(OFFSET('Water Data'!$H$6,0,10*ROW('Water Data'!H57))),'Data Summary'!CF63="Yes"),OFFSET('Water Data'!$H$6,0,10*ROW('Water Data'!H57)),NA())</f>
        <v>#N/A</v>
      </c>
      <c r="R63" s="537" t="e">
        <f ca="1">+IF(AND(ISNUMBER(OFFSET('Water Data'!$H$9,0,10*ROW('Water Data'!H57))),'Data Summary'!CG63="Yes"),OFFSET('Water Data'!$H$9,0,10*ROW('Water Data'!H57)),NA())</f>
        <v>#N/A</v>
      </c>
      <c r="S63" s="537" t="e">
        <f ca="1">+IF(AND(ISNUMBER(OFFSET('Water Data'!$I$4,0,10*ROW('Water Data'!I57))),'Data Summary'!CH63="Yes"),100-OFFSET('Water Data'!$I$4,0,10*ROW('Water Data'!I57)),NA())</f>
        <v>#N/A</v>
      </c>
      <c r="T63" s="537" t="e">
        <f ca="1">+IF(AND(ISNUMBER(OFFSET('Water Data'!$I$6,0,10*ROW('Water Data'!I57))),'Data Summary'!CI63="Yes"),OFFSET('Water Data'!$I$6,0,10*ROW('Water Data'!I57)),NA())</f>
        <v>#N/A</v>
      </c>
      <c r="U63" s="537" t="e">
        <f ca="1">+IF(AND(ISNUMBER(OFFSET('Water Data'!$I$9,0,10*ROW('Water Data'!I57))),'Data Summary'!CJ63="Yes"),OFFSET('Water Data'!$I$9,0,10*ROW('Water Data'!I57)),NA())</f>
        <v>#N/A</v>
      </c>
      <c r="V63" s="538" t="e">
        <f ca="1">+IF(AND(ISNUMBER(OFFSET('Sanitation Data'!$D$4,0,10*ROW('Sanitation Data'!D57))),'Data Summary'!CK63="Yes"),100-OFFSET('Sanitation Data'!$D$4,0,10*ROW('Sanitation Data'!D57)),NA())</f>
        <v>#N/A</v>
      </c>
      <c r="W63" s="538" t="e">
        <f ca="1">+IF(AND(ISNUMBER(OFFSET('Sanitation Data'!$D$6,0,10*ROW('Sanitation Data'!D57))),'Data Summary'!CL63="Yes"),OFFSET('Sanitation Data'!$D$6,0,10*ROW('Sanitation Data'!D57)),NA())</f>
        <v>#N/A</v>
      </c>
      <c r="X63" s="538" t="e">
        <f ca="1">+IF(AND(ISNUMBER(OFFSET('Sanitation Data'!$D$10,0,10*ROW('Sanitation Data'!D57))),'Data Summary'!CM63="Yes"),OFFSET('Sanitation Data'!$D$10,0,10*ROW('Sanitation Data'!D57)),NA())</f>
        <v>#N/A</v>
      </c>
      <c r="Y63" s="538" t="e">
        <f ca="1">+IF(AND(ISNUMBER(OFFSET('Sanitation Data'!$D$11,0,10*ROW('Sanitation Data'!D57))),'Data Summary'!CN63="Yes"),OFFSET('Sanitation Data'!$D$11,0,10*ROW('Sanitation Data'!D57)),NA())</f>
        <v>#N/A</v>
      </c>
      <c r="Z63" s="538" t="e">
        <f ca="1">+IF(AND(ISNUMBER(OFFSET('Sanitation Data'!$D$12,0,10*ROW('Sanitation Data'!D57))),'Data Summary'!CO63="Yes"),OFFSET('Sanitation Data'!$D$12,0,10*ROW('Sanitation Data'!D57)),NA())</f>
        <v>#N/A</v>
      </c>
      <c r="AA63" s="538" t="e">
        <f ca="1">+IF(AND(ISNUMBER(OFFSET('Sanitation Data'!$E$4,0,10*ROW('Sanitation Data'!E57))),'Data Summary'!CP63="Yes"),100-OFFSET('Sanitation Data'!$E$4,0,10*ROW('Sanitation Data'!E57)),NA())</f>
        <v>#N/A</v>
      </c>
      <c r="AB63" s="538" t="e">
        <f ca="1">+IF(AND(ISNUMBER(OFFSET('Sanitation Data'!$E$6,0,10*ROW('Sanitation Data'!E57))),'Data Summary'!CQ63="Yes"),OFFSET('Sanitation Data'!$E$6,0,10*ROW('Sanitation Data'!E57)),NA())</f>
        <v>#N/A</v>
      </c>
      <c r="AC63" s="538" t="e">
        <f ca="1">+IF(AND(ISNUMBER(OFFSET('Sanitation Data'!$E$10,0,10*ROW('Sanitation Data'!E57))),'Data Summary'!CR63="Yes"),OFFSET('Sanitation Data'!$E$10,0,10*ROW('Sanitation Data'!E57)),NA())</f>
        <v>#N/A</v>
      </c>
      <c r="AD63" s="538" t="e">
        <f ca="1">+IF(AND(ISNUMBER(OFFSET('Sanitation Data'!$E$11,0,10*ROW('Sanitation Data'!E57))),'Data Summary'!CS63="Yes"),OFFSET('Sanitation Data'!$E$11,0,10*ROW('Sanitation Data'!E57)),NA())</f>
        <v>#N/A</v>
      </c>
      <c r="AE63" s="538" t="e">
        <f ca="1">+IF(AND(ISNUMBER(OFFSET('Sanitation Data'!$E$12,0,10*ROW('Sanitation Data'!E57))),'Data Summary'!CT63="Yes"),OFFSET('Sanitation Data'!$E$12,0,10*ROW('Sanitation Data'!E57)),NA())</f>
        <v>#N/A</v>
      </c>
      <c r="AF63" s="538" t="e">
        <f ca="1">+IF(AND(ISNUMBER(OFFSET('Sanitation Data'!$F$4,0,10*ROW('Sanitation Data'!F57))),'Data Summary'!CU63="Yes"),100-OFFSET('Sanitation Data'!$F$4,0,10*ROW('Sanitation Data'!F57)),NA())</f>
        <v>#N/A</v>
      </c>
      <c r="AG63" s="538" t="e">
        <f ca="1">+IF(AND(ISNUMBER(OFFSET('Sanitation Data'!$F$6,0,10*ROW('Sanitation Data'!F57))),'Data Summary'!CV63="Yes"),OFFSET('Sanitation Data'!$F$6,0,10*ROW('Sanitation Data'!F57)),NA())</f>
        <v>#N/A</v>
      </c>
      <c r="AH63" s="538" t="e">
        <f ca="1">+IF(AND(ISNUMBER(OFFSET('Sanitation Data'!$F$10,0,10*ROW('Sanitation Data'!F57))),'Data Summary'!CW63="Yes"),OFFSET('Sanitation Data'!$F$10,0,10*ROW('Sanitation Data'!F57)),NA())</f>
        <v>#N/A</v>
      </c>
      <c r="AI63" s="538" t="e">
        <f ca="1">+IF(AND(ISNUMBER(OFFSET('Sanitation Data'!$F$11,0,10*ROW('Sanitation Data'!F57))),'Data Summary'!CX63="Yes"),OFFSET('Sanitation Data'!$F$11,0,10*ROW('Sanitation Data'!F57)),NA())</f>
        <v>#N/A</v>
      </c>
      <c r="AJ63" s="538" t="e">
        <f ca="1">+IF(AND(ISNUMBER(OFFSET('Sanitation Data'!$F$12,0,10*ROW('Sanitation Data'!F57))),'Data Summary'!CY63="Yes"),OFFSET('Sanitation Data'!$F$12,0,10*ROW('Sanitation Data'!F57)),NA())</f>
        <v>#N/A</v>
      </c>
      <c r="AK63" s="538" t="e">
        <f ca="1">+IF(AND(ISNUMBER(OFFSET('Sanitation Data'!$G$4,0,10*ROW('Sanitation Data'!G57))),'Data Summary'!CZ63="Yes"),100-OFFSET('Sanitation Data'!$G$4,0,10*ROW('Sanitation Data'!G57)),NA())</f>
        <v>#N/A</v>
      </c>
      <c r="AL63" s="538" t="e">
        <f ca="1">+IF(AND(ISNUMBER(OFFSET('Sanitation Data'!$G$6,0,10*ROW('Sanitation Data'!G57))),'Data Summary'!DA63="Yes"),OFFSET('Sanitation Data'!$G$6,0,10*ROW('Sanitation Data'!G57)),NA())</f>
        <v>#N/A</v>
      </c>
      <c r="AM63" s="538" t="e">
        <f ca="1">+IF(AND(ISNUMBER(OFFSET('Sanitation Data'!$G$10,0,10*ROW('Sanitation Data'!G57))),'Data Summary'!DB63="Yes"),OFFSET('Sanitation Data'!$G$10,0,10*ROW('Sanitation Data'!G57)),NA())</f>
        <v>#N/A</v>
      </c>
      <c r="AN63" s="538" t="e">
        <f ca="1">+IF(AND(ISNUMBER(OFFSET('Sanitation Data'!$G$11,0,10*ROW('Sanitation Data'!G57))),'Data Summary'!DC63="Yes"),OFFSET('Sanitation Data'!$G$11,0,10*ROW('Sanitation Data'!G57)),NA())</f>
        <v>#N/A</v>
      </c>
      <c r="AO63" s="538" t="e">
        <f ca="1">+IF(AND(ISNUMBER(OFFSET('Sanitation Data'!$G$12,0,10*ROW('Sanitation Data'!G57))),'Data Summary'!DD63="Yes"),OFFSET('Sanitation Data'!$G$12,0,10*ROW('Sanitation Data'!G57)),NA())</f>
        <v>#N/A</v>
      </c>
      <c r="AP63" s="538" t="e">
        <f ca="1">+IF(AND(ISNUMBER(OFFSET('Sanitation Data'!$H$4,0,10*ROW('Sanitation Data'!H57))),'Data Summary'!DE63="Yes"),100-OFFSET('Sanitation Data'!$H$4,0,10*ROW('Sanitation Data'!H57)),NA())</f>
        <v>#N/A</v>
      </c>
      <c r="AQ63" s="538" t="e">
        <f ca="1">+IF(AND(ISNUMBER(OFFSET('Sanitation Data'!$H$6,0,10*ROW('Sanitation Data'!H57))),'Data Summary'!DF63="Yes"),OFFSET('Sanitation Data'!$H$6,0,10*ROW('Sanitation Data'!H57)),NA())</f>
        <v>#N/A</v>
      </c>
      <c r="AR63" s="538" t="e">
        <f ca="1">+IF(AND(ISNUMBER(OFFSET('Sanitation Data'!$H$10,0,10*ROW('Sanitation Data'!H57))),'Data Summary'!DG63="Yes"),OFFSET('Sanitation Data'!$H$10,0,10*ROW('Sanitation Data'!H57)),NA())</f>
        <v>#N/A</v>
      </c>
      <c r="AS63" s="538" t="e">
        <f ca="1">+IF(AND(ISNUMBER(OFFSET('Sanitation Data'!$H$11,0,10*ROW('Sanitation Data'!H57))),'Data Summary'!DH63="Yes"),OFFSET('Sanitation Data'!$H$11,0,10*ROW('Sanitation Data'!H57)),NA())</f>
        <v>#N/A</v>
      </c>
      <c r="AT63" s="538" t="e">
        <f ca="1">+IF(AND(ISNUMBER(OFFSET('Sanitation Data'!$H$12,0,10*ROW('Sanitation Data'!H57))),'Data Summary'!DI63="Yes"),OFFSET('Sanitation Data'!$H$12,0,10*ROW('Sanitation Data'!H57)),NA())</f>
        <v>#N/A</v>
      </c>
      <c r="AU63" s="538" t="e">
        <f ca="1">+IF(AND(ISNUMBER(OFFSET('Sanitation Data'!$I$4,0,10*ROW('Sanitation Data'!I57))),'Data Summary'!DJ63="Yes"),100-OFFSET('Sanitation Data'!$I$4,0,10*ROW('Sanitation Data'!I57)),NA())</f>
        <v>#N/A</v>
      </c>
      <c r="AV63" s="538" t="e">
        <f ca="1">+IF(AND(ISNUMBER(OFFSET('Sanitation Data'!$I$6,0,10*ROW('Sanitation Data'!I57))),'Data Summary'!DK63="Yes"),OFFSET('Sanitation Data'!$I$6,0,10*ROW('Sanitation Data'!I57)),NA())</f>
        <v>#N/A</v>
      </c>
      <c r="AW63" s="538" t="e">
        <f ca="1">+IF(AND(ISNUMBER(OFFSET('Sanitation Data'!$I$10,0,10*ROW('Sanitation Data'!I57))),'Data Summary'!DL63="Yes"),OFFSET('Sanitation Data'!$I$10,0,10*ROW('Sanitation Data'!I57)),NA())</f>
        <v>#N/A</v>
      </c>
      <c r="AX63" s="538" t="e">
        <f ca="1">+IF(AND(ISNUMBER(OFFSET('Sanitation Data'!$I$11,0,10*ROW('Sanitation Data'!I57))),'Data Summary'!DM63="Yes"),OFFSET('Sanitation Data'!$I$11,0,10*ROW('Sanitation Data'!I57)),NA())</f>
        <v>#N/A</v>
      </c>
      <c r="AY63" s="538" t="e">
        <f ca="1">+IF(AND(ISNUMBER(OFFSET('Sanitation Data'!$I$12,0,10*ROW('Sanitation Data'!I57))),'Data Summary'!DN63="Yes"),OFFSET('Sanitation Data'!$I$12,0,10*ROW('Sanitation Data'!I57)),NA())</f>
        <v>#N/A</v>
      </c>
      <c r="AZ63" s="539" t="e">
        <f ca="1">+IF(AND(ISNUMBER(OFFSET('Hygiene Data'!$D$5,0,10*ROW('Hygiene Data'!D57))),'Data Summary'!DO63="Yes"),OFFSET('Hygiene Data'!$D$5,0,10*ROW('Hygiene Data'!D57)),NA())</f>
        <v>#N/A</v>
      </c>
      <c r="BA63" s="539" t="e">
        <f ca="1">+IF(AND(ISNUMBER(OFFSET('Hygiene Data'!$D$7,0,10*ROW('Hygiene Data'!D57))),'Data Summary'!DP63="Yes"),OFFSET('Hygiene Data'!$D$7,0,10*ROW('Hygiene Data'!D57)),NA())</f>
        <v>#N/A</v>
      </c>
      <c r="BB63" s="539" t="e">
        <f ca="1">+IF(AND(ISNUMBER(OFFSET('Hygiene Data'!$D$9,0,10*ROW('Hygiene Data'!D57))),'Data Summary'!DQ63="Yes"),OFFSET('Hygiene Data'!$D$9,0,10*ROW('Hygiene Data'!D57)),NA())</f>
        <v>#N/A</v>
      </c>
      <c r="BC63" s="539" t="e">
        <f ca="1">+IF(AND(ISNUMBER(OFFSET('Hygiene Data'!$E$5,0,10*ROW('Hygiene Data'!E57))),'Data Summary'!DR63="Yes"),OFFSET('Hygiene Data'!$E$5,0,10*ROW('Hygiene Data'!E57)),NA())</f>
        <v>#N/A</v>
      </c>
      <c r="BD63" s="539" t="e">
        <f ca="1">+IF(AND(ISNUMBER(OFFSET('Hygiene Data'!$E$7,0,10*ROW('Hygiene Data'!E57))),'Data Summary'!DS63="Yes"),OFFSET('Hygiene Data'!$E$7,0,10*ROW('Hygiene Data'!E57)),NA())</f>
        <v>#N/A</v>
      </c>
      <c r="BE63" s="539" t="e">
        <f ca="1">+IF(AND(ISNUMBER(OFFSET('Hygiene Data'!$E$9,0,10*ROW('Hygiene Data'!E57))),'Data Summary'!DT63="Yes"),OFFSET('Hygiene Data'!$E$9,0,10*ROW('Hygiene Data'!E57)),NA())</f>
        <v>#N/A</v>
      </c>
      <c r="BF63" s="539" t="e">
        <f ca="1">+IF(AND(ISNUMBER(OFFSET('Hygiene Data'!$F$5,0,10*ROW('Hygiene Data'!F57))),'Data Summary'!DU63="Yes"),OFFSET('Hygiene Data'!$F$5,0,10*ROW('Hygiene Data'!F57)),NA())</f>
        <v>#N/A</v>
      </c>
      <c r="BG63" s="539" t="e">
        <f ca="1">+IF(AND(ISNUMBER(OFFSET('Hygiene Data'!$F$7,0,10*ROW('Hygiene Data'!F57))),'Data Summary'!DV63="Yes"),OFFSET('Hygiene Data'!$F$7,0,10*ROW('Hygiene Data'!F57)),NA())</f>
        <v>#N/A</v>
      </c>
      <c r="BH63" s="539" t="e">
        <f ca="1">+IF(AND(ISNUMBER(OFFSET('Hygiene Data'!$F$9,0,10*ROW('Hygiene Data'!F57))),'Data Summary'!DW63="Yes"),OFFSET('Hygiene Data'!$F$9,0,10*ROW('Hygiene Data'!F57)),NA())</f>
        <v>#N/A</v>
      </c>
      <c r="BI63" s="539" t="e">
        <f ca="1">+IF(AND(ISNUMBER(OFFSET('Hygiene Data'!$G$5,0,10*ROW('Hygiene Data'!G57))),'Data Summary'!DX63="Yes"),OFFSET('Hygiene Data'!$G$5,0,10*ROW('Hygiene Data'!G57)),NA())</f>
        <v>#N/A</v>
      </c>
      <c r="BJ63" s="539" t="e">
        <f ca="1">+IF(AND(ISNUMBER(OFFSET('Hygiene Data'!$G$7,0,10*ROW('Hygiene Data'!G57))),'Data Summary'!DY63="Yes"),OFFSET('Hygiene Data'!$G$7,0,10*ROW('Hygiene Data'!G57)),NA())</f>
        <v>#N/A</v>
      </c>
      <c r="BK63" s="539" t="e">
        <f ca="1">+IF(AND(ISNUMBER(OFFSET('Hygiene Data'!$G$9,0,10*ROW('Hygiene Data'!G57))),'Data Summary'!DZ63="Yes"),OFFSET('Hygiene Data'!$G$9,0,10*ROW('Hygiene Data'!G57)),NA())</f>
        <v>#N/A</v>
      </c>
      <c r="BL63" s="539" t="e">
        <f ca="1">+IF(AND(ISNUMBER(OFFSET('Hygiene Data'!$H$5,0,10*ROW('Hygiene Data'!H57))),'Data Summary'!EA63="Yes"),OFFSET('Hygiene Data'!$H$5,0,10*ROW('Hygiene Data'!H57)),NA())</f>
        <v>#N/A</v>
      </c>
      <c r="BM63" s="539" t="e">
        <f ca="1">+IF(AND(ISNUMBER(OFFSET('Hygiene Data'!$H$7,0,10*ROW('Hygiene Data'!H57))),'Data Summary'!EB63="Yes"),OFFSET('Hygiene Data'!$H$7,0,10*ROW('Hygiene Data'!H57)),NA())</f>
        <v>#N/A</v>
      </c>
      <c r="BN63" s="539" t="e">
        <f ca="1">+IF(AND(ISNUMBER(OFFSET('Hygiene Data'!$H$9,0,10*ROW('Hygiene Data'!H57))),'Data Summary'!EC63="Yes"),OFFSET('Hygiene Data'!$H$9,0,10*ROW('Hygiene Data'!H57)),NA())</f>
        <v>#N/A</v>
      </c>
      <c r="BO63" s="539" t="e">
        <f ca="1">+IF(AND(ISNUMBER(OFFSET('Hygiene Data'!$I$5,0,10*ROW('Hygiene Data'!I57))),'Data Summary'!ED63="Yes"),OFFSET('Hygiene Data'!$I$5,0,10*ROW('Hygiene Data'!I57)),NA())</f>
        <v>#N/A</v>
      </c>
      <c r="BP63" s="539" t="e">
        <f ca="1">+IF(AND(ISNUMBER(OFFSET('Hygiene Data'!$I$7,0,10*ROW('Hygiene Data'!I57))),'Data Summary'!EE63="Yes"),OFFSET('Hygiene Data'!$I$7,0,10*ROW('Hygiene Data'!I57)),NA())</f>
        <v>#N/A</v>
      </c>
      <c r="BQ63" s="539" t="e">
        <f ca="1">+IF(AND(ISNUMBER(OFFSET('Hygiene Data'!$I$9,0,10*ROW('Hygiene Data'!I57))),'Data Summary'!EF63="Yes"),OFFSET('Hygiene Data'!$I$9,0,10*ROW('Hygiene Data'!I57)),NA())</f>
        <v>#N/A</v>
      </c>
    </row>
    <row r="64" spans="1:69" x14ac:dyDescent="0.25">
      <c r="A64" s="535" t="e">
        <f ca="1">+RIGHT('Data Summary'!A64,LEN('Data Summary'!A64)-9)</f>
        <v>#VALUE!</v>
      </c>
      <c r="B64" s="509" t="str">
        <f ca="1">+IF(ISTEXT('Data Summary'!B64),'Data Summary'!B64,"")</f>
        <v/>
      </c>
      <c r="C64" s="536" t="e">
        <f ca="1">+VALUE('Data Summary'!C64)</f>
        <v>#VALUE!</v>
      </c>
      <c r="D64" s="537" t="e">
        <f ca="1">+IF(AND(ISNUMBER(OFFSET('Water Data'!$D$4,0,10*ROW('Water Data'!D58))),'Data Summary'!BS64="Yes"),100-OFFSET('Water Data'!$D$4,0,10*ROW('Water Data'!D58)),NA())</f>
        <v>#N/A</v>
      </c>
      <c r="E64" s="537" t="e">
        <f ca="1">+IF(AND(ISNUMBER(OFFSET('Water Data'!$D$6,0,10*ROW('Water Data'!D58))),'Data Summary'!BT64="Yes"),OFFSET('Water Data'!$D$6,0,10*ROW('Water Data'!D58)),NA())</f>
        <v>#N/A</v>
      </c>
      <c r="F64" s="537" t="e">
        <f ca="1">+IF(AND(ISNUMBER(OFFSET('Water Data'!$D$9,0,10*ROW('Water Data'!D58))),'Data Summary'!BU64="Yes"),OFFSET('Water Data'!$D$9,0,10*ROW('Water Data'!D58)),NA())</f>
        <v>#N/A</v>
      </c>
      <c r="G64" s="537" t="e">
        <f ca="1">+IF(AND(ISNUMBER(OFFSET('Water Data'!$E$4,0,10*ROW('Water Data'!E58))),'Data Summary'!BV64="Yes"),100-OFFSET('Water Data'!$E$4,0,10*ROW('Water Data'!E58)),NA())</f>
        <v>#N/A</v>
      </c>
      <c r="H64" s="537" t="e">
        <f ca="1">+IF(AND(ISNUMBER(OFFSET('Water Data'!$E$6,0,10*ROW('Water Data'!E58))),'Data Summary'!BW64="Yes"),OFFSET('Water Data'!$E$6,0,10*ROW('Water Data'!E58)),NA())</f>
        <v>#N/A</v>
      </c>
      <c r="I64" s="537" t="e">
        <f ca="1">+IF(AND(ISNUMBER(OFFSET('Water Data'!$E$9,0,10*ROW('Water Data'!E58))),'Data Summary'!BX64="Yes"),OFFSET('Water Data'!$E$9,0,10*ROW('Water Data'!E58)),NA())</f>
        <v>#N/A</v>
      </c>
      <c r="J64" s="537" t="e">
        <f ca="1">+IF(AND(ISNUMBER(OFFSET('Water Data'!$F$4,0,10*ROW('Water Data'!F58))),'Data Summary'!BY64="Yes"),100-OFFSET('Water Data'!$F$4,0,10*ROW('Water Data'!F58)),NA())</f>
        <v>#N/A</v>
      </c>
      <c r="K64" s="537" t="e">
        <f ca="1">+IF(AND(ISNUMBER(OFFSET('Water Data'!$F$6,0,10*ROW('Water Data'!F58))),'Data Summary'!BZ64="Yes"),OFFSET('Water Data'!$F$6,0,10*ROW('Water Data'!F58)),NA())</f>
        <v>#N/A</v>
      </c>
      <c r="L64" s="537" t="e">
        <f ca="1">+IF(AND(ISNUMBER(OFFSET('Water Data'!$F$9,0,10*ROW('Water Data'!F58))),'Data Summary'!CA64="Yes"),OFFSET('Water Data'!$F$9,0,10*ROW('Water Data'!F58)),NA())</f>
        <v>#N/A</v>
      </c>
      <c r="M64" s="537" t="e">
        <f ca="1">+IF(AND(ISNUMBER(OFFSET('Water Data'!$G$4,0,10*ROW('Water Data'!G58))),'Data Summary'!CB64="Yes"),100-OFFSET('Water Data'!$G$4,0,10*ROW('Water Data'!G58)),NA())</f>
        <v>#N/A</v>
      </c>
      <c r="N64" s="537" t="e">
        <f ca="1">+IF(AND(ISNUMBER(OFFSET('Water Data'!$G$6,0,10*ROW('Water Data'!G58))),'Data Summary'!CC64="Yes"),OFFSET('Water Data'!$G$6,0,10*ROW('Water Data'!G58)),NA())</f>
        <v>#N/A</v>
      </c>
      <c r="O64" s="537" t="e">
        <f ca="1">+IF(AND(ISNUMBER(OFFSET('Water Data'!$G$9,0,10*ROW('Water Data'!G58))),'Data Summary'!CD64="Yes"),OFFSET('Water Data'!$G$9,0,10*ROW('Water Data'!G58)),NA())</f>
        <v>#N/A</v>
      </c>
      <c r="P64" s="537" t="e">
        <f ca="1">+IF(AND(ISNUMBER(OFFSET('Water Data'!$H$4,0,10*ROW('Water Data'!H58))),'Data Summary'!CE64="Yes"),100-OFFSET('Water Data'!$H$4,0,10*ROW('Water Data'!H58)),NA())</f>
        <v>#N/A</v>
      </c>
      <c r="Q64" s="537" t="e">
        <f ca="1">+IF(AND(ISNUMBER(OFFSET('Water Data'!$H$6,0,10*ROW('Water Data'!H58))),'Data Summary'!CF64="Yes"),OFFSET('Water Data'!$H$6,0,10*ROW('Water Data'!H58)),NA())</f>
        <v>#N/A</v>
      </c>
      <c r="R64" s="537" t="e">
        <f ca="1">+IF(AND(ISNUMBER(OFFSET('Water Data'!$H$9,0,10*ROW('Water Data'!H58))),'Data Summary'!CG64="Yes"),OFFSET('Water Data'!$H$9,0,10*ROW('Water Data'!H58)),NA())</f>
        <v>#N/A</v>
      </c>
      <c r="S64" s="537" t="e">
        <f ca="1">+IF(AND(ISNUMBER(OFFSET('Water Data'!$I$4,0,10*ROW('Water Data'!I58))),'Data Summary'!CH64="Yes"),100-OFFSET('Water Data'!$I$4,0,10*ROW('Water Data'!I58)),NA())</f>
        <v>#N/A</v>
      </c>
      <c r="T64" s="537" t="e">
        <f ca="1">+IF(AND(ISNUMBER(OFFSET('Water Data'!$I$6,0,10*ROW('Water Data'!I58))),'Data Summary'!CI64="Yes"),OFFSET('Water Data'!$I$6,0,10*ROW('Water Data'!I58)),NA())</f>
        <v>#N/A</v>
      </c>
      <c r="U64" s="537" t="e">
        <f ca="1">+IF(AND(ISNUMBER(OFFSET('Water Data'!$I$9,0,10*ROW('Water Data'!I58))),'Data Summary'!CJ64="Yes"),OFFSET('Water Data'!$I$9,0,10*ROW('Water Data'!I58)),NA())</f>
        <v>#N/A</v>
      </c>
      <c r="V64" s="538" t="e">
        <f ca="1">+IF(AND(ISNUMBER(OFFSET('Sanitation Data'!$D$4,0,10*ROW('Sanitation Data'!D58))),'Data Summary'!CK64="Yes"),100-OFFSET('Sanitation Data'!$D$4,0,10*ROW('Sanitation Data'!D58)),NA())</f>
        <v>#N/A</v>
      </c>
      <c r="W64" s="538" t="e">
        <f ca="1">+IF(AND(ISNUMBER(OFFSET('Sanitation Data'!$D$6,0,10*ROW('Sanitation Data'!D58))),'Data Summary'!CL64="Yes"),OFFSET('Sanitation Data'!$D$6,0,10*ROW('Sanitation Data'!D58)),NA())</f>
        <v>#N/A</v>
      </c>
      <c r="X64" s="538" t="e">
        <f ca="1">+IF(AND(ISNUMBER(OFFSET('Sanitation Data'!$D$10,0,10*ROW('Sanitation Data'!D58))),'Data Summary'!CM64="Yes"),OFFSET('Sanitation Data'!$D$10,0,10*ROW('Sanitation Data'!D58)),NA())</f>
        <v>#N/A</v>
      </c>
      <c r="Y64" s="538" t="e">
        <f ca="1">+IF(AND(ISNUMBER(OFFSET('Sanitation Data'!$D$11,0,10*ROW('Sanitation Data'!D58))),'Data Summary'!CN64="Yes"),OFFSET('Sanitation Data'!$D$11,0,10*ROW('Sanitation Data'!D58)),NA())</f>
        <v>#N/A</v>
      </c>
      <c r="Z64" s="538" t="e">
        <f ca="1">+IF(AND(ISNUMBER(OFFSET('Sanitation Data'!$D$12,0,10*ROW('Sanitation Data'!D58))),'Data Summary'!CO64="Yes"),OFFSET('Sanitation Data'!$D$12,0,10*ROW('Sanitation Data'!D58)),NA())</f>
        <v>#N/A</v>
      </c>
      <c r="AA64" s="538" t="e">
        <f ca="1">+IF(AND(ISNUMBER(OFFSET('Sanitation Data'!$E$4,0,10*ROW('Sanitation Data'!E58))),'Data Summary'!CP64="Yes"),100-OFFSET('Sanitation Data'!$E$4,0,10*ROW('Sanitation Data'!E58)),NA())</f>
        <v>#N/A</v>
      </c>
      <c r="AB64" s="538" t="e">
        <f ca="1">+IF(AND(ISNUMBER(OFFSET('Sanitation Data'!$E$6,0,10*ROW('Sanitation Data'!E58))),'Data Summary'!CQ64="Yes"),OFFSET('Sanitation Data'!$E$6,0,10*ROW('Sanitation Data'!E58)),NA())</f>
        <v>#N/A</v>
      </c>
      <c r="AC64" s="538" t="e">
        <f ca="1">+IF(AND(ISNUMBER(OFFSET('Sanitation Data'!$E$10,0,10*ROW('Sanitation Data'!E58))),'Data Summary'!CR64="Yes"),OFFSET('Sanitation Data'!$E$10,0,10*ROW('Sanitation Data'!E58)),NA())</f>
        <v>#N/A</v>
      </c>
      <c r="AD64" s="538" t="e">
        <f ca="1">+IF(AND(ISNUMBER(OFFSET('Sanitation Data'!$E$11,0,10*ROW('Sanitation Data'!E58))),'Data Summary'!CS64="Yes"),OFFSET('Sanitation Data'!$E$11,0,10*ROW('Sanitation Data'!E58)),NA())</f>
        <v>#N/A</v>
      </c>
      <c r="AE64" s="538" t="e">
        <f ca="1">+IF(AND(ISNUMBER(OFFSET('Sanitation Data'!$E$12,0,10*ROW('Sanitation Data'!E58))),'Data Summary'!CT64="Yes"),OFFSET('Sanitation Data'!$E$12,0,10*ROW('Sanitation Data'!E58)),NA())</f>
        <v>#N/A</v>
      </c>
      <c r="AF64" s="538" t="e">
        <f ca="1">+IF(AND(ISNUMBER(OFFSET('Sanitation Data'!$F$4,0,10*ROW('Sanitation Data'!F58))),'Data Summary'!CU64="Yes"),100-OFFSET('Sanitation Data'!$F$4,0,10*ROW('Sanitation Data'!F58)),NA())</f>
        <v>#N/A</v>
      </c>
      <c r="AG64" s="538" t="e">
        <f ca="1">+IF(AND(ISNUMBER(OFFSET('Sanitation Data'!$F$6,0,10*ROW('Sanitation Data'!F58))),'Data Summary'!CV64="Yes"),OFFSET('Sanitation Data'!$F$6,0,10*ROW('Sanitation Data'!F58)),NA())</f>
        <v>#N/A</v>
      </c>
      <c r="AH64" s="538" t="e">
        <f ca="1">+IF(AND(ISNUMBER(OFFSET('Sanitation Data'!$F$10,0,10*ROW('Sanitation Data'!F58))),'Data Summary'!CW64="Yes"),OFFSET('Sanitation Data'!$F$10,0,10*ROW('Sanitation Data'!F58)),NA())</f>
        <v>#N/A</v>
      </c>
      <c r="AI64" s="538" t="e">
        <f ca="1">+IF(AND(ISNUMBER(OFFSET('Sanitation Data'!$F$11,0,10*ROW('Sanitation Data'!F58))),'Data Summary'!CX64="Yes"),OFFSET('Sanitation Data'!$F$11,0,10*ROW('Sanitation Data'!F58)),NA())</f>
        <v>#N/A</v>
      </c>
      <c r="AJ64" s="538" t="e">
        <f ca="1">+IF(AND(ISNUMBER(OFFSET('Sanitation Data'!$F$12,0,10*ROW('Sanitation Data'!F58))),'Data Summary'!CY64="Yes"),OFFSET('Sanitation Data'!$F$12,0,10*ROW('Sanitation Data'!F58)),NA())</f>
        <v>#N/A</v>
      </c>
      <c r="AK64" s="538" t="e">
        <f ca="1">+IF(AND(ISNUMBER(OFFSET('Sanitation Data'!$G$4,0,10*ROW('Sanitation Data'!G58))),'Data Summary'!CZ64="Yes"),100-OFFSET('Sanitation Data'!$G$4,0,10*ROW('Sanitation Data'!G58)),NA())</f>
        <v>#N/A</v>
      </c>
      <c r="AL64" s="538" t="e">
        <f ca="1">+IF(AND(ISNUMBER(OFFSET('Sanitation Data'!$G$6,0,10*ROW('Sanitation Data'!G58))),'Data Summary'!DA64="Yes"),OFFSET('Sanitation Data'!$G$6,0,10*ROW('Sanitation Data'!G58)),NA())</f>
        <v>#N/A</v>
      </c>
      <c r="AM64" s="538" t="e">
        <f ca="1">+IF(AND(ISNUMBER(OFFSET('Sanitation Data'!$G$10,0,10*ROW('Sanitation Data'!G58))),'Data Summary'!DB64="Yes"),OFFSET('Sanitation Data'!$G$10,0,10*ROW('Sanitation Data'!G58)),NA())</f>
        <v>#N/A</v>
      </c>
      <c r="AN64" s="538" t="e">
        <f ca="1">+IF(AND(ISNUMBER(OFFSET('Sanitation Data'!$G$11,0,10*ROW('Sanitation Data'!G58))),'Data Summary'!DC64="Yes"),OFFSET('Sanitation Data'!$G$11,0,10*ROW('Sanitation Data'!G58)),NA())</f>
        <v>#N/A</v>
      </c>
      <c r="AO64" s="538" t="e">
        <f ca="1">+IF(AND(ISNUMBER(OFFSET('Sanitation Data'!$G$12,0,10*ROW('Sanitation Data'!G58))),'Data Summary'!DD64="Yes"),OFFSET('Sanitation Data'!$G$12,0,10*ROW('Sanitation Data'!G58)),NA())</f>
        <v>#N/A</v>
      </c>
      <c r="AP64" s="538" t="e">
        <f ca="1">+IF(AND(ISNUMBER(OFFSET('Sanitation Data'!$H$4,0,10*ROW('Sanitation Data'!H58))),'Data Summary'!DE64="Yes"),100-OFFSET('Sanitation Data'!$H$4,0,10*ROW('Sanitation Data'!H58)),NA())</f>
        <v>#N/A</v>
      </c>
      <c r="AQ64" s="538" t="e">
        <f ca="1">+IF(AND(ISNUMBER(OFFSET('Sanitation Data'!$H$6,0,10*ROW('Sanitation Data'!H58))),'Data Summary'!DF64="Yes"),OFFSET('Sanitation Data'!$H$6,0,10*ROW('Sanitation Data'!H58)),NA())</f>
        <v>#N/A</v>
      </c>
      <c r="AR64" s="538" t="e">
        <f ca="1">+IF(AND(ISNUMBER(OFFSET('Sanitation Data'!$H$10,0,10*ROW('Sanitation Data'!H58))),'Data Summary'!DG64="Yes"),OFFSET('Sanitation Data'!$H$10,0,10*ROW('Sanitation Data'!H58)),NA())</f>
        <v>#N/A</v>
      </c>
      <c r="AS64" s="538" t="e">
        <f ca="1">+IF(AND(ISNUMBER(OFFSET('Sanitation Data'!$H$11,0,10*ROW('Sanitation Data'!H58))),'Data Summary'!DH64="Yes"),OFFSET('Sanitation Data'!$H$11,0,10*ROW('Sanitation Data'!H58)),NA())</f>
        <v>#N/A</v>
      </c>
      <c r="AT64" s="538" t="e">
        <f ca="1">+IF(AND(ISNUMBER(OFFSET('Sanitation Data'!$H$12,0,10*ROW('Sanitation Data'!H58))),'Data Summary'!DI64="Yes"),OFFSET('Sanitation Data'!$H$12,0,10*ROW('Sanitation Data'!H58)),NA())</f>
        <v>#N/A</v>
      </c>
      <c r="AU64" s="538" t="e">
        <f ca="1">+IF(AND(ISNUMBER(OFFSET('Sanitation Data'!$I$4,0,10*ROW('Sanitation Data'!I58))),'Data Summary'!DJ64="Yes"),100-OFFSET('Sanitation Data'!$I$4,0,10*ROW('Sanitation Data'!I58)),NA())</f>
        <v>#N/A</v>
      </c>
      <c r="AV64" s="538" t="e">
        <f ca="1">+IF(AND(ISNUMBER(OFFSET('Sanitation Data'!$I$6,0,10*ROW('Sanitation Data'!I58))),'Data Summary'!DK64="Yes"),OFFSET('Sanitation Data'!$I$6,0,10*ROW('Sanitation Data'!I58)),NA())</f>
        <v>#N/A</v>
      </c>
      <c r="AW64" s="538" t="e">
        <f ca="1">+IF(AND(ISNUMBER(OFFSET('Sanitation Data'!$I$10,0,10*ROW('Sanitation Data'!I58))),'Data Summary'!DL64="Yes"),OFFSET('Sanitation Data'!$I$10,0,10*ROW('Sanitation Data'!I58)),NA())</f>
        <v>#N/A</v>
      </c>
      <c r="AX64" s="538" t="e">
        <f ca="1">+IF(AND(ISNUMBER(OFFSET('Sanitation Data'!$I$11,0,10*ROW('Sanitation Data'!I58))),'Data Summary'!DM64="Yes"),OFFSET('Sanitation Data'!$I$11,0,10*ROW('Sanitation Data'!I58)),NA())</f>
        <v>#N/A</v>
      </c>
      <c r="AY64" s="538" t="e">
        <f ca="1">+IF(AND(ISNUMBER(OFFSET('Sanitation Data'!$I$12,0,10*ROW('Sanitation Data'!I58))),'Data Summary'!DN64="Yes"),OFFSET('Sanitation Data'!$I$12,0,10*ROW('Sanitation Data'!I58)),NA())</f>
        <v>#N/A</v>
      </c>
      <c r="AZ64" s="539" t="e">
        <f ca="1">+IF(AND(ISNUMBER(OFFSET('Hygiene Data'!$D$5,0,10*ROW('Hygiene Data'!D58))),'Data Summary'!DO64="Yes"),OFFSET('Hygiene Data'!$D$5,0,10*ROW('Hygiene Data'!D58)),NA())</f>
        <v>#N/A</v>
      </c>
      <c r="BA64" s="539" t="e">
        <f ca="1">+IF(AND(ISNUMBER(OFFSET('Hygiene Data'!$D$7,0,10*ROW('Hygiene Data'!D58))),'Data Summary'!DP64="Yes"),OFFSET('Hygiene Data'!$D$7,0,10*ROW('Hygiene Data'!D58)),NA())</f>
        <v>#N/A</v>
      </c>
      <c r="BB64" s="539" t="e">
        <f ca="1">+IF(AND(ISNUMBER(OFFSET('Hygiene Data'!$D$9,0,10*ROW('Hygiene Data'!D58))),'Data Summary'!DQ64="Yes"),OFFSET('Hygiene Data'!$D$9,0,10*ROW('Hygiene Data'!D58)),NA())</f>
        <v>#N/A</v>
      </c>
      <c r="BC64" s="539" t="e">
        <f ca="1">+IF(AND(ISNUMBER(OFFSET('Hygiene Data'!$E$5,0,10*ROW('Hygiene Data'!E58))),'Data Summary'!DR64="Yes"),OFFSET('Hygiene Data'!$E$5,0,10*ROW('Hygiene Data'!E58)),NA())</f>
        <v>#N/A</v>
      </c>
      <c r="BD64" s="539" t="e">
        <f ca="1">+IF(AND(ISNUMBER(OFFSET('Hygiene Data'!$E$7,0,10*ROW('Hygiene Data'!E58))),'Data Summary'!DS64="Yes"),OFFSET('Hygiene Data'!$E$7,0,10*ROW('Hygiene Data'!E58)),NA())</f>
        <v>#N/A</v>
      </c>
      <c r="BE64" s="539" t="e">
        <f ca="1">+IF(AND(ISNUMBER(OFFSET('Hygiene Data'!$E$9,0,10*ROW('Hygiene Data'!E58))),'Data Summary'!DT64="Yes"),OFFSET('Hygiene Data'!$E$9,0,10*ROW('Hygiene Data'!E58)),NA())</f>
        <v>#N/A</v>
      </c>
      <c r="BF64" s="539" t="e">
        <f ca="1">+IF(AND(ISNUMBER(OFFSET('Hygiene Data'!$F$5,0,10*ROW('Hygiene Data'!F58))),'Data Summary'!DU64="Yes"),OFFSET('Hygiene Data'!$F$5,0,10*ROW('Hygiene Data'!F58)),NA())</f>
        <v>#N/A</v>
      </c>
      <c r="BG64" s="539" t="e">
        <f ca="1">+IF(AND(ISNUMBER(OFFSET('Hygiene Data'!$F$7,0,10*ROW('Hygiene Data'!F58))),'Data Summary'!DV64="Yes"),OFFSET('Hygiene Data'!$F$7,0,10*ROW('Hygiene Data'!F58)),NA())</f>
        <v>#N/A</v>
      </c>
      <c r="BH64" s="539" t="e">
        <f ca="1">+IF(AND(ISNUMBER(OFFSET('Hygiene Data'!$F$9,0,10*ROW('Hygiene Data'!F58))),'Data Summary'!DW64="Yes"),OFFSET('Hygiene Data'!$F$9,0,10*ROW('Hygiene Data'!F58)),NA())</f>
        <v>#N/A</v>
      </c>
      <c r="BI64" s="539" t="e">
        <f ca="1">+IF(AND(ISNUMBER(OFFSET('Hygiene Data'!$G$5,0,10*ROW('Hygiene Data'!G58))),'Data Summary'!DX64="Yes"),OFFSET('Hygiene Data'!$G$5,0,10*ROW('Hygiene Data'!G58)),NA())</f>
        <v>#N/A</v>
      </c>
      <c r="BJ64" s="539" t="e">
        <f ca="1">+IF(AND(ISNUMBER(OFFSET('Hygiene Data'!$G$7,0,10*ROW('Hygiene Data'!G58))),'Data Summary'!DY64="Yes"),OFFSET('Hygiene Data'!$G$7,0,10*ROW('Hygiene Data'!G58)),NA())</f>
        <v>#N/A</v>
      </c>
      <c r="BK64" s="539" t="e">
        <f ca="1">+IF(AND(ISNUMBER(OFFSET('Hygiene Data'!$G$9,0,10*ROW('Hygiene Data'!G58))),'Data Summary'!DZ64="Yes"),OFFSET('Hygiene Data'!$G$9,0,10*ROW('Hygiene Data'!G58)),NA())</f>
        <v>#N/A</v>
      </c>
      <c r="BL64" s="539" t="e">
        <f ca="1">+IF(AND(ISNUMBER(OFFSET('Hygiene Data'!$H$5,0,10*ROW('Hygiene Data'!H58))),'Data Summary'!EA64="Yes"),OFFSET('Hygiene Data'!$H$5,0,10*ROW('Hygiene Data'!H58)),NA())</f>
        <v>#N/A</v>
      </c>
      <c r="BM64" s="539" t="e">
        <f ca="1">+IF(AND(ISNUMBER(OFFSET('Hygiene Data'!$H$7,0,10*ROW('Hygiene Data'!H58))),'Data Summary'!EB64="Yes"),OFFSET('Hygiene Data'!$H$7,0,10*ROW('Hygiene Data'!H58)),NA())</f>
        <v>#N/A</v>
      </c>
      <c r="BN64" s="539" t="e">
        <f ca="1">+IF(AND(ISNUMBER(OFFSET('Hygiene Data'!$H$9,0,10*ROW('Hygiene Data'!H58))),'Data Summary'!EC64="Yes"),OFFSET('Hygiene Data'!$H$9,0,10*ROW('Hygiene Data'!H58)),NA())</f>
        <v>#N/A</v>
      </c>
      <c r="BO64" s="539" t="e">
        <f ca="1">+IF(AND(ISNUMBER(OFFSET('Hygiene Data'!$I$5,0,10*ROW('Hygiene Data'!I58))),'Data Summary'!ED64="Yes"),OFFSET('Hygiene Data'!$I$5,0,10*ROW('Hygiene Data'!I58)),NA())</f>
        <v>#N/A</v>
      </c>
      <c r="BP64" s="539" t="e">
        <f ca="1">+IF(AND(ISNUMBER(OFFSET('Hygiene Data'!$I$7,0,10*ROW('Hygiene Data'!I58))),'Data Summary'!EE64="Yes"),OFFSET('Hygiene Data'!$I$7,0,10*ROW('Hygiene Data'!I58)),NA())</f>
        <v>#N/A</v>
      </c>
      <c r="BQ64" s="539" t="e">
        <f ca="1">+IF(AND(ISNUMBER(OFFSET('Hygiene Data'!$I$9,0,10*ROW('Hygiene Data'!I58))),'Data Summary'!EF64="Yes"),OFFSET('Hygiene Data'!$I$9,0,10*ROW('Hygiene Data'!I58)),NA())</f>
        <v>#N/A</v>
      </c>
    </row>
    <row r="65" spans="1:69" x14ac:dyDescent="0.25">
      <c r="A65" s="535" t="e">
        <f ca="1">+RIGHT('Data Summary'!A65,LEN('Data Summary'!A65)-9)</f>
        <v>#VALUE!</v>
      </c>
      <c r="B65" s="509" t="str">
        <f ca="1">+IF(ISTEXT('Data Summary'!B65),'Data Summary'!B65,"")</f>
        <v/>
      </c>
      <c r="C65" s="536" t="e">
        <f ca="1">+VALUE('Data Summary'!C65)</f>
        <v>#VALUE!</v>
      </c>
      <c r="D65" s="537" t="e">
        <f ca="1">+IF(AND(ISNUMBER(OFFSET('Water Data'!$D$4,0,10*ROW('Water Data'!D59))),'Data Summary'!BS65="Yes"),100-OFFSET('Water Data'!$D$4,0,10*ROW('Water Data'!D59)),NA())</f>
        <v>#N/A</v>
      </c>
      <c r="E65" s="537" t="e">
        <f ca="1">+IF(AND(ISNUMBER(OFFSET('Water Data'!$D$6,0,10*ROW('Water Data'!D59))),'Data Summary'!BT65="Yes"),OFFSET('Water Data'!$D$6,0,10*ROW('Water Data'!D59)),NA())</f>
        <v>#N/A</v>
      </c>
      <c r="F65" s="537" t="e">
        <f ca="1">+IF(AND(ISNUMBER(OFFSET('Water Data'!$D$9,0,10*ROW('Water Data'!D59))),'Data Summary'!BU65="Yes"),OFFSET('Water Data'!$D$9,0,10*ROW('Water Data'!D59)),NA())</f>
        <v>#N/A</v>
      </c>
      <c r="G65" s="537" t="e">
        <f ca="1">+IF(AND(ISNUMBER(OFFSET('Water Data'!$E$4,0,10*ROW('Water Data'!E59))),'Data Summary'!BV65="Yes"),100-OFFSET('Water Data'!$E$4,0,10*ROW('Water Data'!E59)),NA())</f>
        <v>#N/A</v>
      </c>
      <c r="H65" s="537" t="e">
        <f ca="1">+IF(AND(ISNUMBER(OFFSET('Water Data'!$E$6,0,10*ROW('Water Data'!E59))),'Data Summary'!BW65="Yes"),OFFSET('Water Data'!$E$6,0,10*ROW('Water Data'!E59)),NA())</f>
        <v>#N/A</v>
      </c>
      <c r="I65" s="537" t="e">
        <f ca="1">+IF(AND(ISNUMBER(OFFSET('Water Data'!$E$9,0,10*ROW('Water Data'!E59))),'Data Summary'!BX65="Yes"),OFFSET('Water Data'!$E$9,0,10*ROW('Water Data'!E59)),NA())</f>
        <v>#N/A</v>
      </c>
      <c r="J65" s="537" t="e">
        <f ca="1">+IF(AND(ISNUMBER(OFFSET('Water Data'!$F$4,0,10*ROW('Water Data'!F59))),'Data Summary'!BY65="Yes"),100-OFFSET('Water Data'!$F$4,0,10*ROW('Water Data'!F59)),NA())</f>
        <v>#N/A</v>
      </c>
      <c r="K65" s="537" t="e">
        <f ca="1">+IF(AND(ISNUMBER(OFFSET('Water Data'!$F$6,0,10*ROW('Water Data'!F59))),'Data Summary'!BZ65="Yes"),OFFSET('Water Data'!$F$6,0,10*ROW('Water Data'!F59)),NA())</f>
        <v>#N/A</v>
      </c>
      <c r="L65" s="537" t="e">
        <f ca="1">+IF(AND(ISNUMBER(OFFSET('Water Data'!$F$9,0,10*ROW('Water Data'!F59))),'Data Summary'!CA65="Yes"),OFFSET('Water Data'!$F$9,0,10*ROW('Water Data'!F59)),NA())</f>
        <v>#N/A</v>
      </c>
      <c r="M65" s="537" t="e">
        <f ca="1">+IF(AND(ISNUMBER(OFFSET('Water Data'!$G$4,0,10*ROW('Water Data'!G59))),'Data Summary'!CB65="Yes"),100-OFFSET('Water Data'!$G$4,0,10*ROW('Water Data'!G59)),NA())</f>
        <v>#N/A</v>
      </c>
      <c r="N65" s="537" t="e">
        <f ca="1">+IF(AND(ISNUMBER(OFFSET('Water Data'!$G$6,0,10*ROW('Water Data'!G59))),'Data Summary'!CC65="Yes"),OFFSET('Water Data'!$G$6,0,10*ROW('Water Data'!G59)),NA())</f>
        <v>#N/A</v>
      </c>
      <c r="O65" s="537" t="e">
        <f ca="1">+IF(AND(ISNUMBER(OFFSET('Water Data'!$G$9,0,10*ROW('Water Data'!G59))),'Data Summary'!CD65="Yes"),OFFSET('Water Data'!$G$9,0,10*ROW('Water Data'!G59)),NA())</f>
        <v>#N/A</v>
      </c>
      <c r="P65" s="537" t="e">
        <f ca="1">+IF(AND(ISNUMBER(OFFSET('Water Data'!$H$4,0,10*ROW('Water Data'!H59))),'Data Summary'!CE65="Yes"),100-OFFSET('Water Data'!$H$4,0,10*ROW('Water Data'!H59)),NA())</f>
        <v>#N/A</v>
      </c>
      <c r="Q65" s="537" t="e">
        <f ca="1">+IF(AND(ISNUMBER(OFFSET('Water Data'!$H$6,0,10*ROW('Water Data'!H59))),'Data Summary'!CF65="Yes"),OFFSET('Water Data'!$H$6,0,10*ROW('Water Data'!H59)),NA())</f>
        <v>#N/A</v>
      </c>
      <c r="R65" s="537" t="e">
        <f ca="1">+IF(AND(ISNUMBER(OFFSET('Water Data'!$H$9,0,10*ROW('Water Data'!H59))),'Data Summary'!CG65="Yes"),OFFSET('Water Data'!$H$9,0,10*ROW('Water Data'!H59)),NA())</f>
        <v>#N/A</v>
      </c>
      <c r="S65" s="537" t="e">
        <f ca="1">+IF(AND(ISNUMBER(OFFSET('Water Data'!$I$4,0,10*ROW('Water Data'!I59))),'Data Summary'!CH65="Yes"),100-OFFSET('Water Data'!$I$4,0,10*ROW('Water Data'!I59)),NA())</f>
        <v>#N/A</v>
      </c>
      <c r="T65" s="537" t="e">
        <f ca="1">+IF(AND(ISNUMBER(OFFSET('Water Data'!$I$6,0,10*ROW('Water Data'!I59))),'Data Summary'!CI65="Yes"),OFFSET('Water Data'!$I$6,0,10*ROW('Water Data'!I59)),NA())</f>
        <v>#N/A</v>
      </c>
      <c r="U65" s="537" t="e">
        <f ca="1">+IF(AND(ISNUMBER(OFFSET('Water Data'!$I$9,0,10*ROW('Water Data'!I59))),'Data Summary'!CJ65="Yes"),OFFSET('Water Data'!$I$9,0,10*ROW('Water Data'!I59)),NA())</f>
        <v>#N/A</v>
      </c>
      <c r="V65" s="538" t="e">
        <f ca="1">+IF(AND(ISNUMBER(OFFSET('Sanitation Data'!$D$4,0,10*ROW('Sanitation Data'!D59))),'Data Summary'!CK65="Yes"),100-OFFSET('Sanitation Data'!$D$4,0,10*ROW('Sanitation Data'!D59)),NA())</f>
        <v>#N/A</v>
      </c>
      <c r="W65" s="538" t="e">
        <f ca="1">+IF(AND(ISNUMBER(OFFSET('Sanitation Data'!$D$6,0,10*ROW('Sanitation Data'!D59))),'Data Summary'!CL65="Yes"),OFFSET('Sanitation Data'!$D$6,0,10*ROW('Sanitation Data'!D59)),NA())</f>
        <v>#N/A</v>
      </c>
      <c r="X65" s="538" t="e">
        <f ca="1">+IF(AND(ISNUMBER(OFFSET('Sanitation Data'!$D$10,0,10*ROW('Sanitation Data'!D59))),'Data Summary'!CM65="Yes"),OFFSET('Sanitation Data'!$D$10,0,10*ROW('Sanitation Data'!D59)),NA())</f>
        <v>#N/A</v>
      </c>
      <c r="Y65" s="538" t="e">
        <f ca="1">+IF(AND(ISNUMBER(OFFSET('Sanitation Data'!$D$11,0,10*ROW('Sanitation Data'!D59))),'Data Summary'!CN65="Yes"),OFFSET('Sanitation Data'!$D$11,0,10*ROW('Sanitation Data'!D59)),NA())</f>
        <v>#N/A</v>
      </c>
      <c r="Z65" s="538" t="e">
        <f ca="1">+IF(AND(ISNUMBER(OFFSET('Sanitation Data'!$D$12,0,10*ROW('Sanitation Data'!D59))),'Data Summary'!CO65="Yes"),OFFSET('Sanitation Data'!$D$12,0,10*ROW('Sanitation Data'!D59)),NA())</f>
        <v>#N/A</v>
      </c>
      <c r="AA65" s="538" t="e">
        <f ca="1">+IF(AND(ISNUMBER(OFFSET('Sanitation Data'!$E$4,0,10*ROW('Sanitation Data'!E59))),'Data Summary'!CP65="Yes"),100-OFFSET('Sanitation Data'!$E$4,0,10*ROW('Sanitation Data'!E59)),NA())</f>
        <v>#N/A</v>
      </c>
      <c r="AB65" s="538" t="e">
        <f ca="1">+IF(AND(ISNUMBER(OFFSET('Sanitation Data'!$E$6,0,10*ROW('Sanitation Data'!E59))),'Data Summary'!CQ65="Yes"),OFFSET('Sanitation Data'!$E$6,0,10*ROW('Sanitation Data'!E59)),NA())</f>
        <v>#N/A</v>
      </c>
      <c r="AC65" s="538" t="e">
        <f ca="1">+IF(AND(ISNUMBER(OFFSET('Sanitation Data'!$E$10,0,10*ROW('Sanitation Data'!E59))),'Data Summary'!CR65="Yes"),OFFSET('Sanitation Data'!$E$10,0,10*ROW('Sanitation Data'!E59)),NA())</f>
        <v>#N/A</v>
      </c>
      <c r="AD65" s="538" t="e">
        <f ca="1">+IF(AND(ISNUMBER(OFFSET('Sanitation Data'!$E$11,0,10*ROW('Sanitation Data'!E59))),'Data Summary'!CS65="Yes"),OFFSET('Sanitation Data'!$E$11,0,10*ROW('Sanitation Data'!E59)),NA())</f>
        <v>#N/A</v>
      </c>
      <c r="AE65" s="538" t="e">
        <f ca="1">+IF(AND(ISNUMBER(OFFSET('Sanitation Data'!$E$12,0,10*ROW('Sanitation Data'!E59))),'Data Summary'!CT65="Yes"),OFFSET('Sanitation Data'!$E$12,0,10*ROW('Sanitation Data'!E59)),NA())</f>
        <v>#N/A</v>
      </c>
      <c r="AF65" s="538" t="e">
        <f ca="1">+IF(AND(ISNUMBER(OFFSET('Sanitation Data'!$F$4,0,10*ROW('Sanitation Data'!F59))),'Data Summary'!CU65="Yes"),100-OFFSET('Sanitation Data'!$F$4,0,10*ROW('Sanitation Data'!F59)),NA())</f>
        <v>#N/A</v>
      </c>
      <c r="AG65" s="538" t="e">
        <f ca="1">+IF(AND(ISNUMBER(OFFSET('Sanitation Data'!$F$6,0,10*ROW('Sanitation Data'!F59))),'Data Summary'!CV65="Yes"),OFFSET('Sanitation Data'!$F$6,0,10*ROW('Sanitation Data'!F59)),NA())</f>
        <v>#N/A</v>
      </c>
      <c r="AH65" s="538" t="e">
        <f ca="1">+IF(AND(ISNUMBER(OFFSET('Sanitation Data'!$F$10,0,10*ROW('Sanitation Data'!F59))),'Data Summary'!CW65="Yes"),OFFSET('Sanitation Data'!$F$10,0,10*ROW('Sanitation Data'!F59)),NA())</f>
        <v>#N/A</v>
      </c>
      <c r="AI65" s="538" t="e">
        <f ca="1">+IF(AND(ISNUMBER(OFFSET('Sanitation Data'!$F$11,0,10*ROW('Sanitation Data'!F59))),'Data Summary'!CX65="Yes"),OFFSET('Sanitation Data'!$F$11,0,10*ROW('Sanitation Data'!F59)),NA())</f>
        <v>#N/A</v>
      </c>
      <c r="AJ65" s="538" t="e">
        <f ca="1">+IF(AND(ISNUMBER(OFFSET('Sanitation Data'!$F$12,0,10*ROW('Sanitation Data'!F59))),'Data Summary'!CY65="Yes"),OFFSET('Sanitation Data'!$F$12,0,10*ROW('Sanitation Data'!F59)),NA())</f>
        <v>#N/A</v>
      </c>
      <c r="AK65" s="538" t="e">
        <f ca="1">+IF(AND(ISNUMBER(OFFSET('Sanitation Data'!$G$4,0,10*ROW('Sanitation Data'!G59))),'Data Summary'!CZ65="Yes"),100-OFFSET('Sanitation Data'!$G$4,0,10*ROW('Sanitation Data'!G59)),NA())</f>
        <v>#N/A</v>
      </c>
      <c r="AL65" s="538" t="e">
        <f ca="1">+IF(AND(ISNUMBER(OFFSET('Sanitation Data'!$G$6,0,10*ROW('Sanitation Data'!G59))),'Data Summary'!DA65="Yes"),OFFSET('Sanitation Data'!$G$6,0,10*ROW('Sanitation Data'!G59)),NA())</f>
        <v>#N/A</v>
      </c>
      <c r="AM65" s="538" t="e">
        <f ca="1">+IF(AND(ISNUMBER(OFFSET('Sanitation Data'!$G$10,0,10*ROW('Sanitation Data'!G59))),'Data Summary'!DB65="Yes"),OFFSET('Sanitation Data'!$G$10,0,10*ROW('Sanitation Data'!G59)),NA())</f>
        <v>#N/A</v>
      </c>
      <c r="AN65" s="538" t="e">
        <f ca="1">+IF(AND(ISNUMBER(OFFSET('Sanitation Data'!$G$11,0,10*ROW('Sanitation Data'!G59))),'Data Summary'!DC65="Yes"),OFFSET('Sanitation Data'!$G$11,0,10*ROW('Sanitation Data'!G59)),NA())</f>
        <v>#N/A</v>
      </c>
      <c r="AO65" s="538" t="e">
        <f ca="1">+IF(AND(ISNUMBER(OFFSET('Sanitation Data'!$G$12,0,10*ROW('Sanitation Data'!G59))),'Data Summary'!DD65="Yes"),OFFSET('Sanitation Data'!$G$12,0,10*ROW('Sanitation Data'!G59)),NA())</f>
        <v>#N/A</v>
      </c>
      <c r="AP65" s="538" t="e">
        <f ca="1">+IF(AND(ISNUMBER(OFFSET('Sanitation Data'!$H$4,0,10*ROW('Sanitation Data'!H59))),'Data Summary'!DE65="Yes"),100-OFFSET('Sanitation Data'!$H$4,0,10*ROW('Sanitation Data'!H59)),NA())</f>
        <v>#N/A</v>
      </c>
      <c r="AQ65" s="538" t="e">
        <f ca="1">+IF(AND(ISNUMBER(OFFSET('Sanitation Data'!$H$6,0,10*ROW('Sanitation Data'!H59))),'Data Summary'!DF65="Yes"),OFFSET('Sanitation Data'!$H$6,0,10*ROW('Sanitation Data'!H59)),NA())</f>
        <v>#N/A</v>
      </c>
      <c r="AR65" s="538" t="e">
        <f ca="1">+IF(AND(ISNUMBER(OFFSET('Sanitation Data'!$H$10,0,10*ROW('Sanitation Data'!H59))),'Data Summary'!DG65="Yes"),OFFSET('Sanitation Data'!$H$10,0,10*ROW('Sanitation Data'!H59)),NA())</f>
        <v>#N/A</v>
      </c>
      <c r="AS65" s="538" t="e">
        <f ca="1">+IF(AND(ISNUMBER(OFFSET('Sanitation Data'!$H$11,0,10*ROW('Sanitation Data'!H59))),'Data Summary'!DH65="Yes"),OFFSET('Sanitation Data'!$H$11,0,10*ROW('Sanitation Data'!H59)),NA())</f>
        <v>#N/A</v>
      </c>
      <c r="AT65" s="538" t="e">
        <f ca="1">+IF(AND(ISNUMBER(OFFSET('Sanitation Data'!$H$12,0,10*ROW('Sanitation Data'!H59))),'Data Summary'!DI65="Yes"),OFFSET('Sanitation Data'!$H$12,0,10*ROW('Sanitation Data'!H59)),NA())</f>
        <v>#N/A</v>
      </c>
      <c r="AU65" s="538" t="e">
        <f ca="1">+IF(AND(ISNUMBER(OFFSET('Sanitation Data'!$I$4,0,10*ROW('Sanitation Data'!I59))),'Data Summary'!DJ65="Yes"),100-OFFSET('Sanitation Data'!$I$4,0,10*ROW('Sanitation Data'!I59)),NA())</f>
        <v>#N/A</v>
      </c>
      <c r="AV65" s="538" t="e">
        <f ca="1">+IF(AND(ISNUMBER(OFFSET('Sanitation Data'!$I$6,0,10*ROW('Sanitation Data'!I59))),'Data Summary'!DK65="Yes"),OFFSET('Sanitation Data'!$I$6,0,10*ROW('Sanitation Data'!I59)),NA())</f>
        <v>#N/A</v>
      </c>
      <c r="AW65" s="538" t="e">
        <f ca="1">+IF(AND(ISNUMBER(OFFSET('Sanitation Data'!$I$10,0,10*ROW('Sanitation Data'!I59))),'Data Summary'!DL65="Yes"),OFFSET('Sanitation Data'!$I$10,0,10*ROW('Sanitation Data'!I59)),NA())</f>
        <v>#N/A</v>
      </c>
      <c r="AX65" s="538" t="e">
        <f ca="1">+IF(AND(ISNUMBER(OFFSET('Sanitation Data'!$I$11,0,10*ROW('Sanitation Data'!I59))),'Data Summary'!DM65="Yes"),OFFSET('Sanitation Data'!$I$11,0,10*ROW('Sanitation Data'!I59)),NA())</f>
        <v>#N/A</v>
      </c>
      <c r="AY65" s="538" t="e">
        <f ca="1">+IF(AND(ISNUMBER(OFFSET('Sanitation Data'!$I$12,0,10*ROW('Sanitation Data'!I59))),'Data Summary'!DN65="Yes"),OFFSET('Sanitation Data'!$I$12,0,10*ROW('Sanitation Data'!I59)),NA())</f>
        <v>#N/A</v>
      </c>
      <c r="AZ65" s="539" t="e">
        <f ca="1">+IF(AND(ISNUMBER(OFFSET('Hygiene Data'!$D$5,0,10*ROW('Hygiene Data'!D59))),'Data Summary'!DO65="Yes"),OFFSET('Hygiene Data'!$D$5,0,10*ROW('Hygiene Data'!D59)),NA())</f>
        <v>#N/A</v>
      </c>
      <c r="BA65" s="539" t="e">
        <f ca="1">+IF(AND(ISNUMBER(OFFSET('Hygiene Data'!$D$7,0,10*ROW('Hygiene Data'!D59))),'Data Summary'!DP65="Yes"),OFFSET('Hygiene Data'!$D$7,0,10*ROW('Hygiene Data'!D59)),NA())</f>
        <v>#N/A</v>
      </c>
      <c r="BB65" s="539" t="e">
        <f ca="1">+IF(AND(ISNUMBER(OFFSET('Hygiene Data'!$D$9,0,10*ROW('Hygiene Data'!D59))),'Data Summary'!DQ65="Yes"),OFFSET('Hygiene Data'!$D$9,0,10*ROW('Hygiene Data'!D59)),NA())</f>
        <v>#N/A</v>
      </c>
      <c r="BC65" s="539" t="e">
        <f ca="1">+IF(AND(ISNUMBER(OFFSET('Hygiene Data'!$E$5,0,10*ROW('Hygiene Data'!E59))),'Data Summary'!DR65="Yes"),OFFSET('Hygiene Data'!$E$5,0,10*ROW('Hygiene Data'!E59)),NA())</f>
        <v>#N/A</v>
      </c>
      <c r="BD65" s="539" t="e">
        <f ca="1">+IF(AND(ISNUMBER(OFFSET('Hygiene Data'!$E$7,0,10*ROW('Hygiene Data'!E59))),'Data Summary'!DS65="Yes"),OFFSET('Hygiene Data'!$E$7,0,10*ROW('Hygiene Data'!E59)),NA())</f>
        <v>#N/A</v>
      </c>
      <c r="BE65" s="539" t="e">
        <f ca="1">+IF(AND(ISNUMBER(OFFSET('Hygiene Data'!$E$9,0,10*ROW('Hygiene Data'!E59))),'Data Summary'!DT65="Yes"),OFFSET('Hygiene Data'!$E$9,0,10*ROW('Hygiene Data'!E59)),NA())</f>
        <v>#N/A</v>
      </c>
      <c r="BF65" s="539" t="e">
        <f ca="1">+IF(AND(ISNUMBER(OFFSET('Hygiene Data'!$F$5,0,10*ROW('Hygiene Data'!F59))),'Data Summary'!DU65="Yes"),OFFSET('Hygiene Data'!$F$5,0,10*ROW('Hygiene Data'!F59)),NA())</f>
        <v>#N/A</v>
      </c>
      <c r="BG65" s="539" t="e">
        <f ca="1">+IF(AND(ISNUMBER(OFFSET('Hygiene Data'!$F$7,0,10*ROW('Hygiene Data'!F59))),'Data Summary'!DV65="Yes"),OFFSET('Hygiene Data'!$F$7,0,10*ROW('Hygiene Data'!F59)),NA())</f>
        <v>#N/A</v>
      </c>
      <c r="BH65" s="539" t="e">
        <f ca="1">+IF(AND(ISNUMBER(OFFSET('Hygiene Data'!$F$9,0,10*ROW('Hygiene Data'!F59))),'Data Summary'!DW65="Yes"),OFFSET('Hygiene Data'!$F$9,0,10*ROW('Hygiene Data'!F59)),NA())</f>
        <v>#N/A</v>
      </c>
      <c r="BI65" s="539" t="e">
        <f ca="1">+IF(AND(ISNUMBER(OFFSET('Hygiene Data'!$G$5,0,10*ROW('Hygiene Data'!G59))),'Data Summary'!DX65="Yes"),OFFSET('Hygiene Data'!$G$5,0,10*ROW('Hygiene Data'!G59)),NA())</f>
        <v>#N/A</v>
      </c>
      <c r="BJ65" s="539" t="e">
        <f ca="1">+IF(AND(ISNUMBER(OFFSET('Hygiene Data'!$G$7,0,10*ROW('Hygiene Data'!G59))),'Data Summary'!DY65="Yes"),OFFSET('Hygiene Data'!$G$7,0,10*ROW('Hygiene Data'!G59)),NA())</f>
        <v>#N/A</v>
      </c>
      <c r="BK65" s="539" t="e">
        <f ca="1">+IF(AND(ISNUMBER(OFFSET('Hygiene Data'!$G$9,0,10*ROW('Hygiene Data'!G59))),'Data Summary'!DZ65="Yes"),OFFSET('Hygiene Data'!$G$9,0,10*ROW('Hygiene Data'!G59)),NA())</f>
        <v>#N/A</v>
      </c>
      <c r="BL65" s="539" t="e">
        <f ca="1">+IF(AND(ISNUMBER(OFFSET('Hygiene Data'!$H$5,0,10*ROW('Hygiene Data'!H59))),'Data Summary'!EA65="Yes"),OFFSET('Hygiene Data'!$H$5,0,10*ROW('Hygiene Data'!H59)),NA())</f>
        <v>#N/A</v>
      </c>
      <c r="BM65" s="539" t="e">
        <f ca="1">+IF(AND(ISNUMBER(OFFSET('Hygiene Data'!$H$7,0,10*ROW('Hygiene Data'!H59))),'Data Summary'!EB65="Yes"),OFFSET('Hygiene Data'!$H$7,0,10*ROW('Hygiene Data'!H59)),NA())</f>
        <v>#N/A</v>
      </c>
      <c r="BN65" s="539" t="e">
        <f ca="1">+IF(AND(ISNUMBER(OFFSET('Hygiene Data'!$H$9,0,10*ROW('Hygiene Data'!H59))),'Data Summary'!EC65="Yes"),OFFSET('Hygiene Data'!$H$9,0,10*ROW('Hygiene Data'!H59)),NA())</f>
        <v>#N/A</v>
      </c>
      <c r="BO65" s="539" t="e">
        <f ca="1">+IF(AND(ISNUMBER(OFFSET('Hygiene Data'!$I$5,0,10*ROW('Hygiene Data'!I59))),'Data Summary'!ED65="Yes"),OFFSET('Hygiene Data'!$I$5,0,10*ROW('Hygiene Data'!I59)),NA())</f>
        <v>#N/A</v>
      </c>
      <c r="BP65" s="539" t="e">
        <f ca="1">+IF(AND(ISNUMBER(OFFSET('Hygiene Data'!$I$7,0,10*ROW('Hygiene Data'!I59))),'Data Summary'!EE65="Yes"),OFFSET('Hygiene Data'!$I$7,0,10*ROW('Hygiene Data'!I59)),NA())</f>
        <v>#N/A</v>
      </c>
      <c r="BQ65" s="539" t="e">
        <f ca="1">+IF(AND(ISNUMBER(OFFSET('Hygiene Data'!$I$9,0,10*ROW('Hygiene Data'!I59))),'Data Summary'!EF65="Yes"),OFFSET('Hygiene Data'!$I$9,0,10*ROW('Hygiene Data'!I59)),NA())</f>
        <v>#N/A</v>
      </c>
    </row>
    <row r="66" spans="1:69" x14ac:dyDescent="0.25">
      <c r="A66" s="535" t="e">
        <f ca="1">+RIGHT('Data Summary'!A66,LEN('Data Summary'!A66)-9)</f>
        <v>#VALUE!</v>
      </c>
      <c r="B66" s="509" t="str">
        <f ca="1">+IF(ISTEXT('Data Summary'!B66),'Data Summary'!B66,"")</f>
        <v/>
      </c>
      <c r="C66" s="536" t="e">
        <f ca="1">+VALUE('Data Summary'!C66)</f>
        <v>#VALUE!</v>
      </c>
      <c r="D66" s="537" t="e">
        <f ca="1">+IF(AND(ISNUMBER(OFFSET('Water Data'!$D$4,0,10*ROW('Water Data'!D60))),'Data Summary'!BS66="Yes"),100-OFFSET('Water Data'!$D$4,0,10*ROW('Water Data'!D60)),NA())</f>
        <v>#N/A</v>
      </c>
      <c r="E66" s="537" t="e">
        <f ca="1">+IF(AND(ISNUMBER(OFFSET('Water Data'!$D$6,0,10*ROW('Water Data'!D60))),'Data Summary'!BT66="Yes"),OFFSET('Water Data'!$D$6,0,10*ROW('Water Data'!D60)),NA())</f>
        <v>#N/A</v>
      </c>
      <c r="F66" s="537" t="e">
        <f ca="1">+IF(AND(ISNUMBER(OFFSET('Water Data'!$D$9,0,10*ROW('Water Data'!D60))),'Data Summary'!BU66="Yes"),OFFSET('Water Data'!$D$9,0,10*ROW('Water Data'!D60)),NA())</f>
        <v>#N/A</v>
      </c>
      <c r="G66" s="537" t="e">
        <f ca="1">+IF(AND(ISNUMBER(OFFSET('Water Data'!$E$4,0,10*ROW('Water Data'!E60))),'Data Summary'!BV66="Yes"),100-OFFSET('Water Data'!$E$4,0,10*ROW('Water Data'!E60)),NA())</f>
        <v>#N/A</v>
      </c>
      <c r="H66" s="537" t="e">
        <f ca="1">+IF(AND(ISNUMBER(OFFSET('Water Data'!$E$6,0,10*ROW('Water Data'!E60))),'Data Summary'!BW66="Yes"),OFFSET('Water Data'!$E$6,0,10*ROW('Water Data'!E60)),NA())</f>
        <v>#N/A</v>
      </c>
      <c r="I66" s="537" t="e">
        <f ca="1">+IF(AND(ISNUMBER(OFFSET('Water Data'!$E$9,0,10*ROW('Water Data'!E60))),'Data Summary'!BX66="Yes"),OFFSET('Water Data'!$E$9,0,10*ROW('Water Data'!E60)),NA())</f>
        <v>#N/A</v>
      </c>
      <c r="J66" s="537" t="e">
        <f ca="1">+IF(AND(ISNUMBER(OFFSET('Water Data'!$F$4,0,10*ROW('Water Data'!F60))),'Data Summary'!BY66="Yes"),100-OFFSET('Water Data'!$F$4,0,10*ROW('Water Data'!F60)),NA())</f>
        <v>#N/A</v>
      </c>
      <c r="K66" s="537" t="e">
        <f ca="1">+IF(AND(ISNUMBER(OFFSET('Water Data'!$F$6,0,10*ROW('Water Data'!F60))),'Data Summary'!BZ66="Yes"),OFFSET('Water Data'!$F$6,0,10*ROW('Water Data'!F60)),NA())</f>
        <v>#N/A</v>
      </c>
      <c r="L66" s="537" t="e">
        <f ca="1">+IF(AND(ISNUMBER(OFFSET('Water Data'!$F$9,0,10*ROW('Water Data'!F60))),'Data Summary'!CA66="Yes"),OFFSET('Water Data'!$F$9,0,10*ROW('Water Data'!F60)),NA())</f>
        <v>#N/A</v>
      </c>
      <c r="M66" s="537" t="e">
        <f ca="1">+IF(AND(ISNUMBER(OFFSET('Water Data'!$G$4,0,10*ROW('Water Data'!G60))),'Data Summary'!CB66="Yes"),100-OFFSET('Water Data'!$G$4,0,10*ROW('Water Data'!G60)),NA())</f>
        <v>#N/A</v>
      </c>
      <c r="N66" s="537" t="e">
        <f ca="1">+IF(AND(ISNUMBER(OFFSET('Water Data'!$G$6,0,10*ROW('Water Data'!G60))),'Data Summary'!CC66="Yes"),OFFSET('Water Data'!$G$6,0,10*ROW('Water Data'!G60)),NA())</f>
        <v>#N/A</v>
      </c>
      <c r="O66" s="537" t="e">
        <f ca="1">+IF(AND(ISNUMBER(OFFSET('Water Data'!$G$9,0,10*ROW('Water Data'!G60))),'Data Summary'!CD66="Yes"),OFFSET('Water Data'!$G$9,0,10*ROW('Water Data'!G60)),NA())</f>
        <v>#N/A</v>
      </c>
      <c r="P66" s="537" t="e">
        <f ca="1">+IF(AND(ISNUMBER(OFFSET('Water Data'!$H$4,0,10*ROW('Water Data'!H60))),'Data Summary'!CE66="Yes"),100-OFFSET('Water Data'!$H$4,0,10*ROW('Water Data'!H60)),NA())</f>
        <v>#N/A</v>
      </c>
      <c r="Q66" s="537" t="e">
        <f ca="1">+IF(AND(ISNUMBER(OFFSET('Water Data'!$H$6,0,10*ROW('Water Data'!H60))),'Data Summary'!CF66="Yes"),OFFSET('Water Data'!$H$6,0,10*ROW('Water Data'!H60)),NA())</f>
        <v>#N/A</v>
      </c>
      <c r="R66" s="537" t="e">
        <f ca="1">+IF(AND(ISNUMBER(OFFSET('Water Data'!$H$9,0,10*ROW('Water Data'!H60))),'Data Summary'!CG66="Yes"),OFFSET('Water Data'!$H$9,0,10*ROW('Water Data'!H60)),NA())</f>
        <v>#N/A</v>
      </c>
      <c r="S66" s="537" t="e">
        <f ca="1">+IF(AND(ISNUMBER(OFFSET('Water Data'!$I$4,0,10*ROW('Water Data'!I60))),'Data Summary'!CH66="Yes"),100-OFFSET('Water Data'!$I$4,0,10*ROW('Water Data'!I60)),NA())</f>
        <v>#N/A</v>
      </c>
      <c r="T66" s="537" t="e">
        <f ca="1">+IF(AND(ISNUMBER(OFFSET('Water Data'!$I$6,0,10*ROW('Water Data'!I60))),'Data Summary'!CI66="Yes"),OFFSET('Water Data'!$I$6,0,10*ROW('Water Data'!I60)),NA())</f>
        <v>#N/A</v>
      </c>
      <c r="U66" s="537" t="e">
        <f ca="1">+IF(AND(ISNUMBER(OFFSET('Water Data'!$I$9,0,10*ROW('Water Data'!I60))),'Data Summary'!CJ66="Yes"),OFFSET('Water Data'!$I$9,0,10*ROW('Water Data'!I60)),NA())</f>
        <v>#N/A</v>
      </c>
      <c r="V66" s="538" t="e">
        <f ca="1">+IF(AND(ISNUMBER(OFFSET('Sanitation Data'!$D$4,0,10*ROW('Sanitation Data'!D60))),'Data Summary'!CK66="Yes"),100-OFFSET('Sanitation Data'!$D$4,0,10*ROW('Sanitation Data'!D60)),NA())</f>
        <v>#N/A</v>
      </c>
      <c r="W66" s="538" t="e">
        <f ca="1">+IF(AND(ISNUMBER(OFFSET('Sanitation Data'!$D$6,0,10*ROW('Sanitation Data'!D60))),'Data Summary'!CL66="Yes"),OFFSET('Sanitation Data'!$D$6,0,10*ROW('Sanitation Data'!D60)),NA())</f>
        <v>#N/A</v>
      </c>
      <c r="X66" s="538" t="e">
        <f ca="1">+IF(AND(ISNUMBER(OFFSET('Sanitation Data'!$D$10,0,10*ROW('Sanitation Data'!D60))),'Data Summary'!CM66="Yes"),OFFSET('Sanitation Data'!$D$10,0,10*ROW('Sanitation Data'!D60)),NA())</f>
        <v>#N/A</v>
      </c>
      <c r="Y66" s="538" t="e">
        <f ca="1">+IF(AND(ISNUMBER(OFFSET('Sanitation Data'!$D$11,0,10*ROW('Sanitation Data'!D60))),'Data Summary'!CN66="Yes"),OFFSET('Sanitation Data'!$D$11,0,10*ROW('Sanitation Data'!D60)),NA())</f>
        <v>#N/A</v>
      </c>
      <c r="Z66" s="538" t="e">
        <f ca="1">+IF(AND(ISNUMBER(OFFSET('Sanitation Data'!$D$12,0,10*ROW('Sanitation Data'!D60))),'Data Summary'!CO66="Yes"),OFFSET('Sanitation Data'!$D$12,0,10*ROW('Sanitation Data'!D60)),NA())</f>
        <v>#N/A</v>
      </c>
      <c r="AA66" s="538" t="e">
        <f ca="1">+IF(AND(ISNUMBER(OFFSET('Sanitation Data'!$E$4,0,10*ROW('Sanitation Data'!E60))),'Data Summary'!CP66="Yes"),100-OFFSET('Sanitation Data'!$E$4,0,10*ROW('Sanitation Data'!E60)),NA())</f>
        <v>#N/A</v>
      </c>
      <c r="AB66" s="538" t="e">
        <f ca="1">+IF(AND(ISNUMBER(OFFSET('Sanitation Data'!$E$6,0,10*ROW('Sanitation Data'!E60))),'Data Summary'!CQ66="Yes"),OFFSET('Sanitation Data'!$E$6,0,10*ROW('Sanitation Data'!E60)),NA())</f>
        <v>#N/A</v>
      </c>
      <c r="AC66" s="538" t="e">
        <f ca="1">+IF(AND(ISNUMBER(OFFSET('Sanitation Data'!$E$10,0,10*ROW('Sanitation Data'!E60))),'Data Summary'!CR66="Yes"),OFFSET('Sanitation Data'!$E$10,0,10*ROW('Sanitation Data'!E60)),NA())</f>
        <v>#N/A</v>
      </c>
      <c r="AD66" s="538" t="e">
        <f ca="1">+IF(AND(ISNUMBER(OFFSET('Sanitation Data'!$E$11,0,10*ROW('Sanitation Data'!E60))),'Data Summary'!CS66="Yes"),OFFSET('Sanitation Data'!$E$11,0,10*ROW('Sanitation Data'!E60)),NA())</f>
        <v>#N/A</v>
      </c>
      <c r="AE66" s="538" t="e">
        <f ca="1">+IF(AND(ISNUMBER(OFFSET('Sanitation Data'!$E$12,0,10*ROW('Sanitation Data'!E60))),'Data Summary'!CT66="Yes"),OFFSET('Sanitation Data'!$E$12,0,10*ROW('Sanitation Data'!E60)),NA())</f>
        <v>#N/A</v>
      </c>
      <c r="AF66" s="538" t="e">
        <f ca="1">+IF(AND(ISNUMBER(OFFSET('Sanitation Data'!$F$4,0,10*ROW('Sanitation Data'!F60))),'Data Summary'!CU66="Yes"),100-OFFSET('Sanitation Data'!$F$4,0,10*ROW('Sanitation Data'!F60)),NA())</f>
        <v>#N/A</v>
      </c>
      <c r="AG66" s="538" t="e">
        <f ca="1">+IF(AND(ISNUMBER(OFFSET('Sanitation Data'!$F$6,0,10*ROW('Sanitation Data'!F60))),'Data Summary'!CV66="Yes"),OFFSET('Sanitation Data'!$F$6,0,10*ROW('Sanitation Data'!F60)),NA())</f>
        <v>#N/A</v>
      </c>
      <c r="AH66" s="538" t="e">
        <f ca="1">+IF(AND(ISNUMBER(OFFSET('Sanitation Data'!$F$10,0,10*ROW('Sanitation Data'!F60))),'Data Summary'!CW66="Yes"),OFFSET('Sanitation Data'!$F$10,0,10*ROW('Sanitation Data'!F60)),NA())</f>
        <v>#N/A</v>
      </c>
      <c r="AI66" s="538" t="e">
        <f ca="1">+IF(AND(ISNUMBER(OFFSET('Sanitation Data'!$F$11,0,10*ROW('Sanitation Data'!F60))),'Data Summary'!CX66="Yes"),OFFSET('Sanitation Data'!$F$11,0,10*ROW('Sanitation Data'!F60)),NA())</f>
        <v>#N/A</v>
      </c>
      <c r="AJ66" s="538" t="e">
        <f ca="1">+IF(AND(ISNUMBER(OFFSET('Sanitation Data'!$F$12,0,10*ROW('Sanitation Data'!F60))),'Data Summary'!CY66="Yes"),OFFSET('Sanitation Data'!$F$12,0,10*ROW('Sanitation Data'!F60)),NA())</f>
        <v>#N/A</v>
      </c>
      <c r="AK66" s="538" t="e">
        <f ca="1">+IF(AND(ISNUMBER(OFFSET('Sanitation Data'!$G$4,0,10*ROW('Sanitation Data'!G60))),'Data Summary'!CZ66="Yes"),100-OFFSET('Sanitation Data'!$G$4,0,10*ROW('Sanitation Data'!G60)),NA())</f>
        <v>#N/A</v>
      </c>
      <c r="AL66" s="538" t="e">
        <f ca="1">+IF(AND(ISNUMBER(OFFSET('Sanitation Data'!$G$6,0,10*ROW('Sanitation Data'!G60))),'Data Summary'!DA66="Yes"),OFFSET('Sanitation Data'!$G$6,0,10*ROW('Sanitation Data'!G60)),NA())</f>
        <v>#N/A</v>
      </c>
      <c r="AM66" s="538" t="e">
        <f ca="1">+IF(AND(ISNUMBER(OFFSET('Sanitation Data'!$G$10,0,10*ROW('Sanitation Data'!G60))),'Data Summary'!DB66="Yes"),OFFSET('Sanitation Data'!$G$10,0,10*ROW('Sanitation Data'!G60)),NA())</f>
        <v>#N/A</v>
      </c>
      <c r="AN66" s="538" t="e">
        <f ca="1">+IF(AND(ISNUMBER(OFFSET('Sanitation Data'!$G$11,0,10*ROW('Sanitation Data'!G60))),'Data Summary'!DC66="Yes"),OFFSET('Sanitation Data'!$G$11,0,10*ROW('Sanitation Data'!G60)),NA())</f>
        <v>#N/A</v>
      </c>
      <c r="AO66" s="538" t="e">
        <f ca="1">+IF(AND(ISNUMBER(OFFSET('Sanitation Data'!$G$12,0,10*ROW('Sanitation Data'!G60))),'Data Summary'!DD66="Yes"),OFFSET('Sanitation Data'!$G$12,0,10*ROW('Sanitation Data'!G60)),NA())</f>
        <v>#N/A</v>
      </c>
      <c r="AP66" s="538" t="e">
        <f ca="1">+IF(AND(ISNUMBER(OFFSET('Sanitation Data'!$H$4,0,10*ROW('Sanitation Data'!H60))),'Data Summary'!DE66="Yes"),100-OFFSET('Sanitation Data'!$H$4,0,10*ROW('Sanitation Data'!H60)),NA())</f>
        <v>#N/A</v>
      </c>
      <c r="AQ66" s="538" t="e">
        <f ca="1">+IF(AND(ISNUMBER(OFFSET('Sanitation Data'!$H$6,0,10*ROW('Sanitation Data'!H60))),'Data Summary'!DF66="Yes"),OFFSET('Sanitation Data'!$H$6,0,10*ROW('Sanitation Data'!H60)),NA())</f>
        <v>#N/A</v>
      </c>
      <c r="AR66" s="538" t="e">
        <f ca="1">+IF(AND(ISNUMBER(OFFSET('Sanitation Data'!$H$10,0,10*ROW('Sanitation Data'!H60))),'Data Summary'!DG66="Yes"),OFFSET('Sanitation Data'!$H$10,0,10*ROW('Sanitation Data'!H60)),NA())</f>
        <v>#N/A</v>
      </c>
      <c r="AS66" s="538" t="e">
        <f ca="1">+IF(AND(ISNUMBER(OFFSET('Sanitation Data'!$H$11,0,10*ROW('Sanitation Data'!H60))),'Data Summary'!DH66="Yes"),OFFSET('Sanitation Data'!$H$11,0,10*ROW('Sanitation Data'!H60)),NA())</f>
        <v>#N/A</v>
      </c>
      <c r="AT66" s="538" t="e">
        <f ca="1">+IF(AND(ISNUMBER(OFFSET('Sanitation Data'!$H$12,0,10*ROW('Sanitation Data'!H60))),'Data Summary'!DI66="Yes"),OFFSET('Sanitation Data'!$H$12,0,10*ROW('Sanitation Data'!H60)),NA())</f>
        <v>#N/A</v>
      </c>
      <c r="AU66" s="538" t="e">
        <f ca="1">+IF(AND(ISNUMBER(OFFSET('Sanitation Data'!$I$4,0,10*ROW('Sanitation Data'!I60))),'Data Summary'!DJ66="Yes"),100-OFFSET('Sanitation Data'!$I$4,0,10*ROW('Sanitation Data'!I60)),NA())</f>
        <v>#N/A</v>
      </c>
      <c r="AV66" s="538" t="e">
        <f ca="1">+IF(AND(ISNUMBER(OFFSET('Sanitation Data'!$I$6,0,10*ROW('Sanitation Data'!I60))),'Data Summary'!DK66="Yes"),OFFSET('Sanitation Data'!$I$6,0,10*ROW('Sanitation Data'!I60)),NA())</f>
        <v>#N/A</v>
      </c>
      <c r="AW66" s="538" t="e">
        <f ca="1">+IF(AND(ISNUMBER(OFFSET('Sanitation Data'!$I$10,0,10*ROW('Sanitation Data'!I60))),'Data Summary'!DL66="Yes"),OFFSET('Sanitation Data'!$I$10,0,10*ROW('Sanitation Data'!I60)),NA())</f>
        <v>#N/A</v>
      </c>
      <c r="AX66" s="538" t="e">
        <f ca="1">+IF(AND(ISNUMBER(OFFSET('Sanitation Data'!$I$11,0,10*ROW('Sanitation Data'!I60))),'Data Summary'!DM66="Yes"),OFFSET('Sanitation Data'!$I$11,0,10*ROW('Sanitation Data'!I60)),NA())</f>
        <v>#N/A</v>
      </c>
      <c r="AY66" s="538" t="e">
        <f ca="1">+IF(AND(ISNUMBER(OFFSET('Sanitation Data'!$I$12,0,10*ROW('Sanitation Data'!I60))),'Data Summary'!DN66="Yes"),OFFSET('Sanitation Data'!$I$12,0,10*ROW('Sanitation Data'!I60)),NA())</f>
        <v>#N/A</v>
      </c>
      <c r="AZ66" s="539" t="e">
        <f ca="1">+IF(AND(ISNUMBER(OFFSET('Hygiene Data'!$D$5,0,10*ROW('Hygiene Data'!D60))),'Data Summary'!DO66="Yes"),OFFSET('Hygiene Data'!$D$5,0,10*ROW('Hygiene Data'!D60)),NA())</f>
        <v>#N/A</v>
      </c>
      <c r="BA66" s="539" t="e">
        <f ca="1">+IF(AND(ISNUMBER(OFFSET('Hygiene Data'!$D$7,0,10*ROW('Hygiene Data'!D60))),'Data Summary'!DP66="Yes"),OFFSET('Hygiene Data'!$D$7,0,10*ROW('Hygiene Data'!D60)),NA())</f>
        <v>#N/A</v>
      </c>
      <c r="BB66" s="539" t="e">
        <f ca="1">+IF(AND(ISNUMBER(OFFSET('Hygiene Data'!$D$9,0,10*ROW('Hygiene Data'!D60))),'Data Summary'!DQ66="Yes"),OFFSET('Hygiene Data'!$D$9,0,10*ROW('Hygiene Data'!D60)),NA())</f>
        <v>#N/A</v>
      </c>
      <c r="BC66" s="539" t="e">
        <f ca="1">+IF(AND(ISNUMBER(OFFSET('Hygiene Data'!$E$5,0,10*ROW('Hygiene Data'!E60))),'Data Summary'!DR66="Yes"),OFFSET('Hygiene Data'!$E$5,0,10*ROW('Hygiene Data'!E60)),NA())</f>
        <v>#N/A</v>
      </c>
      <c r="BD66" s="539" t="e">
        <f ca="1">+IF(AND(ISNUMBER(OFFSET('Hygiene Data'!$E$7,0,10*ROW('Hygiene Data'!E60))),'Data Summary'!DS66="Yes"),OFFSET('Hygiene Data'!$E$7,0,10*ROW('Hygiene Data'!E60)),NA())</f>
        <v>#N/A</v>
      </c>
      <c r="BE66" s="539" t="e">
        <f ca="1">+IF(AND(ISNUMBER(OFFSET('Hygiene Data'!$E$9,0,10*ROW('Hygiene Data'!E60))),'Data Summary'!DT66="Yes"),OFFSET('Hygiene Data'!$E$9,0,10*ROW('Hygiene Data'!E60)),NA())</f>
        <v>#N/A</v>
      </c>
      <c r="BF66" s="539" t="e">
        <f ca="1">+IF(AND(ISNUMBER(OFFSET('Hygiene Data'!$F$5,0,10*ROW('Hygiene Data'!F60))),'Data Summary'!DU66="Yes"),OFFSET('Hygiene Data'!$F$5,0,10*ROW('Hygiene Data'!F60)),NA())</f>
        <v>#N/A</v>
      </c>
      <c r="BG66" s="539" t="e">
        <f ca="1">+IF(AND(ISNUMBER(OFFSET('Hygiene Data'!$F$7,0,10*ROW('Hygiene Data'!F60))),'Data Summary'!DV66="Yes"),OFFSET('Hygiene Data'!$F$7,0,10*ROW('Hygiene Data'!F60)),NA())</f>
        <v>#N/A</v>
      </c>
      <c r="BH66" s="539" t="e">
        <f ca="1">+IF(AND(ISNUMBER(OFFSET('Hygiene Data'!$F$9,0,10*ROW('Hygiene Data'!F60))),'Data Summary'!DW66="Yes"),OFFSET('Hygiene Data'!$F$9,0,10*ROW('Hygiene Data'!F60)),NA())</f>
        <v>#N/A</v>
      </c>
      <c r="BI66" s="539" t="e">
        <f ca="1">+IF(AND(ISNUMBER(OFFSET('Hygiene Data'!$G$5,0,10*ROW('Hygiene Data'!G60))),'Data Summary'!DX66="Yes"),OFFSET('Hygiene Data'!$G$5,0,10*ROW('Hygiene Data'!G60)),NA())</f>
        <v>#N/A</v>
      </c>
      <c r="BJ66" s="539" t="e">
        <f ca="1">+IF(AND(ISNUMBER(OFFSET('Hygiene Data'!$G$7,0,10*ROW('Hygiene Data'!G60))),'Data Summary'!DY66="Yes"),OFFSET('Hygiene Data'!$G$7,0,10*ROW('Hygiene Data'!G60)),NA())</f>
        <v>#N/A</v>
      </c>
      <c r="BK66" s="539" t="e">
        <f ca="1">+IF(AND(ISNUMBER(OFFSET('Hygiene Data'!$G$9,0,10*ROW('Hygiene Data'!G60))),'Data Summary'!DZ66="Yes"),OFFSET('Hygiene Data'!$G$9,0,10*ROW('Hygiene Data'!G60)),NA())</f>
        <v>#N/A</v>
      </c>
      <c r="BL66" s="539" t="e">
        <f ca="1">+IF(AND(ISNUMBER(OFFSET('Hygiene Data'!$H$5,0,10*ROW('Hygiene Data'!H60))),'Data Summary'!EA66="Yes"),OFFSET('Hygiene Data'!$H$5,0,10*ROW('Hygiene Data'!H60)),NA())</f>
        <v>#N/A</v>
      </c>
      <c r="BM66" s="539" t="e">
        <f ca="1">+IF(AND(ISNUMBER(OFFSET('Hygiene Data'!$H$7,0,10*ROW('Hygiene Data'!H60))),'Data Summary'!EB66="Yes"),OFFSET('Hygiene Data'!$H$7,0,10*ROW('Hygiene Data'!H60)),NA())</f>
        <v>#N/A</v>
      </c>
      <c r="BN66" s="539" t="e">
        <f ca="1">+IF(AND(ISNUMBER(OFFSET('Hygiene Data'!$H$9,0,10*ROW('Hygiene Data'!H60))),'Data Summary'!EC66="Yes"),OFFSET('Hygiene Data'!$H$9,0,10*ROW('Hygiene Data'!H60)),NA())</f>
        <v>#N/A</v>
      </c>
      <c r="BO66" s="539" t="e">
        <f ca="1">+IF(AND(ISNUMBER(OFFSET('Hygiene Data'!$I$5,0,10*ROW('Hygiene Data'!I60))),'Data Summary'!ED66="Yes"),OFFSET('Hygiene Data'!$I$5,0,10*ROW('Hygiene Data'!I60)),NA())</f>
        <v>#N/A</v>
      </c>
      <c r="BP66" s="539" t="e">
        <f ca="1">+IF(AND(ISNUMBER(OFFSET('Hygiene Data'!$I$7,0,10*ROW('Hygiene Data'!I60))),'Data Summary'!EE66="Yes"),OFFSET('Hygiene Data'!$I$7,0,10*ROW('Hygiene Data'!I60)),NA())</f>
        <v>#N/A</v>
      </c>
      <c r="BQ66" s="539" t="e">
        <f ca="1">+IF(AND(ISNUMBER(OFFSET('Hygiene Data'!$I$9,0,10*ROW('Hygiene Data'!I60))),'Data Summary'!EF66="Yes"),OFFSET('Hygiene Data'!$I$9,0,10*ROW('Hygiene Data'!I60)),NA())</f>
        <v>#N/A</v>
      </c>
    </row>
    <row r="67" spans="1:69" x14ac:dyDescent="0.25">
      <c r="A67" s="535" t="e">
        <f ca="1">+RIGHT('Data Summary'!A67,LEN('Data Summary'!A67)-9)</f>
        <v>#VALUE!</v>
      </c>
      <c r="B67" s="509" t="str">
        <f ca="1">+IF(ISTEXT('Data Summary'!B67),'Data Summary'!B67,"")</f>
        <v/>
      </c>
      <c r="C67" s="536" t="e">
        <f ca="1">+VALUE('Data Summary'!C67)</f>
        <v>#VALUE!</v>
      </c>
      <c r="D67" s="537" t="e">
        <f ca="1">+IF(AND(ISNUMBER(OFFSET('Water Data'!$D$4,0,10*ROW('Water Data'!D61))),'Data Summary'!BS67="Yes"),100-OFFSET('Water Data'!$D$4,0,10*ROW('Water Data'!D61)),NA())</f>
        <v>#N/A</v>
      </c>
      <c r="E67" s="537" t="e">
        <f ca="1">+IF(AND(ISNUMBER(OFFSET('Water Data'!$D$6,0,10*ROW('Water Data'!D61))),'Data Summary'!BT67="Yes"),OFFSET('Water Data'!$D$6,0,10*ROW('Water Data'!D61)),NA())</f>
        <v>#N/A</v>
      </c>
      <c r="F67" s="537" t="e">
        <f ca="1">+IF(AND(ISNUMBER(OFFSET('Water Data'!$D$9,0,10*ROW('Water Data'!D61))),'Data Summary'!BU67="Yes"),OFFSET('Water Data'!$D$9,0,10*ROW('Water Data'!D61)),NA())</f>
        <v>#N/A</v>
      </c>
      <c r="G67" s="537" t="e">
        <f ca="1">+IF(AND(ISNUMBER(OFFSET('Water Data'!$E$4,0,10*ROW('Water Data'!E61))),'Data Summary'!BV67="Yes"),100-OFFSET('Water Data'!$E$4,0,10*ROW('Water Data'!E61)),NA())</f>
        <v>#N/A</v>
      </c>
      <c r="H67" s="537" t="e">
        <f ca="1">+IF(AND(ISNUMBER(OFFSET('Water Data'!$E$6,0,10*ROW('Water Data'!E61))),'Data Summary'!BW67="Yes"),OFFSET('Water Data'!$E$6,0,10*ROW('Water Data'!E61)),NA())</f>
        <v>#N/A</v>
      </c>
      <c r="I67" s="537" t="e">
        <f ca="1">+IF(AND(ISNUMBER(OFFSET('Water Data'!$E$9,0,10*ROW('Water Data'!E61))),'Data Summary'!BX67="Yes"),OFFSET('Water Data'!$E$9,0,10*ROW('Water Data'!E61)),NA())</f>
        <v>#N/A</v>
      </c>
      <c r="J67" s="537" t="e">
        <f ca="1">+IF(AND(ISNUMBER(OFFSET('Water Data'!$F$4,0,10*ROW('Water Data'!F61))),'Data Summary'!BY67="Yes"),100-OFFSET('Water Data'!$F$4,0,10*ROW('Water Data'!F61)),NA())</f>
        <v>#N/A</v>
      </c>
      <c r="K67" s="537" t="e">
        <f ca="1">+IF(AND(ISNUMBER(OFFSET('Water Data'!$F$6,0,10*ROW('Water Data'!F61))),'Data Summary'!BZ67="Yes"),OFFSET('Water Data'!$F$6,0,10*ROW('Water Data'!F61)),NA())</f>
        <v>#N/A</v>
      </c>
      <c r="L67" s="537" t="e">
        <f ca="1">+IF(AND(ISNUMBER(OFFSET('Water Data'!$F$9,0,10*ROW('Water Data'!F61))),'Data Summary'!CA67="Yes"),OFFSET('Water Data'!$F$9,0,10*ROW('Water Data'!F61)),NA())</f>
        <v>#N/A</v>
      </c>
      <c r="M67" s="537" t="e">
        <f ca="1">+IF(AND(ISNUMBER(OFFSET('Water Data'!$G$4,0,10*ROW('Water Data'!G61))),'Data Summary'!CB67="Yes"),100-OFFSET('Water Data'!$G$4,0,10*ROW('Water Data'!G61)),NA())</f>
        <v>#N/A</v>
      </c>
      <c r="N67" s="537" t="e">
        <f ca="1">+IF(AND(ISNUMBER(OFFSET('Water Data'!$G$6,0,10*ROW('Water Data'!G61))),'Data Summary'!CC67="Yes"),OFFSET('Water Data'!$G$6,0,10*ROW('Water Data'!G61)),NA())</f>
        <v>#N/A</v>
      </c>
      <c r="O67" s="537" t="e">
        <f ca="1">+IF(AND(ISNUMBER(OFFSET('Water Data'!$G$9,0,10*ROW('Water Data'!G61))),'Data Summary'!CD67="Yes"),OFFSET('Water Data'!$G$9,0,10*ROW('Water Data'!G61)),NA())</f>
        <v>#N/A</v>
      </c>
      <c r="P67" s="537" t="e">
        <f ca="1">+IF(AND(ISNUMBER(OFFSET('Water Data'!$H$4,0,10*ROW('Water Data'!H61))),'Data Summary'!CE67="Yes"),100-OFFSET('Water Data'!$H$4,0,10*ROW('Water Data'!H61)),NA())</f>
        <v>#N/A</v>
      </c>
      <c r="Q67" s="537" t="e">
        <f ca="1">+IF(AND(ISNUMBER(OFFSET('Water Data'!$H$6,0,10*ROW('Water Data'!H61))),'Data Summary'!CF67="Yes"),OFFSET('Water Data'!$H$6,0,10*ROW('Water Data'!H61)),NA())</f>
        <v>#N/A</v>
      </c>
      <c r="R67" s="537" t="e">
        <f ca="1">+IF(AND(ISNUMBER(OFFSET('Water Data'!$H$9,0,10*ROW('Water Data'!H61))),'Data Summary'!CG67="Yes"),OFFSET('Water Data'!$H$9,0,10*ROW('Water Data'!H61)),NA())</f>
        <v>#N/A</v>
      </c>
      <c r="S67" s="537" t="e">
        <f ca="1">+IF(AND(ISNUMBER(OFFSET('Water Data'!$I$4,0,10*ROW('Water Data'!I61))),'Data Summary'!CH67="Yes"),100-OFFSET('Water Data'!$I$4,0,10*ROW('Water Data'!I61)),NA())</f>
        <v>#N/A</v>
      </c>
      <c r="T67" s="537" t="e">
        <f ca="1">+IF(AND(ISNUMBER(OFFSET('Water Data'!$I$6,0,10*ROW('Water Data'!I61))),'Data Summary'!CI67="Yes"),OFFSET('Water Data'!$I$6,0,10*ROW('Water Data'!I61)),NA())</f>
        <v>#N/A</v>
      </c>
      <c r="U67" s="537" t="e">
        <f ca="1">+IF(AND(ISNUMBER(OFFSET('Water Data'!$I$9,0,10*ROW('Water Data'!I61))),'Data Summary'!CJ67="Yes"),OFFSET('Water Data'!$I$9,0,10*ROW('Water Data'!I61)),NA())</f>
        <v>#N/A</v>
      </c>
      <c r="V67" s="538" t="e">
        <f ca="1">+IF(AND(ISNUMBER(OFFSET('Sanitation Data'!$D$4,0,10*ROW('Sanitation Data'!D61))),'Data Summary'!CK67="Yes"),100-OFFSET('Sanitation Data'!$D$4,0,10*ROW('Sanitation Data'!D61)),NA())</f>
        <v>#N/A</v>
      </c>
      <c r="W67" s="538" t="e">
        <f ca="1">+IF(AND(ISNUMBER(OFFSET('Sanitation Data'!$D$6,0,10*ROW('Sanitation Data'!D61))),'Data Summary'!CL67="Yes"),OFFSET('Sanitation Data'!$D$6,0,10*ROW('Sanitation Data'!D61)),NA())</f>
        <v>#N/A</v>
      </c>
      <c r="X67" s="538" t="e">
        <f ca="1">+IF(AND(ISNUMBER(OFFSET('Sanitation Data'!$D$10,0,10*ROW('Sanitation Data'!D61))),'Data Summary'!CM67="Yes"),OFFSET('Sanitation Data'!$D$10,0,10*ROW('Sanitation Data'!D61)),NA())</f>
        <v>#N/A</v>
      </c>
      <c r="Y67" s="538" t="e">
        <f ca="1">+IF(AND(ISNUMBER(OFFSET('Sanitation Data'!$D$11,0,10*ROW('Sanitation Data'!D61))),'Data Summary'!CN67="Yes"),OFFSET('Sanitation Data'!$D$11,0,10*ROW('Sanitation Data'!D61)),NA())</f>
        <v>#N/A</v>
      </c>
      <c r="Z67" s="538" t="e">
        <f ca="1">+IF(AND(ISNUMBER(OFFSET('Sanitation Data'!$D$12,0,10*ROW('Sanitation Data'!D61))),'Data Summary'!CO67="Yes"),OFFSET('Sanitation Data'!$D$12,0,10*ROW('Sanitation Data'!D61)),NA())</f>
        <v>#N/A</v>
      </c>
      <c r="AA67" s="538" t="e">
        <f ca="1">+IF(AND(ISNUMBER(OFFSET('Sanitation Data'!$E$4,0,10*ROW('Sanitation Data'!E61))),'Data Summary'!CP67="Yes"),100-OFFSET('Sanitation Data'!$E$4,0,10*ROW('Sanitation Data'!E61)),NA())</f>
        <v>#N/A</v>
      </c>
      <c r="AB67" s="538" t="e">
        <f ca="1">+IF(AND(ISNUMBER(OFFSET('Sanitation Data'!$E$6,0,10*ROW('Sanitation Data'!E61))),'Data Summary'!CQ67="Yes"),OFFSET('Sanitation Data'!$E$6,0,10*ROW('Sanitation Data'!E61)),NA())</f>
        <v>#N/A</v>
      </c>
      <c r="AC67" s="538" t="e">
        <f ca="1">+IF(AND(ISNUMBER(OFFSET('Sanitation Data'!$E$10,0,10*ROW('Sanitation Data'!E61))),'Data Summary'!CR67="Yes"),OFFSET('Sanitation Data'!$E$10,0,10*ROW('Sanitation Data'!E61)),NA())</f>
        <v>#N/A</v>
      </c>
      <c r="AD67" s="538" t="e">
        <f ca="1">+IF(AND(ISNUMBER(OFFSET('Sanitation Data'!$E$11,0,10*ROW('Sanitation Data'!E61))),'Data Summary'!CS67="Yes"),OFFSET('Sanitation Data'!$E$11,0,10*ROW('Sanitation Data'!E61)),NA())</f>
        <v>#N/A</v>
      </c>
      <c r="AE67" s="538" t="e">
        <f ca="1">+IF(AND(ISNUMBER(OFFSET('Sanitation Data'!$E$12,0,10*ROW('Sanitation Data'!E61))),'Data Summary'!CT67="Yes"),OFFSET('Sanitation Data'!$E$12,0,10*ROW('Sanitation Data'!E61)),NA())</f>
        <v>#N/A</v>
      </c>
      <c r="AF67" s="538" t="e">
        <f ca="1">+IF(AND(ISNUMBER(OFFSET('Sanitation Data'!$F$4,0,10*ROW('Sanitation Data'!F61))),'Data Summary'!CU67="Yes"),100-OFFSET('Sanitation Data'!$F$4,0,10*ROW('Sanitation Data'!F61)),NA())</f>
        <v>#N/A</v>
      </c>
      <c r="AG67" s="538" t="e">
        <f ca="1">+IF(AND(ISNUMBER(OFFSET('Sanitation Data'!$F$6,0,10*ROW('Sanitation Data'!F61))),'Data Summary'!CV67="Yes"),OFFSET('Sanitation Data'!$F$6,0,10*ROW('Sanitation Data'!F61)),NA())</f>
        <v>#N/A</v>
      </c>
      <c r="AH67" s="538" t="e">
        <f ca="1">+IF(AND(ISNUMBER(OFFSET('Sanitation Data'!$F$10,0,10*ROW('Sanitation Data'!F61))),'Data Summary'!CW67="Yes"),OFFSET('Sanitation Data'!$F$10,0,10*ROW('Sanitation Data'!F61)),NA())</f>
        <v>#N/A</v>
      </c>
      <c r="AI67" s="538" t="e">
        <f ca="1">+IF(AND(ISNUMBER(OFFSET('Sanitation Data'!$F$11,0,10*ROW('Sanitation Data'!F61))),'Data Summary'!CX67="Yes"),OFFSET('Sanitation Data'!$F$11,0,10*ROW('Sanitation Data'!F61)),NA())</f>
        <v>#N/A</v>
      </c>
      <c r="AJ67" s="538" t="e">
        <f ca="1">+IF(AND(ISNUMBER(OFFSET('Sanitation Data'!$F$12,0,10*ROW('Sanitation Data'!F61))),'Data Summary'!CY67="Yes"),OFFSET('Sanitation Data'!$F$12,0,10*ROW('Sanitation Data'!F61)),NA())</f>
        <v>#N/A</v>
      </c>
      <c r="AK67" s="538" t="e">
        <f ca="1">+IF(AND(ISNUMBER(OFFSET('Sanitation Data'!$G$4,0,10*ROW('Sanitation Data'!G61))),'Data Summary'!CZ67="Yes"),100-OFFSET('Sanitation Data'!$G$4,0,10*ROW('Sanitation Data'!G61)),NA())</f>
        <v>#N/A</v>
      </c>
      <c r="AL67" s="538" t="e">
        <f ca="1">+IF(AND(ISNUMBER(OFFSET('Sanitation Data'!$G$6,0,10*ROW('Sanitation Data'!G61))),'Data Summary'!DA67="Yes"),OFFSET('Sanitation Data'!$G$6,0,10*ROW('Sanitation Data'!G61)),NA())</f>
        <v>#N/A</v>
      </c>
      <c r="AM67" s="538" t="e">
        <f ca="1">+IF(AND(ISNUMBER(OFFSET('Sanitation Data'!$G$10,0,10*ROW('Sanitation Data'!G61))),'Data Summary'!DB67="Yes"),OFFSET('Sanitation Data'!$G$10,0,10*ROW('Sanitation Data'!G61)),NA())</f>
        <v>#N/A</v>
      </c>
      <c r="AN67" s="538" t="e">
        <f ca="1">+IF(AND(ISNUMBER(OFFSET('Sanitation Data'!$G$11,0,10*ROW('Sanitation Data'!G61))),'Data Summary'!DC67="Yes"),OFFSET('Sanitation Data'!$G$11,0,10*ROW('Sanitation Data'!G61)),NA())</f>
        <v>#N/A</v>
      </c>
      <c r="AO67" s="538" t="e">
        <f ca="1">+IF(AND(ISNUMBER(OFFSET('Sanitation Data'!$G$12,0,10*ROW('Sanitation Data'!G61))),'Data Summary'!DD67="Yes"),OFFSET('Sanitation Data'!$G$12,0,10*ROW('Sanitation Data'!G61)),NA())</f>
        <v>#N/A</v>
      </c>
      <c r="AP67" s="538" t="e">
        <f ca="1">+IF(AND(ISNUMBER(OFFSET('Sanitation Data'!$H$4,0,10*ROW('Sanitation Data'!H61))),'Data Summary'!DE67="Yes"),100-OFFSET('Sanitation Data'!$H$4,0,10*ROW('Sanitation Data'!H61)),NA())</f>
        <v>#N/A</v>
      </c>
      <c r="AQ67" s="538" t="e">
        <f ca="1">+IF(AND(ISNUMBER(OFFSET('Sanitation Data'!$H$6,0,10*ROW('Sanitation Data'!H61))),'Data Summary'!DF67="Yes"),OFFSET('Sanitation Data'!$H$6,0,10*ROW('Sanitation Data'!H61)),NA())</f>
        <v>#N/A</v>
      </c>
      <c r="AR67" s="538" t="e">
        <f ca="1">+IF(AND(ISNUMBER(OFFSET('Sanitation Data'!$H$10,0,10*ROW('Sanitation Data'!H61))),'Data Summary'!DG67="Yes"),OFFSET('Sanitation Data'!$H$10,0,10*ROW('Sanitation Data'!H61)),NA())</f>
        <v>#N/A</v>
      </c>
      <c r="AS67" s="538" t="e">
        <f ca="1">+IF(AND(ISNUMBER(OFFSET('Sanitation Data'!$H$11,0,10*ROW('Sanitation Data'!H61))),'Data Summary'!DH67="Yes"),OFFSET('Sanitation Data'!$H$11,0,10*ROW('Sanitation Data'!H61)),NA())</f>
        <v>#N/A</v>
      </c>
      <c r="AT67" s="538" t="e">
        <f ca="1">+IF(AND(ISNUMBER(OFFSET('Sanitation Data'!$H$12,0,10*ROW('Sanitation Data'!H61))),'Data Summary'!DI67="Yes"),OFFSET('Sanitation Data'!$H$12,0,10*ROW('Sanitation Data'!H61)),NA())</f>
        <v>#N/A</v>
      </c>
      <c r="AU67" s="538" t="e">
        <f ca="1">+IF(AND(ISNUMBER(OFFSET('Sanitation Data'!$I$4,0,10*ROW('Sanitation Data'!I61))),'Data Summary'!DJ67="Yes"),100-OFFSET('Sanitation Data'!$I$4,0,10*ROW('Sanitation Data'!I61)),NA())</f>
        <v>#N/A</v>
      </c>
      <c r="AV67" s="538" t="e">
        <f ca="1">+IF(AND(ISNUMBER(OFFSET('Sanitation Data'!$I$6,0,10*ROW('Sanitation Data'!I61))),'Data Summary'!DK67="Yes"),OFFSET('Sanitation Data'!$I$6,0,10*ROW('Sanitation Data'!I61)),NA())</f>
        <v>#N/A</v>
      </c>
      <c r="AW67" s="538" t="e">
        <f ca="1">+IF(AND(ISNUMBER(OFFSET('Sanitation Data'!$I$10,0,10*ROW('Sanitation Data'!I61))),'Data Summary'!DL67="Yes"),OFFSET('Sanitation Data'!$I$10,0,10*ROW('Sanitation Data'!I61)),NA())</f>
        <v>#N/A</v>
      </c>
      <c r="AX67" s="538" t="e">
        <f ca="1">+IF(AND(ISNUMBER(OFFSET('Sanitation Data'!$I$11,0,10*ROW('Sanitation Data'!I61))),'Data Summary'!DM67="Yes"),OFFSET('Sanitation Data'!$I$11,0,10*ROW('Sanitation Data'!I61)),NA())</f>
        <v>#N/A</v>
      </c>
      <c r="AY67" s="538" t="e">
        <f ca="1">+IF(AND(ISNUMBER(OFFSET('Sanitation Data'!$I$12,0,10*ROW('Sanitation Data'!I61))),'Data Summary'!DN67="Yes"),OFFSET('Sanitation Data'!$I$12,0,10*ROW('Sanitation Data'!I61)),NA())</f>
        <v>#N/A</v>
      </c>
      <c r="AZ67" s="539" t="e">
        <f ca="1">+IF(AND(ISNUMBER(OFFSET('Hygiene Data'!$D$5,0,10*ROW('Hygiene Data'!D61))),'Data Summary'!DO67="Yes"),OFFSET('Hygiene Data'!$D$5,0,10*ROW('Hygiene Data'!D61)),NA())</f>
        <v>#N/A</v>
      </c>
      <c r="BA67" s="539" t="e">
        <f ca="1">+IF(AND(ISNUMBER(OFFSET('Hygiene Data'!$D$7,0,10*ROW('Hygiene Data'!D61))),'Data Summary'!DP67="Yes"),OFFSET('Hygiene Data'!$D$7,0,10*ROW('Hygiene Data'!D61)),NA())</f>
        <v>#N/A</v>
      </c>
      <c r="BB67" s="539" t="e">
        <f ca="1">+IF(AND(ISNUMBER(OFFSET('Hygiene Data'!$D$9,0,10*ROW('Hygiene Data'!D61))),'Data Summary'!DQ67="Yes"),OFFSET('Hygiene Data'!$D$9,0,10*ROW('Hygiene Data'!D61)),NA())</f>
        <v>#N/A</v>
      </c>
      <c r="BC67" s="539" t="e">
        <f ca="1">+IF(AND(ISNUMBER(OFFSET('Hygiene Data'!$E$5,0,10*ROW('Hygiene Data'!E61))),'Data Summary'!DR67="Yes"),OFFSET('Hygiene Data'!$E$5,0,10*ROW('Hygiene Data'!E61)),NA())</f>
        <v>#N/A</v>
      </c>
      <c r="BD67" s="539" t="e">
        <f ca="1">+IF(AND(ISNUMBER(OFFSET('Hygiene Data'!$E$7,0,10*ROW('Hygiene Data'!E61))),'Data Summary'!DS67="Yes"),OFFSET('Hygiene Data'!$E$7,0,10*ROW('Hygiene Data'!E61)),NA())</f>
        <v>#N/A</v>
      </c>
      <c r="BE67" s="539" t="e">
        <f ca="1">+IF(AND(ISNUMBER(OFFSET('Hygiene Data'!$E$9,0,10*ROW('Hygiene Data'!E61))),'Data Summary'!DT67="Yes"),OFFSET('Hygiene Data'!$E$9,0,10*ROW('Hygiene Data'!E61)),NA())</f>
        <v>#N/A</v>
      </c>
      <c r="BF67" s="539" t="e">
        <f ca="1">+IF(AND(ISNUMBER(OFFSET('Hygiene Data'!$F$5,0,10*ROW('Hygiene Data'!F61))),'Data Summary'!DU67="Yes"),OFFSET('Hygiene Data'!$F$5,0,10*ROW('Hygiene Data'!F61)),NA())</f>
        <v>#N/A</v>
      </c>
      <c r="BG67" s="539" t="e">
        <f ca="1">+IF(AND(ISNUMBER(OFFSET('Hygiene Data'!$F$7,0,10*ROW('Hygiene Data'!F61))),'Data Summary'!DV67="Yes"),OFFSET('Hygiene Data'!$F$7,0,10*ROW('Hygiene Data'!F61)),NA())</f>
        <v>#N/A</v>
      </c>
      <c r="BH67" s="539" t="e">
        <f ca="1">+IF(AND(ISNUMBER(OFFSET('Hygiene Data'!$F$9,0,10*ROW('Hygiene Data'!F61))),'Data Summary'!DW67="Yes"),OFFSET('Hygiene Data'!$F$9,0,10*ROW('Hygiene Data'!F61)),NA())</f>
        <v>#N/A</v>
      </c>
      <c r="BI67" s="539" t="e">
        <f ca="1">+IF(AND(ISNUMBER(OFFSET('Hygiene Data'!$G$5,0,10*ROW('Hygiene Data'!G61))),'Data Summary'!DX67="Yes"),OFFSET('Hygiene Data'!$G$5,0,10*ROW('Hygiene Data'!G61)),NA())</f>
        <v>#N/A</v>
      </c>
      <c r="BJ67" s="539" t="e">
        <f ca="1">+IF(AND(ISNUMBER(OFFSET('Hygiene Data'!$G$7,0,10*ROW('Hygiene Data'!G61))),'Data Summary'!DY67="Yes"),OFFSET('Hygiene Data'!$G$7,0,10*ROW('Hygiene Data'!G61)),NA())</f>
        <v>#N/A</v>
      </c>
      <c r="BK67" s="539" t="e">
        <f ca="1">+IF(AND(ISNUMBER(OFFSET('Hygiene Data'!$G$9,0,10*ROW('Hygiene Data'!G61))),'Data Summary'!DZ67="Yes"),OFFSET('Hygiene Data'!$G$9,0,10*ROW('Hygiene Data'!G61)),NA())</f>
        <v>#N/A</v>
      </c>
      <c r="BL67" s="539" t="e">
        <f ca="1">+IF(AND(ISNUMBER(OFFSET('Hygiene Data'!$H$5,0,10*ROW('Hygiene Data'!H61))),'Data Summary'!EA67="Yes"),OFFSET('Hygiene Data'!$H$5,0,10*ROW('Hygiene Data'!H61)),NA())</f>
        <v>#N/A</v>
      </c>
      <c r="BM67" s="539" t="e">
        <f ca="1">+IF(AND(ISNUMBER(OFFSET('Hygiene Data'!$H$7,0,10*ROW('Hygiene Data'!H61))),'Data Summary'!EB67="Yes"),OFFSET('Hygiene Data'!$H$7,0,10*ROW('Hygiene Data'!H61)),NA())</f>
        <v>#N/A</v>
      </c>
      <c r="BN67" s="539" t="e">
        <f ca="1">+IF(AND(ISNUMBER(OFFSET('Hygiene Data'!$H$9,0,10*ROW('Hygiene Data'!H61))),'Data Summary'!EC67="Yes"),OFFSET('Hygiene Data'!$H$9,0,10*ROW('Hygiene Data'!H61)),NA())</f>
        <v>#N/A</v>
      </c>
      <c r="BO67" s="539" t="e">
        <f ca="1">+IF(AND(ISNUMBER(OFFSET('Hygiene Data'!$I$5,0,10*ROW('Hygiene Data'!I61))),'Data Summary'!ED67="Yes"),OFFSET('Hygiene Data'!$I$5,0,10*ROW('Hygiene Data'!I61)),NA())</f>
        <v>#N/A</v>
      </c>
      <c r="BP67" s="539" t="e">
        <f ca="1">+IF(AND(ISNUMBER(OFFSET('Hygiene Data'!$I$7,0,10*ROW('Hygiene Data'!I61))),'Data Summary'!EE67="Yes"),OFFSET('Hygiene Data'!$I$7,0,10*ROW('Hygiene Data'!I61)),NA())</f>
        <v>#N/A</v>
      </c>
      <c r="BQ67" s="539" t="e">
        <f ca="1">+IF(AND(ISNUMBER(OFFSET('Hygiene Data'!$I$9,0,10*ROW('Hygiene Data'!I61))),'Data Summary'!EF67="Yes"),OFFSET('Hygiene Data'!$I$9,0,10*ROW('Hygiene Data'!I61)),NA())</f>
        <v>#N/A</v>
      </c>
    </row>
    <row r="68" spans="1:69" x14ac:dyDescent="0.25">
      <c r="A68" s="535" t="e">
        <f ca="1">+RIGHT('Data Summary'!A68,LEN('Data Summary'!A68)-9)</f>
        <v>#VALUE!</v>
      </c>
      <c r="B68" s="509" t="str">
        <f ca="1">+IF(ISTEXT('Data Summary'!B68),'Data Summary'!B68,"")</f>
        <v/>
      </c>
      <c r="C68" s="536" t="e">
        <f ca="1">+VALUE('Data Summary'!C68)</f>
        <v>#VALUE!</v>
      </c>
      <c r="D68" s="537" t="e">
        <f ca="1">+IF(AND(ISNUMBER(OFFSET('Water Data'!$D$4,0,10*ROW('Water Data'!D62))),'Data Summary'!BS68="Yes"),100-OFFSET('Water Data'!$D$4,0,10*ROW('Water Data'!D62)),NA())</f>
        <v>#N/A</v>
      </c>
      <c r="E68" s="537" t="e">
        <f ca="1">+IF(AND(ISNUMBER(OFFSET('Water Data'!$D$6,0,10*ROW('Water Data'!D62))),'Data Summary'!BT68="Yes"),OFFSET('Water Data'!$D$6,0,10*ROW('Water Data'!D62)),NA())</f>
        <v>#N/A</v>
      </c>
      <c r="F68" s="537" t="e">
        <f ca="1">+IF(AND(ISNUMBER(OFFSET('Water Data'!$D$9,0,10*ROW('Water Data'!D62))),'Data Summary'!BU68="Yes"),OFFSET('Water Data'!$D$9,0,10*ROW('Water Data'!D62)),NA())</f>
        <v>#N/A</v>
      </c>
      <c r="G68" s="537" t="e">
        <f ca="1">+IF(AND(ISNUMBER(OFFSET('Water Data'!$E$4,0,10*ROW('Water Data'!E62))),'Data Summary'!BV68="Yes"),100-OFFSET('Water Data'!$E$4,0,10*ROW('Water Data'!E62)),NA())</f>
        <v>#N/A</v>
      </c>
      <c r="H68" s="537" t="e">
        <f ca="1">+IF(AND(ISNUMBER(OFFSET('Water Data'!$E$6,0,10*ROW('Water Data'!E62))),'Data Summary'!BW68="Yes"),OFFSET('Water Data'!$E$6,0,10*ROW('Water Data'!E62)),NA())</f>
        <v>#N/A</v>
      </c>
      <c r="I68" s="537" t="e">
        <f ca="1">+IF(AND(ISNUMBER(OFFSET('Water Data'!$E$9,0,10*ROW('Water Data'!E62))),'Data Summary'!BX68="Yes"),OFFSET('Water Data'!$E$9,0,10*ROW('Water Data'!E62)),NA())</f>
        <v>#N/A</v>
      </c>
      <c r="J68" s="537" t="e">
        <f ca="1">+IF(AND(ISNUMBER(OFFSET('Water Data'!$F$4,0,10*ROW('Water Data'!F62))),'Data Summary'!BY68="Yes"),100-OFFSET('Water Data'!$F$4,0,10*ROW('Water Data'!F62)),NA())</f>
        <v>#N/A</v>
      </c>
      <c r="K68" s="537" t="e">
        <f ca="1">+IF(AND(ISNUMBER(OFFSET('Water Data'!$F$6,0,10*ROW('Water Data'!F62))),'Data Summary'!BZ68="Yes"),OFFSET('Water Data'!$F$6,0,10*ROW('Water Data'!F62)),NA())</f>
        <v>#N/A</v>
      </c>
      <c r="L68" s="537" t="e">
        <f ca="1">+IF(AND(ISNUMBER(OFFSET('Water Data'!$F$9,0,10*ROW('Water Data'!F62))),'Data Summary'!CA68="Yes"),OFFSET('Water Data'!$F$9,0,10*ROW('Water Data'!F62)),NA())</f>
        <v>#N/A</v>
      </c>
      <c r="M68" s="537" t="e">
        <f ca="1">+IF(AND(ISNUMBER(OFFSET('Water Data'!$G$4,0,10*ROW('Water Data'!G62))),'Data Summary'!CB68="Yes"),100-OFFSET('Water Data'!$G$4,0,10*ROW('Water Data'!G62)),NA())</f>
        <v>#N/A</v>
      </c>
      <c r="N68" s="537" t="e">
        <f ca="1">+IF(AND(ISNUMBER(OFFSET('Water Data'!$G$6,0,10*ROW('Water Data'!G62))),'Data Summary'!CC68="Yes"),OFFSET('Water Data'!$G$6,0,10*ROW('Water Data'!G62)),NA())</f>
        <v>#N/A</v>
      </c>
      <c r="O68" s="537" t="e">
        <f ca="1">+IF(AND(ISNUMBER(OFFSET('Water Data'!$G$9,0,10*ROW('Water Data'!G62))),'Data Summary'!CD68="Yes"),OFFSET('Water Data'!$G$9,0,10*ROW('Water Data'!G62)),NA())</f>
        <v>#N/A</v>
      </c>
      <c r="P68" s="537" t="e">
        <f ca="1">+IF(AND(ISNUMBER(OFFSET('Water Data'!$H$4,0,10*ROW('Water Data'!H62))),'Data Summary'!CE68="Yes"),100-OFFSET('Water Data'!$H$4,0,10*ROW('Water Data'!H62)),NA())</f>
        <v>#N/A</v>
      </c>
      <c r="Q68" s="537" t="e">
        <f ca="1">+IF(AND(ISNUMBER(OFFSET('Water Data'!$H$6,0,10*ROW('Water Data'!H62))),'Data Summary'!CF68="Yes"),OFFSET('Water Data'!$H$6,0,10*ROW('Water Data'!H62)),NA())</f>
        <v>#N/A</v>
      </c>
      <c r="R68" s="537" t="e">
        <f ca="1">+IF(AND(ISNUMBER(OFFSET('Water Data'!$H$9,0,10*ROW('Water Data'!H62))),'Data Summary'!CG68="Yes"),OFFSET('Water Data'!$H$9,0,10*ROW('Water Data'!H62)),NA())</f>
        <v>#N/A</v>
      </c>
      <c r="S68" s="537" t="e">
        <f ca="1">+IF(AND(ISNUMBER(OFFSET('Water Data'!$I$4,0,10*ROW('Water Data'!I62))),'Data Summary'!CH68="Yes"),100-OFFSET('Water Data'!$I$4,0,10*ROW('Water Data'!I62)),NA())</f>
        <v>#N/A</v>
      </c>
      <c r="T68" s="537" t="e">
        <f ca="1">+IF(AND(ISNUMBER(OFFSET('Water Data'!$I$6,0,10*ROW('Water Data'!I62))),'Data Summary'!CI68="Yes"),OFFSET('Water Data'!$I$6,0,10*ROW('Water Data'!I62)),NA())</f>
        <v>#N/A</v>
      </c>
      <c r="U68" s="537" t="e">
        <f ca="1">+IF(AND(ISNUMBER(OFFSET('Water Data'!$I$9,0,10*ROW('Water Data'!I62))),'Data Summary'!CJ68="Yes"),OFFSET('Water Data'!$I$9,0,10*ROW('Water Data'!I62)),NA())</f>
        <v>#N/A</v>
      </c>
      <c r="V68" s="538" t="e">
        <f ca="1">+IF(AND(ISNUMBER(OFFSET('Sanitation Data'!$D$4,0,10*ROW('Sanitation Data'!D62))),'Data Summary'!CK68="Yes"),100-OFFSET('Sanitation Data'!$D$4,0,10*ROW('Sanitation Data'!D62)),NA())</f>
        <v>#N/A</v>
      </c>
      <c r="W68" s="538" t="e">
        <f ca="1">+IF(AND(ISNUMBER(OFFSET('Sanitation Data'!$D$6,0,10*ROW('Sanitation Data'!D62))),'Data Summary'!CL68="Yes"),OFFSET('Sanitation Data'!$D$6,0,10*ROW('Sanitation Data'!D62)),NA())</f>
        <v>#N/A</v>
      </c>
      <c r="X68" s="538" t="e">
        <f ca="1">+IF(AND(ISNUMBER(OFFSET('Sanitation Data'!$D$10,0,10*ROW('Sanitation Data'!D62))),'Data Summary'!CM68="Yes"),OFFSET('Sanitation Data'!$D$10,0,10*ROW('Sanitation Data'!D62)),NA())</f>
        <v>#N/A</v>
      </c>
      <c r="Y68" s="538" t="e">
        <f ca="1">+IF(AND(ISNUMBER(OFFSET('Sanitation Data'!$D$11,0,10*ROW('Sanitation Data'!D62))),'Data Summary'!CN68="Yes"),OFFSET('Sanitation Data'!$D$11,0,10*ROW('Sanitation Data'!D62)),NA())</f>
        <v>#N/A</v>
      </c>
      <c r="Z68" s="538" t="e">
        <f ca="1">+IF(AND(ISNUMBER(OFFSET('Sanitation Data'!$D$12,0,10*ROW('Sanitation Data'!D62))),'Data Summary'!CO68="Yes"),OFFSET('Sanitation Data'!$D$12,0,10*ROW('Sanitation Data'!D62)),NA())</f>
        <v>#N/A</v>
      </c>
      <c r="AA68" s="538" t="e">
        <f ca="1">+IF(AND(ISNUMBER(OFFSET('Sanitation Data'!$E$4,0,10*ROW('Sanitation Data'!E62))),'Data Summary'!CP68="Yes"),100-OFFSET('Sanitation Data'!$E$4,0,10*ROW('Sanitation Data'!E62)),NA())</f>
        <v>#N/A</v>
      </c>
      <c r="AB68" s="538" t="e">
        <f ca="1">+IF(AND(ISNUMBER(OFFSET('Sanitation Data'!$E$6,0,10*ROW('Sanitation Data'!E62))),'Data Summary'!CQ68="Yes"),OFFSET('Sanitation Data'!$E$6,0,10*ROW('Sanitation Data'!E62)),NA())</f>
        <v>#N/A</v>
      </c>
      <c r="AC68" s="538" t="e">
        <f ca="1">+IF(AND(ISNUMBER(OFFSET('Sanitation Data'!$E$10,0,10*ROW('Sanitation Data'!E62))),'Data Summary'!CR68="Yes"),OFFSET('Sanitation Data'!$E$10,0,10*ROW('Sanitation Data'!E62)),NA())</f>
        <v>#N/A</v>
      </c>
      <c r="AD68" s="538" t="e">
        <f ca="1">+IF(AND(ISNUMBER(OFFSET('Sanitation Data'!$E$11,0,10*ROW('Sanitation Data'!E62))),'Data Summary'!CS68="Yes"),OFFSET('Sanitation Data'!$E$11,0,10*ROW('Sanitation Data'!E62)),NA())</f>
        <v>#N/A</v>
      </c>
      <c r="AE68" s="538" t="e">
        <f ca="1">+IF(AND(ISNUMBER(OFFSET('Sanitation Data'!$E$12,0,10*ROW('Sanitation Data'!E62))),'Data Summary'!CT68="Yes"),OFFSET('Sanitation Data'!$E$12,0,10*ROW('Sanitation Data'!E62)),NA())</f>
        <v>#N/A</v>
      </c>
      <c r="AF68" s="538" t="e">
        <f ca="1">+IF(AND(ISNUMBER(OFFSET('Sanitation Data'!$F$4,0,10*ROW('Sanitation Data'!F62))),'Data Summary'!CU68="Yes"),100-OFFSET('Sanitation Data'!$F$4,0,10*ROW('Sanitation Data'!F62)),NA())</f>
        <v>#N/A</v>
      </c>
      <c r="AG68" s="538" t="e">
        <f ca="1">+IF(AND(ISNUMBER(OFFSET('Sanitation Data'!$F$6,0,10*ROW('Sanitation Data'!F62))),'Data Summary'!CV68="Yes"),OFFSET('Sanitation Data'!$F$6,0,10*ROW('Sanitation Data'!F62)),NA())</f>
        <v>#N/A</v>
      </c>
      <c r="AH68" s="538" t="e">
        <f ca="1">+IF(AND(ISNUMBER(OFFSET('Sanitation Data'!$F$10,0,10*ROW('Sanitation Data'!F62))),'Data Summary'!CW68="Yes"),OFFSET('Sanitation Data'!$F$10,0,10*ROW('Sanitation Data'!F62)),NA())</f>
        <v>#N/A</v>
      </c>
      <c r="AI68" s="538" t="e">
        <f ca="1">+IF(AND(ISNUMBER(OFFSET('Sanitation Data'!$F$11,0,10*ROW('Sanitation Data'!F62))),'Data Summary'!CX68="Yes"),OFFSET('Sanitation Data'!$F$11,0,10*ROW('Sanitation Data'!F62)),NA())</f>
        <v>#N/A</v>
      </c>
      <c r="AJ68" s="538" t="e">
        <f ca="1">+IF(AND(ISNUMBER(OFFSET('Sanitation Data'!$F$12,0,10*ROW('Sanitation Data'!F62))),'Data Summary'!CY68="Yes"),OFFSET('Sanitation Data'!$F$12,0,10*ROW('Sanitation Data'!F62)),NA())</f>
        <v>#N/A</v>
      </c>
      <c r="AK68" s="538" t="e">
        <f ca="1">+IF(AND(ISNUMBER(OFFSET('Sanitation Data'!$G$4,0,10*ROW('Sanitation Data'!G62))),'Data Summary'!CZ68="Yes"),100-OFFSET('Sanitation Data'!$G$4,0,10*ROW('Sanitation Data'!G62)),NA())</f>
        <v>#N/A</v>
      </c>
      <c r="AL68" s="538" t="e">
        <f ca="1">+IF(AND(ISNUMBER(OFFSET('Sanitation Data'!$G$6,0,10*ROW('Sanitation Data'!G62))),'Data Summary'!DA68="Yes"),OFFSET('Sanitation Data'!$G$6,0,10*ROW('Sanitation Data'!G62)),NA())</f>
        <v>#N/A</v>
      </c>
      <c r="AM68" s="538" t="e">
        <f ca="1">+IF(AND(ISNUMBER(OFFSET('Sanitation Data'!$G$10,0,10*ROW('Sanitation Data'!G62))),'Data Summary'!DB68="Yes"),OFFSET('Sanitation Data'!$G$10,0,10*ROW('Sanitation Data'!G62)),NA())</f>
        <v>#N/A</v>
      </c>
      <c r="AN68" s="538" t="e">
        <f ca="1">+IF(AND(ISNUMBER(OFFSET('Sanitation Data'!$G$11,0,10*ROW('Sanitation Data'!G62))),'Data Summary'!DC68="Yes"),OFFSET('Sanitation Data'!$G$11,0,10*ROW('Sanitation Data'!G62)),NA())</f>
        <v>#N/A</v>
      </c>
      <c r="AO68" s="538" t="e">
        <f ca="1">+IF(AND(ISNUMBER(OFFSET('Sanitation Data'!$G$12,0,10*ROW('Sanitation Data'!G62))),'Data Summary'!DD68="Yes"),OFFSET('Sanitation Data'!$G$12,0,10*ROW('Sanitation Data'!G62)),NA())</f>
        <v>#N/A</v>
      </c>
      <c r="AP68" s="538" t="e">
        <f ca="1">+IF(AND(ISNUMBER(OFFSET('Sanitation Data'!$H$4,0,10*ROW('Sanitation Data'!H62))),'Data Summary'!DE68="Yes"),100-OFFSET('Sanitation Data'!$H$4,0,10*ROW('Sanitation Data'!H62)),NA())</f>
        <v>#N/A</v>
      </c>
      <c r="AQ68" s="538" t="e">
        <f ca="1">+IF(AND(ISNUMBER(OFFSET('Sanitation Data'!$H$6,0,10*ROW('Sanitation Data'!H62))),'Data Summary'!DF68="Yes"),OFFSET('Sanitation Data'!$H$6,0,10*ROW('Sanitation Data'!H62)),NA())</f>
        <v>#N/A</v>
      </c>
      <c r="AR68" s="538" t="e">
        <f ca="1">+IF(AND(ISNUMBER(OFFSET('Sanitation Data'!$H$10,0,10*ROW('Sanitation Data'!H62))),'Data Summary'!DG68="Yes"),OFFSET('Sanitation Data'!$H$10,0,10*ROW('Sanitation Data'!H62)),NA())</f>
        <v>#N/A</v>
      </c>
      <c r="AS68" s="538" t="e">
        <f ca="1">+IF(AND(ISNUMBER(OFFSET('Sanitation Data'!$H$11,0,10*ROW('Sanitation Data'!H62))),'Data Summary'!DH68="Yes"),OFFSET('Sanitation Data'!$H$11,0,10*ROW('Sanitation Data'!H62)),NA())</f>
        <v>#N/A</v>
      </c>
      <c r="AT68" s="538" t="e">
        <f ca="1">+IF(AND(ISNUMBER(OFFSET('Sanitation Data'!$H$12,0,10*ROW('Sanitation Data'!H62))),'Data Summary'!DI68="Yes"),OFFSET('Sanitation Data'!$H$12,0,10*ROW('Sanitation Data'!H62)),NA())</f>
        <v>#N/A</v>
      </c>
      <c r="AU68" s="538" t="e">
        <f ca="1">+IF(AND(ISNUMBER(OFFSET('Sanitation Data'!$I$4,0,10*ROW('Sanitation Data'!I62))),'Data Summary'!DJ68="Yes"),100-OFFSET('Sanitation Data'!$I$4,0,10*ROW('Sanitation Data'!I62)),NA())</f>
        <v>#N/A</v>
      </c>
      <c r="AV68" s="538" t="e">
        <f ca="1">+IF(AND(ISNUMBER(OFFSET('Sanitation Data'!$I$6,0,10*ROW('Sanitation Data'!I62))),'Data Summary'!DK68="Yes"),OFFSET('Sanitation Data'!$I$6,0,10*ROW('Sanitation Data'!I62)),NA())</f>
        <v>#N/A</v>
      </c>
      <c r="AW68" s="538" t="e">
        <f ca="1">+IF(AND(ISNUMBER(OFFSET('Sanitation Data'!$I$10,0,10*ROW('Sanitation Data'!I62))),'Data Summary'!DL68="Yes"),OFFSET('Sanitation Data'!$I$10,0,10*ROW('Sanitation Data'!I62)),NA())</f>
        <v>#N/A</v>
      </c>
      <c r="AX68" s="538" t="e">
        <f ca="1">+IF(AND(ISNUMBER(OFFSET('Sanitation Data'!$I$11,0,10*ROW('Sanitation Data'!I62))),'Data Summary'!DM68="Yes"),OFFSET('Sanitation Data'!$I$11,0,10*ROW('Sanitation Data'!I62)),NA())</f>
        <v>#N/A</v>
      </c>
      <c r="AY68" s="538" t="e">
        <f ca="1">+IF(AND(ISNUMBER(OFFSET('Sanitation Data'!$I$12,0,10*ROW('Sanitation Data'!I62))),'Data Summary'!DN68="Yes"),OFFSET('Sanitation Data'!$I$12,0,10*ROW('Sanitation Data'!I62)),NA())</f>
        <v>#N/A</v>
      </c>
      <c r="AZ68" s="539" t="e">
        <f ca="1">+IF(AND(ISNUMBER(OFFSET('Hygiene Data'!$D$5,0,10*ROW('Hygiene Data'!D62))),'Data Summary'!DO68="Yes"),OFFSET('Hygiene Data'!$D$5,0,10*ROW('Hygiene Data'!D62)),NA())</f>
        <v>#N/A</v>
      </c>
      <c r="BA68" s="539" t="e">
        <f ca="1">+IF(AND(ISNUMBER(OFFSET('Hygiene Data'!$D$7,0,10*ROW('Hygiene Data'!D62))),'Data Summary'!DP68="Yes"),OFFSET('Hygiene Data'!$D$7,0,10*ROW('Hygiene Data'!D62)),NA())</f>
        <v>#N/A</v>
      </c>
      <c r="BB68" s="539" t="e">
        <f ca="1">+IF(AND(ISNUMBER(OFFSET('Hygiene Data'!$D$9,0,10*ROW('Hygiene Data'!D62))),'Data Summary'!DQ68="Yes"),OFFSET('Hygiene Data'!$D$9,0,10*ROW('Hygiene Data'!D62)),NA())</f>
        <v>#N/A</v>
      </c>
      <c r="BC68" s="539" t="e">
        <f ca="1">+IF(AND(ISNUMBER(OFFSET('Hygiene Data'!$E$5,0,10*ROW('Hygiene Data'!E62))),'Data Summary'!DR68="Yes"),OFFSET('Hygiene Data'!$E$5,0,10*ROW('Hygiene Data'!E62)),NA())</f>
        <v>#N/A</v>
      </c>
      <c r="BD68" s="539" t="e">
        <f ca="1">+IF(AND(ISNUMBER(OFFSET('Hygiene Data'!$E$7,0,10*ROW('Hygiene Data'!E62))),'Data Summary'!DS68="Yes"),OFFSET('Hygiene Data'!$E$7,0,10*ROW('Hygiene Data'!E62)),NA())</f>
        <v>#N/A</v>
      </c>
      <c r="BE68" s="539" t="e">
        <f ca="1">+IF(AND(ISNUMBER(OFFSET('Hygiene Data'!$E$9,0,10*ROW('Hygiene Data'!E62))),'Data Summary'!DT68="Yes"),OFFSET('Hygiene Data'!$E$9,0,10*ROW('Hygiene Data'!E62)),NA())</f>
        <v>#N/A</v>
      </c>
      <c r="BF68" s="539" t="e">
        <f ca="1">+IF(AND(ISNUMBER(OFFSET('Hygiene Data'!$F$5,0,10*ROW('Hygiene Data'!F62))),'Data Summary'!DU68="Yes"),OFFSET('Hygiene Data'!$F$5,0,10*ROW('Hygiene Data'!F62)),NA())</f>
        <v>#N/A</v>
      </c>
      <c r="BG68" s="539" t="e">
        <f ca="1">+IF(AND(ISNUMBER(OFFSET('Hygiene Data'!$F$7,0,10*ROW('Hygiene Data'!F62))),'Data Summary'!DV68="Yes"),OFFSET('Hygiene Data'!$F$7,0,10*ROW('Hygiene Data'!F62)),NA())</f>
        <v>#N/A</v>
      </c>
      <c r="BH68" s="539" t="e">
        <f ca="1">+IF(AND(ISNUMBER(OFFSET('Hygiene Data'!$F$9,0,10*ROW('Hygiene Data'!F62))),'Data Summary'!DW68="Yes"),OFFSET('Hygiene Data'!$F$9,0,10*ROW('Hygiene Data'!F62)),NA())</f>
        <v>#N/A</v>
      </c>
      <c r="BI68" s="539" t="e">
        <f ca="1">+IF(AND(ISNUMBER(OFFSET('Hygiene Data'!$G$5,0,10*ROW('Hygiene Data'!G62))),'Data Summary'!DX68="Yes"),OFFSET('Hygiene Data'!$G$5,0,10*ROW('Hygiene Data'!G62)),NA())</f>
        <v>#N/A</v>
      </c>
      <c r="BJ68" s="539" t="e">
        <f ca="1">+IF(AND(ISNUMBER(OFFSET('Hygiene Data'!$G$7,0,10*ROW('Hygiene Data'!G62))),'Data Summary'!DY68="Yes"),OFFSET('Hygiene Data'!$G$7,0,10*ROW('Hygiene Data'!G62)),NA())</f>
        <v>#N/A</v>
      </c>
      <c r="BK68" s="539" t="e">
        <f ca="1">+IF(AND(ISNUMBER(OFFSET('Hygiene Data'!$G$9,0,10*ROW('Hygiene Data'!G62))),'Data Summary'!DZ68="Yes"),OFFSET('Hygiene Data'!$G$9,0,10*ROW('Hygiene Data'!G62)),NA())</f>
        <v>#N/A</v>
      </c>
      <c r="BL68" s="539" t="e">
        <f ca="1">+IF(AND(ISNUMBER(OFFSET('Hygiene Data'!$H$5,0,10*ROW('Hygiene Data'!H62))),'Data Summary'!EA68="Yes"),OFFSET('Hygiene Data'!$H$5,0,10*ROW('Hygiene Data'!H62)),NA())</f>
        <v>#N/A</v>
      </c>
      <c r="BM68" s="539" t="e">
        <f ca="1">+IF(AND(ISNUMBER(OFFSET('Hygiene Data'!$H$7,0,10*ROW('Hygiene Data'!H62))),'Data Summary'!EB68="Yes"),OFFSET('Hygiene Data'!$H$7,0,10*ROW('Hygiene Data'!H62)),NA())</f>
        <v>#N/A</v>
      </c>
      <c r="BN68" s="539" t="e">
        <f ca="1">+IF(AND(ISNUMBER(OFFSET('Hygiene Data'!$H$9,0,10*ROW('Hygiene Data'!H62))),'Data Summary'!EC68="Yes"),OFFSET('Hygiene Data'!$H$9,0,10*ROW('Hygiene Data'!H62)),NA())</f>
        <v>#N/A</v>
      </c>
      <c r="BO68" s="539" t="e">
        <f ca="1">+IF(AND(ISNUMBER(OFFSET('Hygiene Data'!$I$5,0,10*ROW('Hygiene Data'!I62))),'Data Summary'!ED68="Yes"),OFFSET('Hygiene Data'!$I$5,0,10*ROW('Hygiene Data'!I62)),NA())</f>
        <v>#N/A</v>
      </c>
      <c r="BP68" s="539" t="e">
        <f ca="1">+IF(AND(ISNUMBER(OFFSET('Hygiene Data'!$I$7,0,10*ROW('Hygiene Data'!I62))),'Data Summary'!EE68="Yes"),OFFSET('Hygiene Data'!$I$7,0,10*ROW('Hygiene Data'!I62)),NA())</f>
        <v>#N/A</v>
      </c>
      <c r="BQ68" s="539" t="e">
        <f ca="1">+IF(AND(ISNUMBER(OFFSET('Hygiene Data'!$I$9,0,10*ROW('Hygiene Data'!I62))),'Data Summary'!EF68="Yes"),OFFSET('Hygiene Data'!$I$9,0,10*ROW('Hygiene Data'!I62)),NA())</f>
        <v>#N/A</v>
      </c>
    </row>
    <row r="69" spans="1:69" x14ac:dyDescent="0.25">
      <c r="A69" s="535" t="e">
        <f ca="1">+RIGHT('Data Summary'!A69,LEN('Data Summary'!A69)-9)</f>
        <v>#VALUE!</v>
      </c>
      <c r="B69" s="509" t="str">
        <f ca="1">+IF(ISTEXT('Data Summary'!B69),'Data Summary'!B69,"")</f>
        <v/>
      </c>
      <c r="C69" s="536" t="e">
        <f ca="1">+VALUE('Data Summary'!C69)</f>
        <v>#VALUE!</v>
      </c>
      <c r="D69" s="537" t="e">
        <f ca="1">+IF(AND(ISNUMBER(OFFSET('Water Data'!$D$4,0,10*ROW('Water Data'!D63))),'Data Summary'!BS69="Yes"),100-OFFSET('Water Data'!$D$4,0,10*ROW('Water Data'!D63)),NA())</f>
        <v>#N/A</v>
      </c>
      <c r="E69" s="537" t="e">
        <f ca="1">+IF(AND(ISNUMBER(OFFSET('Water Data'!$D$6,0,10*ROW('Water Data'!D63))),'Data Summary'!BT69="Yes"),OFFSET('Water Data'!$D$6,0,10*ROW('Water Data'!D63)),NA())</f>
        <v>#N/A</v>
      </c>
      <c r="F69" s="537" t="e">
        <f ca="1">+IF(AND(ISNUMBER(OFFSET('Water Data'!$D$9,0,10*ROW('Water Data'!D63))),'Data Summary'!BU69="Yes"),OFFSET('Water Data'!$D$9,0,10*ROW('Water Data'!D63)),NA())</f>
        <v>#N/A</v>
      </c>
      <c r="G69" s="537" t="e">
        <f ca="1">+IF(AND(ISNUMBER(OFFSET('Water Data'!$E$4,0,10*ROW('Water Data'!E63))),'Data Summary'!BV69="Yes"),100-OFFSET('Water Data'!$E$4,0,10*ROW('Water Data'!E63)),NA())</f>
        <v>#N/A</v>
      </c>
      <c r="H69" s="537" t="e">
        <f ca="1">+IF(AND(ISNUMBER(OFFSET('Water Data'!$E$6,0,10*ROW('Water Data'!E63))),'Data Summary'!BW69="Yes"),OFFSET('Water Data'!$E$6,0,10*ROW('Water Data'!E63)),NA())</f>
        <v>#N/A</v>
      </c>
      <c r="I69" s="537" t="e">
        <f ca="1">+IF(AND(ISNUMBER(OFFSET('Water Data'!$E$9,0,10*ROW('Water Data'!E63))),'Data Summary'!BX69="Yes"),OFFSET('Water Data'!$E$9,0,10*ROW('Water Data'!E63)),NA())</f>
        <v>#N/A</v>
      </c>
      <c r="J69" s="537" t="e">
        <f ca="1">+IF(AND(ISNUMBER(OFFSET('Water Data'!$F$4,0,10*ROW('Water Data'!F63))),'Data Summary'!BY69="Yes"),100-OFFSET('Water Data'!$F$4,0,10*ROW('Water Data'!F63)),NA())</f>
        <v>#N/A</v>
      </c>
      <c r="K69" s="537" t="e">
        <f ca="1">+IF(AND(ISNUMBER(OFFSET('Water Data'!$F$6,0,10*ROW('Water Data'!F63))),'Data Summary'!BZ69="Yes"),OFFSET('Water Data'!$F$6,0,10*ROW('Water Data'!F63)),NA())</f>
        <v>#N/A</v>
      </c>
      <c r="L69" s="537" t="e">
        <f ca="1">+IF(AND(ISNUMBER(OFFSET('Water Data'!$F$9,0,10*ROW('Water Data'!F63))),'Data Summary'!CA69="Yes"),OFFSET('Water Data'!$F$9,0,10*ROW('Water Data'!F63)),NA())</f>
        <v>#N/A</v>
      </c>
      <c r="M69" s="537" t="e">
        <f ca="1">+IF(AND(ISNUMBER(OFFSET('Water Data'!$G$4,0,10*ROW('Water Data'!G63))),'Data Summary'!CB69="Yes"),100-OFFSET('Water Data'!$G$4,0,10*ROW('Water Data'!G63)),NA())</f>
        <v>#N/A</v>
      </c>
      <c r="N69" s="537" t="e">
        <f ca="1">+IF(AND(ISNUMBER(OFFSET('Water Data'!$G$6,0,10*ROW('Water Data'!G63))),'Data Summary'!CC69="Yes"),OFFSET('Water Data'!$G$6,0,10*ROW('Water Data'!G63)),NA())</f>
        <v>#N/A</v>
      </c>
      <c r="O69" s="537" t="e">
        <f ca="1">+IF(AND(ISNUMBER(OFFSET('Water Data'!$G$9,0,10*ROW('Water Data'!G63))),'Data Summary'!CD69="Yes"),OFFSET('Water Data'!$G$9,0,10*ROW('Water Data'!G63)),NA())</f>
        <v>#N/A</v>
      </c>
      <c r="P69" s="537" t="e">
        <f ca="1">+IF(AND(ISNUMBER(OFFSET('Water Data'!$H$4,0,10*ROW('Water Data'!H63))),'Data Summary'!CE69="Yes"),100-OFFSET('Water Data'!$H$4,0,10*ROW('Water Data'!H63)),NA())</f>
        <v>#N/A</v>
      </c>
      <c r="Q69" s="537" t="e">
        <f ca="1">+IF(AND(ISNUMBER(OFFSET('Water Data'!$H$6,0,10*ROW('Water Data'!H63))),'Data Summary'!CF69="Yes"),OFFSET('Water Data'!$H$6,0,10*ROW('Water Data'!H63)),NA())</f>
        <v>#N/A</v>
      </c>
      <c r="R69" s="537" t="e">
        <f ca="1">+IF(AND(ISNUMBER(OFFSET('Water Data'!$H$9,0,10*ROW('Water Data'!H63))),'Data Summary'!CG69="Yes"),OFFSET('Water Data'!$H$9,0,10*ROW('Water Data'!H63)),NA())</f>
        <v>#N/A</v>
      </c>
      <c r="S69" s="537" t="e">
        <f ca="1">+IF(AND(ISNUMBER(OFFSET('Water Data'!$I$4,0,10*ROW('Water Data'!I63))),'Data Summary'!CH69="Yes"),100-OFFSET('Water Data'!$I$4,0,10*ROW('Water Data'!I63)),NA())</f>
        <v>#N/A</v>
      </c>
      <c r="T69" s="537" t="e">
        <f ca="1">+IF(AND(ISNUMBER(OFFSET('Water Data'!$I$6,0,10*ROW('Water Data'!I63))),'Data Summary'!CI69="Yes"),OFFSET('Water Data'!$I$6,0,10*ROW('Water Data'!I63)),NA())</f>
        <v>#N/A</v>
      </c>
      <c r="U69" s="537" t="e">
        <f ca="1">+IF(AND(ISNUMBER(OFFSET('Water Data'!$I$9,0,10*ROW('Water Data'!I63))),'Data Summary'!CJ69="Yes"),OFFSET('Water Data'!$I$9,0,10*ROW('Water Data'!I63)),NA())</f>
        <v>#N/A</v>
      </c>
      <c r="V69" s="538" t="e">
        <f ca="1">+IF(AND(ISNUMBER(OFFSET('Sanitation Data'!$D$4,0,10*ROW('Sanitation Data'!D63))),'Data Summary'!CK69="Yes"),100-OFFSET('Sanitation Data'!$D$4,0,10*ROW('Sanitation Data'!D63)),NA())</f>
        <v>#N/A</v>
      </c>
      <c r="W69" s="538" t="e">
        <f ca="1">+IF(AND(ISNUMBER(OFFSET('Sanitation Data'!$D$6,0,10*ROW('Sanitation Data'!D63))),'Data Summary'!CL69="Yes"),OFFSET('Sanitation Data'!$D$6,0,10*ROW('Sanitation Data'!D63)),NA())</f>
        <v>#N/A</v>
      </c>
      <c r="X69" s="538" t="e">
        <f ca="1">+IF(AND(ISNUMBER(OFFSET('Sanitation Data'!$D$10,0,10*ROW('Sanitation Data'!D63))),'Data Summary'!CM69="Yes"),OFFSET('Sanitation Data'!$D$10,0,10*ROW('Sanitation Data'!D63)),NA())</f>
        <v>#N/A</v>
      </c>
      <c r="Y69" s="538" t="e">
        <f ca="1">+IF(AND(ISNUMBER(OFFSET('Sanitation Data'!$D$11,0,10*ROW('Sanitation Data'!D63))),'Data Summary'!CN69="Yes"),OFFSET('Sanitation Data'!$D$11,0,10*ROW('Sanitation Data'!D63)),NA())</f>
        <v>#N/A</v>
      </c>
      <c r="Z69" s="538" t="e">
        <f ca="1">+IF(AND(ISNUMBER(OFFSET('Sanitation Data'!$D$12,0,10*ROW('Sanitation Data'!D63))),'Data Summary'!CO69="Yes"),OFFSET('Sanitation Data'!$D$12,0,10*ROW('Sanitation Data'!D63)),NA())</f>
        <v>#N/A</v>
      </c>
      <c r="AA69" s="538" t="e">
        <f ca="1">+IF(AND(ISNUMBER(OFFSET('Sanitation Data'!$E$4,0,10*ROW('Sanitation Data'!E63))),'Data Summary'!CP69="Yes"),100-OFFSET('Sanitation Data'!$E$4,0,10*ROW('Sanitation Data'!E63)),NA())</f>
        <v>#N/A</v>
      </c>
      <c r="AB69" s="538" t="e">
        <f ca="1">+IF(AND(ISNUMBER(OFFSET('Sanitation Data'!$E$6,0,10*ROW('Sanitation Data'!E63))),'Data Summary'!CQ69="Yes"),OFFSET('Sanitation Data'!$E$6,0,10*ROW('Sanitation Data'!E63)),NA())</f>
        <v>#N/A</v>
      </c>
      <c r="AC69" s="538" t="e">
        <f ca="1">+IF(AND(ISNUMBER(OFFSET('Sanitation Data'!$E$10,0,10*ROW('Sanitation Data'!E63))),'Data Summary'!CR69="Yes"),OFFSET('Sanitation Data'!$E$10,0,10*ROW('Sanitation Data'!E63)),NA())</f>
        <v>#N/A</v>
      </c>
      <c r="AD69" s="538" t="e">
        <f ca="1">+IF(AND(ISNUMBER(OFFSET('Sanitation Data'!$E$11,0,10*ROW('Sanitation Data'!E63))),'Data Summary'!CS69="Yes"),OFFSET('Sanitation Data'!$E$11,0,10*ROW('Sanitation Data'!E63)),NA())</f>
        <v>#N/A</v>
      </c>
      <c r="AE69" s="538" t="e">
        <f ca="1">+IF(AND(ISNUMBER(OFFSET('Sanitation Data'!$E$12,0,10*ROW('Sanitation Data'!E63))),'Data Summary'!CT69="Yes"),OFFSET('Sanitation Data'!$E$12,0,10*ROW('Sanitation Data'!E63)),NA())</f>
        <v>#N/A</v>
      </c>
      <c r="AF69" s="538" t="e">
        <f ca="1">+IF(AND(ISNUMBER(OFFSET('Sanitation Data'!$F$4,0,10*ROW('Sanitation Data'!F63))),'Data Summary'!CU69="Yes"),100-OFFSET('Sanitation Data'!$F$4,0,10*ROW('Sanitation Data'!F63)),NA())</f>
        <v>#N/A</v>
      </c>
      <c r="AG69" s="538" t="e">
        <f ca="1">+IF(AND(ISNUMBER(OFFSET('Sanitation Data'!$F$6,0,10*ROW('Sanitation Data'!F63))),'Data Summary'!CV69="Yes"),OFFSET('Sanitation Data'!$F$6,0,10*ROW('Sanitation Data'!F63)),NA())</f>
        <v>#N/A</v>
      </c>
      <c r="AH69" s="538" t="e">
        <f ca="1">+IF(AND(ISNUMBER(OFFSET('Sanitation Data'!$F$10,0,10*ROW('Sanitation Data'!F63))),'Data Summary'!CW69="Yes"),OFFSET('Sanitation Data'!$F$10,0,10*ROW('Sanitation Data'!F63)),NA())</f>
        <v>#N/A</v>
      </c>
      <c r="AI69" s="538" t="e">
        <f ca="1">+IF(AND(ISNUMBER(OFFSET('Sanitation Data'!$F$11,0,10*ROW('Sanitation Data'!F63))),'Data Summary'!CX69="Yes"),OFFSET('Sanitation Data'!$F$11,0,10*ROW('Sanitation Data'!F63)),NA())</f>
        <v>#N/A</v>
      </c>
      <c r="AJ69" s="538" t="e">
        <f ca="1">+IF(AND(ISNUMBER(OFFSET('Sanitation Data'!$F$12,0,10*ROW('Sanitation Data'!F63))),'Data Summary'!CY69="Yes"),OFFSET('Sanitation Data'!$F$12,0,10*ROW('Sanitation Data'!F63)),NA())</f>
        <v>#N/A</v>
      </c>
      <c r="AK69" s="538" t="e">
        <f ca="1">+IF(AND(ISNUMBER(OFFSET('Sanitation Data'!$G$4,0,10*ROW('Sanitation Data'!G63))),'Data Summary'!CZ69="Yes"),100-OFFSET('Sanitation Data'!$G$4,0,10*ROW('Sanitation Data'!G63)),NA())</f>
        <v>#N/A</v>
      </c>
      <c r="AL69" s="538" t="e">
        <f ca="1">+IF(AND(ISNUMBER(OFFSET('Sanitation Data'!$G$6,0,10*ROW('Sanitation Data'!G63))),'Data Summary'!DA69="Yes"),OFFSET('Sanitation Data'!$G$6,0,10*ROW('Sanitation Data'!G63)),NA())</f>
        <v>#N/A</v>
      </c>
      <c r="AM69" s="538" t="e">
        <f ca="1">+IF(AND(ISNUMBER(OFFSET('Sanitation Data'!$G$10,0,10*ROW('Sanitation Data'!G63))),'Data Summary'!DB69="Yes"),OFFSET('Sanitation Data'!$G$10,0,10*ROW('Sanitation Data'!G63)),NA())</f>
        <v>#N/A</v>
      </c>
      <c r="AN69" s="538" t="e">
        <f ca="1">+IF(AND(ISNUMBER(OFFSET('Sanitation Data'!$G$11,0,10*ROW('Sanitation Data'!G63))),'Data Summary'!DC69="Yes"),OFFSET('Sanitation Data'!$G$11,0,10*ROW('Sanitation Data'!G63)),NA())</f>
        <v>#N/A</v>
      </c>
      <c r="AO69" s="538" t="e">
        <f ca="1">+IF(AND(ISNUMBER(OFFSET('Sanitation Data'!$G$12,0,10*ROW('Sanitation Data'!G63))),'Data Summary'!DD69="Yes"),OFFSET('Sanitation Data'!$G$12,0,10*ROW('Sanitation Data'!G63)),NA())</f>
        <v>#N/A</v>
      </c>
      <c r="AP69" s="538" t="e">
        <f ca="1">+IF(AND(ISNUMBER(OFFSET('Sanitation Data'!$H$4,0,10*ROW('Sanitation Data'!H63))),'Data Summary'!DE69="Yes"),100-OFFSET('Sanitation Data'!$H$4,0,10*ROW('Sanitation Data'!H63)),NA())</f>
        <v>#N/A</v>
      </c>
      <c r="AQ69" s="538" t="e">
        <f ca="1">+IF(AND(ISNUMBER(OFFSET('Sanitation Data'!$H$6,0,10*ROW('Sanitation Data'!H63))),'Data Summary'!DF69="Yes"),OFFSET('Sanitation Data'!$H$6,0,10*ROW('Sanitation Data'!H63)),NA())</f>
        <v>#N/A</v>
      </c>
      <c r="AR69" s="538" t="e">
        <f ca="1">+IF(AND(ISNUMBER(OFFSET('Sanitation Data'!$H$10,0,10*ROW('Sanitation Data'!H63))),'Data Summary'!DG69="Yes"),OFFSET('Sanitation Data'!$H$10,0,10*ROW('Sanitation Data'!H63)),NA())</f>
        <v>#N/A</v>
      </c>
      <c r="AS69" s="538" t="e">
        <f ca="1">+IF(AND(ISNUMBER(OFFSET('Sanitation Data'!$H$11,0,10*ROW('Sanitation Data'!H63))),'Data Summary'!DH69="Yes"),OFFSET('Sanitation Data'!$H$11,0,10*ROW('Sanitation Data'!H63)),NA())</f>
        <v>#N/A</v>
      </c>
      <c r="AT69" s="538" t="e">
        <f ca="1">+IF(AND(ISNUMBER(OFFSET('Sanitation Data'!$H$12,0,10*ROW('Sanitation Data'!H63))),'Data Summary'!DI69="Yes"),OFFSET('Sanitation Data'!$H$12,0,10*ROW('Sanitation Data'!H63)),NA())</f>
        <v>#N/A</v>
      </c>
      <c r="AU69" s="538" t="e">
        <f ca="1">+IF(AND(ISNUMBER(OFFSET('Sanitation Data'!$I$4,0,10*ROW('Sanitation Data'!I63))),'Data Summary'!DJ69="Yes"),100-OFFSET('Sanitation Data'!$I$4,0,10*ROW('Sanitation Data'!I63)),NA())</f>
        <v>#N/A</v>
      </c>
      <c r="AV69" s="538" t="e">
        <f ca="1">+IF(AND(ISNUMBER(OFFSET('Sanitation Data'!$I$6,0,10*ROW('Sanitation Data'!I63))),'Data Summary'!DK69="Yes"),OFFSET('Sanitation Data'!$I$6,0,10*ROW('Sanitation Data'!I63)),NA())</f>
        <v>#N/A</v>
      </c>
      <c r="AW69" s="538" t="e">
        <f ca="1">+IF(AND(ISNUMBER(OFFSET('Sanitation Data'!$I$10,0,10*ROW('Sanitation Data'!I63))),'Data Summary'!DL69="Yes"),OFFSET('Sanitation Data'!$I$10,0,10*ROW('Sanitation Data'!I63)),NA())</f>
        <v>#N/A</v>
      </c>
      <c r="AX69" s="538" t="e">
        <f ca="1">+IF(AND(ISNUMBER(OFFSET('Sanitation Data'!$I$11,0,10*ROW('Sanitation Data'!I63))),'Data Summary'!DM69="Yes"),OFFSET('Sanitation Data'!$I$11,0,10*ROW('Sanitation Data'!I63)),NA())</f>
        <v>#N/A</v>
      </c>
      <c r="AY69" s="538" t="e">
        <f ca="1">+IF(AND(ISNUMBER(OFFSET('Sanitation Data'!$I$12,0,10*ROW('Sanitation Data'!I63))),'Data Summary'!DN69="Yes"),OFFSET('Sanitation Data'!$I$12,0,10*ROW('Sanitation Data'!I63)),NA())</f>
        <v>#N/A</v>
      </c>
      <c r="AZ69" s="539" t="e">
        <f ca="1">+IF(AND(ISNUMBER(OFFSET('Hygiene Data'!$D$5,0,10*ROW('Hygiene Data'!D63))),'Data Summary'!DO69="Yes"),OFFSET('Hygiene Data'!$D$5,0,10*ROW('Hygiene Data'!D63)),NA())</f>
        <v>#N/A</v>
      </c>
      <c r="BA69" s="539" t="e">
        <f ca="1">+IF(AND(ISNUMBER(OFFSET('Hygiene Data'!$D$7,0,10*ROW('Hygiene Data'!D63))),'Data Summary'!DP69="Yes"),OFFSET('Hygiene Data'!$D$7,0,10*ROW('Hygiene Data'!D63)),NA())</f>
        <v>#N/A</v>
      </c>
      <c r="BB69" s="539" t="e">
        <f ca="1">+IF(AND(ISNUMBER(OFFSET('Hygiene Data'!$D$9,0,10*ROW('Hygiene Data'!D63))),'Data Summary'!DQ69="Yes"),OFFSET('Hygiene Data'!$D$9,0,10*ROW('Hygiene Data'!D63)),NA())</f>
        <v>#N/A</v>
      </c>
      <c r="BC69" s="539" t="e">
        <f ca="1">+IF(AND(ISNUMBER(OFFSET('Hygiene Data'!$E$5,0,10*ROW('Hygiene Data'!E63))),'Data Summary'!DR69="Yes"),OFFSET('Hygiene Data'!$E$5,0,10*ROW('Hygiene Data'!E63)),NA())</f>
        <v>#N/A</v>
      </c>
      <c r="BD69" s="539" t="e">
        <f ca="1">+IF(AND(ISNUMBER(OFFSET('Hygiene Data'!$E$7,0,10*ROW('Hygiene Data'!E63))),'Data Summary'!DS69="Yes"),OFFSET('Hygiene Data'!$E$7,0,10*ROW('Hygiene Data'!E63)),NA())</f>
        <v>#N/A</v>
      </c>
      <c r="BE69" s="539" t="e">
        <f ca="1">+IF(AND(ISNUMBER(OFFSET('Hygiene Data'!$E$9,0,10*ROW('Hygiene Data'!E63))),'Data Summary'!DT69="Yes"),OFFSET('Hygiene Data'!$E$9,0,10*ROW('Hygiene Data'!E63)),NA())</f>
        <v>#N/A</v>
      </c>
      <c r="BF69" s="539" t="e">
        <f ca="1">+IF(AND(ISNUMBER(OFFSET('Hygiene Data'!$F$5,0,10*ROW('Hygiene Data'!F63))),'Data Summary'!DU69="Yes"),OFFSET('Hygiene Data'!$F$5,0,10*ROW('Hygiene Data'!F63)),NA())</f>
        <v>#N/A</v>
      </c>
      <c r="BG69" s="539" t="e">
        <f ca="1">+IF(AND(ISNUMBER(OFFSET('Hygiene Data'!$F$7,0,10*ROW('Hygiene Data'!F63))),'Data Summary'!DV69="Yes"),OFFSET('Hygiene Data'!$F$7,0,10*ROW('Hygiene Data'!F63)),NA())</f>
        <v>#N/A</v>
      </c>
      <c r="BH69" s="539" t="e">
        <f ca="1">+IF(AND(ISNUMBER(OFFSET('Hygiene Data'!$F$9,0,10*ROW('Hygiene Data'!F63))),'Data Summary'!DW69="Yes"),OFFSET('Hygiene Data'!$F$9,0,10*ROW('Hygiene Data'!F63)),NA())</f>
        <v>#N/A</v>
      </c>
      <c r="BI69" s="539" t="e">
        <f ca="1">+IF(AND(ISNUMBER(OFFSET('Hygiene Data'!$G$5,0,10*ROW('Hygiene Data'!G63))),'Data Summary'!DX69="Yes"),OFFSET('Hygiene Data'!$G$5,0,10*ROW('Hygiene Data'!G63)),NA())</f>
        <v>#N/A</v>
      </c>
      <c r="BJ69" s="539" t="e">
        <f ca="1">+IF(AND(ISNUMBER(OFFSET('Hygiene Data'!$G$7,0,10*ROW('Hygiene Data'!G63))),'Data Summary'!DY69="Yes"),OFFSET('Hygiene Data'!$G$7,0,10*ROW('Hygiene Data'!G63)),NA())</f>
        <v>#N/A</v>
      </c>
      <c r="BK69" s="539" t="e">
        <f ca="1">+IF(AND(ISNUMBER(OFFSET('Hygiene Data'!$G$9,0,10*ROW('Hygiene Data'!G63))),'Data Summary'!DZ69="Yes"),OFFSET('Hygiene Data'!$G$9,0,10*ROW('Hygiene Data'!G63)),NA())</f>
        <v>#N/A</v>
      </c>
      <c r="BL69" s="539" t="e">
        <f ca="1">+IF(AND(ISNUMBER(OFFSET('Hygiene Data'!$H$5,0,10*ROW('Hygiene Data'!H63))),'Data Summary'!EA69="Yes"),OFFSET('Hygiene Data'!$H$5,0,10*ROW('Hygiene Data'!H63)),NA())</f>
        <v>#N/A</v>
      </c>
      <c r="BM69" s="539" t="e">
        <f ca="1">+IF(AND(ISNUMBER(OFFSET('Hygiene Data'!$H$7,0,10*ROW('Hygiene Data'!H63))),'Data Summary'!EB69="Yes"),OFFSET('Hygiene Data'!$H$7,0,10*ROW('Hygiene Data'!H63)),NA())</f>
        <v>#N/A</v>
      </c>
      <c r="BN69" s="539" t="e">
        <f ca="1">+IF(AND(ISNUMBER(OFFSET('Hygiene Data'!$H$9,0,10*ROW('Hygiene Data'!H63))),'Data Summary'!EC69="Yes"),OFFSET('Hygiene Data'!$H$9,0,10*ROW('Hygiene Data'!H63)),NA())</f>
        <v>#N/A</v>
      </c>
      <c r="BO69" s="539" t="e">
        <f ca="1">+IF(AND(ISNUMBER(OFFSET('Hygiene Data'!$I$5,0,10*ROW('Hygiene Data'!I63))),'Data Summary'!ED69="Yes"),OFFSET('Hygiene Data'!$I$5,0,10*ROW('Hygiene Data'!I63)),NA())</f>
        <v>#N/A</v>
      </c>
      <c r="BP69" s="539" t="e">
        <f ca="1">+IF(AND(ISNUMBER(OFFSET('Hygiene Data'!$I$7,0,10*ROW('Hygiene Data'!I63))),'Data Summary'!EE69="Yes"),OFFSET('Hygiene Data'!$I$7,0,10*ROW('Hygiene Data'!I63)),NA())</f>
        <v>#N/A</v>
      </c>
      <c r="BQ69" s="539" t="e">
        <f ca="1">+IF(AND(ISNUMBER(OFFSET('Hygiene Data'!$I$9,0,10*ROW('Hygiene Data'!I63))),'Data Summary'!EF69="Yes"),OFFSET('Hygiene Data'!$I$9,0,10*ROW('Hygiene Data'!I63)),NA())</f>
        <v>#N/A</v>
      </c>
    </row>
    <row r="70" spans="1:69" x14ac:dyDescent="0.25">
      <c r="A70" s="535" t="e">
        <f ca="1">+RIGHT('Data Summary'!A70,LEN('Data Summary'!A70)-9)</f>
        <v>#VALUE!</v>
      </c>
      <c r="B70" s="509" t="str">
        <f ca="1">+IF(ISTEXT('Data Summary'!B70),'Data Summary'!B70,"")</f>
        <v/>
      </c>
      <c r="C70" s="536" t="e">
        <f ca="1">+VALUE('Data Summary'!C70)</f>
        <v>#VALUE!</v>
      </c>
      <c r="D70" s="537" t="e">
        <f ca="1">+IF(AND(ISNUMBER(OFFSET('Water Data'!$D$4,0,10*ROW('Water Data'!D64))),'Data Summary'!BS70="Yes"),100-OFFSET('Water Data'!$D$4,0,10*ROW('Water Data'!D64)),NA())</f>
        <v>#N/A</v>
      </c>
      <c r="E70" s="537" t="e">
        <f ca="1">+IF(AND(ISNUMBER(OFFSET('Water Data'!$D$6,0,10*ROW('Water Data'!D64))),'Data Summary'!BT70="Yes"),OFFSET('Water Data'!$D$6,0,10*ROW('Water Data'!D64)),NA())</f>
        <v>#N/A</v>
      </c>
      <c r="F70" s="537" t="e">
        <f ca="1">+IF(AND(ISNUMBER(OFFSET('Water Data'!$D$9,0,10*ROW('Water Data'!D64))),'Data Summary'!BU70="Yes"),OFFSET('Water Data'!$D$9,0,10*ROW('Water Data'!D64)),NA())</f>
        <v>#N/A</v>
      </c>
      <c r="G70" s="537" t="e">
        <f ca="1">+IF(AND(ISNUMBER(OFFSET('Water Data'!$E$4,0,10*ROW('Water Data'!E64))),'Data Summary'!BV70="Yes"),100-OFFSET('Water Data'!$E$4,0,10*ROW('Water Data'!E64)),NA())</f>
        <v>#N/A</v>
      </c>
      <c r="H70" s="537" t="e">
        <f ca="1">+IF(AND(ISNUMBER(OFFSET('Water Data'!$E$6,0,10*ROW('Water Data'!E64))),'Data Summary'!BW70="Yes"),OFFSET('Water Data'!$E$6,0,10*ROW('Water Data'!E64)),NA())</f>
        <v>#N/A</v>
      </c>
      <c r="I70" s="537" t="e">
        <f ca="1">+IF(AND(ISNUMBER(OFFSET('Water Data'!$E$9,0,10*ROW('Water Data'!E64))),'Data Summary'!BX70="Yes"),OFFSET('Water Data'!$E$9,0,10*ROW('Water Data'!E64)),NA())</f>
        <v>#N/A</v>
      </c>
      <c r="J70" s="537" t="e">
        <f ca="1">+IF(AND(ISNUMBER(OFFSET('Water Data'!$F$4,0,10*ROW('Water Data'!F64))),'Data Summary'!BY70="Yes"),100-OFFSET('Water Data'!$F$4,0,10*ROW('Water Data'!F64)),NA())</f>
        <v>#N/A</v>
      </c>
      <c r="K70" s="537" t="e">
        <f ca="1">+IF(AND(ISNUMBER(OFFSET('Water Data'!$F$6,0,10*ROW('Water Data'!F64))),'Data Summary'!BZ70="Yes"),OFFSET('Water Data'!$F$6,0,10*ROW('Water Data'!F64)),NA())</f>
        <v>#N/A</v>
      </c>
      <c r="L70" s="537" t="e">
        <f ca="1">+IF(AND(ISNUMBER(OFFSET('Water Data'!$F$9,0,10*ROW('Water Data'!F64))),'Data Summary'!CA70="Yes"),OFFSET('Water Data'!$F$9,0,10*ROW('Water Data'!F64)),NA())</f>
        <v>#N/A</v>
      </c>
      <c r="M70" s="537" t="e">
        <f ca="1">+IF(AND(ISNUMBER(OFFSET('Water Data'!$G$4,0,10*ROW('Water Data'!G64))),'Data Summary'!CB70="Yes"),100-OFFSET('Water Data'!$G$4,0,10*ROW('Water Data'!G64)),NA())</f>
        <v>#N/A</v>
      </c>
      <c r="N70" s="537" t="e">
        <f ca="1">+IF(AND(ISNUMBER(OFFSET('Water Data'!$G$6,0,10*ROW('Water Data'!G64))),'Data Summary'!CC70="Yes"),OFFSET('Water Data'!$G$6,0,10*ROW('Water Data'!G64)),NA())</f>
        <v>#N/A</v>
      </c>
      <c r="O70" s="537" t="e">
        <f ca="1">+IF(AND(ISNUMBER(OFFSET('Water Data'!$G$9,0,10*ROW('Water Data'!G64))),'Data Summary'!CD70="Yes"),OFFSET('Water Data'!$G$9,0,10*ROW('Water Data'!G64)),NA())</f>
        <v>#N/A</v>
      </c>
      <c r="P70" s="537" t="e">
        <f ca="1">+IF(AND(ISNUMBER(OFFSET('Water Data'!$H$4,0,10*ROW('Water Data'!H64))),'Data Summary'!CE70="Yes"),100-OFFSET('Water Data'!$H$4,0,10*ROW('Water Data'!H64)),NA())</f>
        <v>#N/A</v>
      </c>
      <c r="Q70" s="537" t="e">
        <f ca="1">+IF(AND(ISNUMBER(OFFSET('Water Data'!$H$6,0,10*ROW('Water Data'!H64))),'Data Summary'!CF70="Yes"),OFFSET('Water Data'!$H$6,0,10*ROW('Water Data'!H64)),NA())</f>
        <v>#N/A</v>
      </c>
      <c r="R70" s="537" t="e">
        <f ca="1">+IF(AND(ISNUMBER(OFFSET('Water Data'!$H$9,0,10*ROW('Water Data'!H64))),'Data Summary'!CG70="Yes"),OFFSET('Water Data'!$H$9,0,10*ROW('Water Data'!H64)),NA())</f>
        <v>#N/A</v>
      </c>
      <c r="S70" s="537" t="e">
        <f ca="1">+IF(AND(ISNUMBER(OFFSET('Water Data'!$I$4,0,10*ROW('Water Data'!I64))),'Data Summary'!CH70="Yes"),100-OFFSET('Water Data'!$I$4,0,10*ROW('Water Data'!I64)),NA())</f>
        <v>#N/A</v>
      </c>
      <c r="T70" s="537" t="e">
        <f ca="1">+IF(AND(ISNUMBER(OFFSET('Water Data'!$I$6,0,10*ROW('Water Data'!I64))),'Data Summary'!CI70="Yes"),OFFSET('Water Data'!$I$6,0,10*ROW('Water Data'!I64)),NA())</f>
        <v>#N/A</v>
      </c>
      <c r="U70" s="537" t="e">
        <f ca="1">+IF(AND(ISNUMBER(OFFSET('Water Data'!$I$9,0,10*ROW('Water Data'!I64))),'Data Summary'!CJ70="Yes"),OFFSET('Water Data'!$I$9,0,10*ROW('Water Data'!I64)),NA())</f>
        <v>#N/A</v>
      </c>
      <c r="V70" s="538" t="e">
        <f ca="1">+IF(AND(ISNUMBER(OFFSET('Sanitation Data'!$D$4,0,10*ROW('Sanitation Data'!D64))),'Data Summary'!CK70="Yes"),100-OFFSET('Sanitation Data'!$D$4,0,10*ROW('Sanitation Data'!D64)),NA())</f>
        <v>#N/A</v>
      </c>
      <c r="W70" s="538" t="e">
        <f ca="1">+IF(AND(ISNUMBER(OFFSET('Sanitation Data'!$D$6,0,10*ROW('Sanitation Data'!D64))),'Data Summary'!CL70="Yes"),OFFSET('Sanitation Data'!$D$6,0,10*ROW('Sanitation Data'!D64)),NA())</f>
        <v>#N/A</v>
      </c>
      <c r="X70" s="538" t="e">
        <f ca="1">+IF(AND(ISNUMBER(OFFSET('Sanitation Data'!$D$10,0,10*ROW('Sanitation Data'!D64))),'Data Summary'!CM70="Yes"),OFFSET('Sanitation Data'!$D$10,0,10*ROW('Sanitation Data'!D64)),NA())</f>
        <v>#N/A</v>
      </c>
      <c r="Y70" s="538" t="e">
        <f ca="1">+IF(AND(ISNUMBER(OFFSET('Sanitation Data'!$D$11,0,10*ROW('Sanitation Data'!D64))),'Data Summary'!CN70="Yes"),OFFSET('Sanitation Data'!$D$11,0,10*ROW('Sanitation Data'!D64)),NA())</f>
        <v>#N/A</v>
      </c>
      <c r="Z70" s="538" t="e">
        <f ca="1">+IF(AND(ISNUMBER(OFFSET('Sanitation Data'!$D$12,0,10*ROW('Sanitation Data'!D64))),'Data Summary'!CO70="Yes"),OFFSET('Sanitation Data'!$D$12,0,10*ROW('Sanitation Data'!D64)),NA())</f>
        <v>#N/A</v>
      </c>
      <c r="AA70" s="538" t="e">
        <f ca="1">+IF(AND(ISNUMBER(OFFSET('Sanitation Data'!$E$4,0,10*ROW('Sanitation Data'!E64))),'Data Summary'!CP70="Yes"),100-OFFSET('Sanitation Data'!$E$4,0,10*ROW('Sanitation Data'!E64)),NA())</f>
        <v>#N/A</v>
      </c>
      <c r="AB70" s="538" t="e">
        <f ca="1">+IF(AND(ISNUMBER(OFFSET('Sanitation Data'!$E$6,0,10*ROW('Sanitation Data'!E64))),'Data Summary'!CQ70="Yes"),OFFSET('Sanitation Data'!$E$6,0,10*ROW('Sanitation Data'!E64)),NA())</f>
        <v>#N/A</v>
      </c>
      <c r="AC70" s="538" t="e">
        <f ca="1">+IF(AND(ISNUMBER(OFFSET('Sanitation Data'!$E$10,0,10*ROW('Sanitation Data'!E64))),'Data Summary'!CR70="Yes"),OFFSET('Sanitation Data'!$E$10,0,10*ROW('Sanitation Data'!E64)),NA())</f>
        <v>#N/A</v>
      </c>
      <c r="AD70" s="538" t="e">
        <f ca="1">+IF(AND(ISNUMBER(OFFSET('Sanitation Data'!$E$11,0,10*ROW('Sanitation Data'!E64))),'Data Summary'!CS70="Yes"),OFFSET('Sanitation Data'!$E$11,0,10*ROW('Sanitation Data'!E64)),NA())</f>
        <v>#N/A</v>
      </c>
      <c r="AE70" s="538" t="e">
        <f ca="1">+IF(AND(ISNUMBER(OFFSET('Sanitation Data'!$E$12,0,10*ROW('Sanitation Data'!E64))),'Data Summary'!CT70="Yes"),OFFSET('Sanitation Data'!$E$12,0,10*ROW('Sanitation Data'!E64)),NA())</f>
        <v>#N/A</v>
      </c>
      <c r="AF70" s="538" t="e">
        <f ca="1">+IF(AND(ISNUMBER(OFFSET('Sanitation Data'!$F$4,0,10*ROW('Sanitation Data'!F64))),'Data Summary'!CU70="Yes"),100-OFFSET('Sanitation Data'!$F$4,0,10*ROW('Sanitation Data'!F64)),NA())</f>
        <v>#N/A</v>
      </c>
      <c r="AG70" s="538" t="e">
        <f ca="1">+IF(AND(ISNUMBER(OFFSET('Sanitation Data'!$F$6,0,10*ROW('Sanitation Data'!F64))),'Data Summary'!CV70="Yes"),OFFSET('Sanitation Data'!$F$6,0,10*ROW('Sanitation Data'!F64)),NA())</f>
        <v>#N/A</v>
      </c>
      <c r="AH70" s="538" t="e">
        <f ca="1">+IF(AND(ISNUMBER(OFFSET('Sanitation Data'!$F$10,0,10*ROW('Sanitation Data'!F64))),'Data Summary'!CW70="Yes"),OFFSET('Sanitation Data'!$F$10,0,10*ROW('Sanitation Data'!F64)),NA())</f>
        <v>#N/A</v>
      </c>
      <c r="AI70" s="538" t="e">
        <f ca="1">+IF(AND(ISNUMBER(OFFSET('Sanitation Data'!$F$11,0,10*ROW('Sanitation Data'!F64))),'Data Summary'!CX70="Yes"),OFFSET('Sanitation Data'!$F$11,0,10*ROW('Sanitation Data'!F64)),NA())</f>
        <v>#N/A</v>
      </c>
      <c r="AJ70" s="538" t="e">
        <f ca="1">+IF(AND(ISNUMBER(OFFSET('Sanitation Data'!$F$12,0,10*ROW('Sanitation Data'!F64))),'Data Summary'!CY70="Yes"),OFFSET('Sanitation Data'!$F$12,0,10*ROW('Sanitation Data'!F64)),NA())</f>
        <v>#N/A</v>
      </c>
      <c r="AK70" s="538" t="e">
        <f ca="1">+IF(AND(ISNUMBER(OFFSET('Sanitation Data'!$G$4,0,10*ROW('Sanitation Data'!G64))),'Data Summary'!CZ70="Yes"),100-OFFSET('Sanitation Data'!$G$4,0,10*ROW('Sanitation Data'!G64)),NA())</f>
        <v>#N/A</v>
      </c>
      <c r="AL70" s="538" t="e">
        <f ca="1">+IF(AND(ISNUMBER(OFFSET('Sanitation Data'!$G$6,0,10*ROW('Sanitation Data'!G64))),'Data Summary'!DA70="Yes"),OFFSET('Sanitation Data'!$G$6,0,10*ROW('Sanitation Data'!G64)),NA())</f>
        <v>#N/A</v>
      </c>
      <c r="AM70" s="538" t="e">
        <f ca="1">+IF(AND(ISNUMBER(OFFSET('Sanitation Data'!$G$10,0,10*ROW('Sanitation Data'!G64))),'Data Summary'!DB70="Yes"),OFFSET('Sanitation Data'!$G$10,0,10*ROW('Sanitation Data'!G64)),NA())</f>
        <v>#N/A</v>
      </c>
      <c r="AN70" s="538" t="e">
        <f ca="1">+IF(AND(ISNUMBER(OFFSET('Sanitation Data'!$G$11,0,10*ROW('Sanitation Data'!G64))),'Data Summary'!DC70="Yes"),OFFSET('Sanitation Data'!$G$11,0,10*ROW('Sanitation Data'!G64)),NA())</f>
        <v>#N/A</v>
      </c>
      <c r="AO70" s="538" t="e">
        <f ca="1">+IF(AND(ISNUMBER(OFFSET('Sanitation Data'!$G$12,0,10*ROW('Sanitation Data'!G64))),'Data Summary'!DD70="Yes"),OFFSET('Sanitation Data'!$G$12,0,10*ROW('Sanitation Data'!G64)),NA())</f>
        <v>#N/A</v>
      </c>
      <c r="AP70" s="538" t="e">
        <f ca="1">+IF(AND(ISNUMBER(OFFSET('Sanitation Data'!$H$4,0,10*ROW('Sanitation Data'!H64))),'Data Summary'!DE70="Yes"),100-OFFSET('Sanitation Data'!$H$4,0,10*ROW('Sanitation Data'!H64)),NA())</f>
        <v>#N/A</v>
      </c>
      <c r="AQ70" s="538" t="e">
        <f ca="1">+IF(AND(ISNUMBER(OFFSET('Sanitation Data'!$H$6,0,10*ROW('Sanitation Data'!H64))),'Data Summary'!DF70="Yes"),OFFSET('Sanitation Data'!$H$6,0,10*ROW('Sanitation Data'!H64)),NA())</f>
        <v>#N/A</v>
      </c>
      <c r="AR70" s="538" t="e">
        <f ca="1">+IF(AND(ISNUMBER(OFFSET('Sanitation Data'!$H$10,0,10*ROW('Sanitation Data'!H64))),'Data Summary'!DG70="Yes"),OFFSET('Sanitation Data'!$H$10,0,10*ROW('Sanitation Data'!H64)),NA())</f>
        <v>#N/A</v>
      </c>
      <c r="AS70" s="538" t="e">
        <f ca="1">+IF(AND(ISNUMBER(OFFSET('Sanitation Data'!$H$11,0,10*ROW('Sanitation Data'!H64))),'Data Summary'!DH70="Yes"),OFFSET('Sanitation Data'!$H$11,0,10*ROW('Sanitation Data'!H64)),NA())</f>
        <v>#N/A</v>
      </c>
      <c r="AT70" s="538" t="e">
        <f ca="1">+IF(AND(ISNUMBER(OFFSET('Sanitation Data'!$H$12,0,10*ROW('Sanitation Data'!H64))),'Data Summary'!DI70="Yes"),OFFSET('Sanitation Data'!$H$12,0,10*ROW('Sanitation Data'!H64)),NA())</f>
        <v>#N/A</v>
      </c>
      <c r="AU70" s="538" t="e">
        <f ca="1">+IF(AND(ISNUMBER(OFFSET('Sanitation Data'!$I$4,0,10*ROW('Sanitation Data'!I64))),'Data Summary'!DJ70="Yes"),100-OFFSET('Sanitation Data'!$I$4,0,10*ROW('Sanitation Data'!I64)),NA())</f>
        <v>#N/A</v>
      </c>
      <c r="AV70" s="538" t="e">
        <f ca="1">+IF(AND(ISNUMBER(OFFSET('Sanitation Data'!$I$6,0,10*ROW('Sanitation Data'!I64))),'Data Summary'!DK70="Yes"),OFFSET('Sanitation Data'!$I$6,0,10*ROW('Sanitation Data'!I64)),NA())</f>
        <v>#N/A</v>
      </c>
      <c r="AW70" s="538" t="e">
        <f ca="1">+IF(AND(ISNUMBER(OFFSET('Sanitation Data'!$I$10,0,10*ROW('Sanitation Data'!I64))),'Data Summary'!DL70="Yes"),OFFSET('Sanitation Data'!$I$10,0,10*ROW('Sanitation Data'!I64)),NA())</f>
        <v>#N/A</v>
      </c>
      <c r="AX70" s="538" t="e">
        <f ca="1">+IF(AND(ISNUMBER(OFFSET('Sanitation Data'!$I$11,0,10*ROW('Sanitation Data'!I64))),'Data Summary'!DM70="Yes"),OFFSET('Sanitation Data'!$I$11,0,10*ROW('Sanitation Data'!I64)),NA())</f>
        <v>#N/A</v>
      </c>
      <c r="AY70" s="538" t="e">
        <f ca="1">+IF(AND(ISNUMBER(OFFSET('Sanitation Data'!$I$12,0,10*ROW('Sanitation Data'!I64))),'Data Summary'!DN70="Yes"),OFFSET('Sanitation Data'!$I$12,0,10*ROW('Sanitation Data'!I64)),NA())</f>
        <v>#N/A</v>
      </c>
      <c r="AZ70" s="539" t="e">
        <f ca="1">+IF(AND(ISNUMBER(OFFSET('Hygiene Data'!$D$5,0,10*ROW('Hygiene Data'!D64))),'Data Summary'!DO70="Yes"),OFFSET('Hygiene Data'!$D$5,0,10*ROW('Hygiene Data'!D64)),NA())</f>
        <v>#N/A</v>
      </c>
      <c r="BA70" s="539" t="e">
        <f ca="1">+IF(AND(ISNUMBER(OFFSET('Hygiene Data'!$D$7,0,10*ROW('Hygiene Data'!D64))),'Data Summary'!DP70="Yes"),OFFSET('Hygiene Data'!$D$7,0,10*ROW('Hygiene Data'!D64)),NA())</f>
        <v>#N/A</v>
      </c>
      <c r="BB70" s="539" t="e">
        <f ca="1">+IF(AND(ISNUMBER(OFFSET('Hygiene Data'!$D$9,0,10*ROW('Hygiene Data'!D64))),'Data Summary'!DQ70="Yes"),OFFSET('Hygiene Data'!$D$9,0,10*ROW('Hygiene Data'!D64)),NA())</f>
        <v>#N/A</v>
      </c>
      <c r="BC70" s="539" t="e">
        <f ca="1">+IF(AND(ISNUMBER(OFFSET('Hygiene Data'!$E$5,0,10*ROW('Hygiene Data'!E64))),'Data Summary'!DR70="Yes"),OFFSET('Hygiene Data'!$E$5,0,10*ROW('Hygiene Data'!E64)),NA())</f>
        <v>#N/A</v>
      </c>
      <c r="BD70" s="539" t="e">
        <f ca="1">+IF(AND(ISNUMBER(OFFSET('Hygiene Data'!$E$7,0,10*ROW('Hygiene Data'!E64))),'Data Summary'!DS70="Yes"),OFFSET('Hygiene Data'!$E$7,0,10*ROW('Hygiene Data'!E64)),NA())</f>
        <v>#N/A</v>
      </c>
      <c r="BE70" s="539" t="e">
        <f ca="1">+IF(AND(ISNUMBER(OFFSET('Hygiene Data'!$E$9,0,10*ROW('Hygiene Data'!E64))),'Data Summary'!DT70="Yes"),OFFSET('Hygiene Data'!$E$9,0,10*ROW('Hygiene Data'!E64)),NA())</f>
        <v>#N/A</v>
      </c>
      <c r="BF70" s="539" t="e">
        <f ca="1">+IF(AND(ISNUMBER(OFFSET('Hygiene Data'!$F$5,0,10*ROW('Hygiene Data'!F64))),'Data Summary'!DU70="Yes"),OFFSET('Hygiene Data'!$F$5,0,10*ROW('Hygiene Data'!F64)),NA())</f>
        <v>#N/A</v>
      </c>
      <c r="BG70" s="539" t="e">
        <f ca="1">+IF(AND(ISNUMBER(OFFSET('Hygiene Data'!$F$7,0,10*ROW('Hygiene Data'!F64))),'Data Summary'!DV70="Yes"),OFFSET('Hygiene Data'!$F$7,0,10*ROW('Hygiene Data'!F64)),NA())</f>
        <v>#N/A</v>
      </c>
      <c r="BH70" s="539" t="e">
        <f ca="1">+IF(AND(ISNUMBER(OFFSET('Hygiene Data'!$F$9,0,10*ROW('Hygiene Data'!F64))),'Data Summary'!DW70="Yes"),OFFSET('Hygiene Data'!$F$9,0,10*ROW('Hygiene Data'!F64)),NA())</f>
        <v>#N/A</v>
      </c>
      <c r="BI70" s="539" t="e">
        <f ca="1">+IF(AND(ISNUMBER(OFFSET('Hygiene Data'!$G$5,0,10*ROW('Hygiene Data'!G64))),'Data Summary'!DX70="Yes"),OFFSET('Hygiene Data'!$G$5,0,10*ROW('Hygiene Data'!G64)),NA())</f>
        <v>#N/A</v>
      </c>
      <c r="BJ70" s="539" t="e">
        <f ca="1">+IF(AND(ISNUMBER(OFFSET('Hygiene Data'!$G$7,0,10*ROW('Hygiene Data'!G64))),'Data Summary'!DY70="Yes"),OFFSET('Hygiene Data'!$G$7,0,10*ROW('Hygiene Data'!G64)),NA())</f>
        <v>#N/A</v>
      </c>
      <c r="BK70" s="539" t="e">
        <f ca="1">+IF(AND(ISNUMBER(OFFSET('Hygiene Data'!$G$9,0,10*ROW('Hygiene Data'!G64))),'Data Summary'!DZ70="Yes"),OFFSET('Hygiene Data'!$G$9,0,10*ROW('Hygiene Data'!G64)),NA())</f>
        <v>#N/A</v>
      </c>
      <c r="BL70" s="539" t="e">
        <f ca="1">+IF(AND(ISNUMBER(OFFSET('Hygiene Data'!$H$5,0,10*ROW('Hygiene Data'!H64))),'Data Summary'!EA70="Yes"),OFFSET('Hygiene Data'!$H$5,0,10*ROW('Hygiene Data'!H64)),NA())</f>
        <v>#N/A</v>
      </c>
      <c r="BM70" s="539" t="e">
        <f ca="1">+IF(AND(ISNUMBER(OFFSET('Hygiene Data'!$H$7,0,10*ROW('Hygiene Data'!H64))),'Data Summary'!EB70="Yes"),OFFSET('Hygiene Data'!$H$7,0,10*ROW('Hygiene Data'!H64)),NA())</f>
        <v>#N/A</v>
      </c>
      <c r="BN70" s="539" t="e">
        <f ca="1">+IF(AND(ISNUMBER(OFFSET('Hygiene Data'!$H$9,0,10*ROW('Hygiene Data'!H64))),'Data Summary'!EC70="Yes"),OFFSET('Hygiene Data'!$H$9,0,10*ROW('Hygiene Data'!H64)),NA())</f>
        <v>#N/A</v>
      </c>
      <c r="BO70" s="539" t="e">
        <f ca="1">+IF(AND(ISNUMBER(OFFSET('Hygiene Data'!$I$5,0,10*ROW('Hygiene Data'!I64))),'Data Summary'!ED70="Yes"),OFFSET('Hygiene Data'!$I$5,0,10*ROW('Hygiene Data'!I64)),NA())</f>
        <v>#N/A</v>
      </c>
      <c r="BP70" s="539" t="e">
        <f ca="1">+IF(AND(ISNUMBER(OFFSET('Hygiene Data'!$I$7,0,10*ROW('Hygiene Data'!I64))),'Data Summary'!EE70="Yes"),OFFSET('Hygiene Data'!$I$7,0,10*ROW('Hygiene Data'!I64)),NA())</f>
        <v>#N/A</v>
      </c>
      <c r="BQ70" s="539" t="e">
        <f ca="1">+IF(AND(ISNUMBER(OFFSET('Hygiene Data'!$I$9,0,10*ROW('Hygiene Data'!I64))),'Data Summary'!EF70="Yes"),OFFSET('Hygiene Data'!$I$9,0,10*ROW('Hygiene Data'!I64)),NA())</f>
        <v>#N/A</v>
      </c>
    </row>
    <row r="71" spans="1:69" x14ac:dyDescent="0.25">
      <c r="A71" s="535" t="e">
        <f ca="1">+RIGHT('Data Summary'!A71,LEN('Data Summary'!A71)-9)</f>
        <v>#VALUE!</v>
      </c>
      <c r="B71" s="509" t="str">
        <f ca="1">+IF(ISTEXT('Data Summary'!B71),'Data Summary'!B71,"")</f>
        <v/>
      </c>
      <c r="C71" s="536" t="e">
        <f ca="1">+VALUE('Data Summary'!C71)</f>
        <v>#VALUE!</v>
      </c>
      <c r="D71" s="537" t="e">
        <f ca="1">+IF(AND(ISNUMBER(OFFSET('Water Data'!$D$4,0,10*ROW('Water Data'!D65))),'Data Summary'!BS71="Yes"),100-OFFSET('Water Data'!$D$4,0,10*ROW('Water Data'!D65)),NA())</f>
        <v>#N/A</v>
      </c>
      <c r="E71" s="537" t="e">
        <f ca="1">+IF(AND(ISNUMBER(OFFSET('Water Data'!$D$6,0,10*ROW('Water Data'!D65))),'Data Summary'!BT71="Yes"),OFFSET('Water Data'!$D$6,0,10*ROW('Water Data'!D65)),NA())</f>
        <v>#N/A</v>
      </c>
      <c r="F71" s="537" t="e">
        <f ca="1">+IF(AND(ISNUMBER(OFFSET('Water Data'!$D$9,0,10*ROW('Water Data'!D65))),'Data Summary'!BU71="Yes"),OFFSET('Water Data'!$D$9,0,10*ROW('Water Data'!D65)),NA())</f>
        <v>#N/A</v>
      </c>
      <c r="G71" s="537" t="e">
        <f ca="1">+IF(AND(ISNUMBER(OFFSET('Water Data'!$E$4,0,10*ROW('Water Data'!E65))),'Data Summary'!BV71="Yes"),100-OFFSET('Water Data'!$E$4,0,10*ROW('Water Data'!E65)),NA())</f>
        <v>#N/A</v>
      </c>
      <c r="H71" s="537" t="e">
        <f ca="1">+IF(AND(ISNUMBER(OFFSET('Water Data'!$E$6,0,10*ROW('Water Data'!E65))),'Data Summary'!BW71="Yes"),OFFSET('Water Data'!$E$6,0,10*ROW('Water Data'!E65)),NA())</f>
        <v>#N/A</v>
      </c>
      <c r="I71" s="537" t="e">
        <f ca="1">+IF(AND(ISNUMBER(OFFSET('Water Data'!$E$9,0,10*ROW('Water Data'!E65))),'Data Summary'!BX71="Yes"),OFFSET('Water Data'!$E$9,0,10*ROW('Water Data'!E65)),NA())</f>
        <v>#N/A</v>
      </c>
      <c r="J71" s="537" t="e">
        <f ca="1">+IF(AND(ISNUMBER(OFFSET('Water Data'!$F$4,0,10*ROW('Water Data'!F65))),'Data Summary'!BY71="Yes"),100-OFFSET('Water Data'!$F$4,0,10*ROW('Water Data'!F65)),NA())</f>
        <v>#N/A</v>
      </c>
      <c r="K71" s="537" t="e">
        <f ca="1">+IF(AND(ISNUMBER(OFFSET('Water Data'!$F$6,0,10*ROW('Water Data'!F65))),'Data Summary'!BZ71="Yes"),OFFSET('Water Data'!$F$6,0,10*ROW('Water Data'!F65)),NA())</f>
        <v>#N/A</v>
      </c>
      <c r="L71" s="537" t="e">
        <f ca="1">+IF(AND(ISNUMBER(OFFSET('Water Data'!$F$9,0,10*ROW('Water Data'!F65))),'Data Summary'!CA71="Yes"),OFFSET('Water Data'!$F$9,0,10*ROW('Water Data'!F65)),NA())</f>
        <v>#N/A</v>
      </c>
      <c r="M71" s="537" t="e">
        <f ca="1">+IF(AND(ISNUMBER(OFFSET('Water Data'!$G$4,0,10*ROW('Water Data'!G65))),'Data Summary'!CB71="Yes"),100-OFFSET('Water Data'!$G$4,0,10*ROW('Water Data'!G65)),NA())</f>
        <v>#N/A</v>
      </c>
      <c r="N71" s="537" t="e">
        <f ca="1">+IF(AND(ISNUMBER(OFFSET('Water Data'!$G$6,0,10*ROW('Water Data'!G65))),'Data Summary'!CC71="Yes"),OFFSET('Water Data'!$G$6,0,10*ROW('Water Data'!G65)),NA())</f>
        <v>#N/A</v>
      </c>
      <c r="O71" s="537" t="e">
        <f ca="1">+IF(AND(ISNUMBER(OFFSET('Water Data'!$G$9,0,10*ROW('Water Data'!G65))),'Data Summary'!CD71="Yes"),OFFSET('Water Data'!$G$9,0,10*ROW('Water Data'!G65)),NA())</f>
        <v>#N/A</v>
      </c>
      <c r="P71" s="537" t="e">
        <f ca="1">+IF(AND(ISNUMBER(OFFSET('Water Data'!$H$4,0,10*ROW('Water Data'!H65))),'Data Summary'!CE71="Yes"),100-OFFSET('Water Data'!$H$4,0,10*ROW('Water Data'!H65)),NA())</f>
        <v>#N/A</v>
      </c>
      <c r="Q71" s="537" t="e">
        <f ca="1">+IF(AND(ISNUMBER(OFFSET('Water Data'!$H$6,0,10*ROW('Water Data'!H65))),'Data Summary'!CF71="Yes"),OFFSET('Water Data'!$H$6,0,10*ROW('Water Data'!H65)),NA())</f>
        <v>#N/A</v>
      </c>
      <c r="R71" s="537" t="e">
        <f ca="1">+IF(AND(ISNUMBER(OFFSET('Water Data'!$H$9,0,10*ROW('Water Data'!H65))),'Data Summary'!CG71="Yes"),OFFSET('Water Data'!$H$9,0,10*ROW('Water Data'!H65)),NA())</f>
        <v>#N/A</v>
      </c>
      <c r="S71" s="537" t="e">
        <f ca="1">+IF(AND(ISNUMBER(OFFSET('Water Data'!$I$4,0,10*ROW('Water Data'!I65))),'Data Summary'!CH71="Yes"),100-OFFSET('Water Data'!$I$4,0,10*ROW('Water Data'!I65)),NA())</f>
        <v>#N/A</v>
      </c>
      <c r="T71" s="537" t="e">
        <f ca="1">+IF(AND(ISNUMBER(OFFSET('Water Data'!$I$6,0,10*ROW('Water Data'!I65))),'Data Summary'!CI71="Yes"),OFFSET('Water Data'!$I$6,0,10*ROW('Water Data'!I65)),NA())</f>
        <v>#N/A</v>
      </c>
      <c r="U71" s="537" t="e">
        <f ca="1">+IF(AND(ISNUMBER(OFFSET('Water Data'!$I$9,0,10*ROW('Water Data'!I65))),'Data Summary'!CJ71="Yes"),OFFSET('Water Data'!$I$9,0,10*ROW('Water Data'!I65)),NA())</f>
        <v>#N/A</v>
      </c>
      <c r="V71" s="538" t="e">
        <f ca="1">+IF(AND(ISNUMBER(OFFSET('Sanitation Data'!$D$4,0,10*ROW('Sanitation Data'!D65))),'Data Summary'!CK71="Yes"),100-OFFSET('Sanitation Data'!$D$4,0,10*ROW('Sanitation Data'!D65)),NA())</f>
        <v>#N/A</v>
      </c>
      <c r="W71" s="538" t="e">
        <f ca="1">+IF(AND(ISNUMBER(OFFSET('Sanitation Data'!$D$6,0,10*ROW('Sanitation Data'!D65))),'Data Summary'!CL71="Yes"),OFFSET('Sanitation Data'!$D$6,0,10*ROW('Sanitation Data'!D65)),NA())</f>
        <v>#N/A</v>
      </c>
      <c r="X71" s="538" t="e">
        <f ca="1">+IF(AND(ISNUMBER(OFFSET('Sanitation Data'!$D$10,0,10*ROW('Sanitation Data'!D65))),'Data Summary'!CM71="Yes"),OFFSET('Sanitation Data'!$D$10,0,10*ROW('Sanitation Data'!D65)),NA())</f>
        <v>#N/A</v>
      </c>
      <c r="Y71" s="538" t="e">
        <f ca="1">+IF(AND(ISNUMBER(OFFSET('Sanitation Data'!$D$11,0,10*ROW('Sanitation Data'!D65))),'Data Summary'!CN71="Yes"),OFFSET('Sanitation Data'!$D$11,0,10*ROW('Sanitation Data'!D65)),NA())</f>
        <v>#N/A</v>
      </c>
      <c r="Z71" s="538" t="e">
        <f ca="1">+IF(AND(ISNUMBER(OFFSET('Sanitation Data'!$D$12,0,10*ROW('Sanitation Data'!D65))),'Data Summary'!CO71="Yes"),OFFSET('Sanitation Data'!$D$12,0,10*ROW('Sanitation Data'!D65)),NA())</f>
        <v>#N/A</v>
      </c>
      <c r="AA71" s="538" t="e">
        <f ca="1">+IF(AND(ISNUMBER(OFFSET('Sanitation Data'!$E$4,0,10*ROW('Sanitation Data'!E65))),'Data Summary'!CP71="Yes"),100-OFFSET('Sanitation Data'!$E$4,0,10*ROW('Sanitation Data'!E65)),NA())</f>
        <v>#N/A</v>
      </c>
      <c r="AB71" s="538" t="e">
        <f ca="1">+IF(AND(ISNUMBER(OFFSET('Sanitation Data'!$E$6,0,10*ROW('Sanitation Data'!E65))),'Data Summary'!CQ71="Yes"),OFFSET('Sanitation Data'!$E$6,0,10*ROW('Sanitation Data'!E65)),NA())</f>
        <v>#N/A</v>
      </c>
      <c r="AC71" s="538" t="e">
        <f ca="1">+IF(AND(ISNUMBER(OFFSET('Sanitation Data'!$E$10,0,10*ROW('Sanitation Data'!E65))),'Data Summary'!CR71="Yes"),OFFSET('Sanitation Data'!$E$10,0,10*ROW('Sanitation Data'!E65)),NA())</f>
        <v>#N/A</v>
      </c>
      <c r="AD71" s="538" t="e">
        <f ca="1">+IF(AND(ISNUMBER(OFFSET('Sanitation Data'!$E$11,0,10*ROW('Sanitation Data'!E65))),'Data Summary'!CS71="Yes"),OFFSET('Sanitation Data'!$E$11,0,10*ROW('Sanitation Data'!E65)),NA())</f>
        <v>#N/A</v>
      </c>
      <c r="AE71" s="538" t="e">
        <f ca="1">+IF(AND(ISNUMBER(OFFSET('Sanitation Data'!$E$12,0,10*ROW('Sanitation Data'!E65))),'Data Summary'!CT71="Yes"),OFFSET('Sanitation Data'!$E$12,0,10*ROW('Sanitation Data'!E65)),NA())</f>
        <v>#N/A</v>
      </c>
      <c r="AF71" s="538" t="e">
        <f ca="1">+IF(AND(ISNUMBER(OFFSET('Sanitation Data'!$F$4,0,10*ROW('Sanitation Data'!F65))),'Data Summary'!CU71="Yes"),100-OFFSET('Sanitation Data'!$F$4,0,10*ROW('Sanitation Data'!F65)),NA())</f>
        <v>#N/A</v>
      </c>
      <c r="AG71" s="538" t="e">
        <f ca="1">+IF(AND(ISNUMBER(OFFSET('Sanitation Data'!$F$6,0,10*ROW('Sanitation Data'!F65))),'Data Summary'!CV71="Yes"),OFFSET('Sanitation Data'!$F$6,0,10*ROW('Sanitation Data'!F65)),NA())</f>
        <v>#N/A</v>
      </c>
      <c r="AH71" s="538" t="e">
        <f ca="1">+IF(AND(ISNUMBER(OFFSET('Sanitation Data'!$F$10,0,10*ROW('Sanitation Data'!F65))),'Data Summary'!CW71="Yes"),OFFSET('Sanitation Data'!$F$10,0,10*ROW('Sanitation Data'!F65)),NA())</f>
        <v>#N/A</v>
      </c>
      <c r="AI71" s="538" t="e">
        <f ca="1">+IF(AND(ISNUMBER(OFFSET('Sanitation Data'!$F$11,0,10*ROW('Sanitation Data'!F65))),'Data Summary'!CX71="Yes"),OFFSET('Sanitation Data'!$F$11,0,10*ROW('Sanitation Data'!F65)),NA())</f>
        <v>#N/A</v>
      </c>
      <c r="AJ71" s="538" t="e">
        <f ca="1">+IF(AND(ISNUMBER(OFFSET('Sanitation Data'!$F$12,0,10*ROW('Sanitation Data'!F65))),'Data Summary'!CY71="Yes"),OFFSET('Sanitation Data'!$F$12,0,10*ROW('Sanitation Data'!F65)),NA())</f>
        <v>#N/A</v>
      </c>
      <c r="AK71" s="538" t="e">
        <f ca="1">+IF(AND(ISNUMBER(OFFSET('Sanitation Data'!$G$4,0,10*ROW('Sanitation Data'!G65))),'Data Summary'!CZ71="Yes"),100-OFFSET('Sanitation Data'!$G$4,0,10*ROW('Sanitation Data'!G65)),NA())</f>
        <v>#N/A</v>
      </c>
      <c r="AL71" s="538" t="e">
        <f ca="1">+IF(AND(ISNUMBER(OFFSET('Sanitation Data'!$G$6,0,10*ROW('Sanitation Data'!G65))),'Data Summary'!DA71="Yes"),OFFSET('Sanitation Data'!$G$6,0,10*ROW('Sanitation Data'!G65)),NA())</f>
        <v>#N/A</v>
      </c>
      <c r="AM71" s="538" t="e">
        <f ca="1">+IF(AND(ISNUMBER(OFFSET('Sanitation Data'!$G$10,0,10*ROW('Sanitation Data'!G65))),'Data Summary'!DB71="Yes"),OFFSET('Sanitation Data'!$G$10,0,10*ROW('Sanitation Data'!G65)),NA())</f>
        <v>#N/A</v>
      </c>
      <c r="AN71" s="538" t="e">
        <f ca="1">+IF(AND(ISNUMBER(OFFSET('Sanitation Data'!$G$11,0,10*ROW('Sanitation Data'!G65))),'Data Summary'!DC71="Yes"),OFFSET('Sanitation Data'!$G$11,0,10*ROW('Sanitation Data'!G65)),NA())</f>
        <v>#N/A</v>
      </c>
      <c r="AO71" s="538" t="e">
        <f ca="1">+IF(AND(ISNUMBER(OFFSET('Sanitation Data'!$G$12,0,10*ROW('Sanitation Data'!G65))),'Data Summary'!DD71="Yes"),OFFSET('Sanitation Data'!$G$12,0,10*ROW('Sanitation Data'!G65)),NA())</f>
        <v>#N/A</v>
      </c>
      <c r="AP71" s="538" t="e">
        <f ca="1">+IF(AND(ISNUMBER(OFFSET('Sanitation Data'!$H$4,0,10*ROW('Sanitation Data'!H65))),'Data Summary'!DE71="Yes"),100-OFFSET('Sanitation Data'!$H$4,0,10*ROW('Sanitation Data'!H65)),NA())</f>
        <v>#N/A</v>
      </c>
      <c r="AQ71" s="538" t="e">
        <f ca="1">+IF(AND(ISNUMBER(OFFSET('Sanitation Data'!$H$6,0,10*ROW('Sanitation Data'!H65))),'Data Summary'!DF71="Yes"),OFFSET('Sanitation Data'!$H$6,0,10*ROW('Sanitation Data'!H65)),NA())</f>
        <v>#N/A</v>
      </c>
      <c r="AR71" s="538" t="e">
        <f ca="1">+IF(AND(ISNUMBER(OFFSET('Sanitation Data'!$H$10,0,10*ROW('Sanitation Data'!H65))),'Data Summary'!DG71="Yes"),OFFSET('Sanitation Data'!$H$10,0,10*ROW('Sanitation Data'!H65)),NA())</f>
        <v>#N/A</v>
      </c>
      <c r="AS71" s="538" t="e">
        <f ca="1">+IF(AND(ISNUMBER(OFFSET('Sanitation Data'!$H$11,0,10*ROW('Sanitation Data'!H65))),'Data Summary'!DH71="Yes"),OFFSET('Sanitation Data'!$H$11,0,10*ROW('Sanitation Data'!H65)),NA())</f>
        <v>#N/A</v>
      </c>
      <c r="AT71" s="538" t="e">
        <f ca="1">+IF(AND(ISNUMBER(OFFSET('Sanitation Data'!$H$12,0,10*ROW('Sanitation Data'!H65))),'Data Summary'!DI71="Yes"),OFFSET('Sanitation Data'!$H$12,0,10*ROW('Sanitation Data'!H65)),NA())</f>
        <v>#N/A</v>
      </c>
      <c r="AU71" s="538" t="e">
        <f ca="1">+IF(AND(ISNUMBER(OFFSET('Sanitation Data'!$I$4,0,10*ROW('Sanitation Data'!I65))),'Data Summary'!DJ71="Yes"),100-OFFSET('Sanitation Data'!$I$4,0,10*ROW('Sanitation Data'!I65)),NA())</f>
        <v>#N/A</v>
      </c>
      <c r="AV71" s="538" t="e">
        <f ca="1">+IF(AND(ISNUMBER(OFFSET('Sanitation Data'!$I$6,0,10*ROW('Sanitation Data'!I65))),'Data Summary'!DK71="Yes"),OFFSET('Sanitation Data'!$I$6,0,10*ROW('Sanitation Data'!I65)),NA())</f>
        <v>#N/A</v>
      </c>
      <c r="AW71" s="538" t="e">
        <f ca="1">+IF(AND(ISNUMBER(OFFSET('Sanitation Data'!$I$10,0,10*ROW('Sanitation Data'!I65))),'Data Summary'!DL71="Yes"),OFFSET('Sanitation Data'!$I$10,0,10*ROW('Sanitation Data'!I65)),NA())</f>
        <v>#N/A</v>
      </c>
      <c r="AX71" s="538" t="e">
        <f ca="1">+IF(AND(ISNUMBER(OFFSET('Sanitation Data'!$I$11,0,10*ROW('Sanitation Data'!I65))),'Data Summary'!DM71="Yes"),OFFSET('Sanitation Data'!$I$11,0,10*ROW('Sanitation Data'!I65)),NA())</f>
        <v>#N/A</v>
      </c>
      <c r="AY71" s="538" t="e">
        <f ca="1">+IF(AND(ISNUMBER(OFFSET('Sanitation Data'!$I$12,0,10*ROW('Sanitation Data'!I65))),'Data Summary'!DN71="Yes"),OFFSET('Sanitation Data'!$I$12,0,10*ROW('Sanitation Data'!I65)),NA())</f>
        <v>#N/A</v>
      </c>
      <c r="AZ71" s="539" t="e">
        <f ca="1">+IF(AND(ISNUMBER(OFFSET('Hygiene Data'!$D$5,0,10*ROW('Hygiene Data'!D65))),'Data Summary'!DO71="Yes"),OFFSET('Hygiene Data'!$D$5,0,10*ROW('Hygiene Data'!D65)),NA())</f>
        <v>#N/A</v>
      </c>
      <c r="BA71" s="539" t="e">
        <f ca="1">+IF(AND(ISNUMBER(OFFSET('Hygiene Data'!$D$7,0,10*ROW('Hygiene Data'!D65))),'Data Summary'!DP71="Yes"),OFFSET('Hygiene Data'!$D$7,0,10*ROW('Hygiene Data'!D65)),NA())</f>
        <v>#N/A</v>
      </c>
      <c r="BB71" s="539" t="e">
        <f ca="1">+IF(AND(ISNUMBER(OFFSET('Hygiene Data'!$D$9,0,10*ROW('Hygiene Data'!D65))),'Data Summary'!DQ71="Yes"),OFFSET('Hygiene Data'!$D$9,0,10*ROW('Hygiene Data'!D65)),NA())</f>
        <v>#N/A</v>
      </c>
      <c r="BC71" s="539" t="e">
        <f ca="1">+IF(AND(ISNUMBER(OFFSET('Hygiene Data'!$E$5,0,10*ROW('Hygiene Data'!E65))),'Data Summary'!DR71="Yes"),OFFSET('Hygiene Data'!$E$5,0,10*ROW('Hygiene Data'!E65)),NA())</f>
        <v>#N/A</v>
      </c>
      <c r="BD71" s="539" t="e">
        <f ca="1">+IF(AND(ISNUMBER(OFFSET('Hygiene Data'!$E$7,0,10*ROW('Hygiene Data'!E65))),'Data Summary'!DS71="Yes"),OFFSET('Hygiene Data'!$E$7,0,10*ROW('Hygiene Data'!E65)),NA())</f>
        <v>#N/A</v>
      </c>
      <c r="BE71" s="539" t="e">
        <f ca="1">+IF(AND(ISNUMBER(OFFSET('Hygiene Data'!$E$9,0,10*ROW('Hygiene Data'!E65))),'Data Summary'!DT71="Yes"),OFFSET('Hygiene Data'!$E$9,0,10*ROW('Hygiene Data'!E65)),NA())</f>
        <v>#N/A</v>
      </c>
      <c r="BF71" s="539" t="e">
        <f ca="1">+IF(AND(ISNUMBER(OFFSET('Hygiene Data'!$F$5,0,10*ROW('Hygiene Data'!F65))),'Data Summary'!DU71="Yes"),OFFSET('Hygiene Data'!$F$5,0,10*ROW('Hygiene Data'!F65)),NA())</f>
        <v>#N/A</v>
      </c>
      <c r="BG71" s="539" t="e">
        <f ca="1">+IF(AND(ISNUMBER(OFFSET('Hygiene Data'!$F$7,0,10*ROW('Hygiene Data'!F65))),'Data Summary'!DV71="Yes"),OFFSET('Hygiene Data'!$F$7,0,10*ROW('Hygiene Data'!F65)),NA())</f>
        <v>#N/A</v>
      </c>
      <c r="BH71" s="539" t="e">
        <f ca="1">+IF(AND(ISNUMBER(OFFSET('Hygiene Data'!$F$9,0,10*ROW('Hygiene Data'!F65))),'Data Summary'!DW71="Yes"),OFFSET('Hygiene Data'!$F$9,0,10*ROW('Hygiene Data'!F65)),NA())</f>
        <v>#N/A</v>
      </c>
      <c r="BI71" s="539" t="e">
        <f ca="1">+IF(AND(ISNUMBER(OFFSET('Hygiene Data'!$G$5,0,10*ROW('Hygiene Data'!G65))),'Data Summary'!DX71="Yes"),OFFSET('Hygiene Data'!$G$5,0,10*ROW('Hygiene Data'!G65)),NA())</f>
        <v>#N/A</v>
      </c>
      <c r="BJ71" s="539" t="e">
        <f ca="1">+IF(AND(ISNUMBER(OFFSET('Hygiene Data'!$G$7,0,10*ROW('Hygiene Data'!G65))),'Data Summary'!DY71="Yes"),OFFSET('Hygiene Data'!$G$7,0,10*ROW('Hygiene Data'!G65)),NA())</f>
        <v>#N/A</v>
      </c>
      <c r="BK71" s="539" t="e">
        <f ca="1">+IF(AND(ISNUMBER(OFFSET('Hygiene Data'!$G$9,0,10*ROW('Hygiene Data'!G65))),'Data Summary'!DZ71="Yes"),OFFSET('Hygiene Data'!$G$9,0,10*ROW('Hygiene Data'!G65)),NA())</f>
        <v>#N/A</v>
      </c>
      <c r="BL71" s="539" t="e">
        <f ca="1">+IF(AND(ISNUMBER(OFFSET('Hygiene Data'!$H$5,0,10*ROW('Hygiene Data'!H65))),'Data Summary'!EA71="Yes"),OFFSET('Hygiene Data'!$H$5,0,10*ROW('Hygiene Data'!H65)),NA())</f>
        <v>#N/A</v>
      </c>
      <c r="BM71" s="539" t="e">
        <f ca="1">+IF(AND(ISNUMBER(OFFSET('Hygiene Data'!$H$7,0,10*ROW('Hygiene Data'!H65))),'Data Summary'!EB71="Yes"),OFFSET('Hygiene Data'!$H$7,0,10*ROW('Hygiene Data'!H65)),NA())</f>
        <v>#N/A</v>
      </c>
      <c r="BN71" s="539" t="e">
        <f ca="1">+IF(AND(ISNUMBER(OFFSET('Hygiene Data'!$H$9,0,10*ROW('Hygiene Data'!H65))),'Data Summary'!EC71="Yes"),OFFSET('Hygiene Data'!$H$9,0,10*ROW('Hygiene Data'!H65)),NA())</f>
        <v>#N/A</v>
      </c>
      <c r="BO71" s="539" t="e">
        <f ca="1">+IF(AND(ISNUMBER(OFFSET('Hygiene Data'!$I$5,0,10*ROW('Hygiene Data'!I65))),'Data Summary'!ED71="Yes"),OFFSET('Hygiene Data'!$I$5,0,10*ROW('Hygiene Data'!I65)),NA())</f>
        <v>#N/A</v>
      </c>
      <c r="BP71" s="539" t="e">
        <f ca="1">+IF(AND(ISNUMBER(OFFSET('Hygiene Data'!$I$7,0,10*ROW('Hygiene Data'!I65))),'Data Summary'!EE71="Yes"),OFFSET('Hygiene Data'!$I$7,0,10*ROW('Hygiene Data'!I65)),NA())</f>
        <v>#N/A</v>
      </c>
      <c r="BQ71" s="539" t="e">
        <f ca="1">+IF(AND(ISNUMBER(OFFSET('Hygiene Data'!$I$9,0,10*ROW('Hygiene Data'!I65))),'Data Summary'!EF71="Yes"),OFFSET('Hygiene Data'!$I$9,0,10*ROW('Hygiene Data'!I65)),NA())</f>
        <v>#N/A</v>
      </c>
    </row>
    <row r="72" spans="1:69" x14ac:dyDescent="0.25">
      <c r="A72" s="535" t="e">
        <f ca="1">+RIGHT('Data Summary'!A72,LEN('Data Summary'!A72)-9)</f>
        <v>#VALUE!</v>
      </c>
      <c r="B72" s="509" t="str">
        <f ca="1">+IF(ISTEXT('Data Summary'!B72),'Data Summary'!B72,"")</f>
        <v/>
      </c>
      <c r="C72" s="536" t="e">
        <f ca="1">+VALUE('Data Summary'!C72)</f>
        <v>#VALUE!</v>
      </c>
      <c r="D72" s="537" t="e">
        <f ca="1">+IF(AND(ISNUMBER(OFFSET('Water Data'!$D$4,0,10*ROW('Water Data'!D66))),'Data Summary'!BS72="Yes"),100-OFFSET('Water Data'!$D$4,0,10*ROW('Water Data'!D66)),NA())</f>
        <v>#N/A</v>
      </c>
      <c r="E72" s="537" t="e">
        <f ca="1">+IF(AND(ISNUMBER(OFFSET('Water Data'!$D$6,0,10*ROW('Water Data'!D66))),'Data Summary'!BT72="Yes"),OFFSET('Water Data'!$D$6,0,10*ROW('Water Data'!D66)),NA())</f>
        <v>#N/A</v>
      </c>
      <c r="F72" s="537" t="e">
        <f ca="1">+IF(AND(ISNUMBER(OFFSET('Water Data'!$D$9,0,10*ROW('Water Data'!D66))),'Data Summary'!BU72="Yes"),OFFSET('Water Data'!$D$9,0,10*ROW('Water Data'!D66)),NA())</f>
        <v>#N/A</v>
      </c>
      <c r="G72" s="537" t="e">
        <f ca="1">+IF(AND(ISNUMBER(OFFSET('Water Data'!$E$4,0,10*ROW('Water Data'!E66))),'Data Summary'!BV72="Yes"),100-OFFSET('Water Data'!$E$4,0,10*ROW('Water Data'!E66)),NA())</f>
        <v>#N/A</v>
      </c>
      <c r="H72" s="537" t="e">
        <f ca="1">+IF(AND(ISNUMBER(OFFSET('Water Data'!$E$6,0,10*ROW('Water Data'!E66))),'Data Summary'!BW72="Yes"),OFFSET('Water Data'!$E$6,0,10*ROW('Water Data'!E66)),NA())</f>
        <v>#N/A</v>
      </c>
      <c r="I72" s="537" t="e">
        <f ca="1">+IF(AND(ISNUMBER(OFFSET('Water Data'!$E$9,0,10*ROW('Water Data'!E66))),'Data Summary'!BX72="Yes"),OFFSET('Water Data'!$E$9,0,10*ROW('Water Data'!E66)),NA())</f>
        <v>#N/A</v>
      </c>
      <c r="J72" s="537" t="e">
        <f ca="1">+IF(AND(ISNUMBER(OFFSET('Water Data'!$F$4,0,10*ROW('Water Data'!F66))),'Data Summary'!BY72="Yes"),100-OFFSET('Water Data'!$F$4,0,10*ROW('Water Data'!F66)),NA())</f>
        <v>#N/A</v>
      </c>
      <c r="K72" s="537" t="e">
        <f ca="1">+IF(AND(ISNUMBER(OFFSET('Water Data'!$F$6,0,10*ROW('Water Data'!F66))),'Data Summary'!BZ72="Yes"),OFFSET('Water Data'!$F$6,0,10*ROW('Water Data'!F66)),NA())</f>
        <v>#N/A</v>
      </c>
      <c r="L72" s="537" t="e">
        <f ca="1">+IF(AND(ISNUMBER(OFFSET('Water Data'!$F$9,0,10*ROW('Water Data'!F66))),'Data Summary'!CA72="Yes"),OFFSET('Water Data'!$F$9,0,10*ROW('Water Data'!F66)),NA())</f>
        <v>#N/A</v>
      </c>
      <c r="M72" s="537" t="e">
        <f ca="1">+IF(AND(ISNUMBER(OFFSET('Water Data'!$G$4,0,10*ROW('Water Data'!G66))),'Data Summary'!CB72="Yes"),100-OFFSET('Water Data'!$G$4,0,10*ROW('Water Data'!G66)),NA())</f>
        <v>#N/A</v>
      </c>
      <c r="N72" s="537" t="e">
        <f ca="1">+IF(AND(ISNUMBER(OFFSET('Water Data'!$G$6,0,10*ROW('Water Data'!G66))),'Data Summary'!CC72="Yes"),OFFSET('Water Data'!$G$6,0,10*ROW('Water Data'!G66)),NA())</f>
        <v>#N/A</v>
      </c>
      <c r="O72" s="537" t="e">
        <f ca="1">+IF(AND(ISNUMBER(OFFSET('Water Data'!$G$9,0,10*ROW('Water Data'!G66))),'Data Summary'!CD72="Yes"),OFFSET('Water Data'!$G$9,0,10*ROW('Water Data'!G66)),NA())</f>
        <v>#N/A</v>
      </c>
      <c r="P72" s="537" t="e">
        <f ca="1">+IF(AND(ISNUMBER(OFFSET('Water Data'!$H$4,0,10*ROW('Water Data'!H66))),'Data Summary'!CE72="Yes"),100-OFFSET('Water Data'!$H$4,0,10*ROW('Water Data'!H66)),NA())</f>
        <v>#N/A</v>
      </c>
      <c r="Q72" s="537" t="e">
        <f ca="1">+IF(AND(ISNUMBER(OFFSET('Water Data'!$H$6,0,10*ROW('Water Data'!H66))),'Data Summary'!CF72="Yes"),OFFSET('Water Data'!$H$6,0,10*ROW('Water Data'!H66)),NA())</f>
        <v>#N/A</v>
      </c>
      <c r="R72" s="537" t="e">
        <f ca="1">+IF(AND(ISNUMBER(OFFSET('Water Data'!$H$9,0,10*ROW('Water Data'!H66))),'Data Summary'!CG72="Yes"),OFFSET('Water Data'!$H$9,0,10*ROW('Water Data'!H66)),NA())</f>
        <v>#N/A</v>
      </c>
      <c r="S72" s="537" t="e">
        <f ca="1">+IF(AND(ISNUMBER(OFFSET('Water Data'!$I$4,0,10*ROW('Water Data'!I66))),'Data Summary'!CH72="Yes"),100-OFFSET('Water Data'!$I$4,0,10*ROW('Water Data'!I66)),NA())</f>
        <v>#N/A</v>
      </c>
      <c r="T72" s="537" t="e">
        <f ca="1">+IF(AND(ISNUMBER(OFFSET('Water Data'!$I$6,0,10*ROW('Water Data'!I66))),'Data Summary'!CI72="Yes"),OFFSET('Water Data'!$I$6,0,10*ROW('Water Data'!I66)),NA())</f>
        <v>#N/A</v>
      </c>
      <c r="U72" s="537" t="e">
        <f ca="1">+IF(AND(ISNUMBER(OFFSET('Water Data'!$I$9,0,10*ROW('Water Data'!I66))),'Data Summary'!CJ72="Yes"),OFFSET('Water Data'!$I$9,0,10*ROW('Water Data'!I66)),NA())</f>
        <v>#N/A</v>
      </c>
      <c r="V72" s="538" t="e">
        <f ca="1">+IF(AND(ISNUMBER(OFFSET('Sanitation Data'!$D$4,0,10*ROW('Sanitation Data'!D66))),'Data Summary'!CK72="Yes"),100-OFFSET('Sanitation Data'!$D$4,0,10*ROW('Sanitation Data'!D66)),NA())</f>
        <v>#N/A</v>
      </c>
      <c r="W72" s="538" t="e">
        <f ca="1">+IF(AND(ISNUMBER(OFFSET('Sanitation Data'!$D$6,0,10*ROW('Sanitation Data'!D66))),'Data Summary'!CL72="Yes"),OFFSET('Sanitation Data'!$D$6,0,10*ROW('Sanitation Data'!D66)),NA())</f>
        <v>#N/A</v>
      </c>
      <c r="X72" s="538" t="e">
        <f ca="1">+IF(AND(ISNUMBER(OFFSET('Sanitation Data'!$D$10,0,10*ROW('Sanitation Data'!D66))),'Data Summary'!CM72="Yes"),OFFSET('Sanitation Data'!$D$10,0,10*ROW('Sanitation Data'!D66)),NA())</f>
        <v>#N/A</v>
      </c>
      <c r="Y72" s="538" t="e">
        <f ca="1">+IF(AND(ISNUMBER(OFFSET('Sanitation Data'!$D$11,0,10*ROW('Sanitation Data'!D66))),'Data Summary'!CN72="Yes"),OFFSET('Sanitation Data'!$D$11,0,10*ROW('Sanitation Data'!D66)),NA())</f>
        <v>#N/A</v>
      </c>
      <c r="Z72" s="538" t="e">
        <f ca="1">+IF(AND(ISNUMBER(OFFSET('Sanitation Data'!$D$12,0,10*ROW('Sanitation Data'!D66))),'Data Summary'!CO72="Yes"),OFFSET('Sanitation Data'!$D$12,0,10*ROW('Sanitation Data'!D66)),NA())</f>
        <v>#N/A</v>
      </c>
      <c r="AA72" s="538" t="e">
        <f ca="1">+IF(AND(ISNUMBER(OFFSET('Sanitation Data'!$E$4,0,10*ROW('Sanitation Data'!E66))),'Data Summary'!CP72="Yes"),100-OFFSET('Sanitation Data'!$E$4,0,10*ROW('Sanitation Data'!E66)),NA())</f>
        <v>#N/A</v>
      </c>
      <c r="AB72" s="538" t="e">
        <f ca="1">+IF(AND(ISNUMBER(OFFSET('Sanitation Data'!$E$6,0,10*ROW('Sanitation Data'!E66))),'Data Summary'!CQ72="Yes"),OFFSET('Sanitation Data'!$E$6,0,10*ROW('Sanitation Data'!E66)),NA())</f>
        <v>#N/A</v>
      </c>
      <c r="AC72" s="538" t="e">
        <f ca="1">+IF(AND(ISNUMBER(OFFSET('Sanitation Data'!$E$10,0,10*ROW('Sanitation Data'!E66))),'Data Summary'!CR72="Yes"),OFFSET('Sanitation Data'!$E$10,0,10*ROW('Sanitation Data'!E66)),NA())</f>
        <v>#N/A</v>
      </c>
      <c r="AD72" s="538" t="e">
        <f ca="1">+IF(AND(ISNUMBER(OFFSET('Sanitation Data'!$E$11,0,10*ROW('Sanitation Data'!E66))),'Data Summary'!CS72="Yes"),OFFSET('Sanitation Data'!$E$11,0,10*ROW('Sanitation Data'!E66)),NA())</f>
        <v>#N/A</v>
      </c>
      <c r="AE72" s="538" t="e">
        <f ca="1">+IF(AND(ISNUMBER(OFFSET('Sanitation Data'!$E$12,0,10*ROW('Sanitation Data'!E66))),'Data Summary'!CT72="Yes"),OFFSET('Sanitation Data'!$E$12,0,10*ROW('Sanitation Data'!E66)),NA())</f>
        <v>#N/A</v>
      </c>
      <c r="AF72" s="538" t="e">
        <f ca="1">+IF(AND(ISNUMBER(OFFSET('Sanitation Data'!$F$4,0,10*ROW('Sanitation Data'!F66))),'Data Summary'!CU72="Yes"),100-OFFSET('Sanitation Data'!$F$4,0,10*ROW('Sanitation Data'!F66)),NA())</f>
        <v>#N/A</v>
      </c>
      <c r="AG72" s="538" t="e">
        <f ca="1">+IF(AND(ISNUMBER(OFFSET('Sanitation Data'!$F$6,0,10*ROW('Sanitation Data'!F66))),'Data Summary'!CV72="Yes"),OFFSET('Sanitation Data'!$F$6,0,10*ROW('Sanitation Data'!F66)),NA())</f>
        <v>#N/A</v>
      </c>
      <c r="AH72" s="538" t="e">
        <f ca="1">+IF(AND(ISNUMBER(OFFSET('Sanitation Data'!$F$10,0,10*ROW('Sanitation Data'!F66))),'Data Summary'!CW72="Yes"),OFFSET('Sanitation Data'!$F$10,0,10*ROW('Sanitation Data'!F66)),NA())</f>
        <v>#N/A</v>
      </c>
      <c r="AI72" s="538" t="e">
        <f ca="1">+IF(AND(ISNUMBER(OFFSET('Sanitation Data'!$F$11,0,10*ROW('Sanitation Data'!F66))),'Data Summary'!CX72="Yes"),OFFSET('Sanitation Data'!$F$11,0,10*ROW('Sanitation Data'!F66)),NA())</f>
        <v>#N/A</v>
      </c>
      <c r="AJ72" s="538" t="e">
        <f ca="1">+IF(AND(ISNUMBER(OFFSET('Sanitation Data'!$F$12,0,10*ROW('Sanitation Data'!F66))),'Data Summary'!CY72="Yes"),OFFSET('Sanitation Data'!$F$12,0,10*ROW('Sanitation Data'!F66)),NA())</f>
        <v>#N/A</v>
      </c>
      <c r="AK72" s="538" t="e">
        <f ca="1">+IF(AND(ISNUMBER(OFFSET('Sanitation Data'!$G$4,0,10*ROW('Sanitation Data'!G66))),'Data Summary'!CZ72="Yes"),100-OFFSET('Sanitation Data'!$G$4,0,10*ROW('Sanitation Data'!G66)),NA())</f>
        <v>#N/A</v>
      </c>
      <c r="AL72" s="538" t="e">
        <f ca="1">+IF(AND(ISNUMBER(OFFSET('Sanitation Data'!$G$6,0,10*ROW('Sanitation Data'!G66))),'Data Summary'!DA72="Yes"),OFFSET('Sanitation Data'!$G$6,0,10*ROW('Sanitation Data'!G66)),NA())</f>
        <v>#N/A</v>
      </c>
      <c r="AM72" s="538" t="e">
        <f ca="1">+IF(AND(ISNUMBER(OFFSET('Sanitation Data'!$G$10,0,10*ROW('Sanitation Data'!G66))),'Data Summary'!DB72="Yes"),OFFSET('Sanitation Data'!$G$10,0,10*ROW('Sanitation Data'!G66)),NA())</f>
        <v>#N/A</v>
      </c>
      <c r="AN72" s="538" t="e">
        <f ca="1">+IF(AND(ISNUMBER(OFFSET('Sanitation Data'!$G$11,0,10*ROW('Sanitation Data'!G66))),'Data Summary'!DC72="Yes"),OFFSET('Sanitation Data'!$G$11,0,10*ROW('Sanitation Data'!G66)),NA())</f>
        <v>#N/A</v>
      </c>
      <c r="AO72" s="538" t="e">
        <f ca="1">+IF(AND(ISNUMBER(OFFSET('Sanitation Data'!$G$12,0,10*ROW('Sanitation Data'!G66))),'Data Summary'!DD72="Yes"),OFFSET('Sanitation Data'!$G$12,0,10*ROW('Sanitation Data'!G66)),NA())</f>
        <v>#N/A</v>
      </c>
      <c r="AP72" s="538" t="e">
        <f ca="1">+IF(AND(ISNUMBER(OFFSET('Sanitation Data'!$H$4,0,10*ROW('Sanitation Data'!H66))),'Data Summary'!DE72="Yes"),100-OFFSET('Sanitation Data'!$H$4,0,10*ROW('Sanitation Data'!H66)),NA())</f>
        <v>#N/A</v>
      </c>
      <c r="AQ72" s="538" t="e">
        <f ca="1">+IF(AND(ISNUMBER(OFFSET('Sanitation Data'!$H$6,0,10*ROW('Sanitation Data'!H66))),'Data Summary'!DF72="Yes"),OFFSET('Sanitation Data'!$H$6,0,10*ROW('Sanitation Data'!H66)),NA())</f>
        <v>#N/A</v>
      </c>
      <c r="AR72" s="538" t="e">
        <f ca="1">+IF(AND(ISNUMBER(OFFSET('Sanitation Data'!$H$10,0,10*ROW('Sanitation Data'!H66))),'Data Summary'!DG72="Yes"),OFFSET('Sanitation Data'!$H$10,0,10*ROW('Sanitation Data'!H66)),NA())</f>
        <v>#N/A</v>
      </c>
      <c r="AS72" s="538" t="e">
        <f ca="1">+IF(AND(ISNUMBER(OFFSET('Sanitation Data'!$H$11,0,10*ROW('Sanitation Data'!H66))),'Data Summary'!DH72="Yes"),OFFSET('Sanitation Data'!$H$11,0,10*ROW('Sanitation Data'!H66)),NA())</f>
        <v>#N/A</v>
      </c>
      <c r="AT72" s="538" t="e">
        <f ca="1">+IF(AND(ISNUMBER(OFFSET('Sanitation Data'!$H$12,0,10*ROW('Sanitation Data'!H66))),'Data Summary'!DI72="Yes"),OFFSET('Sanitation Data'!$H$12,0,10*ROW('Sanitation Data'!H66)),NA())</f>
        <v>#N/A</v>
      </c>
      <c r="AU72" s="538" t="e">
        <f ca="1">+IF(AND(ISNUMBER(OFFSET('Sanitation Data'!$I$4,0,10*ROW('Sanitation Data'!I66))),'Data Summary'!DJ72="Yes"),100-OFFSET('Sanitation Data'!$I$4,0,10*ROW('Sanitation Data'!I66)),NA())</f>
        <v>#N/A</v>
      </c>
      <c r="AV72" s="538" t="e">
        <f ca="1">+IF(AND(ISNUMBER(OFFSET('Sanitation Data'!$I$6,0,10*ROW('Sanitation Data'!I66))),'Data Summary'!DK72="Yes"),OFFSET('Sanitation Data'!$I$6,0,10*ROW('Sanitation Data'!I66)),NA())</f>
        <v>#N/A</v>
      </c>
      <c r="AW72" s="538" t="e">
        <f ca="1">+IF(AND(ISNUMBER(OFFSET('Sanitation Data'!$I$10,0,10*ROW('Sanitation Data'!I66))),'Data Summary'!DL72="Yes"),OFFSET('Sanitation Data'!$I$10,0,10*ROW('Sanitation Data'!I66)),NA())</f>
        <v>#N/A</v>
      </c>
      <c r="AX72" s="538" t="e">
        <f ca="1">+IF(AND(ISNUMBER(OFFSET('Sanitation Data'!$I$11,0,10*ROW('Sanitation Data'!I66))),'Data Summary'!DM72="Yes"),OFFSET('Sanitation Data'!$I$11,0,10*ROW('Sanitation Data'!I66)),NA())</f>
        <v>#N/A</v>
      </c>
      <c r="AY72" s="538" t="e">
        <f ca="1">+IF(AND(ISNUMBER(OFFSET('Sanitation Data'!$I$12,0,10*ROW('Sanitation Data'!I66))),'Data Summary'!DN72="Yes"),OFFSET('Sanitation Data'!$I$12,0,10*ROW('Sanitation Data'!I66)),NA())</f>
        <v>#N/A</v>
      </c>
      <c r="AZ72" s="539" t="e">
        <f ca="1">+IF(AND(ISNUMBER(OFFSET('Hygiene Data'!$D$5,0,10*ROW('Hygiene Data'!D66))),'Data Summary'!DO72="Yes"),OFFSET('Hygiene Data'!$D$5,0,10*ROW('Hygiene Data'!D66)),NA())</f>
        <v>#N/A</v>
      </c>
      <c r="BA72" s="539" t="e">
        <f ca="1">+IF(AND(ISNUMBER(OFFSET('Hygiene Data'!$D$7,0,10*ROW('Hygiene Data'!D66))),'Data Summary'!DP72="Yes"),OFFSET('Hygiene Data'!$D$7,0,10*ROW('Hygiene Data'!D66)),NA())</f>
        <v>#N/A</v>
      </c>
      <c r="BB72" s="539" t="e">
        <f ca="1">+IF(AND(ISNUMBER(OFFSET('Hygiene Data'!$D$9,0,10*ROW('Hygiene Data'!D66))),'Data Summary'!DQ72="Yes"),OFFSET('Hygiene Data'!$D$9,0,10*ROW('Hygiene Data'!D66)),NA())</f>
        <v>#N/A</v>
      </c>
      <c r="BC72" s="539" t="e">
        <f ca="1">+IF(AND(ISNUMBER(OFFSET('Hygiene Data'!$E$5,0,10*ROW('Hygiene Data'!E66))),'Data Summary'!DR72="Yes"),OFFSET('Hygiene Data'!$E$5,0,10*ROW('Hygiene Data'!E66)),NA())</f>
        <v>#N/A</v>
      </c>
      <c r="BD72" s="539" t="e">
        <f ca="1">+IF(AND(ISNUMBER(OFFSET('Hygiene Data'!$E$7,0,10*ROW('Hygiene Data'!E66))),'Data Summary'!DS72="Yes"),OFFSET('Hygiene Data'!$E$7,0,10*ROW('Hygiene Data'!E66)),NA())</f>
        <v>#N/A</v>
      </c>
      <c r="BE72" s="539" t="e">
        <f ca="1">+IF(AND(ISNUMBER(OFFSET('Hygiene Data'!$E$9,0,10*ROW('Hygiene Data'!E66))),'Data Summary'!DT72="Yes"),OFFSET('Hygiene Data'!$E$9,0,10*ROW('Hygiene Data'!E66)),NA())</f>
        <v>#N/A</v>
      </c>
      <c r="BF72" s="539" t="e">
        <f ca="1">+IF(AND(ISNUMBER(OFFSET('Hygiene Data'!$F$5,0,10*ROW('Hygiene Data'!F66))),'Data Summary'!DU72="Yes"),OFFSET('Hygiene Data'!$F$5,0,10*ROW('Hygiene Data'!F66)),NA())</f>
        <v>#N/A</v>
      </c>
      <c r="BG72" s="539" t="e">
        <f ca="1">+IF(AND(ISNUMBER(OFFSET('Hygiene Data'!$F$7,0,10*ROW('Hygiene Data'!F66))),'Data Summary'!DV72="Yes"),OFFSET('Hygiene Data'!$F$7,0,10*ROW('Hygiene Data'!F66)),NA())</f>
        <v>#N/A</v>
      </c>
      <c r="BH72" s="539" t="e">
        <f ca="1">+IF(AND(ISNUMBER(OFFSET('Hygiene Data'!$F$9,0,10*ROW('Hygiene Data'!F66))),'Data Summary'!DW72="Yes"),OFFSET('Hygiene Data'!$F$9,0,10*ROW('Hygiene Data'!F66)),NA())</f>
        <v>#N/A</v>
      </c>
      <c r="BI72" s="539" t="e">
        <f ca="1">+IF(AND(ISNUMBER(OFFSET('Hygiene Data'!$G$5,0,10*ROW('Hygiene Data'!G66))),'Data Summary'!DX72="Yes"),OFFSET('Hygiene Data'!$G$5,0,10*ROW('Hygiene Data'!G66)),NA())</f>
        <v>#N/A</v>
      </c>
      <c r="BJ72" s="539" t="e">
        <f ca="1">+IF(AND(ISNUMBER(OFFSET('Hygiene Data'!$G$7,0,10*ROW('Hygiene Data'!G66))),'Data Summary'!DY72="Yes"),OFFSET('Hygiene Data'!$G$7,0,10*ROW('Hygiene Data'!G66)),NA())</f>
        <v>#N/A</v>
      </c>
      <c r="BK72" s="539" t="e">
        <f ca="1">+IF(AND(ISNUMBER(OFFSET('Hygiene Data'!$G$9,0,10*ROW('Hygiene Data'!G66))),'Data Summary'!DZ72="Yes"),OFFSET('Hygiene Data'!$G$9,0,10*ROW('Hygiene Data'!G66)),NA())</f>
        <v>#N/A</v>
      </c>
      <c r="BL72" s="539" t="e">
        <f ca="1">+IF(AND(ISNUMBER(OFFSET('Hygiene Data'!$H$5,0,10*ROW('Hygiene Data'!H66))),'Data Summary'!EA72="Yes"),OFFSET('Hygiene Data'!$H$5,0,10*ROW('Hygiene Data'!H66)),NA())</f>
        <v>#N/A</v>
      </c>
      <c r="BM72" s="539" t="e">
        <f ca="1">+IF(AND(ISNUMBER(OFFSET('Hygiene Data'!$H$7,0,10*ROW('Hygiene Data'!H66))),'Data Summary'!EB72="Yes"),OFFSET('Hygiene Data'!$H$7,0,10*ROW('Hygiene Data'!H66)),NA())</f>
        <v>#N/A</v>
      </c>
      <c r="BN72" s="539" t="e">
        <f ca="1">+IF(AND(ISNUMBER(OFFSET('Hygiene Data'!$H$9,0,10*ROW('Hygiene Data'!H66))),'Data Summary'!EC72="Yes"),OFFSET('Hygiene Data'!$H$9,0,10*ROW('Hygiene Data'!H66)),NA())</f>
        <v>#N/A</v>
      </c>
      <c r="BO72" s="539" t="e">
        <f ca="1">+IF(AND(ISNUMBER(OFFSET('Hygiene Data'!$I$5,0,10*ROW('Hygiene Data'!I66))),'Data Summary'!ED72="Yes"),OFFSET('Hygiene Data'!$I$5,0,10*ROW('Hygiene Data'!I66)),NA())</f>
        <v>#N/A</v>
      </c>
      <c r="BP72" s="539" t="e">
        <f ca="1">+IF(AND(ISNUMBER(OFFSET('Hygiene Data'!$I$7,0,10*ROW('Hygiene Data'!I66))),'Data Summary'!EE72="Yes"),OFFSET('Hygiene Data'!$I$7,0,10*ROW('Hygiene Data'!I66)),NA())</f>
        <v>#N/A</v>
      </c>
      <c r="BQ72" s="539" t="e">
        <f ca="1">+IF(AND(ISNUMBER(OFFSET('Hygiene Data'!$I$9,0,10*ROW('Hygiene Data'!I66))),'Data Summary'!EF72="Yes"),OFFSET('Hygiene Data'!$I$9,0,10*ROW('Hygiene Data'!I66)),NA())</f>
        <v>#N/A</v>
      </c>
    </row>
    <row r="73" spans="1:69" x14ac:dyDescent="0.25">
      <c r="A73" s="535" t="e">
        <f ca="1">+RIGHT('Data Summary'!A73,LEN('Data Summary'!A73)-9)</f>
        <v>#VALUE!</v>
      </c>
      <c r="B73" s="509" t="str">
        <f ca="1">+IF(ISTEXT('Data Summary'!B73),'Data Summary'!B73,"")</f>
        <v/>
      </c>
      <c r="C73" s="536" t="e">
        <f ca="1">+VALUE('Data Summary'!C73)</f>
        <v>#VALUE!</v>
      </c>
      <c r="D73" s="537" t="e">
        <f ca="1">+IF(AND(ISNUMBER(OFFSET('Water Data'!$D$4,0,10*ROW('Water Data'!D67))),'Data Summary'!BS73="Yes"),100-OFFSET('Water Data'!$D$4,0,10*ROW('Water Data'!D67)),NA())</f>
        <v>#N/A</v>
      </c>
      <c r="E73" s="537" t="e">
        <f ca="1">+IF(AND(ISNUMBER(OFFSET('Water Data'!$D$6,0,10*ROW('Water Data'!D67))),'Data Summary'!BT73="Yes"),OFFSET('Water Data'!$D$6,0,10*ROW('Water Data'!D67)),NA())</f>
        <v>#N/A</v>
      </c>
      <c r="F73" s="537" t="e">
        <f ca="1">+IF(AND(ISNUMBER(OFFSET('Water Data'!$D$9,0,10*ROW('Water Data'!D67))),'Data Summary'!BU73="Yes"),OFFSET('Water Data'!$D$9,0,10*ROW('Water Data'!D67)),NA())</f>
        <v>#N/A</v>
      </c>
      <c r="G73" s="537" t="e">
        <f ca="1">+IF(AND(ISNUMBER(OFFSET('Water Data'!$E$4,0,10*ROW('Water Data'!E67))),'Data Summary'!BV73="Yes"),100-OFFSET('Water Data'!$E$4,0,10*ROW('Water Data'!E67)),NA())</f>
        <v>#N/A</v>
      </c>
      <c r="H73" s="537" t="e">
        <f ca="1">+IF(AND(ISNUMBER(OFFSET('Water Data'!$E$6,0,10*ROW('Water Data'!E67))),'Data Summary'!BW73="Yes"),OFFSET('Water Data'!$E$6,0,10*ROW('Water Data'!E67)),NA())</f>
        <v>#N/A</v>
      </c>
      <c r="I73" s="537" t="e">
        <f ca="1">+IF(AND(ISNUMBER(OFFSET('Water Data'!$E$9,0,10*ROW('Water Data'!E67))),'Data Summary'!BX73="Yes"),OFFSET('Water Data'!$E$9,0,10*ROW('Water Data'!E67)),NA())</f>
        <v>#N/A</v>
      </c>
      <c r="J73" s="537" t="e">
        <f ca="1">+IF(AND(ISNUMBER(OFFSET('Water Data'!$F$4,0,10*ROW('Water Data'!F67))),'Data Summary'!BY73="Yes"),100-OFFSET('Water Data'!$F$4,0,10*ROW('Water Data'!F67)),NA())</f>
        <v>#N/A</v>
      </c>
      <c r="K73" s="537" t="e">
        <f ca="1">+IF(AND(ISNUMBER(OFFSET('Water Data'!$F$6,0,10*ROW('Water Data'!F67))),'Data Summary'!BZ73="Yes"),OFFSET('Water Data'!$F$6,0,10*ROW('Water Data'!F67)),NA())</f>
        <v>#N/A</v>
      </c>
      <c r="L73" s="537" t="e">
        <f ca="1">+IF(AND(ISNUMBER(OFFSET('Water Data'!$F$9,0,10*ROW('Water Data'!F67))),'Data Summary'!CA73="Yes"),OFFSET('Water Data'!$F$9,0,10*ROW('Water Data'!F67)),NA())</f>
        <v>#N/A</v>
      </c>
      <c r="M73" s="537" t="e">
        <f ca="1">+IF(AND(ISNUMBER(OFFSET('Water Data'!$G$4,0,10*ROW('Water Data'!G67))),'Data Summary'!CB73="Yes"),100-OFFSET('Water Data'!$G$4,0,10*ROW('Water Data'!G67)),NA())</f>
        <v>#N/A</v>
      </c>
      <c r="N73" s="537" t="e">
        <f ca="1">+IF(AND(ISNUMBER(OFFSET('Water Data'!$G$6,0,10*ROW('Water Data'!G67))),'Data Summary'!CC73="Yes"),OFFSET('Water Data'!$G$6,0,10*ROW('Water Data'!G67)),NA())</f>
        <v>#N/A</v>
      </c>
      <c r="O73" s="537" t="e">
        <f ca="1">+IF(AND(ISNUMBER(OFFSET('Water Data'!$G$9,0,10*ROW('Water Data'!G67))),'Data Summary'!CD73="Yes"),OFFSET('Water Data'!$G$9,0,10*ROW('Water Data'!G67)),NA())</f>
        <v>#N/A</v>
      </c>
      <c r="P73" s="537" t="e">
        <f ca="1">+IF(AND(ISNUMBER(OFFSET('Water Data'!$H$4,0,10*ROW('Water Data'!H67))),'Data Summary'!CE73="Yes"),100-OFFSET('Water Data'!$H$4,0,10*ROW('Water Data'!H67)),NA())</f>
        <v>#N/A</v>
      </c>
      <c r="Q73" s="537" t="e">
        <f ca="1">+IF(AND(ISNUMBER(OFFSET('Water Data'!$H$6,0,10*ROW('Water Data'!H67))),'Data Summary'!CF73="Yes"),OFFSET('Water Data'!$H$6,0,10*ROW('Water Data'!H67)),NA())</f>
        <v>#N/A</v>
      </c>
      <c r="R73" s="537" t="e">
        <f ca="1">+IF(AND(ISNUMBER(OFFSET('Water Data'!$H$9,0,10*ROW('Water Data'!H67))),'Data Summary'!CG73="Yes"),OFFSET('Water Data'!$H$9,0,10*ROW('Water Data'!H67)),NA())</f>
        <v>#N/A</v>
      </c>
      <c r="S73" s="537" t="e">
        <f ca="1">+IF(AND(ISNUMBER(OFFSET('Water Data'!$I$4,0,10*ROW('Water Data'!I67))),'Data Summary'!CH73="Yes"),100-OFFSET('Water Data'!$I$4,0,10*ROW('Water Data'!I67)),NA())</f>
        <v>#N/A</v>
      </c>
      <c r="T73" s="537" t="e">
        <f ca="1">+IF(AND(ISNUMBER(OFFSET('Water Data'!$I$6,0,10*ROW('Water Data'!I67))),'Data Summary'!CI73="Yes"),OFFSET('Water Data'!$I$6,0,10*ROW('Water Data'!I67)),NA())</f>
        <v>#N/A</v>
      </c>
      <c r="U73" s="537" t="e">
        <f ca="1">+IF(AND(ISNUMBER(OFFSET('Water Data'!$I$9,0,10*ROW('Water Data'!I67))),'Data Summary'!CJ73="Yes"),OFFSET('Water Data'!$I$9,0,10*ROW('Water Data'!I67)),NA())</f>
        <v>#N/A</v>
      </c>
      <c r="V73" s="538" t="e">
        <f ca="1">+IF(AND(ISNUMBER(OFFSET('Sanitation Data'!$D$4,0,10*ROW('Sanitation Data'!D67))),'Data Summary'!CK73="Yes"),100-OFFSET('Sanitation Data'!$D$4,0,10*ROW('Sanitation Data'!D67)),NA())</f>
        <v>#N/A</v>
      </c>
      <c r="W73" s="538" t="e">
        <f ca="1">+IF(AND(ISNUMBER(OFFSET('Sanitation Data'!$D$6,0,10*ROW('Sanitation Data'!D67))),'Data Summary'!CL73="Yes"),OFFSET('Sanitation Data'!$D$6,0,10*ROW('Sanitation Data'!D67)),NA())</f>
        <v>#N/A</v>
      </c>
      <c r="X73" s="538" t="e">
        <f ca="1">+IF(AND(ISNUMBER(OFFSET('Sanitation Data'!$D$10,0,10*ROW('Sanitation Data'!D67))),'Data Summary'!CM73="Yes"),OFFSET('Sanitation Data'!$D$10,0,10*ROW('Sanitation Data'!D67)),NA())</f>
        <v>#N/A</v>
      </c>
      <c r="Y73" s="538" t="e">
        <f ca="1">+IF(AND(ISNUMBER(OFFSET('Sanitation Data'!$D$11,0,10*ROW('Sanitation Data'!D67))),'Data Summary'!CN73="Yes"),OFFSET('Sanitation Data'!$D$11,0,10*ROW('Sanitation Data'!D67)),NA())</f>
        <v>#N/A</v>
      </c>
      <c r="Z73" s="538" t="e">
        <f ca="1">+IF(AND(ISNUMBER(OFFSET('Sanitation Data'!$D$12,0,10*ROW('Sanitation Data'!D67))),'Data Summary'!CO73="Yes"),OFFSET('Sanitation Data'!$D$12,0,10*ROW('Sanitation Data'!D67)),NA())</f>
        <v>#N/A</v>
      </c>
      <c r="AA73" s="538" t="e">
        <f ca="1">+IF(AND(ISNUMBER(OFFSET('Sanitation Data'!$E$4,0,10*ROW('Sanitation Data'!E67))),'Data Summary'!CP73="Yes"),100-OFFSET('Sanitation Data'!$E$4,0,10*ROW('Sanitation Data'!E67)),NA())</f>
        <v>#N/A</v>
      </c>
      <c r="AB73" s="538" t="e">
        <f ca="1">+IF(AND(ISNUMBER(OFFSET('Sanitation Data'!$E$6,0,10*ROW('Sanitation Data'!E67))),'Data Summary'!CQ73="Yes"),OFFSET('Sanitation Data'!$E$6,0,10*ROW('Sanitation Data'!E67)),NA())</f>
        <v>#N/A</v>
      </c>
      <c r="AC73" s="538" t="e">
        <f ca="1">+IF(AND(ISNUMBER(OFFSET('Sanitation Data'!$E$10,0,10*ROW('Sanitation Data'!E67))),'Data Summary'!CR73="Yes"),OFFSET('Sanitation Data'!$E$10,0,10*ROW('Sanitation Data'!E67)),NA())</f>
        <v>#N/A</v>
      </c>
      <c r="AD73" s="538" t="e">
        <f ca="1">+IF(AND(ISNUMBER(OFFSET('Sanitation Data'!$E$11,0,10*ROW('Sanitation Data'!E67))),'Data Summary'!CS73="Yes"),OFFSET('Sanitation Data'!$E$11,0,10*ROW('Sanitation Data'!E67)),NA())</f>
        <v>#N/A</v>
      </c>
      <c r="AE73" s="538" t="e">
        <f ca="1">+IF(AND(ISNUMBER(OFFSET('Sanitation Data'!$E$12,0,10*ROW('Sanitation Data'!E67))),'Data Summary'!CT73="Yes"),OFFSET('Sanitation Data'!$E$12,0,10*ROW('Sanitation Data'!E67)),NA())</f>
        <v>#N/A</v>
      </c>
      <c r="AF73" s="538" t="e">
        <f ca="1">+IF(AND(ISNUMBER(OFFSET('Sanitation Data'!$F$4,0,10*ROW('Sanitation Data'!F67))),'Data Summary'!CU73="Yes"),100-OFFSET('Sanitation Data'!$F$4,0,10*ROW('Sanitation Data'!F67)),NA())</f>
        <v>#N/A</v>
      </c>
      <c r="AG73" s="538" t="e">
        <f ca="1">+IF(AND(ISNUMBER(OFFSET('Sanitation Data'!$F$6,0,10*ROW('Sanitation Data'!F67))),'Data Summary'!CV73="Yes"),OFFSET('Sanitation Data'!$F$6,0,10*ROW('Sanitation Data'!F67)),NA())</f>
        <v>#N/A</v>
      </c>
      <c r="AH73" s="538" t="e">
        <f ca="1">+IF(AND(ISNUMBER(OFFSET('Sanitation Data'!$F$10,0,10*ROW('Sanitation Data'!F67))),'Data Summary'!CW73="Yes"),OFFSET('Sanitation Data'!$F$10,0,10*ROW('Sanitation Data'!F67)),NA())</f>
        <v>#N/A</v>
      </c>
      <c r="AI73" s="538" t="e">
        <f ca="1">+IF(AND(ISNUMBER(OFFSET('Sanitation Data'!$F$11,0,10*ROW('Sanitation Data'!F67))),'Data Summary'!CX73="Yes"),OFFSET('Sanitation Data'!$F$11,0,10*ROW('Sanitation Data'!F67)),NA())</f>
        <v>#N/A</v>
      </c>
      <c r="AJ73" s="538" t="e">
        <f ca="1">+IF(AND(ISNUMBER(OFFSET('Sanitation Data'!$F$12,0,10*ROW('Sanitation Data'!F67))),'Data Summary'!CY73="Yes"),OFFSET('Sanitation Data'!$F$12,0,10*ROW('Sanitation Data'!F67)),NA())</f>
        <v>#N/A</v>
      </c>
      <c r="AK73" s="538" t="e">
        <f ca="1">+IF(AND(ISNUMBER(OFFSET('Sanitation Data'!$G$4,0,10*ROW('Sanitation Data'!G67))),'Data Summary'!CZ73="Yes"),100-OFFSET('Sanitation Data'!$G$4,0,10*ROW('Sanitation Data'!G67)),NA())</f>
        <v>#N/A</v>
      </c>
      <c r="AL73" s="538" t="e">
        <f ca="1">+IF(AND(ISNUMBER(OFFSET('Sanitation Data'!$G$6,0,10*ROW('Sanitation Data'!G67))),'Data Summary'!DA73="Yes"),OFFSET('Sanitation Data'!$G$6,0,10*ROW('Sanitation Data'!G67)),NA())</f>
        <v>#N/A</v>
      </c>
      <c r="AM73" s="538" t="e">
        <f ca="1">+IF(AND(ISNUMBER(OFFSET('Sanitation Data'!$G$10,0,10*ROW('Sanitation Data'!G67))),'Data Summary'!DB73="Yes"),OFFSET('Sanitation Data'!$G$10,0,10*ROW('Sanitation Data'!G67)),NA())</f>
        <v>#N/A</v>
      </c>
      <c r="AN73" s="538" t="e">
        <f ca="1">+IF(AND(ISNUMBER(OFFSET('Sanitation Data'!$G$11,0,10*ROW('Sanitation Data'!G67))),'Data Summary'!DC73="Yes"),OFFSET('Sanitation Data'!$G$11,0,10*ROW('Sanitation Data'!G67)),NA())</f>
        <v>#N/A</v>
      </c>
      <c r="AO73" s="538" t="e">
        <f ca="1">+IF(AND(ISNUMBER(OFFSET('Sanitation Data'!$G$12,0,10*ROW('Sanitation Data'!G67))),'Data Summary'!DD73="Yes"),OFFSET('Sanitation Data'!$G$12,0,10*ROW('Sanitation Data'!G67)),NA())</f>
        <v>#N/A</v>
      </c>
      <c r="AP73" s="538" t="e">
        <f ca="1">+IF(AND(ISNUMBER(OFFSET('Sanitation Data'!$H$4,0,10*ROW('Sanitation Data'!H67))),'Data Summary'!DE73="Yes"),100-OFFSET('Sanitation Data'!$H$4,0,10*ROW('Sanitation Data'!H67)),NA())</f>
        <v>#N/A</v>
      </c>
      <c r="AQ73" s="538" t="e">
        <f ca="1">+IF(AND(ISNUMBER(OFFSET('Sanitation Data'!$H$6,0,10*ROW('Sanitation Data'!H67))),'Data Summary'!DF73="Yes"),OFFSET('Sanitation Data'!$H$6,0,10*ROW('Sanitation Data'!H67)),NA())</f>
        <v>#N/A</v>
      </c>
      <c r="AR73" s="538" t="e">
        <f ca="1">+IF(AND(ISNUMBER(OFFSET('Sanitation Data'!$H$10,0,10*ROW('Sanitation Data'!H67))),'Data Summary'!DG73="Yes"),OFFSET('Sanitation Data'!$H$10,0,10*ROW('Sanitation Data'!H67)),NA())</f>
        <v>#N/A</v>
      </c>
      <c r="AS73" s="538" t="e">
        <f ca="1">+IF(AND(ISNUMBER(OFFSET('Sanitation Data'!$H$11,0,10*ROW('Sanitation Data'!H67))),'Data Summary'!DH73="Yes"),OFFSET('Sanitation Data'!$H$11,0,10*ROW('Sanitation Data'!H67)),NA())</f>
        <v>#N/A</v>
      </c>
      <c r="AT73" s="538" t="e">
        <f ca="1">+IF(AND(ISNUMBER(OFFSET('Sanitation Data'!$H$12,0,10*ROW('Sanitation Data'!H67))),'Data Summary'!DI73="Yes"),OFFSET('Sanitation Data'!$H$12,0,10*ROW('Sanitation Data'!H67)),NA())</f>
        <v>#N/A</v>
      </c>
      <c r="AU73" s="538" t="e">
        <f ca="1">+IF(AND(ISNUMBER(OFFSET('Sanitation Data'!$I$4,0,10*ROW('Sanitation Data'!I67))),'Data Summary'!DJ73="Yes"),100-OFFSET('Sanitation Data'!$I$4,0,10*ROW('Sanitation Data'!I67)),NA())</f>
        <v>#N/A</v>
      </c>
      <c r="AV73" s="538" t="e">
        <f ca="1">+IF(AND(ISNUMBER(OFFSET('Sanitation Data'!$I$6,0,10*ROW('Sanitation Data'!I67))),'Data Summary'!DK73="Yes"),OFFSET('Sanitation Data'!$I$6,0,10*ROW('Sanitation Data'!I67)),NA())</f>
        <v>#N/A</v>
      </c>
      <c r="AW73" s="538" t="e">
        <f ca="1">+IF(AND(ISNUMBER(OFFSET('Sanitation Data'!$I$10,0,10*ROW('Sanitation Data'!I67))),'Data Summary'!DL73="Yes"),OFFSET('Sanitation Data'!$I$10,0,10*ROW('Sanitation Data'!I67)),NA())</f>
        <v>#N/A</v>
      </c>
      <c r="AX73" s="538" t="e">
        <f ca="1">+IF(AND(ISNUMBER(OFFSET('Sanitation Data'!$I$11,0,10*ROW('Sanitation Data'!I67))),'Data Summary'!DM73="Yes"),OFFSET('Sanitation Data'!$I$11,0,10*ROW('Sanitation Data'!I67)),NA())</f>
        <v>#N/A</v>
      </c>
      <c r="AY73" s="538" t="e">
        <f ca="1">+IF(AND(ISNUMBER(OFFSET('Sanitation Data'!$I$12,0,10*ROW('Sanitation Data'!I67))),'Data Summary'!DN73="Yes"),OFFSET('Sanitation Data'!$I$12,0,10*ROW('Sanitation Data'!I67)),NA())</f>
        <v>#N/A</v>
      </c>
      <c r="AZ73" s="539" t="e">
        <f ca="1">+IF(AND(ISNUMBER(OFFSET('Hygiene Data'!$D$5,0,10*ROW('Hygiene Data'!D67))),'Data Summary'!DO73="Yes"),OFFSET('Hygiene Data'!$D$5,0,10*ROW('Hygiene Data'!D67)),NA())</f>
        <v>#N/A</v>
      </c>
      <c r="BA73" s="539" t="e">
        <f ca="1">+IF(AND(ISNUMBER(OFFSET('Hygiene Data'!$D$7,0,10*ROW('Hygiene Data'!D67))),'Data Summary'!DP73="Yes"),OFFSET('Hygiene Data'!$D$7,0,10*ROW('Hygiene Data'!D67)),NA())</f>
        <v>#N/A</v>
      </c>
      <c r="BB73" s="539" t="e">
        <f ca="1">+IF(AND(ISNUMBER(OFFSET('Hygiene Data'!$D$9,0,10*ROW('Hygiene Data'!D67))),'Data Summary'!DQ73="Yes"),OFFSET('Hygiene Data'!$D$9,0,10*ROW('Hygiene Data'!D67)),NA())</f>
        <v>#N/A</v>
      </c>
      <c r="BC73" s="539" t="e">
        <f ca="1">+IF(AND(ISNUMBER(OFFSET('Hygiene Data'!$E$5,0,10*ROW('Hygiene Data'!E67))),'Data Summary'!DR73="Yes"),OFFSET('Hygiene Data'!$E$5,0,10*ROW('Hygiene Data'!E67)),NA())</f>
        <v>#N/A</v>
      </c>
      <c r="BD73" s="539" t="e">
        <f ca="1">+IF(AND(ISNUMBER(OFFSET('Hygiene Data'!$E$7,0,10*ROW('Hygiene Data'!E67))),'Data Summary'!DS73="Yes"),OFFSET('Hygiene Data'!$E$7,0,10*ROW('Hygiene Data'!E67)),NA())</f>
        <v>#N/A</v>
      </c>
      <c r="BE73" s="539" t="e">
        <f ca="1">+IF(AND(ISNUMBER(OFFSET('Hygiene Data'!$E$9,0,10*ROW('Hygiene Data'!E67))),'Data Summary'!DT73="Yes"),OFFSET('Hygiene Data'!$E$9,0,10*ROW('Hygiene Data'!E67)),NA())</f>
        <v>#N/A</v>
      </c>
      <c r="BF73" s="539" t="e">
        <f ca="1">+IF(AND(ISNUMBER(OFFSET('Hygiene Data'!$F$5,0,10*ROW('Hygiene Data'!F67))),'Data Summary'!DU73="Yes"),OFFSET('Hygiene Data'!$F$5,0,10*ROW('Hygiene Data'!F67)),NA())</f>
        <v>#N/A</v>
      </c>
      <c r="BG73" s="539" t="e">
        <f ca="1">+IF(AND(ISNUMBER(OFFSET('Hygiene Data'!$F$7,0,10*ROW('Hygiene Data'!F67))),'Data Summary'!DV73="Yes"),OFFSET('Hygiene Data'!$F$7,0,10*ROW('Hygiene Data'!F67)),NA())</f>
        <v>#N/A</v>
      </c>
      <c r="BH73" s="539" t="e">
        <f ca="1">+IF(AND(ISNUMBER(OFFSET('Hygiene Data'!$F$9,0,10*ROW('Hygiene Data'!F67))),'Data Summary'!DW73="Yes"),OFFSET('Hygiene Data'!$F$9,0,10*ROW('Hygiene Data'!F67)),NA())</f>
        <v>#N/A</v>
      </c>
      <c r="BI73" s="539" t="e">
        <f ca="1">+IF(AND(ISNUMBER(OFFSET('Hygiene Data'!$G$5,0,10*ROW('Hygiene Data'!G67))),'Data Summary'!DX73="Yes"),OFFSET('Hygiene Data'!$G$5,0,10*ROW('Hygiene Data'!G67)),NA())</f>
        <v>#N/A</v>
      </c>
      <c r="BJ73" s="539" t="e">
        <f ca="1">+IF(AND(ISNUMBER(OFFSET('Hygiene Data'!$G$7,0,10*ROW('Hygiene Data'!G67))),'Data Summary'!DY73="Yes"),OFFSET('Hygiene Data'!$G$7,0,10*ROW('Hygiene Data'!G67)),NA())</f>
        <v>#N/A</v>
      </c>
      <c r="BK73" s="539" t="e">
        <f ca="1">+IF(AND(ISNUMBER(OFFSET('Hygiene Data'!$G$9,0,10*ROW('Hygiene Data'!G67))),'Data Summary'!DZ73="Yes"),OFFSET('Hygiene Data'!$G$9,0,10*ROW('Hygiene Data'!G67)),NA())</f>
        <v>#N/A</v>
      </c>
      <c r="BL73" s="539" t="e">
        <f ca="1">+IF(AND(ISNUMBER(OFFSET('Hygiene Data'!$H$5,0,10*ROW('Hygiene Data'!H67))),'Data Summary'!EA73="Yes"),OFFSET('Hygiene Data'!$H$5,0,10*ROW('Hygiene Data'!H67)),NA())</f>
        <v>#N/A</v>
      </c>
      <c r="BM73" s="539" t="e">
        <f ca="1">+IF(AND(ISNUMBER(OFFSET('Hygiene Data'!$H$7,0,10*ROW('Hygiene Data'!H67))),'Data Summary'!EB73="Yes"),OFFSET('Hygiene Data'!$H$7,0,10*ROW('Hygiene Data'!H67)),NA())</f>
        <v>#N/A</v>
      </c>
      <c r="BN73" s="539" t="e">
        <f ca="1">+IF(AND(ISNUMBER(OFFSET('Hygiene Data'!$H$9,0,10*ROW('Hygiene Data'!H67))),'Data Summary'!EC73="Yes"),OFFSET('Hygiene Data'!$H$9,0,10*ROW('Hygiene Data'!H67)),NA())</f>
        <v>#N/A</v>
      </c>
      <c r="BO73" s="539" t="e">
        <f ca="1">+IF(AND(ISNUMBER(OFFSET('Hygiene Data'!$I$5,0,10*ROW('Hygiene Data'!I67))),'Data Summary'!ED73="Yes"),OFFSET('Hygiene Data'!$I$5,0,10*ROW('Hygiene Data'!I67)),NA())</f>
        <v>#N/A</v>
      </c>
      <c r="BP73" s="539" t="e">
        <f ca="1">+IF(AND(ISNUMBER(OFFSET('Hygiene Data'!$I$7,0,10*ROW('Hygiene Data'!I67))),'Data Summary'!EE73="Yes"),OFFSET('Hygiene Data'!$I$7,0,10*ROW('Hygiene Data'!I67)),NA())</f>
        <v>#N/A</v>
      </c>
      <c r="BQ73" s="539" t="e">
        <f ca="1">+IF(AND(ISNUMBER(OFFSET('Hygiene Data'!$I$9,0,10*ROW('Hygiene Data'!I67))),'Data Summary'!EF73="Yes"),OFFSET('Hygiene Data'!$I$9,0,10*ROW('Hygiene Data'!I67)),NA())</f>
        <v>#N/A</v>
      </c>
    </row>
    <row r="74" spans="1:69" x14ac:dyDescent="0.25">
      <c r="A74" s="535" t="e">
        <f ca="1">+RIGHT('Data Summary'!A74,LEN('Data Summary'!A74)-9)</f>
        <v>#VALUE!</v>
      </c>
      <c r="B74" s="509" t="str">
        <f ca="1">+IF(ISTEXT('Data Summary'!B74),'Data Summary'!B74,"")</f>
        <v/>
      </c>
      <c r="C74" s="536" t="e">
        <f ca="1">+VALUE('Data Summary'!C74)</f>
        <v>#VALUE!</v>
      </c>
      <c r="D74" s="537" t="e">
        <f ca="1">+IF(AND(ISNUMBER(OFFSET('Water Data'!$D$4,0,10*ROW('Water Data'!D68))),'Data Summary'!BS74="Yes"),100-OFFSET('Water Data'!$D$4,0,10*ROW('Water Data'!D68)),NA())</f>
        <v>#N/A</v>
      </c>
      <c r="E74" s="537" t="e">
        <f ca="1">+IF(AND(ISNUMBER(OFFSET('Water Data'!$D$6,0,10*ROW('Water Data'!D68))),'Data Summary'!BT74="Yes"),OFFSET('Water Data'!$D$6,0,10*ROW('Water Data'!D68)),NA())</f>
        <v>#N/A</v>
      </c>
      <c r="F74" s="537" t="e">
        <f ca="1">+IF(AND(ISNUMBER(OFFSET('Water Data'!$D$9,0,10*ROW('Water Data'!D68))),'Data Summary'!BU74="Yes"),OFFSET('Water Data'!$D$9,0,10*ROW('Water Data'!D68)),NA())</f>
        <v>#N/A</v>
      </c>
      <c r="G74" s="537" t="e">
        <f ca="1">+IF(AND(ISNUMBER(OFFSET('Water Data'!$E$4,0,10*ROW('Water Data'!E68))),'Data Summary'!BV74="Yes"),100-OFFSET('Water Data'!$E$4,0,10*ROW('Water Data'!E68)),NA())</f>
        <v>#N/A</v>
      </c>
      <c r="H74" s="537" t="e">
        <f ca="1">+IF(AND(ISNUMBER(OFFSET('Water Data'!$E$6,0,10*ROW('Water Data'!E68))),'Data Summary'!BW74="Yes"),OFFSET('Water Data'!$E$6,0,10*ROW('Water Data'!E68)),NA())</f>
        <v>#N/A</v>
      </c>
      <c r="I74" s="537" t="e">
        <f ca="1">+IF(AND(ISNUMBER(OFFSET('Water Data'!$E$9,0,10*ROW('Water Data'!E68))),'Data Summary'!BX74="Yes"),OFFSET('Water Data'!$E$9,0,10*ROW('Water Data'!E68)),NA())</f>
        <v>#N/A</v>
      </c>
      <c r="J74" s="537" t="e">
        <f ca="1">+IF(AND(ISNUMBER(OFFSET('Water Data'!$F$4,0,10*ROW('Water Data'!F68))),'Data Summary'!BY74="Yes"),100-OFFSET('Water Data'!$F$4,0,10*ROW('Water Data'!F68)),NA())</f>
        <v>#N/A</v>
      </c>
      <c r="K74" s="537" t="e">
        <f ca="1">+IF(AND(ISNUMBER(OFFSET('Water Data'!$F$6,0,10*ROW('Water Data'!F68))),'Data Summary'!BZ74="Yes"),OFFSET('Water Data'!$F$6,0,10*ROW('Water Data'!F68)),NA())</f>
        <v>#N/A</v>
      </c>
      <c r="L74" s="537" t="e">
        <f ca="1">+IF(AND(ISNUMBER(OFFSET('Water Data'!$F$9,0,10*ROW('Water Data'!F68))),'Data Summary'!CA74="Yes"),OFFSET('Water Data'!$F$9,0,10*ROW('Water Data'!F68)),NA())</f>
        <v>#N/A</v>
      </c>
      <c r="M74" s="537" t="e">
        <f ca="1">+IF(AND(ISNUMBER(OFFSET('Water Data'!$G$4,0,10*ROW('Water Data'!G68))),'Data Summary'!CB74="Yes"),100-OFFSET('Water Data'!$G$4,0,10*ROW('Water Data'!G68)),NA())</f>
        <v>#N/A</v>
      </c>
      <c r="N74" s="537" t="e">
        <f ca="1">+IF(AND(ISNUMBER(OFFSET('Water Data'!$G$6,0,10*ROW('Water Data'!G68))),'Data Summary'!CC74="Yes"),OFFSET('Water Data'!$G$6,0,10*ROW('Water Data'!G68)),NA())</f>
        <v>#N/A</v>
      </c>
      <c r="O74" s="537" t="e">
        <f ca="1">+IF(AND(ISNUMBER(OFFSET('Water Data'!$G$9,0,10*ROW('Water Data'!G68))),'Data Summary'!CD74="Yes"),OFFSET('Water Data'!$G$9,0,10*ROW('Water Data'!G68)),NA())</f>
        <v>#N/A</v>
      </c>
      <c r="P74" s="537" t="e">
        <f ca="1">+IF(AND(ISNUMBER(OFFSET('Water Data'!$H$4,0,10*ROW('Water Data'!H68))),'Data Summary'!CE74="Yes"),100-OFFSET('Water Data'!$H$4,0,10*ROW('Water Data'!H68)),NA())</f>
        <v>#N/A</v>
      </c>
      <c r="Q74" s="537" t="e">
        <f ca="1">+IF(AND(ISNUMBER(OFFSET('Water Data'!$H$6,0,10*ROW('Water Data'!H68))),'Data Summary'!CF74="Yes"),OFFSET('Water Data'!$H$6,0,10*ROW('Water Data'!H68)),NA())</f>
        <v>#N/A</v>
      </c>
      <c r="R74" s="537" t="e">
        <f ca="1">+IF(AND(ISNUMBER(OFFSET('Water Data'!$H$9,0,10*ROW('Water Data'!H68))),'Data Summary'!CG74="Yes"),OFFSET('Water Data'!$H$9,0,10*ROW('Water Data'!H68)),NA())</f>
        <v>#N/A</v>
      </c>
      <c r="S74" s="537" t="e">
        <f ca="1">+IF(AND(ISNUMBER(OFFSET('Water Data'!$I$4,0,10*ROW('Water Data'!I68))),'Data Summary'!CH74="Yes"),100-OFFSET('Water Data'!$I$4,0,10*ROW('Water Data'!I68)),NA())</f>
        <v>#N/A</v>
      </c>
      <c r="T74" s="537" t="e">
        <f ca="1">+IF(AND(ISNUMBER(OFFSET('Water Data'!$I$6,0,10*ROW('Water Data'!I68))),'Data Summary'!CI74="Yes"),OFFSET('Water Data'!$I$6,0,10*ROW('Water Data'!I68)),NA())</f>
        <v>#N/A</v>
      </c>
      <c r="U74" s="537" t="e">
        <f ca="1">+IF(AND(ISNUMBER(OFFSET('Water Data'!$I$9,0,10*ROW('Water Data'!I68))),'Data Summary'!CJ74="Yes"),OFFSET('Water Data'!$I$9,0,10*ROW('Water Data'!I68)),NA())</f>
        <v>#N/A</v>
      </c>
      <c r="V74" s="538" t="e">
        <f ca="1">+IF(AND(ISNUMBER(OFFSET('Sanitation Data'!$D$4,0,10*ROW('Sanitation Data'!D68))),'Data Summary'!CK74="Yes"),100-OFFSET('Sanitation Data'!$D$4,0,10*ROW('Sanitation Data'!D68)),NA())</f>
        <v>#N/A</v>
      </c>
      <c r="W74" s="538" t="e">
        <f ca="1">+IF(AND(ISNUMBER(OFFSET('Sanitation Data'!$D$6,0,10*ROW('Sanitation Data'!D68))),'Data Summary'!CL74="Yes"),OFFSET('Sanitation Data'!$D$6,0,10*ROW('Sanitation Data'!D68)),NA())</f>
        <v>#N/A</v>
      </c>
      <c r="X74" s="538" t="e">
        <f ca="1">+IF(AND(ISNUMBER(OFFSET('Sanitation Data'!$D$10,0,10*ROW('Sanitation Data'!D68))),'Data Summary'!CM74="Yes"),OFFSET('Sanitation Data'!$D$10,0,10*ROW('Sanitation Data'!D68)),NA())</f>
        <v>#N/A</v>
      </c>
      <c r="Y74" s="538" t="e">
        <f ca="1">+IF(AND(ISNUMBER(OFFSET('Sanitation Data'!$D$11,0,10*ROW('Sanitation Data'!D68))),'Data Summary'!CN74="Yes"),OFFSET('Sanitation Data'!$D$11,0,10*ROW('Sanitation Data'!D68)),NA())</f>
        <v>#N/A</v>
      </c>
      <c r="Z74" s="538" t="e">
        <f ca="1">+IF(AND(ISNUMBER(OFFSET('Sanitation Data'!$D$12,0,10*ROW('Sanitation Data'!D68))),'Data Summary'!CO74="Yes"),OFFSET('Sanitation Data'!$D$12,0,10*ROW('Sanitation Data'!D68)),NA())</f>
        <v>#N/A</v>
      </c>
      <c r="AA74" s="538" t="e">
        <f ca="1">+IF(AND(ISNUMBER(OFFSET('Sanitation Data'!$E$4,0,10*ROW('Sanitation Data'!E68))),'Data Summary'!CP74="Yes"),100-OFFSET('Sanitation Data'!$E$4,0,10*ROW('Sanitation Data'!E68)),NA())</f>
        <v>#N/A</v>
      </c>
      <c r="AB74" s="538" t="e">
        <f ca="1">+IF(AND(ISNUMBER(OFFSET('Sanitation Data'!$E$6,0,10*ROW('Sanitation Data'!E68))),'Data Summary'!CQ74="Yes"),OFFSET('Sanitation Data'!$E$6,0,10*ROW('Sanitation Data'!E68)),NA())</f>
        <v>#N/A</v>
      </c>
      <c r="AC74" s="538" t="e">
        <f ca="1">+IF(AND(ISNUMBER(OFFSET('Sanitation Data'!$E$10,0,10*ROW('Sanitation Data'!E68))),'Data Summary'!CR74="Yes"),OFFSET('Sanitation Data'!$E$10,0,10*ROW('Sanitation Data'!E68)),NA())</f>
        <v>#N/A</v>
      </c>
      <c r="AD74" s="538" t="e">
        <f ca="1">+IF(AND(ISNUMBER(OFFSET('Sanitation Data'!$E$11,0,10*ROW('Sanitation Data'!E68))),'Data Summary'!CS74="Yes"),OFFSET('Sanitation Data'!$E$11,0,10*ROW('Sanitation Data'!E68)),NA())</f>
        <v>#N/A</v>
      </c>
      <c r="AE74" s="538" t="e">
        <f ca="1">+IF(AND(ISNUMBER(OFFSET('Sanitation Data'!$E$12,0,10*ROW('Sanitation Data'!E68))),'Data Summary'!CT74="Yes"),OFFSET('Sanitation Data'!$E$12,0,10*ROW('Sanitation Data'!E68)),NA())</f>
        <v>#N/A</v>
      </c>
      <c r="AF74" s="538" t="e">
        <f ca="1">+IF(AND(ISNUMBER(OFFSET('Sanitation Data'!$F$4,0,10*ROW('Sanitation Data'!F68))),'Data Summary'!CU74="Yes"),100-OFFSET('Sanitation Data'!$F$4,0,10*ROW('Sanitation Data'!F68)),NA())</f>
        <v>#N/A</v>
      </c>
      <c r="AG74" s="538" t="e">
        <f ca="1">+IF(AND(ISNUMBER(OFFSET('Sanitation Data'!$F$6,0,10*ROW('Sanitation Data'!F68))),'Data Summary'!CV74="Yes"),OFFSET('Sanitation Data'!$F$6,0,10*ROW('Sanitation Data'!F68)),NA())</f>
        <v>#N/A</v>
      </c>
      <c r="AH74" s="538" t="e">
        <f ca="1">+IF(AND(ISNUMBER(OFFSET('Sanitation Data'!$F$10,0,10*ROW('Sanitation Data'!F68))),'Data Summary'!CW74="Yes"),OFFSET('Sanitation Data'!$F$10,0,10*ROW('Sanitation Data'!F68)),NA())</f>
        <v>#N/A</v>
      </c>
      <c r="AI74" s="538" t="e">
        <f ca="1">+IF(AND(ISNUMBER(OFFSET('Sanitation Data'!$F$11,0,10*ROW('Sanitation Data'!F68))),'Data Summary'!CX74="Yes"),OFFSET('Sanitation Data'!$F$11,0,10*ROW('Sanitation Data'!F68)),NA())</f>
        <v>#N/A</v>
      </c>
      <c r="AJ74" s="538" t="e">
        <f ca="1">+IF(AND(ISNUMBER(OFFSET('Sanitation Data'!$F$12,0,10*ROW('Sanitation Data'!F68))),'Data Summary'!CY74="Yes"),OFFSET('Sanitation Data'!$F$12,0,10*ROW('Sanitation Data'!F68)),NA())</f>
        <v>#N/A</v>
      </c>
      <c r="AK74" s="538" t="e">
        <f ca="1">+IF(AND(ISNUMBER(OFFSET('Sanitation Data'!$G$4,0,10*ROW('Sanitation Data'!G68))),'Data Summary'!CZ74="Yes"),100-OFFSET('Sanitation Data'!$G$4,0,10*ROW('Sanitation Data'!G68)),NA())</f>
        <v>#N/A</v>
      </c>
      <c r="AL74" s="538" t="e">
        <f ca="1">+IF(AND(ISNUMBER(OFFSET('Sanitation Data'!$G$6,0,10*ROW('Sanitation Data'!G68))),'Data Summary'!DA74="Yes"),OFFSET('Sanitation Data'!$G$6,0,10*ROW('Sanitation Data'!G68)),NA())</f>
        <v>#N/A</v>
      </c>
      <c r="AM74" s="538" t="e">
        <f ca="1">+IF(AND(ISNUMBER(OFFSET('Sanitation Data'!$G$10,0,10*ROW('Sanitation Data'!G68))),'Data Summary'!DB74="Yes"),OFFSET('Sanitation Data'!$G$10,0,10*ROW('Sanitation Data'!G68)),NA())</f>
        <v>#N/A</v>
      </c>
      <c r="AN74" s="538" t="e">
        <f ca="1">+IF(AND(ISNUMBER(OFFSET('Sanitation Data'!$G$11,0,10*ROW('Sanitation Data'!G68))),'Data Summary'!DC74="Yes"),OFFSET('Sanitation Data'!$G$11,0,10*ROW('Sanitation Data'!G68)),NA())</f>
        <v>#N/A</v>
      </c>
      <c r="AO74" s="538" t="e">
        <f ca="1">+IF(AND(ISNUMBER(OFFSET('Sanitation Data'!$G$12,0,10*ROW('Sanitation Data'!G68))),'Data Summary'!DD74="Yes"),OFFSET('Sanitation Data'!$G$12,0,10*ROW('Sanitation Data'!G68)),NA())</f>
        <v>#N/A</v>
      </c>
      <c r="AP74" s="538" t="e">
        <f ca="1">+IF(AND(ISNUMBER(OFFSET('Sanitation Data'!$H$4,0,10*ROW('Sanitation Data'!H68))),'Data Summary'!DE74="Yes"),100-OFFSET('Sanitation Data'!$H$4,0,10*ROW('Sanitation Data'!H68)),NA())</f>
        <v>#N/A</v>
      </c>
      <c r="AQ74" s="538" t="e">
        <f ca="1">+IF(AND(ISNUMBER(OFFSET('Sanitation Data'!$H$6,0,10*ROW('Sanitation Data'!H68))),'Data Summary'!DF74="Yes"),OFFSET('Sanitation Data'!$H$6,0,10*ROW('Sanitation Data'!H68)),NA())</f>
        <v>#N/A</v>
      </c>
      <c r="AR74" s="538" t="e">
        <f ca="1">+IF(AND(ISNUMBER(OFFSET('Sanitation Data'!$H$10,0,10*ROW('Sanitation Data'!H68))),'Data Summary'!DG74="Yes"),OFFSET('Sanitation Data'!$H$10,0,10*ROW('Sanitation Data'!H68)),NA())</f>
        <v>#N/A</v>
      </c>
      <c r="AS74" s="538" t="e">
        <f ca="1">+IF(AND(ISNUMBER(OFFSET('Sanitation Data'!$H$11,0,10*ROW('Sanitation Data'!H68))),'Data Summary'!DH74="Yes"),OFFSET('Sanitation Data'!$H$11,0,10*ROW('Sanitation Data'!H68)),NA())</f>
        <v>#N/A</v>
      </c>
      <c r="AT74" s="538" t="e">
        <f ca="1">+IF(AND(ISNUMBER(OFFSET('Sanitation Data'!$H$12,0,10*ROW('Sanitation Data'!H68))),'Data Summary'!DI74="Yes"),OFFSET('Sanitation Data'!$H$12,0,10*ROW('Sanitation Data'!H68)),NA())</f>
        <v>#N/A</v>
      </c>
      <c r="AU74" s="538" t="e">
        <f ca="1">+IF(AND(ISNUMBER(OFFSET('Sanitation Data'!$I$4,0,10*ROW('Sanitation Data'!I68))),'Data Summary'!DJ74="Yes"),100-OFFSET('Sanitation Data'!$I$4,0,10*ROW('Sanitation Data'!I68)),NA())</f>
        <v>#N/A</v>
      </c>
      <c r="AV74" s="538" t="e">
        <f ca="1">+IF(AND(ISNUMBER(OFFSET('Sanitation Data'!$I$6,0,10*ROW('Sanitation Data'!I68))),'Data Summary'!DK74="Yes"),OFFSET('Sanitation Data'!$I$6,0,10*ROW('Sanitation Data'!I68)),NA())</f>
        <v>#N/A</v>
      </c>
      <c r="AW74" s="538" t="e">
        <f ca="1">+IF(AND(ISNUMBER(OFFSET('Sanitation Data'!$I$10,0,10*ROW('Sanitation Data'!I68))),'Data Summary'!DL74="Yes"),OFFSET('Sanitation Data'!$I$10,0,10*ROW('Sanitation Data'!I68)),NA())</f>
        <v>#N/A</v>
      </c>
      <c r="AX74" s="538" t="e">
        <f ca="1">+IF(AND(ISNUMBER(OFFSET('Sanitation Data'!$I$11,0,10*ROW('Sanitation Data'!I68))),'Data Summary'!DM74="Yes"),OFFSET('Sanitation Data'!$I$11,0,10*ROW('Sanitation Data'!I68)),NA())</f>
        <v>#N/A</v>
      </c>
      <c r="AY74" s="538" t="e">
        <f ca="1">+IF(AND(ISNUMBER(OFFSET('Sanitation Data'!$I$12,0,10*ROW('Sanitation Data'!I68))),'Data Summary'!DN74="Yes"),OFFSET('Sanitation Data'!$I$12,0,10*ROW('Sanitation Data'!I68)),NA())</f>
        <v>#N/A</v>
      </c>
      <c r="AZ74" s="539" t="e">
        <f ca="1">+IF(AND(ISNUMBER(OFFSET('Hygiene Data'!$D$5,0,10*ROW('Hygiene Data'!D68))),'Data Summary'!DO74="Yes"),OFFSET('Hygiene Data'!$D$5,0,10*ROW('Hygiene Data'!D68)),NA())</f>
        <v>#N/A</v>
      </c>
      <c r="BA74" s="539" t="e">
        <f ca="1">+IF(AND(ISNUMBER(OFFSET('Hygiene Data'!$D$7,0,10*ROW('Hygiene Data'!D68))),'Data Summary'!DP74="Yes"),OFFSET('Hygiene Data'!$D$7,0,10*ROW('Hygiene Data'!D68)),NA())</f>
        <v>#N/A</v>
      </c>
      <c r="BB74" s="539" t="e">
        <f ca="1">+IF(AND(ISNUMBER(OFFSET('Hygiene Data'!$D$9,0,10*ROW('Hygiene Data'!D68))),'Data Summary'!DQ74="Yes"),OFFSET('Hygiene Data'!$D$9,0,10*ROW('Hygiene Data'!D68)),NA())</f>
        <v>#N/A</v>
      </c>
      <c r="BC74" s="539" t="e">
        <f ca="1">+IF(AND(ISNUMBER(OFFSET('Hygiene Data'!$E$5,0,10*ROW('Hygiene Data'!E68))),'Data Summary'!DR74="Yes"),OFFSET('Hygiene Data'!$E$5,0,10*ROW('Hygiene Data'!E68)),NA())</f>
        <v>#N/A</v>
      </c>
      <c r="BD74" s="539" t="e">
        <f ca="1">+IF(AND(ISNUMBER(OFFSET('Hygiene Data'!$E$7,0,10*ROW('Hygiene Data'!E68))),'Data Summary'!DS74="Yes"),OFFSET('Hygiene Data'!$E$7,0,10*ROW('Hygiene Data'!E68)),NA())</f>
        <v>#N/A</v>
      </c>
      <c r="BE74" s="539" t="e">
        <f ca="1">+IF(AND(ISNUMBER(OFFSET('Hygiene Data'!$E$9,0,10*ROW('Hygiene Data'!E68))),'Data Summary'!DT74="Yes"),OFFSET('Hygiene Data'!$E$9,0,10*ROW('Hygiene Data'!E68)),NA())</f>
        <v>#N/A</v>
      </c>
      <c r="BF74" s="539" t="e">
        <f ca="1">+IF(AND(ISNUMBER(OFFSET('Hygiene Data'!$F$5,0,10*ROW('Hygiene Data'!F68))),'Data Summary'!DU74="Yes"),OFFSET('Hygiene Data'!$F$5,0,10*ROW('Hygiene Data'!F68)),NA())</f>
        <v>#N/A</v>
      </c>
      <c r="BG74" s="539" t="e">
        <f ca="1">+IF(AND(ISNUMBER(OFFSET('Hygiene Data'!$F$7,0,10*ROW('Hygiene Data'!F68))),'Data Summary'!DV74="Yes"),OFFSET('Hygiene Data'!$F$7,0,10*ROW('Hygiene Data'!F68)),NA())</f>
        <v>#N/A</v>
      </c>
      <c r="BH74" s="539" t="e">
        <f ca="1">+IF(AND(ISNUMBER(OFFSET('Hygiene Data'!$F$9,0,10*ROW('Hygiene Data'!F68))),'Data Summary'!DW74="Yes"),OFFSET('Hygiene Data'!$F$9,0,10*ROW('Hygiene Data'!F68)),NA())</f>
        <v>#N/A</v>
      </c>
      <c r="BI74" s="539" t="e">
        <f ca="1">+IF(AND(ISNUMBER(OFFSET('Hygiene Data'!$G$5,0,10*ROW('Hygiene Data'!G68))),'Data Summary'!DX74="Yes"),OFFSET('Hygiene Data'!$G$5,0,10*ROW('Hygiene Data'!G68)),NA())</f>
        <v>#N/A</v>
      </c>
      <c r="BJ74" s="539" t="e">
        <f ca="1">+IF(AND(ISNUMBER(OFFSET('Hygiene Data'!$G$7,0,10*ROW('Hygiene Data'!G68))),'Data Summary'!DY74="Yes"),OFFSET('Hygiene Data'!$G$7,0,10*ROW('Hygiene Data'!G68)),NA())</f>
        <v>#N/A</v>
      </c>
      <c r="BK74" s="539" t="e">
        <f ca="1">+IF(AND(ISNUMBER(OFFSET('Hygiene Data'!$G$9,0,10*ROW('Hygiene Data'!G68))),'Data Summary'!DZ74="Yes"),OFFSET('Hygiene Data'!$G$9,0,10*ROW('Hygiene Data'!G68)),NA())</f>
        <v>#N/A</v>
      </c>
      <c r="BL74" s="539" t="e">
        <f ca="1">+IF(AND(ISNUMBER(OFFSET('Hygiene Data'!$H$5,0,10*ROW('Hygiene Data'!H68))),'Data Summary'!EA74="Yes"),OFFSET('Hygiene Data'!$H$5,0,10*ROW('Hygiene Data'!H68)),NA())</f>
        <v>#N/A</v>
      </c>
      <c r="BM74" s="539" t="e">
        <f ca="1">+IF(AND(ISNUMBER(OFFSET('Hygiene Data'!$H$7,0,10*ROW('Hygiene Data'!H68))),'Data Summary'!EB74="Yes"),OFFSET('Hygiene Data'!$H$7,0,10*ROW('Hygiene Data'!H68)),NA())</f>
        <v>#N/A</v>
      </c>
      <c r="BN74" s="539" t="e">
        <f ca="1">+IF(AND(ISNUMBER(OFFSET('Hygiene Data'!$H$9,0,10*ROW('Hygiene Data'!H68))),'Data Summary'!EC74="Yes"),OFFSET('Hygiene Data'!$H$9,0,10*ROW('Hygiene Data'!H68)),NA())</f>
        <v>#N/A</v>
      </c>
      <c r="BO74" s="539" t="e">
        <f ca="1">+IF(AND(ISNUMBER(OFFSET('Hygiene Data'!$I$5,0,10*ROW('Hygiene Data'!I68))),'Data Summary'!ED74="Yes"),OFFSET('Hygiene Data'!$I$5,0,10*ROW('Hygiene Data'!I68)),NA())</f>
        <v>#N/A</v>
      </c>
      <c r="BP74" s="539" t="e">
        <f ca="1">+IF(AND(ISNUMBER(OFFSET('Hygiene Data'!$I$7,0,10*ROW('Hygiene Data'!I68))),'Data Summary'!EE74="Yes"),OFFSET('Hygiene Data'!$I$7,0,10*ROW('Hygiene Data'!I68)),NA())</f>
        <v>#N/A</v>
      </c>
      <c r="BQ74" s="539" t="e">
        <f ca="1">+IF(AND(ISNUMBER(OFFSET('Hygiene Data'!$I$9,0,10*ROW('Hygiene Data'!I68))),'Data Summary'!EF74="Yes"),OFFSET('Hygiene Data'!$I$9,0,10*ROW('Hygiene Data'!I68)),NA())</f>
        <v>#N/A</v>
      </c>
    </row>
    <row r="75" spans="1:69" x14ac:dyDescent="0.25">
      <c r="A75" s="535" t="e">
        <f ca="1">+RIGHT('Data Summary'!A75,LEN('Data Summary'!A75)-9)</f>
        <v>#VALUE!</v>
      </c>
      <c r="B75" s="509" t="str">
        <f ca="1">+IF(ISTEXT('Data Summary'!B75),'Data Summary'!B75,"")</f>
        <v/>
      </c>
      <c r="C75" s="536" t="e">
        <f ca="1">+VALUE('Data Summary'!C75)</f>
        <v>#VALUE!</v>
      </c>
      <c r="D75" s="537" t="e">
        <f ca="1">+IF(AND(ISNUMBER(OFFSET('Water Data'!$D$4,0,10*ROW('Water Data'!D69))),'Data Summary'!BS75="Yes"),100-OFFSET('Water Data'!$D$4,0,10*ROW('Water Data'!D69)),NA())</f>
        <v>#N/A</v>
      </c>
      <c r="E75" s="537" t="e">
        <f ca="1">+IF(AND(ISNUMBER(OFFSET('Water Data'!$D$6,0,10*ROW('Water Data'!D69))),'Data Summary'!BT75="Yes"),OFFSET('Water Data'!$D$6,0,10*ROW('Water Data'!D69)),NA())</f>
        <v>#N/A</v>
      </c>
      <c r="F75" s="537" t="e">
        <f ca="1">+IF(AND(ISNUMBER(OFFSET('Water Data'!$D$9,0,10*ROW('Water Data'!D69))),'Data Summary'!BU75="Yes"),OFFSET('Water Data'!$D$9,0,10*ROW('Water Data'!D69)),NA())</f>
        <v>#N/A</v>
      </c>
      <c r="G75" s="537" t="e">
        <f ca="1">+IF(AND(ISNUMBER(OFFSET('Water Data'!$E$4,0,10*ROW('Water Data'!E69))),'Data Summary'!BV75="Yes"),100-OFFSET('Water Data'!$E$4,0,10*ROW('Water Data'!E69)),NA())</f>
        <v>#N/A</v>
      </c>
      <c r="H75" s="537" t="e">
        <f ca="1">+IF(AND(ISNUMBER(OFFSET('Water Data'!$E$6,0,10*ROW('Water Data'!E69))),'Data Summary'!BW75="Yes"),OFFSET('Water Data'!$E$6,0,10*ROW('Water Data'!E69)),NA())</f>
        <v>#N/A</v>
      </c>
      <c r="I75" s="537" t="e">
        <f ca="1">+IF(AND(ISNUMBER(OFFSET('Water Data'!$E$9,0,10*ROW('Water Data'!E69))),'Data Summary'!BX75="Yes"),OFFSET('Water Data'!$E$9,0,10*ROW('Water Data'!E69)),NA())</f>
        <v>#N/A</v>
      </c>
      <c r="J75" s="537" t="e">
        <f ca="1">+IF(AND(ISNUMBER(OFFSET('Water Data'!$F$4,0,10*ROW('Water Data'!F69))),'Data Summary'!BY75="Yes"),100-OFFSET('Water Data'!$F$4,0,10*ROW('Water Data'!F69)),NA())</f>
        <v>#N/A</v>
      </c>
      <c r="K75" s="537" t="e">
        <f ca="1">+IF(AND(ISNUMBER(OFFSET('Water Data'!$F$6,0,10*ROW('Water Data'!F69))),'Data Summary'!BZ75="Yes"),OFFSET('Water Data'!$F$6,0,10*ROW('Water Data'!F69)),NA())</f>
        <v>#N/A</v>
      </c>
      <c r="L75" s="537" t="e">
        <f ca="1">+IF(AND(ISNUMBER(OFFSET('Water Data'!$F$9,0,10*ROW('Water Data'!F69))),'Data Summary'!CA75="Yes"),OFFSET('Water Data'!$F$9,0,10*ROW('Water Data'!F69)),NA())</f>
        <v>#N/A</v>
      </c>
      <c r="M75" s="537" t="e">
        <f ca="1">+IF(AND(ISNUMBER(OFFSET('Water Data'!$G$4,0,10*ROW('Water Data'!G69))),'Data Summary'!CB75="Yes"),100-OFFSET('Water Data'!$G$4,0,10*ROW('Water Data'!G69)),NA())</f>
        <v>#N/A</v>
      </c>
      <c r="N75" s="537" t="e">
        <f ca="1">+IF(AND(ISNUMBER(OFFSET('Water Data'!$G$6,0,10*ROW('Water Data'!G69))),'Data Summary'!CC75="Yes"),OFFSET('Water Data'!$G$6,0,10*ROW('Water Data'!G69)),NA())</f>
        <v>#N/A</v>
      </c>
      <c r="O75" s="537" t="e">
        <f ca="1">+IF(AND(ISNUMBER(OFFSET('Water Data'!$G$9,0,10*ROW('Water Data'!G69))),'Data Summary'!CD75="Yes"),OFFSET('Water Data'!$G$9,0,10*ROW('Water Data'!G69)),NA())</f>
        <v>#N/A</v>
      </c>
      <c r="P75" s="537" t="e">
        <f ca="1">+IF(AND(ISNUMBER(OFFSET('Water Data'!$H$4,0,10*ROW('Water Data'!H69))),'Data Summary'!CE75="Yes"),100-OFFSET('Water Data'!$H$4,0,10*ROW('Water Data'!H69)),NA())</f>
        <v>#N/A</v>
      </c>
      <c r="Q75" s="537" t="e">
        <f ca="1">+IF(AND(ISNUMBER(OFFSET('Water Data'!$H$6,0,10*ROW('Water Data'!H69))),'Data Summary'!CF75="Yes"),OFFSET('Water Data'!$H$6,0,10*ROW('Water Data'!H69)),NA())</f>
        <v>#N/A</v>
      </c>
      <c r="R75" s="537" t="e">
        <f ca="1">+IF(AND(ISNUMBER(OFFSET('Water Data'!$H$9,0,10*ROW('Water Data'!H69))),'Data Summary'!CG75="Yes"),OFFSET('Water Data'!$H$9,0,10*ROW('Water Data'!H69)),NA())</f>
        <v>#N/A</v>
      </c>
      <c r="S75" s="537" t="e">
        <f ca="1">+IF(AND(ISNUMBER(OFFSET('Water Data'!$I$4,0,10*ROW('Water Data'!I69))),'Data Summary'!CH75="Yes"),100-OFFSET('Water Data'!$I$4,0,10*ROW('Water Data'!I69)),NA())</f>
        <v>#N/A</v>
      </c>
      <c r="T75" s="537" t="e">
        <f ca="1">+IF(AND(ISNUMBER(OFFSET('Water Data'!$I$6,0,10*ROW('Water Data'!I69))),'Data Summary'!CI75="Yes"),OFFSET('Water Data'!$I$6,0,10*ROW('Water Data'!I69)),NA())</f>
        <v>#N/A</v>
      </c>
      <c r="U75" s="537" t="e">
        <f ca="1">+IF(AND(ISNUMBER(OFFSET('Water Data'!$I$9,0,10*ROW('Water Data'!I69))),'Data Summary'!CJ75="Yes"),OFFSET('Water Data'!$I$9,0,10*ROW('Water Data'!I69)),NA())</f>
        <v>#N/A</v>
      </c>
      <c r="V75" s="538" t="e">
        <f ca="1">+IF(AND(ISNUMBER(OFFSET('Sanitation Data'!$D$4,0,10*ROW('Sanitation Data'!D69))),'Data Summary'!CK75="Yes"),100-OFFSET('Sanitation Data'!$D$4,0,10*ROW('Sanitation Data'!D69)),NA())</f>
        <v>#N/A</v>
      </c>
      <c r="W75" s="538" t="e">
        <f ca="1">+IF(AND(ISNUMBER(OFFSET('Sanitation Data'!$D$6,0,10*ROW('Sanitation Data'!D69))),'Data Summary'!CL75="Yes"),OFFSET('Sanitation Data'!$D$6,0,10*ROW('Sanitation Data'!D69)),NA())</f>
        <v>#N/A</v>
      </c>
      <c r="X75" s="538" t="e">
        <f ca="1">+IF(AND(ISNUMBER(OFFSET('Sanitation Data'!$D$10,0,10*ROW('Sanitation Data'!D69))),'Data Summary'!CM75="Yes"),OFFSET('Sanitation Data'!$D$10,0,10*ROW('Sanitation Data'!D69)),NA())</f>
        <v>#N/A</v>
      </c>
      <c r="Y75" s="538" t="e">
        <f ca="1">+IF(AND(ISNUMBER(OFFSET('Sanitation Data'!$D$11,0,10*ROW('Sanitation Data'!D69))),'Data Summary'!CN75="Yes"),OFFSET('Sanitation Data'!$D$11,0,10*ROW('Sanitation Data'!D69)),NA())</f>
        <v>#N/A</v>
      </c>
      <c r="Z75" s="538" t="e">
        <f ca="1">+IF(AND(ISNUMBER(OFFSET('Sanitation Data'!$D$12,0,10*ROW('Sanitation Data'!D69))),'Data Summary'!CO75="Yes"),OFFSET('Sanitation Data'!$D$12,0,10*ROW('Sanitation Data'!D69)),NA())</f>
        <v>#N/A</v>
      </c>
      <c r="AA75" s="538" t="e">
        <f ca="1">+IF(AND(ISNUMBER(OFFSET('Sanitation Data'!$E$4,0,10*ROW('Sanitation Data'!E69))),'Data Summary'!CP75="Yes"),100-OFFSET('Sanitation Data'!$E$4,0,10*ROW('Sanitation Data'!E69)),NA())</f>
        <v>#N/A</v>
      </c>
      <c r="AB75" s="538" t="e">
        <f ca="1">+IF(AND(ISNUMBER(OFFSET('Sanitation Data'!$E$6,0,10*ROW('Sanitation Data'!E69))),'Data Summary'!CQ75="Yes"),OFFSET('Sanitation Data'!$E$6,0,10*ROW('Sanitation Data'!E69)),NA())</f>
        <v>#N/A</v>
      </c>
      <c r="AC75" s="538" t="e">
        <f ca="1">+IF(AND(ISNUMBER(OFFSET('Sanitation Data'!$E$10,0,10*ROW('Sanitation Data'!E69))),'Data Summary'!CR75="Yes"),OFFSET('Sanitation Data'!$E$10,0,10*ROW('Sanitation Data'!E69)),NA())</f>
        <v>#N/A</v>
      </c>
      <c r="AD75" s="538" t="e">
        <f ca="1">+IF(AND(ISNUMBER(OFFSET('Sanitation Data'!$E$11,0,10*ROW('Sanitation Data'!E69))),'Data Summary'!CS75="Yes"),OFFSET('Sanitation Data'!$E$11,0,10*ROW('Sanitation Data'!E69)),NA())</f>
        <v>#N/A</v>
      </c>
      <c r="AE75" s="538" t="e">
        <f ca="1">+IF(AND(ISNUMBER(OFFSET('Sanitation Data'!$E$12,0,10*ROW('Sanitation Data'!E69))),'Data Summary'!CT75="Yes"),OFFSET('Sanitation Data'!$E$12,0,10*ROW('Sanitation Data'!E69)),NA())</f>
        <v>#N/A</v>
      </c>
      <c r="AF75" s="538" t="e">
        <f ca="1">+IF(AND(ISNUMBER(OFFSET('Sanitation Data'!$F$4,0,10*ROW('Sanitation Data'!F69))),'Data Summary'!CU75="Yes"),100-OFFSET('Sanitation Data'!$F$4,0,10*ROW('Sanitation Data'!F69)),NA())</f>
        <v>#N/A</v>
      </c>
      <c r="AG75" s="538" t="e">
        <f ca="1">+IF(AND(ISNUMBER(OFFSET('Sanitation Data'!$F$6,0,10*ROW('Sanitation Data'!F69))),'Data Summary'!CV75="Yes"),OFFSET('Sanitation Data'!$F$6,0,10*ROW('Sanitation Data'!F69)),NA())</f>
        <v>#N/A</v>
      </c>
      <c r="AH75" s="538" t="e">
        <f ca="1">+IF(AND(ISNUMBER(OFFSET('Sanitation Data'!$F$10,0,10*ROW('Sanitation Data'!F69))),'Data Summary'!CW75="Yes"),OFFSET('Sanitation Data'!$F$10,0,10*ROW('Sanitation Data'!F69)),NA())</f>
        <v>#N/A</v>
      </c>
      <c r="AI75" s="538" t="e">
        <f ca="1">+IF(AND(ISNUMBER(OFFSET('Sanitation Data'!$F$11,0,10*ROW('Sanitation Data'!F69))),'Data Summary'!CX75="Yes"),OFFSET('Sanitation Data'!$F$11,0,10*ROW('Sanitation Data'!F69)),NA())</f>
        <v>#N/A</v>
      </c>
      <c r="AJ75" s="538" t="e">
        <f ca="1">+IF(AND(ISNUMBER(OFFSET('Sanitation Data'!$F$12,0,10*ROW('Sanitation Data'!F69))),'Data Summary'!CY75="Yes"),OFFSET('Sanitation Data'!$F$12,0,10*ROW('Sanitation Data'!F69)),NA())</f>
        <v>#N/A</v>
      </c>
      <c r="AK75" s="538" t="e">
        <f ca="1">+IF(AND(ISNUMBER(OFFSET('Sanitation Data'!$G$4,0,10*ROW('Sanitation Data'!G69))),'Data Summary'!CZ75="Yes"),100-OFFSET('Sanitation Data'!$G$4,0,10*ROW('Sanitation Data'!G69)),NA())</f>
        <v>#N/A</v>
      </c>
      <c r="AL75" s="538" t="e">
        <f ca="1">+IF(AND(ISNUMBER(OFFSET('Sanitation Data'!$G$6,0,10*ROW('Sanitation Data'!G69))),'Data Summary'!DA75="Yes"),OFFSET('Sanitation Data'!$G$6,0,10*ROW('Sanitation Data'!G69)),NA())</f>
        <v>#N/A</v>
      </c>
      <c r="AM75" s="538" t="e">
        <f ca="1">+IF(AND(ISNUMBER(OFFSET('Sanitation Data'!$G$10,0,10*ROW('Sanitation Data'!G69))),'Data Summary'!DB75="Yes"),OFFSET('Sanitation Data'!$G$10,0,10*ROW('Sanitation Data'!G69)),NA())</f>
        <v>#N/A</v>
      </c>
      <c r="AN75" s="538" t="e">
        <f ca="1">+IF(AND(ISNUMBER(OFFSET('Sanitation Data'!$G$11,0,10*ROW('Sanitation Data'!G69))),'Data Summary'!DC75="Yes"),OFFSET('Sanitation Data'!$G$11,0,10*ROW('Sanitation Data'!G69)),NA())</f>
        <v>#N/A</v>
      </c>
      <c r="AO75" s="538" t="e">
        <f ca="1">+IF(AND(ISNUMBER(OFFSET('Sanitation Data'!$G$12,0,10*ROW('Sanitation Data'!G69))),'Data Summary'!DD75="Yes"),OFFSET('Sanitation Data'!$G$12,0,10*ROW('Sanitation Data'!G69)),NA())</f>
        <v>#N/A</v>
      </c>
      <c r="AP75" s="538" t="e">
        <f ca="1">+IF(AND(ISNUMBER(OFFSET('Sanitation Data'!$H$4,0,10*ROW('Sanitation Data'!H69))),'Data Summary'!DE75="Yes"),100-OFFSET('Sanitation Data'!$H$4,0,10*ROW('Sanitation Data'!H69)),NA())</f>
        <v>#N/A</v>
      </c>
      <c r="AQ75" s="538" t="e">
        <f ca="1">+IF(AND(ISNUMBER(OFFSET('Sanitation Data'!$H$6,0,10*ROW('Sanitation Data'!H69))),'Data Summary'!DF75="Yes"),OFFSET('Sanitation Data'!$H$6,0,10*ROW('Sanitation Data'!H69)),NA())</f>
        <v>#N/A</v>
      </c>
      <c r="AR75" s="538" t="e">
        <f ca="1">+IF(AND(ISNUMBER(OFFSET('Sanitation Data'!$H$10,0,10*ROW('Sanitation Data'!H69))),'Data Summary'!DG75="Yes"),OFFSET('Sanitation Data'!$H$10,0,10*ROW('Sanitation Data'!H69)),NA())</f>
        <v>#N/A</v>
      </c>
      <c r="AS75" s="538" t="e">
        <f ca="1">+IF(AND(ISNUMBER(OFFSET('Sanitation Data'!$H$11,0,10*ROW('Sanitation Data'!H69))),'Data Summary'!DH75="Yes"),OFFSET('Sanitation Data'!$H$11,0,10*ROW('Sanitation Data'!H69)),NA())</f>
        <v>#N/A</v>
      </c>
      <c r="AT75" s="538" t="e">
        <f ca="1">+IF(AND(ISNUMBER(OFFSET('Sanitation Data'!$H$12,0,10*ROW('Sanitation Data'!H69))),'Data Summary'!DI75="Yes"),OFFSET('Sanitation Data'!$H$12,0,10*ROW('Sanitation Data'!H69)),NA())</f>
        <v>#N/A</v>
      </c>
      <c r="AU75" s="538" t="e">
        <f ca="1">+IF(AND(ISNUMBER(OFFSET('Sanitation Data'!$I$4,0,10*ROW('Sanitation Data'!I69))),'Data Summary'!DJ75="Yes"),100-OFFSET('Sanitation Data'!$I$4,0,10*ROW('Sanitation Data'!I69)),NA())</f>
        <v>#N/A</v>
      </c>
      <c r="AV75" s="538" t="e">
        <f ca="1">+IF(AND(ISNUMBER(OFFSET('Sanitation Data'!$I$6,0,10*ROW('Sanitation Data'!I69))),'Data Summary'!DK75="Yes"),OFFSET('Sanitation Data'!$I$6,0,10*ROW('Sanitation Data'!I69)),NA())</f>
        <v>#N/A</v>
      </c>
      <c r="AW75" s="538" t="e">
        <f ca="1">+IF(AND(ISNUMBER(OFFSET('Sanitation Data'!$I$10,0,10*ROW('Sanitation Data'!I69))),'Data Summary'!DL75="Yes"),OFFSET('Sanitation Data'!$I$10,0,10*ROW('Sanitation Data'!I69)),NA())</f>
        <v>#N/A</v>
      </c>
      <c r="AX75" s="538" t="e">
        <f ca="1">+IF(AND(ISNUMBER(OFFSET('Sanitation Data'!$I$11,0,10*ROW('Sanitation Data'!I69))),'Data Summary'!DM75="Yes"),OFFSET('Sanitation Data'!$I$11,0,10*ROW('Sanitation Data'!I69)),NA())</f>
        <v>#N/A</v>
      </c>
      <c r="AY75" s="538" t="e">
        <f ca="1">+IF(AND(ISNUMBER(OFFSET('Sanitation Data'!$I$12,0,10*ROW('Sanitation Data'!I69))),'Data Summary'!DN75="Yes"),OFFSET('Sanitation Data'!$I$12,0,10*ROW('Sanitation Data'!I69)),NA())</f>
        <v>#N/A</v>
      </c>
      <c r="AZ75" s="539" t="e">
        <f ca="1">+IF(AND(ISNUMBER(OFFSET('Hygiene Data'!$D$5,0,10*ROW('Hygiene Data'!D69))),'Data Summary'!DO75="Yes"),OFFSET('Hygiene Data'!$D$5,0,10*ROW('Hygiene Data'!D69)),NA())</f>
        <v>#N/A</v>
      </c>
      <c r="BA75" s="539" t="e">
        <f ca="1">+IF(AND(ISNUMBER(OFFSET('Hygiene Data'!$D$7,0,10*ROW('Hygiene Data'!D69))),'Data Summary'!DP75="Yes"),OFFSET('Hygiene Data'!$D$7,0,10*ROW('Hygiene Data'!D69)),NA())</f>
        <v>#N/A</v>
      </c>
      <c r="BB75" s="539" t="e">
        <f ca="1">+IF(AND(ISNUMBER(OFFSET('Hygiene Data'!$D$9,0,10*ROW('Hygiene Data'!D69))),'Data Summary'!DQ75="Yes"),OFFSET('Hygiene Data'!$D$9,0,10*ROW('Hygiene Data'!D69)),NA())</f>
        <v>#N/A</v>
      </c>
      <c r="BC75" s="539" t="e">
        <f ca="1">+IF(AND(ISNUMBER(OFFSET('Hygiene Data'!$E$5,0,10*ROW('Hygiene Data'!E69))),'Data Summary'!DR75="Yes"),OFFSET('Hygiene Data'!$E$5,0,10*ROW('Hygiene Data'!E69)),NA())</f>
        <v>#N/A</v>
      </c>
      <c r="BD75" s="539" t="e">
        <f ca="1">+IF(AND(ISNUMBER(OFFSET('Hygiene Data'!$E$7,0,10*ROW('Hygiene Data'!E69))),'Data Summary'!DS75="Yes"),OFFSET('Hygiene Data'!$E$7,0,10*ROW('Hygiene Data'!E69)),NA())</f>
        <v>#N/A</v>
      </c>
      <c r="BE75" s="539" t="e">
        <f ca="1">+IF(AND(ISNUMBER(OFFSET('Hygiene Data'!$E$9,0,10*ROW('Hygiene Data'!E69))),'Data Summary'!DT75="Yes"),OFFSET('Hygiene Data'!$E$9,0,10*ROW('Hygiene Data'!E69)),NA())</f>
        <v>#N/A</v>
      </c>
      <c r="BF75" s="539" t="e">
        <f ca="1">+IF(AND(ISNUMBER(OFFSET('Hygiene Data'!$F$5,0,10*ROW('Hygiene Data'!F69))),'Data Summary'!DU75="Yes"),OFFSET('Hygiene Data'!$F$5,0,10*ROW('Hygiene Data'!F69)),NA())</f>
        <v>#N/A</v>
      </c>
      <c r="BG75" s="539" t="e">
        <f ca="1">+IF(AND(ISNUMBER(OFFSET('Hygiene Data'!$F$7,0,10*ROW('Hygiene Data'!F69))),'Data Summary'!DV75="Yes"),OFFSET('Hygiene Data'!$F$7,0,10*ROW('Hygiene Data'!F69)),NA())</f>
        <v>#N/A</v>
      </c>
      <c r="BH75" s="539" t="e">
        <f ca="1">+IF(AND(ISNUMBER(OFFSET('Hygiene Data'!$F$9,0,10*ROW('Hygiene Data'!F69))),'Data Summary'!DW75="Yes"),OFFSET('Hygiene Data'!$F$9,0,10*ROW('Hygiene Data'!F69)),NA())</f>
        <v>#N/A</v>
      </c>
      <c r="BI75" s="539" t="e">
        <f ca="1">+IF(AND(ISNUMBER(OFFSET('Hygiene Data'!$G$5,0,10*ROW('Hygiene Data'!G69))),'Data Summary'!DX75="Yes"),OFFSET('Hygiene Data'!$G$5,0,10*ROW('Hygiene Data'!G69)),NA())</f>
        <v>#N/A</v>
      </c>
      <c r="BJ75" s="539" t="e">
        <f ca="1">+IF(AND(ISNUMBER(OFFSET('Hygiene Data'!$G$7,0,10*ROW('Hygiene Data'!G69))),'Data Summary'!DY75="Yes"),OFFSET('Hygiene Data'!$G$7,0,10*ROW('Hygiene Data'!G69)),NA())</f>
        <v>#N/A</v>
      </c>
      <c r="BK75" s="539" t="e">
        <f ca="1">+IF(AND(ISNUMBER(OFFSET('Hygiene Data'!$G$9,0,10*ROW('Hygiene Data'!G69))),'Data Summary'!DZ75="Yes"),OFFSET('Hygiene Data'!$G$9,0,10*ROW('Hygiene Data'!G69)),NA())</f>
        <v>#N/A</v>
      </c>
      <c r="BL75" s="539" t="e">
        <f ca="1">+IF(AND(ISNUMBER(OFFSET('Hygiene Data'!$H$5,0,10*ROW('Hygiene Data'!H69))),'Data Summary'!EA75="Yes"),OFFSET('Hygiene Data'!$H$5,0,10*ROW('Hygiene Data'!H69)),NA())</f>
        <v>#N/A</v>
      </c>
      <c r="BM75" s="539" t="e">
        <f ca="1">+IF(AND(ISNUMBER(OFFSET('Hygiene Data'!$H$7,0,10*ROW('Hygiene Data'!H69))),'Data Summary'!EB75="Yes"),OFFSET('Hygiene Data'!$H$7,0,10*ROW('Hygiene Data'!H69)),NA())</f>
        <v>#N/A</v>
      </c>
      <c r="BN75" s="539" t="e">
        <f ca="1">+IF(AND(ISNUMBER(OFFSET('Hygiene Data'!$H$9,0,10*ROW('Hygiene Data'!H69))),'Data Summary'!EC75="Yes"),OFFSET('Hygiene Data'!$H$9,0,10*ROW('Hygiene Data'!H69)),NA())</f>
        <v>#N/A</v>
      </c>
      <c r="BO75" s="539" t="e">
        <f ca="1">+IF(AND(ISNUMBER(OFFSET('Hygiene Data'!$I$5,0,10*ROW('Hygiene Data'!I69))),'Data Summary'!ED75="Yes"),OFFSET('Hygiene Data'!$I$5,0,10*ROW('Hygiene Data'!I69)),NA())</f>
        <v>#N/A</v>
      </c>
      <c r="BP75" s="539" t="e">
        <f ca="1">+IF(AND(ISNUMBER(OFFSET('Hygiene Data'!$I$7,0,10*ROW('Hygiene Data'!I69))),'Data Summary'!EE75="Yes"),OFFSET('Hygiene Data'!$I$7,0,10*ROW('Hygiene Data'!I69)),NA())</f>
        <v>#N/A</v>
      </c>
      <c r="BQ75" s="539" t="e">
        <f ca="1">+IF(AND(ISNUMBER(OFFSET('Hygiene Data'!$I$9,0,10*ROW('Hygiene Data'!I69))),'Data Summary'!EF75="Yes"),OFFSET('Hygiene Data'!$I$9,0,10*ROW('Hygiene Data'!I69)),NA())</f>
        <v>#N/A</v>
      </c>
    </row>
    <row r="76" spans="1:69" x14ac:dyDescent="0.25">
      <c r="A76" s="535" t="e">
        <f ca="1">+RIGHT('Data Summary'!A76,LEN('Data Summary'!A76)-9)</f>
        <v>#VALUE!</v>
      </c>
      <c r="B76" s="509" t="str">
        <f ca="1">+IF(ISTEXT('Data Summary'!B76),'Data Summary'!B76,"")</f>
        <v/>
      </c>
      <c r="C76" s="536" t="e">
        <f ca="1">+VALUE('Data Summary'!C76)</f>
        <v>#VALUE!</v>
      </c>
      <c r="D76" s="537" t="e">
        <f ca="1">+IF(AND(ISNUMBER(OFFSET('Water Data'!$D$4,0,10*ROW('Water Data'!D70))),'Data Summary'!BS76="Yes"),100-OFFSET('Water Data'!$D$4,0,10*ROW('Water Data'!D70)),NA())</f>
        <v>#N/A</v>
      </c>
      <c r="E76" s="537" t="e">
        <f ca="1">+IF(AND(ISNUMBER(OFFSET('Water Data'!$D$6,0,10*ROW('Water Data'!D70))),'Data Summary'!BT76="Yes"),OFFSET('Water Data'!$D$6,0,10*ROW('Water Data'!D70)),NA())</f>
        <v>#N/A</v>
      </c>
      <c r="F76" s="537" t="e">
        <f ca="1">+IF(AND(ISNUMBER(OFFSET('Water Data'!$D$9,0,10*ROW('Water Data'!D70))),'Data Summary'!BU76="Yes"),OFFSET('Water Data'!$D$9,0,10*ROW('Water Data'!D70)),NA())</f>
        <v>#N/A</v>
      </c>
      <c r="G76" s="537" t="e">
        <f ca="1">+IF(AND(ISNUMBER(OFFSET('Water Data'!$E$4,0,10*ROW('Water Data'!E70))),'Data Summary'!BV76="Yes"),100-OFFSET('Water Data'!$E$4,0,10*ROW('Water Data'!E70)),NA())</f>
        <v>#N/A</v>
      </c>
      <c r="H76" s="537" t="e">
        <f ca="1">+IF(AND(ISNUMBER(OFFSET('Water Data'!$E$6,0,10*ROW('Water Data'!E70))),'Data Summary'!BW76="Yes"),OFFSET('Water Data'!$E$6,0,10*ROW('Water Data'!E70)),NA())</f>
        <v>#N/A</v>
      </c>
      <c r="I76" s="537" t="e">
        <f ca="1">+IF(AND(ISNUMBER(OFFSET('Water Data'!$E$9,0,10*ROW('Water Data'!E70))),'Data Summary'!BX76="Yes"),OFFSET('Water Data'!$E$9,0,10*ROW('Water Data'!E70)),NA())</f>
        <v>#N/A</v>
      </c>
      <c r="J76" s="537" t="e">
        <f ca="1">+IF(AND(ISNUMBER(OFFSET('Water Data'!$F$4,0,10*ROW('Water Data'!F70))),'Data Summary'!BY76="Yes"),100-OFFSET('Water Data'!$F$4,0,10*ROW('Water Data'!F70)),NA())</f>
        <v>#N/A</v>
      </c>
      <c r="K76" s="537" t="e">
        <f ca="1">+IF(AND(ISNUMBER(OFFSET('Water Data'!$F$6,0,10*ROW('Water Data'!F70))),'Data Summary'!BZ76="Yes"),OFFSET('Water Data'!$F$6,0,10*ROW('Water Data'!F70)),NA())</f>
        <v>#N/A</v>
      </c>
      <c r="L76" s="537" t="e">
        <f ca="1">+IF(AND(ISNUMBER(OFFSET('Water Data'!$F$9,0,10*ROW('Water Data'!F70))),'Data Summary'!CA76="Yes"),OFFSET('Water Data'!$F$9,0,10*ROW('Water Data'!F70)),NA())</f>
        <v>#N/A</v>
      </c>
      <c r="M76" s="537" t="e">
        <f ca="1">+IF(AND(ISNUMBER(OFFSET('Water Data'!$G$4,0,10*ROW('Water Data'!G70))),'Data Summary'!CB76="Yes"),100-OFFSET('Water Data'!$G$4,0,10*ROW('Water Data'!G70)),NA())</f>
        <v>#N/A</v>
      </c>
      <c r="N76" s="537" t="e">
        <f ca="1">+IF(AND(ISNUMBER(OFFSET('Water Data'!$G$6,0,10*ROW('Water Data'!G70))),'Data Summary'!CC76="Yes"),OFFSET('Water Data'!$G$6,0,10*ROW('Water Data'!G70)),NA())</f>
        <v>#N/A</v>
      </c>
      <c r="O76" s="537" t="e">
        <f ca="1">+IF(AND(ISNUMBER(OFFSET('Water Data'!$G$9,0,10*ROW('Water Data'!G70))),'Data Summary'!CD76="Yes"),OFFSET('Water Data'!$G$9,0,10*ROW('Water Data'!G70)),NA())</f>
        <v>#N/A</v>
      </c>
      <c r="P76" s="537" t="e">
        <f ca="1">+IF(AND(ISNUMBER(OFFSET('Water Data'!$H$4,0,10*ROW('Water Data'!H70))),'Data Summary'!CE76="Yes"),100-OFFSET('Water Data'!$H$4,0,10*ROW('Water Data'!H70)),NA())</f>
        <v>#N/A</v>
      </c>
      <c r="Q76" s="537" t="e">
        <f ca="1">+IF(AND(ISNUMBER(OFFSET('Water Data'!$H$6,0,10*ROW('Water Data'!H70))),'Data Summary'!CF76="Yes"),OFFSET('Water Data'!$H$6,0,10*ROW('Water Data'!H70)),NA())</f>
        <v>#N/A</v>
      </c>
      <c r="R76" s="537" t="e">
        <f ca="1">+IF(AND(ISNUMBER(OFFSET('Water Data'!$H$9,0,10*ROW('Water Data'!H70))),'Data Summary'!CG76="Yes"),OFFSET('Water Data'!$H$9,0,10*ROW('Water Data'!H70)),NA())</f>
        <v>#N/A</v>
      </c>
      <c r="S76" s="537" t="e">
        <f ca="1">+IF(AND(ISNUMBER(OFFSET('Water Data'!$I$4,0,10*ROW('Water Data'!I70))),'Data Summary'!CH76="Yes"),100-OFFSET('Water Data'!$I$4,0,10*ROW('Water Data'!I70)),NA())</f>
        <v>#N/A</v>
      </c>
      <c r="T76" s="537" t="e">
        <f ca="1">+IF(AND(ISNUMBER(OFFSET('Water Data'!$I$6,0,10*ROW('Water Data'!I70))),'Data Summary'!CI76="Yes"),OFFSET('Water Data'!$I$6,0,10*ROW('Water Data'!I70)),NA())</f>
        <v>#N/A</v>
      </c>
      <c r="U76" s="537" t="e">
        <f ca="1">+IF(AND(ISNUMBER(OFFSET('Water Data'!$I$9,0,10*ROW('Water Data'!I70))),'Data Summary'!CJ76="Yes"),OFFSET('Water Data'!$I$9,0,10*ROW('Water Data'!I70)),NA())</f>
        <v>#N/A</v>
      </c>
      <c r="V76" s="538" t="e">
        <f ca="1">+IF(AND(ISNUMBER(OFFSET('Sanitation Data'!$D$4,0,10*ROW('Sanitation Data'!D70))),'Data Summary'!CK76="Yes"),100-OFFSET('Sanitation Data'!$D$4,0,10*ROW('Sanitation Data'!D70)),NA())</f>
        <v>#N/A</v>
      </c>
      <c r="W76" s="538" t="e">
        <f ca="1">+IF(AND(ISNUMBER(OFFSET('Sanitation Data'!$D$6,0,10*ROW('Sanitation Data'!D70))),'Data Summary'!CL76="Yes"),OFFSET('Sanitation Data'!$D$6,0,10*ROW('Sanitation Data'!D70)),NA())</f>
        <v>#N/A</v>
      </c>
      <c r="X76" s="538" t="e">
        <f ca="1">+IF(AND(ISNUMBER(OFFSET('Sanitation Data'!$D$10,0,10*ROW('Sanitation Data'!D70))),'Data Summary'!CM76="Yes"),OFFSET('Sanitation Data'!$D$10,0,10*ROW('Sanitation Data'!D70)),NA())</f>
        <v>#N/A</v>
      </c>
      <c r="Y76" s="538" t="e">
        <f ca="1">+IF(AND(ISNUMBER(OFFSET('Sanitation Data'!$D$11,0,10*ROW('Sanitation Data'!D70))),'Data Summary'!CN76="Yes"),OFFSET('Sanitation Data'!$D$11,0,10*ROW('Sanitation Data'!D70)),NA())</f>
        <v>#N/A</v>
      </c>
      <c r="Z76" s="538" t="e">
        <f ca="1">+IF(AND(ISNUMBER(OFFSET('Sanitation Data'!$D$12,0,10*ROW('Sanitation Data'!D70))),'Data Summary'!CO76="Yes"),OFFSET('Sanitation Data'!$D$12,0,10*ROW('Sanitation Data'!D70)),NA())</f>
        <v>#N/A</v>
      </c>
      <c r="AA76" s="538" t="e">
        <f ca="1">+IF(AND(ISNUMBER(OFFSET('Sanitation Data'!$E$4,0,10*ROW('Sanitation Data'!E70))),'Data Summary'!CP76="Yes"),100-OFFSET('Sanitation Data'!$E$4,0,10*ROW('Sanitation Data'!E70)),NA())</f>
        <v>#N/A</v>
      </c>
      <c r="AB76" s="538" t="e">
        <f ca="1">+IF(AND(ISNUMBER(OFFSET('Sanitation Data'!$E$6,0,10*ROW('Sanitation Data'!E70))),'Data Summary'!CQ76="Yes"),OFFSET('Sanitation Data'!$E$6,0,10*ROW('Sanitation Data'!E70)),NA())</f>
        <v>#N/A</v>
      </c>
      <c r="AC76" s="538" t="e">
        <f ca="1">+IF(AND(ISNUMBER(OFFSET('Sanitation Data'!$E$10,0,10*ROW('Sanitation Data'!E70))),'Data Summary'!CR76="Yes"),OFFSET('Sanitation Data'!$E$10,0,10*ROW('Sanitation Data'!E70)),NA())</f>
        <v>#N/A</v>
      </c>
      <c r="AD76" s="538" t="e">
        <f ca="1">+IF(AND(ISNUMBER(OFFSET('Sanitation Data'!$E$11,0,10*ROW('Sanitation Data'!E70))),'Data Summary'!CS76="Yes"),OFFSET('Sanitation Data'!$E$11,0,10*ROW('Sanitation Data'!E70)),NA())</f>
        <v>#N/A</v>
      </c>
      <c r="AE76" s="538" t="e">
        <f ca="1">+IF(AND(ISNUMBER(OFFSET('Sanitation Data'!$E$12,0,10*ROW('Sanitation Data'!E70))),'Data Summary'!CT76="Yes"),OFFSET('Sanitation Data'!$E$12,0,10*ROW('Sanitation Data'!E70)),NA())</f>
        <v>#N/A</v>
      </c>
      <c r="AF76" s="538" t="e">
        <f ca="1">+IF(AND(ISNUMBER(OFFSET('Sanitation Data'!$F$4,0,10*ROW('Sanitation Data'!F70))),'Data Summary'!CU76="Yes"),100-OFFSET('Sanitation Data'!$F$4,0,10*ROW('Sanitation Data'!F70)),NA())</f>
        <v>#N/A</v>
      </c>
      <c r="AG76" s="538" t="e">
        <f ca="1">+IF(AND(ISNUMBER(OFFSET('Sanitation Data'!$F$6,0,10*ROW('Sanitation Data'!F70))),'Data Summary'!CV76="Yes"),OFFSET('Sanitation Data'!$F$6,0,10*ROW('Sanitation Data'!F70)),NA())</f>
        <v>#N/A</v>
      </c>
      <c r="AH76" s="538" t="e">
        <f ca="1">+IF(AND(ISNUMBER(OFFSET('Sanitation Data'!$F$10,0,10*ROW('Sanitation Data'!F70))),'Data Summary'!CW76="Yes"),OFFSET('Sanitation Data'!$F$10,0,10*ROW('Sanitation Data'!F70)),NA())</f>
        <v>#N/A</v>
      </c>
      <c r="AI76" s="538" t="e">
        <f ca="1">+IF(AND(ISNUMBER(OFFSET('Sanitation Data'!$F$11,0,10*ROW('Sanitation Data'!F70))),'Data Summary'!CX76="Yes"),OFFSET('Sanitation Data'!$F$11,0,10*ROW('Sanitation Data'!F70)),NA())</f>
        <v>#N/A</v>
      </c>
      <c r="AJ76" s="538" t="e">
        <f ca="1">+IF(AND(ISNUMBER(OFFSET('Sanitation Data'!$F$12,0,10*ROW('Sanitation Data'!F70))),'Data Summary'!CY76="Yes"),OFFSET('Sanitation Data'!$F$12,0,10*ROW('Sanitation Data'!F70)),NA())</f>
        <v>#N/A</v>
      </c>
      <c r="AK76" s="538" t="e">
        <f ca="1">+IF(AND(ISNUMBER(OFFSET('Sanitation Data'!$G$4,0,10*ROW('Sanitation Data'!G70))),'Data Summary'!CZ76="Yes"),100-OFFSET('Sanitation Data'!$G$4,0,10*ROW('Sanitation Data'!G70)),NA())</f>
        <v>#N/A</v>
      </c>
      <c r="AL76" s="538" t="e">
        <f ca="1">+IF(AND(ISNUMBER(OFFSET('Sanitation Data'!$G$6,0,10*ROW('Sanitation Data'!G70))),'Data Summary'!DA76="Yes"),OFFSET('Sanitation Data'!$G$6,0,10*ROW('Sanitation Data'!G70)),NA())</f>
        <v>#N/A</v>
      </c>
      <c r="AM76" s="538" t="e">
        <f ca="1">+IF(AND(ISNUMBER(OFFSET('Sanitation Data'!$G$10,0,10*ROW('Sanitation Data'!G70))),'Data Summary'!DB76="Yes"),OFFSET('Sanitation Data'!$G$10,0,10*ROW('Sanitation Data'!G70)),NA())</f>
        <v>#N/A</v>
      </c>
      <c r="AN76" s="538" t="e">
        <f ca="1">+IF(AND(ISNUMBER(OFFSET('Sanitation Data'!$G$11,0,10*ROW('Sanitation Data'!G70))),'Data Summary'!DC76="Yes"),OFFSET('Sanitation Data'!$G$11,0,10*ROW('Sanitation Data'!G70)),NA())</f>
        <v>#N/A</v>
      </c>
      <c r="AO76" s="538" t="e">
        <f ca="1">+IF(AND(ISNUMBER(OFFSET('Sanitation Data'!$G$12,0,10*ROW('Sanitation Data'!G70))),'Data Summary'!DD76="Yes"),OFFSET('Sanitation Data'!$G$12,0,10*ROW('Sanitation Data'!G70)),NA())</f>
        <v>#N/A</v>
      </c>
      <c r="AP76" s="538" t="e">
        <f ca="1">+IF(AND(ISNUMBER(OFFSET('Sanitation Data'!$H$4,0,10*ROW('Sanitation Data'!H70))),'Data Summary'!DE76="Yes"),100-OFFSET('Sanitation Data'!$H$4,0,10*ROW('Sanitation Data'!H70)),NA())</f>
        <v>#N/A</v>
      </c>
      <c r="AQ76" s="538" t="e">
        <f ca="1">+IF(AND(ISNUMBER(OFFSET('Sanitation Data'!$H$6,0,10*ROW('Sanitation Data'!H70))),'Data Summary'!DF76="Yes"),OFFSET('Sanitation Data'!$H$6,0,10*ROW('Sanitation Data'!H70)),NA())</f>
        <v>#N/A</v>
      </c>
      <c r="AR76" s="538" t="e">
        <f ca="1">+IF(AND(ISNUMBER(OFFSET('Sanitation Data'!$H$10,0,10*ROW('Sanitation Data'!H70))),'Data Summary'!DG76="Yes"),OFFSET('Sanitation Data'!$H$10,0,10*ROW('Sanitation Data'!H70)),NA())</f>
        <v>#N/A</v>
      </c>
      <c r="AS76" s="538" t="e">
        <f ca="1">+IF(AND(ISNUMBER(OFFSET('Sanitation Data'!$H$11,0,10*ROW('Sanitation Data'!H70))),'Data Summary'!DH76="Yes"),OFFSET('Sanitation Data'!$H$11,0,10*ROW('Sanitation Data'!H70)),NA())</f>
        <v>#N/A</v>
      </c>
      <c r="AT76" s="538" t="e">
        <f ca="1">+IF(AND(ISNUMBER(OFFSET('Sanitation Data'!$H$12,0,10*ROW('Sanitation Data'!H70))),'Data Summary'!DI76="Yes"),OFFSET('Sanitation Data'!$H$12,0,10*ROW('Sanitation Data'!H70)),NA())</f>
        <v>#N/A</v>
      </c>
      <c r="AU76" s="538" t="e">
        <f ca="1">+IF(AND(ISNUMBER(OFFSET('Sanitation Data'!$I$4,0,10*ROW('Sanitation Data'!I70))),'Data Summary'!DJ76="Yes"),100-OFFSET('Sanitation Data'!$I$4,0,10*ROW('Sanitation Data'!I70)),NA())</f>
        <v>#N/A</v>
      </c>
      <c r="AV76" s="538" t="e">
        <f ca="1">+IF(AND(ISNUMBER(OFFSET('Sanitation Data'!$I$6,0,10*ROW('Sanitation Data'!I70))),'Data Summary'!DK76="Yes"),OFFSET('Sanitation Data'!$I$6,0,10*ROW('Sanitation Data'!I70)),NA())</f>
        <v>#N/A</v>
      </c>
      <c r="AW76" s="538" t="e">
        <f ca="1">+IF(AND(ISNUMBER(OFFSET('Sanitation Data'!$I$10,0,10*ROW('Sanitation Data'!I70))),'Data Summary'!DL76="Yes"),OFFSET('Sanitation Data'!$I$10,0,10*ROW('Sanitation Data'!I70)),NA())</f>
        <v>#N/A</v>
      </c>
      <c r="AX76" s="538" t="e">
        <f ca="1">+IF(AND(ISNUMBER(OFFSET('Sanitation Data'!$I$11,0,10*ROW('Sanitation Data'!I70))),'Data Summary'!DM76="Yes"),OFFSET('Sanitation Data'!$I$11,0,10*ROW('Sanitation Data'!I70)),NA())</f>
        <v>#N/A</v>
      </c>
      <c r="AY76" s="538" t="e">
        <f ca="1">+IF(AND(ISNUMBER(OFFSET('Sanitation Data'!$I$12,0,10*ROW('Sanitation Data'!I70))),'Data Summary'!DN76="Yes"),OFFSET('Sanitation Data'!$I$12,0,10*ROW('Sanitation Data'!I70)),NA())</f>
        <v>#N/A</v>
      </c>
      <c r="AZ76" s="539" t="e">
        <f ca="1">+IF(AND(ISNUMBER(OFFSET('Hygiene Data'!$D$5,0,10*ROW('Hygiene Data'!D70))),'Data Summary'!DO76="Yes"),OFFSET('Hygiene Data'!$D$5,0,10*ROW('Hygiene Data'!D70)),NA())</f>
        <v>#N/A</v>
      </c>
      <c r="BA76" s="539" t="e">
        <f ca="1">+IF(AND(ISNUMBER(OFFSET('Hygiene Data'!$D$7,0,10*ROW('Hygiene Data'!D70))),'Data Summary'!DP76="Yes"),OFFSET('Hygiene Data'!$D$7,0,10*ROW('Hygiene Data'!D70)),NA())</f>
        <v>#N/A</v>
      </c>
      <c r="BB76" s="539" t="e">
        <f ca="1">+IF(AND(ISNUMBER(OFFSET('Hygiene Data'!$D$9,0,10*ROW('Hygiene Data'!D70))),'Data Summary'!DQ76="Yes"),OFFSET('Hygiene Data'!$D$9,0,10*ROW('Hygiene Data'!D70)),NA())</f>
        <v>#N/A</v>
      </c>
      <c r="BC76" s="539" t="e">
        <f ca="1">+IF(AND(ISNUMBER(OFFSET('Hygiene Data'!$E$5,0,10*ROW('Hygiene Data'!E70))),'Data Summary'!DR76="Yes"),OFFSET('Hygiene Data'!$E$5,0,10*ROW('Hygiene Data'!E70)),NA())</f>
        <v>#N/A</v>
      </c>
      <c r="BD76" s="539" t="e">
        <f ca="1">+IF(AND(ISNUMBER(OFFSET('Hygiene Data'!$E$7,0,10*ROW('Hygiene Data'!E70))),'Data Summary'!DS76="Yes"),OFFSET('Hygiene Data'!$E$7,0,10*ROW('Hygiene Data'!E70)),NA())</f>
        <v>#N/A</v>
      </c>
      <c r="BE76" s="539" t="e">
        <f ca="1">+IF(AND(ISNUMBER(OFFSET('Hygiene Data'!$E$9,0,10*ROW('Hygiene Data'!E70))),'Data Summary'!DT76="Yes"),OFFSET('Hygiene Data'!$E$9,0,10*ROW('Hygiene Data'!E70)),NA())</f>
        <v>#N/A</v>
      </c>
      <c r="BF76" s="539" t="e">
        <f ca="1">+IF(AND(ISNUMBER(OFFSET('Hygiene Data'!$F$5,0,10*ROW('Hygiene Data'!F70))),'Data Summary'!DU76="Yes"),OFFSET('Hygiene Data'!$F$5,0,10*ROW('Hygiene Data'!F70)),NA())</f>
        <v>#N/A</v>
      </c>
      <c r="BG76" s="539" t="e">
        <f ca="1">+IF(AND(ISNUMBER(OFFSET('Hygiene Data'!$F$7,0,10*ROW('Hygiene Data'!F70))),'Data Summary'!DV76="Yes"),OFFSET('Hygiene Data'!$F$7,0,10*ROW('Hygiene Data'!F70)),NA())</f>
        <v>#N/A</v>
      </c>
      <c r="BH76" s="539" t="e">
        <f ca="1">+IF(AND(ISNUMBER(OFFSET('Hygiene Data'!$F$9,0,10*ROW('Hygiene Data'!F70))),'Data Summary'!DW76="Yes"),OFFSET('Hygiene Data'!$F$9,0,10*ROW('Hygiene Data'!F70)),NA())</f>
        <v>#N/A</v>
      </c>
      <c r="BI76" s="539" t="e">
        <f ca="1">+IF(AND(ISNUMBER(OFFSET('Hygiene Data'!$G$5,0,10*ROW('Hygiene Data'!G70))),'Data Summary'!DX76="Yes"),OFFSET('Hygiene Data'!$G$5,0,10*ROW('Hygiene Data'!G70)),NA())</f>
        <v>#N/A</v>
      </c>
      <c r="BJ76" s="539" t="e">
        <f ca="1">+IF(AND(ISNUMBER(OFFSET('Hygiene Data'!$G$7,0,10*ROW('Hygiene Data'!G70))),'Data Summary'!DY76="Yes"),OFFSET('Hygiene Data'!$G$7,0,10*ROW('Hygiene Data'!G70)),NA())</f>
        <v>#N/A</v>
      </c>
      <c r="BK76" s="539" t="e">
        <f ca="1">+IF(AND(ISNUMBER(OFFSET('Hygiene Data'!$G$9,0,10*ROW('Hygiene Data'!G70))),'Data Summary'!DZ76="Yes"),OFFSET('Hygiene Data'!$G$9,0,10*ROW('Hygiene Data'!G70)),NA())</f>
        <v>#N/A</v>
      </c>
      <c r="BL76" s="539" t="e">
        <f ca="1">+IF(AND(ISNUMBER(OFFSET('Hygiene Data'!$H$5,0,10*ROW('Hygiene Data'!H70))),'Data Summary'!EA76="Yes"),OFFSET('Hygiene Data'!$H$5,0,10*ROW('Hygiene Data'!H70)),NA())</f>
        <v>#N/A</v>
      </c>
      <c r="BM76" s="539" t="e">
        <f ca="1">+IF(AND(ISNUMBER(OFFSET('Hygiene Data'!$H$7,0,10*ROW('Hygiene Data'!H70))),'Data Summary'!EB76="Yes"),OFFSET('Hygiene Data'!$H$7,0,10*ROW('Hygiene Data'!H70)),NA())</f>
        <v>#N/A</v>
      </c>
      <c r="BN76" s="539" t="e">
        <f ca="1">+IF(AND(ISNUMBER(OFFSET('Hygiene Data'!$H$9,0,10*ROW('Hygiene Data'!H70))),'Data Summary'!EC76="Yes"),OFFSET('Hygiene Data'!$H$9,0,10*ROW('Hygiene Data'!H70)),NA())</f>
        <v>#N/A</v>
      </c>
      <c r="BO76" s="539" t="e">
        <f ca="1">+IF(AND(ISNUMBER(OFFSET('Hygiene Data'!$I$5,0,10*ROW('Hygiene Data'!I70))),'Data Summary'!ED76="Yes"),OFFSET('Hygiene Data'!$I$5,0,10*ROW('Hygiene Data'!I70)),NA())</f>
        <v>#N/A</v>
      </c>
      <c r="BP76" s="539" t="e">
        <f ca="1">+IF(AND(ISNUMBER(OFFSET('Hygiene Data'!$I$7,0,10*ROW('Hygiene Data'!I70))),'Data Summary'!EE76="Yes"),OFFSET('Hygiene Data'!$I$7,0,10*ROW('Hygiene Data'!I70)),NA())</f>
        <v>#N/A</v>
      </c>
      <c r="BQ76" s="539" t="e">
        <f ca="1">+IF(AND(ISNUMBER(OFFSET('Hygiene Data'!$I$9,0,10*ROW('Hygiene Data'!I70))),'Data Summary'!EF76="Yes"),OFFSET('Hygiene Data'!$I$9,0,10*ROW('Hygiene Data'!I70)),NA())</f>
        <v>#N/A</v>
      </c>
    </row>
    <row r="77" spans="1:69" x14ac:dyDescent="0.25">
      <c r="A77" s="535" t="e">
        <f ca="1">+RIGHT('Data Summary'!A77,LEN('Data Summary'!A77)-9)</f>
        <v>#VALUE!</v>
      </c>
      <c r="B77" s="509" t="str">
        <f ca="1">+IF(ISTEXT('Data Summary'!B77),'Data Summary'!B77,"")</f>
        <v/>
      </c>
      <c r="C77" s="536" t="e">
        <f ca="1">+VALUE('Data Summary'!C77)</f>
        <v>#VALUE!</v>
      </c>
      <c r="D77" s="537" t="e">
        <f ca="1">+IF(AND(ISNUMBER(OFFSET('Water Data'!$D$4,0,10*ROW('Water Data'!D71))),'Data Summary'!BS77="Yes"),100-OFFSET('Water Data'!$D$4,0,10*ROW('Water Data'!D71)),NA())</f>
        <v>#N/A</v>
      </c>
      <c r="E77" s="537" t="e">
        <f ca="1">+IF(AND(ISNUMBER(OFFSET('Water Data'!$D$6,0,10*ROW('Water Data'!D71))),'Data Summary'!BT77="Yes"),OFFSET('Water Data'!$D$6,0,10*ROW('Water Data'!D71)),NA())</f>
        <v>#N/A</v>
      </c>
      <c r="F77" s="537" t="e">
        <f ca="1">+IF(AND(ISNUMBER(OFFSET('Water Data'!$D$9,0,10*ROW('Water Data'!D71))),'Data Summary'!BU77="Yes"),OFFSET('Water Data'!$D$9,0,10*ROW('Water Data'!D71)),NA())</f>
        <v>#N/A</v>
      </c>
      <c r="G77" s="537" t="e">
        <f ca="1">+IF(AND(ISNUMBER(OFFSET('Water Data'!$E$4,0,10*ROW('Water Data'!E71))),'Data Summary'!BV77="Yes"),100-OFFSET('Water Data'!$E$4,0,10*ROW('Water Data'!E71)),NA())</f>
        <v>#N/A</v>
      </c>
      <c r="H77" s="537" t="e">
        <f ca="1">+IF(AND(ISNUMBER(OFFSET('Water Data'!$E$6,0,10*ROW('Water Data'!E71))),'Data Summary'!BW77="Yes"),OFFSET('Water Data'!$E$6,0,10*ROW('Water Data'!E71)),NA())</f>
        <v>#N/A</v>
      </c>
      <c r="I77" s="537" t="e">
        <f ca="1">+IF(AND(ISNUMBER(OFFSET('Water Data'!$E$9,0,10*ROW('Water Data'!E71))),'Data Summary'!BX77="Yes"),OFFSET('Water Data'!$E$9,0,10*ROW('Water Data'!E71)),NA())</f>
        <v>#N/A</v>
      </c>
      <c r="J77" s="537" t="e">
        <f ca="1">+IF(AND(ISNUMBER(OFFSET('Water Data'!$F$4,0,10*ROW('Water Data'!F71))),'Data Summary'!BY77="Yes"),100-OFFSET('Water Data'!$F$4,0,10*ROW('Water Data'!F71)),NA())</f>
        <v>#N/A</v>
      </c>
      <c r="K77" s="537" t="e">
        <f ca="1">+IF(AND(ISNUMBER(OFFSET('Water Data'!$F$6,0,10*ROW('Water Data'!F71))),'Data Summary'!BZ77="Yes"),OFFSET('Water Data'!$F$6,0,10*ROW('Water Data'!F71)),NA())</f>
        <v>#N/A</v>
      </c>
      <c r="L77" s="537" t="e">
        <f ca="1">+IF(AND(ISNUMBER(OFFSET('Water Data'!$F$9,0,10*ROW('Water Data'!F71))),'Data Summary'!CA77="Yes"),OFFSET('Water Data'!$F$9,0,10*ROW('Water Data'!F71)),NA())</f>
        <v>#N/A</v>
      </c>
      <c r="M77" s="537" t="e">
        <f ca="1">+IF(AND(ISNUMBER(OFFSET('Water Data'!$G$4,0,10*ROW('Water Data'!G71))),'Data Summary'!CB77="Yes"),100-OFFSET('Water Data'!$G$4,0,10*ROW('Water Data'!G71)),NA())</f>
        <v>#N/A</v>
      </c>
      <c r="N77" s="537" t="e">
        <f ca="1">+IF(AND(ISNUMBER(OFFSET('Water Data'!$G$6,0,10*ROW('Water Data'!G71))),'Data Summary'!CC77="Yes"),OFFSET('Water Data'!$G$6,0,10*ROW('Water Data'!G71)),NA())</f>
        <v>#N/A</v>
      </c>
      <c r="O77" s="537" t="e">
        <f ca="1">+IF(AND(ISNUMBER(OFFSET('Water Data'!$G$9,0,10*ROW('Water Data'!G71))),'Data Summary'!CD77="Yes"),OFFSET('Water Data'!$G$9,0,10*ROW('Water Data'!G71)),NA())</f>
        <v>#N/A</v>
      </c>
      <c r="P77" s="537" t="e">
        <f ca="1">+IF(AND(ISNUMBER(OFFSET('Water Data'!$H$4,0,10*ROW('Water Data'!H71))),'Data Summary'!CE77="Yes"),100-OFFSET('Water Data'!$H$4,0,10*ROW('Water Data'!H71)),NA())</f>
        <v>#N/A</v>
      </c>
      <c r="Q77" s="537" t="e">
        <f ca="1">+IF(AND(ISNUMBER(OFFSET('Water Data'!$H$6,0,10*ROW('Water Data'!H71))),'Data Summary'!CF77="Yes"),OFFSET('Water Data'!$H$6,0,10*ROW('Water Data'!H71)),NA())</f>
        <v>#N/A</v>
      </c>
      <c r="R77" s="537" t="e">
        <f ca="1">+IF(AND(ISNUMBER(OFFSET('Water Data'!$H$9,0,10*ROW('Water Data'!H71))),'Data Summary'!CG77="Yes"),OFFSET('Water Data'!$H$9,0,10*ROW('Water Data'!H71)),NA())</f>
        <v>#N/A</v>
      </c>
      <c r="S77" s="537" t="e">
        <f ca="1">+IF(AND(ISNUMBER(OFFSET('Water Data'!$I$4,0,10*ROW('Water Data'!I71))),'Data Summary'!CH77="Yes"),100-OFFSET('Water Data'!$I$4,0,10*ROW('Water Data'!I71)),NA())</f>
        <v>#N/A</v>
      </c>
      <c r="T77" s="537" t="e">
        <f ca="1">+IF(AND(ISNUMBER(OFFSET('Water Data'!$I$6,0,10*ROW('Water Data'!I71))),'Data Summary'!CI77="Yes"),OFFSET('Water Data'!$I$6,0,10*ROW('Water Data'!I71)),NA())</f>
        <v>#N/A</v>
      </c>
      <c r="U77" s="537" t="e">
        <f ca="1">+IF(AND(ISNUMBER(OFFSET('Water Data'!$I$9,0,10*ROW('Water Data'!I71))),'Data Summary'!CJ77="Yes"),OFFSET('Water Data'!$I$9,0,10*ROW('Water Data'!I71)),NA())</f>
        <v>#N/A</v>
      </c>
      <c r="V77" s="538" t="e">
        <f ca="1">+IF(AND(ISNUMBER(OFFSET('Sanitation Data'!$D$4,0,10*ROW('Sanitation Data'!D71))),'Data Summary'!CK77="Yes"),100-OFFSET('Sanitation Data'!$D$4,0,10*ROW('Sanitation Data'!D71)),NA())</f>
        <v>#N/A</v>
      </c>
      <c r="W77" s="538" t="e">
        <f ca="1">+IF(AND(ISNUMBER(OFFSET('Sanitation Data'!$D$6,0,10*ROW('Sanitation Data'!D71))),'Data Summary'!CL77="Yes"),OFFSET('Sanitation Data'!$D$6,0,10*ROW('Sanitation Data'!D71)),NA())</f>
        <v>#N/A</v>
      </c>
      <c r="X77" s="538" t="e">
        <f ca="1">+IF(AND(ISNUMBER(OFFSET('Sanitation Data'!$D$10,0,10*ROW('Sanitation Data'!D71))),'Data Summary'!CM77="Yes"),OFFSET('Sanitation Data'!$D$10,0,10*ROW('Sanitation Data'!D71)),NA())</f>
        <v>#N/A</v>
      </c>
      <c r="Y77" s="538" t="e">
        <f ca="1">+IF(AND(ISNUMBER(OFFSET('Sanitation Data'!$D$11,0,10*ROW('Sanitation Data'!D71))),'Data Summary'!CN77="Yes"),OFFSET('Sanitation Data'!$D$11,0,10*ROW('Sanitation Data'!D71)),NA())</f>
        <v>#N/A</v>
      </c>
      <c r="Z77" s="538" t="e">
        <f ca="1">+IF(AND(ISNUMBER(OFFSET('Sanitation Data'!$D$12,0,10*ROW('Sanitation Data'!D71))),'Data Summary'!CO77="Yes"),OFFSET('Sanitation Data'!$D$12,0,10*ROW('Sanitation Data'!D71)),NA())</f>
        <v>#N/A</v>
      </c>
      <c r="AA77" s="538" t="e">
        <f ca="1">+IF(AND(ISNUMBER(OFFSET('Sanitation Data'!$E$4,0,10*ROW('Sanitation Data'!E71))),'Data Summary'!CP77="Yes"),100-OFFSET('Sanitation Data'!$E$4,0,10*ROW('Sanitation Data'!E71)),NA())</f>
        <v>#N/A</v>
      </c>
      <c r="AB77" s="538" t="e">
        <f ca="1">+IF(AND(ISNUMBER(OFFSET('Sanitation Data'!$E$6,0,10*ROW('Sanitation Data'!E71))),'Data Summary'!CQ77="Yes"),OFFSET('Sanitation Data'!$E$6,0,10*ROW('Sanitation Data'!E71)),NA())</f>
        <v>#N/A</v>
      </c>
      <c r="AC77" s="538" t="e">
        <f ca="1">+IF(AND(ISNUMBER(OFFSET('Sanitation Data'!$E$10,0,10*ROW('Sanitation Data'!E71))),'Data Summary'!CR77="Yes"),OFFSET('Sanitation Data'!$E$10,0,10*ROW('Sanitation Data'!E71)),NA())</f>
        <v>#N/A</v>
      </c>
      <c r="AD77" s="538" t="e">
        <f ca="1">+IF(AND(ISNUMBER(OFFSET('Sanitation Data'!$E$11,0,10*ROW('Sanitation Data'!E71))),'Data Summary'!CS77="Yes"),OFFSET('Sanitation Data'!$E$11,0,10*ROW('Sanitation Data'!E71)),NA())</f>
        <v>#N/A</v>
      </c>
      <c r="AE77" s="538" t="e">
        <f ca="1">+IF(AND(ISNUMBER(OFFSET('Sanitation Data'!$E$12,0,10*ROW('Sanitation Data'!E71))),'Data Summary'!CT77="Yes"),OFFSET('Sanitation Data'!$E$12,0,10*ROW('Sanitation Data'!E71)),NA())</f>
        <v>#N/A</v>
      </c>
      <c r="AF77" s="538" t="e">
        <f ca="1">+IF(AND(ISNUMBER(OFFSET('Sanitation Data'!$F$4,0,10*ROW('Sanitation Data'!F71))),'Data Summary'!CU77="Yes"),100-OFFSET('Sanitation Data'!$F$4,0,10*ROW('Sanitation Data'!F71)),NA())</f>
        <v>#N/A</v>
      </c>
      <c r="AG77" s="538" t="e">
        <f ca="1">+IF(AND(ISNUMBER(OFFSET('Sanitation Data'!$F$6,0,10*ROW('Sanitation Data'!F71))),'Data Summary'!CV77="Yes"),OFFSET('Sanitation Data'!$F$6,0,10*ROW('Sanitation Data'!F71)),NA())</f>
        <v>#N/A</v>
      </c>
      <c r="AH77" s="538" t="e">
        <f ca="1">+IF(AND(ISNUMBER(OFFSET('Sanitation Data'!$F$10,0,10*ROW('Sanitation Data'!F71))),'Data Summary'!CW77="Yes"),OFFSET('Sanitation Data'!$F$10,0,10*ROW('Sanitation Data'!F71)),NA())</f>
        <v>#N/A</v>
      </c>
      <c r="AI77" s="538" t="e">
        <f ca="1">+IF(AND(ISNUMBER(OFFSET('Sanitation Data'!$F$11,0,10*ROW('Sanitation Data'!F71))),'Data Summary'!CX77="Yes"),OFFSET('Sanitation Data'!$F$11,0,10*ROW('Sanitation Data'!F71)),NA())</f>
        <v>#N/A</v>
      </c>
      <c r="AJ77" s="538" t="e">
        <f ca="1">+IF(AND(ISNUMBER(OFFSET('Sanitation Data'!$F$12,0,10*ROW('Sanitation Data'!F71))),'Data Summary'!CY77="Yes"),OFFSET('Sanitation Data'!$F$12,0,10*ROW('Sanitation Data'!F71)),NA())</f>
        <v>#N/A</v>
      </c>
      <c r="AK77" s="538" t="e">
        <f ca="1">+IF(AND(ISNUMBER(OFFSET('Sanitation Data'!$G$4,0,10*ROW('Sanitation Data'!G71))),'Data Summary'!CZ77="Yes"),100-OFFSET('Sanitation Data'!$G$4,0,10*ROW('Sanitation Data'!G71)),NA())</f>
        <v>#N/A</v>
      </c>
      <c r="AL77" s="538" t="e">
        <f ca="1">+IF(AND(ISNUMBER(OFFSET('Sanitation Data'!$G$6,0,10*ROW('Sanitation Data'!G71))),'Data Summary'!DA77="Yes"),OFFSET('Sanitation Data'!$G$6,0,10*ROW('Sanitation Data'!G71)),NA())</f>
        <v>#N/A</v>
      </c>
      <c r="AM77" s="538" t="e">
        <f ca="1">+IF(AND(ISNUMBER(OFFSET('Sanitation Data'!$G$10,0,10*ROW('Sanitation Data'!G71))),'Data Summary'!DB77="Yes"),OFFSET('Sanitation Data'!$G$10,0,10*ROW('Sanitation Data'!G71)),NA())</f>
        <v>#N/A</v>
      </c>
      <c r="AN77" s="538" t="e">
        <f ca="1">+IF(AND(ISNUMBER(OFFSET('Sanitation Data'!$G$11,0,10*ROW('Sanitation Data'!G71))),'Data Summary'!DC77="Yes"),OFFSET('Sanitation Data'!$G$11,0,10*ROW('Sanitation Data'!G71)),NA())</f>
        <v>#N/A</v>
      </c>
      <c r="AO77" s="538" t="e">
        <f ca="1">+IF(AND(ISNUMBER(OFFSET('Sanitation Data'!$G$12,0,10*ROW('Sanitation Data'!G71))),'Data Summary'!DD77="Yes"),OFFSET('Sanitation Data'!$G$12,0,10*ROW('Sanitation Data'!G71)),NA())</f>
        <v>#N/A</v>
      </c>
      <c r="AP77" s="538" t="e">
        <f ca="1">+IF(AND(ISNUMBER(OFFSET('Sanitation Data'!$H$4,0,10*ROW('Sanitation Data'!H71))),'Data Summary'!DE77="Yes"),100-OFFSET('Sanitation Data'!$H$4,0,10*ROW('Sanitation Data'!H71)),NA())</f>
        <v>#N/A</v>
      </c>
      <c r="AQ77" s="538" t="e">
        <f ca="1">+IF(AND(ISNUMBER(OFFSET('Sanitation Data'!$H$6,0,10*ROW('Sanitation Data'!H71))),'Data Summary'!DF77="Yes"),OFFSET('Sanitation Data'!$H$6,0,10*ROW('Sanitation Data'!H71)),NA())</f>
        <v>#N/A</v>
      </c>
      <c r="AR77" s="538" t="e">
        <f ca="1">+IF(AND(ISNUMBER(OFFSET('Sanitation Data'!$H$10,0,10*ROW('Sanitation Data'!H71))),'Data Summary'!DG77="Yes"),OFFSET('Sanitation Data'!$H$10,0,10*ROW('Sanitation Data'!H71)),NA())</f>
        <v>#N/A</v>
      </c>
      <c r="AS77" s="538" t="e">
        <f ca="1">+IF(AND(ISNUMBER(OFFSET('Sanitation Data'!$H$11,0,10*ROW('Sanitation Data'!H71))),'Data Summary'!DH77="Yes"),OFFSET('Sanitation Data'!$H$11,0,10*ROW('Sanitation Data'!H71)),NA())</f>
        <v>#N/A</v>
      </c>
      <c r="AT77" s="538" t="e">
        <f ca="1">+IF(AND(ISNUMBER(OFFSET('Sanitation Data'!$H$12,0,10*ROW('Sanitation Data'!H71))),'Data Summary'!DI77="Yes"),OFFSET('Sanitation Data'!$H$12,0,10*ROW('Sanitation Data'!H71)),NA())</f>
        <v>#N/A</v>
      </c>
      <c r="AU77" s="538" t="e">
        <f ca="1">+IF(AND(ISNUMBER(OFFSET('Sanitation Data'!$I$4,0,10*ROW('Sanitation Data'!I71))),'Data Summary'!DJ77="Yes"),100-OFFSET('Sanitation Data'!$I$4,0,10*ROW('Sanitation Data'!I71)),NA())</f>
        <v>#N/A</v>
      </c>
      <c r="AV77" s="538" t="e">
        <f ca="1">+IF(AND(ISNUMBER(OFFSET('Sanitation Data'!$I$6,0,10*ROW('Sanitation Data'!I71))),'Data Summary'!DK77="Yes"),OFFSET('Sanitation Data'!$I$6,0,10*ROW('Sanitation Data'!I71)),NA())</f>
        <v>#N/A</v>
      </c>
      <c r="AW77" s="538" t="e">
        <f ca="1">+IF(AND(ISNUMBER(OFFSET('Sanitation Data'!$I$10,0,10*ROW('Sanitation Data'!I71))),'Data Summary'!DL77="Yes"),OFFSET('Sanitation Data'!$I$10,0,10*ROW('Sanitation Data'!I71)),NA())</f>
        <v>#N/A</v>
      </c>
      <c r="AX77" s="538" t="e">
        <f ca="1">+IF(AND(ISNUMBER(OFFSET('Sanitation Data'!$I$11,0,10*ROW('Sanitation Data'!I71))),'Data Summary'!DM77="Yes"),OFFSET('Sanitation Data'!$I$11,0,10*ROW('Sanitation Data'!I71)),NA())</f>
        <v>#N/A</v>
      </c>
      <c r="AY77" s="538" t="e">
        <f ca="1">+IF(AND(ISNUMBER(OFFSET('Sanitation Data'!$I$12,0,10*ROW('Sanitation Data'!I71))),'Data Summary'!DN77="Yes"),OFFSET('Sanitation Data'!$I$12,0,10*ROW('Sanitation Data'!I71)),NA())</f>
        <v>#N/A</v>
      </c>
      <c r="AZ77" s="539" t="e">
        <f ca="1">+IF(AND(ISNUMBER(OFFSET('Hygiene Data'!$D$5,0,10*ROW('Hygiene Data'!D71))),'Data Summary'!DO77="Yes"),OFFSET('Hygiene Data'!$D$5,0,10*ROW('Hygiene Data'!D71)),NA())</f>
        <v>#N/A</v>
      </c>
      <c r="BA77" s="539" t="e">
        <f ca="1">+IF(AND(ISNUMBER(OFFSET('Hygiene Data'!$D$7,0,10*ROW('Hygiene Data'!D71))),'Data Summary'!DP77="Yes"),OFFSET('Hygiene Data'!$D$7,0,10*ROW('Hygiene Data'!D71)),NA())</f>
        <v>#N/A</v>
      </c>
      <c r="BB77" s="539" t="e">
        <f ca="1">+IF(AND(ISNUMBER(OFFSET('Hygiene Data'!$D$9,0,10*ROW('Hygiene Data'!D71))),'Data Summary'!DQ77="Yes"),OFFSET('Hygiene Data'!$D$9,0,10*ROW('Hygiene Data'!D71)),NA())</f>
        <v>#N/A</v>
      </c>
      <c r="BC77" s="539" t="e">
        <f ca="1">+IF(AND(ISNUMBER(OFFSET('Hygiene Data'!$E$5,0,10*ROW('Hygiene Data'!E71))),'Data Summary'!DR77="Yes"),OFFSET('Hygiene Data'!$E$5,0,10*ROW('Hygiene Data'!E71)),NA())</f>
        <v>#N/A</v>
      </c>
      <c r="BD77" s="539" t="e">
        <f ca="1">+IF(AND(ISNUMBER(OFFSET('Hygiene Data'!$E$7,0,10*ROW('Hygiene Data'!E71))),'Data Summary'!DS77="Yes"),OFFSET('Hygiene Data'!$E$7,0,10*ROW('Hygiene Data'!E71)),NA())</f>
        <v>#N/A</v>
      </c>
      <c r="BE77" s="539" t="e">
        <f ca="1">+IF(AND(ISNUMBER(OFFSET('Hygiene Data'!$E$9,0,10*ROW('Hygiene Data'!E71))),'Data Summary'!DT77="Yes"),OFFSET('Hygiene Data'!$E$9,0,10*ROW('Hygiene Data'!E71)),NA())</f>
        <v>#N/A</v>
      </c>
      <c r="BF77" s="539" t="e">
        <f ca="1">+IF(AND(ISNUMBER(OFFSET('Hygiene Data'!$F$5,0,10*ROW('Hygiene Data'!F71))),'Data Summary'!DU77="Yes"),OFFSET('Hygiene Data'!$F$5,0,10*ROW('Hygiene Data'!F71)),NA())</f>
        <v>#N/A</v>
      </c>
      <c r="BG77" s="539" t="e">
        <f ca="1">+IF(AND(ISNUMBER(OFFSET('Hygiene Data'!$F$7,0,10*ROW('Hygiene Data'!F71))),'Data Summary'!DV77="Yes"),OFFSET('Hygiene Data'!$F$7,0,10*ROW('Hygiene Data'!F71)),NA())</f>
        <v>#N/A</v>
      </c>
      <c r="BH77" s="539" t="e">
        <f ca="1">+IF(AND(ISNUMBER(OFFSET('Hygiene Data'!$F$9,0,10*ROW('Hygiene Data'!F71))),'Data Summary'!DW77="Yes"),OFFSET('Hygiene Data'!$F$9,0,10*ROW('Hygiene Data'!F71)),NA())</f>
        <v>#N/A</v>
      </c>
      <c r="BI77" s="539" t="e">
        <f ca="1">+IF(AND(ISNUMBER(OFFSET('Hygiene Data'!$G$5,0,10*ROW('Hygiene Data'!G71))),'Data Summary'!DX77="Yes"),OFFSET('Hygiene Data'!$G$5,0,10*ROW('Hygiene Data'!G71)),NA())</f>
        <v>#N/A</v>
      </c>
      <c r="BJ77" s="539" t="e">
        <f ca="1">+IF(AND(ISNUMBER(OFFSET('Hygiene Data'!$G$7,0,10*ROW('Hygiene Data'!G71))),'Data Summary'!DY77="Yes"),OFFSET('Hygiene Data'!$G$7,0,10*ROW('Hygiene Data'!G71)),NA())</f>
        <v>#N/A</v>
      </c>
      <c r="BK77" s="539" t="e">
        <f ca="1">+IF(AND(ISNUMBER(OFFSET('Hygiene Data'!$G$9,0,10*ROW('Hygiene Data'!G71))),'Data Summary'!DZ77="Yes"),OFFSET('Hygiene Data'!$G$9,0,10*ROW('Hygiene Data'!G71)),NA())</f>
        <v>#N/A</v>
      </c>
      <c r="BL77" s="539" t="e">
        <f ca="1">+IF(AND(ISNUMBER(OFFSET('Hygiene Data'!$H$5,0,10*ROW('Hygiene Data'!H71))),'Data Summary'!EA77="Yes"),OFFSET('Hygiene Data'!$H$5,0,10*ROW('Hygiene Data'!H71)),NA())</f>
        <v>#N/A</v>
      </c>
      <c r="BM77" s="539" t="e">
        <f ca="1">+IF(AND(ISNUMBER(OFFSET('Hygiene Data'!$H$7,0,10*ROW('Hygiene Data'!H71))),'Data Summary'!EB77="Yes"),OFFSET('Hygiene Data'!$H$7,0,10*ROW('Hygiene Data'!H71)),NA())</f>
        <v>#N/A</v>
      </c>
      <c r="BN77" s="539" t="e">
        <f ca="1">+IF(AND(ISNUMBER(OFFSET('Hygiene Data'!$H$9,0,10*ROW('Hygiene Data'!H71))),'Data Summary'!EC77="Yes"),OFFSET('Hygiene Data'!$H$9,0,10*ROW('Hygiene Data'!H71)),NA())</f>
        <v>#N/A</v>
      </c>
      <c r="BO77" s="539" t="e">
        <f ca="1">+IF(AND(ISNUMBER(OFFSET('Hygiene Data'!$I$5,0,10*ROW('Hygiene Data'!I71))),'Data Summary'!ED77="Yes"),OFFSET('Hygiene Data'!$I$5,0,10*ROW('Hygiene Data'!I71)),NA())</f>
        <v>#N/A</v>
      </c>
      <c r="BP77" s="539" t="e">
        <f ca="1">+IF(AND(ISNUMBER(OFFSET('Hygiene Data'!$I$7,0,10*ROW('Hygiene Data'!I71))),'Data Summary'!EE77="Yes"),OFFSET('Hygiene Data'!$I$7,0,10*ROW('Hygiene Data'!I71)),NA())</f>
        <v>#N/A</v>
      </c>
      <c r="BQ77" s="539" t="e">
        <f ca="1">+IF(AND(ISNUMBER(OFFSET('Hygiene Data'!$I$9,0,10*ROW('Hygiene Data'!I71))),'Data Summary'!EF77="Yes"),OFFSET('Hygiene Data'!$I$9,0,10*ROW('Hygiene Data'!I71)),NA())</f>
        <v>#N/A</v>
      </c>
    </row>
    <row r="78" spans="1:69" x14ac:dyDescent="0.25">
      <c r="A78" s="535" t="e">
        <f ca="1">+RIGHT('Data Summary'!A78,LEN('Data Summary'!A78)-9)</f>
        <v>#VALUE!</v>
      </c>
      <c r="B78" s="509" t="str">
        <f ca="1">+IF(ISTEXT('Data Summary'!B78),'Data Summary'!B78,"")</f>
        <v/>
      </c>
      <c r="C78" s="536" t="e">
        <f ca="1">+VALUE('Data Summary'!C78)</f>
        <v>#VALUE!</v>
      </c>
      <c r="D78" s="537" t="e">
        <f ca="1">+IF(AND(ISNUMBER(OFFSET('Water Data'!$D$4,0,10*ROW('Water Data'!D72))),'Data Summary'!BS78="Yes"),100-OFFSET('Water Data'!$D$4,0,10*ROW('Water Data'!D72)),NA())</f>
        <v>#N/A</v>
      </c>
      <c r="E78" s="537" t="e">
        <f ca="1">+IF(AND(ISNUMBER(OFFSET('Water Data'!$D$6,0,10*ROW('Water Data'!D72))),'Data Summary'!BT78="Yes"),OFFSET('Water Data'!$D$6,0,10*ROW('Water Data'!D72)),NA())</f>
        <v>#N/A</v>
      </c>
      <c r="F78" s="537" t="e">
        <f ca="1">+IF(AND(ISNUMBER(OFFSET('Water Data'!$D$9,0,10*ROW('Water Data'!D72))),'Data Summary'!BU78="Yes"),OFFSET('Water Data'!$D$9,0,10*ROW('Water Data'!D72)),NA())</f>
        <v>#N/A</v>
      </c>
      <c r="G78" s="537" t="e">
        <f ca="1">+IF(AND(ISNUMBER(OFFSET('Water Data'!$E$4,0,10*ROW('Water Data'!E72))),'Data Summary'!BV78="Yes"),100-OFFSET('Water Data'!$E$4,0,10*ROW('Water Data'!E72)),NA())</f>
        <v>#N/A</v>
      </c>
      <c r="H78" s="537" t="e">
        <f ca="1">+IF(AND(ISNUMBER(OFFSET('Water Data'!$E$6,0,10*ROW('Water Data'!E72))),'Data Summary'!BW78="Yes"),OFFSET('Water Data'!$E$6,0,10*ROW('Water Data'!E72)),NA())</f>
        <v>#N/A</v>
      </c>
      <c r="I78" s="537" t="e">
        <f ca="1">+IF(AND(ISNUMBER(OFFSET('Water Data'!$E$9,0,10*ROW('Water Data'!E72))),'Data Summary'!BX78="Yes"),OFFSET('Water Data'!$E$9,0,10*ROW('Water Data'!E72)),NA())</f>
        <v>#N/A</v>
      </c>
      <c r="J78" s="537" t="e">
        <f ca="1">+IF(AND(ISNUMBER(OFFSET('Water Data'!$F$4,0,10*ROW('Water Data'!F72))),'Data Summary'!BY78="Yes"),100-OFFSET('Water Data'!$F$4,0,10*ROW('Water Data'!F72)),NA())</f>
        <v>#N/A</v>
      </c>
      <c r="K78" s="537" t="e">
        <f ca="1">+IF(AND(ISNUMBER(OFFSET('Water Data'!$F$6,0,10*ROW('Water Data'!F72))),'Data Summary'!BZ78="Yes"),OFFSET('Water Data'!$F$6,0,10*ROW('Water Data'!F72)),NA())</f>
        <v>#N/A</v>
      </c>
      <c r="L78" s="537" t="e">
        <f ca="1">+IF(AND(ISNUMBER(OFFSET('Water Data'!$F$9,0,10*ROW('Water Data'!F72))),'Data Summary'!CA78="Yes"),OFFSET('Water Data'!$F$9,0,10*ROW('Water Data'!F72)),NA())</f>
        <v>#N/A</v>
      </c>
      <c r="M78" s="537" t="e">
        <f ca="1">+IF(AND(ISNUMBER(OFFSET('Water Data'!$G$4,0,10*ROW('Water Data'!G72))),'Data Summary'!CB78="Yes"),100-OFFSET('Water Data'!$G$4,0,10*ROW('Water Data'!G72)),NA())</f>
        <v>#N/A</v>
      </c>
      <c r="N78" s="537" t="e">
        <f ca="1">+IF(AND(ISNUMBER(OFFSET('Water Data'!$G$6,0,10*ROW('Water Data'!G72))),'Data Summary'!CC78="Yes"),OFFSET('Water Data'!$G$6,0,10*ROW('Water Data'!G72)),NA())</f>
        <v>#N/A</v>
      </c>
      <c r="O78" s="537" t="e">
        <f ca="1">+IF(AND(ISNUMBER(OFFSET('Water Data'!$G$9,0,10*ROW('Water Data'!G72))),'Data Summary'!CD78="Yes"),OFFSET('Water Data'!$G$9,0,10*ROW('Water Data'!G72)),NA())</f>
        <v>#N/A</v>
      </c>
      <c r="P78" s="537" t="e">
        <f ca="1">+IF(AND(ISNUMBER(OFFSET('Water Data'!$H$4,0,10*ROW('Water Data'!H72))),'Data Summary'!CE78="Yes"),100-OFFSET('Water Data'!$H$4,0,10*ROW('Water Data'!H72)),NA())</f>
        <v>#N/A</v>
      </c>
      <c r="Q78" s="537" t="e">
        <f ca="1">+IF(AND(ISNUMBER(OFFSET('Water Data'!$H$6,0,10*ROW('Water Data'!H72))),'Data Summary'!CF78="Yes"),OFFSET('Water Data'!$H$6,0,10*ROW('Water Data'!H72)),NA())</f>
        <v>#N/A</v>
      </c>
      <c r="R78" s="537" t="e">
        <f ca="1">+IF(AND(ISNUMBER(OFFSET('Water Data'!$H$9,0,10*ROW('Water Data'!H72))),'Data Summary'!CG78="Yes"),OFFSET('Water Data'!$H$9,0,10*ROW('Water Data'!H72)),NA())</f>
        <v>#N/A</v>
      </c>
      <c r="S78" s="537" t="e">
        <f ca="1">+IF(AND(ISNUMBER(OFFSET('Water Data'!$I$4,0,10*ROW('Water Data'!I72))),'Data Summary'!CH78="Yes"),100-OFFSET('Water Data'!$I$4,0,10*ROW('Water Data'!I72)),NA())</f>
        <v>#N/A</v>
      </c>
      <c r="T78" s="537" t="e">
        <f ca="1">+IF(AND(ISNUMBER(OFFSET('Water Data'!$I$6,0,10*ROW('Water Data'!I72))),'Data Summary'!CI78="Yes"),OFFSET('Water Data'!$I$6,0,10*ROW('Water Data'!I72)),NA())</f>
        <v>#N/A</v>
      </c>
      <c r="U78" s="537" t="e">
        <f ca="1">+IF(AND(ISNUMBER(OFFSET('Water Data'!$I$9,0,10*ROW('Water Data'!I72))),'Data Summary'!CJ78="Yes"),OFFSET('Water Data'!$I$9,0,10*ROW('Water Data'!I72)),NA())</f>
        <v>#N/A</v>
      </c>
      <c r="V78" s="538" t="e">
        <f ca="1">+IF(AND(ISNUMBER(OFFSET('Sanitation Data'!$D$4,0,10*ROW('Sanitation Data'!D72))),'Data Summary'!CK78="Yes"),100-OFFSET('Sanitation Data'!$D$4,0,10*ROW('Sanitation Data'!D72)),NA())</f>
        <v>#N/A</v>
      </c>
      <c r="W78" s="538" t="e">
        <f ca="1">+IF(AND(ISNUMBER(OFFSET('Sanitation Data'!$D$6,0,10*ROW('Sanitation Data'!D72))),'Data Summary'!CL78="Yes"),OFFSET('Sanitation Data'!$D$6,0,10*ROW('Sanitation Data'!D72)),NA())</f>
        <v>#N/A</v>
      </c>
      <c r="X78" s="538" t="e">
        <f ca="1">+IF(AND(ISNUMBER(OFFSET('Sanitation Data'!$D$10,0,10*ROW('Sanitation Data'!D72))),'Data Summary'!CM78="Yes"),OFFSET('Sanitation Data'!$D$10,0,10*ROW('Sanitation Data'!D72)),NA())</f>
        <v>#N/A</v>
      </c>
      <c r="Y78" s="538" t="e">
        <f ca="1">+IF(AND(ISNUMBER(OFFSET('Sanitation Data'!$D$11,0,10*ROW('Sanitation Data'!D72))),'Data Summary'!CN78="Yes"),OFFSET('Sanitation Data'!$D$11,0,10*ROW('Sanitation Data'!D72)),NA())</f>
        <v>#N/A</v>
      </c>
      <c r="Z78" s="538" t="e">
        <f ca="1">+IF(AND(ISNUMBER(OFFSET('Sanitation Data'!$D$12,0,10*ROW('Sanitation Data'!D72))),'Data Summary'!CO78="Yes"),OFFSET('Sanitation Data'!$D$12,0,10*ROW('Sanitation Data'!D72)),NA())</f>
        <v>#N/A</v>
      </c>
      <c r="AA78" s="538" t="e">
        <f ca="1">+IF(AND(ISNUMBER(OFFSET('Sanitation Data'!$E$4,0,10*ROW('Sanitation Data'!E72))),'Data Summary'!CP78="Yes"),100-OFFSET('Sanitation Data'!$E$4,0,10*ROW('Sanitation Data'!E72)),NA())</f>
        <v>#N/A</v>
      </c>
      <c r="AB78" s="538" t="e">
        <f ca="1">+IF(AND(ISNUMBER(OFFSET('Sanitation Data'!$E$6,0,10*ROW('Sanitation Data'!E72))),'Data Summary'!CQ78="Yes"),OFFSET('Sanitation Data'!$E$6,0,10*ROW('Sanitation Data'!E72)),NA())</f>
        <v>#N/A</v>
      </c>
      <c r="AC78" s="538" t="e">
        <f ca="1">+IF(AND(ISNUMBER(OFFSET('Sanitation Data'!$E$10,0,10*ROW('Sanitation Data'!E72))),'Data Summary'!CR78="Yes"),OFFSET('Sanitation Data'!$E$10,0,10*ROW('Sanitation Data'!E72)),NA())</f>
        <v>#N/A</v>
      </c>
      <c r="AD78" s="538" t="e">
        <f ca="1">+IF(AND(ISNUMBER(OFFSET('Sanitation Data'!$E$11,0,10*ROW('Sanitation Data'!E72))),'Data Summary'!CS78="Yes"),OFFSET('Sanitation Data'!$E$11,0,10*ROW('Sanitation Data'!E72)),NA())</f>
        <v>#N/A</v>
      </c>
      <c r="AE78" s="538" t="e">
        <f ca="1">+IF(AND(ISNUMBER(OFFSET('Sanitation Data'!$E$12,0,10*ROW('Sanitation Data'!E72))),'Data Summary'!CT78="Yes"),OFFSET('Sanitation Data'!$E$12,0,10*ROW('Sanitation Data'!E72)),NA())</f>
        <v>#N/A</v>
      </c>
      <c r="AF78" s="538" t="e">
        <f ca="1">+IF(AND(ISNUMBER(OFFSET('Sanitation Data'!$F$4,0,10*ROW('Sanitation Data'!F72))),'Data Summary'!CU78="Yes"),100-OFFSET('Sanitation Data'!$F$4,0,10*ROW('Sanitation Data'!F72)),NA())</f>
        <v>#N/A</v>
      </c>
      <c r="AG78" s="538" t="e">
        <f ca="1">+IF(AND(ISNUMBER(OFFSET('Sanitation Data'!$F$6,0,10*ROW('Sanitation Data'!F72))),'Data Summary'!CV78="Yes"),OFFSET('Sanitation Data'!$F$6,0,10*ROW('Sanitation Data'!F72)),NA())</f>
        <v>#N/A</v>
      </c>
      <c r="AH78" s="538" t="e">
        <f ca="1">+IF(AND(ISNUMBER(OFFSET('Sanitation Data'!$F$10,0,10*ROW('Sanitation Data'!F72))),'Data Summary'!CW78="Yes"),OFFSET('Sanitation Data'!$F$10,0,10*ROW('Sanitation Data'!F72)),NA())</f>
        <v>#N/A</v>
      </c>
      <c r="AI78" s="538" t="e">
        <f ca="1">+IF(AND(ISNUMBER(OFFSET('Sanitation Data'!$F$11,0,10*ROW('Sanitation Data'!F72))),'Data Summary'!CX78="Yes"),OFFSET('Sanitation Data'!$F$11,0,10*ROW('Sanitation Data'!F72)),NA())</f>
        <v>#N/A</v>
      </c>
      <c r="AJ78" s="538" t="e">
        <f ca="1">+IF(AND(ISNUMBER(OFFSET('Sanitation Data'!$F$12,0,10*ROW('Sanitation Data'!F72))),'Data Summary'!CY78="Yes"),OFFSET('Sanitation Data'!$F$12,0,10*ROW('Sanitation Data'!F72)),NA())</f>
        <v>#N/A</v>
      </c>
      <c r="AK78" s="538" t="e">
        <f ca="1">+IF(AND(ISNUMBER(OFFSET('Sanitation Data'!$G$4,0,10*ROW('Sanitation Data'!G72))),'Data Summary'!CZ78="Yes"),100-OFFSET('Sanitation Data'!$G$4,0,10*ROW('Sanitation Data'!G72)),NA())</f>
        <v>#N/A</v>
      </c>
      <c r="AL78" s="538" t="e">
        <f ca="1">+IF(AND(ISNUMBER(OFFSET('Sanitation Data'!$G$6,0,10*ROW('Sanitation Data'!G72))),'Data Summary'!DA78="Yes"),OFFSET('Sanitation Data'!$G$6,0,10*ROW('Sanitation Data'!G72)),NA())</f>
        <v>#N/A</v>
      </c>
      <c r="AM78" s="538" t="e">
        <f ca="1">+IF(AND(ISNUMBER(OFFSET('Sanitation Data'!$G$10,0,10*ROW('Sanitation Data'!G72))),'Data Summary'!DB78="Yes"),OFFSET('Sanitation Data'!$G$10,0,10*ROW('Sanitation Data'!G72)),NA())</f>
        <v>#N/A</v>
      </c>
      <c r="AN78" s="538" t="e">
        <f ca="1">+IF(AND(ISNUMBER(OFFSET('Sanitation Data'!$G$11,0,10*ROW('Sanitation Data'!G72))),'Data Summary'!DC78="Yes"),OFFSET('Sanitation Data'!$G$11,0,10*ROW('Sanitation Data'!G72)),NA())</f>
        <v>#N/A</v>
      </c>
      <c r="AO78" s="538" t="e">
        <f ca="1">+IF(AND(ISNUMBER(OFFSET('Sanitation Data'!$G$12,0,10*ROW('Sanitation Data'!G72))),'Data Summary'!DD78="Yes"),OFFSET('Sanitation Data'!$G$12,0,10*ROW('Sanitation Data'!G72)),NA())</f>
        <v>#N/A</v>
      </c>
      <c r="AP78" s="538" t="e">
        <f ca="1">+IF(AND(ISNUMBER(OFFSET('Sanitation Data'!$H$4,0,10*ROW('Sanitation Data'!H72))),'Data Summary'!DE78="Yes"),100-OFFSET('Sanitation Data'!$H$4,0,10*ROW('Sanitation Data'!H72)),NA())</f>
        <v>#N/A</v>
      </c>
      <c r="AQ78" s="538" t="e">
        <f ca="1">+IF(AND(ISNUMBER(OFFSET('Sanitation Data'!$H$6,0,10*ROW('Sanitation Data'!H72))),'Data Summary'!DF78="Yes"),OFFSET('Sanitation Data'!$H$6,0,10*ROW('Sanitation Data'!H72)),NA())</f>
        <v>#N/A</v>
      </c>
      <c r="AR78" s="538" t="e">
        <f ca="1">+IF(AND(ISNUMBER(OFFSET('Sanitation Data'!$H$10,0,10*ROW('Sanitation Data'!H72))),'Data Summary'!DG78="Yes"),OFFSET('Sanitation Data'!$H$10,0,10*ROW('Sanitation Data'!H72)),NA())</f>
        <v>#N/A</v>
      </c>
      <c r="AS78" s="538" t="e">
        <f ca="1">+IF(AND(ISNUMBER(OFFSET('Sanitation Data'!$H$11,0,10*ROW('Sanitation Data'!H72))),'Data Summary'!DH78="Yes"),OFFSET('Sanitation Data'!$H$11,0,10*ROW('Sanitation Data'!H72)),NA())</f>
        <v>#N/A</v>
      </c>
      <c r="AT78" s="538" t="e">
        <f ca="1">+IF(AND(ISNUMBER(OFFSET('Sanitation Data'!$H$12,0,10*ROW('Sanitation Data'!H72))),'Data Summary'!DI78="Yes"),OFFSET('Sanitation Data'!$H$12,0,10*ROW('Sanitation Data'!H72)),NA())</f>
        <v>#N/A</v>
      </c>
      <c r="AU78" s="538" t="e">
        <f ca="1">+IF(AND(ISNUMBER(OFFSET('Sanitation Data'!$I$4,0,10*ROW('Sanitation Data'!I72))),'Data Summary'!DJ78="Yes"),100-OFFSET('Sanitation Data'!$I$4,0,10*ROW('Sanitation Data'!I72)),NA())</f>
        <v>#N/A</v>
      </c>
      <c r="AV78" s="538" t="e">
        <f ca="1">+IF(AND(ISNUMBER(OFFSET('Sanitation Data'!$I$6,0,10*ROW('Sanitation Data'!I72))),'Data Summary'!DK78="Yes"),OFFSET('Sanitation Data'!$I$6,0,10*ROW('Sanitation Data'!I72)),NA())</f>
        <v>#N/A</v>
      </c>
      <c r="AW78" s="538" t="e">
        <f ca="1">+IF(AND(ISNUMBER(OFFSET('Sanitation Data'!$I$10,0,10*ROW('Sanitation Data'!I72))),'Data Summary'!DL78="Yes"),OFFSET('Sanitation Data'!$I$10,0,10*ROW('Sanitation Data'!I72)),NA())</f>
        <v>#N/A</v>
      </c>
      <c r="AX78" s="538" t="e">
        <f ca="1">+IF(AND(ISNUMBER(OFFSET('Sanitation Data'!$I$11,0,10*ROW('Sanitation Data'!I72))),'Data Summary'!DM78="Yes"),OFFSET('Sanitation Data'!$I$11,0,10*ROW('Sanitation Data'!I72)),NA())</f>
        <v>#N/A</v>
      </c>
      <c r="AY78" s="538" t="e">
        <f ca="1">+IF(AND(ISNUMBER(OFFSET('Sanitation Data'!$I$12,0,10*ROW('Sanitation Data'!I72))),'Data Summary'!DN78="Yes"),OFFSET('Sanitation Data'!$I$12,0,10*ROW('Sanitation Data'!I72)),NA())</f>
        <v>#N/A</v>
      </c>
      <c r="AZ78" s="539" t="e">
        <f ca="1">+IF(AND(ISNUMBER(OFFSET('Hygiene Data'!$D$5,0,10*ROW('Hygiene Data'!D72))),'Data Summary'!DO78="Yes"),OFFSET('Hygiene Data'!$D$5,0,10*ROW('Hygiene Data'!D72)),NA())</f>
        <v>#N/A</v>
      </c>
      <c r="BA78" s="539" t="e">
        <f ca="1">+IF(AND(ISNUMBER(OFFSET('Hygiene Data'!$D$7,0,10*ROW('Hygiene Data'!D72))),'Data Summary'!DP78="Yes"),OFFSET('Hygiene Data'!$D$7,0,10*ROW('Hygiene Data'!D72)),NA())</f>
        <v>#N/A</v>
      </c>
      <c r="BB78" s="539" t="e">
        <f ca="1">+IF(AND(ISNUMBER(OFFSET('Hygiene Data'!$D$9,0,10*ROW('Hygiene Data'!D72))),'Data Summary'!DQ78="Yes"),OFFSET('Hygiene Data'!$D$9,0,10*ROW('Hygiene Data'!D72)),NA())</f>
        <v>#N/A</v>
      </c>
      <c r="BC78" s="539" t="e">
        <f ca="1">+IF(AND(ISNUMBER(OFFSET('Hygiene Data'!$E$5,0,10*ROW('Hygiene Data'!E72))),'Data Summary'!DR78="Yes"),OFFSET('Hygiene Data'!$E$5,0,10*ROW('Hygiene Data'!E72)),NA())</f>
        <v>#N/A</v>
      </c>
      <c r="BD78" s="539" t="e">
        <f ca="1">+IF(AND(ISNUMBER(OFFSET('Hygiene Data'!$E$7,0,10*ROW('Hygiene Data'!E72))),'Data Summary'!DS78="Yes"),OFFSET('Hygiene Data'!$E$7,0,10*ROW('Hygiene Data'!E72)),NA())</f>
        <v>#N/A</v>
      </c>
      <c r="BE78" s="539" t="e">
        <f ca="1">+IF(AND(ISNUMBER(OFFSET('Hygiene Data'!$E$9,0,10*ROW('Hygiene Data'!E72))),'Data Summary'!DT78="Yes"),OFFSET('Hygiene Data'!$E$9,0,10*ROW('Hygiene Data'!E72)),NA())</f>
        <v>#N/A</v>
      </c>
      <c r="BF78" s="539" t="e">
        <f ca="1">+IF(AND(ISNUMBER(OFFSET('Hygiene Data'!$F$5,0,10*ROW('Hygiene Data'!F72))),'Data Summary'!DU78="Yes"),OFFSET('Hygiene Data'!$F$5,0,10*ROW('Hygiene Data'!F72)),NA())</f>
        <v>#N/A</v>
      </c>
      <c r="BG78" s="539" t="e">
        <f ca="1">+IF(AND(ISNUMBER(OFFSET('Hygiene Data'!$F$7,0,10*ROW('Hygiene Data'!F72))),'Data Summary'!DV78="Yes"),OFFSET('Hygiene Data'!$F$7,0,10*ROW('Hygiene Data'!F72)),NA())</f>
        <v>#N/A</v>
      </c>
      <c r="BH78" s="539" t="e">
        <f ca="1">+IF(AND(ISNUMBER(OFFSET('Hygiene Data'!$F$9,0,10*ROW('Hygiene Data'!F72))),'Data Summary'!DW78="Yes"),OFFSET('Hygiene Data'!$F$9,0,10*ROW('Hygiene Data'!F72)),NA())</f>
        <v>#N/A</v>
      </c>
      <c r="BI78" s="539" t="e">
        <f ca="1">+IF(AND(ISNUMBER(OFFSET('Hygiene Data'!$G$5,0,10*ROW('Hygiene Data'!G72))),'Data Summary'!DX78="Yes"),OFFSET('Hygiene Data'!$G$5,0,10*ROW('Hygiene Data'!G72)),NA())</f>
        <v>#N/A</v>
      </c>
      <c r="BJ78" s="539" t="e">
        <f ca="1">+IF(AND(ISNUMBER(OFFSET('Hygiene Data'!$G$7,0,10*ROW('Hygiene Data'!G72))),'Data Summary'!DY78="Yes"),OFFSET('Hygiene Data'!$G$7,0,10*ROW('Hygiene Data'!G72)),NA())</f>
        <v>#N/A</v>
      </c>
      <c r="BK78" s="539" t="e">
        <f ca="1">+IF(AND(ISNUMBER(OFFSET('Hygiene Data'!$G$9,0,10*ROW('Hygiene Data'!G72))),'Data Summary'!DZ78="Yes"),OFFSET('Hygiene Data'!$G$9,0,10*ROW('Hygiene Data'!G72)),NA())</f>
        <v>#N/A</v>
      </c>
      <c r="BL78" s="539" t="e">
        <f ca="1">+IF(AND(ISNUMBER(OFFSET('Hygiene Data'!$H$5,0,10*ROW('Hygiene Data'!H72))),'Data Summary'!EA78="Yes"),OFFSET('Hygiene Data'!$H$5,0,10*ROW('Hygiene Data'!H72)),NA())</f>
        <v>#N/A</v>
      </c>
      <c r="BM78" s="539" t="e">
        <f ca="1">+IF(AND(ISNUMBER(OFFSET('Hygiene Data'!$H$7,0,10*ROW('Hygiene Data'!H72))),'Data Summary'!EB78="Yes"),OFFSET('Hygiene Data'!$H$7,0,10*ROW('Hygiene Data'!H72)),NA())</f>
        <v>#N/A</v>
      </c>
      <c r="BN78" s="539" t="e">
        <f ca="1">+IF(AND(ISNUMBER(OFFSET('Hygiene Data'!$H$9,0,10*ROW('Hygiene Data'!H72))),'Data Summary'!EC78="Yes"),OFFSET('Hygiene Data'!$H$9,0,10*ROW('Hygiene Data'!H72)),NA())</f>
        <v>#N/A</v>
      </c>
      <c r="BO78" s="539" t="e">
        <f ca="1">+IF(AND(ISNUMBER(OFFSET('Hygiene Data'!$I$5,0,10*ROW('Hygiene Data'!I72))),'Data Summary'!ED78="Yes"),OFFSET('Hygiene Data'!$I$5,0,10*ROW('Hygiene Data'!I72)),NA())</f>
        <v>#N/A</v>
      </c>
      <c r="BP78" s="539" t="e">
        <f ca="1">+IF(AND(ISNUMBER(OFFSET('Hygiene Data'!$I$7,0,10*ROW('Hygiene Data'!I72))),'Data Summary'!EE78="Yes"),OFFSET('Hygiene Data'!$I$7,0,10*ROW('Hygiene Data'!I72)),NA())</f>
        <v>#N/A</v>
      </c>
      <c r="BQ78" s="539" t="e">
        <f ca="1">+IF(AND(ISNUMBER(OFFSET('Hygiene Data'!$I$9,0,10*ROW('Hygiene Data'!I72))),'Data Summary'!EF78="Yes"),OFFSET('Hygiene Data'!$I$9,0,10*ROW('Hygiene Data'!I72)),NA())</f>
        <v>#N/A</v>
      </c>
    </row>
    <row r="79" spans="1:69" x14ac:dyDescent="0.25">
      <c r="A79" s="535" t="e">
        <f ca="1">+RIGHT('Data Summary'!A79,LEN('Data Summary'!A79)-9)</f>
        <v>#VALUE!</v>
      </c>
      <c r="B79" s="509" t="str">
        <f ca="1">+IF(ISTEXT('Data Summary'!B79),'Data Summary'!B79,"")</f>
        <v/>
      </c>
      <c r="C79" s="536" t="e">
        <f ca="1">+VALUE('Data Summary'!C79)</f>
        <v>#VALUE!</v>
      </c>
      <c r="D79" s="537" t="e">
        <f ca="1">+IF(AND(ISNUMBER(OFFSET('Water Data'!$D$4,0,10*ROW('Water Data'!D73))),'Data Summary'!BS79="Yes"),100-OFFSET('Water Data'!$D$4,0,10*ROW('Water Data'!D73)),NA())</f>
        <v>#N/A</v>
      </c>
      <c r="E79" s="537" t="e">
        <f ca="1">+IF(AND(ISNUMBER(OFFSET('Water Data'!$D$6,0,10*ROW('Water Data'!D73))),'Data Summary'!BT79="Yes"),OFFSET('Water Data'!$D$6,0,10*ROW('Water Data'!D73)),NA())</f>
        <v>#N/A</v>
      </c>
      <c r="F79" s="537" t="e">
        <f ca="1">+IF(AND(ISNUMBER(OFFSET('Water Data'!$D$9,0,10*ROW('Water Data'!D73))),'Data Summary'!BU79="Yes"),OFFSET('Water Data'!$D$9,0,10*ROW('Water Data'!D73)),NA())</f>
        <v>#N/A</v>
      </c>
      <c r="G79" s="537" t="e">
        <f ca="1">+IF(AND(ISNUMBER(OFFSET('Water Data'!$E$4,0,10*ROW('Water Data'!E73))),'Data Summary'!BV79="Yes"),100-OFFSET('Water Data'!$E$4,0,10*ROW('Water Data'!E73)),NA())</f>
        <v>#N/A</v>
      </c>
      <c r="H79" s="537" t="e">
        <f ca="1">+IF(AND(ISNUMBER(OFFSET('Water Data'!$E$6,0,10*ROW('Water Data'!E73))),'Data Summary'!BW79="Yes"),OFFSET('Water Data'!$E$6,0,10*ROW('Water Data'!E73)),NA())</f>
        <v>#N/A</v>
      </c>
      <c r="I79" s="537" t="e">
        <f ca="1">+IF(AND(ISNUMBER(OFFSET('Water Data'!$E$9,0,10*ROW('Water Data'!E73))),'Data Summary'!BX79="Yes"),OFFSET('Water Data'!$E$9,0,10*ROW('Water Data'!E73)),NA())</f>
        <v>#N/A</v>
      </c>
      <c r="J79" s="537" t="e">
        <f ca="1">+IF(AND(ISNUMBER(OFFSET('Water Data'!$F$4,0,10*ROW('Water Data'!F73))),'Data Summary'!BY79="Yes"),100-OFFSET('Water Data'!$F$4,0,10*ROW('Water Data'!F73)),NA())</f>
        <v>#N/A</v>
      </c>
      <c r="K79" s="537" t="e">
        <f ca="1">+IF(AND(ISNUMBER(OFFSET('Water Data'!$F$6,0,10*ROW('Water Data'!F73))),'Data Summary'!BZ79="Yes"),OFFSET('Water Data'!$F$6,0,10*ROW('Water Data'!F73)),NA())</f>
        <v>#N/A</v>
      </c>
      <c r="L79" s="537" t="e">
        <f ca="1">+IF(AND(ISNUMBER(OFFSET('Water Data'!$F$9,0,10*ROW('Water Data'!F73))),'Data Summary'!CA79="Yes"),OFFSET('Water Data'!$F$9,0,10*ROW('Water Data'!F73)),NA())</f>
        <v>#N/A</v>
      </c>
      <c r="M79" s="537" t="e">
        <f ca="1">+IF(AND(ISNUMBER(OFFSET('Water Data'!$G$4,0,10*ROW('Water Data'!G73))),'Data Summary'!CB79="Yes"),100-OFFSET('Water Data'!$G$4,0,10*ROW('Water Data'!G73)),NA())</f>
        <v>#N/A</v>
      </c>
      <c r="N79" s="537" t="e">
        <f ca="1">+IF(AND(ISNUMBER(OFFSET('Water Data'!$G$6,0,10*ROW('Water Data'!G73))),'Data Summary'!CC79="Yes"),OFFSET('Water Data'!$G$6,0,10*ROW('Water Data'!G73)),NA())</f>
        <v>#N/A</v>
      </c>
      <c r="O79" s="537" t="e">
        <f ca="1">+IF(AND(ISNUMBER(OFFSET('Water Data'!$G$9,0,10*ROW('Water Data'!G73))),'Data Summary'!CD79="Yes"),OFFSET('Water Data'!$G$9,0,10*ROW('Water Data'!G73)),NA())</f>
        <v>#N/A</v>
      </c>
      <c r="P79" s="537" t="e">
        <f ca="1">+IF(AND(ISNUMBER(OFFSET('Water Data'!$H$4,0,10*ROW('Water Data'!H73))),'Data Summary'!CE79="Yes"),100-OFFSET('Water Data'!$H$4,0,10*ROW('Water Data'!H73)),NA())</f>
        <v>#N/A</v>
      </c>
      <c r="Q79" s="537" t="e">
        <f ca="1">+IF(AND(ISNUMBER(OFFSET('Water Data'!$H$6,0,10*ROW('Water Data'!H73))),'Data Summary'!CF79="Yes"),OFFSET('Water Data'!$H$6,0,10*ROW('Water Data'!H73)),NA())</f>
        <v>#N/A</v>
      </c>
      <c r="R79" s="537" t="e">
        <f ca="1">+IF(AND(ISNUMBER(OFFSET('Water Data'!$H$9,0,10*ROW('Water Data'!H73))),'Data Summary'!CG79="Yes"),OFFSET('Water Data'!$H$9,0,10*ROW('Water Data'!H73)),NA())</f>
        <v>#N/A</v>
      </c>
      <c r="S79" s="537" t="e">
        <f ca="1">+IF(AND(ISNUMBER(OFFSET('Water Data'!$I$4,0,10*ROW('Water Data'!I73))),'Data Summary'!CH79="Yes"),100-OFFSET('Water Data'!$I$4,0,10*ROW('Water Data'!I73)),NA())</f>
        <v>#N/A</v>
      </c>
      <c r="T79" s="537" t="e">
        <f ca="1">+IF(AND(ISNUMBER(OFFSET('Water Data'!$I$6,0,10*ROW('Water Data'!I73))),'Data Summary'!CI79="Yes"),OFFSET('Water Data'!$I$6,0,10*ROW('Water Data'!I73)),NA())</f>
        <v>#N/A</v>
      </c>
      <c r="U79" s="537" t="e">
        <f ca="1">+IF(AND(ISNUMBER(OFFSET('Water Data'!$I$9,0,10*ROW('Water Data'!I73))),'Data Summary'!CJ79="Yes"),OFFSET('Water Data'!$I$9,0,10*ROW('Water Data'!I73)),NA())</f>
        <v>#N/A</v>
      </c>
      <c r="V79" s="538" t="e">
        <f ca="1">+IF(AND(ISNUMBER(OFFSET('Sanitation Data'!$D$4,0,10*ROW('Sanitation Data'!D73))),'Data Summary'!CK79="Yes"),100-OFFSET('Sanitation Data'!$D$4,0,10*ROW('Sanitation Data'!D73)),NA())</f>
        <v>#N/A</v>
      </c>
      <c r="W79" s="538" t="e">
        <f ca="1">+IF(AND(ISNUMBER(OFFSET('Sanitation Data'!$D$6,0,10*ROW('Sanitation Data'!D73))),'Data Summary'!CL79="Yes"),OFFSET('Sanitation Data'!$D$6,0,10*ROW('Sanitation Data'!D73)),NA())</f>
        <v>#N/A</v>
      </c>
      <c r="X79" s="538" t="e">
        <f ca="1">+IF(AND(ISNUMBER(OFFSET('Sanitation Data'!$D$10,0,10*ROW('Sanitation Data'!D73))),'Data Summary'!CM79="Yes"),OFFSET('Sanitation Data'!$D$10,0,10*ROW('Sanitation Data'!D73)),NA())</f>
        <v>#N/A</v>
      </c>
      <c r="Y79" s="538" t="e">
        <f ca="1">+IF(AND(ISNUMBER(OFFSET('Sanitation Data'!$D$11,0,10*ROW('Sanitation Data'!D73))),'Data Summary'!CN79="Yes"),OFFSET('Sanitation Data'!$D$11,0,10*ROW('Sanitation Data'!D73)),NA())</f>
        <v>#N/A</v>
      </c>
      <c r="Z79" s="538" t="e">
        <f ca="1">+IF(AND(ISNUMBER(OFFSET('Sanitation Data'!$D$12,0,10*ROW('Sanitation Data'!D73))),'Data Summary'!CO79="Yes"),OFFSET('Sanitation Data'!$D$12,0,10*ROW('Sanitation Data'!D73)),NA())</f>
        <v>#N/A</v>
      </c>
      <c r="AA79" s="538" t="e">
        <f ca="1">+IF(AND(ISNUMBER(OFFSET('Sanitation Data'!$E$4,0,10*ROW('Sanitation Data'!E73))),'Data Summary'!CP79="Yes"),100-OFFSET('Sanitation Data'!$E$4,0,10*ROW('Sanitation Data'!E73)),NA())</f>
        <v>#N/A</v>
      </c>
      <c r="AB79" s="538" t="e">
        <f ca="1">+IF(AND(ISNUMBER(OFFSET('Sanitation Data'!$E$6,0,10*ROW('Sanitation Data'!E73))),'Data Summary'!CQ79="Yes"),OFFSET('Sanitation Data'!$E$6,0,10*ROW('Sanitation Data'!E73)),NA())</f>
        <v>#N/A</v>
      </c>
      <c r="AC79" s="538" t="e">
        <f ca="1">+IF(AND(ISNUMBER(OFFSET('Sanitation Data'!$E$10,0,10*ROW('Sanitation Data'!E73))),'Data Summary'!CR79="Yes"),OFFSET('Sanitation Data'!$E$10,0,10*ROW('Sanitation Data'!E73)),NA())</f>
        <v>#N/A</v>
      </c>
      <c r="AD79" s="538" t="e">
        <f ca="1">+IF(AND(ISNUMBER(OFFSET('Sanitation Data'!$E$11,0,10*ROW('Sanitation Data'!E73))),'Data Summary'!CS79="Yes"),OFFSET('Sanitation Data'!$E$11,0,10*ROW('Sanitation Data'!E73)),NA())</f>
        <v>#N/A</v>
      </c>
      <c r="AE79" s="538" t="e">
        <f ca="1">+IF(AND(ISNUMBER(OFFSET('Sanitation Data'!$E$12,0,10*ROW('Sanitation Data'!E73))),'Data Summary'!CT79="Yes"),OFFSET('Sanitation Data'!$E$12,0,10*ROW('Sanitation Data'!E73)),NA())</f>
        <v>#N/A</v>
      </c>
      <c r="AF79" s="538" t="e">
        <f ca="1">+IF(AND(ISNUMBER(OFFSET('Sanitation Data'!$F$4,0,10*ROW('Sanitation Data'!F73))),'Data Summary'!CU79="Yes"),100-OFFSET('Sanitation Data'!$F$4,0,10*ROW('Sanitation Data'!F73)),NA())</f>
        <v>#N/A</v>
      </c>
      <c r="AG79" s="538" t="e">
        <f ca="1">+IF(AND(ISNUMBER(OFFSET('Sanitation Data'!$F$6,0,10*ROW('Sanitation Data'!F73))),'Data Summary'!CV79="Yes"),OFFSET('Sanitation Data'!$F$6,0,10*ROW('Sanitation Data'!F73)),NA())</f>
        <v>#N/A</v>
      </c>
      <c r="AH79" s="538" t="e">
        <f ca="1">+IF(AND(ISNUMBER(OFFSET('Sanitation Data'!$F$10,0,10*ROW('Sanitation Data'!F73))),'Data Summary'!CW79="Yes"),OFFSET('Sanitation Data'!$F$10,0,10*ROW('Sanitation Data'!F73)),NA())</f>
        <v>#N/A</v>
      </c>
      <c r="AI79" s="538" t="e">
        <f ca="1">+IF(AND(ISNUMBER(OFFSET('Sanitation Data'!$F$11,0,10*ROW('Sanitation Data'!F73))),'Data Summary'!CX79="Yes"),OFFSET('Sanitation Data'!$F$11,0,10*ROW('Sanitation Data'!F73)),NA())</f>
        <v>#N/A</v>
      </c>
      <c r="AJ79" s="538" t="e">
        <f ca="1">+IF(AND(ISNUMBER(OFFSET('Sanitation Data'!$F$12,0,10*ROW('Sanitation Data'!F73))),'Data Summary'!CY79="Yes"),OFFSET('Sanitation Data'!$F$12,0,10*ROW('Sanitation Data'!F73)),NA())</f>
        <v>#N/A</v>
      </c>
      <c r="AK79" s="538" t="e">
        <f ca="1">+IF(AND(ISNUMBER(OFFSET('Sanitation Data'!$G$4,0,10*ROW('Sanitation Data'!G73))),'Data Summary'!CZ79="Yes"),100-OFFSET('Sanitation Data'!$G$4,0,10*ROW('Sanitation Data'!G73)),NA())</f>
        <v>#N/A</v>
      </c>
      <c r="AL79" s="538" t="e">
        <f ca="1">+IF(AND(ISNUMBER(OFFSET('Sanitation Data'!$G$6,0,10*ROW('Sanitation Data'!G73))),'Data Summary'!DA79="Yes"),OFFSET('Sanitation Data'!$G$6,0,10*ROW('Sanitation Data'!G73)),NA())</f>
        <v>#N/A</v>
      </c>
      <c r="AM79" s="538" t="e">
        <f ca="1">+IF(AND(ISNUMBER(OFFSET('Sanitation Data'!$G$10,0,10*ROW('Sanitation Data'!G73))),'Data Summary'!DB79="Yes"),OFFSET('Sanitation Data'!$G$10,0,10*ROW('Sanitation Data'!G73)),NA())</f>
        <v>#N/A</v>
      </c>
      <c r="AN79" s="538" t="e">
        <f ca="1">+IF(AND(ISNUMBER(OFFSET('Sanitation Data'!$G$11,0,10*ROW('Sanitation Data'!G73))),'Data Summary'!DC79="Yes"),OFFSET('Sanitation Data'!$G$11,0,10*ROW('Sanitation Data'!G73)),NA())</f>
        <v>#N/A</v>
      </c>
      <c r="AO79" s="538" t="e">
        <f ca="1">+IF(AND(ISNUMBER(OFFSET('Sanitation Data'!$G$12,0,10*ROW('Sanitation Data'!G73))),'Data Summary'!DD79="Yes"),OFFSET('Sanitation Data'!$G$12,0,10*ROW('Sanitation Data'!G73)),NA())</f>
        <v>#N/A</v>
      </c>
      <c r="AP79" s="538" t="e">
        <f ca="1">+IF(AND(ISNUMBER(OFFSET('Sanitation Data'!$H$4,0,10*ROW('Sanitation Data'!H73))),'Data Summary'!DE79="Yes"),100-OFFSET('Sanitation Data'!$H$4,0,10*ROW('Sanitation Data'!H73)),NA())</f>
        <v>#N/A</v>
      </c>
      <c r="AQ79" s="538" t="e">
        <f ca="1">+IF(AND(ISNUMBER(OFFSET('Sanitation Data'!$H$6,0,10*ROW('Sanitation Data'!H73))),'Data Summary'!DF79="Yes"),OFFSET('Sanitation Data'!$H$6,0,10*ROW('Sanitation Data'!H73)),NA())</f>
        <v>#N/A</v>
      </c>
      <c r="AR79" s="538" t="e">
        <f ca="1">+IF(AND(ISNUMBER(OFFSET('Sanitation Data'!$H$10,0,10*ROW('Sanitation Data'!H73))),'Data Summary'!DG79="Yes"),OFFSET('Sanitation Data'!$H$10,0,10*ROW('Sanitation Data'!H73)),NA())</f>
        <v>#N/A</v>
      </c>
      <c r="AS79" s="538" t="e">
        <f ca="1">+IF(AND(ISNUMBER(OFFSET('Sanitation Data'!$H$11,0,10*ROW('Sanitation Data'!H73))),'Data Summary'!DH79="Yes"),OFFSET('Sanitation Data'!$H$11,0,10*ROW('Sanitation Data'!H73)),NA())</f>
        <v>#N/A</v>
      </c>
      <c r="AT79" s="538" t="e">
        <f ca="1">+IF(AND(ISNUMBER(OFFSET('Sanitation Data'!$H$12,0,10*ROW('Sanitation Data'!H73))),'Data Summary'!DI79="Yes"),OFFSET('Sanitation Data'!$H$12,0,10*ROW('Sanitation Data'!H73)),NA())</f>
        <v>#N/A</v>
      </c>
      <c r="AU79" s="538" t="e">
        <f ca="1">+IF(AND(ISNUMBER(OFFSET('Sanitation Data'!$I$4,0,10*ROW('Sanitation Data'!I73))),'Data Summary'!DJ79="Yes"),100-OFFSET('Sanitation Data'!$I$4,0,10*ROW('Sanitation Data'!I73)),NA())</f>
        <v>#N/A</v>
      </c>
      <c r="AV79" s="538" t="e">
        <f ca="1">+IF(AND(ISNUMBER(OFFSET('Sanitation Data'!$I$6,0,10*ROW('Sanitation Data'!I73))),'Data Summary'!DK79="Yes"),OFFSET('Sanitation Data'!$I$6,0,10*ROW('Sanitation Data'!I73)),NA())</f>
        <v>#N/A</v>
      </c>
      <c r="AW79" s="538" t="e">
        <f ca="1">+IF(AND(ISNUMBER(OFFSET('Sanitation Data'!$I$10,0,10*ROW('Sanitation Data'!I73))),'Data Summary'!DL79="Yes"),OFFSET('Sanitation Data'!$I$10,0,10*ROW('Sanitation Data'!I73)),NA())</f>
        <v>#N/A</v>
      </c>
      <c r="AX79" s="538" t="e">
        <f ca="1">+IF(AND(ISNUMBER(OFFSET('Sanitation Data'!$I$11,0,10*ROW('Sanitation Data'!I73))),'Data Summary'!DM79="Yes"),OFFSET('Sanitation Data'!$I$11,0,10*ROW('Sanitation Data'!I73)),NA())</f>
        <v>#N/A</v>
      </c>
      <c r="AY79" s="538" t="e">
        <f ca="1">+IF(AND(ISNUMBER(OFFSET('Sanitation Data'!$I$12,0,10*ROW('Sanitation Data'!I73))),'Data Summary'!DN79="Yes"),OFFSET('Sanitation Data'!$I$12,0,10*ROW('Sanitation Data'!I73)),NA())</f>
        <v>#N/A</v>
      </c>
      <c r="AZ79" s="539" t="e">
        <f ca="1">+IF(AND(ISNUMBER(OFFSET('Hygiene Data'!$D$5,0,10*ROW('Hygiene Data'!D73))),'Data Summary'!DO79="Yes"),OFFSET('Hygiene Data'!$D$5,0,10*ROW('Hygiene Data'!D73)),NA())</f>
        <v>#N/A</v>
      </c>
      <c r="BA79" s="539" t="e">
        <f ca="1">+IF(AND(ISNUMBER(OFFSET('Hygiene Data'!$D$7,0,10*ROW('Hygiene Data'!D73))),'Data Summary'!DP79="Yes"),OFFSET('Hygiene Data'!$D$7,0,10*ROW('Hygiene Data'!D73)),NA())</f>
        <v>#N/A</v>
      </c>
      <c r="BB79" s="539" t="e">
        <f ca="1">+IF(AND(ISNUMBER(OFFSET('Hygiene Data'!$D$9,0,10*ROW('Hygiene Data'!D73))),'Data Summary'!DQ79="Yes"),OFFSET('Hygiene Data'!$D$9,0,10*ROW('Hygiene Data'!D73)),NA())</f>
        <v>#N/A</v>
      </c>
      <c r="BC79" s="539" t="e">
        <f ca="1">+IF(AND(ISNUMBER(OFFSET('Hygiene Data'!$E$5,0,10*ROW('Hygiene Data'!E73))),'Data Summary'!DR79="Yes"),OFFSET('Hygiene Data'!$E$5,0,10*ROW('Hygiene Data'!E73)),NA())</f>
        <v>#N/A</v>
      </c>
      <c r="BD79" s="539" t="e">
        <f ca="1">+IF(AND(ISNUMBER(OFFSET('Hygiene Data'!$E$7,0,10*ROW('Hygiene Data'!E73))),'Data Summary'!DS79="Yes"),OFFSET('Hygiene Data'!$E$7,0,10*ROW('Hygiene Data'!E73)),NA())</f>
        <v>#N/A</v>
      </c>
      <c r="BE79" s="539" t="e">
        <f ca="1">+IF(AND(ISNUMBER(OFFSET('Hygiene Data'!$E$9,0,10*ROW('Hygiene Data'!E73))),'Data Summary'!DT79="Yes"),OFFSET('Hygiene Data'!$E$9,0,10*ROW('Hygiene Data'!E73)),NA())</f>
        <v>#N/A</v>
      </c>
      <c r="BF79" s="539" t="e">
        <f ca="1">+IF(AND(ISNUMBER(OFFSET('Hygiene Data'!$F$5,0,10*ROW('Hygiene Data'!F73))),'Data Summary'!DU79="Yes"),OFFSET('Hygiene Data'!$F$5,0,10*ROW('Hygiene Data'!F73)),NA())</f>
        <v>#N/A</v>
      </c>
      <c r="BG79" s="539" t="e">
        <f ca="1">+IF(AND(ISNUMBER(OFFSET('Hygiene Data'!$F$7,0,10*ROW('Hygiene Data'!F73))),'Data Summary'!DV79="Yes"),OFFSET('Hygiene Data'!$F$7,0,10*ROW('Hygiene Data'!F73)),NA())</f>
        <v>#N/A</v>
      </c>
      <c r="BH79" s="539" t="e">
        <f ca="1">+IF(AND(ISNUMBER(OFFSET('Hygiene Data'!$F$9,0,10*ROW('Hygiene Data'!F73))),'Data Summary'!DW79="Yes"),OFFSET('Hygiene Data'!$F$9,0,10*ROW('Hygiene Data'!F73)),NA())</f>
        <v>#N/A</v>
      </c>
      <c r="BI79" s="539" t="e">
        <f ca="1">+IF(AND(ISNUMBER(OFFSET('Hygiene Data'!$G$5,0,10*ROW('Hygiene Data'!G73))),'Data Summary'!DX79="Yes"),OFFSET('Hygiene Data'!$G$5,0,10*ROW('Hygiene Data'!G73)),NA())</f>
        <v>#N/A</v>
      </c>
      <c r="BJ79" s="539" t="e">
        <f ca="1">+IF(AND(ISNUMBER(OFFSET('Hygiene Data'!$G$7,0,10*ROW('Hygiene Data'!G73))),'Data Summary'!DY79="Yes"),OFFSET('Hygiene Data'!$G$7,0,10*ROW('Hygiene Data'!G73)),NA())</f>
        <v>#N/A</v>
      </c>
      <c r="BK79" s="539" t="e">
        <f ca="1">+IF(AND(ISNUMBER(OFFSET('Hygiene Data'!$G$9,0,10*ROW('Hygiene Data'!G73))),'Data Summary'!DZ79="Yes"),OFFSET('Hygiene Data'!$G$9,0,10*ROW('Hygiene Data'!G73)),NA())</f>
        <v>#N/A</v>
      </c>
      <c r="BL79" s="539" t="e">
        <f ca="1">+IF(AND(ISNUMBER(OFFSET('Hygiene Data'!$H$5,0,10*ROW('Hygiene Data'!H73))),'Data Summary'!EA79="Yes"),OFFSET('Hygiene Data'!$H$5,0,10*ROW('Hygiene Data'!H73)),NA())</f>
        <v>#N/A</v>
      </c>
      <c r="BM79" s="539" t="e">
        <f ca="1">+IF(AND(ISNUMBER(OFFSET('Hygiene Data'!$H$7,0,10*ROW('Hygiene Data'!H73))),'Data Summary'!EB79="Yes"),OFFSET('Hygiene Data'!$H$7,0,10*ROW('Hygiene Data'!H73)),NA())</f>
        <v>#N/A</v>
      </c>
      <c r="BN79" s="539" t="e">
        <f ca="1">+IF(AND(ISNUMBER(OFFSET('Hygiene Data'!$H$9,0,10*ROW('Hygiene Data'!H73))),'Data Summary'!EC79="Yes"),OFFSET('Hygiene Data'!$H$9,0,10*ROW('Hygiene Data'!H73)),NA())</f>
        <v>#N/A</v>
      </c>
      <c r="BO79" s="539" t="e">
        <f ca="1">+IF(AND(ISNUMBER(OFFSET('Hygiene Data'!$I$5,0,10*ROW('Hygiene Data'!I73))),'Data Summary'!ED79="Yes"),OFFSET('Hygiene Data'!$I$5,0,10*ROW('Hygiene Data'!I73)),NA())</f>
        <v>#N/A</v>
      </c>
      <c r="BP79" s="539" t="e">
        <f ca="1">+IF(AND(ISNUMBER(OFFSET('Hygiene Data'!$I$7,0,10*ROW('Hygiene Data'!I73))),'Data Summary'!EE79="Yes"),OFFSET('Hygiene Data'!$I$7,0,10*ROW('Hygiene Data'!I73)),NA())</f>
        <v>#N/A</v>
      </c>
      <c r="BQ79" s="539" t="e">
        <f ca="1">+IF(AND(ISNUMBER(OFFSET('Hygiene Data'!$I$9,0,10*ROW('Hygiene Data'!I73))),'Data Summary'!EF79="Yes"),OFFSET('Hygiene Data'!$I$9,0,10*ROW('Hygiene Data'!I73)),NA())</f>
        <v>#N/A</v>
      </c>
    </row>
    <row r="80" spans="1:69" x14ac:dyDescent="0.25">
      <c r="A80" s="535" t="e">
        <f ca="1">+RIGHT('Data Summary'!A80,LEN('Data Summary'!A80)-9)</f>
        <v>#VALUE!</v>
      </c>
      <c r="B80" s="509" t="str">
        <f ca="1">+IF(ISTEXT('Data Summary'!B80),'Data Summary'!B80,"")</f>
        <v/>
      </c>
      <c r="C80" s="536" t="e">
        <f ca="1">+VALUE('Data Summary'!C80)</f>
        <v>#VALUE!</v>
      </c>
      <c r="D80" s="537" t="e">
        <f ca="1">+IF(AND(ISNUMBER(OFFSET('Water Data'!$D$4,0,10*ROW('Water Data'!D74))),'Data Summary'!BS80="Yes"),100-OFFSET('Water Data'!$D$4,0,10*ROW('Water Data'!D74)),NA())</f>
        <v>#N/A</v>
      </c>
      <c r="E80" s="537" t="e">
        <f ca="1">+IF(AND(ISNUMBER(OFFSET('Water Data'!$D$6,0,10*ROW('Water Data'!D74))),'Data Summary'!BT80="Yes"),OFFSET('Water Data'!$D$6,0,10*ROW('Water Data'!D74)),NA())</f>
        <v>#N/A</v>
      </c>
      <c r="F80" s="537" t="e">
        <f ca="1">+IF(AND(ISNUMBER(OFFSET('Water Data'!$D$9,0,10*ROW('Water Data'!D74))),'Data Summary'!BU80="Yes"),OFFSET('Water Data'!$D$9,0,10*ROW('Water Data'!D74)),NA())</f>
        <v>#N/A</v>
      </c>
      <c r="G80" s="537" t="e">
        <f ca="1">+IF(AND(ISNUMBER(OFFSET('Water Data'!$E$4,0,10*ROW('Water Data'!E74))),'Data Summary'!BV80="Yes"),100-OFFSET('Water Data'!$E$4,0,10*ROW('Water Data'!E74)),NA())</f>
        <v>#N/A</v>
      </c>
      <c r="H80" s="537" t="e">
        <f ca="1">+IF(AND(ISNUMBER(OFFSET('Water Data'!$E$6,0,10*ROW('Water Data'!E74))),'Data Summary'!BW80="Yes"),OFFSET('Water Data'!$E$6,0,10*ROW('Water Data'!E74)),NA())</f>
        <v>#N/A</v>
      </c>
      <c r="I80" s="537" t="e">
        <f ca="1">+IF(AND(ISNUMBER(OFFSET('Water Data'!$E$9,0,10*ROW('Water Data'!E74))),'Data Summary'!BX80="Yes"),OFFSET('Water Data'!$E$9,0,10*ROW('Water Data'!E74)),NA())</f>
        <v>#N/A</v>
      </c>
      <c r="J80" s="537" t="e">
        <f ca="1">+IF(AND(ISNUMBER(OFFSET('Water Data'!$F$4,0,10*ROW('Water Data'!F74))),'Data Summary'!BY80="Yes"),100-OFFSET('Water Data'!$F$4,0,10*ROW('Water Data'!F74)),NA())</f>
        <v>#N/A</v>
      </c>
      <c r="K80" s="537" t="e">
        <f ca="1">+IF(AND(ISNUMBER(OFFSET('Water Data'!$F$6,0,10*ROW('Water Data'!F74))),'Data Summary'!BZ80="Yes"),OFFSET('Water Data'!$F$6,0,10*ROW('Water Data'!F74)),NA())</f>
        <v>#N/A</v>
      </c>
      <c r="L80" s="537" t="e">
        <f ca="1">+IF(AND(ISNUMBER(OFFSET('Water Data'!$F$9,0,10*ROW('Water Data'!F74))),'Data Summary'!CA80="Yes"),OFFSET('Water Data'!$F$9,0,10*ROW('Water Data'!F74)),NA())</f>
        <v>#N/A</v>
      </c>
      <c r="M80" s="537" t="e">
        <f ca="1">+IF(AND(ISNUMBER(OFFSET('Water Data'!$G$4,0,10*ROW('Water Data'!G74))),'Data Summary'!CB80="Yes"),100-OFFSET('Water Data'!$G$4,0,10*ROW('Water Data'!G74)),NA())</f>
        <v>#N/A</v>
      </c>
      <c r="N80" s="537" t="e">
        <f ca="1">+IF(AND(ISNUMBER(OFFSET('Water Data'!$G$6,0,10*ROW('Water Data'!G74))),'Data Summary'!CC80="Yes"),OFFSET('Water Data'!$G$6,0,10*ROW('Water Data'!G74)),NA())</f>
        <v>#N/A</v>
      </c>
      <c r="O80" s="537" t="e">
        <f ca="1">+IF(AND(ISNUMBER(OFFSET('Water Data'!$G$9,0,10*ROW('Water Data'!G74))),'Data Summary'!CD80="Yes"),OFFSET('Water Data'!$G$9,0,10*ROW('Water Data'!G74)),NA())</f>
        <v>#N/A</v>
      </c>
      <c r="P80" s="537" t="e">
        <f ca="1">+IF(AND(ISNUMBER(OFFSET('Water Data'!$H$4,0,10*ROW('Water Data'!H74))),'Data Summary'!CE80="Yes"),100-OFFSET('Water Data'!$H$4,0,10*ROW('Water Data'!H74)),NA())</f>
        <v>#N/A</v>
      </c>
      <c r="Q80" s="537" t="e">
        <f ca="1">+IF(AND(ISNUMBER(OFFSET('Water Data'!$H$6,0,10*ROW('Water Data'!H74))),'Data Summary'!CF80="Yes"),OFFSET('Water Data'!$H$6,0,10*ROW('Water Data'!H74)),NA())</f>
        <v>#N/A</v>
      </c>
      <c r="R80" s="537" t="e">
        <f ca="1">+IF(AND(ISNUMBER(OFFSET('Water Data'!$H$9,0,10*ROW('Water Data'!H74))),'Data Summary'!CG80="Yes"),OFFSET('Water Data'!$H$9,0,10*ROW('Water Data'!H74)),NA())</f>
        <v>#N/A</v>
      </c>
      <c r="S80" s="537" t="e">
        <f ca="1">+IF(AND(ISNUMBER(OFFSET('Water Data'!$I$4,0,10*ROW('Water Data'!I74))),'Data Summary'!CH80="Yes"),100-OFFSET('Water Data'!$I$4,0,10*ROW('Water Data'!I74)),NA())</f>
        <v>#N/A</v>
      </c>
      <c r="T80" s="537" t="e">
        <f ca="1">+IF(AND(ISNUMBER(OFFSET('Water Data'!$I$6,0,10*ROW('Water Data'!I74))),'Data Summary'!CI80="Yes"),OFFSET('Water Data'!$I$6,0,10*ROW('Water Data'!I74)),NA())</f>
        <v>#N/A</v>
      </c>
      <c r="U80" s="537" t="e">
        <f ca="1">+IF(AND(ISNUMBER(OFFSET('Water Data'!$I$9,0,10*ROW('Water Data'!I74))),'Data Summary'!CJ80="Yes"),OFFSET('Water Data'!$I$9,0,10*ROW('Water Data'!I74)),NA())</f>
        <v>#N/A</v>
      </c>
      <c r="V80" s="538" t="e">
        <f ca="1">+IF(AND(ISNUMBER(OFFSET('Sanitation Data'!$D$4,0,10*ROW('Sanitation Data'!D74))),'Data Summary'!CK80="Yes"),100-OFFSET('Sanitation Data'!$D$4,0,10*ROW('Sanitation Data'!D74)),NA())</f>
        <v>#N/A</v>
      </c>
      <c r="W80" s="538" t="e">
        <f ca="1">+IF(AND(ISNUMBER(OFFSET('Sanitation Data'!$D$6,0,10*ROW('Sanitation Data'!D74))),'Data Summary'!CL80="Yes"),OFFSET('Sanitation Data'!$D$6,0,10*ROW('Sanitation Data'!D74)),NA())</f>
        <v>#N/A</v>
      </c>
      <c r="X80" s="538" t="e">
        <f ca="1">+IF(AND(ISNUMBER(OFFSET('Sanitation Data'!$D$10,0,10*ROW('Sanitation Data'!D74))),'Data Summary'!CM80="Yes"),OFFSET('Sanitation Data'!$D$10,0,10*ROW('Sanitation Data'!D74)),NA())</f>
        <v>#N/A</v>
      </c>
      <c r="Y80" s="538" t="e">
        <f ca="1">+IF(AND(ISNUMBER(OFFSET('Sanitation Data'!$D$11,0,10*ROW('Sanitation Data'!D74))),'Data Summary'!CN80="Yes"),OFFSET('Sanitation Data'!$D$11,0,10*ROW('Sanitation Data'!D74)),NA())</f>
        <v>#N/A</v>
      </c>
      <c r="Z80" s="538" t="e">
        <f ca="1">+IF(AND(ISNUMBER(OFFSET('Sanitation Data'!$D$12,0,10*ROW('Sanitation Data'!D74))),'Data Summary'!CO80="Yes"),OFFSET('Sanitation Data'!$D$12,0,10*ROW('Sanitation Data'!D74)),NA())</f>
        <v>#N/A</v>
      </c>
      <c r="AA80" s="538" t="e">
        <f ca="1">+IF(AND(ISNUMBER(OFFSET('Sanitation Data'!$E$4,0,10*ROW('Sanitation Data'!E74))),'Data Summary'!CP80="Yes"),100-OFFSET('Sanitation Data'!$E$4,0,10*ROW('Sanitation Data'!E74)),NA())</f>
        <v>#N/A</v>
      </c>
      <c r="AB80" s="538" t="e">
        <f ca="1">+IF(AND(ISNUMBER(OFFSET('Sanitation Data'!$E$6,0,10*ROW('Sanitation Data'!E74))),'Data Summary'!CQ80="Yes"),OFFSET('Sanitation Data'!$E$6,0,10*ROW('Sanitation Data'!E74)),NA())</f>
        <v>#N/A</v>
      </c>
      <c r="AC80" s="538" t="e">
        <f ca="1">+IF(AND(ISNUMBER(OFFSET('Sanitation Data'!$E$10,0,10*ROW('Sanitation Data'!E74))),'Data Summary'!CR80="Yes"),OFFSET('Sanitation Data'!$E$10,0,10*ROW('Sanitation Data'!E74)),NA())</f>
        <v>#N/A</v>
      </c>
      <c r="AD80" s="538" t="e">
        <f ca="1">+IF(AND(ISNUMBER(OFFSET('Sanitation Data'!$E$11,0,10*ROW('Sanitation Data'!E74))),'Data Summary'!CS80="Yes"),OFFSET('Sanitation Data'!$E$11,0,10*ROW('Sanitation Data'!E74)),NA())</f>
        <v>#N/A</v>
      </c>
      <c r="AE80" s="538" t="e">
        <f ca="1">+IF(AND(ISNUMBER(OFFSET('Sanitation Data'!$E$12,0,10*ROW('Sanitation Data'!E74))),'Data Summary'!CT80="Yes"),OFFSET('Sanitation Data'!$E$12,0,10*ROW('Sanitation Data'!E74)),NA())</f>
        <v>#N/A</v>
      </c>
      <c r="AF80" s="538" t="e">
        <f ca="1">+IF(AND(ISNUMBER(OFFSET('Sanitation Data'!$F$4,0,10*ROW('Sanitation Data'!F74))),'Data Summary'!CU80="Yes"),100-OFFSET('Sanitation Data'!$F$4,0,10*ROW('Sanitation Data'!F74)),NA())</f>
        <v>#N/A</v>
      </c>
      <c r="AG80" s="538" t="e">
        <f ca="1">+IF(AND(ISNUMBER(OFFSET('Sanitation Data'!$F$6,0,10*ROW('Sanitation Data'!F74))),'Data Summary'!CV80="Yes"),OFFSET('Sanitation Data'!$F$6,0,10*ROW('Sanitation Data'!F74)),NA())</f>
        <v>#N/A</v>
      </c>
      <c r="AH80" s="538" t="e">
        <f ca="1">+IF(AND(ISNUMBER(OFFSET('Sanitation Data'!$F$10,0,10*ROW('Sanitation Data'!F74))),'Data Summary'!CW80="Yes"),OFFSET('Sanitation Data'!$F$10,0,10*ROW('Sanitation Data'!F74)),NA())</f>
        <v>#N/A</v>
      </c>
      <c r="AI80" s="538" t="e">
        <f ca="1">+IF(AND(ISNUMBER(OFFSET('Sanitation Data'!$F$11,0,10*ROW('Sanitation Data'!F74))),'Data Summary'!CX80="Yes"),OFFSET('Sanitation Data'!$F$11,0,10*ROW('Sanitation Data'!F74)),NA())</f>
        <v>#N/A</v>
      </c>
      <c r="AJ80" s="538" t="e">
        <f ca="1">+IF(AND(ISNUMBER(OFFSET('Sanitation Data'!$F$12,0,10*ROW('Sanitation Data'!F74))),'Data Summary'!CY80="Yes"),OFFSET('Sanitation Data'!$F$12,0,10*ROW('Sanitation Data'!F74)),NA())</f>
        <v>#N/A</v>
      </c>
      <c r="AK80" s="538" t="e">
        <f ca="1">+IF(AND(ISNUMBER(OFFSET('Sanitation Data'!$G$4,0,10*ROW('Sanitation Data'!G74))),'Data Summary'!CZ80="Yes"),100-OFFSET('Sanitation Data'!$G$4,0,10*ROW('Sanitation Data'!G74)),NA())</f>
        <v>#N/A</v>
      </c>
      <c r="AL80" s="538" t="e">
        <f ca="1">+IF(AND(ISNUMBER(OFFSET('Sanitation Data'!$G$6,0,10*ROW('Sanitation Data'!G74))),'Data Summary'!DA80="Yes"),OFFSET('Sanitation Data'!$G$6,0,10*ROW('Sanitation Data'!G74)),NA())</f>
        <v>#N/A</v>
      </c>
      <c r="AM80" s="538" t="e">
        <f ca="1">+IF(AND(ISNUMBER(OFFSET('Sanitation Data'!$G$10,0,10*ROW('Sanitation Data'!G74))),'Data Summary'!DB80="Yes"),OFFSET('Sanitation Data'!$G$10,0,10*ROW('Sanitation Data'!G74)),NA())</f>
        <v>#N/A</v>
      </c>
      <c r="AN80" s="538" t="e">
        <f ca="1">+IF(AND(ISNUMBER(OFFSET('Sanitation Data'!$G$11,0,10*ROW('Sanitation Data'!G74))),'Data Summary'!DC80="Yes"),OFFSET('Sanitation Data'!$G$11,0,10*ROW('Sanitation Data'!G74)),NA())</f>
        <v>#N/A</v>
      </c>
      <c r="AO80" s="538" t="e">
        <f ca="1">+IF(AND(ISNUMBER(OFFSET('Sanitation Data'!$G$12,0,10*ROW('Sanitation Data'!G74))),'Data Summary'!DD80="Yes"),OFFSET('Sanitation Data'!$G$12,0,10*ROW('Sanitation Data'!G74)),NA())</f>
        <v>#N/A</v>
      </c>
      <c r="AP80" s="538" t="e">
        <f ca="1">+IF(AND(ISNUMBER(OFFSET('Sanitation Data'!$H$4,0,10*ROW('Sanitation Data'!H74))),'Data Summary'!DE80="Yes"),100-OFFSET('Sanitation Data'!$H$4,0,10*ROW('Sanitation Data'!H74)),NA())</f>
        <v>#N/A</v>
      </c>
      <c r="AQ80" s="538" t="e">
        <f ca="1">+IF(AND(ISNUMBER(OFFSET('Sanitation Data'!$H$6,0,10*ROW('Sanitation Data'!H74))),'Data Summary'!DF80="Yes"),OFFSET('Sanitation Data'!$H$6,0,10*ROW('Sanitation Data'!H74)),NA())</f>
        <v>#N/A</v>
      </c>
      <c r="AR80" s="538" t="e">
        <f ca="1">+IF(AND(ISNUMBER(OFFSET('Sanitation Data'!$H$10,0,10*ROW('Sanitation Data'!H74))),'Data Summary'!DG80="Yes"),OFFSET('Sanitation Data'!$H$10,0,10*ROW('Sanitation Data'!H74)),NA())</f>
        <v>#N/A</v>
      </c>
      <c r="AS80" s="538" t="e">
        <f ca="1">+IF(AND(ISNUMBER(OFFSET('Sanitation Data'!$H$11,0,10*ROW('Sanitation Data'!H74))),'Data Summary'!DH80="Yes"),OFFSET('Sanitation Data'!$H$11,0,10*ROW('Sanitation Data'!H74)),NA())</f>
        <v>#N/A</v>
      </c>
      <c r="AT80" s="538" t="e">
        <f ca="1">+IF(AND(ISNUMBER(OFFSET('Sanitation Data'!$H$12,0,10*ROW('Sanitation Data'!H74))),'Data Summary'!DI80="Yes"),OFFSET('Sanitation Data'!$H$12,0,10*ROW('Sanitation Data'!H74)),NA())</f>
        <v>#N/A</v>
      </c>
      <c r="AU80" s="538" t="e">
        <f ca="1">+IF(AND(ISNUMBER(OFFSET('Sanitation Data'!$I$4,0,10*ROW('Sanitation Data'!I74))),'Data Summary'!DJ80="Yes"),100-OFFSET('Sanitation Data'!$I$4,0,10*ROW('Sanitation Data'!I74)),NA())</f>
        <v>#N/A</v>
      </c>
      <c r="AV80" s="538" t="e">
        <f ca="1">+IF(AND(ISNUMBER(OFFSET('Sanitation Data'!$I$6,0,10*ROW('Sanitation Data'!I74))),'Data Summary'!DK80="Yes"),OFFSET('Sanitation Data'!$I$6,0,10*ROW('Sanitation Data'!I74)),NA())</f>
        <v>#N/A</v>
      </c>
      <c r="AW80" s="538" t="e">
        <f ca="1">+IF(AND(ISNUMBER(OFFSET('Sanitation Data'!$I$10,0,10*ROW('Sanitation Data'!I74))),'Data Summary'!DL80="Yes"),OFFSET('Sanitation Data'!$I$10,0,10*ROW('Sanitation Data'!I74)),NA())</f>
        <v>#N/A</v>
      </c>
      <c r="AX80" s="538" t="e">
        <f ca="1">+IF(AND(ISNUMBER(OFFSET('Sanitation Data'!$I$11,0,10*ROW('Sanitation Data'!I74))),'Data Summary'!DM80="Yes"),OFFSET('Sanitation Data'!$I$11,0,10*ROW('Sanitation Data'!I74)),NA())</f>
        <v>#N/A</v>
      </c>
      <c r="AY80" s="538" t="e">
        <f ca="1">+IF(AND(ISNUMBER(OFFSET('Sanitation Data'!$I$12,0,10*ROW('Sanitation Data'!I74))),'Data Summary'!DN80="Yes"),OFFSET('Sanitation Data'!$I$12,0,10*ROW('Sanitation Data'!I74)),NA())</f>
        <v>#N/A</v>
      </c>
      <c r="AZ80" s="539" t="e">
        <f ca="1">+IF(AND(ISNUMBER(OFFSET('Hygiene Data'!$D$5,0,10*ROW('Hygiene Data'!D74))),'Data Summary'!DO80="Yes"),OFFSET('Hygiene Data'!$D$5,0,10*ROW('Hygiene Data'!D74)),NA())</f>
        <v>#N/A</v>
      </c>
      <c r="BA80" s="539" t="e">
        <f ca="1">+IF(AND(ISNUMBER(OFFSET('Hygiene Data'!$D$7,0,10*ROW('Hygiene Data'!D74))),'Data Summary'!DP80="Yes"),OFFSET('Hygiene Data'!$D$7,0,10*ROW('Hygiene Data'!D74)),NA())</f>
        <v>#N/A</v>
      </c>
      <c r="BB80" s="539" t="e">
        <f ca="1">+IF(AND(ISNUMBER(OFFSET('Hygiene Data'!$D$9,0,10*ROW('Hygiene Data'!D74))),'Data Summary'!DQ80="Yes"),OFFSET('Hygiene Data'!$D$9,0,10*ROW('Hygiene Data'!D74)),NA())</f>
        <v>#N/A</v>
      </c>
      <c r="BC80" s="539" t="e">
        <f ca="1">+IF(AND(ISNUMBER(OFFSET('Hygiene Data'!$E$5,0,10*ROW('Hygiene Data'!E74))),'Data Summary'!DR80="Yes"),OFFSET('Hygiene Data'!$E$5,0,10*ROW('Hygiene Data'!E74)),NA())</f>
        <v>#N/A</v>
      </c>
      <c r="BD80" s="539" t="e">
        <f ca="1">+IF(AND(ISNUMBER(OFFSET('Hygiene Data'!$E$7,0,10*ROW('Hygiene Data'!E74))),'Data Summary'!DS80="Yes"),OFFSET('Hygiene Data'!$E$7,0,10*ROW('Hygiene Data'!E74)),NA())</f>
        <v>#N/A</v>
      </c>
      <c r="BE80" s="539" t="e">
        <f ca="1">+IF(AND(ISNUMBER(OFFSET('Hygiene Data'!$E$9,0,10*ROW('Hygiene Data'!E74))),'Data Summary'!DT80="Yes"),OFFSET('Hygiene Data'!$E$9,0,10*ROW('Hygiene Data'!E74)),NA())</f>
        <v>#N/A</v>
      </c>
      <c r="BF80" s="539" t="e">
        <f ca="1">+IF(AND(ISNUMBER(OFFSET('Hygiene Data'!$F$5,0,10*ROW('Hygiene Data'!F74))),'Data Summary'!DU80="Yes"),OFFSET('Hygiene Data'!$F$5,0,10*ROW('Hygiene Data'!F74)),NA())</f>
        <v>#N/A</v>
      </c>
      <c r="BG80" s="539" t="e">
        <f ca="1">+IF(AND(ISNUMBER(OFFSET('Hygiene Data'!$F$7,0,10*ROW('Hygiene Data'!F74))),'Data Summary'!DV80="Yes"),OFFSET('Hygiene Data'!$F$7,0,10*ROW('Hygiene Data'!F74)),NA())</f>
        <v>#N/A</v>
      </c>
      <c r="BH80" s="539" t="e">
        <f ca="1">+IF(AND(ISNUMBER(OFFSET('Hygiene Data'!$F$9,0,10*ROW('Hygiene Data'!F74))),'Data Summary'!DW80="Yes"),OFFSET('Hygiene Data'!$F$9,0,10*ROW('Hygiene Data'!F74)),NA())</f>
        <v>#N/A</v>
      </c>
      <c r="BI80" s="539" t="e">
        <f ca="1">+IF(AND(ISNUMBER(OFFSET('Hygiene Data'!$G$5,0,10*ROW('Hygiene Data'!G74))),'Data Summary'!DX80="Yes"),OFFSET('Hygiene Data'!$G$5,0,10*ROW('Hygiene Data'!G74)),NA())</f>
        <v>#N/A</v>
      </c>
      <c r="BJ80" s="539" t="e">
        <f ca="1">+IF(AND(ISNUMBER(OFFSET('Hygiene Data'!$G$7,0,10*ROW('Hygiene Data'!G74))),'Data Summary'!DY80="Yes"),OFFSET('Hygiene Data'!$G$7,0,10*ROW('Hygiene Data'!G74)),NA())</f>
        <v>#N/A</v>
      </c>
      <c r="BK80" s="539" t="e">
        <f ca="1">+IF(AND(ISNUMBER(OFFSET('Hygiene Data'!$G$9,0,10*ROW('Hygiene Data'!G74))),'Data Summary'!DZ80="Yes"),OFFSET('Hygiene Data'!$G$9,0,10*ROW('Hygiene Data'!G74)),NA())</f>
        <v>#N/A</v>
      </c>
      <c r="BL80" s="539" t="e">
        <f ca="1">+IF(AND(ISNUMBER(OFFSET('Hygiene Data'!$H$5,0,10*ROW('Hygiene Data'!H74))),'Data Summary'!EA80="Yes"),OFFSET('Hygiene Data'!$H$5,0,10*ROW('Hygiene Data'!H74)),NA())</f>
        <v>#N/A</v>
      </c>
      <c r="BM80" s="539" t="e">
        <f ca="1">+IF(AND(ISNUMBER(OFFSET('Hygiene Data'!$H$7,0,10*ROW('Hygiene Data'!H74))),'Data Summary'!EB80="Yes"),OFFSET('Hygiene Data'!$H$7,0,10*ROW('Hygiene Data'!H74)),NA())</f>
        <v>#N/A</v>
      </c>
      <c r="BN80" s="539" t="e">
        <f ca="1">+IF(AND(ISNUMBER(OFFSET('Hygiene Data'!$H$9,0,10*ROW('Hygiene Data'!H74))),'Data Summary'!EC80="Yes"),OFFSET('Hygiene Data'!$H$9,0,10*ROW('Hygiene Data'!H74)),NA())</f>
        <v>#N/A</v>
      </c>
      <c r="BO80" s="539" t="e">
        <f ca="1">+IF(AND(ISNUMBER(OFFSET('Hygiene Data'!$I$5,0,10*ROW('Hygiene Data'!I74))),'Data Summary'!ED80="Yes"),OFFSET('Hygiene Data'!$I$5,0,10*ROW('Hygiene Data'!I74)),NA())</f>
        <v>#N/A</v>
      </c>
      <c r="BP80" s="539" t="e">
        <f ca="1">+IF(AND(ISNUMBER(OFFSET('Hygiene Data'!$I$7,0,10*ROW('Hygiene Data'!I74))),'Data Summary'!EE80="Yes"),OFFSET('Hygiene Data'!$I$7,0,10*ROW('Hygiene Data'!I74)),NA())</f>
        <v>#N/A</v>
      </c>
      <c r="BQ80" s="539" t="e">
        <f ca="1">+IF(AND(ISNUMBER(OFFSET('Hygiene Data'!$I$9,0,10*ROW('Hygiene Data'!I74))),'Data Summary'!EF80="Yes"),OFFSET('Hygiene Data'!$I$9,0,10*ROW('Hygiene Data'!I74)),NA())</f>
        <v>#N/A</v>
      </c>
    </row>
    <row r="81" spans="1:69" x14ac:dyDescent="0.25">
      <c r="A81" s="535" t="e">
        <f ca="1">+RIGHT('Data Summary'!A81,LEN('Data Summary'!A81)-9)</f>
        <v>#VALUE!</v>
      </c>
      <c r="B81" s="509" t="str">
        <f ca="1">+IF(ISTEXT('Data Summary'!B81),'Data Summary'!B81,"")</f>
        <v/>
      </c>
      <c r="C81" s="536" t="e">
        <f ca="1">+VALUE('Data Summary'!C81)</f>
        <v>#VALUE!</v>
      </c>
      <c r="D81" s="537" t="e">
        <f ca="1">+IF(AND(ISNUMBER(OFFSET('Water Data'!$D$4,0,10*ROW('Water Data'!D75))),'Data Summary'!BS81="Yes"),100-OFFSET('Water Data'!$D$4,0,10*ROW('Water Data'!D75)),NA())</f>
        <v>#N/A</v>
      </c>
      <c r="E81" s="537" t="e">
        <f ca="1">+IF(AND(ISNUMBER(OFFSET('Water Data'!$D$6,0,10*ROW('Water Data'!D75))),'Data Summary'!BT81="Yes"),OFFSET('Water Data'!$D$6,0,10*ROW('Water Data'!D75)),NA())</f>
        <v>#N/A</v>
      </c>
      <c r="F81" s="537" t="e">
        <f ca="1">+IF(AND(ISNUMBER(OFFSET('Water Data'!$D$9,0,10*ROW('Water Data'!D75))),'Data Summary'!BU81="Yes"),OFFSET('Water Data'!$D$9,0,10*ROW('Water Data'!D75)),NA())</f>
        <v>#N/A</v>
      </c>
      <c r="G81" s="537" t="e">
        <f ca="1">+IF(AND(ISNUMBER(OFFSET('Water Data'!$E$4,0,10*ROW('Water Data'!E75))),'Data Summary'!BV81="Yes"),100-OFFSET('Water Data'!$E$4,0,10*ROW('Water Data'!E75)),NA())</f>
        <v>#N/A</v>
      </c>
      <c r="H81" s="537" t="e">
        <f ca="1">+IF(AND(ISNUMBER(OFFSET('Water Data'!$E$6,0,10*ROW('Water Data'!E75))),'Data Summary'!BW81="Yes"),OFFSET('Water Data'!$E$6,0,10*ROW('Water Data'!E75)),NA())</f>
        <v>#N/A</v>
      </c>
      <c r="I81" s="537" t="e">
        <f ca="1">+IF(AND(ISNUMBER(OFFSET('Water Data'!$E$9,0,10*ROW('Water Data'!E75))),'Data Summary'!BX81="Yes"),OFFSET('Water Data'!$E$9,0,10*ROW('Water Data'!E75)),NA())</f>
        <v>#N/A</v>
      </c>
      <c r="J81" s="537" t="e">
        <f ca="1">+IF(AND(ISNUMBER(OFFSET('Water Data'!$F$4,0,10*ROW('Water Data'!F75))),'Data Summary'!BY81="Yes"),100-OFFSET('Water Data'!$F$4,0,10*ROW('Water Data'!F75)),NA())</f>
        <v>#N/A</v>
      </c>
      <c r="K81" s="537" t="e">
        <f ca="1">+IF(AND(ISNUMBER(OFFSET('Water Data'!$F$6,0,10*ROW('Water Data'!F75))),'Data Summary'!BZ81="Yes"),OFFSET('Water Data'!$F$6,0,10*ROW('Water Data'!F75)),NA())</f>
        <v>#N/A</v>
      </c>
      <c r="L81" s="537" t="e">
        <f ca="1">+IF(AND(ISNUMBER(OFFSET('Water Data'!$F$9,0,10*ROW('Water Data'!F75))),'Data Summary'!CA81="Yes"),OFFSET('Water Data'!$F$9,0,10*ROW('Water Data'!F75)),NA())</f>
        <v>#N/A</v>
      </c>
      <c r="M81" s="537" t="e">
        <f ca="1">+IF(AND(ISNUMBER(OFFSET('Water Data'!$G$4,0,10*ROW('Water Data'!G75))),'Data Summary'!CB81="Yes"),100-OFFSET('Water Data'!$G$4,0,10*ROW('Water Data'!G75)),NA())</f>
        <v>#N/A</v>
      </c>
      <c r="N81" s="537" t="e">
        <f ca="1">+IF(AND(ISNUMBER(OFFSET('Water Data'!$G$6,0,10*ROW('Water Data'!G75))),'Data Summary'!CC81="Yes"),OFFSET('Water Data'!$G$6,0,10*ROW('Water Data'!G75)),NA())</f>
        <v>#N/A</v>
      </c>
      <c r="O81" s="537" t="e">
        <f ca="1">+IF(AND(ISNUMBER(OFFSET('Water Data'!$G$9,0,10*ROW('Water Data'!G75))),'Data Summary'!CD81="Yes"),OFFSET('Water Data'!$G$9,0,10*ROW('Water Data'!G75)),NA())</f>
        <v>#N/A</v>
      </c>
      <c r="P81" s="537" t="e">
        <f ca="1">+IF(AND(ISNUMBER(OFFSET('Water Data'!$H$4,0,10*ROW('Water Data'!H75))),'Data Summary'!CE81="Yes"),100-OFFSET('Water Data'!$H$4,0,10*ROW('Water Data'!H75)),NA())</f>
        <v>#N/A</v>
      </c>
      <c r="Q81" s="537" t="e">
        <f ca="1">+IF(AND(ISNUMBER(OFFSET('Water Data'!$H$6,0,10*ROW('Water Data'!H75))),'Data Summary'!CF81="Yes"),OFFSET('Water Data'!$H$6,0,10*ROW('Water Data'!H75)),NA())</f>
        <v>#N/A</v>
      </c>
      <c r="R81" s="537" t="e">
        <f ca="1">+IF(AND(ISNUMBER(OFFSET('Water Data'!$H$9,0,10*ROW('Water Data'!H75))),'Data Summary'!CG81="Yes"),OFFSET('Water Data'!$H$9,0,10*ROW('Water Data'!H75)),NA())</f>
        <v>#N/A</v>
      </c>
      <c r="S81" s="537" t="e">
        <f ca="1">+IF(AND(ISNUMBER(OFFSET('Water Data'!$I$4,0,10*ROW('Water Data'!I75))),'Data Summary'!CH81="Yes"),100-OFFSET('Water Data'!$I$4,0,10*ROW('Water Data'!I75)),NA())</f>
        <v>#N/A</v>
      </c>
      <c r="T81" s="537" t="e">
        <f ca="1">+IF(AND(ISNUMBER(OFFSET('Water Data'!$I$6,0,10*ROW('Water Data'!I75))),'Data Summary'!CI81="Yes"),OFFSET('Water Data'!$I$6,0,10*ROW('Water Data'!I75)),NA())</f>
        <v>#N/A</v>
      </c>
      <c r="U81" s="537" t="e">
        <f ca="1">+IF(AND(ISNUMBER(OFFSET('Water Data'!$I$9,0,10*ROW('Water Data'!I75))),'Data Summary'!CJ81="Yes"),OFFSET('Water Data'!$I$9,0,10*ROW('Water Data'!I75)),NA())</f>
        <v>#N/A</v>
      </c>
      <c r="V81" s="538" t="e">
        <f ca="1">+IF(AND(ISNUMBER(OFFSET('Sanitation Data'!$D$4,0,10*ROW('Sanitation Data'!D75))),'Data Summary'!CK81="Yes"),100-OFFSET('Sanitation Data'!$D$4,0,10*ROW('Sanitation Data'!D75)),NA())</f>
        <v>#N/A</v>
      </c>
      <c r="W81" s="538" t="e">
        <f ca="1">+IF(AND(ISNUMBER(OFFSET('Sanitation Data'!$D$6,0,10*ROW('Sanitation Data'!D75))),'Data Summary'!CL81="Yes"),OFFSET('Sanitation Data'!$D$6,0,10*ROW('Sanitation Data'!D75)),NA())</f>
        <v>#N/A</v>
      </c>
      <c r="X81" s="538" t="e">
        <f ca="1">+IF(AND(ISNUMBER(OFFSET('Sanitation Data'!$D$10,0,10*ROW('Sanitation Data'!D75))),'Data Summary'!CM81="Yes"),OFFSET('Sanitation Data'!$D$10,0,10*ROW('Sanitation Data'!D75)),NA())</f>
        <v>#N/A</v>
      </c>
      <c r="Y81" s="538" t="e">
        <f ca="1">+IF(AND(ISNUMBER(OFFSET('Sanitation Data'!$D$11,0,10*ROW('Sanitation Data'!D75))),'Data Summary'!CN81="Yes"),OFFSET('Sanitation Data'!$D$11,0,10*ROW('Sanitation Data'!D75)),NA())</f>
        <v>#N/A</v>
      </c>
      <c r="Z81" s="538" t="e">
        <f ca="1">+IF(AND(ISNUMBER(OFFSET('Sanitation Data'!$D$12,0,10*ROW('Sanitation Data'!D75))),'Data Summary'!CO81="Yes"),OFFSET('Sanitation Data'!$D$12,0,10*ROW('Sanitation Data'!D75)),NA())</f>
        <v>#N/A</v>
      </c>
      <c r="AA81" s="538" t="e">
        <f ca="1">+IF(AND(ISNUMBER(OFFSET('Sanitation Data'!$E$4,0,10*ROW('Sanitation Data'!E75))),'Data Summary'!CP81="Yes"),100-OFFSET('Sanitation Data'!$E$4,0,10*ROW('Sanitation Data'!E75)),NA())</f>
        <v>#N/A</v>
      </c>
      <c r="AB81" s="538" t="e">
        <f ca="1">+IF(AND(ISNUMBER(OFFSET('Sanitation Data'!$E$6,0,10*ROW('Sanitation Data'!E75))),'Data Summary'!CQ81="Yes"),OFFSET('Sanitation Data'!$E$6,0,10*ROW('Sanitation Data'!E75)),NA())</f>
        <v>#N/A</v>
      </c>
      <c r="AC81" s="538" t="e">
        <f ca="1">+IF(AND(ISNUMBER(OFFSET('Sanitation Data'!$E$10,0,10*ROW('Sanitation Data'!E75))),'Data Summary'!CR81="Yes"),OFFSET('Sanitation Data'!$E$10,0,10*ROW('Sanitation Data'!E75)),NA())</f>
        <v>#N/A</v>
      </c>
      <c r="AD81" s="538" t="e">
        <f ca="1">+IF(AND(ISNUMBER(OFFSET('Sanitation Data'!$E$11,0,10*ROW('Sanitation Data'!E75))),'Data Summary'!CS81="Yes"),OFFSET('Sanitation Data'!$E$11,0,10*ROW('Sanitation Data'!E75)),NA())</f>
        <v>#N/A</v>
      </c>
      <c r="AE81" s="538" t="e">
        <f ca="1">+IF(AND(ISNUMBER(OFFSET('Sanitation Data'!$E$12,0,10*ROW('Sanitation Data'!E75))),'Data Summary'!CT81="Yes"),OFFSET('Sanitation Data'!$E$12,0,10*ROW('Sanitation Data'!E75)),NA())</f>
        <v>#N/A</v>
      </c>
      <c r="AF81" s="538" t="e">
        <f ca="1">+IF(AND(ISNUMBER(OFFSET('Sanitation Data'!$F$4,0,10*ROW('Sanitation Data'!F75))),'Data Summary'!CU81="Yes"),100-OFFSET('Sanitation Data'!$F$4,0,10*ROW('Sanitation Data'!F75)),NA())</f>
        <v>#N/A</v>
      </c>
      <c r="AG81" s="538" t="e">
        <f ca="1">+IF(AND(ISNUMBER(OFFSET('Sanitation Data'!$F$6,0,10*ROW('Sanitation Data'!F75))),'Data Summary'!CV81="Yes"),OFFSET('Sanitation Data'!$F$6,0,10*ROW('Sanitation Data'!F75)),NA())</f>
        <v>#N/A</v>
      </c>
      <c r="AH81" s="538" t="e">
        <f ca="1">+IF(AND(ISNUMBER(OFFSET('Sanitation Data'!$F$10,0,10*ROW('Sanitation Data'!F75))),'Data Summary'!CW81="Yes"),OFFSET('Sanitation Data'!$F$10,0,10*ROW('Sanitation Data'!F75)),NA())</f>
        <v>#N/A</v>
      </c>
      <c r="AI81" s="538" t="e">
        <f ca="1">+IF(AND(ISNUMBER(OFFSET('Sanitation Data'!$F$11,0,10*ROW('Sanitation Data'!F75))),'Data Summary'!CX81="Yes"),OFFSET('Sanitation Data'!$F$11,0,10*ROW('Sanitation Data'!F75)),NA())</f>
        <v>#N/A</v>
      </c>
      <c r="AJ81" s="538" t="e">
        <f ca="1">+IF(AND(ISNUMBER(OFFSET('Sanitation Data'!$F$12,0,10*ROW('Sanitation Data'!F75))),'Data Summary'!CY81="Yes"),OFFSET('Sanitation Data'!$F$12,0,10*ROW('Sanitation Data'!F75)),NA())</f>
        <v>#N/A</v>
      </c>
      <c r="AK81" s="538" t="e">
        <f ca="1">+IF(AND(ISNUMBER(OFFSET('Sanitation Data'!$G$4,0,10*ROW('Sanitation Data'!G75))),'Data Summary'!CZ81="Yes"),100-OFFSET('Sanitation Data'!$G$4,0,10*ROW('Sanitation Data'!G75)),NA())</f>
        <v>#N/A</v>
      </c>
      <c r="AL81" s="538" t="e">
        <f ca="1">+IF(AND(ISNUMBER(OFFSET('Sanitation Data'!$G$6,0,10*ROW('Sanitation Data'!G75))),'Data Summary'!DA81="Yes"),OFFSET('Sanitation Data'!$G$6,0,10*ROW('Sanitation Data'!G75)),NA())</f>
        <v>#N/A</v>
      </c>
      <c r="AM81" s="538" t="e">
        <f ca="1">+IF(AND(ISNUMBER(OFFSET('Sanitation Data'!$G$10,0,10*ROW('Sanitation Data'!G75))),'Data Summary'!DB81="Yes"),OFFSET('Sanitation Data'!$G$10,0,10*ROW('Sanitation Data'!G75)),NA())</f>
        <v>#N/A</v>
      </c>
      <c r="AN81" s="538" t="e">
        <f ca="1">+IF(AND(ISNUMBER(OFFSET('Sanitation Data'!$G$11,0,10*ROW('Sanitation Data'!G75))),'Data Summary'!DC81="Yes"),OFFSET('Sanitation Data'!$G$11,0,10*ROW('Sanitation Data'!G75)),NA())</f>
        <v>#N/A</v>
      </c>
      <c r="AO81" s="538" t="e">
        <f ca="1">+IF(AND(ISNUMBER(OFFSET('Sanitation Data'!$G$12,0,10*ROW('Sanitation Data'!G75))),'Data Summary'!DD81="Yes"),OFFSET('Sanitation Data'!$G$12,0,10*ROW('Sanitation Data'!G75)),NA())</f>
        <v>#N/A</v>
      </c>
      <c r="AP81" s="538" t="e">
        <f ca="1">+IF(AND(ISNUMBER(OFFSET('Sanitation Data'!$H$4,0,10*ROW('Sanitation Data'!H75))),'Data Summary'!DE81="Yes"),100-OFFSET('Sanitation Data'!$H$4,0,10*ROW('Sanitation Data'!H75)),NA())</f>
        <v>#N/A</v>
      </c>
      <c r="AQ81" s="538" t="e">
        <f ca="1">+IF(AND(ISNUMBER(OFFSET('Sanitation Data'!$H$6,0,10*ROW('Sanitation Data'!H75))),'Data Summary'!DF81="Yes"),OFFSET('Sanitation Data'!$H$6,0,10*ROW('Sanitation Data'!H75)),NA())</f>
        <v>#N/A</v>
      </c>
      <c r="AR81" s="538" t="e">
        <f ca="1">+IF(AND(ISNUMBER(OFFSET('Sanitation Data'!$H$10,0,10*ROW('Sanitation Data'!H75))),'Data Summary'!DG81="Yes"),OFFSET('Sanitation Data'!$H$10,0,10*ROW('Sanitation Data'!H75)),NA())</f>
        <v>#N/A</v>
      </c>
      <c r="AS81" s="538" t="e">
        <f ca="1">+IF(AND(ISNUMBER(OFFSET('Sanitation Data'!$H$11,0,10*ROW('Sanitation Data'!H75))),'Data Summary'!DH81="Yes"),OFFSET('Sanitation Data'!$H$11,0,10*ROW('Sanitation Data'!H75)),NA())</f>
        <v>#N/A</v>
      </c>
      <c r="AT81" s="538" t="e">
        <f ca="1">+IF(AND(ISNUMBER(OFFSET('Sanitation Data'!$H$12,0,10*ROW('Sanitation Data'!H75))),'Data Summary'!DI81="Yes"),OFFSET('Sanitation Data'!$H$12,0,10*ROW('Sanitation Data'!H75)),NA())</f>
        <v>#N/A</v>
      </c>
      <c r="AU81" s="538" t="e">
        <f ca="1">+IF(AND(ISNUMBER(OFFSET('Sanitation Data'!$I$4,0,10*ROW('Sanitation Data'!I75))),'Data Summary'!DJ81="Yes"),100-OFFSET('Sanitation Data'!$I$4,0,10*ROW('Sanitation Data'!I75)),NA())</f>
        <v>#N/A</v>
      </c>
      <c r="AV81" s="538" t="e">
        <f ca="1">+IF(AND(ISNUMBER(OFFSET('Sanitation Data'!$I$6,0,10*ROW('Sanitation Data'!I75))),'Data Summary'!DK81="Yes"),OFFSET('Sanitation Data'!$I$6,0,10*ROW('Sanitation Data'!I75)),NA())</f>
        <v>#N/A</v>
      </c>
      <c r="AW81" s="538" t="e">
        <f ca="1">+IF(AND(ISNUMBER(OFFSET('Sanitation Data'!$I$10,0,10*ROW('Sanitation Data'!I75))),'Data Summary'!DL81="Yes"),OFFSET('Sanitation Data'!$I$10,0,10*ROW('Sanitation Data'!I75)),NA())</f>
        <v>#N/A</v>
      </c>
      <c r="AX81" s="538" t="e">
        <f ca="1">+IF(AND(ISNUMBER(OFFSET('Sanitation Data'!$I$11,0,10*ROW('Sanitation Data'!I75))),'Data Summary'!DM81="Yes"),OFFSET('Sanitation Data'!$I$11,0,10*ROW('Sanitation Data'!I75)),NA())</f>
        <v>#N/A</v>
      </c>
      <c r="AY81" s="538" t="e">
        <f ca="1">+IF(AND(ISNUMBER(OFFSET('Sanitation Data'!$I$12,0,10*ROW('Sanitation Data'!I75))),'Data Summary'!DN81="Yes"),OFFSET('Sanitation Data'!$I$12,0,10*ROW('Sanitation Data'!I75)),NA())</f>
        <v>#N/A</v>
      </c>
      <c r="AZ81" s="539" t="e">
        <f ca="1">+IF(AND(ISNUMBER(OFFSET('Hygiene Data'!$D$5,0,10*ROW('Hygiene Data'!D75))),'Data Summary'!DO81="Yes"),OFFSET('Hygiene Data'!$D$5,0,10*ROW('Hygiene Data'!D75)),NA())</f>
        <v>#N/A</v>
      </c>
      <c r="BA81" s="539" t="e">
        <f ca="1">+IF(AND(ISNUMBER(OFFSET('Hygiene Data'!$D$7,0,10*ROW('Hygiene Data'!D75))),'Data Summary'!DP81="Yes"),OFFSET('Hygiene Data'!$D$7,0,10*ROW('Hygiene Data'!D75)),NA())</f>
        <v>#N/A</v>
      </c>
      <c r="BB81" s="539" t="e">
        <f ca="1">+IF(AND(ISNUMBER(OFFSET('Hygiene Data'!$D$9,0,10*ROW('Hygiene Data'!D75))),'Data Summary'!DQ81="Yes"),OFFSET('Hygiene Data'!$D$9,0,10*ROW('Hygiene Data'!D75)),NA())</f>
        <v>#N/A</v>
      </c>
      <c r="BC81" s="539" t="e">
        <f ca="1">+IF(AND(ISNUMBER(OFFSET('Hygiene Data'!$E$5,0,10*ROW('Hygiene Data'!E75))),'Data Summary'!DR81="Yes"),OFFSET('Hygiene Data'!$E$5,0,10*ROW('Hygiene Data'!E75)),NA())</f>
        <v>#N/A</v>
      </c>
      <c r="BD81" s="539" t="e">
        <f ca="1">+IF(AND(ISNUMBER(OFFSET('Hygiene Data'!$E$7,0,10*ROW('Hygiene Data'!E75))),'Data Summary'!DS81="Yes"),OFFSET('Hygiene Data'!$E$7,0,10*ROW('Hygiene Data'!E75)),NA())</f>
        <v>#N/A</v>
      </c>
      <c r="BE81" s="539" t="e">
        <f ca="1">+IF(AND(ISNUMBER(OFFSET('Hygiene Data'!$E$9,0,10*ROW('Hygiene Data'!E75))),'Data Summary'!DT81="Yes"),OFFSET('Hygiene Data'!$E$9,0,10*ROW('Hygiene Data'!E75)),NA())</f>
        <v>#N/A</v>
      </c>
      <c r="BF81" s="539" t="e">
        <f ca="1">+IF(AND(ISNUMBER(OFFSET('Hygiene Data'!$F$5,0,10*ROW('Hygiene Data'!F75))),'Data Summary'!DU81="Yes"),OFFSET('Hygiene Data'!$F$5,0,10*ROW('Hygiene Data'!F75)),NA())</f>
        <v>#N/A</v>
      </c>
      <c r="BG81" s="539" t="e">
        <f ca="1">+IF(AND(ISNUMBER(OFFSET('Hygiene Data'!$F$7,0,10*ROW('Hygiene Data'!F75))),'Data Summary'!DV81="Yes"),OFFSET('Hygiene Data'!$F$7,0,10*ROW('Hygiene Data'!F75)),NA())</f>
        <v>#N/A</v>
      </c>
      <c r="BH81" s="539" t="e">
        <f ca="1">+IF(AND(ISNUMBER(OFFSET('Hygiene Data'!$F$9,0,10*ROW('Hygiene Data'!F75))),'Data Summary'!DW81="Yes"),OFFSET('Hygiene Data'!$F$9,0,10*ROW('Hygiene Data'!F75)),NA())</f>
        <v>#N/A</v>
      </c>
      <c r="BI81" s="539" t="e">
        <f ca="1">+IF(AND(ISNUMBER(OFFSET('Hygiene Data'!$G$5,0,10*ROW('Hygiene Data'!G75))),'Data Summary'!DX81="Yes"),OFFSET('Hygiene Data'!$G$5,0,10*ROW('Hygiene Data'!G75)),NA())</f>
        <v>#N/A</v>
      </c>
      <c r="BJ81" s="539" t="e">
        <f ca="1">+IF(AND(ISNUMBER(OFFSET('Hygiene Data'!$G$7,0,10*ROW('Hygiene Data'!G75))),'Data Summary'!DY81="Yes"),OFFSET('Hygiene Data'!$G$7,0,10*ROW('Hygiene Data'!G75)),NA())</f>
        <v>#N/A</v>
      </c>
      <c r="BK81" s="539" t="e">
        <f ca="1">+IF(AND(ISNUMBER(OFFSET('Hygiene Data'!$G$9,0,10*ROW('Hygiene Data'!G75))),'Data Summary'!DZ81="Yes"),OFFSET('Hygiene Data'!$G$9,0,10*ROW('Hygiene Data'!G75)),NA())</f>
        <v>#N/A</v>
      </c>
      <c r="BL81" s="539" t="e">
        <f ca="1">+IF(AND(ISNUMBER(OFFSET('Hygiene Data'!$H$5,0,10*ROW('Hygiene Data'!H75))),'Data Summary'!EA81="Yes"),OFFSET('Hygiene Data'!$H$5,0,10*ROW('Hygiene Data'!H75)),NA())</f>
        <v>#N/A</v>
      </c>
      <c r="BM81" s="539" t="e">
        <f ca="1">+IF(AND(ISNUMBER(OFFSET('Hygiene Data'!$H$7,0,10*ROW('Hygiene Data'!H75))),'Data Summary'!EB81="Yes"),OFFSET('Hygiene Data'!$H$7,0,10*ROW('Hygiene Data'!H75)),NA())</f>
        <v>#N/A</v>
      </c>
      <c r="BN81" s="539" t="e">
        <f ca="1">+IF(AND(ISNUMBER(OFFSET('Hygiene Data'!$H$9,0,10*ROW('Hygiene Data'!H75))),'Data Summary'!EC81="Yes"),OFFSET('Hygiene Data'!$H$9,0,10*ROW('Hygiene Data'!H75)),NA())</f>
        <v>#N/A</v>
      </c>
      <c r="BO81" s="539" t="e">
        <f ca="1">+IF(AND(ISNUMBER(OFFSET('Hygiene Data'!$I$5,0,10*ROW('Hygiene Data'!I75))),'Data Summary'!ED81="Yes"),OFFSET('Hygiene Data'!$I$5,0,10*ROW('Hygiene Data'!I75)),NA())</f>
        <v>#N/A</v>
      </c>
      <c r="BP81" s="539" t="e">
        <f ca="1">+IF(AND(ISNUMBER(OFFSET('Hygiene Data'!$I$7,0,10*ROW('Hygiene Data'!I75))),'Data Summary'!EE81="Yes"),OFFSET('Hygiene Data'!$I$7,0,10*ROW('Hygiene Data'!I75)),NA())</f>
        <v>#N/A</v>
      </c>
      <c r="BQ81" s="539" t="e">
        <f ca="1">+IF(AND(ISNUMBER(OFFSET('Hygiene Data'!$I$9,0,10*ROW('Hygiene Data'!I75))),'Data Summary'!EF81="Yes"),OFFSET('Hygiene Data'!$I$9,0,10*ROW('Hygiene Data'!I75)),NA())</f>
        <v>#N/A</v>
      </c>
    </row>
    <row r="82" spans="1:69" x14ac:dyDescent="0.25">
      <c r="A82" s="535" t="e">
        <f ca="1">+RIGHT('Data Summary'!A82,LEN('Data Summary'!A82)-9)</f>
        <v>#VALUE!</v>
      </c>
      <c r="B82" s="509" t="str">
        <f ca="1">+IF(ISTEXT('Data Summary'!B82),'Data Summary'!B82,"")</f>
        <v/>
      </c>
      <c r="C82" s="536" t="e">
        <f ca="1">+VALUE('Data Summary'!C82)</f>
        <v>#VALUE!</v>
      </c>
      <c r="D82" s="537" t="e">
        <f ca="1">+IF(AND(ISNUMBER(OFFSET('Water Data'!$D$4,0,10*ROW('Water Data'!D76))),'Data Summary'!BS82="Yes"),100-OFFSET('Water Data'!$D$4,0,10*ROW('Water Data'!D76)),NA())</f>
        <v>#N/A</v>
      </c>
      <c r="E82" s="537" t="e">
        <f ca="1">+IF(AND(ISNUMBER(OFFSET('Water Data'!$D$6,0,10*ROW('Water Data'!D76))),'Data Summary'!BT82="Yes"),OFFSET('Water Data'!$D$6,0,10*ROW('Water Data'!D76)),NA())</f>
        <v>#N/A</v>
      </c>
      <c r="F82" s="537" t="e">
        <f ca="1">+IF(AND(ISNUMBER(OFFSET('Water Data'!$D$9,0,10*ROW('Water Data'!D76))),'Data Summary'!BU82="Yes"),OFFSET('Water Data'!$D$9,0,10*ROW('Water Data'!D76)),NA())</f>
        <v>#N/A</v>
      </c>
      <c r="G82" s="537" t="e">
        <f ca="1">+IF(AND(ISNUMBER(OFFSET('Water Data'!$E$4,0,10*ROW('Water Data'!E76))),'Data Summary'!BV82="Yes"),100-OFFSET('Water Data'!$E$4,0,10*ROW('Water Data'!E76)),NA())</f>
        <v>#N/A</v>
      </c>
      <c r="H82" s="537" t="e">
        <f ca="1">+IF(AND(ISNUMBER(OFFSET('Water Data'!$E$6,0,10*ROW('Water Data'!E76))),'Data Summary'!BW82="Yes"),OFFSET('Water Data'!$E$6,0,10*ROW('Water Data'!E76)),NA())</f>
        <v>#N/A</v>
      </c>
      <c r="I82" s="537" t="e">
        <f ca="1">+IF(AND(ISNUMBER(OFFSET('Water Data'!$E$9,0,10*ROW('Water Data'!E76))),'Data Summary'!BX82="Yes"),OFFSET('Water Data'!$E$9,0,10*ROW('Water Data'!E76)),NA())</f>
        <v>#N/A</v>
      </c>
      <c r="J82" s="537" t="e">
        <f ca="1">+IF(AND(ISNUMBER(OFFSET('Water Data'!$F$4,0,10*ROW('Water Data'!F76))),'Data Summary'!BY82="Yes"),100-OFFSET('Water Data'!$F$4,0,10*ROW('Water Data'!F76)),NA())</f>
        <v>#N/A</v>
      </c>
      <c r="K82" s="537" t="e">
        <f ca="1">+IF(AND(ISNUMBER(OFFSET('Water Data'!$F$6,0,10*ROW('Water Data'!F76))),'Data Summary'!BZ82="Yes"),OFFSET('Water Data'!$F$6,0,10*ROW('Water Data'!F76)),NA())</f>
        <v>#N/A</v>
      </c>
      <c r="L82" s="537" t="e">
        <f ca="1">+IF(AND(ISNUMBER(OFFSET('Water Data'!$F$9,0,10*ROW('Water Data'!F76))),'Data Summary'!CA82="Yes"),OFFSET('Water Data'!$F$9,0,10*ROW('Water Data'!F76)),NA())</f>
        <v>#N/A</v>
      </c>
      <c r="M82" s="537" t="e">
        <f ca="1">+IF(AND(ISNUMBER(OFFSET('Water Data'!$G$4,0,10*ROW('Water Data'!G76))),'Data Summary'!CB82="Yes"),100-OFFSET('Water Data'!$G$4,0,10*ROW('Water Data'!G76)),NA())</f>
        <v>#N/A</v>
      </c>
      <c r="N82" s="537" t="e">
        <f ca="1">+IF(AND(ISNUMBER(OFFSET('Water Data'!$G$6,0,10*ROW('Water Data'!G76))),'Data Summary'!CC82="Yes"),OFFSET('Water Data'!$G$6,0,10*ROW('Water Data'!G76)),NA())</f>
        <v>#N/A</v>
      </c>
      <c r="O82" s="537" t="e">
        <f ca="1">+IF(AND(ISNUMBER(OFFSET('Water Data'!$G$9,0,10*ROW('Water Data'!G76))),'Data Summary'!CD82="Yes"),OFFSET('Water Data'!$G$9,0,10*ROW('Water Data'!G76)),NA())</f>
        <v>#N/A</v>
      </c>
      <c r="P82" s="537" t="e">
        <f ca="1">+IF(AND(ISNUMBER(OFFSET('Water Data'!$H$4,0,10*ROW('Water Data'!H76))),'Data Summary'!CE82="Yes"),100-OFFSET('Water Data'!$H$4,0,10*ROW('Water Data'!H76)),NA())</f>
        <v>#N/A</v>
      </c>
      <c r="Q82" s="537" t="e">
        <f ca="1">+IF(AND(ISNUMBER(OFFSET('Water Data'!$H$6,0,10*ROW('Water Data'!H76))),'Data Summary'!CF82="Yes"),OFFSET('Water Data'!$H$6,0,10*ROW('Water Data'!H76)),NA())</f>
        <v>#N/A</v>
      </c>
      <c r="R82" s="537" t="e">
        <f ca="1">+IF(AND(ISNUMBER(OFFSET('Water Data'!$H$9,0,10*ROW('Water Data'!H76))),'Data Summary'!CG82="Yes"),OFFSET('Water Data'!$H$9,0,10*ROW('Water Data'!H76)),NA())</f>
        <v>#N/A</v>
      </c>
      <c r="S82" s="537" t="e">
        <f ca="1">+IF(AND(ISNUMBER(OFFSET('Water Data'!$I$4,0,10*ROW('Water Data'!I76))),'Data Summary'!CH82="Yes"),100-OFFSET('Water Data'!$I$4,0,10*ROW('Water Data'!I76)),NA())</f>
        <v>#N/A</v>
      </c>
      <c r="T82" s="537" t="e">
        <f ca="1">+IF(AND(ISNUMBER(OFFSET('Water Data'!$I$6,0,10*ROW('Water Data'!I76))),'Data Summary'!CI82="Yes"),OFFSET('Water Data'!$I$6,0,10*ROW('Water Data'!I76)),NA())</f>
        <v>#N/A</v>
      </c>
      <c r="U82" s="537" t="e">
        <f ca="1">+IF(AND(ISNUMBER(OFFSET('Water Data'!$I$9,0,10*ROW('Water Data'!I76))),'Data Summary'!CJ82="Yes"),OFFSET('Water Data'!$I$9,0,10*ROW('Water Data'!I76)),NA())</f>
        <v>#N/A</v>
      </c>
      <c r="V82" s="538" t="e">
        <f ca="1">+IF(AND(ISNUMBER(OFFSET('Sanitation Data'!$D$4,0,10*ROW('Sanitation Data'!D76))),'Data Summary'!CK82="Yes"),100-OFFSET('Sanitation Data'!$D$4,0,10*ROW('Sanitation Data'!D76)),NA())</f>
        <v>#N/A</v>
      </c>
      <c r="W82" s="538" t="e">
        <f ca="1">+IF(AND(ISNUMBER(OFFSET('Sanitation Data'!$D$6,0,10*ROW('Sanitation Data'!D76))),'Data Summary'!CL82="Yes"),OFFSET('Sanitation Data'!$D$6,0,10*ROW('Sanitation Data'!D76)),NA())</f>
        <v>#N/A</v>
      </c>
      <c r="X82" s="538" t="e">
        <f ca="1">+IF(AND(ISNUMBER(OFFSET('Sanitation Data'!$D$10,0,10*ROW('Sanitation Data'!D76))),'Data Summary'!CM82="Yes"),OFFSET('Sanitation Data'!$D$10,0,10*ROW('Sanitation Data'!D76)),NA())</f>
        <v>#N/A</v>
      </c>
      <c r="Y82" s="538" t="e">
        <f ca="1">+IF(AND(ISNUMBER(OFFSET('Sanitation Data'!$D$11,0,10*ROW('Sanitation Data'!D76))),'Data Summary'!CN82="Yes"),OFFSET('Sanitation Data'!$D$11,0,10*ROW('Sanitation Data'!D76)),NA())</f>
        <v>#N/A</v>
      </c>
      <c r="Z82" s="538" t="e">
        <f ca="1">+IF(AND(ISNUMBER(OFFSET('Sanitation Data'!$D$12,0,10*ROW('Sanitation Data'!D76))),'Data Summary'!CO82="Yes"),OFFSET('Sanitation Data'!$D$12,0,10*ROW('Sanitation Data'!D76)),NA())</f>
        <v>#N/A</v>
      </c>
      <c r="AA82" s="538" t="e">
        <f ca="1">+IF(AND(ISNUMBER(OFFSET('Sanitation Data'!$E$4,0,10*ROW('Sanitation Data'!E76))),'Data Summary'!CP82="Yes"),100-OFFSET('Sanitation Data'!$E$4,0,10*ROW('Sanitation Data'!E76)),NA())</f>
        <v>#N/A</v>
      </c>
      <c r="AB82" s="538" t="e">
        <f ca="1">+IF(AND(ISNUMBER(OFFSET('Sanitation Data'!$E$6,0,10*ROW('Sanitation Data'!E76))),'Data Summary'!CQ82="Yes"),OFFSET('Sanitation Data'!$E$6,0,10*ROW('Sanitation Data'!E76)),NA())</f>
        <v>#N/A</v>
      </c>
      <c r="AC82" s="538" t="e">
        <f ca="1">+IF(AND(ISNUMBER(OFFSET('Sanitation Data'!$E$10,0,10*ROW('Sanitation Data'!E76))),'Data Summary'!CR82="Yes"),OFFSET('Sanitation Data'!$E$10,0,10*ROW('Sanitation Data'!E76)),NA())</f>
        <v>#N/A</v>
      </c>
      <c r="AD82" s="538" t="e">
        <f ca="1">+IF(AND(ISNUMBER(OFFSET('Sanitation Data'!$E$11,0,10*ROW('Sanitation Data'!E76))),'Data Summary'!CS82="Yes"),OFFSET('Sanitation Data'!$E$11,0,10*ROW('Sanitation Data'!E76)),NA())</f>
        <v>#N/A</v>
      </c>
      <c r="AE82" s="538" t="e">
        <f ca="1">+IF(AND(ISNUMBER(OFFSET('Sanitation Data'!$E$12,0,10*ROW('Sanitation Data'!E76))),'Data Summary'!CT82="Yes"),OFFSET('Sanitation Data'!$E$12,0,10*ROW('Sanitation Data'!E76)),NA())</f>
        <v>#N/A</v>
      </c>
      <c r="AF82" s="538" t="e">
        <f ca="1">+IF(AND(ISNUMBER(OFFSET('Sanitation Data'!$F$4,0,10*ROW('Sanitation Data'!F76))),'Data Summary'!CU82="Yes"),100-OFFSET('Sanitation Data'!$F$4,0,10*ROW('Sanitation Data'!F76)),NA())</f>
        <v>#N/A</v>
      </c>
      <c r="AG82" s="538" t="e">
        <f ca="1">+IF(AND(ISNUMBER(OFFSET('Sanitation Data'!$F$6,0,10*ROW('Sanitation Data'!F76))),'Data Summary'!CV82="Yes"),OFFSET('Sanitation Data'!$F$6,0,10*ROW('Sanitation Data'!F76)),NA())</f>
        <v>#N/A</v>
      </c>
      <c r="AH82" s="538" t="e">
        <f ca="1">+IF(AND(ISNUMBER(OFFSET('Sanitation Data'!$F$10,0,10*ROW('Sanitation Data'!F76))),'Data Summary'!CW82="Yes"),OFFSET('Sanitation Data'!$F$10,0,10*ROW('Sanitation Data'!F76)),NA())</f>
        <v>#N/A</v>
      </c>
      <c r="AI82" s="538" t="e">
        <f ca="1">+IF(AND(ISNUMBER(OFFSET('Sanitation Data'!$F$11,0,10*ROW('Sanitation Data'!F76))),'Data Summary'!CX82="Yes"),OFFSET('Sanitation Data'!$F$11,0,10*ROW('Sanitation Data'!F76)),NA())</f>
        <v>#N/A</v>
      </c>
      <c r="AJ82" s="538" t="e">
        <f ca="1">+IF(AND(ISNUMBER(OFFSET('Sanitation Data'!$F$12,0,10*ROW('Sanitation Data'!F76))),'Data Summary'!CY82="Yes"),OFFSET('Sanitation Data'!$F$12,0,10*ROW('Sanitation Data'!F76)),NA())</f>
        <v>#N/A</v>
      </c>
      <c r="AK82" s="538" t="e">
        <f ca="1">+IF(AND(ISNUMBER(OFFSET('Sanitation Data'!$G$4,0,10*ROW('Sanitation Data'!G76))),'Data Summary'!CZ82="Yes"),100-OFFSET('Sanitation Data'!$G$4,0,10*ROW('Sanitation Data'!G76)),NA())</f>
        <v>#N/A</v>
      </c>
      <c r="AL82" s="538" t="e">
        <f ca="1">+IF(AND(ISNUMBER(OFFSET('Sanitation Data'!$G$6,0,10*ROW('Sanitation Data'!G76))),'Data Summary'!DA82="Yes"),OFFSET('Sanitation Data'!$G$6,0,10*ROW('Sanitation Data'!G76)),NA())</f>
        <v>#N/A</v>
      </c>
      <c r="AM82" s="538" t="e">
        <f ca="1">+IF(AND(ISNUMBER(OFFSET('Sanitation Data'!$G$10,0,10*ROW('Sanitation Data'!G76))),'Data Summary'!DB82="Yes"),OFFSET('Sanitation Data'!$G$10,0,10*ROW('Sanitation Data'!G76)),NA())</f>
        <v>#N/A</v>
      </c>
      <c r="AN82" s="538" t="e">
        <f ca="1">+IF(AND(ISNUMBER(OFFSET('Sanitation Data'!$G$11,0,10*ROW('Sanitation Data'!G76))),'Data Summary'!DC82="Yes"),OFFSET('Sanitation Data'!$G$11,0,10*ROW('Sanitation Data'!G76)),NA())</f>
        <v>#N/A</v>
      </c>
      <c r="AO82" s="538" t="e">
        <f ca="1">+IF(AND(ISNUMBER(OFFSET('Sanitation Data'!$G$12,0,10*ROW('Sanitation Data'!G76))),'Data Summary'!DD82="Yes"),OFFSET('Sanitation Data'!$G$12,0,10*ROW('Sanitation Data'!G76)),NA())</f>
        <v>#N/A</v>
      </c>
      <c r="AP82" s="538" t="e">
        <f ca="1">+IF(AND(ISNUMBER(OFFSET('Sanitation Data'!$H$4,0,10*ROW('Sanitation Data'!H76))),'Data Summary'!DE82="Yes"),100-OFFSET('Sanitation Data'!$H$4,0,10*ROW('Sanitation Data'!H76)),NA())</f>
        <v>#N/A</v>
      </c>
      <c r="AQ82" s="538" t="e">
        <f ca="1">+IF(AND(ISNUMBER(OFFSET('Sanitation Data'!$H$6,0,10*ROW('Sanitation Data'!H76))),'Data Summary'!DF82="Yes"),OFFSET('Sanitation Data'!$H$6,0,10*ROW('Sanitation Data'!H76)),NA())</f>
        <v>#N/A</v>
      </c>
      <c r="AR82" s="538" t="e">
        <f ca="1">+IF(AND(ISNUMBER(OFFSET('Sanitation Data'!$H$10,0,10*ROW('Sanitation Data'!H76))),'Data Summary'!DG82="Yes"),OFFSET('Sanitation Data'!$H$10,0,10*ROW('Sanitation Data'!H76)),NA())</f>
        <v>#N/A</v>
      </c>
      <c r="AS82" s="538" t="e">
        <f ca="1">+IF(AND(ISNUMBER(OFFSET('Sanitation Data'!$H$11,0,10*ROW('Sanitation Data'!H76))),'Data Summary'!DH82="Yes"),OFFSET('Sanitation Data'!$H$11,0,10*ROW('Sanitation Data'!H76)),NA())</f>
        <v>#N/A</v>
      </c>
      <c r="AT82" s="538" t="e">
        <f ca="1">+IF(AND(ISNUMBER(OFFSET('Sanitation Data'!$H$12,0,10*ROW('Sanitation Data'!H76))),'Data Summary'!DI82="Yes"),OFFSET('Sanitation Data'!$H$12,0,10*ROW('Sanitation Data'!H76)),NA())</f>
        <v>#N/A</v>
      </c>
      <c r="AU82" s="538" t="e">
        <f ca="1">+IF(AND(ISNUMBER(OFFSET('Sanitation Data'!$I$4,0,10*ROW('Sanitation Data'!I76))),'Data Summary'!DJ82="Yes"),100-OFFSET('Sanitation Data'!$I$4,0,10*ROW('Sanitation Data'!I76)),NA())</f>
        <v>#N/A</v>
      </c>
      <c r="AV82" s="538" t="e">
        <f ca="1">+IF(AND(ISNUMBER(OFFSET('Sanitation Data'!$I$6,0,10*ROW('Sanitation Data'!I76))),'Data Summary'!DK82="Yes"),OFFSET('Sanitation Data'!$I$6,0,10*ROW('Sanitation Data'!I76)),NA())</f>
        <v>#N/A</v>
      </c>
      <c r="AW82" s="538" t="e">
        <f ca="1">+IF(AND(ISNUMBER(OFFSET('Sanitation Data'!$I$10,0,10*ROW('Sanitation Data'!I76))),'Data Summary'!DL82="Yes"),OFFSET('Sanitation Data'!$I$10,0,10*ROW('Sanitation Data'!I76)),NA())</f>
        <v>#N/A</v>
      </c>
      <c r="AX82" s="538" t="e">
        <f ca="1">+IF(AND(ISNUMBER(OFFSET('Sanitation Data'!$I$11,0,10*ROW('Sanitation Data'!I76))),'Data Summary'!DM82="Yes"),OFFSET('Sanitation Data'!$I$11,0,10*ROW('Sanitation Data'!I76)),NA())</f>
        <v>#N/A</v>
      </c>
      <c r="AY82" s="538" t="e">
        <f ca="1">+IF(AND(ISNUMBER(OFFSET('Sanitation Data'!$I$12,0,10*ROW('Sanitation Data'!I76))),'Data Summary'!DN82="Yes"),OFFSET('Sanitation Data'!$I$12,0,10*ROW('Sanitation Data'!I76)),NA())</f>
        <v>#N/A</v>
      </c>
      <c r="AZ82" s="539" t="e">
        <f ca="1">+IF(AND(ISNUMBER(OFFSET('Hygiene Data'!$D$5,0,10*ROW('Hygiene Data'!D76))),'Data Summary'!DO82="Yes"),OFFSET('Hygiene Data'!$D$5,0,10*ROW('Hygiene Data'!D76)),NA())</f>
        <v>#N/A</v>
      </c>
      <c r="BA82" s="539" t="e">
        <f ca="1">+IF(AND(ISNUMBER(OFFSET('Hygiene Data'!$D$7,0,10*ROW('Hygiene Data'!D76))),'Data Summary'!DP82="Yes"),OFFSET('Hygiene Data'!$D$7,0,10*ROW('Hygiene Data'!D76)),NA())</f>
        <v>#N/A</v>
      </c>
      <c r="BB82" s="539" t="e">
        <f ca="1">+IF(AND(ISNUMBER(OFFSET('Hygiene Data'!$D$9,0,10*ROW('Hygiene Data'!D76))),'Data Summary'!DQ82="Yes"),OFFSET('Hygiene Data'!$D$9,0,10*ROW('Hygiene Data'!D76)),NA())</f>
        <v>#N/A</v>
      </c>
      <c r="BC82" s="539" t="e">
        <f ca="1">+IF(AND(ISNUMBER(OFFSET('Hygiene Data'!$E$5,0,10*ROW('Hygiene Data'!E76))),'Data Summary'!DR82="Yes"),OFFSET('Hygiene Data'!$E$5,0,10*ROW('Hygiene Data'!E76)),NA())</f>
        <v>#N/A</v>
      </c>
      <c r="BD82" s="539" t="e">
        <f ca="1">+IF(AND(ISNUMBER(OFFSET('Hygiene Data'!$E$7,0,10*ROW('Hygiene Data'!E76))),'Data Summary'!DS82="Yes"),OFFSET('Hygiene Data'!$E$7,0,10*ROW('Hygiene Data'!E76)),NA())</f>
        <v>#N/A</v>
      </c>
      <c r="BE82" s="539" t="e">
        <f ca="1">+IF(AND(ISNUMBER(OFFSET('Hygiene Data'!$E$9,0,10*ROW('Hygiene Data'!E76))),'Data Summary'!DT82="Yes"),OFFSET('Hygiene Data'!$E$9,0,10*ROW('Hygiene Data'!E76)),NA())</f>
        <v>#N/A</v>
      </c>
      <c r="BF82" s="539" t="e">
        <f ca="1">+IF(AND(ISNUMBER(OFFSET('Hygiene Data'!$F$5,0,10*ROW('Hygiene Data'!F76))),'Data Summary'!DU82="Yes"),OFFSET('Hygiene Data'!$F$5,0,10*ROW('Hygiene Data'!F76)),NA())</f>
        <v>#N/A</v>
      </c>
      <c r="BG82" s="539" t="e">
        <f ca="1">+IF(AND(ISNUMBER(OFFSET('Hygiene Data'!$F$7,0,10*ROW('Hygiene Data'!F76))),'Data Summary'!DV82="Yes"),OFFSET('Hygiene Data'!$F$7,0,10*ROW('Hygiene Data'!F76)),NA())</f>
        <v>#N/A</v>
      </c>
      <c r="BH82" s="539" t="e">
        <f ca="1">+IF(AND(ISNUMBER(OFFSET('Hygiene Data'!$F$9,0,10*ROW('Hygiene Data'!F76))),'Data Summary'!DW82="Yes"),OFFSET('Hygiene Data'!$F$9,0,10*ROW('Hygiene Data'!F76)),NA())</f>
        <v>#N/A</v>
      </c>
      <c r="BI82" s="539" t="e">
        <f ca="1">+IF(AND(ISNUMBER(OFFSET('Hygiene Data'!$G$5,0,10*ROW('Hygiene Data'!G76))),'Data Summary'!DX82="Yes"),OFFSET('Hygiene Data'!$G$5,0,10*ROW('Hygiene Data'!G76)),NA())</f>
        <v>#N/A</v>
      </c>
      <c r="BJ82" s="539" t="e">
        <f ca="1">+IF(AND(ISNUMBER(OFFSET('Hygiene Data'!$G$7,0,10*ROW('Hygiene Data'!G76))),'Data Summary'!DY82="Yes"),OFFSET('Hygiene Data'!$G$7,0,10*ROW('Hygiene Data'!G76)),NA())</f>
        <v>#N/A</v>
      </c>
      <c r="BK82" s="539" t="e">
        <f ca="1">+IF(AND(ISNUMBER(OFFSET('Hygiene Data'!$G$9,0,10*ROW('Hygiene Data'!G76))),'Data Summary'!DZ82="Yes"),OFFSET('Hygiene Data'!$G$9,0,10*ROW('Hygiene Data'!G76)),NA())</f>
        <v>#N/A</v>
      </c>
      <c r="BL82" s="539" t="e">
        <f ca="1">+IF(AND(ISNUMBER(OFFSET('Hygiene Data'!$H$5,0,10*ROW('Hygiene Data'!H76))),'Data Summary'!EA82="Yes"),OFFSET('Hygiene Data'!$H$5,0,10*ROW('Hygiene Data'!H76)),NA())</f>
        <v>#N/A</v>
      </c>
      <c r="BM82" s="539" t="e">
        <f ca="1">+IF(AND(ISNUMBER(OFFSET('Hygiene Data'!$H$7,0,10*ROW('Hygiene Data'!H76))),'Data Summary'!EB82="Yes"),OFFSET('Hygiene Data'!$H$7,0,10*ROW('Hygiene Data'!H76)),NA())</f>
        <v>#N/A</v>
      </c>
      <c r="BN82" s="539" t="e">
        <f ca="1">+IF(AND(ISNUMBER(OFFSET('Hygiene Data'!$H$9,0,10*ROW('Hygiene Data'!H76))),'Data Summary'!EC82="Yes"),OFFSET('Hygiene Data'!$H$9,0,10*ROW('Hygiene Data'!H76)),NA())</f>
        <v>#N/A</v>
      </c>
      <c r="BO82" s="539" t="e">
        <f ca="1">+IF(AND(ISNUMBER(OFFSET('Hygiene Data'!$I$5,0,10*ROW('Hygiene Data'!I76))),'Data Summary'!ED82="Yes"),OFFSET('Hygiene Data'!$I$5,0,10*ROW('Hygiene Data'!I76)),NA())</f>
        <v>#N/A</v>
      </c>
      <c r="BP82" s="539" t="e">
        <f ca="1">+IF(AND(ISNUMBER(OFFSET('Hygiene Data'!$I$7,0,10*ROW('Hygiene Data'!I76))),'Data Summary'!EE82="Yes"),OFFSET('Hygiene Data'!$I$7,0,10*ROW('Hygiene Data'!I76)),NA())</f>
        <v>#N/A</v>
      </c>
      <c r="BQ82" s="539" t="e">
        <f ca="1">+IF(AND(ISNUMBER(OFFSET('Hygiene Data'!$I$9,0,10*ROW('Hygiene Data'!I76))),'Data Summary'!EF82="Yes"),OFFSET('Hygiene Data'!$I$9,0,10*ROW('Hygiene Data'!I76)),NA())</f>
        <v>#N/A</v>
      </c>
    </row>
    <row r="83" spans="1:69" x14ac:dyDescent="0.25">
      <c r="A83" s="535" t="e">
        <f ca="1">+RIGHT('Data Summary'!A83,LEN('Data Summary'!A83)-9)</f>
        <v>#VALUE!</v>
      </c>
      <c r="B83" s="509" t="str">
        <f ca="1">+IF(ISTEXT('Data Summary'!B83),'Data Summary'!B83,"")</f>
        <v/>
      </c>
      <c r="C83" s="536" t="e">
        <f ca="1">+VALUE('Data Summary'!C83)</f>
        <v>#VALUE!</v>
      </c>
      <c r="D83" s="537" t="e">
        <f ca="1">+IF(AND(ISNUMBER(OFFSET('Water Data'!$D$4,0,10*ROW('Water Data'!D77))),'Data Summary'!BS83="Yes"),100-OFFSET('Water Data'!$D$4,0,10*ROW('Water Data'!D77)),NA())</f>
        <v>#N/A</v>
      </c>
      <c r="E83" s="537" t="e">
        <f ca="1">+IF(AND(ISNUMBER(OFFSET('Water Data'!$D$6,0,10*ROW('Water Data'!D77))),'Data Summary'!BT83="Yes"),OFFSET('Water Data'!$D$6,0,10*ROW('Water Data'!D77)),NA())</f>
        <v>#N/A</v>
      </c>
      <c r="F83" s="537" t="e">
        <f ca="1">+IF(AND(ISNUMBER(OFFSET('Water Data'!$D$9,0,10*ROW('Water Data'!D77))),'Data Summary'!BU83="Yes"),OFFSET('Water Data'!$D$9,0,10*ROW('Water Data'!D77)),NA())</f>
        <v>#N/A</v>
      </c>
      <c r="G83" s="537" t="e">
        <f ca="1">+IF(AND(ISNUMBER(OFFSET('Water Data'!$E$4,0,10*ROW('Water Data'!E77))),'Data Summary'!BV83="Yes"),100-OFFSET('Water Data'!$E$4,0,10*ROW('Water Data'!E77)),NA())</f>
        <v>#N/A</v>
      </c>
      <c r="H83" s="537" t="e">
        <f ca="1">+IF(AND(ISNUMBER(OFFSET('Water Data'!$E$6,0,10*ROW('Water Data'!E77))),'Data Summary'!BW83="Yes"),OFFSET('Water Data'!$E$6,0,10*ROW('Water Data'!E77)),NA())</f>
        <v>#N/A</v>
      </c>
      <c r="I83" s="537" t="e">
        <f ca="1">+IF(AND(ISNUMBER(OFFSET('Water Data'!$E$9,0,10*ROW('Water Data'!E77))),'Data Summary'!BX83="Yes"),OFFSET('Water Data'!$E$9,0,10*ROW('Water Data'!E77)),NA())</f>
        <v>#N/A</v>
      </c>
      <c r="J83" s="537" t="e">
        <f ca="1">+IF(AND(ISNUMBER(OFFSET('Water Data'!$F$4,0,10*ROW('Water Data'!F77))),'Data Summary'!BY83="Yes"),100-OFFSET('Water Data'!$F$4,0,10*ROW('Water Data'!F77)),NA())</f>
        <v>#N/A</v>
      </c>
      <c r="K83" s="537" t="e">
        <f ca="1">+IF(AND(ISNUMBER(OFFSET('Water Data'!$F$6,0,10*ROW('Water Data'!F77))),'Data Summary'!BZ83="Yes"),OFFSET('Water Data'!$F$6,0,10*ROW('Water Data'!F77)),NA())</f>
        <v>#N/A</v>
      </c>
      <c r="L83" s="537" t="e">
        <f ca="1">+IF(AND(ISNUMBER(OFFSET('Water Data'!$F$9,0,10*ROW('Water Data'!F77))),'Data Summary'!CA83="Yes"),OFFSET('Water Data'!$F$9,0,10*ROW('Water Data'!F77)),NA())</f>
        <v>#N/A</v>
      </c>
      <c r="M83" s="537" t="e">
        <f ca="1">+IF(AND(ISNUMBER(OFFSET('Water Data'!$G$4,0,10*ROW('Water Data'!G77))),'Data Summary'!CB83="Yes"),100-OFFSET('Water Data'!$G$4,0,10*ROW('Water Data'!G77)),NA())</f>
        <v>#N/A</v>
      </c>
      <c r="N83" s="537" t="e">
        <f ca="1">+IF(AND(ISNUMBER(OFFSET('Water Data'!$G$6,0,10*ROW('Water Data'!G77))),'Data Summary'!CC83="Yes"),OFFSET('Water Data'!$G$6,0,10*ROW('Water Data'!G77)),NA())</f>
        <v>#N/A</v>
      </c>
      <c r="O83" s="537" t="e">
        <f ca="1">+IF(AND(ISNUMBER(OFFSET('Water Data'!$G$9,0,10*ROW('Water Data'!G77))),'Data Summary'!CD83="Yes"),OFFSET('Water Data'!$G$9,0,10*ROW('Water Data'!G77)),NA())</f>
        <v>#N/A</v>
      </c>
      <c r="P83" s="537" t="e">
        <f ca="1">+IF(AND(ISNUMBER(OFFSET('Water Data'!$H$4,0,10*ROW('Water Data'!H77))),'Data Summary'!CE83="Yes"),100-OFFSET('Water Data'!$H$4,0,10*ROW('Water Data'!H77)),NA())</f>
        <v>#N/A</v>
      </c>
      <c r="Q83" s="537" t="e">
        <f ca="1">+IF(AND(ISNUMBER(OFFSET('Water Data'!$H$6,0,10*ROW('Water Data'!H77))),'Data Summary'!CF83="Yes"),OFFSET('Water Data'!$H$6,0,10*ROW('Water Data'!H77)),NA())</f>
        <v>#N/A</v>
      </c>
      <c r="R83" s="537" t="e">
        <f ca="1">+IF(AND(ISNUMBER(OFFSET('Water Data'!$H$9,0,10*ROW('Water Data'!H77))),'Data Summary'!CG83="Yes"),OFFSET('Water Data'!$H$9,0,10*ROW('Water Data'!H77)),NA())</f>
        <v>#N/A</v>
      </c>
      <c r="S83" s="537" t="e">
        <f ca="1">+IF(AND(ISNUMBER(OFFSET('Water Data'!$I$4,0,10*ROW('Water Data'!I77))),'Data Summary'!CH83="Yes"),100-OFFSET('Water Data'!$I$4,0,10*ROW('Water Data'!I77)),NA())</f>
        <v>#N/A</v>
      </c>
      <c r="T83" s="537" t="e">
        <f ca="1">+IF(AND(ISNUMBER(OFFSET('Water Data'!$I$6,0,10*ROW('Water Data'!I77))),'Data Summary'!CI83="Yes"),OFFSET('Water Data'!$I$6,0,10*ROW('Water Data'!I77)),NA())</f>
        <v>#N/A</v>
      </c>
      <c r="U83" s="537" t="e">
        <f ca="1">+IF(AND(ISNUMBER(OFFSET('Water Data'!$I$9,0,10*ROW('Water Data'!I77))),'Data Summary'!CJ83="Yes"),OFFSET('Water Data'!$I$9,0,10*ROW('Water Data'!I77)),NA())</f>
        <v>#N/A</v>
      </c>
      <c r="V83" s="538" t="e">
        <f ca="1">+IF(AND(ISNUMBER(OFFSET('Sanitation Data'!$D$4,0,10*ROW('Sanitation Data'!D77))),'Data Summary'!CK83="Yes"),100-OFFSET('Sanitation Data'!$D$4,0,10*ROW('Sanitation Data'!D77)),NA())</f>
        <v>#N/A</v>
      </c>
      <c r="W83" s="538" t="e">
        <f ca="1">+IF(AND(ISNUMBER(OFFSET('Sanitation Data'!$D$6,0,10*ROW('Sanitation Data'!D77))),'Data Summary'!CL83="Yes"),OFFSET('Sanitation Data'!$D$6,0,10*ROW('Sanitation Data'!D77)),NA())</f>
        <v>#N/A</v>
      </c>
      <c r="X83" s="538" t="e">
        <f ca="1">+IF(AND(ISNUMBER(OFFSET('Sanitation Data'!$D$10,0,10*ROW('Sanitation Data'!D77))),'Data Summary'!CM83="Yes"),OFFSET('Sanitation Data'!$D$10,0,10*ROW('Sanitation Data'!D77)),NA())</f>
        <v>#N/A</v>
      </c>
      <c r="Y83" s="538" t="e">
        <f ca="1">+IF(AND(ISNUMBER(OFFSET('Sanitation Data'!$D$11,0,10*ROW('Sanitation Data'!D77))),'Data Summary'!CN83="Yes"),OFFSET('Sanitation Data'!$D$11,0,10*ROW('Sanitation Data'!D77)),NA())</f>
        <v>#N/A</v>
      </c>
      <c r="Z83" s="538" t="e">
        <f ca="1">+IF(AND(ISNUMBER(OFFSET('Sanitation Data'!$D$12,0,10*ROW('Sanitation Data'!D77))),'Data Summary'!CO83="Yes"),OFFSET('Sanitation Data'!$D$12,0,10*ROW('Sanitation Data'!D77)),NA())</f>
        <v>#N/A</v>
      </c>
      <c r="AA83" s="538" t="e">
        <f ca="1">+IF(AND(ISNUMBER(OFFSET('Sanitation Data'!$E$4,0,10*ROW('Sanitation Data'!E77))),'Data Summary'!CP83="Yes"),100-OFFSET('Sanitation Data'!$E$4,0,10*ROW('Sanitation Data'!E77)),NA())</f>
        <v>#N/A</v>
      </c>
      <c r="AB83" s="538" t="e">
        <f ca="1">+IF(AND(ISNUMBER(OFFSET('Sanitation Data'!$E$6,0,10*ROW('Sanitation Data'!E77))),'Data Summary'!CQ83="Yes"),OFFSET('Sanitation Data'!$E$6,0,10*ROW('Sanitation Data'!E77)),NA())</f>
        <v>#N/A</v>
      </c>
      <c r="AC83" s="538" t="e">
        <f ca="1">+IF(AND(ISNUMBER(OFFSET('Sanitation Data'!$E$10,0,10*ROW('Sanitation Data'!E77))),'Data Summary'!CR83="Yes"),OFFSET('Sanitation Data'!$E$10,0,10*ROW('Sanitation Data'!E77)),NA())</f>
        <v>#N/A</v>
      </c>
      <c r="AD83" s="538" t="e">
        <f ca="1">+IF(AND(ISNUMBER(OFFSET('Sanitation Data'!$E$11,0,10*ROW('Sanitation Data'!E77))),'Data Summary'!CS83="Yes"),OFFSET('Sanitation Data'!$E$11,0,10*ROW('Sanitation Data'!E77)),NA())</f>
        <v>#N/A</v>
      </c>
      <c r="AE83" s="538" t="e">
        <f ca="1">+IF(AND(ISNUMBER(OFFSET('Sanitation Data'!$E$12,0,10*ROW('Sanitation Data'!E77))),'Data Summary'!CT83="Yes"),OFFSET('Sanitation Data'!$E$12,0,10*ROW('Sanitation Data'!E77)),NA())</f>
        <v>#N/A</v>
      </c>
      <c r="AF83" s="538" t="e">
        <f ca="1">+IF(AND(ISNUMBER(OFFSET('Sanitation Data'!$F$4,0,10*ROW('Sanitation Data'!F77))),'Data Summary'!CU83="Yes"),100-OFFSET('Sanitation Data'!$F$4,0,10*ROW('Sanitation Data'!F77)),NA())</f>
        <v>#N/A</v>
      </c>
      <c r="AG83" s="538" t="e">
        <f ca="1">+IF(AND(ISNUMBER(OFFSET('Sanitation Data'!$F$6,0,10*ROW('Sanitation Data'!F77))),'Data Summary'!CV83="Yes"),OFFSET('Sanitation Data'!$F$6,0,10*ROW('Sanitation Data'!F77)),NA())</f>
        <v>#N/A</v>
      </c>
      <c r="AH83" s="538" t="e">
        <f ca="1">+IF(AND(ISNUMBER(OFFSET('Sanitation Data'!$F$10,0,10*ROW('Sanitation Data'!F77))),'Data Summary'!CW83="Yes"),OFFSET('Sanitation Data'!$F$10,0,10*ROW('Sanitation Data'!F77)),NA())</f>
        <v>#N/A</v>
      </c>
      <c r="AI83" s="538" t="e">
        <f ca="1">+IF(AND(ISNUMBER(OFFSET('Sanitation Data'!$F$11,0,10*ROW('Sanitation Data'!F77))),'Data Summary'!CX83="Yes"),OFFSET('Sanitation Data'!$F$11,0,10*ROW('Sanitation Data'!F77)),NA())</f>
        <v>#N/A</v>
      </c>
      <c r="AJ83" s="538" t="e">
        <f ca="1">+IF(AND(ISNUMBER(OFFSET('Sanitation Data'!$F$12,0,10*ROW('Sanitation Data'!F77))),'Data Summary'!CY83="Yes"),OFFSET('Sanitation Data'!$F$12,0,10*ROW('Sanitation Data'!F77)),NA())</f>
        <v>#N/A</v>
      </c>
      <c r="AK83" s="538" t="e">
        <f ca="1">+IF(AND(ISNUMBER(OFFSET('Sanitation Data'!$G$4,0,10*ROW('Sanitation Data'!G77))),'Data Summary'!CZ83="Yes"),100-OFFSET('Sanitation Data'!$G$4,0,10*ROW('Sanitation Data'!G77)),NA())</f>
        <v>#N/A</v>
      </c>
      <c r="AL83" s="538" t="e">
        <f ca="1">+IF(AND(ISNUMBER(OFFSET('Sanitation Data'!$G$6,0,10*ROW('Sanitation Data'!G77))),'Data Summary'!DA83="Yes"),OFFSET('Sanitation Data'!$G$6,0,10*ROW('Sanitation Data'!G77)),NA())</f>
        <v>#N/A</v>
      </c>
      <c r="AM83" s="538" t="e">
        <f ca="1">+IF(AND(ISNUMBER(OFFSET('Sanitation Data'!$G$10,0,10*ROW('Sanitation Data'!G77))),'Data Summary'!DB83="Yes"),OFFSET('Sanitation Data'!$G$10,0,10*ROW('Sanitation Data'!G77)),NA())</f>
        <v>#N/A</v>
      </c>
      <c r="AN83" s="538" t="e">
        <f ca="1">+IF(AND(ISNUMBER(OFFSET('Sanitation Data'!$G$11,0,10*ROW('Sanitation Data'!G77))),'Data Summary'!DC83="Yes"),OFFSET('Sanitation Data'!$G$11,0,10*ROW('Sanitation Data'!G77)),NA())</f>
        <v>#N/A</v>
      </c>
      <c r="AO83" s="538" t="e">
        <f ca="1">+IF(AND(ISNUMBER(OFFSET('Sanitation Data'!$G$12,0,10*ROW('Sanitation Data'!G77))),'Data Summary'!DD83="Yes"),OFFSET('Sanitation Data'!$G$12,0,10*ROW('Sanitation Data'!G77)),NA())</f>
        <v>#N/A</v>
      </c>
      <c r="AP83" s="538" t="e">
        <f ca="1">+IF(AND(ISNUMBER(OFFSET('Sanitation Data'!$H$4,0,10*ROW('Sanitation Data'!H77))),'Data Summary'!DE83="Yes"),100-OFFSET('Sanitation Data'!$H$4,0,10*ROW('Sanitation Data'!H77)),NA())</f>
        <v>#N/A</v>
      </c>
      <c r="AQ83" s="538" t="e">
        <f ca="1">+IF(AND(ISNUMBER(OFFSET('Sanitation Data'!$H$6,0,10*ROW('Sanitation Data'!H77))),'Data Summary'!DF83="Yes"),OFFSET('Sanitation Data'!$H$6,0,10*ROW('Sanitation Data'!H77)),NA())</f>
        <v>#N/A</v>
      </c>
      <c r="AR83" s="538" t="e">
        <f ca="1">+IF(AND(ISNUMBER(OFFSET('Sanitation Data'!$H$10,0,10*ROW('Sanitation Data'!H77))),'Data Summary'!DG83="Yes"),OFFSET('Sanitation Data'!$H$10,0,10*ROW('Sanitation Data'!H77)),NA())</f>
        <v>#N/A</v>
      </c>
      <c r="AS83" s="538" t="e">
        <f ca="1">+IF(AND(ISNUMBER(OFFSET('Sanitation Data'!$H$11,0,10*ROW('Sanitation Data'!H77))),'Data Summary'!DH83="Yes"),OFFSET('Sanitation Data'!$H$11,0,10*ROW('Sanitation Data'!H77)),NA())</f>
        <v>#N/A</v>
      </c>
      <c r="AT83" s="538" t="e">
        <f ca="1">+IF(AND(ISNUMBER(OFFSET('Sanitation Data'!$H$12,0,10*ROW('Sanitation Data'!H77))),'Data Summary'!DI83="Yes"),OFFSET('Sanitation Data'!$H$12,0,10*ROW('Sanitation Data'!H77)),NA())</f>
        <v>#N/A</v>
      </c>
      <c r="AU83" s="538" t="e">
        <f ca="1">+IF(AND(ISNUMBER(OFFSET('Sanitation Data'!$I$4,0,10*ROW('Sanitation Data'!I77))),'Data Summary'!DJ83="Yes"),100-OFFSET('Sanitation Data'!$I$4,0,10*ROW('Sanitation Data'!I77)),NA())</f>
        <v>#N/A</v>
      </c>
      <c r="AV83" s="538" t="e">
        <f ca="1">+IF(AND(ISNUMBER(OFFSET('Sanitation Data'!$I$6,0,10*ROW('Sanitation Data'!I77))),'Data Summary'!DK83="Yes"),OFFSET('Sanitation Data'!$I$6,0,10*ROW('Sanitation Data'!I77)),NA())</f>
        <v>#N/A</v>
      </c>
      <c r="AW83" s="538" t="e">
        <f ca="1">+IF(AND(ISNUMBER(OFFSET('Sanitation Data'!$I$10,0,10*ROW('Sanitation Data'!I77))),'Data Summary'!DL83="Yes"),OFFSET('Sanitation Data'!$I$10,0,10*ROW('Sanitation Data'!I77)),NA())</f>
        <v>#N/A</v>
      </c>
      <c r="AX83" s="538" t="e">
        <f ca="1">+IF(AND(ISNUMBER(OFFSET('Sanitation Data'!$I$11,0,10*ROW('Sanitation Data'!I77))),'Data Summary'!DM83="Yes"),OFFSET('Sanitation Data'!$I$11,0,10*ROW('Sanitation Data'!I77)),NA())</f>
        <v>#N/A</v>
      </c>
      <c r="AY83" s="538" t="e">
        <f ca="1">+IF(AND(ISNUMBER(OFFSET('Sanitation Data'!$I$12,0,10*ROW('Sanitation Data'!I77))),'Data Summary'!DN83="Yes"),OFFSET('Sanitation Data'!$I$12,0,10*ROW('Sanitation Data'!I77)),NA())</f>
        <v>#N/A</v>
      </c>
      <c r="AZ83" s="539" t="e">
        <f ca="1">+IF(AND(ISNUMBER(OFFSET('Hygiene Data'!$D$5,0,10*ROW('Hygiene Data'!D77))),'Data Summary'!DO83="Yes"),OFFSET('Hygiene Data'!$D$5,0,10*ROW('Hygiene Data'!D77)),NA())</f>
        <v>#N/A</v>
      </c>
      <c r="BA83" s="539" t="e">
        <f ca="1">+IF(AND(ISNUMBER(OFFSET('Hygiene Data'!$D$7,0,10*ROW('Hygiene Data'!D77))),'Data Summary'!DP83="Yes"),OFFSET('Hygiene Data'!$D$7,0,10*ROW('Hygiene Data'!D77)),NA())</f>
        <v>#N/A</v>
      </c>
      <c r="BB83" s="539" t="e">
        <f ca="1">+IF(AND(ISNUMBER(OFFSET('Hygiene Data'!$D$9,0,10*ROW('Hygiene Data'!D77))),'Data Summary'!DQ83="Yes"),OFFSET('Hygiene Data'!$D$9,0,10*ROW('Hygiene Data'!D77)),NA())</f>
        <v>#N/A</v>
      </c>
      <c r="BC83" s="539" t="e">
        <f ca="1">+IF(AND(ISNUMBER(OFFSET('Hygiene Data'!$E$5,0,10*ROW('Hygiene Data'!E77))),'Data Summary'!DR83="Yes"),OFFSET('Hygiene Data'!$E$5,0,10*ROW('Hygiene Data'!E77)),NA())</f>
        <v>#N/A</v>
      </c>
      <c r="BD83" s="539" t="e">
        <f ca="1">+IF(AND(ISNUMBER(OFFSET('Hygiene Data'!$E$7,0,10*ROW('Hygiene Data'!E77))),'Data Summary'!DS83="Yes"),OFFSET('Hygiene Data'!$E$7,0,10*ROW('Hygiene Data'!E77)),NA())</f>
        <v>#N/A</v>
      </c>
      <c r="BE83" s="539" t="e">
        <f ca="1">+IF(AND(ISNUMBER(OFFSET('Hygiene Data'!$E$9,0,10*ROW('Hygiene Data'!E77))),'Data Summary'!DT83="Yes"),OFFSET('Hygiene Data'!$E$9,0,10*ROW('Hygiene Data'!E77)),NA())</f>
        <v>#N/A</v>
      </c>
      <c r="BF83" s="539" t="e">
        <f ca="1">+IF(AND(ISNUMBER(OFFSET('Hygiene Data'!$F$5,0,10*ROW('Hygiene Data'!F77))),'Data Summary'!DU83="Yes"),OFFSET('Hygiene Data'!$F$5,0,10*ROW('Hygiene Data'!F77)),NA())</f>
        <v>#N/A</v>
      </c>
      <c r="BG83" s="539" t="e">
        <f ca="1">+IF(AND(ISNUMBER(OFFSET('Hygiene Data'!$F$7,0,10*ROW('Hygiene Data'!F77))),'Data Summary'!DV83="Yes"),OFFSET('Hygiene Data'!$F$7,0,10*ROW('Hygiene Data'!F77)),NA())</f>
        <v>#N/A</v>
      </c>
      <c r="BH83" s="539" t="e">
        <f ca="1">+IF(AND(ISNUMBER(OFFSET('Hygiene Data'!$F$9,0,10*ROW('Hygiene Data'!F77))),'Data Summary'!DW83="Yes"),OFFSET('Hygiene Data'!$F$9,0,10*ROW('Hygiene Data'!F77)),NA())</f>
        <v>#N/A</v>
      </c>
      <c r="BI83" s="539" t="e">
        <f ca="1">+IF(AND(ISNUMBER(OFFSET('Hygiene Data'!$G$5,0,10*ROW('Hygiene Data'!G77))),'Data Summary'!DX83="Yes"),OFFSET('Hygiene Data'!$G$5,0,10*ROW('Hygiene Data'!G77)),NA())</f>
        <v>#N/A</v>
      </c>
      <c r="BJ83" s="539" t="e">
        <f ca="1">+IF(AND(ISNUMBER(OFFSET('Hygiene Data'!$G$7,0,10*ROW('Hygiene Data'!G77))),'Data Summary'!DY83="Yes"),OFFSET('Hygiene Data'!$G$7,0,10*ROW('Hygiene Data'!G77)),NA())</f>
        <v>#N/A</v>
      </c>
      <c r="BK83" s="539" t="e">
        <f ca="1">+IF(AND(ISNUMBER(OFFSET('Hygiene Data'!$G$9,0,10*ROW('Hygiene Data'!G77))),'Data Summary'!DZ83="Yes"),OFFSET('Hygiene Data'!$G$9,0,10*ROW('Hygiene Data'!G77)),NA())</f>
        <v>#N/A</v>
      </c>
      <c r="BL83" s="539" t="e">
        <f ca="1">+IF(AND(ISNUMBER(OFFSET('Hygiene Data'!$H$5,0,10*ROW('Hygiene Data'!H77))),'Data Summary'!EA83="Yes"),OFFSET('Hygiene Data'!$H$5,0,10*ROW('Hygiene Data'!H77)),NA())</f>
        <v>#N/A</v>
      </c>
      <c r="BM83" s="539" t="e">
        <f ca="1">+IF(AND(ISNUMBER(OFFSET('Hygiene Data'!$H$7,0,10*ROW('Hygiene Data'!H77))),'Data Summary'!EB83="Yes"),OFFSET('Hygiene Data'!$H$7,0,10*ROW('Hygiene Data'!H77)),NA())</f>
        <v>#N/A</v>
      </c>
      <c r="BN83" s="539" t="e">
        <f ca="1">+IF(AND(ISNUMBER(OFFSET('Hygiene Data'!$H$9,0,10*ROW('Hygiene Data'!H77))),'Data Summary'!EC83="Yes"),OFFSET('Hygiene Data'!$H$9,0,10*ROW('Hygiene Data'!H77)),NA())</f>
        <v>#N/A</v>
      </c>
      <c r="BO83" s="539" t="e">
        <f ca="1">+IF(AND(ISNUMBER(OFFSET('Hygiene Data'!$I$5,0,10*ROW('Hygiene Data'!I77))),'Data Summary'!ED83="Yes"),OFFSET('Hygiene Data'!$I$5,0,10*ROW('Hygiene Data'!I77)),NA())</f>
        <v>#N/A</v>
      </c>
      <c r="BP83" s="539" t="e">
        <f ca="1">+IF(AND(ISNUMBER(OFFSET('Hygiene Data'!$I$7,0,10*ROW('Hygiene Data'!I77))),'Data Summary'!EE83="Yes"),OFFSET('Hygiene Data'!$I$7,0,10*ROW('Hygiene Data'!I77)),NA())</f>
        <v>#N/A</v>
      </c>
      <c r="BQ83" s="539" t="e">
        <f ca="1">+IF(AND(ISNUMBER(OFFSET('Hygiene Data'!$I$9,0,10*ROW('Hygiene Data'!I77))),'Data Summary'!EF83="Yes"),OFFSET('Hygiene Data'!$I$9,0,10*ROW('Hygiene Data'!I77)),NA())</f>
        <v>#N/A</v>
      </c>
    </row>
    <row r="84" spans="1:69" x14ac:dyDescent="0.25">
      <c r="A84" s="535" t="e">
        <f ca="1">+RIGHT('Data Summary'!A84,LEN('Data Summary'!A84)-9)</f>
        <v>#VALUE!</v>
      </c>
      <c r="B84" s="509" t="str">
        <f ca="1">+IF(ISTEXT('Data Summary'!B84),'Data Summary'!B84,"")</f>
        <v/>
      </c>
      <c r="C84" s="536" t="e">
        <f ca="1">+VALUE('Data Summary'!C84)</f>
        <v>#VALUE!</v>
      </c>
      <c r="D84" s="537" t="e">
        <f ca="1">+IF(AND(ISNUMBER(OFFSET('Water Data'!$D$4,0,10*ROW('Water Data'!D78))),'Data Summary'!BS84="Yes"),100-OFFSET('Water Data'!$D$4,0,10*ROW('Water Data'!D78)),NA())</f>
        <v>#N/A</v>
      </c>
      <c r="E84" s="537" t="e">
        <f ca="1">+IF(AND(ISNUMBER(OFFSET('Water Data'!$D$6,0,10*ROW('Water Data'!D78))),'Data Summary'!BT84="Yes"),OFFSET('Water Data'!$D$6,0,10*ROW('Water Data'!D78)),NA())</f>
        <v>#N/A</v>
      </c>
      <c r="F84" s="537" t="e">
        <f ca="1">+IF(AND(ISNUMBER(OFFSET('Water Data'!$D$9,0,10*ROW('Water Data'!D78))),'Data Summary'!BU84="Yes"),OFFSET('Water Data'!$D$9,0,10*ROW('Water Data'!D78)),NA())</f>
        <v>#N/A</v>
      </c>
      <c r="G84" s="537" t="e">
        <f ca="1">+IF(AND(ISNUMBER(OFFSET('Water Data'!$E$4,0,10*ROW('Water Data'!E78))),'Data Summary'!BV84="Yes"),100-OFFSET('Water Data'!$E$4,0,10*ROW('Water Data'!E78)),NA())</f>
        <v>#N/A</v>
      </c>
      <c r="H84" s="537" t="e">
        <f ca="1">+IF(AND(ISNUMBER(OFFSET('Water Data'!$E$6,0,10*ROW('Water Data'!E78))),'Data Summary'!BW84="Yes"),OFFSET('Water Data'!$E$6,0,10*ROW('Water Data'!E78)),NA())</f>
        <v>#N/A</v>
      </c>
      <c r="I84" s="537" t="e">
        <f ca="1">+IF(AND(ISNUMBER(OFFSET('Water Data'!$E$9,0,10*ROW('Water Data'!E78))),'Data Summary'!BX84="Yes"),OFFSET('Water Data'!$E$9,0,10*ROW('Water Data'!E78)),NA())</f>
        <v>#N/A</v>
      </c>
      <c r="J84" s="537" t="e">
        <f ca="1">+IF(AND(ISNUMBER(OFFSET('Water Data'!$F$4,0,10*ROW('Water Data'!F78))),'Data Summary'!BY84="Yes"),100-OFFSET('Water Data'!$F$4,0,10*ROW('Water Data'!F78)),NA())</f>
        <v>#N/A</v>
      </c>
      <c r="K84" s="537" t="e">
        <f ca="1">+IF(AND(ISNUMBER(OFFSET('Water Data'!$F$6,0,10*ROW('Water Data'!F78))),'Data Summary'!BZ84="Yes"),OFFSET('Water Data'!$F$6,0,10*ROW('Water Data'!F78)),NA())</f>
        <v>#N/A</v>
      </c>
      <c r="L84" s="537" t="e">
        <f ca="1">+IF(AND(ISNUMBER(OFFSET('Water Data'!$F$9,0,10*ROW('Water Data'!F78))),'Data Summary'!CA84="Yes"),OFFSET('Water Data'!$F$9,0,10*ROW('Water Data'!F78)),NA())</f>
        <v>#N/A</v>
      </c>
      <c r="M84" s="537" t="e">
        <f ca="1">+IF(AND(ISNUMBER(OFFSET('Water Data'!$G$4,0,10*ROW('Water Data'!G78))),'Data Summary'!CB84="Yes"),100-OFFSET('Water Data'!$G$4,0,10*ROW('Water Data'!G78)),NA())</f>
        <v>#N/A</v>
      </c>
      <c r="N84" s="537" t="e">
        <f ca="1">+IF(AND(ISNUMBER(OFFSET('Water Data'!$G$6,0,10*ROW('Water Data'!G78))),'Data Summary'!CC84="Yes"),OFFSET('Water Data'!$G$6,0,10*ROW('Water Data'!G78)),NA())</f>
        <v>#N/A</v>
      </c>
      <c r="O84" s="537" t="e">
        <f ca="1">+IF(AND(ISNUMBER(OFFSET('Water Data'!$G$9,0,10*ROW('Water Data'!G78))),'Data Summary'!CD84="Yes"),OFFSET('Water Data'!$G$9,0,10*ROW('Water Data'!G78)),NA())</f>
        <v>#N/A</v>
      </c>
      <c r="P84" s="537" t="e">
        <f ca="1">+IF(AND(ISNUMBER(OFFSET('Water Data'!$H$4,0,10*ROW('Water Data'!H78))),'Data Summary'!CE84="Yes"),100-OFFSET('Water Data'!$H$4,0,10*ROW('Water Data'!H78)),NA())</f>
        <v>#N/A</v>
      </c>
      <c r="Q84" s="537" t="e">
        <f ca="1">+IF(AND(ISNUMBER(OFFSET('Water Data'!$H$6,0,10*ROW('Water Data'!H78))),'Data Summary'!CF84="Yes"),OFFSET('Water Data'!$H$6,0,10*ROW('Water Data'!H78)),NA())</f>
        <v>#N/A</v>
      </c>
      <c r="R84" s="537" t="e">
        <f ca="1">+IF(AND(ISNUMBER(OFFSET('Water Data'!$H$9,0,10*ROW('Water Data'!H78))),'Data Summary'!CG84="Yes"),OFFSET('Water Data'!$H$9,0,10*ROW('Water Data'!H78)),NA())</f>
        <v>#N/A</v>
      </c>
      <c r="S84" s="537" t="e">
        <f ca="1">+IF(AND(ISNUMBER(OFFSET('Water Data'!$I$4,0,10*ROW('Water Data'!I78))),'Data Summary'!CH84="Yes"),100-OFFSET('Water Data'!$I$4,0,10*ROW('Water Data'!I78)),NA())</f>
        <v>#N/A</v>
      </c>
      <c r="T84" s="537" t="e">
        <f ca="1">+IF(AND(ISNUMBER(OFFSET('Water Data'!$I$6,0,10*ROW('Water Data'!I78))),'Data Summary'!CI84="Yes"),OFFSET('Water Data'!$I$6,0,10*ROW('Water Data'!I78)),NA())</f>
        <v>#N/A</v>
      </c>
      <c r="U84" s="537" t="e">
        <f ca="1">+IF(AND(ISNUMBER(OFFSET('Water Data'!$I$9,0,10*ROW('Water Data'!I78))),'Data Summary'!CJ84="Yes"),OFFSET('Water Data'!$I$9,0,10*ROW('Water Data'!I78)),NA())</f>
        <v>#N/A</v>
      </c>
      <c r="V84" s="538" t="e">
        <f ca="1">+IF(AND(ISNUMBER(OFFSET('Sanitation Data'!$D$4,0,10*ROW('Sanitation Data'!D78))),'Data Summary'!CK84="Yes"),100-OFFSET('Sanitation Data'!$D$4,0,10*ROW('Sanitation Data'!D78)),NA())</f>
        <v>#N/A</v>
      </c>
      <c r="W84" s="538" t="e">
        <f ca="1">+IF(AND(ISNUMBER(OFFSET('Sanitation Data'!$D$6,0,10*ROW('Sanitation Data'!D78))),'Data Summary'!CL84="Yes"),OFFSET('Sanitation Data'!$D$6,0,10*ROW('Sanitation Data'!D78)),NA())</f>
        <v>#N/A</v>
      </c>
      <c r="X84" s="538" t="e">
        <f ca="1">+IF(AND(ISNUMBER(OFFSET('Sanitation Data'!$D$10,0,10*ROW('Sanitation Data'!D78))),'Data Summary'!CM84="Yes"),OFFSET('Sanitation Data'!$D$10,0,10*ROW('Sanitation Data'!D78)),NA())</f>
        <v>#N/A</v>
      </c>
      <c r="Y84" s="538" t="e">
        <f ca="1">+IF(AND(ISNUMBER(OFFSET('Sanitation Data'!$D$11,0,10*ROW('Sanitation Data'!D78))),'Data Summary'!CN84="Yes"),OFFSET('Sanitation Data'!$D$11,0,10*ROW('Sanitation Data'!D78)),NA())</f>
        <v>#N/A</v>
      </c>
      <c r="Z84" s="538" t="e">
        <f ca="1">+IF(AND(ISNUMBER(OFFSET('Sanitation Data'!$D$12,0,10*ROW('Sanitation Data'!D78))),'Data Summary'!CO84="Yes"),OFFSET('Sanitation Data'!$D$12,0,10*ROW('Sanitation Data'!D78)),NA())</f>
        <v>#N/A</v>
      </c>
      <c r="AA84" s="538" t="e">
        <f ca="1">+IF(AND(ISNUMBER(OFFSET('Sanitation Data'!$E$4,0,10*ROW('Sanitation Data'!E78))),'Data Summary'!CP84="Yes"),100-OFFSET('Sanitation Data'!$E$4,0,10*ROW('Sanitation Data'!E78)),NA())</f>
        <v>#N/A</v>
      </c>
      <c r="AB84" s="538" t="e">
        <f ca="1">+IF(AND(ISNUMBER(OFFSET('Sanitation Data'!$E$6,0,10*ROW('Sanitation Data'!E78))),'Data Summary'!CQ84="Yes"),OFFSET('Sanitation Data'!$E$6,0,10*ROW('Sanitation Data'!E78)),NA())</f>
        <v>#N/A</v>
      </c>
      <c r="AC84" s="538" t="e">
        <f ca="1">+IF(AND(ISNUMBER(OFFSET('Sanitation Data'!$E$10,0,10*ROW('Sanitation Data'!E78))),'Data Summary'!CR84="Yes"),OFFSET('Sanitation Data'!$E$10,0,10*ROW('Sanitation Data'!E78)),NA())</f>
        <v>#N/A</v>
      </c>
      <c r="AD84" s="538" t="e">
        <f ca="1">+IF(AND(ISNUMBER(OFFSET('Sanitation Data'!$E$11,0,10*ROW('Sanitation Data'!E78))),'Data Summary'!CS84="Yes"),OFFSET('Sanitation Data'!$E$11,0,10*ROW('Sanitation Data'!E78)),NA())</f>
        <v>#N/A</v>
      </c>
      <c r="AE84" s="538" t="e">
        <f ca="1">+IF(AND(ISNUMBER(OFFSET('Sanitation Data'!$E$12,0,10*ROW('Sanitation Data'!E78))),'Data Summary'!CT84="Yes"),OFFSET('Sanitation Data'!$E$12,0,10*ROW('Sanitation Data'!E78)),NA())</f>
        <v>#N/A</v>
      </c>
      <c r="AF84" s="538" t="e">
        <f ca="1">+IF(AND(ISNUMBER(OFFSET('Sanitation Data'!$F$4,0,10*ROW('Sanitation Data'!F78))),'Data Summary'!CU84="Yes"),100-OFFSET('Sanitation Data'!$F$4,0,10*ROW('Sanitation Data'!F78)),NA())</f>
        <v>#N/A</v>
      </c>
      <c r="AG84" s="538" t="e">
        <f ca="1">+IF(AND(ISNUMBER(OFFSET('Sanitation Data'!$F$6,0,10*ROW('Sanitation Data'!F78))),'Data Summary'!CV84="Yes"),OFFSET('Sanitation Data'!$F$6,0,10*ROW('Sanitation Data'!F78)),NA())</f>
        <v>#N/A</v>
      </c>
      <c r="AH84" s="538" t="e">
        <f ca="1">+IF(AND(ISNUMBER(OFFSET('Sanitation Data'!$F$10,0,10*ROW('Sanitation Data'!F78))),'Data Summary'!CW84="Yes"),OFFSET('Sanitation Data'!$F$10,0,10*ROW('Sanitation Data'!F78)),NA())</f>
        <v>#N/A</v>
      </c>
      <c r="AI84" s="538" t="e">
        <f ca="1">+IF(AND(ISNUMBER(OFFSET('Sanitation Data'!$F$11,0,10*ROW('Sanitation Data'!F78))),'Data Summary'!CX84="Yes"),OFFSET('Sanitation Data'!$F$11,0,10*ROW('Sanitation Data'!F78)),NA())</f>
        <v>#N/A</v>
      </c>
      <c r="AJ84" s="538" t="e">
        <f ca="1">+IF(AND(ISNUMBER(OFFSET('Sanitation Data'!$F$12,0,10*ROW('Sanitation Data'!F78))),'Data Summary'!CY84="Yes"),OFFSET('Sanitation Data'!$F$12,0,10*ROW('Sanitation Data'!F78)),NA())</f>
        <v>#N/A</v>
      </c>
      <c r="AK84" s="538" t="e">
        <f ca="1">+IF(AND(ISNUMBER(OFFSET('Sanitation Data'!$G$4,0,10*ROW('Sanitation Data'!G78))),'Data Summary'!CZ84="Yes"),100-OFFSET('Sanitation Data'!$G$4,0,10*ROW('Sanitation Data'!G78)),NA())</f>
        <v>#N/A</v>
      </c>
      <c r="AL84" s="538" t="e">
        <f ca="1">+IF(AND(ISNUMBER(OFFSET('Sanitation Data'!$G$6,0,10*ROW('Sanitation Data'!G78))),'Data Summary'!DA84="Yes"),OFFSET('Sanitation Data'!$G$6,0,10*ROW('Sanitation Data'!G78)),NA())</f>
        <v>#N/A</v>
      </c>
      <c r="AM84" s="538" t="e">
        <f ca="1">+IF(AND(ISNUMBER(OFFSET('Sanitation Data'!$G$10,0,10*ROW('Sanitation Data'!G78))),'Data Summary'!DB84="Yes"),OFFSET('Sanitation Data'!$G$10,0,10*ROW('Sanitation Data'!G78)),NA())</f>
        <v>#N/A</v>
      </c>
      <c r="AN84" s="538" t="e">
        <f ca="1">+IF(AND(ISNUMBER(OFFSET('Sanitation Data'!$G$11,0,10*ROW('Sanitation Data'!G78))),'Data Summary'!DC84="Yes"),OFFSET('Sanitation Data'!$G$11,0,10*ROW('Sanitation Data'!G78)),NA())</f>
        <v>#N/A</v>
      </c>
      <c r="AO84" s="538" t="e">
        <f ca="1">+IF(AND(ISNUMBER(OFFSET('Sanitation Data'!$G$12,0,10*ROW('Sanitation Data'!G78))),'Data Summary'!DD84="Yes"),OFFSET('Sanitation Data'!$G$12,0,10*ROW('Sanitation Data'!G78)),NA())</f>
        <v>#N/A</v>
      </c>
      <c r="AP84" s="538" t="e">
        <f ca="1">+IF(AND(ISNUMBER(OFFSET('Sanitation Data'!$H$4,0,10*ROW('Sanitation Data'!H78))),'Data Summary'!DE84="Yes"),100-OFFSET('Sanitation Data'!$H$4,0,10*ROW('Sanitation Data'!H78)),NA())</f>
        <v>#N/A</v>
      </c>
      <c r="AQ84" s="538" t="e">
        <f ca="1">+IF(AND(ISNUMBER(OFFSET('Sanitation Data'!$H$6,0,10*ROW('Sanitation Data'!H78))),'Data Summary'!DF84="Yes"),OFFSET('Sanitation Data'!$H$6,0,10*ROW('Sanitation Data'!H78)),NA())</f>
        <v>#N/A</v>
      </c>
      <c r="AR84" s="538" t="e">
        <f ca="1">+IF(AND(ISNUMBER(OFFSET('Sanitation Data'!$H$10,0,10*ROW('Sanitation Data'!H78))),'Data Summary'!DG84="Yes"),OFFSET('Sanitation Data'!$H$10,0,10*ROW('Sanitation Data'!H78)),NA())</f>
        <v>#N/A</v>
      </c>
      <c r="AS84" s="538" t="e">
        <f ca="1">+IF(AND(ISNUMBER(OFFSET('Sanitation Data'!$H$11,0,10*ROW('Sanitation Data'!H78))),'Data Summary'!DH84="Yes"),OFFSET('Sanitation Data'!$H$11,0,10*ROW('Sanitation Data'!H78)),NA())</f>
        <v>#N/A</v>
      </c>
      <c r="AT84" s="538" t="e">
        <f ca="1">+IF(AND(ISNUMBER(OFFSET('Sanitation Data'!$H$12,0,10*ROW('Sanitation Data'!H78))),'Data Summary'!DI84="Yes"),OFFSET('Sanitation Data'!$H$12,0,10*ROW('Sanitation Data'!H78)),NA())</f>
        <v>#N/A</v>
      </c>
      <c r="AU84" s="538" t="e">
        <f ca="1">+IF(AND(ISNUMBER(OFFSET('Sanitation Data'!$I$4,0,10*ROW('Sanitation Data'!I78))),'Data Summary'!DJ84="Yes"),100-OFFSET('Sanitation Data'!$I$4,0,10*ROW('Sanitation Data'!I78)),NA())</f>
        <v>#N/A</v>
      </c>
      <c r="AV84" s="538" t="e">
        <f ca="1">+IF(AND(ISNUMBER(OFFSET('Sanitation Data'!$I$6,0,10*ROW('Sanitation Data'!I78))),'Data Summary'!DK84="Yes"),OFFSET('Sanitation Data'!$I$6,0,10*ROW('Sanitation Data'!I78)),NA())</f>
        <v>#N/A</v>
      </c>
      <c r="AW84" s="538" t="e">
        <f ca="1">+IF(AND(ISNUMBER(OFFSET('Sanitation Data'!$I$10,0,10*ROW('Sanitation Data'!I78))),'Data Summary'!DL84="Yes"),OFFSET('Sanitation Data'!$I$10,0,10*ROW('Sanitation Data'!I78)),NA())</f>
        <v>#N/A</v>
      </c>
      <c r="AX84" s="538" t="e">
        <f ca="1">+IF(AND(ISNUMBER(OFFSET('Sanitation Data'!$I$11,0,10*ROW('Sanitation Data'!I78))),'Data Summary'!DM84="Yes"),OFFSET('Sanitation Data'!$I$11,0,10*ROW('Sanitation Data'!I78)),NA())</f>
        <v>#N/A</v>
      </c>
      <c r="AY84" s="538" t="e">
        <f ca="1">+IF(AND(ISNUMBER(OFFSET('Sanitation Data'!$I$12,0,10*ROW('Sanitation Data'!I78))),'Data Summary'!DN84="Yes"),OFFSET('Sanitation Data'!$I$12,0,10*ROW('Sanitation Data'!I78)),NA())</f>
        <v>#N/A</v>
      </c>
      <c r="AZ84" s="539" t="e">
        <f ca="1">+IF(AND(ISNUMBER(OFFSET('Hygiene Data'!$D$5,0,10*ROW('Hygiene Data'!D78))),'Data Summary'!DO84="Yes"),OFFSET('Hygiene Data'!$D$5,0,10*ROW('Hygiene Data'!D78)),NA())</f>
        <v>#N/A</v>
      </c>
      <c r="BA84" s="539" t="e">
        <f ca="1">+IF(AND(ISNUMBER(OFFSET('Hygiene Data'!$D$7,0,10*ROW('Hygiene Data'!D78))),'Data Summary'!DP84="Yes"),OFFSET('Hygiene Data'!$D$7,0,10*ROW('Hygiene Data'!D78)),NA())</f>
        <v>#N/A</v>
      </c>
      <c r="BB84" s="539" t="e">
        <f ca="1">+IF(AND(ISNUMBER(OFFSET('Hygiene Data'!$D$9,0,10*ROW('Hygiene Data'!D78))),'Data Summary'!DQ84="Yes"),OFFSET('Hygiene Data'!$D$9,0,10*ROW('Hygiene Data'!D78)),NA())</f>
        <v>#N/A</v>
      </c>
      <c r="BC84" s="539" t="e">
        <f ca="1">+IF(AND(ISNUMBER(OFFSET('Hygiene Data'!$E$5,0,10*ROW('Hygiene Data'!E78))),'Data Summary'!DR84="Yes"),OFFSET('Hygiene Data'!$E$5,0,10*ROW('Hygiene Data'!E78)),NA())</f>
        <v>#N/A</v>
      </c>
      <c r="BD84" s="539" t="e">
        <f ca="1">+IF(AND(ISNUMBER(OFFSET('Hygiene Data'!$E$7,0,10*ROW('Hygiene Data'!E78))),'Data Summary'!DS84="Yes"),OFFSET('Hygiene Data'!$E$7,0,10*ROW('Hygiene Data'!E78)),NA())</f>
        <v>#N/A</v>
      </c>
      <c r="BE84" s="539" t="e">
        <f ca="1">+IF(AND(ISNUMBER(OFFSET('Hygiene Data'!$E$9,0,10*ROW('Hygiene Data'!E78))),'Data Summary'!DT84="Yes"),OFFSET('Hygiene Data'!$E$9,0,10*ROW('Hygiene Data'!E78)),NA())</f>
        <v>#N/A</v>
      </c>
      <c r="BF84" s="539" t="e">
        <f ca="1">+IF(AND(ISNUMBER(OFFSET('Hygiene Data'!$F$5,0,10*ROW('Hygiene Data'!F78))),'Data Summary'!DU84="Yes"),OFFSET('Hygiene Data'!$F$5,0,10*ROW('Hygiene Data'!F78)),NA())</f>
        <v>#N/A</v>
      </c>
      <c r="BG84" s="539" t="e">
        <f ca="1">+IF(AND(ISNUMBER(OFFSET('Hygiene Data'!$F$7,0,10*ROW('Hygiene Data'!F78))),'Data Summary'!DV84="Yes"),OFFSET('Hygiene Data'!$F$7,0,10*ROW('Hygiene Data'!F78)),NA())</f>
        <v>#N/A</v>
      </c>
      <c r="BH84" s="539" t="e">
        <f ca="1">+IF(AND(ISNUMBER(OFFSET('Hygiene Data'!$F$9,0,10*ROW('Hygiene Data'!F78))),'Data Summary'!DW84="Yes"),OFFSET('Hygiene Data'!$F$9,0,10*ROW('Hygiene Data'!F78)),NA())</f>
        <v>#N/A</v>
      </c>
      <c r="BI84" s="539" t="e">
        <f ca="1">+IF(AND(ISNUMBER(OFFSET('Hygiene Data'!$G$5,0,10*ROW('Hygiene Data'!G78))),'Data Summary'!DX84="Yes"),OFFSET('Hygiene Data'!$G$5,0,10*ROW('Hygiene Data'!G78)),NA())</f>
        <v>#N/A</v>
      </c>
      <c r="BJ84" s="539" t="e">
        <f ca="1">+IF(AND(ISNUMBER(OFFSET('Hygiene Data'!$G$7,0,10*ROW('Hygiene Data'!G78))),'Data Summary'!DY84="Yes"),OFFSET('Hygiene Data'!$G$7,0,10*ROW('Hygiene Data'!G78)),NA())</f>
        <v>#N/A</v>
      </c>
      <c r="BK84" s="539" t="e">
        <f ca="1">+IF(AND(ISNUMBER(OFFSET('Hygiene Data'!$G$9,0,10*ROW('Hygiene Data'!G78))),'Data Summary'!DZ84="Yes"),OFFSET('Hygiene Data'!$G$9,0,10*ROW('Hygiene Data'!G78)),NA())</f>
        <v>#N/A</v>
      </c>
      <c r="BL84" s="539" t="e">
        <f ca="1">+IF(AND(ISNUMBER(OFFSET('Hygiene Data'!$H$5,0,10*ROW('Hygiene Data'!H78))),'Data Summary'!EA84="Yes"),OFFSET('Hygiene Data'!$H$5,0,10*ROW('Hygiene Data'!H78)),NA())</f>
        <v>#N/A</v>
      </c>
      <c r="BM84" s="539" t="e">
        <f ca="1">+IF(AND(ISNUMBER(OFFSET('Hygiene Data'!$H$7,0,10*ROW('Hygiene Data'!H78))),'Data Summary'!EB84="Yes"),OFFSET('Hygiene Data'!$H$7,0,10*ROW('Hygiene Data'!H78)),NA())</f>
        <v>#N/A</v>
      </c>
      <c r="BN84" s="539" t="e">
        <f ca="1">+IF(AND(ISNUMBER(OFFSET('Hygiene Data'!$H$9,0,10*ROW('Hygiene Data'!H78))),'Data Summary'!EC84="Yes"),OFFSET('Hygiene Data'!$H$9,0,10*ROW('Hygiene Data'!H78)),NA())</f>
        <v>#N/A</v>
      </c>
      <c r="BO84" s="539" t="e">
        <f ca="1">+IF(AND(ISNUMBER(OFFSET('Hygiene Data'!$I$5,0,10*ROW('Hygiene Data'!I78))),'Data Summary'!ED84="Yes"),OFFSET('Hygiene Data'!$I$5,0,10*ROW('Hygiene Data'!I78)),NA())</f>
        <v>#N/A</v>
      </c>
      <c r="BP84" s="539" t="e">
        <f ca="1">+IF(AND(ISNUMBER(OFFSET('Hygiene Data'!$I$7,0,10*ROW('Hygiene Data'!I78))),'Data Summary'!EE84="Yes"),OFFSET('Hygiene Data'!$I$7,0,10*ROW('Hygiene Data'!I78)),NA())</f>
        <v>#N/A</v>
      </c>
      <c r="BQ84" s="539" t="e">
        <f ca="1">+IF(AND(ISNUMBER(OFFSET('Hygiene Data'!$I$9,0,10*ROW('Hygiene Data'!I78))),'Data Summary'!EF84="Yes"),OFFSET('Hygiene Data'!$I$9,0,10*ROW('Hygiene Data'!I78)),NA())</f>
        <v>#N/A</v>
      </c>
    </row>
    <row r="85" spans="1:69" x14ac:dyDescent="0.25">
      <c r="A85" s="535" t="e">
        <f ca="1">+RIGHT('Data Summary'!A85,LEN('Data Summary'!A85)-9)</f>
        <v>#VALUE!</v>
      </c>
      <c r="B85" s="509" t="str">
        <f ca="1">+IF(ISTEXT('Data Summary'!B85),'Data Summary'!B85,"")</f>
        <v/>
      </c>
      <c r="C85" s="536" t="e">
        <f ca="1">+VALUE('Data Summary'!C85)</f>
        <v>#VALUE!</v>
      </c>
      <c r="D85" s="537" t="e">
        <f ca="1">+IF(AND(ISNUMBER(OFFSET('Water Data'!$D$4,0,10*ROW('Water Data'!D79))),'Data Summary'!BS85="Yes"),100-OFFSET('Water Data'!$D$4,0,10*ROW('Water Data'!D79)),NA())</f>
        <v>#N/A</v>
      </c>
      <c r="E85" s="537" t="e">
        <f ca="1">+IF(AND(ISNUMBER(OFFSET('Water Data'!$D$6,0,10*ROW('Water Data'!D79))),'Data Summary'!BT85="Yes"),OFFSET('Water Data'!$D$6,0,10*ROW('Water Data'!D79)),NA())</f>
        <v>#N/A</v>
      </c>
      <c r="F85" s="537" t="e">
        <f ca="1">+IF(AND(ISNUMBER(OFFSET('Water Data'!$D$9,0,10*ROW('Water Data'!D79))),'Data Summary'!BU85="Yes"),OFFSET('Water Data'!$D$9,0,10*ROW('Water Data'!D79)),NA())</f>
        <v>#N/A</v>
      </c>
      <c r="G85" s="537" t="e">
        <f ca="1">+IF(AND(ISNUMBER(OFFSET('Water Data'!$E$4,0,10*ROW('Water Data'!E79))),'Data Summary'!BV85="Yes"),100-OFFSET('Water Data'!$E$4,0,10*ROW('Water Data'!E79)),NA())</f>
        <v>#N/A</v>
      </c>
      <c r="H85" s="537" t="e">
        <f ca="1">+IF(AND(ISNUMBER(OFFSET('Water Data'!$E$6,0,10*ROW('Water Data'!E79))),'Data Summary'!BW85="Yes"),OFFSET('Water Data'!$E$6,0,10*ROW('Water Data'!E79)),NA())</f>
        <v>#N/A</v>
      </c>
      <c r="I85" s="537" t="e">
        <f ca="1">+IF(AND(ISNUMBER(OFFSET('Water Data'!$E$9,0,10*ROW('Water Data'!E79))),'Data Summary'!BX85="Yes"),OFFSET('Water Data'!$E$9,0,10*ROW('Water Data'!E79)),NA())</f>
        <v>#N/A</v>
      </c>
      <c r="J85" s="537" t="e">
        <f ca="1">+IF(AND(ISNUMBER(OFFSET('Water Data'!$F$4,0,10*ROW('Water Data'!F79))),'Data Summary'!BY85="Yes"),100-OFFSET('Water Data'!$F$4,0,10*ROW('Water Data'!F79)),NA())</f>
        <v>#N/A</v>
      </c>
      <c r="K85" s="537" t="e">
        <f ca="1">+IF(AND(ISNUMBER(OFFSET('Water Data'!$F$6,0,10*ROW('Water Data'!F79))),'Data Summary'!BZ85="Yes"),OFFSET('Water Data'!$F$6,0,10*ROW('Water Data'!F79)),NA())</f>
        <v>#N/A</v>
      </c>
      <c r="L85" s="537" t="e">
        <f ca="1">+IF(AND(ISNUMBER(OFFSET('Water Data'!$F$9,0,10*ROW('Water Data'!F79))),'Data Summary'!CA85="Yes"),OFFSET('Water Data'!$F$9,0,10*ROW('Water Data'!F79)),NA())</f>
        <v>#N/A</v>
      </c>
      <c r="M85" s="537" t="e">
        <f ca="1">+IF(AND(ISNUMBER(OFFSET('Water Data'!$G$4,0,10*ROW('Water Data'!G79))),'Data Summary'!CB85="Yes"),100-OFFSET('Water Data'!$G$4,0,10*ROW('Water Data'!G79)),NA())</f>
        <v>#N/A</v>
      </c>
      <c r="N85" s="537" t="e">
        <f ca="1">+IF(AND(ISNUMBER(OFFSET('Water Data'!$G$6,0,10*ROW('Water Data'!G79))),'Data Summary'!CC85="Yes"),OFFSET('Water Data'!$G$6,0,10*ROW('Water Data'!G79)),NA())</f>
        <v>#N/A</v>
      </c>
      <c r="O85" s="537" t="e">
        <f ca="1">+IF(AND(ISNUMBER(OFFSET('Water Data'!$G$9,0,10*ROW('Water Data'!G79))),'Data Summary'!CD85="Yes"),OFFSET('Water Data'!$G$9,0,10*ROW('Water Data'!G79)),NA())</f>
        <v>#N/A</v>
      </c>
      <c r="P85" s="537" t="e">
        <f ca="1">+IF(AND(ISNUMBER(OFFSET('Water Data'!$H$4,0,10*ROW('Water Data'!H79))),'Data Summary'!CE85="Yes"),100-OFFSET('Water Data'!$H$4,0,10*ROW('Water Data'!H79)),NA())</f>
        <v>#N/A</v>
      </c>
      <c r="Q85" s="537" t="e">
        <f ca="1">+IF(AND(ISNUMBER(OFFSET('Water Data'!$H$6,0,10*ROW('Water Data'!H79))),'Data Summary'!CF85="Yes"),OFFSET('Water Data'!$H$6,0,10*ROW('Water Data'!H79)),NA())</f>
        <v>#N/A</v>
      </c>
      <c r="R85" s="537" t="e">
        <f ca="1">+IF(AND(ISNUMBER(OFFSET('Water Data'!$H$9,0,10*ROW('Water Data'!H79))),'Data Summary'!CG85="Yes"),OFFSET('Water Data'!$H$9,0,10*ROW('Water Data'!H79)),NA())</f>
        <v>#N/A</v>
      </c>
      <c r="S85" s="537" t="e">
        <f ca="1">+IF(AND(ISNUMBER(OFFSET('Water Data'!$I$4,0,10*ROW('Water Data'!I79))),'Data Summary'!CH85="Yes"),100-OFFSET('Water Data'!$I$4,0,10*ROW('Water Data'!I79)),NA())</f>
        <v>#N/A</v>
      </c>
      <c r="T85" s="537" t="e">
        <f ca="1">+IF(AND(ISNUMBER(OFFSET('Water Data'!$I$6,0,10*ROW('Water Data'!I79))),'Data Summary'!CI85="Yes"),OFFSET('Water Data'!$I$6,0,10*ROW('Water Data'!I79)),NA())</f>
        <v>#N/A</v>
      </c>
      <c r="U85" s="537" t="e">
        <f ca="1">+IF(AND(ISNUMBER(OFFSET('Water Data'!$I$9,0,10*ROW('Water Data'!I79))),'Data Summary'!CJ85="Yes"),OFFSET('Water Data'!$I$9,0,10*ROW('Water Data'!I79)),NA())</f>
        <v>#N/A</v>
      </c>
      <c r="V85" s="538" t="e">
        <f ca="1">+IF(AND(ISNUMBER(OFFSET('Sanitation Data'!$D$4,0,10*ROW('Sanitation Data'!D79))),'Data Summary'!CK85="Yes"),100-OFFSET('Sanitation Data'!$D$4,0,10*ROW('Sanitation Data'!D79)),NA())</f>
        <v>#N/A</v>
      </c>
      <c r="W85" s="538" t="e">
        <f ca="1">+IF(AND(ISNUMBER(OFFSET('Sanitation Data'!$D$6,0,10*ROW('Sanitation Data'!D79))),'Data Summary'!CL85="Yes"),OFFSET('Sanitation Data'!$D$6,0,10*ROW('Sanitation Data'!D79)),NA())</f>
        <v>#N/A</v>
      </c>
      <c r="X85" s="538" t="e">
        <f ca="1">+IF(AND(ISNUMBER(OFFSET('Sanitation Data'!$D$10,0,10*ROW('Sanitation Data'!D79))),'Data Summary'!CM85="Yes"),OFFSET('Sanitation Data'!$D$10,0,10*ROW('Sanitation Data'!D79)),NA())</f>
        <v>#N/A</v>
      </c>
      <c r="Y85" s="538" t="e">
        <f ca="1">+IF(AND(ISNUMBER(OFFSET('Sanitation Data'!$D$11,0,10*ROW('Sanitation Data'!D79))),'Data Summary'!CN85="Yes"),OFFSET('Sanitation Data'!$D$11,0,10*ROW('Sanitation Data'!D79)),NA())</f>
        <v>#N/A</v>
      </c>
      <c r="Z85" s="538" t="e">
        <f ca="1">+IF(AND(ISNUMBER(OFFSET('Sanitation Data'!$D$12,0,10*ROW('Sanitation Data'!D79))),'Data Summary'!CO85="Yes"),OFFSET('Sanitation Data'!$D$12,0,10*ROW('Sanitation Data'!D79)),NA())</f>
        <v>#N/A</v>
      </c>
      <c r="AA85" s="538" t="e">
        <f ca="1">+IF(AND(ISNUMBER(OFFSET('Sanitation Data'!$E$4,0,10*ROW('Sanitation Data'!E79))),'Data Summary'!CP85="Yes"),100-OFFSET('Sanitation Data'!$E$4,0,10*ROW('Sanitation Data'!E79)),NA())</f>
        <v>#N/A</v>
      </c>
      <c r="AB85" s="538" t="e">
        <f ca="1">+IF(AND(ISNUMBER(OFFSET('Sanitation Data'!$E$6,0,10*ROW('Sanitation Data'!E79))),'Data Summary'!CQ85="Yes"),OFFSET('Sanitation Data'!$E$6,0,10*ROW('Sanitation Data'!E79)),NA())</f>
        <v>#N/A</v>
      </c>
      <c r="AC85" s="538" t="e">
        <f ca="1">+IF(AND(ISNUMBER(OFFSET('Sanitation Data'!$E$10,0,10*ROW('Sanitation Data'!E79))),'Data Summary'!CR85="Yes"),OFFSET('Sanitation Data'!$E$10,0,10*ROW('Sanitation Data'!E79)),NA())</f>
        <v>#N/A</v>
      </c>
      <c r="AD85" s="538" t="e">
        <f ca="1">+IF(AND(ISNUMBER(OFFSET('Sanitation Data'!$E$11,0,10*ROW('Sanitation Data'!E79))),'Data Summary'!CS85="Yes"),OFFSET('Sanitation Data'!$E$11,0,10*ROW('Sanitation Data'!E79)),NA())</f>
        <v>#N/A</v>
      </c>
      <c r="AE85" s="538" t="e">
        <f ca="1">+IF(AND(ISNUMBER(OFFSET('Sanitation Data'!$E$12,0,10*ROW('Sanitation Data'!E79))),'Data Summary'!CT85="Yes"),OFFSET('Sanitation Data'!$E$12,0,10*ROW('Sanitation Data'!E79)),NA())</f>
        <v>#N/A</v>
      </c>
      <c r="AF85" s="538" t="e">
        <f ca="1">+IF(AND(ISNUMBER(OFFSET('Sanitation Data'!$F$4,0,10*ROW('Sanitation Data'!F79))),'Data Summary'!CU85="Yes"),100-OFFSET('Sanitation Data'!$F$4,0,10*ROW('Sanitation Data'!F79)),NA())</f>
        <v>#N/A</v>
      </c>
      <c r="AG85" s="538" t="e">
        <f ca="1">+IF(AND(ISNUMBER(OFFSET('Sanitation Data'!$F$6,0,10*ROW('Sanitation Data'!F79))),'Data Summary'!CV85="Yes"),OFFSET('Sanitation Data'!$F$6,0,10*ROW('Sanitation Data'!F79)),NA())</f>
        <v>#N/A</v>
      </c>
      <c r="AH85" s="538" t="e">
        <f ca="1">+IF(AND(ISNUMBER(OFFSET('Sanitation Data'!$F$10,0,10*ROW('Sanitation Data'!F79))),'Data Summary'!CW85="Yes"),OFFSET('Sanitation Data'!$F$10,0,10*ROW('Sanitation Data'!F79)),NA())</f>
        <v>#N/A</v>
      </c>
      <c r="AI85" s="538" t="e">
        <f ca="1">+IF(AND(ISNUMBER(OFFSET('Sanitation Data'!$F$11,0,10*ROW('Sanitation Data'!F79))),'Data Summary'!CX85="Yes"),OFFSET('Sanitation Data'!$F$11,0,10*ROW('Sanitation Data'!F79)),NA())</f>
        <v>#N/A</v>
      </c>
      <c r="AJ85" s="538" t="e">
        <f ca="1">+IF(AND(ISNUMBER(OFFSET('Sanitation Data'!$F$12,0,10*ROW('Sanitation Data'!F79))),'Data Summary'!CY85="Yes"),OFFSET('Sanitation Data'!$F$12,0,10*ROW('Sanitation Data'!F79)),NA())</f>
        <v>#N/A</v>
      </c>
      <c r="AK85" s="538" t="e">
        <f ca="1">+IF(AND(ISNUMBER(OFFSET('Sanitation Data'!$G$4,0,10*ROW('Sanitation Data'!G79))),'Data Summary'!CZ85="Yes"),100-OFFSET('Sanitation Data'!$G$4,0,10*ROW('Sanitation Data'!G79)),NA())</f>
        <v>#N/A</v>
      </c>
      <c r="AL85" s="538" t="e">
        <f ca="1">+IF(AND(ISNUMBER(OFFSET('Sanitation Data'!$G$6,0,10*ROW('Sanitation Data'!G79))),'Data Summary'!DA85="Yes"),OFFSET('Sanitation Data'!$G$6,0,10*ROW('Sanitation Data'!G79)),NA())</f>
        <v>#N/A</v>
      </c>
      <c r="AM85" s="538" t="e">
        <f ca="1">+IF(AND(ISNUMBER(OFFSET('Sanitation Data'!$G$10,0,10*ROW('Sanitation Data'!G79))),'Data Summary'!DB85="Yes"),OFFSET('Sanitation Data'!$G$10,0,10*ROW('Sanitation Data'!G79)),NA())</f>
        <v>#N/A</v>
      </c>
      <c r="AN85" s="538" t="e">
        <f ca="1">+IF(AND(ISNUMBER(OFFSET('Sanitation Data'!$G$11,0,10*ROW('Sanitation Data'!G79))),'Data Summary'!DC85="Yes"),OFFSET('Sanitation Data'!$G$11,0,10*ROW('Sanitation Data'!G79)),NA())</f>
        <v>#N/A</v>
      </c>
      <c r="AO85" s="538" t="e">
        <f ca="1">+IF(AND(ISNUMBER(OFFSET('Sanitation Data'!$G$12,0,10*ROW('Sanitation Data'!G79))),'Data Summary'!DD85="Yes"),OFFSET('Sanitation Data'!$G$12,0,10*ROW('Sanitation Data'!G79)),NA())</f>
        <v>#N/A</v>
      </c>
      <c r="AP85" s="538" t="e">
        <f ca="1">+IF(AND(ISNUMBER(OFFSET('Sanitation Data'!$H$4,0,10*ROW('Sanitation Data'!H79))),'Data Summary'!DE85="Yes"),100-OFFSET('Sanitation Data'!$H$4,0,10*ROW('Sanitation Data'!H79)),NA())</f>
        <v>#N/A</v>
      </c>
      <c r="AQ85" s="538" t="e">
        <f ca="1">+IF(AND(ISNUMBER(OFFSET('Sanitation Data'!$H$6,0,10*ROW('Sanitation Data'!H79))),'Data Summary'!DF85="Yes"),OFFSET('Sanitation Data'!$H$6,0,10*ROW('Sanitation Data'!H79)),NA())</f>
        <v>#N/A</v>
      </c>
      <c r="AR85" s="538" t="e">
        <f ca="1">+IF(AND(ISNUMBER(OFFSET('Sanitation Data'!$H$10,0,10*ROW('Sanitation Data'!H79))),'Data Summary'!DG85="Yes"),OFFSET('Sanitation Data'!$H$10,0,10*ROW('Sanitation Data'!H79)),NA())</f>
        <v>#N/A</v>
      </c>
      <c r="AS85" s="538" t="e">
        <f ca="1">+IF(AND(ISNUMBER(OFFSET('Sanitation Data'!$H$11,0,10*ROW('Sanitation Data'!H79))),'Data Summary'!DH85="Yes"),OFFSET('Sanitation Data'!$H$11,0,10*ROW('Sanitation Data'!H79)),NA())</f>
        <v>#N/A</v>
      </c>
      <c r="AT85" s="538" t="e">
        <f ca="1">+IF(AND(ISNUMBER(OFFSET('Sanitation Data'!$H$12,0,10*ROW('Sanitation Data'!H79))),'Data Summary'!DI85="Yes"),OFFSET('Sanitation Data'!$H$12,0,10*ROW('Sanitation Data'!H79)),NA())</f>
        <v>#N/A</v>
      </c>
      <c r="AU85" s="538" t="e">
        <f ca="1">+IF(AND(ISNUMBER(OFFSET('Sanitation Data'!$I$4,0,10*ROW('Sanitation Data'!I79))),'Data Summary'!DJ85="Yes"),100-OFFSET('Sanitation Data'!$I$4,0,10*ROW('Sanitation Data'!I79)),NA())</f>
        <v>#N/A</v>
      </c>
      <c r="AV85" s="538" t="e">
        <f ca="1">+IF(AND(ISNUMBER(OFFSET('Sanitation Data'!$I$6,0,10*ROW('Sanitation Data'!I79))),'Data Summary'!DK85="Yes"),OFFSET('Sanitation Data'!$I$6,0,10*ROW('Sanitation Data'!I79)),NA())</f>
        <v>#N/A</v>
      </c>
      <c r="AW85" s="538" t="e">
        <f ca="1">+IF(AND(ISNUMBER(OFFSET('Sanitation Data'!$I$10,0,10*ROW('Sanitation Data'!I79))),'Data Summary'!DL85="Yes"),OFFSET('Sanitation Data'!$I$10,0,10*ROW('Sanitation Data'!I79)),NA())</f>
        <v>#N/A</v>
      </c>
      <c r="AX85" s="538" t="e">
        <f ca="1">+IF(AND(ISNUMBER(OFFSET('Sanitation Data'!$I$11,0,10*ROW('Sanitation Data'!I79))),'Data Summary'!DM85="Yes"),OFFSET('Sanitation Data'!$I$11,0,10*ROW('Sanitation Data'!I79)),NA())</f>
        <v>#N/A</v>
      </c>
      <c r="AY85" s="538" t="e">
        <f ca="1">+IF(AND(ISNUMBER(OFFSET('Sanitation Data'!$I$12,0,10*ROW('Sanitation Data'!I79))),'Data Summary'!DN85="Yes"),OFFSET('Sanitation Data'!$I$12,0,10*ROW('Sanitation Data'!I79)),NA())</f>
        <v>#N/A</v>
      </c>
      <c r="AZ85" s="539" t="e">
        <f ca="1">+IF(AND(ISNUMBER(OFFSET('Hygiene Data'!$D$5,0,10*ROW('Hygiene Data'!D79))),'Data Summary'!DO85="Yes"),OFFSET('Hygiene Data'!$D$5,0,10*ROW('Hygiene Data'!D79)),NA())</f>
        <v>#N/A</v>
      </c>
      <c r="BA85" s="539" t="e">
        <f ca="1">+IF(AND(ISNUMBER(OFFSET('Hygiene Data'!$D$7,0,10*ROW('Hygiene Data'!D79))),'Data Summary'!DP85="Yes"),OFFSET('Hygiene Data'!$D$7,0,10*ROW('Hygiene Data'!D79)),NA())</f>
        <v>#N/A</v>
      </c>
      <c r="BB85" s="539" t="e">
        <f ca="1">+IF(AND(ISNUMBER(OFFSET('Hygiene Data'!$D$9,0,10*ROW('Hygiene Data'!D79))),'Data Summary'!DQ85="Yes"),OFFSET('Hygiene Data'!$D$9,0,10*ROW('Hygiene Data'!D79)),NA())</f>
        <v>#N/A</v>
      </c>
      <c r="BC85" s="539" t="e">
        <f ca="1">+IF(AND(ISNUMBER(OFFSET('Hygiene Data'!$E$5,0,10*ROW('Hygiene Data'!E79))),'Data Summary'!DR85="Yes"),OFFSET('Hygiene Data'!$E$5,0,10*ROW('Hygiene Data'!E79)),NA())</f>
        <v>#N/A</v>
      </c>
      <c r="BD85" s="539" t="e">
        <f ca="1">+IF(AND(ISNUMBER(OFFSET('Hygiene Data'!$E$7,0,10*ROW('Hygiene Data'!E79))),'Data Summary'!DS85="Yes"),OFFSET('Hygiene Data'!$E$7,0,10*ROW('Hygiene Data'!E79)),NA())</f>
        <v>#N/A</v>
      </c>
      <c r="BE85" s="539" t="e">
        <f ca="1">+IF(AND(ISNUMBER(OFFSET('Hygiene Data'!$E$9,0,10*ROW('Hygiene Data'!E79))),'Data Summary'!DT85="Yes"),OFFSET('Hygiene Data'!$E$9,0,10*ROW('Hygiene Data'!E79)),NA())</f>
        <v>#N/A</v>
      </c>
      <c r="BF85" s="539" t="e">
        <f ca="1">+IF(AND(ISNUMBER(OFFSET('Hygiene Data'!$F$5,0,10*ROW('Hygiene Data'!F79))),'Data Summary'!DU85="Yes"),OFFSET('Hygiene Data'!$F$5,0,10*ROW('Hygiene Data'!F79)),NA())</f>
        <v>#N/A</v>
      </c>
      <c r="BG85" s="539" t="e">
        <f ca="1">+IF(AND(ISNUMBER(OFFSET('Hygiene Data'!$F$7,0,10*ROW('Hygiene Data'!F79))),'Data Summary'!DV85="Yes"),OFFSET('Hygiene Data'!$F$7,0,10*ROW('Hygiene Data'!F79)),NA())</f>
        <v>#N/A</v>
      </c>
      <c r="BH85" s="539" t="e">
        <f ca="1">+IF(AND(ISNUMBER(OFFSET('Hygiene Data'!$F$9,0,10*ROW('Hygiene Data'!F79))),'Data Summary'!DW85="Yes"),OFFSET('Hygiene Data'!$F$9,0,10*ROW('Hygiene Data'!F79)),NA())</f>
        <v>#N/A</v>
      </c>
      <c r="BI85" s="539" t="e">
        <f ca="1">+IF(AND(ISNUMBER(OFFSET('Hygiene Data'!$G$5,0,10*ROW('Hygiene Data'!G79))),'Data Summary'!DX85="Yes"),OFFSET('Hygiene Data'!$G$5,0,10*ROW('Hygiene Data'!G79)),NA())</f>
        <v>#N/A</v>
      </c>
      <c r="BJ85" s="539" t="e">
        <f ca="1">+IF(AND(ISNUMBER(OFFSET('Hygiene Data'!$G$7,0,10*ROW('Hygiene Data'!G79))),'Data Summary'!DY85="Yes"),OFFSET('Hygiene Data'!$G$7,0,10*ROW('Hygiene Data'!G79)),NA())</f>
        <v>#N/A</v>
      </c>
      <c r="BK85" s="539" t="e">
        <f ca="1">+IF(AND(ISNUMBER(OFFSET('Hygiene Data'!$G$9,0,10*ROW('Hygiene Data'!G79))),'Data Summary'!DZ85="Yes"),OFFSET('Hygiene Data'!$G$9,0,10*ROW('Hygiene Data'!G79)),NA())</f>
        <v>#N/A</v>
      </c>
      <c r="BL85" s="539" t="e">
        <f ca="1">+IF(AND(ISNUMBER(OFFSET('Hygiene Data'!$H$5,0,10*ROW('Hygiene Data'!H79))),'Data Summary'!EA85="Yes"),OFFSET('Hygiene Data'!$H$5,0,10*ROW('Hygiene Data'!H79)),NA())</f>
        <v>#N/A</v>
      </c>
      <c r="BM85" s="539" t="e">
        <f ca="1">+IF(AND(ISNUMBER(OFFSET('Hygiene Data'!$H$7,0,10*ROW('Hygiene Data'!H79))),'Data Summary'!EB85="Yes"),OFFSET('Hygiene Data'!$H$7,0,10*ROW('Hygiene Data'!H79)),NA())</f>
        <v>#N/A</v>
      </c>
      <c r="BN85" s="539" t="e">
        <f ca="1">+IF(AND(ISNUMBER(OFFSET('Hygiene Data'!$H$9,0,10*ROW('Hygiene Data'!H79))),'Data Summary'!EC85="Yes"),OFFSET('Hygiene Data'!$H$9,0,10*ROW('Hygiene Data'!H79)),NA())</f>
        <v>#N/A</v>
      </c>
      <c r="BO85" s="539" t="e">
        <f ca="1">+IF(AND(ISNUMBER(OFFSET('Hygiene Data'!$I$5,0,10*ROW('Hygiene Data'!I79))),'Data Summary'!ED85="Yes"),OFFSET('Hygiene Data'!$I$5,0,10*ROW('Hygiene Data'!I79)),NA())</f>
        <v>#N/A</v>
      </c>
      <c r="BP85" s="539" t="e">
        <f ca="1">+IF(AND(ISNUMBER(OFFSET('Hygiene Data'!$I$7,0,10*ROW('Hygiene Data'!I79))),'Data Summary'!EE85="Yes"),OFFSET('Hygiene Data'!$I$7,0,10*ROW('Hygiene Data'!I79)),NA())</f>
        <v>#N/A</v>
      </c>
      <c r="BQ85" s="539" t="e">
        <f ca="1">+IF(AND(ISNUMBER(OFFSET('Hygiene Data'!$I$9,0,10*ROW('Hygiene Data'!I79))),'Data Summary'!EF85="Yes"),OFFSET('Hygiene Data'!$I$9,0,10*ROW('Hygiene Data'!I79)),NA())</f>
        <v>#N/A</v>
      </c>
    </row>
    <row r="86" spans="1:69" x14ac:dyDescent="0.25">
      <c r="A86" s="535" t="e">
        <f ca="1">+RIGHT('Data Summary'!A86,LEN('Data Summary'!A86)-9)</f>
        <v>#VALUE!</v>
      </c>
      <c r="B86" s="509" t="str">
        <f ca="1">+IF(ISTEXT('Data Summary'!B86),'Data Summary'!B86,"")</f>
        <v/>
      </c>
      <c r="C86" s="536" t="e">
        <f ca="1">+VALUE('Data Summary'!C86)</f>
        <v>#VALUE!</v>
      </c>
      <c r="D86" s="537" t="e">
        <f ca="1">+IF(AND(ISNUMBER(OFFSET('Water Data'!$D$4,0,10*ROW('Water Data'!D80))),'Data Summary'!BS86="Yes"),100-OFFSET('Water Data'!$D$4,0,10*ROW('Water Data'!D80)),NA())</f>
        <v>#N/A</v>
      </c>
      <c r="E86" s="537" t="e">
        <f ca="1">+IF(AND(ISNUMBER(OFFSET('Water Data'!$D$6,0,10*ROW('Water Data'!D80))),'Data Summary'!BT86="Yes"),OFFSET('Water Data'!$D$6,0,10*ROW('Water Data'!D80)),NA())</f>
        <v>#N/A</v>
      </c>
      <c r="F86" s="537" t="e">
        <f ca="1">+IF(AND(ISNUMBER(OFFSET('Water Data'!$D$9,0,10*ROW('Water Data'!D80))),'Data Summary'!BU86="Yes"),OFFSET('Water Data'!$D$9,0,10*ROW('Water Data'!D80)),NA())</f>
        <v>#N/A</v>
      </c>
      <c r="G86" s="537" t="e">
        <f ca="1">+IF(AND(ISNUMBER(OFFSET('Water Data'!$E$4,0,10*ROW('Water Data'!E80))),'Data Summary'!BV86="Yes"),100-OFFSET('Water Data'!$E$4,0,10*ROW('Water Data'!E80)),NA())</f>
        <v>#N/A</v>
      </c>
      <c r="H86" s="537" t="e">
        <f ca="1">+IF(AND(ISNUMBER(OFFSET('Water Data'!$E$6,0,10*ROW('Water Data'!E80))),'Data Summary'!BW86="Yes"),OFFSET('Water Data'!$E$6,0,10*ROW('Water Data'!E80)),NA())</f>
        <v>#N/A</v>
      </c>
      <c r="I86" s="537" t="e">
        <f ca="1">+IF(AND(ISNUMBER(OFFSET('Water Data'!$E$9,0,10*ROW('Water Data'!E80))),'Data Summary'!BX86="Yes"),OFFSET('Water Data'!$E$9,0,10*ROW('Water Data'!E80)),NA())</f>
        <v>#N/A</v>
      </c>
      <c r="J86" s="537" t="e">
        <f ca="1">+IF(AND(ISNUMBER(OFFSET('Water Data'!$F$4,0,10*ROW('Water Data'!F80))),'Data Summary'!BY86="Yes"),100-OFFSET('Water Data'!$F$4,0,10*ROW('Water Data'!F80)),NA())</f>
        <v>#N/A</v>
      </c>
      <c r="K86" s="537" t="e">
        <f ca="1">+IF(AND(ISNUMBER(OFFSET('Water Data'!$F$6,0,10*ROW('Water Data'!F80))),'Data Summary'!BZ86="Yes"),OFFSET('Water Data'!$F$6,0,10*ROW('Water Data'!F80)),NA())</f>
        <v>#N/A</v>
      </c>
      <c r="L86" s="537" t="e">
        <f ca="1">+IF(AND(ISNUMBER(OFFSET('Water Data'!$F$9,0,10*ROW('Water Data'!F80))),'Data Summary'!CA86="Yes"),OFFSET('Water Data'!$F$9,0,10*ROW('Water Data'!F80)),NA())</f>
        <v>#N/A</v>
      </c>
      <c r="M86" s="537" t="e">
        <f ca="1">+IF(AND(ISNUMBER(OFFSET('Water Data'!$G$4,0,10*ROW('Water Data'!G80))),'Data Summary'!CB86="Yes"),100-OFFSET('Water Data'!$G$4,0,10*ROW('Water Data'!G80)),NA())</f>
        <v>#N/A</v>
      </c>
      <c r="N86" s="537" t="e">
        <f ca="1">+IF(AND(ISNUMBER(OFFSET('Water Data'!$G$6,0,10*ROW('Water Data'!G80))),'Data Summary'!CC86="Yes"),OFFSET('Water Data'!$G$6,0,10*ROW('Water Data'!G80)),NA())</f>
        <v>#N/A</v>
      </c>
      <c r="O86" s="537" t="e">
        <f ca="1">+IF(AND(ISNUMBER(OFFSET('Water Data'!$G$9,0,10*ROW('Water Data'!G80))),'Data Summary'!CD86="Yes"),OFFSET('Water Data'!$G$9,0,10*ROW('Water Data'!G80)),NA())</f>
        <v>#N/A</v>
      </c>
      <c r="P86" s="537" t="e">
        <f ca="1">+IF(AND(ISNUMBER(OFFSET('Water Data'!$H$4,0,10*ROW('Water Data'!H80))),'Data Summary'!CE86="Yes"),100-OFFSET('Water Data'!$H$4,0,10*ROW('Water Data'!H80)),NA())</f>
        <v>#N/A</v>
      </c>
      <c r="Q86" s="537" t="e">
        <f ca="1">+IF(AND(ISNUMBER(OFFSET('Water Data'!$H$6,0,10*ROW('Water Data'!H80))),'Data Summary'!CF86="Yes"),OFFSET('Water Data'!$H$6,0,10*ROW('Water Data'!H80)),NA())</f>
        <v>#N/A</v>
      </c>
      <c r="R86" s="537" t="e">
        <f ca="1">+IF(AND(ISNUMBER(OFFSET('Water Data'!$H$9,0,10*ROW('Water Data'!H80))),'Data Summary'!CG86="Yes"),OFFSET('Water Data'!$H$9,0,10*ROW('Water Data'!H80)),NA())</f>
        <v>#N/A</v>
      </c>
      <c r="S86" s="537" t="e">
        <f ca="1">+IF(AND(ISNUMBER(OFFSET('Water Data'!$I$4,0,10*ROW('Water Data'!I80))),'Data Summary'!CH86="Yes"),100-OFFSET('Water Data'!$I$4,0,10*ROW('Water Data'!I80)),NA())</f>
        <v>#N/A</v>
      </c>
      <c r="T86" s="537" t="e">
        <f ca="1">+IF(AND(ISNUMBER(OFFSET('Water Data'!$I$6,0,10*ROW('Water Data'!I80))),'Data Summary'!CI86="Yes"),OFFSET('Water Data'!$I$6,0,10*ROW('Water Data'!I80)),NA())</f>
        <v>#N/A</v>
      </c>
      <c r="U86" s="537" t="e">
        <f ca="1">+IF(AND(ISNUMBER(OFFSET('Water Data'!$I$9,0,10*ROW('Water Data'!I80))),'Data Summary'!CJ86="Yes"),OFFSET('Water Data'!$I$9,0,10*ROW('Water Data'!I80)),NA())</f>
        <v>#N/A</v>
      </c>
      <c r="V86" s="538" t="e">
        <f ca="1">+IF(AND(ISNUMBER(OFFSET('Sanitation Data'!$D$4,0,10*ROW('Sanitation Data'!D80))),'Data Summary'!CK86="Yes"),100-OFFSET('Sanitation Data'!$D$4,0,10*ROW('Sanitation Data'!D80)),NA())</f>
        <v>#N/A</v>
      </c>
      <c r="W86" s="538" t="e">
        <f ca="1">+IF(AND(ISNUMBER(OFFSET('Sanitation Data'!$D$6,0,10*ROW('Sanitation Data'!D80))),'Data Summary'!CL86="Yes"),OFFSET('Sanitation Data'!$D$6,0,10*ROW('Sanitation Data'!D80)),NA())</f>
        <v>#N/A</v>
      </c>
      <c r="X86" s="538" t="e">
        <f ca="1">+IF(AND(ISNUMBER(OFFSET('Sanitation Data'!$D$10,0,10*ROW('Sanitation Data'!D80))),'Data Summary'!CM86="Yes"),OFFSET('Sanitation Data'!$D$10,0,10*ROW('Sanitation Data'!D80)),NA())</f>
        <v>#N/A</v>
      </c>
      <c r="Y86" s="538" t="e">
        <f ca="1">+IF(AND(ISNUMBER(OFFSET('Sanitation Data'!$D$11,0,10*ROW('Sanitation Data'!D80))),'Data Summary'!CN86="Yes"),OFFSET('Sanitation Data'!$D$11,0,10*ROW('Sanitation Data'!D80)),NA())</f>
        <v>#N/A</v>
      </c>
      <c r="Z86" s="538" t="e">
        <f ca="1">+IF(AND(ISNUMBER(OFFSET('Sanitation Data'!$D$12,0,10*ROW('Sanitation Data'!D80))),'Data Summary'!CO86="Yes"),OFFSET('Sanitation Data'!$D$12,0,10*ROW('Sanitation Data'!D80)),NA())</f>
        <v>#N/A</v>
      </c>
      <c r="AA86" s="538" t="e">
        <f ca="1">+IF(AND(ISNUMBER(OFFSET('Sanitation Data'!$E$4,0,10*ROW('Sanitation Data'!E80))),'Data Summary'!CP86="Yes"),100-OFFSET('Sanitation Data'!$E$4,0,10*ROW('Sanitation Data'!E80)),NA())</f>
        <v>#N/A</v>
      </c>
      <c r="AB86" s="538" t="e">
        <f ca="1">+IF(AND(ISNUMBER(OFFSET('Sanitation Data'!$E$6,0,10*ROW('Sanitation Data'!E80))),'Data Summary'!CQ86="Yes"),OFFSET('Sanitation Data'!$E$6,0,10*ROW('Sanitation Data'!E80)),NA())</f>
        <v>#N/A</v>
      </c>
      <c r="AC86" s="538" t="e">
        <f ca="1">+IF(AND(ISNUMBER(OFFSET('Sanitation Data'!$E$10,0,10*ROW('Sanitation Data'!E80))),'Data Summary'!CR86="Yes"),OFFSET('Sanitation Data'!$E$10,0,10*ROW('Sanitation Data'!E80)),NA())</f>
        <v>#N/A</v>
      </c>
      <c r="AD86" s="538" t="e">
        <f ca="1">+IF(AND(ISNUMBER(OFFSET('Sanitation Data'!$E$11,0,10*ROW('Sanitation Data'!E80))),'Data Summary'!CS86="Yes"),OFFSET('Sanitation Data'!$E$11,0,10*ROW('Sanitation Data'!E80)),NA())</f>
        <v>#N/A</v>
      </c>
      <c r="AE86" s="538" t="e">
        <f ca="1">+IF(AND(ISNUMBER(OFFSET('Sanitation Data'!$E$12,0,10*ROW('Sanitation Data'!E80))),'Data Summary'!CT86="Yes"),OFFSET('Sanitation Data'!$E$12,0,10*ROW('Sanitation Data'!E80)),NA())</f>
        <v>#N/A</v>
      </c>
      <c r="AF86" s="538" t="e">
        <f ca="1">+IF(AND(ISNUMBER(OFFSET('Sanitation Data'!$F$4,0,10*ROW('Sanitation Data'!F80))),'Data Summary'!CU86="Yes"),100-OFFSET('Sanitation Data'!$F$4,0,10*ROW('Sanitation Data'!F80)),NA())</f>
        <v>#N/A</v>
      </c>
      <c r="AG86" s="538" t="e">
        <f ca="1">+IF(AND(ISNUMBER(OFFSET('Sanitation Data'!$F$6,0,10*ROW('Sanitation Data'!F80))),'Data Summary'!CV86="Yes"),OFFSET('Sanitation Data'!$F$6,0,10*ROW('Sanitation Data'!F80)),NA())</f>
        <v>#N/A</v>
      </c>
      <c r="AH86" s="538" t="e">
        <f ca="1">+IF(AND(ISNUMBER(OFFSET('Sanitation Data'!$F$10,0,10*ROW('Sanitation Data'!F80))),'Data Summary'!CW86="Yes"),OFFSET('Sanitation Data'!$F$10,0,10*ROW('Sanitation Data'!F80)),NA())</f>
        <v>#N/A</v>
      </c>
      <c r="AI86" s="538" t="e">
        <f ca="1">+IF(AND(ISNUMBER(OFFSET('Sanitation Data'!$F$11,0,10*ROW('Sanitation Data'!F80))),'Data Summary'!CX86="Yes"),OFFSET('Sanitation Data'!$F$11,0,10*ROW('Sanitation Data'!F80)),NA())</f>
        <v>#N/A</v>
      </c>
      <c r="AJ86" s="538" t="e">
        <f ca="1">+IF(AND(ISNUMBER(OFFSET('Sanitation Data'!$F$12,0,10*ROW('Sanitation Data'!F80))),'Data Summary'!CY86="Yes"),OFFSET('Sanitation Data'!$F$12,0,10*ROW('Sanitation Data'!F80)),NA())</f>
        <v>#N/A</v>
      </c>
      <c r="AK86" s="538" t="e">
        <f ca="1">+IF(AND(ISNUMBER(OFFSET('Sanitation Data'!$G$4,0,10*ROW('Sanitation Data'!G80))),'Data Summary'!CZ86="Yes"),100-OFFSET('Sanitation Data'!$G$4,0,10*ROW('Sanitation Data'!G80)),NA())</f>
        <v>#N/A</v>
      </c>
      <c r="AL86" s="538" t="e">
        <f ca="1">+IF(AND(ISNUMBER(OFFSET('Sanitation Data'!$G$6,0,10*ROW('Sanitation Data'!G80))),'Data Summary'!DA86="Yes"),OFFSET('Sanitation Data'!$G$6,0,10*ROW('Sanitation Data'!G80)),NA())</f>
        <v>#N/A</v>
      </c>
      <c r="AM86" s="538" t="e">
        <f ca="1">+IF(AND(ISNUMBER(OFFSET('Sanitation Data'!$G$10,0,10*ROW('Sanitation Data'!G80))),'Data Summary'!DB86="Yes"),OFFSET('Sanitation Data'!$G$10,0,10*ROW('Sanitation Data'!G80)),NA())</f>
        <v>#N/A</v>
      </c>
      <c r="AN86" s="538" t="e">
        <f ca="1">+IF(AND(ISNUMBER(OFFSET('Sanitation Data'!$G$11,0,10*ROW('Sanitation Data'!G80))),'Data Summary'!DC86="Yes"),OFFSET('Sanitation Data'!$G$11,0,10*ROW('Sanitation Data'!G80)),NA())</f>
        <v>#N/A</v>
      </c>
      <c r="AO86" s="538" t="e">
        <f ca="1">+IF(AND(ISNUMBER(OFFSET('Sanitation Data'!$G$12,0,10*ROW('Sanitation Data'!G80))),'Data Summary'!DD86="Yes"),OFFSET('Sanitation Data'!$G$12,0,10*ROW('Sanitation Data'!G80)),NA())</f>
        <v>#N/A</v>
      </c>
      <c r="AP86" s="538" t="e">
        <f ca="1">+IF(AND(ISNUMBER(OFFSET('Sanitation Data'!$H$4,0,10*ROW('Sanitation Data'!H80))),'Data Summary'!DE86="Yes"),100-OFFSET('Sanitation Data'!$H$4,0,10*ROW('Sanitation Data'!H80)),NA())</f>
        <v>#N/A</v>
      </c>
      <c r="AQ86" s="538" t="e">
        <f ca="1">+IF(AND(ISNUMBER(OFFSET('Sanitation Data'!$H$6,0,10*ROW('Sanitation Data'!H80))),'Data Summary'!DF86="Yes"),OFFSET('Sanitation Data'!$H$6,0,10*ROW('Sanitation Data'!H80)),NA())</f>
        <v>#N/A</v>
      </c>
      <c r="AR86" s="538" t="e">
        <f ca="1">+IF(AND(ISNUMBER(OFFSET('Sanitation Data'!$H$10,0,10*ROW('Sanitation Data'!H80))),'Data Summary'!DG86="Yes"),OFFSET('Sanitation Data'!$H$10,0,10*ROW('Sanitation Data'!H80)),NA())</f>
        <v>#N/A</v>
      </c>
      <c r="AS86" s="538" t="e">
        <f ca="1">+IF(AND(ISNUMBER(OFFSET('Sanitation Data'!$H$11,0,10*ROW('Sanitation Data'!H80))),'Data Summary'!DH86="Yes"),OFFSET('Sanitation Data'!$H$11,0,10*ROW('Sanitation Data'!H80)),NA())</f>
        <v>#N/A</v>
      </c>
      <c r="AT86" s="538" t="e">
        <f ca="1">+IF(AND(ISNUMBER(OFFSET('Sanitation Data'!$H$12,0,10*ROW('Sanitation Data'!H80))),'Data Summary'!DI86="Yes"),OFFSET('Sanitation Data'!$H$12,0,10*ROW('Sanitation Data'!H80)),NA())</f>
        <v>#N/A</v>
      </c>
      <c r="AU86" s="538" t="e">
        <f ca="1">+IF(AND(ISNUMBER(OFFSET('Sanitation Data'!$I$4,0,10*ROW('Sanitation Data'!I80))),'Data Summary'!DJ86="Yes"),100-OFFSET('Sanitation Data'!$I$4,0,10*ROW('Sanitation Data'!I80)),NA())</f>
        <v>#N/A</v>
      </c>
      <c r="AV86" s="538" t="e">
        <f ca="1">+IF(AND(ISNUMBER(OFFSET('Sanitation Data'!$I$6,0,10*ROW('Sanitation Data'!I80))),'Data Summary'!DK86="Yes"),OFFSET('Sanitation Data'!$I$6,0,10*ROW('Sanitation Data'!I80)),NA())</f>
        <v>#N/A</v>
      </c>
      <c r="AW86" s="538" t="e">
        <f ca="1">+IF(AND(ISNUMBER(OFFSET('Sanitation Data'!$I$10,0,10*ROW('Sanitation Data'!I80))),'Data Summary'!DL86="Yes"),OFFSET('Sanitation Data'!$I$10,0,10*ROW('Sanitation Data'!I80)),NA())</f>
        <v>#N/A</v>
      </c>
      <c r="AX86" s="538" t="e">
        <f ca="1">+IF(AND(ISNUMBER(OFFSET('Sanitation Data'!$I$11,0,10*ROW('Sanitation Data'!I80))),'Data Summary'!DM86="Yes"),OFFSET('Sanitation Data'!$I$11,0,10*ROW('Sanitation Data'!I80)),NA())</f>
        <v>#N/A</v>
      </c>
      <c r="AY86" s="538" t="e">
        <f ca="1">+IF(AND(ISNUMBER(OFFSET('Sanitation Data'!$I$12,0,10*ROW('Sanitation Data'!I80))),'Data Summary'!DN86="Yes"),OFFSET('Sanitation Data'!$I$12,0,10*ROW('Sanitation Data'!I80)),NA())</f>
        <v>#N/A</v>
      </c>
      <c r="AZ86" s="539" t="e">
        <f ca="1">+IF(AND(ISNUMBER(OFFSET('Hygiene Data'!$D$5,0,10*ROW('Hygiene Data'!D80))),'Data Summary'!DO86="Yes"),OFFSET('Hygiene Data'!$D$5,0,10*ROW('Hygiene Data'!D80)),NA())</f>
        <v>#N/A</v>
      </c>
      <c r="BA86" s="539" t="e">
        <f ca="1">+IF(AND(ISNUMBER(OFFSET('Hygiene Data'!$D$7,0,10*ROW('Hygiene Data'!D80))),'Data Summary'!DP86="Yes"),OFFSET('Hygiene Data'!$D$7,0,10*ROW('Hygiene Data'!D80)),NA())</f>
        <v>#N/A</v>
      </c>
      <c r="BB86" s="539" t="e">
        <f ca="1">+IF(AND(ISNUMBER(OFFSET('Hygiene Data'!$D$9,0,10*ROW('Hygiene Data'!D80))),'Data Summary'!DQ86="Yes"),OFFSET('Hygiene Data'!$D$9,0,10*ROW('Hygiene Data'!D80)),NA())</f>
        <v>#N/A</v>
      </c>
      <c r="BC86" s="539" t="e">
        <f ca="1">+IF(AND(ISNUMBER(OFFSET('Hygiene Data'!$E$5,0,10*ROW('Hygiene Data'!E80))),'Data Summary'!DR86="Yes"),OFFSET('Hygiene Data'!$E$5,0,10*ROW('Hygiene Data'!E80)),NA())</f>
        <v>#N/A</v>
      </c>
      <c r="BD86" s="539" t="e">
        <f ca="1">+IF(AND(ISNUMBER(OFFSET('Hygiene Data'!$E$7,0,10*ROW('Hygiene Data'!E80))),'Data Summary'!DS86="Yes"),OFFSET('Hygiene Data'!$E$7,0,10*ROW('Hygiene Data'!E80)),NA())</f>
        <v>#N/A</v>
      </c>
      <c r="BE86" s="539" t="e">
        <f ca="1">+IF(AND(ISNUMBER(OFFSET('Hygiene Data'!$E$9,0,10*ROW('Hygiene Data'!E80))),'Data Summary'!DT86="Yes"),OFFSET('Hygiene Data'!$E$9,0,10*ROW('Hygiene Data'!E80)),NA())</f>
        <v>#N/A</v>
      </c>
      <c r="BF86" s="539" t="e">
        <f ca="1">+IF(AND(ISNUMBER(OFFSET('Hygiene Data'!$F$5,0,10*ROW('Hygiene Data'!F80))),'Data Summary'!DU86="Yes"),OFFSET('Hygiene Data'!$F$5,0,10*ROW('Hygiene Data'!F80)),NA())</f>
        <v>#N/A</v>
      </c>
      <c r="BG86" s="539" t="e">
        <f ca="1">+IF(AND(ISNUMBER(OFFSET('Hygiene Data'!$F$7,0,10*ROW('Hygiene Data'!F80))),'Data Summary'!DV86="Yes"),OFFSET('Hygiene Data'!$F$7,0,10*ROW('Hygiene Data'!F80)),NA())</f>
        <v>#N/A</v>
      </c>
      <c r="BH86" s="539" t="e">
        <f ca="1">+IF(AND(ISNUMBER(OFFSET('Hygiene Data'!$F$9,0,10*ROW('Hygiene Data'!F80))),'Data Summary'!DW86="Yes"),OFFSET('Hygiene Data'!$F$9,0,10*ROW('Hygiene Data'!F80)),NA())</f>
        <v>#N/A</v>
      </c>
      <c r="BI86" s="539" t="e">
        <f ca="1">+IF(AND(ISNUMBER(OFFSET('Hygiene Data'!$G$5,0,10*ROW('Hygiene Data'!G80))),'Data Summary'!DX86="Yes"),OFFSET('Hygiene Data'!$G$5,0,10*ROW('Hygiene Data'!G80)),NA())</f>
        <v>#N/A</v>
      </c>
      <c r="BJ86" s="539" t="e">
        <f ca="1">+IF(AND(ISNUMBER(OFFSET('Hygiene Data'!$G$7,0,10*ROW('Hygiene Data'!G80))),'Data Summary'!DY86="Yes"),OFFSET('Hygiene Data'!$G$7,0,10*ROW('Hygiene Data'!G80)),NA())</f>
        <v>#N/A</v>
      </c>
      <c r="BK86" s="539" t="e">
        <f ca="1">+IF(AND(ISNUMBER(OFFSET('Hygiene Data'!$G$9,0,10*ROW('Hygiene Data'!G80))),'Data Summary'!DZ86="Yes"),OFFSET('Hygiene Data'!$G$9,0,10*ROW('Hygiene Data'!G80)),NA())</f>
        <v>#N/A</v>
      </c>
      <c r="BL86" s="539" t="e">
        <f ca="1">+IF(AND(ISNUMBER(OFFSET('Hygiene Data'!$H$5,0,10*ROW('Hygiene Data'!H80))),'Data Summary'!EA86="Yes"),OFFSET('Hygiene Data'!$H$5,0,10*ROW('Hygiene Data'!H80)),NA())</f>
        <v>#N/A</v>
      </c>
      <c r="BM86" s="539" t="e">
        <f ca="1">+IF(AND(ISNUMBER(OFFSET('Hygiene Data'!$H$7,0,10*ROW('Hygiene Data'!H80))),'Data Summary'!EB86="Yes"),OFFSET('Hygiene Data'!$H$7,0,10*ROW('Hygiene Data'!H80)),NA())</f>
        <v>#N/A</v>
      </c>
      <c r="BN86" s="539" t="e">
        <f ca="1">+IF(AND(ISNUMBER(OFFSET('Hygiene Data'!$H$9,0,10*ROW('Hygiene Data'!H80))),'Data Summary'!EC86="Yes"),OFFSET('Hygiene Data'!$H$9,0,10*ROW('Hygiene Data'!H80)),NA())</f>
        <v>#N/A</v>
      </c>
      <c r="BO86" s="539" t="e">
        <f ca="1">+IF(AND(ISNUMBER(OFFSET('Hygiene Data'!$I$5,0,10*ROW('Hygiene Data'!I80))),'Data Summary'!ED86="Yes"),OFFSET('Hygiene Data'!$I$5,0,10*ROW('Hygiene Data'!I80)),NA())</f>
        <v>#N/A</v>
      </c>
      <c r="BP86" s="539" t="e">
        <f ca="1">+IF(AND(ISNUMBER(OFFSET('Hygiene Data'!$I$7,0,10*ROW('Hygiene Data'!I80))),'Data Summary'!EE86="Yes"),OFFSET('Hygiene Data'!$I$7,0,10*ROW('Hygiene Data'!I80)),NA())</f>
        <v>#N/A</v>
      </c>
      <c r="BQ86" s="539" t="e">
        <f ca="1">+IF(AND(ISNUMBER(OFFSET('Hygiene Data'!$I$9,0,10*ROW('Hygiene Data'!I80))),'Data Summary'!EF86="Yes"),OFFSET('Hygiene Data'!$I$9,0,10*ROW('Hygiene Data'!I80)),NA())</f>
        <v>#N/A</v>
      </c>
    </row>
    <row r="87" spans="1:69" x14ac:dyDescent="0.25">
      <c r="A87" s="535" t="e">
        <f ca="1">+RIGHT('Data Summary'!A87,LEN('Data Summary'!A87)-9)</f>
        <v>#VALUE!</v>
      </c>
      <c r="B87" s="509" t="str">
        <f ca="1">+IF(ISTEXT('Data Summary'!B87),'Data Summary'!B87,"")</f>
        <v/>
      </c>
      <c r="C87" s="536" t="e">
        <f ca="1">+VALUE('Data Summary'!C87)</f>
        <v>#VALUE!</v>
      </c>
      <c r="D87" s="537" t="e">
        <f ca="1">+IF(AND(ISNUMBER(OFFSET('Water Data'!$D$4,0,10*ROW('Water Data'!D81))),'Data Summary'!BS87="Yes"),100-OFFSET('Water Data'!$D$4,0,10*ROW('Water Data'!D81)),NA())</f>
        <v>#N/A</v>
      </c>
      <c r="E87" s="537" t="e">
        <f ca="1">+IF(AND(ISNUMBER(OFFSET('Water Data'!$D$6,0,10*ROW('Water Data'!D81))),'Data Summary'!BT87="Yes"),OFFSET('Water Data'!$D$6,0,10*ROW('Water Data'!D81)),NA())</f>
        <v>#N/A</v>
      </c>
      <c r="F87" s="537" t="e">
        <f ca="1">+IF(AND(ISNUMBER(OFFSET('Water Data'!$D$9,0,10*ROW('Water Data'!D81))),'Data Summary'!BU87="Yes"),OFFSET('Water Data'!$D$9,0,10*ROW('Water Data'!D81)),NA())</f>
        <v>#N/A</v>
      </c>
      <c r="G87" s="537" t="e">
        <f ca="1">+IF(AND(ISNUMBER(OFFSET('Water Data'!$E$4,0,10*ROW('Water Data'!E81))),'Data Summary'!BV87="Yes"),100-OFFSET('Water Data'!$E$4,0,10*ROW('Water Data'!E81)),NA())</f>
        <v>#N/A</v>
      </c>
      <c r="H87" s="537" t="e">
        <f ca="1">+IF(AND(ISNUMBER(OFFSET('Water Data'!$E$6,0,10*ROW('Water Data'!E81))),'Data Summary'!BW87="Yes"),OFFSET('Water Data'!$E$6,0,10*ROW('Water Data'!E81)),NA())</f>
        <v>#N/A</v>
      </c>
      <c r="I87" s="537" t="e">
        <f ca="1">+IF(AND(ISNUMBER(OFFSET('Water Data'!$E$9,0,10*ROW('Water Data'!E81))),'Data Summary'!BX87="Yes"),OFFSET('Water Data'!$E$9,0,10*ROW('Water Data'!E81)),NA())</f>
        <v>#N/A</v>
      </c>
      <c r="J87" s="537" t="e">
        <f ca="1">+IF(AND(ISNUMBER(OFFSET('Water Data'!$F$4,0,10*ROW('Water Data'!F81))),'Data Summary'!BY87="Yes"),100-OFFSET('Water Data'!$F$4,0,10*ROW('Water Data'!F81)),NA())</f>
        <v>#N/A</v>
      </c>
      <c r="K87" s="537" t="e">
        <f ca="1">+IF(AND(ISNUMBER(OFFSET('Water Data'!$F$6,0,10*ROW('Water Data'!F81))),'Data Summary'!BZ87="Yes"),OFFSET('Water Data'!$F$6,0,10*ROW('Water Data'!F81)),NA())</f>
        <v>#N/A</v>
      </c>
      <c r="L87" s="537" t="e">
        <f ca="1">+IF(AND(ISNUMBER(OFFSET('Water Data'!$F$9,0,10*ROW('Water Data'!F81))),'Data Summary'!CA87="Yes"),OFFSET('Water Data'!$F$9,0,10*ROW('Water Data'!F81)),NA())</f>
        <v>#N/A</v>
      </c>
      <c r="M87" s="537" t="e">
        <f ca="1">+IF(AND(ISNUMBER(OFFSET('Water Data'!$G$4,0,10*ROW('Water Data'!G81))),'Data Summary'!CB87="Yes"),100-OFFSET('Water Data'!$G$4,0,10*ROW('Water Data'!G81)),NA())</f>
        <v>#N/A</v>
      </c>
      <c r="N87" s="537" t="e">
        <f ca="1">+IF(AND(ISNUMBER(OFFSET('Water Data'!$G$6,0,10*ROW('Water Data'!G81))),'Data Summary'!CC87="Yes"),OFFSET('Water Data'!$G$6,0,10*ROW('Water Data'!G81)),NA())</f>
        <v>#N/A</v>
      </c>
      <c r="O87" s="537" t="e">
        <f ca="1">+IF(AND(ISNUMBER(OFFSET('Water Data'!$G$9,0,10*ROW('Water Data'!G81))),'Data Summary'!CD87="Yes"),OFFSET('Water Data'!$G$9,0,10*ROW('Water Data'!G81)),NA())</f>
        <v>#N/A</v>
      </c>
      <c r="P87" s="537" t="e">
        <f ca="1">+IF(AND(ISNUMBER(OFFSET('Water Data'!$H$4,0,10*ROW('Water Data'!H81))),'Data Summary'!CE87="Yes"),100-OFFSET('Water Data'!$H$4,0,10*ROW('Water Data'!H81)),NA())</f>
        <v>#N/A</v>
      </c>
      <c r="Q87" s="537" t="e">
        <f ca="1">+IF(AND(ISNUMBER(OFFSET('Water Data'!$H$6,0,10*ROW('Water Data'!H81))),'Data Summary'!CF87="Yes"),OFFSET('Water Data'!$H$6,0,10*ROW('Water Data'!H81)),NA())</f>
        <v>#N/A</v>
      </c>
      <c r="R87" s="537" t="e">
        <f ca="1">+IF(AND(ISNUMBER(OFFSET('Water Data'!$H$9,0,10*ROW('Water Data'!H81))),'Data Summary'!CG87="Yes"),OFFSET('Water Data'!$H$9,0,10*ROW('Water Data'!H81)),NA())</f>
        <v>#N/A</v>
      </c>
      <c r="S87" s="537" t="e">
        <f ca="1">+IF(AND(ISNUMBER(OFFSET('Water Data'!$I$4,0,10*ROW('Water Data'!I81))),'Data Summary'!CH87="Yes"),100-OFFSET('Water Data'!$I$4,0,10*ROW('Water Data'!I81)),NA())</f>
        <v>#N/A</v>
      </c>
      <c r="T87" s="537" t="e">
        <f ca="1">+IF(AND(ISNUMBER(OFFSET('Water Data'!$I$6,0,10*ROW('Water Data'!I81))),'Data Summary'!CI87="Yes"),OFFSET('Water Data'!$I$6,0,10*ROW('Water Data'!I81)),NA())</f>
        <v>#N/A</v>
      </c>
      <c r="U87" s="537" t="e">
        <f ca="1">+IF(AND(ISNUMBER(OFFSET('Water Data'!$I$9,0,10*ROW('Water Data'!I81))),'Data Summary'!CJ87="Yes"),OFFSET('Water Data'!$I$9,0,10*ROW('Water Data'!I81)),NA())</f>
        <v>#N/A</v>
      </c>
      <c r="V87" s="538" t="e">
        <f ca="1">+IF(AND(ISNUMBER(OFFSET('Sanitation Data'!$D$4,0,10*ROW('Sanitation Data'!D81))),'Data Summary'!CK87="Yes"),100-OFFSET('Sanitation Data'!$D$4,0,10*ROW('Sanitation Data'!D81)),NA())</f>
        <v>#N/A</v>
      </c>
      <c r="W87" s="538" t="e">
        <f ca="1">+IF(AND(ISNUMBER(OFFSET('Sanitation Data'!$D$6,0,10*ROW('Sanitation Data'!D81))),'Data Summary'!CL87="Yes"),OFFSET('Sanitation Data'!$D$6,0,10*ROW('Sanitation Data'!D81)),NA())</f>
        <v>#N/A</v>
      </c>
      <c r="X87" s="538" t="e">
        <f ca="1">+IF(AND(ISNUMBER(OFFSET('Sanitation Data'!$D$10,0,10*ROW('Sanitation Data'!D81))),'Data Summary'!CM87="Yes"),OFFSET('Sanitation Data'!$D$10,0,10*ROW('Sanitation Data'!D81)),NA())</f>
        <v>#N/A</v>
      </c>
      <c r="Y87" s="538" t="e">
        <f ca="1">+IF(AND(ISNUMBER(OFFSET('Sanitation Data'!$D$11,0,10*ROW('Sanitation Data'!D81))),'Data Summary'!CN87="Yes"),OFFSET('Sanitation Data'!$D$11,0,10*ROW('Sanitation Data'!D81)),NA())</f>
        <v>#N/A</v>
      </c>
      <c r="Z87" s="538" t="e">
        <f ca="1">+IF(AND(ISNUMBER(OFFSET('Sanitation Data'!$D$12,0,10*ROW('Sanitation Data'!D81))),'Data Summary'!CO87="Yes"),OFFSET('Sanitation Data'!$D$12,0,10*ROW('Sanitation Data'!D81)),NA())</f>
        <v>#N/A</v>
      </c>
      <c r="AA87" s="538" t="e">
        <f ca="1">+IF(AND(ISNUMBER(OFFSET('Sanitation Data'!$E$4,0,10*ROW('Sanitation Data'!E81))),'Data Summary'!CP87="Yes"),100-OFFSET('Sanitation Data'!$E$4,0,10*ROW('Sanitation Data'!E81)),NA())</f>
        <v>#N/A</v>
      </c>
      <c r="AB87" s="538" t="e">
        <f ca="1">+IF(AND(ISNUMBER(OFFSET('Sanitation Data'!$E$6,0,10*ROW('Sanitation Data'!E81))),'Data Summary'!CQ87="Yes"),OFFSET('Sanitation Data'!$E$6,0,10*ROW('Sanitation Data'!E81)),NA())</f>
        <v>#N/A</v>
      </c>
      <c r="AC87" s="538" t="e">
        <f ca="1">+IF(AND(ISNUMBER(OFFSET('Sanitation Data'!$E$10,0,10*ROW('Sanitation Data'!E81))),'Data Summary'!CR87="Yes"),OFFSET('Sanitation Data'!$E$10,0,10*ROW('Sanitation Data'!E81)),NA())</f>
        <v>#N/A</v>
      </c>
      <c r="AD87" s="538" t="e">
        <f ca="1">+IF(AND(ISNUMBER(OFFSET('Sanitation Data'!$E$11,0,10*ROW('Sanitation Data'!E81))),'Data Summary'!CS87="Yes"),OFFSET('Sanitation Data'!$E$11,0,10*ROW('Sanitation Data'!E81)),NA())</f>
        <v>#N/A</v>
      </c>
      <c r="AE87" s="538" t="e">
        <f ca="1">+IF(AND(ISNUMBER(OFFSET('Sanitation Data'!$E$12,0,10*ROW('Sanitation Data'!E81))),'Data Summary'!CT87="Yes"),OFFSET('Sanitation Data'!$E$12,0,10*ROW('Sanitation Data'!E81)),NA())</f>
        <v>#N/A</v>
      </c>
      <c r="AF87" s="538" t="e">
        <f ca="1">+IF(AND(ISNUMBER(OFFSET('Sanitation Data'!$F$4,0,10*ROW('Sanitation Data'!F81))),'Data Summary'!CU87="Yes"),100-OFFSET('Sanitation Data'!$F$4,0,10*ROW('Sanitation Data'!F81)),NA())</f>
        <v>#N/A</v>
      </c>
      <c r="AG87" s="538" t="e">
        <f ca="1">+IF(AND(ISNUMBER(OFFSET('Sanitation Data'!$F$6,0,10*ROW('Sanitation Data'!F81))),'Data Summary'!CV87="Yes"),OFFSET('Sanitation Data'!$F$6,0,10*ROW('Sanitation Data'!F81)),NA())</f>
        <v>#N/A</v>
      </c>
      <c r="AH87" s="538" t="e">
        <f ca="1">+IF(AND(ISNUMBER(OFFSET('Sanitation Data'!$F$10,0,10*ROW('Sanitation Data'!F81))),'Data Summary'!CW87="Yes"),OFFSET('Sanitation Data'!$F$10,0,10*ROW('Sanitation Data'!F81)),NA())</f>
        <v>#N/A</v>
      </c>
      <c r="AI87" s="538" t="e">
        <f ca="1">+IF(AND(ISNUMBER(OFFSET('Sanitation Data'!$F$11,0,10*ROW('Sanitation Data'!F81))),'Data Summary'!CX87="Yes"),OFFSET('Sanitation Data'!$F$11,0,10*ROW('Sanitation Data'!F81)),NA())</f>
        <v>#N/A</v>
      </c>
      <c r="AJ87" s="538" t="e">
        <f ca="1">+IF(AND(ISNUMBER(OFFSET('Sanitation Data'!$F$12,0,10*ROW('Sanitation Data'!F81))),'Data Summary'!CY87="Yes"),OFFSET('Sanitation Data'!$F$12,0,10*ROW('Sanitation Data'!F81)),NA())</f>
        <v>#N/A</v>
      </c>
      <c r="AK87" s="538" t="e">
        <f ca="1">+IF(AND(ISNUMBER(OFFSET('Sanitation Data'!$G$4,0,10*ROW('Sanitation Data'!G81))),'Data Summary'!CZ87="Yes"),100-OFFSET('Sanitation Data'!$G$4,0,10*ROW('Sanitation Data'!G81)),NA())</f>
        <v>#N/A</v>
      </c>
      <c r="AL87" s="538" t="e">
        <f ca="1">+IF(AND(ISNUMBER(OFFSET('Sanitation Data'!$G$6,0,10*ROW('Sanitation Data'!G81))),'Data Summary'!DA87="Yes"),OFFSET('Sanitation Data'!$G$6,0,10*ROW('Sanitation Data'!G81)),NA())</f>
        <v>#N/A</v>
      </c>
      <c r="AM87" s="538" t="e">
        <f ca="1">+IF(AND(ISNUMBER(OFFSET('Sanitation Data'!$G$10,0,10*ROW('Sanitation Data'!G81))),'Data Summary'!DB87="Yes"),OFFSET('Sanitation Data'!$G$10,0,10*ROW('Sanitation Data'!G81)),NA())</f>
        <v>#N/A</v>
      </c>
      <c r="AN87" s="538" t="e">
        <f ca="1">+IF(AND(ISNUMBER(OFFSET('Sanitation Data'!$G$11,0,10*ROW('Sanitation Data'!G81))),'Data Summary'!DC87="Yes"),OFFSET('Sanitation Data'!$G$11,0,10*ROW('Sanitation Data'!G81)),NA())</f>
        <v>#N/A</v>
      </c>
      <c r="AO87" s="538" t="e">
        <f ca="1">+IF(AND(ISNUMBER(OFFSET('Sanitation Data'!$G$12,0,10*ROW('Sanitation Data'!G81))),'Data Summary'!DD87="Yes"),OFFSET('Sanitation Data'!$G$12,0,10*ROW('Sanitation Data'!G81)),NA())</f>
        <v>#N/A</v>
      </c>
      <c r="AP87" s="538" t="e">
        <f ca="1">+IF(AND(ISNUMBER(OFFSET('Sanitation Data'!$H$4,0,10*ROW('Sanitation Data'!H81))),'Data Summary'!DE87="Yes"),100-OFFSET('Sanitation Data'!$H$4,0,10*ROW('Sanitation Data'!H81)),NA())</f>
        <v>#N/A</v>
      </c>
      <c r="AQ87" s="538" t="e">
        <f ca="1">+IF(AND(ISNUMBER(OFFSET('Sanitation Data'!$H$6,0,10*ROW('Sanitation Data'!H81))),'Data Summary'!DF87="Yes"),OFFSET('Sanitation Data'!$H$6,0,10*ROW('Sanitation Data'!H81)),NA())</f>
        <v>#N/A</v>
      </c>
      <c r="AR87" s="538" t="e">
        <f ca="1">+IF(AND(ISNUMBER(OFFSET('Sanitation Data'!$H$10,0,10*ROW('Sanitation Data'!H81))),'Data Summary'!DG87="Yes"),OFFSET('Sanitation Data'!$H$10,0,10*ROW('Sanitation Data'!H81)),NA())</f>
        <v>#N/A</v>
      </c>
      <c r="AS87" s="538" t="e">
        <f ca="1">+IF(AND(ISNUMBER(OFFSET('Sanitation Data'!$H$11,0,10*ROW('Sanitation Data'!H81))),'Data Summary'!DH87="Yes"),OFFSET('Sanitation Data'!$H$11,0,10*ROW('Sanitation Data'!H81)),NA())</f>
        <v>#N/A</v>
      </c>
      <c r="AT87" s="538" t="e">
        <f ca="1">+IF(AND(ISNUMBER(OFFSET('Sanitation Data'!$H$12,0,10*ROW('Sanitation Data'!H81))),'Data Summary'!DI87="Yes"),OFFSET('Sanitation Data'!$H$12,0,10*ROW('Sanitation Data'!H81)),NA())</f>
        <v>#N/A</v>
      </c>
      <c r="AU87" s="538" t="e">
        <f ca="1">+IF(AND(ISNUMBER(OFFSET('Sanitation Data'!$I$4,0,10*ROW('Sanitation Data'!I81))),'Data Summary'!DJ87="Yes"),100-OFFSET('Sanitation Data'!$I$4,0,10*ROW('Sanitation Data'!I81)),NA())</f>
        <v>#N/A</v>
      </c>
      <c r="AV87" s="538" t="e">
        <f ca="1">+IF(AND(ISNUMBER(OFFSET('Sanitation Data'!$I$6,0,10*ROW('Sanitation Data'!I81))),'Data Summary'!DK87="Yes"),OFFSET('Sanitation Data'!$I$6,0,10*ROW('Sanitation Data'!I81)),NA())</f>
        <v>#N/A</v>
      </c>
      <c r="AW87" s="538" t="e">
        <f ca="1">+IF(AND(ISNUMBER(OFFSET('Sanitation Data'!$I$10,0,10*ROW('Sanitation Data'!I81))),'Data Summary'!DL87="Yes"),OFFSET('Sanitation Data'!$I$10,0,10*ROW('Sanitation Data'!I81)),NA())</f>
        <v>#N/A</v>
      </c>
      <c r="AX87" s="538" t="e">
        <f ca="1">+IF(AND(ISNUMBER(OFFSET('Sanitation Data'!$I$11,0,10*ROW('Sanitation Data'!I81))),'Data Summary'!DM87="Yes"),OFFSET('Sanitation Data'!$I$11,0,10*ROW('Sanitation Data'!I81)),NA())</f>
        <v>#N/A</v>
      </c>
      <c r="AY87" s="538" t="e">
        <f ca="1">+IF(AND(ISNUMBER(OFFSET('Sanitation Data'!$I$12,0,10*ROW('Sanitation Data'!I81))),'Data Summary'!DN87="Yes"),OFFSET('Sanitation Data'!$I$12,0,10*ROW('Sanitation Data'!I81)),NA())</f>
        <v>#N/A</v>
      </c>
      <c r="AZ87" s="539" t="e">
        <f ca="1">+IF(AND(ISNUMBER(OFFSET('Hygiene Data'!$D$5,0,10*ROW('Hygiene Data'!D81))),'Data Summary'!DO87="Yes"),OFFSET('Hygiene Data'!$D$5,0,10*ROW('Hygiene Data'!D81)),NA())</f>
        <v>#N/A</v>
      </c>
      <c r="BA87" s="539" t="e">
        <f ca="1">+IF(AND(ISNUMBER(OFFSET('Hygiene Data'!$D$7,0,10*ROW('Hygiene Data'!D81))),'Data Summary'!DP87="Yes"),OFFSET('Hygiene Data'!$D$7,0,10*ROW('Hygiene Data'!D81)),NA())</f>
        <v>#N/A</v>
      </c>
      <c r="BB87" s="539" t="e">
        <f ca="1">+IF(AND(ISNUMBER(OFFSET('Hygiene Data'!$D$9,0,10*ROW('Hygiene Data'!D81))),'Data Summary'!DQ87="Yes"),OFFSET('Hygiene Data'!$D$9,0,10*ROW('Hygiene Data'!D81)),NA())</f>
        <v>#N/A</v>
      </c>
      <c r="BC87" s="539" t="e">
        <f ca="1">+IF(AND(ISNUMBER(OFFSET('Hygiene Data'!$E$5,0,10*ROW('Hygiene Data'!E81))),'Data Summary'!DR87="Yes"),OFFSET('Hygiene Data'!$E$5,0,10*ROW('Hygiene Data'!E81)),NA())</f>
        <v>#N/A</v>
      </c>
      <c r="BD87" s="539" t="e">
        <f ca="1">+IF(AND(ISNUMBER(OFFSET('Hygiene Data'!$E$7,0,10*ROW('Hygiene Data'!E81))),'Data Summary'!DS87="Yes"),OFFSET('Hygiene Data'!$E$7,0,10*ROW('Hygiene Data'!E81)),NA())</f>
        <v>#N/A</v>
      </c>
      <c r="BE87" s="539" t="e">
        <f ca="1">+IF(AND(ISNUMBER(OFFSET('Hygiene Data'!$E$9,0,10*ROW('Hygiene Data'!E81))),'Data Summary'!DT87="Yes"),OFFSET('Hygiene Data'!$E$9,0,10*ROW('Hygiene Data'!E81)),NA())</f>
        <v>#N/A</v>
      </c>
      <c r="BF87" s="539" t="e">
        <f ca="1">+IF(AND(ISNUMBER(OFFSET('Hygiene Data'!$F$5,0,10*ROW('Hygiene Data'!F81))),'Data Summary'!DU87="Yes"),OFFSET('Hygiene Data'!$F$5,0,10*ROW('Hygiene Data'!F81)),NA())</f>
        <v>#N/A</v>
      </c>
      <c r="BG87" s="539" t="e">
        <f ca="1">+IF(AND(ISNUMBER(OFFSET('Hygiene Data'!$F$7,0,10*ROW('Hygiene Data'!F81))),'Data Summary'!DV87="Yes"),OFFSET('Hygiene Data'!$F$7,0,10*ROW('Hygiene Data'!F81)),NA())</f>
        <v>#N/A</v>
      </c>
      <c r="BH87" s="539" t="e">
        <f ca="1">+IF(AND(ISNUMBER(OFFSET('Hygiene Data'!$F$9,0,10*ROW('Hygiene Data'!F81))),'Data Summary'!DW87="Yes"),OFFSET('Hygiene Data'!$F$9,0,10*ROW('Hygiene Data'!F81)),NA())</f>
        <v>#N/A</v>
      </c>
      <c r="BI87" s="539" t="e">
        <f ca="1">+IF(AND(ISNUMBER(OFFSET('Hygiene Data'!$G$5,0,10*ROW('Hygiene Data'!G81))),'Data Summary'!DX87="Yes"),OFFSET('Hygiene Data'!$G$5,0,10*ROW('Hygiene Data'!G81)),NA())</f>
        <v>#N/A</v>
      </c>
      <c r="BJ87" s="539" t="e">
        <f ca="1">+IF(AND(ISNUMBER(OFFSET('Hygiene Data'!$G$7,0,10*ROW('Hygiene Data'!G81))),'Data Summary'!DY87="Yes"),OFFSET('Hygiene Data'!$G$7,0,10*ROW('Hygiene Data'!G81)),NA())</f>
        <v>#N/A</v>
      </c>
      <c r="BK87" s="539" t="e">
        <f ca="1">+IF(AND(ISNUMBER(OFFSET('Hygiene Data'!$G$9,0,10*ROW('Hygiene Data'!G81))),'Data Summary'!DZ87="Yes"),OFFSET('Hygiene Data'!$G$9,0,10*ROW('Hygiene Data'!G81)),NA())</f>
        <v>#N/A</v>
      </c>
      <c r="BL87" s="539" t="e">
        <f ca="1">+IF(AND(ISNUMBER(OFFSET('Hygiene Data'!$H$5,0,10*ROW('Hygiene Data'!H81))),'Data Summary'!EA87="Yes"),OFFSET('Hygiene Data'!$H$5,0,10*ROW('Hygiene Data'!H81)),NA())</f>
        <v>#N/A</v>
      </c>
      <c r="BM87" s="539" t="e">
        <f ca="1">+IF(AND(ISNUMBER(OFFSET('Hygiene Data'!$H$7,0,10*ROW('Hygiene Data'!H81))),'Data Summary'!EB87="Yes"),OFFSET('Hygiene Data'!$H$7,0,10*ROW('Hygiene Data'!H81)),NA())</f>
        <v>#N/A</v>
      </c>
      <c r="BN87" s="539" t="e">
        <f ca="1">+IF(AND(ISNUMBER(OFFSET('Hygiene Data'!$H$9,0,10*ROW('Hygiene Data'!H81))),'Data Summary'!EC87="Yes"),OFFSET('Hygiene Data'!$H$9,0,10*ROW('Hygiene Data'!H81)),NA())</f>
        <v>#N/A</v>
      </c>
      <c r="BO87" s="539" t="e">
        <f ca="1">+IF(AND(ISNUMBER(OFFSET('Hygiene Data'!$I$5,0,10*ROW('Hygiene Data'!I81))),'Data Summary'!ED87="Yes"),OFFSET('Hygiene Data'!$I$5,0,10*ROW('Hygiene Data'!I81)),NA())</f>
        <v>#N/A</v>
      </c>
      <c r="BP87" s="539" t="e">
        <f ca="1">+IF(AND(ISNUMBER(OFFSET('Hygiene Data'!$I$7,0,10*ROW('Hygiene Data'!I81))),'Data Summary'!EE87="Yes"),OFFSET('Hygiene Data'!$I$7,0,10*ROW('Hygiene Data'!I81)),NA())</f>
        <v>#N/A</v>
      </c>
      <c r="BQ87" s="539" t="e">
        <f ca="1">+IF(AND(ISNUMBER(OFFSET('Hygiene Data'!$I$9,0,10*ROW('Hygiene Data'!I81))),'Data Summary'!EF87="Yes"),OFFSET('Hygiene Data'!$I$9,0,10*ROW('Hygiene Data'!I81)),NA())</f>
        <v>#N/A</v>
      </c>
    </row>
    <row r="88" spans="1:69" x14ac:dyDescent="0.25">
      <c r="A88" s="535" t="e">
        <f ca="1">+RIGHT('Data Summary'!A88,LEN('Data Summary'!A88)-9)</f>
        <v>#VALUE!</v>
      </c>
      <c r="B88" s="509" t="str">
        <f ca="1">+IF(ISTEXT('Data Summary'!B88),'Data Summary'!B88,"")</f>
        <v/>
      </c>
      <c r="C88" s="536" t="e">
        <f ca="1">+VALUE('Data Summary'!C88)</f>
        <v>#VALUE!</v>
      </c>
      <c r="D88" s="537" t="e">
        <f ca="1">+IF(AND(ISNUMBER(OFFSET('Water Data'!$D$4,0,10*ROW('Water Data'!D82))),'Data Summary'!BS88="Yes"),100-OFFSET('Water Data'!$D$4,0,10*ROW('Water Data'!D82)),NA())</f>
        <v>#N/A</v>
      </c>
      <c r="E88" s="537" t="e">
        <f ca="1">+IF(AND(ISNUMBER(OFFSET('Water Data'!$D$6,0,10*ROW('Water Data'!D82))),'Data Summary'!BT88="Yes"),OFFSET('Water Data'!$D$6,0,10*ROW('Water Data'!D82)),NA())</f>
        <v>#N/A</v>
      </c>
      <c r="F88" s="537" t="e">
        <f ca="1">+IF(AND(ISNUMBER(OFFSET('Water Data'!$D$9,0,10*ROW('Water Data'!D82))),'Data Summary'!BU88="Yes"),OFFSET('Water Data'!$D$9,0,10*ROW('Water Data'!D82)),NA())</f>
        <v>#N/A</v>
      </c>
      <c r="G88" s="537" t="e">
        <f ca="1">+IF(AND(ISNUMBER(OFFSET('Water Data'!$E$4,0,10*ROW('Water Data'!E82))),'Data Summary'!BV88="Yes"),100-OFFSET('Water Data'!$E$4,0,10*ROW('Water Data'!E82)),NA())</f>
        <v>#N/A</v>
      </c>
      <c r="H88" s="537" t="e">
        <f ca="1">+IF(AND(ISNUMBER(OFFSET('Water Data'!$E$6,0,10*ROW('Water Data'!E82))),'Data Summary'!BW88="Yes"),OFFSET('Water Data'!$E$6,0,10*ROW('Water Data'!E82)),NA())</f>
        <v>#N/A</v>
      </c>
      <c r="I88" s="537" t="e">
        <f ca="1">+IF(AND(ISNUMBER(OFFSET('Water Data'!$E$9,0,10*ROW('Water Data'!E82))),'Data Summary'!BX88="Yes"),OFFSET('Water Data'!$E$9,0,10*ROW('Water Data'!E82)),NA())</f>
        <v>#N/A</v>
      </c>
      <c r="J88" s="537" t="e">
        <f ca="1">+IF(AND(ISNUMBER(OFFSET('Water Data'!$F$4,0,10*ROW('Water Data'!F82))),'Data Summary'!BY88="Yes"),100-OFFSET('Water Data'!$F$4,0,10*ROW('Water Data'!F82)),NA())</f>
        <v>#N/A</v>
      </c>
      <c r="K88" s="537" t="e">
        <f ca="1">+IF(AND(ISNUMBER(OFFSET('Water Data'!$F$6,0,10*ROW('Water Data'!F82))),'Data Summary'!BZ88="Yes"),OFFSET('Water Data'!$F$6,0,10*ROW('Water Data'!F82)),NA())</f>
        <v>#N/A</v>
      </c>
      <c r="L88" s="537" t="e">
        <f ca="1">+IF(AND(ISNUMBER(OFFSET('Water Data'!$F$9,0,10*ROW('Water Data'!F82))),'Data Summary'!CA88="Yes"),OFFSET('Water Data'!$F$9,0,10*ROW('Water Data'!F82)),NA())</f>
        <v>#N/A</v>
      </c>
      <c r="M88" s="537" t="e">
        <f ca="1">+IF(AND(ISNUMBER(OFFSET('Water Data'!$G$4,0,10*ROW('Water Data'!G82))),'Data Summary'!CB88="Yes"),100-OFFSET('Water Data'!$G$4,0,10*ROW('Water Data'!G82)),NA())</f>
        <v>#N/A</v>
      </c>
      <c r="N88" s="537" t="e">
        <f ca="1">+IF(AND(ISNUMBER(OFFSET('Water Data'!$G$6,0,10*ROW('Water Data'!G82))),'Data Summary'!CC88="Yes"),OFFSET('Water Data'!$G$6,0,10*ROW('Water Data'!G82)),NA())</f>
        <v>#N/A</v>
      </c>
      <c r="O88" s="537" t="e">
        <f ca="1">+IF(AND(ISNUMBER(OFFSET('Water Data'!$G$9,0,10*ROW('Water Data'!G82))),'Data Summary'!CD88="Yes"),OFFSET('Water Data'!$G$9,0,10*ROW('Water Data'!G82)),NA())</f>
        <v>#N/A</v>
      </c>
      <c r="P88" s="537" t="e">
        <f ca="1">+IF(AND(ISNUMBER(OFFSET('Water Data'!$H$4,0,10*ROW('Water Data'!H82))),'Data Summary'!CE88="Yes"),100-OFFSET('Water Data'!$H$4,0,10*ROW('Water Data'!H82)),NA())</f>
        <v>#N/A</v>
      </c>
      <c r="Q88" s="537" t="e">
        <f ca="1">+IF(AND(ISNUMBER(OFFSET('Water Data'!$H$6,0,10*ROW('Water Data'!H82))),'Data Summary'!CF88="Yes"),OFFSET('Water Data'!$H$6,0,10*ROW('Water Data'!H82)),NA())</f>
        <v>#N/A</v>
      </c>
      <c r="R88" s="537" t="e">
        <f ca="1">+IF(AND(ISNUMBER(OFFSET('Water Data'!$H$9,0,10*ROW('Water Data'!H82))),'Data Summary'!CG88="Yes"),OFFSET('Water Data'!$H$9,0,10*ROW('Water Data'!H82)),NA())</f>
        <v>#N/A</v>
      </c>
      <c r="S88" s="537" t="e">
        <f ca="1">+IF(AND(ISNUMBER(OFFSET('Water Data'!$I$4,0,10*ROW('Water Data'!I82))),'Data Summary'!CH88="Yes"),100-OFFSET('Water Data'!$I$4,0,10*ROW('Water Data'!I82)),NA())</f>
        <v>#N/A</v>
      </c>
      <c r="T88" s="537" t="e">
        <f ca="1">+IF(AND(ISNUMBER(OFFSET('Water Data'!$I$6,0,10*ROW('Water Data'!I82))),'Data Summary'!CI88="Yes"),OFFSET('Water Data'!$I$6,0,10*ROW('Water Data'!I82)),NA())</f>
        <v>#N/A</v>
      </c>
      <c r="U88" s="537" t="e">
        <f ca="1">+IF(AND(ISNUMBER(OFFSET('Water Data'!$I$9,0,10*ROW('Water Data'!I82))),'Data Summary'!CJ88="Yes"),OFFSET('Water Data'!$I$9,0,10*ROW('Water Data'!I82)),NA())</f>
        <v>#N/A</v>
      </c>
      <c r="V88" s="538" t="e">
        <f ca="1">+IF(AND(ISNUMBER(OFFSET('Sanitation Data'!$D$4,0,10*ROW('Sanitation Data'!D82))),'Data Summary'!CK88="Yes"),100-OFFSET('Sanitation Data'!$D$4,0,10*ROW('Sanitation Data'!D82)),NA())</f>
        <v>#N/A</v>
      </c>
      <c r="W88" s="538" t="e">
        <f ca="1">+IF(AND(ISNUMBER(OFFSET('Sanitation Data'!$D$6,0,10*ROW('Sanitation Data'!D82))),'Data Summary'!CL88="Yes"),OFFSET('Sanitation Data'!$D$6,0,10*ROW('Sanitation Data'!D82)),NA())</f>
        <v>#N/A</v>
      </c>
      <c r="X88" s="538" t="e">
        <f ca="1">+IF(AND(ISNUMBER(OFFSET('Sanitation Data'!$D$10,0,10*ROW('Sanitation Data'!D82))),'Data Summary'!CM88="Yes"),OFFSET('Sanitation Data'!$D$10,0,10*ROW('Sanitation Data'!D82)),NA())</f>
        <v>#N/A</v>
      </c>
      <c r="Y88" s="538" t="e">
        <f ca="1">+IF(AND(ISNUMBER(OFFSET('Sanitation Data'!$D$11,0,10*ROW('Sanitation Data'!D82))),'Data Summary'!CN88="Yes"),OFFSET('Sanitation Data'!$D$11,0,10*ROW('Sanitation Data'!D82)),NA())</f>
        <v>#N/A</v>
      </c>
      <c r="Z88" s="538" t="e">
        <f ca="1">+IF(AND(ISNUMBER(OFFSET('Sanitation Data'!$D$12,0,10*ROW('Sanitation Data'!D82))),'Data Summary'!CO88="Yes"),OFFSET('Sanitation Data'!$D$12,0,10*ROW('Sanitation Data'!D82)),NA())</f>
        <v>#N/A</v>
      </c>
      <c r="AA88" s="538" t="e">
        <f ca="1">+IF(AND(ISNUMBER(OFFSET('Sanitation Data'!$E$4,0,10*ROW('Sanitation Data'!E82))),'Data Summary'!CP88="Yes"),100-OFFSET('Sanitation Data'!$E$4,0,10*ROW('Sanitation Data'!E82)),NA())</f>
        <v>#N/A</v>
      </c>
      <c r="AB88" s="538" t="e">
        <f ca="1">+IF(AND(ISNUMBER(OFFSET('Sanitation Data'!$E$6,0,10*ROW('Sanitation Data'!E82))),'Data Summary'!CQ88="Yes"),OFFSET('Sanitation Data'!$E$6,0,10*ROW('Sanitation Data'!E82)),NA())</f>
        <v>#N/A</v>
      </c>
      <c r="AC88" s="538" t="e">
        <f ca="1">+IF(AND(ISNUMBER(OFFSET('Sanitation Data'!$E$10,0,10*ROW('Sanitation Data'!E82))),'Data Summary'!CR88="Yes"),OFFSET('Sanitation Data'!$E$10,0,10*ROW('Sanitation Data'!E82)),NA())</f>
        <v>#N/A</v>
      </c>
      <c r="AD88" s="538" t="e">
        <f ca="1">+IF(AND(ISNUMBER(OFFSET('Sanitation Data'!$E$11,0,10*ROW('Sanitation Data'!E82))),'Data Summary'!CS88="Yes"),OFFSET('Sanitation Data'!$E$11,0,10*ROW('Sanitation Data'!E82)),NA())</f>
        <v>#N/A</v>
      </c>
      <c r="AE88" s="538" t="e">
        <f ca="1">+IF(AND(ISNUMBER(OFFSET('Sanitation Data'!$E$12,0,10*ROW('Sanitation Data'!E82))),'Data Summary'!CT88="Yes"),OFFSET('Sanitation Data'!$E$12,0,10*ROW('Sanitation Data'!E82)),NA())</f>
        <v>#N/A</v>
      </c>
      <c r="AF88" s="538" t="e">
        <f ca="1">+IF(AND(ISNUMBER(OFFSET('Sanitation Data'!$F$4,0,10*ROW('Sanitation Data'!F82))),'Data Summary'!CU88="Yes"),100-OFFSET('Sanitation Data'!$F$4,0,10*ROW('Sanitation Data'!F82)),NA())</f>
        <v>#N/A</v>
      </c>
      <c r="AG88" s="538" t="e">
        <f ca="1">+IF(AND(ISNUMBER(OFFSET('Sanitation Data'!$F$6,0,10*ROW('Sanitation Data'!F82))),'Data Summary'!CV88="Yes"),OFFSET('Sanitation Data'!$F$6,0,10*ROW('Sanitation Data'!F82)),NA())</f>
        <v>#N/A</v>
      </c>
      <c r="AH88" s="538" t="e">
        <f ca="1">+IF(AND(ISNUMBER(OFFSET('Sanitation Data'!$F$10,0,10*ROW('Sanitation Data'!F82))),'Data Summary'!CW88="Yes"),OFFSET('Sanitation Data'!$F$10,0,10*ROW('Sanitation Data'!F82)),NA())</f>
        <v>#N/A</v>
      </c>
      <c r="AI88" s="538" t="e">
        <f ca="1">+IF(AND(ISNUMBER(OFFSET('Sanitation Data'!$F$11,0,10*ROW('Sanitation Data'!F82))),'Data Summary'!CX88="Yes"),OFFSET('Sanitation Data'!$F$11,0,10*ROW('Sanitation Data'!F82)),NA())</f>
        <v>#N/A</v>
      </c>
      <c r="AJ88" s="538" t="e">
        <f ca="1">+IF(AND(ISNUMBER(OFFSET('Sanitation Data'!$F$12,0,10*ROW('Sanitation Data'!F82))),'Data Summary'!CY88="Yes"),OFFSET('Sanitation Data'!$F$12,0,10*ROW('Sanitation Data'!F82)),NA())</f>
        <v>#N/A</v>
      </c>
      <c r="AK88" s="538" t="e">
        <f ca="1">+IF(AND(ISNUMBER(OFFSET('Sanitation Data'!$G$4,0,10*ROW('Sanitation Data'!G82))),'Data Summary'!CZ88="Yes"),100-OFFSET('Sanitation Data'!$G$4,0,10*ROW('Sanitation Data'!G82)),NA())</f>
        <v>#N/A</v>
      </c>
      <c r="AL88" s="538" t="e">
        <f ca="1">+IF(AND(ISNUMBER(OFFSET('Sanitation Data'!$G$6,0,10*ROW('Sanitation Data'!G82))),'Data Summary'!DA88="Yes"),OFFSET('Sanitation Data'!$G$6,0,10*ROW('Sanitation Data'!G82)),NA())</f>
        <v>#N/A</v>
      </c>
      <c r="AM88" s="538" t="e">
        <f ca="1">+IF(AND(ISNUMBER(OFFSET('Sanitation Data'!$G$10,0,10*ROW('Sanitation Data'!G82))),'Data Summary'!DB88="Yes"),OFFSET('Sanitation Data'!$G$10,0,10*ROW('Sanitation Data'!G82)),NA())</f>
        <v>#N/A</v>
      </c>
      <c r="AN88" s="538" t="e">
        <f ca="1">+IF(AND(ISNUMBER(OFFSET('Sanitation Data'!$G$11,0,10*ROW('Sanitation Data'!G82))),'Data Summary'!DC88="Yes"),OFFSET('Sanitation Data'!$G$11,0,10*ROW('Sanitation Data'!G82)),NA())</f>
        <v>#N/A</v>
      </c>
      <c r="AO88" s="538" t="e">
        <f ca="1">+IF(AND(ISNUMBER(OFFSET('Sanitation Data'!$G$12,0,10*ROW('Sanitation Data'!G82))),'Data Summary'!DD88="Yes"),OFFSET('Sanitation Data'!$G$12,0,10*ROW('Sanitation Data'!G82)),NA())</f>
        <v>#N/A</v>
      </c>
      <c r="AP88" s="538" t="e">
        <f ca="1">+IF(AND(ISNUMBER(OFFSET('Sanitation Data'!$H$4,0,10*ROW('Sanitation Data'!H82))),'Data Summary'!DE88="Yes"),100-OFFSET('Sanitation Data'!$H$4,0,10*ROW('Sanitation Data'!H82)),NA())</f>
        <v>#N/A</v>
      </c>
      <c r="AQ88" s="538" t="e">
        <f ca="1">+IF(AND(ISNUMBER(OFFSET('Sanitation Data'!$H$6,0,10*ROW('Sanitation Data'!H82))),'Data Summary'!DF88="Yes"),OFFSET('Sanitation Data'!$H$6,0,10*ROW('Sanitation Data'!H82)),NA())</f>
        <v>#N/A</v>
      </c>
      <c r="AR88" s="538" t="e">
        <f ca="1">+IF(AND(ISNUMBER(OFFSET('Sanitation Data'!$H$10,0,10*ROW('Sanitation Data'!H82))),'Data Summary'!DG88="Yes"),OFFSET('Sanitation Data'!$H$10,0,10*ROW('Sanitation Data'!H82)),NA())</f>
        <v>#N/A</v>
      </c>
      <c r="AS88" s="538" t="e">
        <f ca="1">+IF(AND(ISNUMBER(OFFSET('Sanitation Data'!$H$11,0,10*ROW('Sanitation Data'!H82))),'Data Summary'!DH88="Yes"),OFFSET('Sanitation Data'!$H$11,0,10*ROW('Sanitation Data'!H82)),NA())</f>
        <v>#N/A</v>
      </c>
      <c r="AT88" s="538" t="e">
        <f ca="1">+IF(AND(ISNUMBER(OFFSET('Sanitation Data'!$H$12,0,10*ROW('Sanitation Data'!H82))),'Data Summary'!DI88="Yes"),OFFSET('Sanitation Data'!$H$12,0,10*ROW('Sanitation Data'!H82)),NA())</f>
        <v>#N/A</v>
      </c>
      <c r="AU88" s="538" t="e">
        <f ca="1">+IF(AND(ISNUMBER(OFFSET('Sanitation Data'!$I$4,0,10*ROW('Sanitation Data'!I82))),'Data Summary'!DJ88="Yes"),100-OFFSET('Sanitation Data'!$I$4,0,10*ROW('Sanitation Data'!I82)),NA())</f>
        <v>#N/A</v>
      </c>
      <c r="AV88" s="538" t="e">
        <f ca="1">+IF(AND(ISNUMBER(OFFSET('Sanitation Data'!$I$6,0,10*ROW('Sanitation Data'!I82))),'Data Summary'!DK88="Yes"),OFFSET('Sanitation Data'!$I$6,0,10*ROW('Sanitation Data'!I82)),NA())</f>
        <v>#N/A</v>
      </c>
      <c r="AW88" s="538" t="e">
        <f ca="1">+IF(AND(ISNUMBER(OFFSET('Sanitation Data'!$I$10,0,10*ROW('Sanitation Data'!I82))),'Data Summary'!DL88="Yes"),OFFSET('Sanitation Data'!$I$10,0,10*ROW('Sanitation Data'!I82)),NA())</f>
        <v>#N/A</v>
      </c>
      <c r="AX88" s="538" t="e">
        <f ca="1">+IF(AND(ISNUMBER(OFFSET('Sanitation Data'!$I$11,0,10*ROW('Sanitation Data'!I82))),'Data Summary'!DM88="Yes"),OFFSET('Sanitation Data'!$I$11,0,10*ROW('Sanitation Data'!I82)),NA())</f>
        <v>#N/A</v>
      </c>
      <c r="AY88" s="538" t="e">
        <f ca="1">+IF(AND(ISNUMBER(OFFSET('Sanitation Data'!$I$12,0,10*ROW('Sanitation Data'!I82))),'Data Summary'!DN88="Yes"),OFFSET('Sanitation Data'!$I$12,0,10*ROW('Sanitation Data'!I82)),NA())</f>
        <v>#N/A</v>
      </c>
      <c r="AZ88" s="539" t="e">
        <f ca="1">+IF(AND(ISNUMBER(OFFSET('Hygiene Data'!$D$5,0,10*ROW('Hygiene Data'!D82))),'Data Summary'!DO88="Yes"),OFFSET('Hygiene Data'!$D$5,0,10*ROW('Hygiene Data'!D82)),NA())</f>
        <v>#N/A</v>
      </c>
      <c r="BA88" s="539" t="e">
        <f ca="1">+IF(AND(ISNUMBER(OFFSET('Hygiene Data'!$D$7,0,10*ROW('Hygiene Data'!D82))),'Data Summary'!DP88="Yes"),OFFSET('Hygiene Data'!$D$7,0,10*ROW('Hygiene Data'!D82)),NA())</f>
        <v>#N/A</v>
      </c>
      <c r="BB88" s="539" t="e">
        <f ca="1">+IF(AND(ISNUMBER(OFFSET('Hygiene Data'!$D$9,0,10*ROW('Hygiene Data'!D82))),'Data Summary'!DQ88="Yes"),OFFSET('Hygiene Data'!$D$9,0,10*ROW('Hygiene Data'!D82)),NA())</f>
        <v>#N/A</v>
      </c>
      <c r="BC88" s="539" t="e">
        <f ca="1">+IF(AND(ISNUMBER(OFFSET('Hygiene Data'!$E$5,0,10*ROW('Hygiene Data'!E82))),'Data Summary'!DR88="Yes"),OFFSET('Hygiene Data'!$E$5,0,10*ROW('Hygiene Data'!E82)),NA())</f>
        <v>#N/A</v>
      </c>
      <c r="BD88" s="539" t="e">
        <f ca="1">+IF(AND(ISNUMBER(OFFSET('Hygiene Data'!$E$7,0,10*ROW('Hygiene Data'!E82))),'Data Summary'!DS88="Yes"),OFFSET('Hygiene Data'!$E$7,0,10*ROW('Hygiene Data'!E82)),NA())</f>
        <v>#N/A</v>
      </c>
      <c r="BE88" s="539" t="e">
        <f ca="1">+IF(AND(ISNUMBER(OFFSET('Hygiene Data'!$E$9,0,10*ROW('Hygiene Data'!E82))),'Data Summary'!DT88="Yes"),OFFSET('Hygiene Data'!$E$9,0,10*ROW('Hygiene Data'!E82)),NA())</f>
        <v>#N/A</v>
      </c>
      <c r="BF88" s="539" t="e">
        <f ca="1">+IF(AND(ISNUMBER(OFFSET('Hygiene Data'!$F$5,0,10*ROW('Hygiene Data'!F82))),'Data Summary'!DU88="Yes"),OFFSET('Hygiene Data'!$F$5,0,10*ROW('Hygiene Data'!F82)),NA())</f>
        <v>#N/A</v>
      </c>
      <c r="BG88" s="539" t="e">
        <f ca="1">+IF(AND(ISNUMBER(OFFSET('Hygiene Data'!$F$7,0,10*ROW('Hygiene Data'!F82))),'Data Summary'!DV88="Yes"),OFFSET('Hygiene Data'!$F$7,0,10*ROW('Hygiene Data'!F82)),NA())</f>
        <v>#N/A</v>
      </c>
      <c r="BH88" s="539" t="e">
        <f ca="1">+IF(AND(ISNUMBER(OFFSET('Hygiene Data'!$F$9,0,10*ROW('Hygiene Data'!F82))),'Data Summary'!DW88="Yes"),OFFSET('Hygiene Data'!$F$9,0,10*ROW('Hygiene Data'!F82)),NA())</f>
        <v>#N/A</v>
      </c>
      <c r="BI88" s="539" t="e">
        <f ca="1">+IF(AND(ISNUMBER(OFFSET('Hygiene Data'!$G$5,0,10*ROW('Hygiene Data'!G82))),'Data Summary'!DX88="Yes"),OFFSET('Hygiene Data'!$G$5,0,10*ROW('Hygiene Data'!G82)),NA())</f>
        <v>#N/A</v>
      </c>
      <c r="BJ88" s="539" t="e">
        <f ca="1">+IF(AND(ISNUMBER(OFFSET('Hygiene Data'!$G$7,0,10*ROW('Hygiene Data'!G82))),'Data Summary'!DY88="Yes"),OFFSET('Hygiene Data'!$G$7,0,10*ROW('Hygiene Data'!G82)),NA())</f>
        <v>#N/A</v>
      </c>
      <c r="BK88" s="539" t="e">
        <f ca="1">+IF(AND(ISNUMBER(OFFSET('Hygiene Data'!$G$9,0,10*ROW('Hygiene Data'!G82))),'Data Summary'!DZ88="Yes"),OFFSET('Hygiene Data'!$G$9,0,10*ROW('Hygiene Data'!G82)),NA())</f>
        <v>#N/A</v>
      </c>
      <c r="BL88" s="539" t="e">
        <f ca="1">+IF(AND(ISNUMBER(OFFSET('Hygiene Data'!$H$5,0,10*ROW('Hygiene Data'!H82))),'Data Summary'!EA88="Yes"),OFFSET('Hygiene Data'!$H$5,0,10*ROW('Hygiene Data'!H82)),NA())</f>
        <v>#N/A</v>
      </c>
      <c r="BM88" s="539" t="e">
        <f ca="1">+IF(AND(ISNUMBER(OFFSET('Hygiene Data'!$H$7,0,10*ROW('Hygiene Data'!H82))),'Data Summary'!EB88="Yes"),OFFSET('Hygiene Data'!$H$7,0,10*ROW('Hygiene Data'!H82)),NA())</f>
        <v>#N/A</v>
      </c>
      <c r="BN88" s="539" t="e">
        <f ca="1">+IF(AND(ISNUMBER(OFFSET('Hygiene Data'!$H$9,0,10*ROW('Hygiene Data'!H82))),'Data Summary'!EC88="Yes"),OFFSET('Hygiene Data'!$H$9,0,10*ROW('Hygiene Data'!H82)),NA())</f>
        <v>#N/A</v>
      </c>
      <c r="BO88" s="539" t="e">
        <f ca="1">+IF(AND(ISNUMBER(OFFSET('Hygiene Data'!$I$5,0,10*ROW('Hygiene Data'!I82))),'Data Summary'!ED88="Yes"),OFFSET('Hygiene Data'!$I$5,0,10*ROW('Hygiene Data'!I82)),NA())</f>
        <v>#N/A</v>
      </c>
      <c r="BP88" s="539" t="e">
        <f ca="1">+IF(AND(ISNUMBER(OFFSET('Hygiene Data'!$I$7,0,10*ROW('Hygiene Data'!I82))),'Data Summary'!EE88="Yes"),OFFSET('Hygiene Data'!$I$7,0,10*ROW('Hygiene Data'!I82)),NA())</f>
        <v>#N/A</v>
      </c>
      <c r="BQ88" s="539" t="e">
        <f ca="1">+IF(AND(ISNUMBER(OFFSET('Hygiene Data'!$I$9,0,10*ROW('Hygiene Data'!I82))),'Data Summary'!EF88="Yes"),OFFSET('Hygiene Data'!$I$9,0,10*ROW('Hygiene Data'!I82)),NA())</f>
        <v>#N/A</v>
      </c>
    </row>
    <row r="89" spans="1:69" x14ac:dyDescent="0.25">
      <c r="A89" s="535" t="e">
        <f ca="1">+RIGHT('Data Summary'!A89,LEN('Data Summary'!A89)-9)</f>
        <v>#VALUE!</v>
      </c>
      <c r="B89" s="509" t="str">
        <f ca="1">+IF(ISTEXT('Data Summary'!B89),'Data Summary'!B89,"")</f>
        <v/>
      </c>
      <c r="C89" s="536" t="e">
        <f ca="1">+VALUE('Data Summary'!C89)</f>
        <v>#VALUE!</v>
      </c>
      <c r="D89" s="537" t="e">
        <f ca="1">+IF(AND(ISNUMBER(OFFSET('Water Data'!$D$4,0,10*ROW('Water Data'!D83))),'Data Summary'!BS89="Yes"),100-OFFSET('Water Data'!$D$4,0,10*ROW('Water Data'!D83)),NA())</f>
        <v>#N/A</v>
      </c>
      <c r="E89" s="537" t="e">
        <f ca="1">+IF(AND(ISNUMBER(OFFSET('Water Data'!$D$6,0,10*ROW('Water Data'!D83))),'Data Summary'!BT89="Yes"),OFFSET('Water Data'!$D$6,0,10*ROW('Water Data'!D83)),NA())</f>
        <v>#N/A</v>
      </c>
      <c r="F89" s="537" t="e">
        <f ca="1">+IF(AND(ISNUMBER(OFFSET('Water Data'!$D$9,0,10*ROW('Water Data'!D83))),'Data Summary'!BU89="Yes"),OFFSET('Water Data'!$D$9,0,10*ROW('Water Data'!D83)),NA())</f>
        <v>#N/A</v>
      </c>
      <c r="G89" s="537" t="e">
        <f ca="1">+IF(AND(ISNUMBER(OFFSET('Water Data'!$E$4,0,10*ROW('Water Data'!E83))),'Data Summary'!BV89="Yes"),100-OFFSET('Water Data'!$E$4,0,10*ROW('Water Data'!E83)),NA())</f>
        <v>#N/A</v>
      </c>
      <c r="H89" s="537" t="e">
        <f ca="1">+IF(AND(ISNUMBER(OFFSET('Water Data'!$E$6,0,10*ROW('Water Data'!E83))),'Data Summary'!BW89="Yes"),OFFSET('Water Data'!$E$6,0,10*ROW('Water Data'!E83)),NA())</f>
        <v>#N/A</v>
      </c>
      <c r="I89" s="537" t="e">
        <f ca="1">+IF(AND(ISNUMBER(OFFSET('Water Data'!$E$9,0,10*ROW('Water Data'!E83))),'Data Summary'!BX89="Yes"),OFFSET('Water Data'!$E$9,0,10*ROW('Water Data'!E83)),NA())</f>
        <v>#N/A</v>
      </c>
      <c r="J89" s="537" t="e">
        <f ca="1">+IF(AND(ISNUMBER(OFFSET('Water Data'!$F$4,0,10*ROW('Water Data'!F83))),'Data Summary'!BY89="Yes"),100-OFFSET('Water Data'!$F$4,0,10*ROW('Water Data'!F83)),NA())</f>
        <v>#N/A</v>
      </c>
      <c r="K89" s="537" t="e">
        <f ca="1">+IF(AND(ISNUMBER(OFFSET('Water Data'!$F$6,0,10*ROW('Water Data'!F83))),'Data Summary'!BZ89="Yes"),OFFSET('Water Data'!$F$6,0,10*ROW('Water Data'!F83)),NA())</f>
        <v>#N/A</v>
      </c>
      <c r="L89" s="537" t="e">
        <f ca="1">+IF(AND(ISNUMBER(OFFSET('Water Data'!$F$9,0,10*ROW('Water Data'!F83))),'Data Summary'!CA89="Yes"),OFFSET('Water Data'!$F$9,0,10*ROW('Water Data'!F83)),NA())</f>
        <v>#N/A</v>
      </c>
      <c r="M89" s="537" t="e">
        <f ca="1">+IF(AND(ISNUMBER(OFFSET('Water Data'!$G$4,0,10*ROW('Water Data'!G83))),'Data Summary'!CB89="Yes"),100-OFFSET('Water Data'!$G$4,0,10*ROW('Water Data'!G83)),NA())</f>
        <v>#N/A</v>
      </c>
      <c r="N89" s="537" t="e">
        <f ca="1">+IF(AND(ISNUMBER(OFFSET('Water Data'!$G$6,0,10*ROW('Water Data'!G83))),'Data Summary'!CC89="Yes"),OFFSET('Water Data'!$G$6,0,10*ROW('Water Data'!G83)),NA())</f>
        <v>#N/A</v>
      </c>
      <c r="O89" s="537" t="e">
        <f ca="1">+IF(AND(ISNUMBER(OFFSET('Water Data'!$G$9,0,10*ROW('Water Data'!G83))),'Data Summary'!CD89="Yes"),OFFSET('Water Data'!$G$9,0,10*ROW('Water Data'!G83)),NA())</f>
        <v>#N/A</v>
      </c>
      <c r="P89" s="537" t="e">
        <f ca="1">+IF(AND(ISNUMBER(OFFSET('Water Data'!$H$4,0,10*ROW('Water Data'!H83))),'Data Summary'!CE89="Yes"),100-OFFSET('Water Data'!$H$4,0,10*ROW('Water Data'!H83)),NA())</f>
        <v>#N/A</v>
      </c>
      <c r="Q89" s="537" t="e">
        <f ca="1">+IF(AND(ISNUMBER(OFFSET('Water Data'!$H$6,0,10*ROW('Water Data'!H83))),'Data Summary'!CF89="Yes"),OFFSET('Water Data'!$H$6,0,10*ROW('Water Data'!H83)),NA())</f>
        <v>#N/A</v>
      </c>
      <c r="R89" s="537" t="e">
        <f ca="1">+IF(AND(ISNUMBER(OFFSET('Water Data'!$H$9,0,10*ROW('Water Data'!H83))),'Data Summary'!CG89="Yes"),OFFSET('Water Data'!$H$9,0,10*ROW('Water Data'!H83)),NA())</f>
        <v>#N/A</v>
      </c>
      <c r="S89" s="537" t="e">
        <f ca="1">+IF(AND(ISNUMBER(OFFSET('Water Data'!$I$4,0,10*ROW('Water Data'!I83))),'Data Summary'!CH89="Yes"),100-OFFSET('Water Data'!$I$4,0,10*ROW('Water Data'!I83)),NA())</f>
        <v>#N/A</v>
      </c>
      <c r="T89" s="537" t="e">
        <f ca="1">+IF(AND(ISNUMBER(OFFSET('Water Data'!$I$6,0,10*ROW('Water Data'!I83))),'Data Summary'!CI89="Yes"),OFFSET('Water Data'!$I$6,0,10*ROW('Water Data'!I83)),NA())</f>
        <v>#N/A</v>
      </c>
      <c r="U89" s="537" t="e">
        <f ca="1">+IF(AND(ISNUMBER(OFFSET('Water Data'!$I$9,0,10*ROW('Water Data'!I83))),'Data Summary'!CJ89="Yes"),OFFSET('Water Data'!$I$9,0,10*ROW('Water Data'!I83)),NA())</f>
        <v>#N/A</v>
      </c>
      <c r="V89" s="538" t="e">
        <f ca="1">+IF(AND(ISNUMBER(OFFSET('Sanitation Data'!$D$4,0,10*ROW('Sanitation Data'!D83))),'Data Summary'!CK89="Yes"),100-OFFSET('Sanitation Data'!$D$4,0,10*ROW('Sanitation Data'!D83)),NA())</f>
        <v>#N/A</v>
      </c>
      <c r="W89" s="538" t="e">
        <f ca="1">+IF(AND(ISNUMBER(OFFSET('Sanitation Data'!$D$6,0,10*ROW('Sanitation Data'!D83))),'Data Summary'!CL89="Yes"),OFFSET('Sanitation Data'!$D$6,0,10*ROW('Sanitation Data'!D83)),NA())</f>
        <v>#N/A</v>
      </c>
      <c r="X89" s="538" t="e">
        <f ca="1">+IF(AND(ISNUMBER(OFFSET('Sanitation Data'!$D$10,0,10*ROW('Sanitation Data'!D83))),'Data Summary'!CM89="Yes"),OFFSET('Sanitation Data'!$D$10,0,10*ROW('Sanitation Data'!D83)),NA())</f>
        <v>#N/A</v>
      </c>
      <c r="Y89" s="538" t="e">
        <f ca="1">+IF(AND(ISNUMBER(OFFSET('Sanitation Data'!$D$11,0,10*ROW('Sanitation Data'!D83))),'Data Summary'!CN89="Yes"),OFFSET('Sanitation Data'!$D$11,0,10*ROW('Sanitation Data'!D83)),NA())</f>
        <v>#N/A</v>
      </c>
      <c r="Z89" s="538" t="e">
        <f ca="1">+IF(AND(ISNUMBER(OFFSET('Sanitation Data'!$D$12,0,10*ROW('Sanitation Data'!D83))),'Data Summary'!CO89="Yes"),OFFSET('Sanitation Data'!$D$12,0,10*ROW('Sanitation Data'!D83)),NA())</f>
        <v>#N/A</v>
      </c>
      <c r="AA89" s="538" t="e">
        <f ca="1">+IF(AND(ISNUMBER(OFFSET('Sanitation Data'!$E$4,0,10*ROW('Sanitation Data'!E83))),'Data Summary'!CP89="Yes"),100-OFFSET('Sanitation Data'!$E$4,0,10*ROW('Sanitation Data'!E83)),NA())</f>
        <v>#N/A</v>
      </c>
      <c r="AB89" s="538" t="e">
        <f ca="1">+IF(AND(ISNUMBER(OFFSET('Sanitation Data'!$E$6,0,10*ROW('Sanitation Data'!E83))),'Data Summary'!CQ89="Yes"),OFFSET('Sanitation Data'!$E$6,0,10*ROW('Sanitation Data'!E83)),NA())</f>
        <v>#N/A</v>
      </c>
      <c r="AC89" s="538" t="e">
        <f ca="1">+IF(AND(ISNUMBER(OFFSET('Sanitation Data'!$E$10,0,10*ROW('Sanitation Data'!E83))),'Data Summary'!CR89="Yes"),OFFSET('Sanitation Data'!$E$10,0,10*ROW('Sanitation Data'!E83)),NA())</f>
        <v>#N/A</v>
      </c>
      <c r="AD89" s="538" t="e">
        <f ca="1">+IF(AND(ISNUMBER(OFFSET('Sanitation Data'!$E$11,0,10*ROW('Sanitation Data'!E83))),'Data Summary'!CS89="Yes"),OFFSET('Sanitation Data'!$E$11,0,10*ROW('Sanitation Data'!E83)),NA())</f>
        <v>#N/A</v>
      </c>
      <c r="AE89" s="538" t="e">
        <f ca="1">+IF(AND(ISNUMBER(OFFSET('Sanitation Data'!$E$12,0,10*ROW('Sanitation Data'!E83))),'Data Summary'!CT89="Yes"),OFFSET('Sanitation Data'!$E$12,0,10*ROW('Sanitation Data'!E83)),NA())</f>
        <v>#N/A</v>
      </c>
      <c r="AF89" s="538" t="e">
        <f ca="1">+IF(AND(ISNUMBER(OFFSET('Sanitation Data'!$F$4,0,10*ROW('Sanitation Data'!F83))),'Data Summary'!CU89="Yes"),100-OFFSET('Sanitation Data'!$F$4,0,10*ROW('Sanitation Data'!F83)),NA())</f>
        <v>#N/A</v>
      </c>
      <c r="AG89" s="538" t="e">
        <f ca="1">+IF(AND(ISNUMBER(OFFSET('Sanitation Data'!$F$6,0,10*ROW('Sanitation Data'!F83))),'Data Summary'!CV89="Yes"),OFFSET('Sanitation Data'!$F$6,0,10*ROW('Sanitation Data'!F83)),NA())</f>
        <v>#N/A</v>
      </c>
      <c r="AH89" s="538" t="e">
        <f ca="1">+IF(AND(ISNUMBER(OFFSET('Sanitation Data'!$F$10,0,10*ROW('Sanitation Data'!F83))),'Data Summary'!CW89="Yes"),OFFSET('Sanitation Data'!$F$10,0,10*ROW('Sanitation Data'!F83)),NA())</f>
        <v>#N/A</v>
      </c>
      <c r="AI89" s="538" t="e">
        <f ca="1">+IF(AND(ISNUMBER(OFFSET('Sanitation Data'!$F$11,0,10*ROW('Sanitation Data'!F83))),'Data Summary'!CX89="Yes"),OFFSET('Sanitation Data'!$F$11,0,10*ROW('Sanitation Data'!F83)),NA())</f>
        <v>#N/A</v>
      </c>
      <c r="AJ89" s="538" t="e">
        <f ca="1">+IF(AND(ISNUMBER(OFFSET('Sanitation Data'!$F$12,0,10*ROW('Sanitation Data'!F83))),'Data Summary'!CY89="Yes"),OFFSET('Sanitation Data'!$F$12,0,10*ROW('Sanitation Data'!F83)),NA())</f>
        <v>#N/A</v>
      </c>
      <c r="AK89" s="538" t="e">
        <f ca="1">+IF(AND(ISNUMBER(OFFSET('Sanitation Data'!$G$4,0,10*ROW('Sanitation Data'!G83))),'Data Summary'!CZ89="Yes"),100-OFFSET('Sanitation Data'!$G$4,0,10*ROW('Sanitation Data'!G83)),NA())</f>
        <v>#N/A</v>
      </c>
      <c r="AL89" s="538" t="e">
        <f ca="1">+IF(AND(ISNUMBER(OFFSET('Sanitation Data'!$G$6,0,10*ROW('Sanitation Data'!G83))),'Data Summary'!DA89="Yes"),OFFSET('Sanitation Data'!$G$6,0,10*ROW('Sanitation Data'!G83)),NA())</f>
        <v>#N/A</v>
      </c>
      <c r="AM89" s="538" t="e">
        <f ca="1">+IF(AND(ISNUMBER(OFFSET('Sanitation Data'!$G$10,0,10*ROW('Sanitation Data'!G83))),'Data Summary'!DB89="Yes"),OFFSET('Sanitation Data'!$G$10,0,10*ROW('Sanitation Data'!G83)),NA())</f>
        <v>#N/A</v>
      </c>
      <c r="AN89" s="538" t="e">
        <f ca="1">+IF(AND(ISNUMBER(OFFSET('Sanitation Data'!$G$11,0,10*ROW('Sanitation Data'!G83))),'Data Summary'!DC89="Yes"),OFFSET('Sanitation Data'!$G$11,0,10*ROW('Sanitation Data'!G83)),NA())</f>
        <v>#N/A</v>
      </c>
      <c r="AO89" s="538" t="e">
        <f ca="1">+IF(AND(ISNUMBER(OFFSET('Sanitation Data'!$G$12,0,10*ROW('Sanitation Data'!G83))),'Data Summary'!DD89="Yes"),OFFSET('Sanitation Data'!$G$12,0,10*ROW('Sanitation Data'!G83)),NA())</f>
        <v>#N/A</v>
      </c>
      <c r="AP89" s="538" t="e">
        <f ca="1">+IF(AND(ISNUMBER(OFFSET('Sanitation Data'!$H$4,0,10*ROW('Sanitation Data'!H83))),'Data Summary'!DE89="Yes"),100-OFFSET('Sanitation Data'!$H$4,0,10*ROW('Sanitation Data'!H83)),NA())</f>
        <v>#N/A</v>
      </c>
      <c r="AQ89" s="538" t="e">
        <f ca="1">+IF(AND(ISNUMBER(OFFSET('Sanitation Data'!$H$6,0,10*ROW('Sanitation Data'!H83))),'Data Summary'!DF89="Yes"),OFFSET('Sanitation Data'!$H$6,0,10*ROW('Sanitation Data'!H83)),NA())</f>
        <v>#N/A</v>
      </c>
      <c r="AR89" s="538" t="e">
        <f ca="1">+IF(AND(ISNUMBER(OFFSET('Sanitation Data'!$H$10,0,10*ROW('Sanitation Data'!H83))),'Data Summary'!DG89="Yes"),OFFSET('Sanitation Data'!$H$10,0,10*ROW('Sanitation Data'!H83)),NA())</f>
        <v>#N/A</v>
      </c>
      <c r="AS89" s="538" t="e">
        <f ca="1">+IF(AND(ISNUMBER(OFFSET('Sanitation Data'!$H$11,0,10*ROW('Sanitation Data'!H83))),'Data Summary'!DH89="Yes"),OFFSET('Sanitation Data'!$H$11,0,10*ROW('Sanitation Data'!H83)),NA())</f>
        <v>#N/A</v>
      </c>
      <c r="AT89" s="538" t="e">
        <f ca="1">+IF(AND(ISNUMBER(OFFSET('Sanitation Data'!$H$12,0,10*ROW('Sanitation Data'!H83))),'Data Summary'!DI89="Yes"),OFFSET('Sanitation Data'!$H$12,0,10*ROW('Sanitation Data'!H83)),NA())</f>
        <v>#N/A</v>
      </c>
      <c r="AU89" s="538" t="e">
        <f ca="1">+IF(AND(ISNUMBER(OFFSET('Sanitation Data'!$I$4,0,10*ROW('Sanitation Data'!I83))),'Data Summary'!DJ89="Yes"),100-OFFSET('Sanitation Data'!$I$4,0,10*ROW('Sanitation Data'!I83)),NA())</f>
        <v>#N/A</v>
      </c>
      <c r="AV89" s="538" t="e">
        <f ca="1">+IF(AND(ISNUMBER(OFFSET('Sanitation Data'!$I$6,0,10*ROW('Sanitation Data'!I83))),'Data Summary'!DK89="Yes"),OFFSET('Sanitation Data'!$I$6,0,10*ROW('Sanitation Data'!I83)),NA())</f>
        <v>#N/A</v>
      </c>
      <c r="AW89" s="538" t="e">
        <f ca="1">+IF(AND(ISNUMBER(OFFSET('Sanitation Data'!$I$10,0,10*ROW('Sanitation Data'!I83))),'Data Summary'!DL89="Yes"),OFFSET('Sanitation Data'!$I$10,0,10*ROW('Sanitation Data'!I83)),NA())</f>
        <v>#N/A</v>
      </c>
      <c r="AX89" s="538" t="e">
        <f ca="1">+IF(AND(ISNUMBER(OFFSET('Sanitation Data'!$I$11,0,10*ROW('Sanitation Data'!I83))),'Data Summary'!DM89="Yes"),OFFSET('Sanitation Data'!$I$11,0,10*ROW('Sanitation Data'!I83)),NA())</f>
        <v>#N/A</v>
      </c>
      <c r="AY89" s="538" t="e">
        <f ca="1">+IF(AND(ISNUMBER(OFFSET('Sanitation Data'!$I$12,0,10*ROW('Sanitation Data'!I83))),'Data Summary'!DN89="Yes"),OFFSET('Sanitation Data'!$I$12,0,10*ROW('Sanitation Data'!I83)),NA())</f>
        <v>#N/A</v>
      </c>
      <c r="AZ89" s="539" t="e">
        <f ca="1">+IF(AND(ISNUMBER(OFFSET('Hygiene Data'!$D$5,0,10*ROW('Hygiene Data'!D83))),'Data Summary'!DO89="Yes"),OFFSET('Hygiene Data'!$D$5,0,10*ROW('Hygiene Data'!D83)),NA())</f>
        <v>#N/A</v>
      </c>
      <c r="BA89" s="539" t="e">
        <f ca="1">+IF(AND(ISNUMBER(OFFSET('Hygiene Data'!$D$7,0,10*ROW('Hygiene Data'!D83))),'Data Summary'!DP89="Yes"),OFFSET('Hygiene Data'!$D$7,0,10*ROW('Hygiene Data'!D83)),NA())</f>
        <v>#N/A</v>
      </c>
      <c r="BB89" s="539" t="e">
        <f ca="1">+IF(AND(ISNUMBER(OFFSET('Hygiene Data'!$D$9,0,10*ROW('Hygiene Data'!D83))),'Data Summary'!DQ89="Yes"),OFFSET('Hygiene Data'!$D$9,0,10*ROW('Hygiene Data'!D83)),NA())</f>
        <v>#N/A</v>
      </c>
      <c r="BC89" s="539" t="e">
        <f ca="1">+IF(AND(ISNUMBER(OFFSET('Hygiene Data'!$E$5,0,10*ROW('Hygiene Data'!E83))),'Data Summary'!DR89="Yes"),OFFSET('Hygiene Data'!$E$5,0,10*ROW('Hygiene Data'!E83)),NA())</f>
        <v>#N/A</v>
      </c>
      <c r="BD89" s="539" t="e">
        <f ca="1">+IF(AND(ISNUMBER(OFFSET('Hygiene Data'!$E$7,0,10*ROW('Hygiene Data'!E83))),'Data Summary'!DS89="Yes"),OFFSET('Hygiene Data'!$E$7,0,10*ROW('Hygiene Data'!E83)),NA())</f>
        <v>#N/A</v>
      </c>
      <c r="BE89" s="539" t="e">
        <f ca="1">+IF(AND(ISNUMBER(OFFSET('Hygiene Data'!$E$9,0,10*ROW('Hygiene Data'!E83))),'Data Summary'!DT89="Yes"),OFFSET('Hygiene Data'!$E$9,0,10*ROW('Hygiene Data'!E83)),NA())</f>
        <v>#N/A</v>
      </c>
      <c r="BF89" s="539" t="e">
        <f ca="1">+IF(AND(ISNUMBER(OFFSET('Hygiene Data'!$F$5,0,10*ROW('Hygiene Data'!F83))),'Data Summary'!DU89="Yes"),OFFSET('Hygiene Data'!$F$5,0,10*ROW('Hygiene Data'!F83)),NA())</f>
        <v>#N/A</v>
      </c>
      <c r="BG89" s="539" t="e">
        <f ca="1">+IF(AND(ISNUMBER(OFFSET('Hygiene Data'!$F$7,0,10*ROW('Hygiene Data'!F83))),'Data Summary'!DV89="Yes"),OFFSET('Hygiene Data'!$F$7,0,10*ROW('Hygiene Data'!F83)),NA())</f>
        <v>#N/A</v>
      </c>
      <c r="BH89" s="539" t="e">
        <f ca="1">+IF(AND(ISNUMBER(OFFSET('Hygiene Data'!$F$9,0,10*ROW('Hygiene Data'!F83))),'Data Summary'!DW89="Yes"),OFFSET('Hygiene Data'!$F$9,0,10*ROW('Hygiene Data'!F83)),NA())</f>
        <v>#N/A</v>
      </c>
      <c r="BI89" s="539" t="e">
        <f ca="1">+IF(AND(ISNUMBER(OFFSET('Hygiene Data'!$G$5,0,10*ROW('Hygiene Data'!G83))),'Data Summary'!DX89="Yes"),OFFSET('Hygiene Data'!$G$5,0,10*ROW('Hygiene Data'!G83)),NA())</f>
        <v>#N/A</v>
      </c>
      <c r="BJ89" s="539" t="e">
        <f ca="1">+IF(AND(ISNUMBER(OFFSET('Hygiene Data'!$G$7,0,10*ROW('Hygiene Data'!G83))),'Data Summary'!DY89="Yes"),OFFSET('Hygiene Data'!$G$7,0,10*ROW('Hygiene Data'!G83)),NA())</f>
        <v>#N/A</v>
      </c>
      <c r="BK89" s="539" t="e">
        <f ca="1">+IF(AND(ISNUMBER(OFFSET('Hygiene Data'!$G$9,0,10*ROW('Hygiene Data'!G83))),'Data Summary'!DZ89="Yes"),OFFSET('Hygiene Data'!$G$9,0,10*ROW('Hygiene Data'!G83)),NA())</f>
        <v>#N/A</v>
      </c>
      <c r="BL89" s="539" t="e">
        <f ca="1">+IF(AND(ISNUMBER(OFFSET('Hygiene Data'!$H$5,0,10*ROW('Hygiene Data'!H83))),'Data Summary'!EA89="Yes"),OFFSET('Hygiene Data'!$H$5,0,10*ROW('Hygiene Data'!H83)),NA())</f>
        <v>#N/A</v>
      </c>
      <c r="BM89" s="539" t="e">
        <f ca="1">+IF(AND(ISNUMBER(OFFSET('Hygiene Data'!$H$7,0,10*ROW('Hygiene Data'!H83))),'Data Summary'!EB89="Yes"),OFFSET('Hygiene Data'!$H$7,0,10*ROW('Hygiene Data'!H83)),NA())</f>
        <v>#N/A</v>
      </c>
      <c r="BN89" s="539" t="e">
        <f ca="1">+IF(AND(ISNUMBER(OFFSET('Hygiene Data'!$H$9,0,10*ROW('Hygiene Data'!H83))),'Data Summary'!EC89="Yes"),OFFSET('Hygiene Data'!$H$9,0,10*ROW('Hygiene Data'!H83)),NA())</f>
        <v>#N/A</v>
      </c>
      <c r="BO89" s="539" t="e">
        <f ca="1">+IF(AND(ISNUMBER(OFFSET('Hygiene Data'!$I$5,0,10*ROW('Hygiene Data'!I83))),'Data Summary'!ED89="Yes"),OFFSET('Hygiene Data'!$I$5,0,10*ROW('Hygiene Data'!I83)),NA())</f>
        <v>#N/A</v>
      </c>
      <c r="BP89" s="539" t="e">
        <f ca="1">+IF(AND(ISNUMBER(OFFSET('Hygiene Data'!$I$7,0,10*ROW('Hygiene Data'!I83))),'Data Summary'!EE89="Yes"),OFFSET('Hygiene Data'!$I$7,0,10*ROW('Hygiene Data'!I83)),NA())</f>
        <v>#N/A</v>
      </c>
      <c r="BQ89" s="539" t="e">
        <f ca="1">+IF(AND(ISNUMBER(OFFSET('Hygiene Data'!$I$9,0,10*ROW('Hygiene Data'!I83))),'Data Summary'!EF89="Yes"),OFFSET('Hygiene Data'!$I$9,0,10*ROW('Hygiene Data'!I83)),NA())</f>
        <v>#N/A</v>
      </c>
    </row>
    <row r="90" spans="1:69" x14ac:dyDescent="0.25">
      <c r="A90" s="535" t="e">
        <f ca="1">+RIGHT('Data Summary'!A90,LEN('Data Summary'!A90)-9)</f>
        <v>#VALUE!</v>
      </c>
      <c r="B90" s="509" t="str">
        <f ca="1">+IF(ISTEXT('Data Summary'!B90),'Data Summary'!B90,"")</f>
        <v/>
      </c>
      <c r="C90" s="536" t="e">
        <f ca="1">+VALUE('Data Summary'!C90)</f>
        <v>#VALUE!</v>
      </c>
      <c r="D90" s="537" t="e">
        <f ca="1">+IF(AND(ISNUMBER(OFFSET('Water Data'!$D$4,0,10*ROW('Water Data'!D84))),'Data Summary'!BS90="Yes"),100-OFFSET('Water Data'!$D$4,0,10*ROW('Water Data'!D84)),NA())</f>
        <v>#N/A</v>
      </c>
      <c r="E90" s="537" t="e">
        <f ca="1">+IF(AND(ISNUMBER(OFFSET('Water Data'!$D$6,0,10*ROW('Water Data'!D84))),'Data Summary'!BT90="Yes"),OFFSET('Water Data'!$D$6,0,10*ROW('Water Data'!D84)),NA())</f>
        <v>#N/A</v>
      </c>
      <c r="F90" s="537" t="e">
        <f ca="1">+IF(AND(ISNUMBER(OFFSET('Water Data'!$D$9,0,10*ROW('Water Data'!D84))),'Data Summary'!BU90="Yes"),OFFSET('Water Data'!$D$9,0,10*ROW('Water Data'!D84)),NA())</f>
        <v>#N/A</v>
      </c>
      <c r="G90" s="537" t="e">
        <f ca="1">+IF(AND(ISNUMBER(OFFSET('Water Data'!$E$4,0,10*ROW('Water Data'!E84))),'Data Summary'!BV90="Yes"),100-OFFSET('Water Data'!$E$4,0,10*ROW('Water Data'!E84)),NA())</f>
        <v>#N/A</v>
      </c>
      <c r="H90" s="537" t="e">
        <f ca="1">+IF(AND(ISNUMBER(OFFSET('Water Data'!$E$6,0,10*ROW('Water Data'!E84))),'Data Summary'!BW90="Yes"),OFFSET('Water Data'!$E$6,0,10*ROW('Water Data'!E84)),NA())</f>
        <v>#N/A</v>
      </c>
      <c r="I90" s="537" t="e">
        <f ca="1">+IF(AND(ISNUMBER(OFFSET('Water Data'!$E$9,0,10*ROW('Water Data'!E84))),'Data Summary'!BX90="Yes"),OFFSET('Water Data'!$E$9,0,10*ROW('Water Data'!E84)),NA())</f>
        <v>#N/A</v>
      </c>
      <c r="J90" s="537" t="e">
        <f ca="1">+IF(AND(ISNUMBER(OFFSET('Water Data'!$F$4,0,10*ROW('Water Data'!F84))),'Data Summary'!BY90="Yes"),100-OFFSET('Water Data'!$F$4,0,10*ROW('Water Data'!F84)),NA())</f>
        <v>#N/A</v>
      </c>
      <c r="K90" s="537" t="e">
        <f ca="1">+IF(AND(ISNUMBER(OFFSET('Water Data'!$F$6,0,10*ROW('Water Data'!F84))),'Data Summary'!BZ90="Yes"),OFFSET('Water Data'!$F$6,0,10*ROW('Water Data'!F84)),NA())</f>
        <v>#N/A</v>
      </c>
      <c r="L90" s="537" t="e">
        <f ca="1">+IF(AND(ISNUMBER(OFFSET('Water Data'!$F$9,0,10*ROW('Water Data'!F84))),'Data Summary'!CA90="Yes"),OFFSET('Water Data'!$F$9,0,10*ROW('Water Data'!F84)),NA())</f>
        <v>#N/A</v>
      </c>
      <c r="M90" s="537" t="e">
        <f ca="1">+IF(AND(ISNUMBER(OFFSET('Water Data'!$G$4,0,10*ROW('Water Data'!G84))),'Data Summary'!CB90="Yes"),100-OFFSET('Water Data'!$G$4,0,10*ROW('Water Data'!G84)),NA())</f>
        <v>#N/A</v>
      </c>
      <c r="N90" s="537" t="e">
        <f ca="1">+IF(AND(ISNUMBER(OFFSET('Water Data'!$G$6,0,10*ROW('Water Data'!G84))),'Data Summary'!CC90="Yes"),OFFSET('Water Data'!$G$6,0,10*ROW('Water Data'!G84)),NA())</f>
        <v>#N/A</v>
      </c>
      <c r="O90" s="537" t="e">
        <f ca="1">+IF(AND(ISNUMBER(OFFSET('Water Data'!$G$9,0,10*ROW('Water Data'!G84))),'Data Summary'!CD90="Yes"),OFFSET('Water Data'!$G$9,0,10*ROW('Water Data'!G84)),NA())</f>
        <v>#N/A</v>
      </c>
      <c r="P90" s="537" t="e">
        <f ca="1">+IF(AND(ISNUMBER(OFFSET('Water Data'!$H$4,0,10*ROW('Water Data'!H84))),'Data Summary'!CE90="Yes"),100-OFFSET('Water Data'!$H$4,0,10*ROW('Water Data'!H84)),NA())</f>
        <v>#N/A</v>
      </c>
      <c r="Q90" s="537" t="e">
        <f ca="1">+IF(AND(ISNUMBER(OFFSET('Water Data'!$H$6,0,10*ROW('Water Data'!H84))),'Data Summary'!CF90="Yes"),OFFSET('Water Data'!$H$6,0,10*ROW('Water Data'!H84)),NA())</f>
        <v>#N/A</v>
      </c>
      <c r="R90" s="537" t="e">
        <f ca="1">+IF(AND(ISNUMBER(OFFSET('Water Data'!$H$9,0,10*ROW('Water Data'!H84))),'Data Summary'!CG90="Yes"),OFFSET('Water Data'!$H$9,0,10*ROW('Water Data'!H84)),NA())</f>
        <v>#N/A</v>
      </c>
      <c r="S90" s="537" t="e">
        <f ca="1">+IF(AND(ISNUMBER(OFFSET('Water Data'!$I$4,0,10*ROW('Water Data'!I84))),'Data Summary'!CH90="Yes"),100-OFFSET('Water Data'!$I$4,0,10*ROW('Water Data'!I84)),NA())</f>
        <v>#N/A</v>
      </c>
      <c r="T90" s="537" t="e">
        <f ca="1">+IF(AND(ISNUMBER(OFFSET('Water Data'!$I$6,0,10*ROW('Water Data'!I84))),'Data Summary'!CI90="Yes"),OFFSET('Water Data'!$I$6,0,10*ROW('Water Data'!I84)),NA())</f>
        <v>#N/A</v>
      </c>
      <c r="U90" s="537" t="e">
        <f ca="1">+IF(AND(ISNUMBER(OFFSET('Water Data'!$I$9,0,10*ROW('Water Data'!I84))),'Data Summary'!CJ90="Yes"),OFFSET('Water Data'!$I$9,0,10*ROW('Water Data'!I84)),NA())</f>
        <v>#N/A</v>
      </c>
      <c r="V90" s="538" t="e">
        <f ca="1">+IF(AND(ISNUMBER(OFFSET('Sanitation Data'!$D$4,0,10*ROW('Sanitation Data'!D84))),'Data Summary'!CK90="Yes"),100-OFFSET('Sanitation Data'!$D$4,0,10*ROW('Sanitation Data'!D84)),NA())</f>
        <v>#N/A</v>
      </c>
      <c r="W90" s="538" t="e">
        <f ca="1">+IF(AND(ISNUMBER(OFFSET('Sanitation Data'!$D$6,0,10*ROW('Sanitation Data'!D84))),'Data Summary'!CL90="Yes"),OFFSET('Sanitation Data'!$D$6,0,10*ROW('Sanitation Data'!D84)),NA())</f>
        <v>#N/A</v>
      </c>
      <c r="X90" s="538" t="e">
        <f ca="1">+IF(AND(ISNUMBER(OFFSET('Sanitation Data'!$D$10,0,10*ROW('Sanitation Data'!D84))),'Data Summary'!CM90="Yes"),OFFSET('Sanitation Data'!$D$10,0,10*ROW('Sanitation Data'!D84)),NA())</f>
        <v>#N/A</v>
      </c>
      <c r="Y90" s="538" t="e">
        <f ca="1">+IF(AND(ISNUMBER(OFFSET('Sanitation Data'!$D$11,0,10*ROW('Sanitation Data'!D84))),'Data Summary'!CN90="Yes"),OFFSET('Sanitation Data'!$D$11,0,10*ROW('Sanitation Data'!D84)),NA())</f>
        <v>#N/A</v>
      </c>
      <c r="Z90" s="538" t="e">
        <f ca="1">+IF(AND(ISNUMBER(OFFSET('Sanitation Data'!$D$12,0,10*ROW('Sanitation Data'!D84))),'Data Summary'!CO90="Yes"),OFFSET('Sanitation Data'!$D$12,0,10*ROW('Sanitation Data'!D84)),NA())</f>
        <v>#N/A</v>
      </c>
      <c r="AA90" s="538" t="e">
        <f ca="1">+IF(AND(ISNUMBER(OFFSET('Sanitation Data'!$E$4,0,10*ROW('Sanitation Data'!E84))),'Data Summary'!CP90="Yes"),100-OFFSET('Sanitation Data'!$E$4,0,10*ROW('Sanitation Data'!E84)),NA())</f>
        <v>#N/A</v>
      </c>
      <c r="AB90" s="538" t="e">
        <f ca="1">+IF(AND(ISNUMBER(OFFSET('Sanitation Data'!$E$6,0,10*ROW('Sanitation Data'!E84))),'Data Summary'!CQ90="Yes"),OFFSET('Sanitation Data'!$E$6,0,10*ROW('Sanitation Data'!E84)),NA())</f>
        <v>#N/A</v>
      </c>
      <c r="AC90" s="538" t="e">
        <f ca="1">+IF(AND(ISNUMBER(OFFSET('Sanitation Data'!$E$10,0,10*ROW('Sanitation Data'!E84))),'Data Summary'!CR90="Yes"),OFFSET('Sanitation Data'!$E$10,0,10*ROW('Sanitation Data'!E84)),NA())</f>
        <v>#N/A</v>
      </c>
      <c r="AD90" s="538" t="e">
        <f ca="1">+IF(AND(ISNUMBER(OFFSET('Sanitation Data'!$E$11,0,10*ROW('Sanitation Data'!E84))),'Data Summary'!CS90="Yes"),OFFSET('Sanitation Data'!$E$11,0,10*ROW('Sanitation Data'!E84)),NA())</f>
        <v>#N/A</v>
      </c>
      <c r="AE90" s="538" t="e">
        <f ca="1">+IF(AND(ISNUMBER(OFFSET('Sanitation Data'!$E$12,0,10*ROW('Sanitation Data'!E84))),'Data Summary'!CT90="Yes"),OFFSET('Sanitation Data'!$E$12,0,10*ROW('Sanitation Data'!E84)),NA())</f>
        <v>#N/A</v>
      </c>
      <c r="AF90" s="538" t="e">
        <f ca="1">+IF(AND(ISNUMBER(OFFSET('Sanitation Data'!$F$4,0,10*ROW('Sanitation Data'!F84))),'Data Summary'!CU90="Yes"),100-OFFSET('Sanitation Data'!$F$4,0,10*ROW('Sanitation Data'!F84)),NA())</f>
        <v>#N/A</v>
      </c>
      <c r="AG90" s="538" t="e">
        <f ca="1">+IF(AND(ISNUMBER(OFFSET('Sanitation Data'!$F$6,0,10*ROW('Sanitation Data'!F84))),'Data Summary'!CV90="Yes"),OFFSET('Sanitation Data'!$F$6,0,10*ROW('Sanitation Data'!F84)),NA())</f>
        <v>#N/A</v>
      </c>
      <c r="AH90" s="538" t="e">
        <f ca="1">+IF(AND(ISNUMBER(OFFSET('Sanitation Data'!$F$10,0,10*ROW('Sanitation Data'!F84))),'Data Summary'!CW90="Yes"),OFFSET('Sanitation Data'!$F$10,0,10*ROW('Sanitation Data'!F84)),NA())</f>
        <v>#N/A</v>
      </c>
      <c r="AI90" s="538" t="e">
        <f ca="1">+IF(AND(ISNUMBER(OFFSET('Sanitation Data'!$F$11,0,10*ROW('Sanitation Data'!F84))),'Data Summary'!CX90="Yes"),OFFSET('Sanitation Data'!$F$11,0,10*ROW('Sanitation Data'!F84)),NA())</f>
        <v>#N/A</v>
      </c>
      <c r="AJ90" s="538" t="e">
        <f ca="1">+IF(AND(ISNUMBER(OFFSET('Sanitation Data'!$F$12,0,10*ROW('Sanitation Data'!F84))),'Data Summary'!CY90="Yes"),OFFSET('Sanitation Data'!$F$12,0,10*ROW('Sanitation Data'!F84)),NA())</f>
        <v>#N/A</v>
      </c>
      <c r="AK90" s="538" t="e">
        <f ca="1">+IF(AND(ISNUMBER(OFFSET('Sanitation Data'!$G$4,0,10*ROW('Sanitation Data'!G84))),'Data Summary'!CZ90="Yes"),100-OFFSET('Sanitation Data'!$G$4,0,10*ROW('Sanitation Data'!G84)),NA())</f>
        <v>#N/A</v>
      </c>
      <c r="AL90" s="538" t="e">
        <f ca="1">+IF(AND(ISNUMBER(OFFSET('Sanitation Data'!$G$6,0,10*ROW('Sanitation Data'!G84))),'Data Summary'!DA90="Yes"),OFFSET('Sanitation Data'!$G$6,0,10*ROW('Sanitation Data'!G84)),NA())</f>
        <v>#N/A</v>
      </c>
      <c r="AM90" s="538" t="e">
        <f ca="1">+IF(AND(ISNUMBER(OFFSET('Sanitation Data'!$G$10,0,10*ROW('Sanitation Data'!G84))),'Data Summary'!DB90="Yes"),OFFSET('Sanitation Data'!$G$10,0,10*ROW('Sanitation Data'!G84)),NA())</f>
        <v>#N/A</v>
      </c>
      <c r="AN90" s="538" t="e">
        <f ca="1">+IF(AND(ISNUMBER(OFFSET('Sanitation Data'!$G$11,0,10*ROW('Sanitation Data'!G84))),'Data Summary'!DC90="Yes"),OFFSET('Sanitation Data'!$G$11,0,10*ROW('Sanitation Data'!G84)),NA())</f>
        <v>#N/A</v>
      </c>
      <c r="AO90" s="538" t="e">
        <f ca="1">+IF(AND(ISNUMBER(OFFSET('Sanitation Data'!$G$12,0,10*ROW('Sanitation Data'!G84))),'Data Summary'!DD90="Yes"),OFFSET('Sanitation Data'!$G$12,0,10*ROW('Sanitation Data'!G84)),NA())</f>
        <v>#N/A</v>
      </c>
      <c r="AP90" s="538" t="e">
        <f ca="1">+IF(AND(ISNUMBER(OFFSET('Sanitation Data'!$H$4,0,10*ROW('Sanitation Data'!H84))),'Data Summary'!DE90="Yes"),100-OFFSET('Sanitation Data'!$H$4,0,10*ROW('Sanitation Data'!H84)),NA())</f>
        <v>#N/A</v>
      </c>
      <c r="AQ90" s="538" t="e">
        <f ca="1">+IF(AND(ISNUMBER(OFFSET('Sanitation Data'!$H$6,0,10*ROW('Sanitation Data'!H84))),'Data Summary'!DF90="Yes"),OFFSET('Sanitation Data'!$H$6,0,10*ROW('Sanitation Data'!H84)),NA())</f>
        <v>#N/A</v>
      </c>
      <c r="AR90" s="538" t="e">
        <f ca="1">+IF(AND(ISNUMBER(OFFSET('Sanitation Data'!$H$10,0,10*ROW('Sanitation Data'!H84))),'Data Summary'!DG90="Yes"),OFFSET('Sanitation Data'!$H$10,0,10*ROW('Sanitation Data'!H84)),NA())</f>
        <v>#N/A</v>
      </c>
      <c r="AS90" s="538" t="e">
        <f ca="1">+IF(AND(ISNUMBER(OFFSET('Sanitation Data'!$H$11,0,10*ROW('Sanitation Data'!H84))),'Data Summary'!DH90="Yes"),OFFSET('Sanitation Data'!$H$11,0,10*ROW('Sanitation Data'!H84)),NA())</f>
        <v>#N/A</v>
      </c>
      <c r="AT90" s="538" t="e">
        <f ca="1">+IF(AND(ISNUMBER(OFFSET('Sanitation Data'!$H$12,0,10*ROW('Sanitation Data'!H84))),'Data Summary'!DI90="Yes"),OFFSET('Sanitation Data'!$H$12,0,10*ROW('Sanitation Data'!H84)),NA())</f>
        <v>#N/A</v>
      </c>
      <c r="AU90" s="538" t="e">
        <f ca="1">+IF(AND(ISNUMBER(OFFSET('Sanitation Data'!$I$4,0,10*ROW('Sanitation Data'!I84))),'Data Summary'!DJ90="Yes"),100-OFFSET('Sanitation Data'!$I$4,0,10*ROW('Sanitation Data'!I84)),NA())</f>
        <v>#N/A</v>
      </c>
      <c r="AV90" s="538" t="e">
        <f ca="1">+IF(AND(ISNUMBER(OFFSET('Sanitation Data'!$I$6,0,10*ROW('Sanitation Data'!I84))),'Data Summary'!DK90="Yes"),OFFSET('Sanitation Data'!$I$6,0,10*ROW('Sanitation Data'!I84)),NA())</f>
        <v>#N/A</v>
      </c>
      <c r="AW90" s="538" t="e">
        <f ca="1">+IF(AND(ISNUMBER(OFFSET('Sanitation Data'!$I$10,0,10*ROW('Sanitation Data'!I84))),'Data Summary'!DL90="Yes"),OFFSET('Sanitation Data'!$I$10,0,10*ROW('Sanitation Data'!I84)),NA())</f>
        <v>#N/A</v>
      </c>
      <c r="AX90" s="538" t="e">
        <f ca="1">+IF(AND(ISNUMBER(OFFSET('Sanitation Data'!$I$11,0,10*ROW('Sanitation Data'!I84))),'Data Summary'!DM90="Yes"),OFFSET('Sanitation Data'!$I$11,0,10*ROW('Sanitation Data'!I84)),NA())</f>
        <v>#N/A</v>
      </c>
      <c r="AY90" s="538" t="e">
        <f ca="1">+IF(AND(ISNUMBER(OFFSET('Sanitation Data'!$I$12,0,10*ROW('Sanitation Data'!I84))),'Data Summary'!DN90="Yes"),OFFSET('Sanitation Data'!$I$12,0,10*ROW('Sanitation Data'!I84)),NA())</f>
        <v>#N/A</v>
      </c>
      <c r="AZ90" s="539" t="e">
        <f ca="1">+IF(AND(ISNUMBER(OFFSET('Hygiene Data'!$D$5,0,10*ROW('Hygiene Data'!D84))),'Data Summary'!DO90="Yes"),OFFSET('Hygiene Data'!$D$5,0,10*ROW('Hygiene Data'!D84)),NA())</f>
        <v>#N/A</v>
      </c>
      <c r="BA90" s="539" t="e">
        <f ca="1">+IF(AND(ISNUMBER(OFFSET('Hygiene Data'!$D$7,0,10*ROW('Hygiene Data'!D84))),'Data Summary'!DP90="Yes"),OFFSET('Hygiene Data'!$D$7,0,10*ROW('Hygiene Data'!D84)),NA())</f>
        <v>#N/A</v>
      </c>
      <c r="BB90" s="539" t="e">
        <f ca="1">+IF(AND(ISNUMBER(OFFSET('Hygiene Data'!$D$9,0,10*ROW('Hygiene Data'!D84))),'Data Summary'!DQ90="Yes"),OFFSET('Hygiene Data'!$D$9,0,10*ROW('Hygiene Data'!D84)),NA())</f>
        <v>#N/A</v>
      </c>
      <c r="BC90" s="539" t="e">
        <f ca="1">+IF(AND(ISNUMBER(OFFSET('Hygiene Data'!$E$5,0,10*ROW('Hygiene Data'!E84))),'Data Summary'!DR90="Yes"),OFFSET('Hygiene Data'!$E$5,0,10*ROW('Hygiene Data'!E84)),NA())</f>
        <v>#N/A</v>
      </c>
      <c r="BD90" s="539" t="e">
        <f ca="1">+IF(AND(ISNUMBER(OFFSET('Hygiene Data'!$E$7,0,10*ROW('Hygiene Data'!E84))),'Data Summary'!DS90="Yes"),OFFSET('Hygiene Data'!$E$7,0,10*ROW('Hygiene Data'!E84)),NA())</f>
        <v>#N/A</v>
      </c>
      <c r="BE90" s="539" t="e">
        <f ca="1">+IF(AND(ISNUMBER(OFFSET('Hygiene Data'!$E$9,0,10*ROW('Hygiene Data'!E84))),'Data Summary'!DT90="Yes"),OFFSET('Hygiene Data'!$E$9,0,10*ROW('Hygiene Data'!E84)),NA())</f>
        <v>#N/A</v>
      </c>
      <c r="BF90" s="539" t="e">
        <f ca="1">+IF(AND(ISNUMBER(OFFSET('Hygiene Data'!$F$5,0,10*ROW('Hygiene Data'!F84))),'Data Summary'!DU90="Yes"),OFFSET('Hygiene Data'!$F$5,0,10*ROW('Hygiene Data'!F84)),NA())</f>
        <v>#N/A</v>
      </c>
      <c r="BG90" s="539" t="e">
        <f ca="1">+IF(AND(ISNUMBER(OFFSET('Hygiene Data'!$F$7,0,10*ROW('Hygiene Data'!F84))),'Data Summary'!DV90="Yes"),OFFSET('Hygiene Data'!$F$7,0,10*ROW('Hygiene Data'!F84)),NA())</f>
        <v>#N/A</v>
      </c>
      <c r="BH90" s="539" t="e">
        <f ca="1">+IF(AND(ISNUMBER(OFFSET('Hygiene Data'!$F$9,0,10*ROW('Hygiene Data'!F84))),'Data Summary'!DW90="Yes"),OFFSET('Hygiene Data'!$F$9,0,10*ROW('Hygiene Data'!F84)),NA())</f>
        <v>#N/A</v>
      </c>
      <c r="BI90" s="539" t="e">
        <f ca="1">+IF(AND(ISNUMBER(OFFSET('Hygiene Data'!$G$5,0,10*ROW('Hygiene Data'!G84))),'Data Summary'!DX90="Yes"),OFFSET('Hygiene Data'!$G$5,0,10*ROW('Hygiene Data'!G84)),NA())</f>
        <v>#N/A</v>
      </c>
      <c r="BJ90" s="539" t="e">
        <f ca="1">+IF(AND(ISNUMBER(OFFSET('Hygiene Data'!$G$7,0,10*ROW('Hygiene Data'!G84))),'Data Summary'!DY90="Yes"),OFFSET('Hygiene Data'!$G$7,0,10*ROW('Hygiene Data'!G84)),NA())</f>
        <v>#N/A</v>
      </c>
      <c r="BK90" s="539" t="e">
        <f ca="1">+IF(AND(ISNUMBER(OFFSET('Hygiene Data'!$G$9,0,10*ROW('Hygiene Data'!G84))),'Data Summary'!DZ90="Yes"),OFFSET('Hygiene Data'!$G$9,0,10*ROW('Hygiene Data'!G84)),NA())</f>
        <v>#N/A</v>
      </c>
      <c r="BL90" s="539" t="e">
        <f ca="1">+IF(AND(ISNUMBER(OFFSET('Hygiene Data'!$H$5,0,10*ROW('Hygiene Data'!H84))),'Data Summary'!EA90="Yes"),OFFSET('Hygiene Data'!$H$5,0,10*ROW('Hygiene Data'!H84)),NA())</f>
        <v>#N/A</v>
      </c>
      <c r="BM90" s="539" t="e">
        <f ca="1">+IF(AND(ISNUMBER(OFFSET('Hygiene Data'!$H$7,0,10*ROW('Hygiene Data'!H84))),'Data Summary'!EB90="Yes"),OFFSET('Hygiene Data'!$H$7,0,10*ROW('Hygiene Data'!H84)),NA())</f>
        <v>#N/A</v>
      </c>
      <c r="BN90" s="539" t="e">
        <f ca="1">+IF(AND(ISNUMBER(OFFSET('Hygiene Data'!$H$9,0,10*ROW('Hygiene Data'!H84))),'Data Summary'!EC90="Yes"),OFFSET('Hygiene Data'!$H$9,0,10*ROW('Hygiene Data'!H84)),NA())</f>
        <v>#N/A</v>
      </c>
      <c r="BO90" s="539" t="e">
        <f ca="1">+IF(AND(ISNUMBER(OFFSET('Hygiene Data'!$I$5,0,10*ROW('Hygiene Data'!I84))),'Data Summary'!ED90="Yes"),OFFSET('Hygiene Data'!$I$5,0,10*ROW('Hygiene Data'!I84)),NA())</f>
        <v>#N/A</v>
      </c>
      <c r="BP90" s="539" t="e">
        <f ca="1">+IF(AND(ISNUMBER(OFFSET('Hygiene Data'!$I$7,0,10*ROW('Hygiene Data'!I84))),'Data Summary'!EE90="Yes"),OFFSET('Hygiene Data'!$I$7,0,10*ROW('Hygiene Data'!I84)),NA())</f>
        <v>#N/A</v>
      </c>
      <c r="BQ90" s="539" t="e">
        <f ca="1">+IF(AND(ISNUMBER(OFFSET('Hygiene Data'!$I$9,0,10*ROW('Hygiene Data'!I84))),'Data Summary'!EF90="Yes"),OFFSET('Hygiene Data'!$I$9,0,10*ROW('Hygiene Data'!I84)),NA())</f>
        <v>#N/A</v>
      </c>
    </row>
    <row r="91" spans="1:69" x14ac:dyDescent="0.25">
      <c r="A91" s="535" t="e">
        <f ca="1">+RIGHT('Data Summary'!A91,LEN('Data Summary'!A91)-9)</f>
        <v>#VALUE!</v>
      </c>
      <c r="B91" s="509" t="str">
        <f ca="1">+IF(ISTEXT('Data Summary'!B91),'Data Summary'!B91,"")</f>
        <v/>
      </c>
      <c r="C91" s="536" t="e">
        <f ca="1">+VALUE('Data Summary'!C91)</f>
        <v>#VALUE!</v>
      </c>
      <c r="D91" s="537" t="e">
        <f ca="1">+IF(AND(ISNUMBER(OFFSET('Water Data'!$D$4,0,10*ROW('Water Data'!D85))),'Data Summary'!BS91="Yes"),100-OFFSET('Water Data'!$D$4,0,10*ROW('Water Data'!D85)),NA())</f>
        <v>#N/A</v>
      </c>
      <c r="E91" s="537" t="e">
        <f ca="1">+IF(AND(ISNUMBER(OFFSET('Water Data'!$D$6,0,10*ROW('Water Data'!D85))),'Data Summary'!BT91="Yes"),OFFSET('Water Data'!$D$6,0,10*ROW('Water Data'!D85)),NA())</f>
        <v>#N/A</v>
      </c>
      <c r="F91" s="537" t="e">
        <f ca="1">+IF(AND(ISNUMBER(OFFSET('Water Data'!$D$9,0,10*ROW('Water Data'!D85))),'Data Summary'!BU91="Yes"),OFFSET('Water Data'!$D$9,0,10*ROW('Water Data'!D85)),NA())</f>
        <v>#N/A</v>
      </c>
      <c r="G91" s="537" t="e">
        <f ca="1">+IF(AND(ISNUMBER(OFFSET('Water Data'!$E$4,0,10*ROW('Water Data'!E85))),'Data Summary'!BV91="Yes"),100-OFFSET('Water Data'!$E$4,0,10*ROW('Water Data'!E85)),NA())</f>
        <v>#N/A</v>
      </c>
      <c r="H91" s="537" t="e">
        <f ca="1">+IF(AND(ISNUMBER(OFFSET('Water Data'!$E$6,0,10*ROW('Water Data'!E85))),'Data Summary'!BW91="Yes"),OFFSET('Water Data'!$E$6,0,10*ROW('Water Data'!E85)),NA())</f>
        <v>#N/A</v>
      </c>
      <c r="I91" s="537" t="e">
        <f ca="1">+IF(AND(ISNUMBER(OFFSET('Water Data'!$E$9,0,10*ROW('Water Data'!E85))),'Data Summary'!BX91="Yes"),OFFSET('Water Data'!$E$9,0,10*ROW('Water Data'!E85)),NA())</f>
        <v>#N/A</v>
      </c>
      <c r="J91" s="537" t="e">
        <f ca="1">+IF(AND(ISNUMBER(OFFSET('Water Data'!$F$4,0,10*ROW('Water Data'!F85))),'Data Summary'!BY91="Yes"),100-OFFSET('Water Data'!$F$4,0,10*ROW('Water Data'!F85)),NA())</f>
        <v>#N/A</v>
      </c>
      <c r="K91" s="537" t="e">
        <f ca="1">+IF(AND(ISNUMBER(OFFSET('Water Data'!$F$6,0,10*ROW('Water Data'!F85))),'Data Summary'!BZ91="Yes"),OFFSET('Water Data'!$F$6,0,10*ROW('Water Data'!F85)),NA())</f>
        <v>#N/A</v>
      </c>
      <c r="L91" s="537" t="e">
        <f ca="1">+IF(AND(ISNUMBER(OFFSET('Water Data'!$F$9,0,10*ROW('Water Data'!F85))),'Data Summary'!CA91="Yes"),OFFSET('Water Data'!$F$9,0,10*ROW('Water Data'!F85)),NA())</f>
        <v>#N/A</v>
      </c>
      <c r="M91" s="537" t="e">
        <f ca="1">+IF(AND(ISNUMBER(OFFSET('Water Data'!$G$4,0,10*ROW('Water Data'!G85))),'Data Summary'!CB91="Yes"),100-OFFSET('Water Data'!$G$4,0,10*ROW('Water Data'!G85)),NA())</f>
        <v>#N/A</v>
      </c>
      <c r="N91" s="537" t="e">
        <f ca="1">+IF(AND(ISNUMBER(OFFSET('Water Data'!$G$6,0,10*ROW('Water Data'!G85))),'Data Summary'!CC91="Yes"),OFFSET('Water Data'!$G$6,0,10*ROW('Water Data'!G85)),NA())</f>
        <v>#N/A</v>
      </c>
      <c r="O91" s="537" t="e">
        <f ca="1">+IF(AND(ISNUMBER(OFFSET('Water Data'!$G$9,0,10*ROW('Water Data'!G85))),'Data Summary'!CD91="Yes"),OFFSET('Water Data'!$G$9,0,10*ROW('Water Data'!G85)),NA())</f>
        <v>#N/A</v>
      </c>
      <c r="P91" s="537" t="e">
        <f ca="1">+IF(AND(ISNUMBER(OFFSET('Water Data'!$H$4,0,10*ROW('Water Data'!H85))),'Data Summary'!CE91="Yes"),100-OFFSET('Water Data'!$H$4,0,10*ROW('Water Data'!H85)),NA())</f>
        <v>#N/A</v>
      </c>
      <c r="Q91" s="537" t="e">
        <f ca="1">+IF(AND(ISNUMBER(OFFSET('Water Data'!$H$6,0,10*ROW('Water Data'!H85))),'Data Summary'!CF91="Yes"),OFFSET('Water Data'!$H$6,0,10*ROW('Water Data'!H85)),NA())</f>
        <v>#N/A</v>
      </c>
      <c r="R91" s="537" t="e">
        <f ca="1">+IF(AND(ISNUMBER(OFFSET('Water Data'!$H$9,0,10*ROW('Water Data'!H85))),'Data Summary'!CG91="Yes"),OFFSET('Water Data'!$H$9,0,10*ROW('Water Data'!H85)),NA())</f>
        <v>#N/A</v>
      </c>
      <c r="S91" s="537" t="e">
        <f ca="1">+IF(AND(ISNUMBER(OFFSET('Water Data'!$I$4,0,10*ROW('Water Data'!I85))),'Data Summary'!CH91="Yes"),100-OFFSET('Water Data'!$I$4,0,10*ROW('Water Data'!I85)),NA())</f>
        <v>#N/A</v>
      </c>
      <c r="T91" s="537" t="e">
        <f ca="1">+IF(AND(ISNUMBER(OFFSET('Water Data'!$I$6,0,10*ROW('Water Data'!I85))),'Data Summary'!CI91="Yes"),OFFSET('Water Data'!$I$6,0,10*ROW('Water Data'!I85)),NA())</f>
        <v>#N/A</v>
      </c>
      <c r="U91" s="537" t="e">
        <f ca="1">+IF(AND(ISNUMBER(OFFSET('Water Data'!$I$9,0,10*ROW('Water Data'!I85))),'Data Summary'!CJ91="Yes"),OFFSET('Water Data'!$I$9,0,10*ROW('Water Data'!I85)),NA())</f>
        <v>#N/A</v>
      </c>
      <c r="V91" s="538" t="e">
        <f ca="1">+IF(AND(ISNUMBER(OFFSET('Sanitation Data'!$D$4,0,10*ROW('Sanitation Data'!D85))),'Data Summary'!CK91="Yes"),100-OFFSET('Sanitation Data'!$D$4,0,10*ROW('Sanitation Data'!D85)),NA())</f>
        <v>#N/A</v>
      </c>
      <c r="W91" s="538" t="e">
        <f ca="1">+IF(AND(ISNUMBER(OFFSET('Sanitation Data'!$D$6,0,10*ROW('Sanitation Data'!D85))),'Data Summary'!CL91="Yes"),OFFSET('Sanitation Data'!$D$6,0,10*ROW('Sanitation Data'!D85)),NA())</f>
        <v>#N/A</v>
      </c>
      <c r="X91" s="538" t="e">
        <f ca="1">+IF(AND(ISNUMBER(OFFSET('Sanitation Data'!$D$10,0,10*ROW('Sanitation Data'!D85))),'Data Summary'!CM91="Yes"),OFFSET('Sanitation Data'!$D$10,0,10*ROW('Sanitation Data'!D85)),NA())</f>
        <v>#N/A</v>
      </c>
      <c r="Y91" s="538" t="e">
        <f ca="1">+IF(AND(ISNUMBER(OFFSET('Sanitation Data'!$D$11,0,10*ROW('Sanitation Data'!D85))),'Data Summary'!CN91="Yes"),OFFSET('Sanitation Data'!$D$11,0,10*ROW('Sanitation Data'!D85)),NA())</f>
        <v>#N/A</v>
      </c>
      <c r="Z91" s="538" t="e">
        <f ca="1">+IF(AND(ISNUMBER(OFFSET('Sanitation Data'!$D$12,0,10*ROW('Sanitation Data'!D85))),'Data Summary'!CO91="Yes"),OFFSET('Sanitation Data'!$D$12,0,10*ROW('Sanitation Data'!D85)),NA())</f>
        <v>#N/A</v>
      </c>
      <c r="AA91" s="538" t="e">
        <f ca="1">+IF(AND(ISNUMBER(OFFSET('Sanitation Data'!$E$4,0,10*ROW('Sanitation Data'!E85))),'Data Summary'!CP91="Yes"),100-OFFSET('Sanitation Data'!$E$4,0,10*ROW('Sanitation Data'!E85)),NA())</f>
        <v>#N/A</v>
      </c>
      <c r="AB91" s="538" t="e">
        <f ca="1">+IF(AND(ISNUMBER(OFFSET('Sanitation Data'!$E$6,0,10*ROW('Sanitation Data'!E85))),'Data Summary'!CQ91="Yes"),OFFSET('Sanitation Data'!$E$6,0,10*ROW('Sanitation Data'!E85)),NA())</f>
        <v>#N/A</v>
      </c>
      <c r="AC91" s="538" t="e">
        <f ca="1">+IF(AND(ISNUMBER(OFFSET('Sanitation Data'!$E$10,0,10*ROW('Sanitation Data'!E85))),'Data Summary'!CR91="Yes"),OFFSET('Sanitation Data'!$E$10,0,10*ROW('Sanitation Data'!E85)),NA())</f>
        <v>#N/A</v>
      </c>
      <c r="AD91" s="538" t="e">
        <f ca="1">+IF(AND(ISNUMBER(OFFSET('Sanitation Data'!$E$11,0,10*ROW('Sanitation Data'!E85))),'Data Summary'!CS91="Yes"),OFFSET('Sanitation Data'!$E$11,0,10*ROW('Sanitation Data'!E85)),NA())</f>
        <v>#N/A</v>
      </c>
      <c r="AE91" s="538" t="e">
        <f ca="1">+IF(AND(ISNUMBER(OFFSET('Sanitation Data'!$E$12,0,10*ROW('Sanitation Data'!E85))),'Data Summary'!CT91="Yes"),OFFSET('Sanitation Data'!$E$12,0,10*ROW('Sanitation Data'!E85)),NA())</f>
        <v>#N/A</v>
      </c>
      <c r="AF91" s="538" t="e">
        <f ca="1">+IF(AND(ISNUMBER(OFFSET('Sanitation Data'!$F$4,0,10*ROW('Sanitation Data'!F85))),'Data Summary'!CU91="Yes"),100-OFFSET('Sanitation Data'!$F$4,0,10*ROW('Sanitation Data'!F85)),NA())</f>
        <v>#N/A</v>
      </c>
      <c r="AG91" s="538" t="e">
        <f ca="1">+IF(AND(ISNUMBER(OFFSET('Sanitation Data'!$F$6,0,10*ROW('Sanitation Data'!F85))),'Data Summary'!CV91="Yes"),OFFSET('Sanitation Data'!$F$6,0,10*ROW('Sanitation Data'!F85)),NA())</f>
        <v>#N/A</v>
      </c>
      <c r="AH91" s="538" t="e">
        <f ca="1">+IF(AND(ISNUMBER(OFFSET('Sanitation Data'!$F$10,0,10*ROW('Sanitation Data'!F85))),'Data Summary'!CW91="Yes"),OFFSET('Sanitation Data'!$F$10,0,10*ROW('Sanitation Data'!F85)),NA())</f>
        <v>#N/A</v>
      </c>
      <c r="AI91" s="538" t="e">
        <f ca="1">+IF(AND(ISNUMBER(OFFSET('Sanitation Data'!$F$11,0,10*ROW('Sanitation Data'!F85))),'Data Summary'!CX91="Yes"),OFFSET('Sanitation Data'!$F$11,0,10*ROW('Sanitation Data'!F85)),NA())</f>
        <v>#N/A</v>
      </c>
      <c r="AJ91" s="538" t="e">
        <f ca="1">+IF(AND(ISNUMBER(OFFSET('Sanitation Data'!$F$12,0,10*ROW('Sanitation Data'!F85))),'Data Summary'!CY91="Yes"),OFFSET('Sanitation Data'!$F$12,0,10*ROW('Sanitation Data'!F85)),NA())</f>
        <v>#N/A</v>
      </c>
      <c r="AK91" s="538" t="e">
        <f ca="1">+IF(AND(ISNUMBER(OFFSET('Sanitation Data'!$G$4,0,10*ROW('Sanitation Data'!G85))),'Data Summary'!CZ91="Yes"),100-OFFSET('Sanitation Data'!$G$4,0,10*ROW('Sanitation Data'!G85)),NA())</f>
        <v>#N/A</v>
      </c>
      <c r="AL91" s="538" t="e">
        <f ca="1">+IF(AND(ISNUMBER(OFFSET('Sanitation Data'!$G$6,0,10*ROW('Sanitation Data'!G85))),'Data Summary'!DA91="Yes"),OFFSET('Sanitation Data'!$G$6,0,10*ROW('Sanitation Data'!G85)),NA())</f>
        <v>#N/A</v>
      </c>
      <c r="AM91" s="538" t="e">
        <f ca="1">+IF(AND(ISNUMBER(OFFSET('Sanitation Data'!$G$10,0,10*ROW('Sanitation Data'!G85))),'Data Summary'!DB91="Yes"),OFFSET('Sanitation Data'!$G$10,0,10*ROW('Sanitation Data'!G85)),NA())</f>
        <v>#N/A</v>
      </c>
      <c r="AN91" s="538" t="e">
        <f ca="1">+IF(AND(ISNUMBER(OFFSET('Sanitation Data'!$G$11,0,10*ROW('Sanitation Data'!G85))),'Data Summary'!DC91="Yes"),OFFSET('Sanitation Data'!$G$11,0,10*ROW('Sanitation Data'!G85)),NA())</f>
        <v>#N/A</v>
      </c>
      <c r="AO91" s="538" t="e">
        <f ca="1">+IF(AND(ISNUMBER(OFFSET('Sanitation Data'!$G$12,0,10*ROW('Sanitation Data'!G85))),'Data Summary'!DD91="Yes"),OFFSET('Sanitation Data'!$G$12,0,10*ROW('Sanitation Data'!G85)),NA())</f>
        <v>#N/A</v>
      </c>
      <c r="AP91" s="538" t="e">
        <f ca="1">+IF(AND(ISNUMBER(OFFSET('Sanitation Data'!$H$4,0,10*ROW('Sanitation Data'!H85))),'Data Summary'!DE91="Yes"),100-OFFSET('Sanitation Data'!$H$4,0,10*ROW('Sanitation Data'!H85)),NA())</f>
        <v>#N/A</v>
      </c>
      <c r="AQ91" s="538" t="e">
        <f ca="1">+IF(AND(ISNUMBER(OFFSET('Sanitation Data'!$H$6,0,10*ROW('Sanitation Data'!H85))),'Data Summary'!DF91="Yes"),OFFSET('Sanitation Data'!$H$6,0,10*ROW('Sanitation Data'!H85)),NA())</f>
        <v>#N/A</v>
      </c>
      <c r="AR91" s="538" t="e">
        <f ca="1">+IF(AND(ISNUMBER(OFFSET('Sanitation Data'!$H$10,0,10*ROW('Sanitation Data'!H85))),'Data Summary'!DG91="Yes"),OFFSET('Sanitation Data'!$H$10,0,10*ROW('Sanitation Data'!H85)),NA())</f>
        <v>#N/A</v>
      </c>
      <c r="AS91" s="538" t="e">
        <f ca="1">+IF(AND(ISNUMBER(OFFSET('Sanitation Data'!$H$11,0,10*ROW('Sanitation Data'!H85))),'Data Summary'!DH91="Yes"),OFFSET('Sanitation Data'!$H$11,0,10*ROW('Sanitation Data'!H85)),NA())</f>
        <v>#N/A</v>
      </c>
      <c r="AT91" s="538" t="e">
        <f ca="1">+IF(AND(ISNUMBER(OFFSET('Sanitation Data'!$H$12,0,10*ROW('Sanitation Data'!H85))),'Data Summary'!DI91="Yes"),OFFSET('Sanitation Data'!$H$12,0,10*ROW('Sanitation Data'!H85)),NA())</f>
        <v>#N/A</v>
      </c>
      <c r="AU91" s="538" t="e">
        <f ca="1">+IF(AND(ISNUMBER(OFFSET('Sanitation Data'!$I$4,0,10*ROW('Sanitation Data'!I85))),'Data Summary'!DJ91="Yes"),100-OFFSET('Sanitation Data'!$I$4,0,10*ROW('Sanitation Data'!I85)),NA())</f>
        <v>#N/A</v>
      </c>
      <c r="AV91" s="538" t="e">
        <f ca="1">+IF(AND(ISNUMBER(OFFSET('Sanitation Data'!$I$6,0,10*ROW('Sanitation Data'!I85))),'Data Summary'!DK91="Yes"),OFFSET('Sanitation Data'!$I$6,0,10*ROW('Sanitation Data'!I85)),NA())</f>
        <v>#N/A</v>
      </c>
      <c r="AW91" s="538" t="e">
        <f ca="1">+IF(AND(ISNUMBER(OFFSET('Sanitation Data'!$I$10,0,10*ROW('Sanitation Data'!I85))),'Data Summary'!DL91="Yes"),OFFSET('Sanitation Data'!$I$10,0,10*ROW('Sanitation Data'!I85)),NA())</f>
        <v>#N/A</v>
      </c>
      <c r="AX91" s="538" t="e">
        <f ca="1">+IF(AND(ISNUMBER(OFFSET('Sanitation Data'!$I$11,0,10*ROW('Sanitation Data'!I85))),'Data Summary'!DM91="Yes"),OFFSET('Sanitation Data'!$I$11,0,10*ROW('Sanitation Data'!I85)),NA())</f>
        <v>#N/A</v>
      </c>
      <c r="AY91" s="538" t="e">
        <f ca="1">+IF(AND(ISNUMBER(OFFSET('Sanitation Data'!$I$12,0,10*ROW('Sanitation Data'!I85))),'Data Summary'!DN91="Yes"),OFFSET('Sanitation Data'!$I$12,0,10*ROW('Sanitation Data'!I85)),NA())</f>
        <v>#N/A</v>
      </c>
      <c r="AZ91" s="539" t="e">
        <f ca="1">+IF(AND(ISNUMBER(OFFSET('Hygiene Data'!$D$5,0,10*ROW('Hygiene Data'!D85))),'Data Summary'!DO91="Yes"),OFFSET('Hygiene Data'!$D$5,0,10*ROW('Hygiene Data'!D85)),NA())</f>
        <v>#N/A</v>
      </c>
      <c r="BA91" s="539" t="e">
        <f ca="1">+IF(AND(ISNUMBER(OFFSET('Hygiene Data'!$D$7,0,10*ROW('Hygiene Data'!D85))),'Data Summary'!DP91="Yes"),OFFSET('Hygiene Data'!$D$7,0,10*ROW('Hygiene Data'!D85)),NA())</f>
        <v>#N/A</v>
      </c>
      <c r="BB91" s="539" t="e">
        <f ca="1">+IF(AND(ISNUMBER(OFFSET('Hygiene Data'!$D$9,0,10*ROW('Hygiene Data'!D85))),'Data Summary'!DQ91="Yes"),OFFSET('Hygiene Data'!$D$9,0,10*ROW('Hygiene Data'!D85)),NA())</f>
        <v>#N/A</v>
      </c>
      <c r="BC91" s="539" t="e">
        <f ca="1">+IF(AND(ISNUMBER(OFFSET('Hygiene Data'!$E$5,0,10*ROW('Hygiene Data'!E85))),'Data Summary'!DR91="Yes"),OFFSET('Hygiene Data'!$E$5,0,10*ROW('Hygiene Data'!E85)),NA())</f>
        <v>#N/A</v>
      </c>
      <c r="BD91" s="539" t="e">
        <f ca="1">+IF(AND(ISNUMBER(OFFSET('Hygiene Data'!$E$7,0,10*ROW('Hygiene Data'!E85))),'Data Summary'!DS91="Yes"),OFFSET('Hygiene Data'!$E$7,0,10*ROW('Hygiene Data'!E85)),NA())</f>
        <v>#N/A</v>
      </c>
      <c r="BE91" s="539" t="e">
        <f ca="1">+IF(AND(ISNUMBER(OFFSET('Hygiene Data'!$E$9,0,10*ROW('Hygiene Data'!E85))),'Data Summary'!DT91="Yes"),OFFSET('Hygiene Data'!$E$9,0,10*ROW('Hygiene Data'!E85)),NA())</f>
        <v>#N/A</v>
      </c>
      <c r="BF91" s="539" t="e">
        <f ca="1">+IF(AND(ISNUMBER(OFFSET('Hygiene Data'!$F$5,0,10*ROW('Hygiene Data'!F85))),'Data Summary'!DU91="Yes"),OFFSET('Hygiene Data'!$F$5,0,10*ROW('Hygiene Data'!F85)),NA())</f>
        <v>#N/A</v>
      </c>
      <c r="BG91" s="539" t="e">
        <f ca="1">+IF(AND(ISNUMBER(OFFSET('Hygiene Data'!$F$7,0,10*ROW('Hygiene Data'!F85))),'Data Summary'!DV91="Yes"),OFFSET('Hygiene Data'!$F$7,0,10*ROW('Hygiene Data'!F85)),NA())</f>
        <v>#N/A</v>
      </c>
      <c r="BH91" s="539" t="e">
        <f ca="1">+IF(AND(ISNUMBER(OFFSET('Hygiene Data'!$F$9,0,10*ROW('Hygiene Data'!F85))),'Data Summary'!DW91="Yes"),OFFSET('Hygiene Data'!$F$9,0,10*ROW('Hygiene Data'!F85)),NA())</f>
        <v>#N/A</v>
      </c>
      <c r="BI91" s="539" t="e">
        <f ca="1">+IF(AND(ISNUMBER(OFFSET('Hygiene Data'!$G$5,0,10*ROW('Hygiene Data'!G85))),'Data Summary'!DX91="Yes"),OFFSET('Hygiene Data'!$G$5,0,10*ROW('Hygiene Data'!G85)),NA())</f>
        <v>#N/A</v>
      </c>
      <c r="BJ91" s="539" t="e">
        <f ca="1">+IF(AND(ISNUMBER(OFFSET('Hygiene Data'!$G$7,0,10*ROW('Hygiene Data'!G85))),'Data Summary'!DY91="Yes"),OFFSET('Hygiene Data'!$G$7,0,10*ROW('Hygiene Data'!G85)),NA())</f>
        <v>#N/A</v>
      </c>
      <c r="BK91" s="539" t="e">
        <f ca="1">+IF(AND(ISNUMBER(OFFSET('Hygiene Data'!$G$9,0,10*ROW('Hygiene Data'!G85))),'Data Summary'!DZ91="Yes"),OFFSET('Hygiene Data'!$G$9,0,10*ROW('Hygiene Data'!G85)),NA())</f>
        <v>#N/A</v>
      </c>
      <c r="BL91" s="539" t="e">
        <f ca="1">+IF(AND(ISNUMBER(OFFSET('Hygiene Data'!$H$5,0,10*ROW('Hygiene Data'!H85))),'Data Summary'!EA91="Yes"),OFFSET('Hygiene Data'!$H$5,0,10*ROW('Hygiene Data'!H85)),NA())</f>
        <v>#N/A</v>
      </c>
      <c r="BM91" s="539" t="e">
        <f ca="1">+IF(AND(ISNUMBER(OFFSET('Hygiene Data'!$H$7,0,10*ROW('Hygiene Data'!H85))),'Data Summary'!EB91="Yes"),OFFSET('Hygiene Data'!$H$7,0,10*ROW('Hygiene Data'!H85)),NA())</f>
        <v>#N/A</v>
      </c>
      <c r="BN91" s="539" t="e">
        <f ca="1">+IF(AND(ISNUMBER(OFFSET('Hygiene Data'!$H$9,0,10*ROW('Hygiene Data'!H85))),'Data Summary'!EC91="Yes"),OFFSET('Hygiene Data'!$H$9,0,10*ROW('Hygiene Data'!H85)),NA())</f>
        <v>#N/A</v>
      </c>
      <c r="BO91" s="539" t="e">
        <f ca="1">+IF(AND(ISNUMBER(OFFSET('Hygiene Data'!$I$5,0,10*ROW('Hygiene Data'!I85))),'Data Summary'!ED91="Yes"),OFFSET('Hygiene Data'!$I$5,0,10*ROW('Hygiene Data'!I85)),NA())</f>
        <v>#N/A</v>
      </c>
      <c r="BP91" s="539" t="e">
        <f ca="1">+IF(AND(ISNUMBER(OFFSET('Hygiene Data'!$I$7,0,10*ROW('Hygiene Data'!I85))),'Data Summary'!EE91="Yes"),OFFSET('Hygiene Data'!$I$7,0,10*ROW('Hygiene Data'!I85)),NA())</f>
        <v>#N/A</v>
      </c>
      <c r="BQ91" s="539" t="e">
        <f ca="1">+IF(AND(ISNUMBER(OFFSET('Hygiene Data'!$I$9,0,10*ROW('Hygiene Data'!I85))),'Data Summary'!EF91="Yes"),OFFSET('Hygiene Data'!$I$9,0,10*ROW('Hygiene Data'!I85)),NA())</f>
        <v>#N/A</v>
      </c>
    </row>
    <row r="92" spans="1:69" x14ac:dyDescent="0.25">
      <c r="A92" s="535" t="e">
        <f ca="1">+RIGHT('Data Summary'!A92,LEN('Data Summary'!A92)-9)</f>
        <v>#VALUE!</v>
      </c>
      <c r="B92" s="509" t="str">
        <f ca="1">+IF(ISTEXT('Data Summary'!B92),'Data Summary'!B92,"")</f>
        <v/>
      </c>
      <c r="C92" s="536" t="e">
        <f ca="1">+VALUE('Data Summary'!C92)</f>
        <v>#VALUE!</v>
      </c>
      <c r="D92" s="537" t="e">
        <f ca="1">+IF(AND(ISNUMBER(OFFSET('Water Data'!$D$4,0,10*ROW('Water Data'!D86))),'Data Summary'!BS92="Yes"),100-OFFSET('Water Data'!$D$4,0,10*ROW('Water Data'!D86)),NA())</f>
        <v>#N/A</v>
      </c>
      <c r="E92" s="537" t="e">
        <f ca="1">+IF(AND(ISNUMBER(OFFSET('Water Data'!$D$6,0,10*ROW('Water Data'!D86))),'Data Summary'!BT92="Yes"),OFFSET('Water Data'!$D$6,0,10*ROW('Water Data'!D86)),NA())</f>
        <v>#N/A</v>
      </c>
      <c r="F92" s="537" t="e">
        <f ca="1">+IF(AND(ISNUMBER(OFFSET('Water Data'!$D$9,0,10*ROW('Water Data'!D86))),'Data Summary'!BU92="Yes"),OFFSET('Water Data'!$D$9,0,10*ROW('Water Data'!D86)),NA())</f>
        <v>#N/A</v>
      </c>
      <c r="G92" s="537" t="e">
        <f ca="1">+IF(AND(ISNUMBER(OFFSET('Water Data'!$E$4,0,10*ROW('Water Data'!E86))),'Data Summary'!BV92="Yes"),100-OFFSET('Water Data'!$E$4,0,10*ROW('Water Data'!E86)),NA())</f>
        <v>#N/A</v>
      </c>
      <c r="H92" s="537" t="e">
        <f ca="1">+IF(AND(ISNUMBER(OFFSET('Water Data'!$E$6,0,10*ROW('Water Data'!E86))),'Data Summary'!BW92="Yes"),OFFSET('Water Data'!$E$6,0,10*ROW('Water Data'!E86)),NA())</f>
        <v>#N/A</v>
      </c>
      <c r="I92" s="537" t="e">
        <f ca="1">+IF(AND(ISNUMBER(OFFSET('Water Data'!$E$9,0,10*ROW('Water Data'!E86))),'Data Summary'!BX92="Yes"),OFFSET('Water Data'!$E$9,0,10*ROW('Water Data'!E86)),NA())</f>
        <v>#N/A</v>
      </c>
      <c r="J92" s="537" t="e">
        <f ca="1">+IF(AND(ISNUMBER(OFFSET('Water Data'!$F$4,0,10*ROW('Water Data'!F86))),'Data Summary'!BY92="Yes"),100-OFFSET('Water Data'!$F$4,0,10*ROW('Water Data'!F86)),NA())</f>
        <v>#N/A</v>
      </c>
      <c r="K92" s="537" t="e">
        <f ca="1">+IF(AND(ISNUMBER(OFFSET('Water Data'!$F$6,0,10*ROW('Water Data'!F86))),'Data Summary'!BZ92="Yes"),OFFSET('Water Data'!$F$6,0,10*ROW('Water Data'!F86)),NA())</f>
        <v>#N/A</v>
      </c>
      <c r="L92" s="537" t="e">
        <f ca="1">+IF(AND(ISNUMBER(OFFSET('Water Data'!$F$9,0,10*ROW('Water Data'!F86))),'Data Summary'!CA92="Yes"),OFFSET('Water Data'!$F$9,0,10*ROW('Water Data'!F86)),NA())</f>
        <v>#N/A</v>
      </c>
      <c r="M92" s="537" t="e">
        <f ca="1">+IF(AND(ISNUMBER(OFFSET('Water Data'!$G$4,0,10*ROW('Water Data'!G86))),'Data Summary'!CB92="Yes"),100-OFFSET('Water Data'!$G$4,0,10*ROW('Water Data'!G86)),NA())</f>
        <v>#N/A</v>
      </c>
      <c r="N92" s="537" t="e">
        <f ca="1">+IF(AND(ISNUMBER(OFFSET('Water Data'!$G$6,0,10*ROW('Water Data'!G86))),'Data Summary'!CC92="Yes"),OFFSET('Water Data'!$G$6,0,10*ROW('Water Data'!G86)),NA())</f>
        <v>#N/A</v>
      </c>
      <c r="O92" s="537" t="e">
        <f ca="1">+IF(AND(ISNUMBER(OFFSET('Water Data'!$G$9,0,10*ROW('Water Data'!G86))),'Data Summary'!CD92="Yes"),OFFSET('Water Data'!$G$9,0,10*ROW('Water Data'!G86)),NA())</f>
        <v>#N/A</v>
      </c>
      <c r="P92" s="537" t="e">
        <f ca="1">+IF(AND(ISNUMBER(OFFSET('Water Data'!$H$4,0,10*ROW('Water Data'!H86))),'Data Summary'!CE92="Yes"),100-OFFSET('Water Data'!$H$4,0,10*ROW('Water Data'!H86)),NA())</f>
        <v>#N/A</v>
      </c>
      <c r="Q92" s="537" t="e">
        <f ca="1">+IF(AND(ISNUMBER(OFFSET('Water Data'!$H$6,0,10*ROW('Water Data'!H86))),'Data Summary'!CF92="Yes"),OFFSET('Water Data'!$H$6,0,10*ROW('Water Data'!H86)),NA())</f>
        <v>#N/A</v>
      </c>
      <c r="R92" s="537" t="e">
        <f ca="1">+IF(AND(ISNUMBER(OFFSET('Water Data'!$H$9,0,10*ROW('Water Data'!H86))),'Data Summary'!CG92="Yes"),OFFSET('Water Data'!$H$9,0,10*ROW('Water Data'!H86)),NA())</f>
        <v>#N/A</v>
      </c>
      <c r="S92" s="537" t="e">
        <f ca="1">+IF(AND(ISNUMBER(OFFSET('Water Data'!$I$4,0,10*ROW('Water Data'!I86))),'Data Summary'!CH92="Yes"),100-OFFSET('Water Data'!$I$4,0,10*ROW('Water Data'!I86)),NA())</f>
        <v>#N/A</v>
      </c>
      <c r="T92" s="537" t="e">
        <f ca="1">+IF(AND(ISNUMBER(OFFSET('Water Data'!$I$6,0,10*ROW('Water Data'!I86))),'Data Summary'!CI92="Yes"),OFFSET('Water Data'!$I$6,0,10*ROW('Water Data'!I86)),NA())</f>
        <v>#N/A</v>
      </c>
      <c r="U92" s="537" t="e">
        <f ca="1">+IF(AND(ISNUMBER(OFFSET('Water Data'!$I$9,0,10*ROW('Water Data'!I86))),'Data Summary'!CJ92="Yes"),OFFSET('Water Data'!$I$9,0,10*ROW('Water Data'!I86)),NA())</f>
        <v>#N/A</v>
      </c>
      <c r="V92" s="538" t="e">
        <f ca="1">+IF(AND(ISNUMBER(OFFSET('Sanitation Data'!$D$4,0,10*ROW('Sanitation Data'!D86))),'Data Summary'!CK92="Yes"),100-OFFSET('Sanitation Data'!$D$4,0,10*ROW('Sanitation Data'!D86)),NA())</f>
        <v>#N/A</v>
      </c>
      <c r="W92" s="538" t="e">
        <f ca="1">+IF(AND(ISNUMBER(OFFSET('Sanitation Data'!$D$6,0,10*ROW('Sanitation Data'!D86))),'Data Summary'!CL92="Yes"),OFFSET('Sanitation Data'!$D$6,0,10*ROW('Sanitation Data'!D86)),NA())</f>
        <v>#N/A</v>
      </c>
      <c r="X92" s="538" t="e">
        <f ca="1">+IF(AND(ISNUMBER(OFFSET('Sanitation Data'!$D$10,0,10*ROW('Sanitation Data'!D86))),'Data Summary'!CM92="Yes"),OFFSET('Sanitation Data'!$D$10,0,10*ROW('Sanitation Data'!D86)),NA())</f>
        <v>#N/A</v>
      </c>
      <c r="Y92" s="538" t="e">
        <f ca="1">+IF(AND(ISNUMBER(OFFSET('Sanitation Data'!$D$11,0,10*ROW('Sanitation Data'!D86))),'Data Summary'!CN92="Yes"),OFFSET('Sanitation Data'!$D$11,0,10*ROW('Sanitation Data'!D86)),NA())</f>
        <v>#N/A</v>
      </c>
      <c r="Z92" s="538" t="e">
        <f ca="1">+IF(AND(ISNUMBER(OFFSET('Sanitation Data'!$D$12,0,10*ROW('Sanitation Data'!D86))),'Data Summary'!CO92="Yes"),OFFSET('Sanitation Data'!$D$12,0,10*ROW('Sanitation Data'!D86)),NA())</f>
        <v>#N/A</v>
      </c>
      <c r="AA92" s="538" t="e">
        <f ca="1">+IF(AND(ISNUMBER(OFFSET('Sanitation Data'!$E$4,0,10*ROW('Sanitation Data'!E86))),'Data Summary'!CP92="Yes"),100-OFFSET('Sanitation Data'!$E$4,0,10*ROW('Sanitation Data'!E86)),NA())</f>
        <v>#N/A</v>
      </c>
      <c r="AB92" s="538" t="e">
        <f ca="1">+IF(AND(ISNUMBER(OFFSET('Sanitation Data'!$E$6,0,10*ROW('Sanitation Data'!E86))),'Data Summary'!CQ92="Yes"),OFFSET('Sanitation Data'!$E$6,0,10*ROW('Sanitation Data'!E86)),NA())</f>
        <v>#N/A</v>
      </c>
      <c r="AC92" s="538" t="e">
        <f ca="1">+IF(AND(ISNUMBER(OFFSET('Sanitation Data'!$E$10,0,10*ROW('Sanitation Data'!E86))),'Data Summary'!CR92="Yes"),OFFSET('Sanitation Data'!$E$10,0,10*ROW('Sanitation Data'!E86)),NA())</f>
        <v>#N/A</v>
      </c>
      <c r="AD92" s="538" t="e">
        <f ca="1">+IF(AND(ISNUMBER(OFFSET('Sanitation Data'!$E$11,0,10*ROW('Sanitation Data'!E86))),'Data Summary'!CS92="Yes"),OFFSET('Sanitation Data'!$E$11,0,10*ROW('Sanitation Data'!E86)),NA())</f>
        <v>#N/A</v>
      </c>
      <c r="AE92" s="538" t="e">
        <f ca="1">+IF(AND(ISNUMBER(OFFSET('Sanitation Data'!$E$12,0,10*ROW('Sanitation Data'!E86))),'Data Summary'!CT92="Yes"),OFFSET('Sanitation Data'!$E$12,0,10*ROW('Sanitation Data'!E86)),NA())</f>
        <v>#N/A</v>
      </c>
      <c r="AF92" s="538" t="e">
        <f ca="1">+IF(AND(ISNUMBER(OFFSET('Sanitation Data'!$F$4,0,10*ROW('Sanitation Data'!F86))),'Data Summary'!CU92="Yes"),100-OFFSET('Sanitation Data'!$F$4,0,10*ROW('Sanitation Data'!F86)),NA())</f>
        <v>#N/A</v>
      </c>
      <c r="AG92" s="538" t="e">
        <f ca="1">+IF(AND(ISNUMBER(OFFSET('Sanitation Data'!$F$6,0,10*ROW('Sanitation Data'!F86))),'Data Summary'!CV92="Yes"),OFFSET('Sanitation Data'!$F$6,0,10*ROW('Sanitation Data'!F86)),NA())</f>
        <v>#N/A</v>
      </c>
      <c r="AH92" s="538" t="e">
        <f ca="1">+IF(AND(ISNUMBER(OFFSET('Sanitation Data'!$F$10,0,10*ROW('Sanitation Data'!F86))),'Data Summary'!CW92="Yes"),OFFSET('Sanitation Data'!$F$10,0,10*ROW('Sanitation Data'!F86)),NA())</f>
        <v>#N/A</v>
      </c>
      <c r="AI92" s="538" t="e">
        <f ca="1">+IF(AND(ISNUMBER(OFFSET('Sanitation Data'!$F$11,0,10*ROW('Sanitation Data'!F86))),'Data Summary'!CX92="Yes"),OFFSET('Sanitation Data'!$F$11,0,10*ROW('Sanitation Data'!F86)),NA())</f>
        <v>#N/A</v>
      </c>
      <c r="AJ92" s="538" t="e">
        <f ca="1">+IF(AND(ISNUMBER(OFFSET('Sanitation Data'!$F$12,0,10*ROW('Sanitation Data'!F86))),'Data Summary'!CY92="Yes"),OFFSET('Sanitation Data'!$F$12,0,10*ROW('Sanitation Data'!F86)),NA())</f>
        <v>#N/A</v>
      </c>
      <c r="AK92" s="538" t="e">
        <f ca="1">+IF(AND(ISNUMBER(OFFSET('Sanitation Data'!$G$4,0,10*ROW('Sanitation Data'!G86))),'Data Summary'!CZ92="Yes"),100-OFFSET('Sanitation Data'!$G$4,0,10*ROW('Sanitation Data'!G86)),NA())</f>
        <v>#N/A</v>
      </c>
      <c r="AL92" s="538" t="e">
        <f ca="1">+IF(AND(ISNUMBER(OFFSET('Sanitation Data'!$G$6,0,10*ROW('Sanitation Data'!G86))),'Data Summary'!DA92="Yes"),OFFSET('Sanitation Data'!$G$6,0,10*ROW('Sanitation Data'!G86)),NA())</f>
        <v>#N/A</v>
      </c>
      <c r="AM92" s="538" t="e">
        <f ca="1">+IF(AND(ISNUMBER(OFFSET('Sanitation Data'!$G$10,0,10*ROW('Sanitation Data'!G86))),'Data Summary'!DB92="Yes"),OFFSET('Sanitation Data'!$G$10,0,10*ROW('Sanitation Data'!G86)),NA())</f>
        <v>#N/A</v>
      </c>
      <c r="AN92" s="538" t="e">
        <f ca="1">+IF(AND(ISNUMBER(OFFSET('Sanitation Data'!$G$11,0,10*ROW('Sanitation Data'!G86))),'Data Summary'!DC92="Yes"),OFFSET('Sanitation Data'!$G$11,0,10*ROW('Sanitation Data'!G86)),NA())</f>
        <v>#N/A</v>
      </c>
      <c r="AO92" s="538" t="e">
        <f ca="1">+IF(AND(ISNUMBER(OFFSET('Sanitation Data'!$G$12,0,10*ROW('Sanitation Data'!G86))),'Data Summary'!DD92="Yes"),OFFSET('Sanitation Data'!$G$12,0,10*ROW('Sanitation Data'!G86)),NA())</f>
        <v>#N/A</v>
      </c>
      <c r="AP92" s="538" t="e">
        <f ca="1">+IF(AND(ISNUMBER(OFFSET('Sanitation Data'!$H$4,0,10*ROW('Sanitation Data'!H86))),'Data Summary'!DE92="Yes"),100-OFFSET('Sanitation Data'!$H$4,0,10*ROW('Sanitation Data'!H86)),NA())</f>
        <v>#N/A</v>
      </c>
      <c r="AQ92" s="538" t="e">
        <f ca="1">+IF(AND(ISNUMBER(OFFSET('Sanitation Data'!$H$6,0,10*ROW('Sanitation Data'!H86))),'Data Summary'!DF92="Yes"),OFFSET('Sanitation Data'!$H$6,0,10*ROW('Sanitation Data'!H86)),NA())</f>
        <v>#N/A</v>
      </c>
      <c r="AR92" s="538" t="e">
        <f ca="1">+IF(AND(ISNUMBER(OFFSET('Sanitation Data'!$H$10,0,10*ROW('Sanitation Data'!H86))),'Data Summary'!DG92="Yes"),OFFSET('Sanitation Data'!$H$10,0,10*ROW('Sanitation Data'!H86)),NA())</f>
        <v>#N/A</v>
      </c>
      <c r="AS92" s="538" t="e">
        <f ca="1">+IF(AND(ISNUMBER(OFFSET('Sanitation Data'!$H$11,0,10*ROW('Sanitation Data'!H86))),'Data Summary'!DH92="Yes"),OFFSET('Sanitation Data'!$H$11,0,10*ROW('Sanitation Data'!H86)),NA())</f>
        <v>#N/A</v>
      </c>
      <c r="AT92" s="538" t="e">
        <f ca="1">+IF(AND(ISNUMBER(OFFSET('Sanitation Data'!$H$12,0,10*ROW('Sanitation Data'!H86))),'Data Summary'!DI92="Yes"),OFFSET('Sanitation Data'!$H$12,0,10*ROW('Sanitation Data'!H86)),NA())</f>
        <v>#N/A</v>
      </c>
      <c r="AU92" s="538" t="e">
        <f ca="1">+IF(AND(ISNUMBER(OFFSET('Sanitation Data'!$I$4,0,10*ROW('Sanitation Data'!I86))),'Data Summary'!DJ92="Yes"),100-OFFSET('Sanitation Data'!$I$4,0,10*ROW('Sanitation Data'!I86)),NA())</f>
        <v>#N/A</v>
      </c>
      <c r="AV92" s="538" t="e">
        <f ca="1">+IF(AND(ISNUMBER(OFFSET('Sanitation Data'!$I$6,0,10*ROW('Sanitation Data'!I86))),'Data Summary'!DK92="Yes"),OFFSET('Sanitation Data'!$I$6,0,10*ROW('Sanitation Data'!I86)),NA())</f>
        <v>#N/A</v>
      </c>
      <c r="AW92" s="538" t="e">
        <f ca="1">+IF(AND(ISNUMBER(OFFSET('Sanitation Data'!$I$10,0,10*ROW('Sanitation Data'!I86))),'Data Summary'!DL92="Yes"),OFFSET('Sanitation Data'!$I$10,0,10*ROW('Sanitation Data'!I86)),NA())</f>
        <v>#N/A</v>
      </c>
      <c r="AX92" s="538" t="e">
        <f ca="1">+IF(AND(ISNUMBER(OFFSET('Sanitation Data'!$I$11,0,10*ROW('Sanitation Data'!I86))),'Data Summary'!DM92="Yes"),OFFSET('Sanitation Data'!$I$11,0,10*ROW('Sanitation Data'!I86)),NA())</f>
        <v>#N/A</v>
      </c>
      <c r="AY92" s="538" t="e">
        <f ca="1">+IF(AND(ISNUMBER(OFFSET('Sanitation Data'!$I$12,0,10*ROW('Sanitation Data'!I86))),'Data Summary'!DN92="Yes"),OFFSET('Sanitation Data'!$I$12,0,10*ROW('Sanitation Data'!I86)),NA())</f>
        <v>#N/A</v>
      </c>
      <c r="AZ92" s="539" t="e">
        <f ca="1">+IF(AND(ISNUMBER(OFFSET('Hygiene Data'!$D$5,0,10*ROW('Hygiene Data'!D86))),'Data Summary'!DO92="Yes"),OFFSET('Hygiene Data'!$D$5,0,10*ROW('Hygiene Data'!D86)),NA())</f>
        <v>#N/A</v>
      </c>
      <c r="BA92" s="539" t="e">
        <f ca="1">+IF(AND(ISNUMBER(OFFSET('Hygiene Data'!$D$7,0,10*ROW('Hygiene Data'!D86))),'Data Summary'!DP92="Yes"),OFFSET('Hygiene Data'!$D$7,0,10*ROW('Hygiene Data'!D86)),NA())</f>
        <v>#N/A</v>
      </c>
      <c r="BB92" s="539" t="e">
        <f ca="1">+IF(AND(ISNUMBER(OFFSET('Hygiene Data'!$D$9,0,10*ROW('Hygiene Data'!D86))),'Data Summary'!DQ92="Yes"),OFFSET('Hygiene Data'!$D$9,0,10*ROW('Hygiene Data'!D86)),NA())</f>
        <v>#N/A</v>
      </c>
      <c r="BC92" s="539" t="e">
        <f ca="1">+IF(AND(ISNUMBER(OFFSET('Hygiene Data'!$E$5,0,10*ROW('Hygiene Data'!E86))),'Data Summary'!DR92="Yes"),OFFSET('Hygiene Data'!$E$5,0,10*ROW('Hygiene Data'!E86)),NA())</f>
        <v>#N/A</v>
      </c>
      <c r="BD92" s="539" t="e">
        <f ca="1">+IF(AND(ISNUMBER(OFFSET('Hygiene Data'!$E$7,0,10*ROW('Hygiene Data'!E86))),'Data Summary'!DS92="Yes"),OFFSET('Hygiene Data'!$E$7,0,10*ROW('Hygiene Data'!E86)),NA())</f>
        <v>#N/A</v>
      </c>
      <c r="BE92" s="539" t="e">
        <f ca="1">+IF(AND(ISNUMBER(OFFSET('Hygiene Data'!$E$9,0,10*ROW('Hygiene Data'!E86))),'Data Summary'!DT92="Yes"),OFFSET('Hygiene Data'!$E$9,0,10*ROW('Hygiene Data'!E86)),NA())</f>
        <v>#N/A</v>
      </c>
      <c r="BF92" s="539" t="e">
        <f ca="1">+IF(AND(ISNUMBER(OFFSET('Hygiene Data'!$F$5,0,10*ROW('Hygiene Data'!F86))),'Data Summary'!DU92="Yes"),OFFSET('Hygiene Data'!$F$5,0,10*ROW('Hygiene Data'!F86)),NA())</f>
        <v>#N/A</v>
      </c>
      <c r="BG92" s="539" t="e">
        <f ca="1">+IF(AND(ISNUMBER(OFFSET('Hygiene Data'!$F$7,0,10*ROW('Hygiene Data'!F86))),'Data Summary'!DV92="Yes"),OFFSET('Hygiene Data'!$F$7,0,10*ROW('Hygiene Data'!F86)),NA())</f>
        <v>#N/A</v>
      </c>
      <c r="BH92" s="539" t="e">
        <f ca="1">+IF(AND(ISNUMBER(OFFSET('Hygiene Data'!$F$9,0,10*ROW('Hygiene Data'!F86))),'Data Summary'!DW92="Yes"),OFFSET('Hygiene Data'!$F$9,0,10*ROW('Hygiene Data'!F86)),NA())</f>
        <v>#N/A</v>
      </c>
      <c r="BI92" s="539" t="e">
        <f ca="1">+IF(AND(ISNUMBER(OFFSET('Hygiene Data'!$G$5,0,10*ROW('Hygiene Data'!G86))),'Data Summary'!DX92="Yes"),OFFSET('Hygiene Data'!$G$5,0,10*ROW('Hygiene Data'!G86)),NA())</f>
        <v>#N/A</v>
      </c>
      <c r="BJ92" s="539" t="e">
        <f ca="1">+IF(AND(ISNUMBER(OFFSET('Hygiene Data'!$G$7,0,10*ROW('Hygiene Data'!G86))),'Data Summary'!DY92="Yes"),OFFSET('Hygiene Data'!$G$7,0,10*ROW('Hygiene Data'!G86)),NA())</f>
        <v>#N/A</v>
      </c>
      <c r="BK92" s="539" t="e">
        <f ca="1">+IF(AND(ISNUMBER(OFFSET('Hygiene Data'!$G$9,0,10*ROW('Hygiene Data'!G86))),'Data Summary'!DZ92="Yes"),OFFSET('Hygiene Data'!$G$9,0,10*ROW('Hygiene Data'!G86)),NA())</f>
        <v>#N/A</v>
      </c>
      <c r="BL92" s="539" t="e">
        <f ca="1">+IF(AND(ISNUMBER(OFFSET('Hygiene Data'!$H$5,0,10*ROW('Hygiene Data'!H86))),'Data Summary'!EA92="Yes"),OFFSET('Hygiene Data'!$H$5,0,10*ROW('Hygiene Data'!H86)),NA())</f>
        <v>#N/A</v>
      </c>
      <c r="BM92" s="539" t="e">
        <f ca="1">+IF(AND(ISNUMBER(OFFSET('Hygiene Data'!$H$7,0,10*ROW('Hygiene Data'!H86))),'Data Summary'!EB92="Yes"),OFFSET('Hygiene Data'!$H$7,0,10*ROW('Hygiene Data'!H86)),NA())</f>
        <v>#N/A</v>
      </c>
      <c r="BN92" s="539" t="e">
        <f ca="1">+IF(AND(ISNUMBER(OFFSET('Hygiene Data'!$H$9,0,10*ROW('Hygiene Data'!H86))),'Data Summary'!EC92="Yes"),OFFSET('Hygiene Data'!$H$9,0,10*ROW('Hygiene Data'!H86)),NA())</f>
        <v>#N/A</v>
      </c>
      <c r="BO92" s="539" t="e">
        <f ca="1">+IF(AND(ISNUMBER(OFFSET('Hygiene Data'!$I$5,0,10*ROW('Hygiene Data'!I86))),'Data Summary'!ED92="Yes"),OFFSET('Hygiene Data'!$I$5,0,10*ROW('Hygiene Data'!I86)),NA())</f>
        <v>#N/A</v>
      </c>
      <c r="BP92" s="539" t="e">
        <f ca="1">+IF(AND(ISNUMBER(OFFSET('Hygiene Data'!$I$7,0,10*ROW('Hygiene Data'!I86))),'Data Summary'!EE92="Yes"),OFFSET('Hygiene Data'!$I$7,0,10*ROW('Hygiene Data'!I86)),NA())</f>
        <v>#N/A</v>
      </c>
      <c r="BQ92" s="539" t="e">
        <f ca="1">+IF(AND(ISNUMBER(OFFSET('Hygiene Data'!$I$9,0,10*ROW('Hygiene Data'!I86))),'Data Summary'!EF92="Yes"),OFFSET('Hygiene Data'!$I$9,0,10*ROW('Hygiene Data'!I86)),NA())</f>
        <v>#N/A</v>
      </c>
    </row>
    <row r="93" spans="1:69" x14ac:dyDescent="0.25">
      <c r="A93" s="535" t="e">
        <f ca="1">+RIGHT('Data Summary'!A93,LEN('Data Summary'!A93)-9)</f>
        <v>#VALUE!</v>
      </c>
      <c r="B93" s="509" t="str">
        <f ca="1">+IF(ISTEXT('Data Summary'!B93),'Data Summary'!B93,"")</f>
        <v/>
      </c>
      <c r="C93" s="536" t="e">
        <f ca="1">+VALUE('Data Summary'!C93)</f>
        <v>#VALUE!</v>
      </c>
      <c r="D93" s="537" t="e">
        <f ca="1">+IF(AND(ISNUMBER(OFFSET('Water Data'!$D$4,0,10*ROW('Water Data'!D87))),'Data Summary'!BS93="Yes"),100-OFFSET('Water Data'!$D$4,0,10*ROW('Water Data'!D87)),NA())</f>
        <v>#N/A</v>
      </c>
      <c r="E93" s="537" t="e">
        <f ca="1">+IF(AND(ISNUMBER(OFFSET('Water Data'!$D$6,0,10*ROW('Water Data'!D87))),'Data Summary'!BT93="Yes"),OFFSET('Water Data'!$D$6,0,10*ROW('Water Data'!D87)),NA())</f>
        <v>#N/A</v>
      </c>
      <c r="F93" s="537" t="e">
        <f ca="1">+IF(AND(ISNUMBER(OFFSET('Water Data'!$D$9,0,10*ROW('Water Data'!D87))),'Data Summary'!BU93="Yes"),OFFSET('Water Data'!$D$9,0,10*ROW('Water Data'!D87)),NA())</f>
        <v>#N/A</v>
      </c>
      <c r="G93" s="537" t="e">
        <f ca="1">+IF(AND(ISNUMBER(OFFSET('Water Data'!$E$4,0,10*ROW('Water Data'!E87))),'Data Summary'!BV93="Yes"),100-OFFSET('Water Data'!$E$4,0,10*ROW('Water Data'!E87)),NA())</f>
        <v>#N/A</v>
      </c>
      <c r="H93" s="537" t="e">
        <f ca="1">+IF(AND(ISNUMBER(OFFSET('Water Data'!$E$6,0,10*ROW('Water Data'!E87))),'Data Summary'!BW93="Yes"),OFFSET('Water Data'!$E$6,0,10*ROW('Water Data'!E87)),NA())</f>
        <v>#N/A</v>
      </c>
      <c r="I93" s="537" t="e">
        <f ca="1">+IF(AND(ISNUMBER(OFFSET('Water Data'!$E$9,0,10*ROW('Water Data'!E87))),'Data Summary'!BX93="Yes"),OFFSET('Water Data'!$E$9,0,10*ROW('Water Data'!E87)),NA())</f>
        <v>#N/A</v>
      </c>
      <c r="J93" s="537" t="e">
        <f ca="1">+IF(AND(ISNUMBER(OFFSET('Water Data'!$F$4,0,10*ROW('Water Data'!F87))),'Data Summary'!BY93="Yes"),100-OFFSET('Water Data'!$F$4,0,10*ROW('Water Data'!F87)),NA())</f>
        <v>#N/A</v>
      </c>
      <c r="K93" s="537" t="e">
        <f ca="1">+IF(AND(ISNUMBER(OFFSET('Water Data'!$F$6,0,10*ROW('Water Data'!F87))),'Data Summary'!BZ93="Yes"),OFFSET('Water Data'!$F$6,0,10*ROW('Water Data'!F87)),NA())</f>
        <v>#N/A</v>
      </c>
      <c r="L93" s="537" t="e">
        <f ca="1">+IF(AND(ISNUMBER(OFFSET('Water Data'!$F$9,0,10*ROW('Water Data'!F87))),'Data Summary'!CA93="Yes"),OFFSET('Water Data'!$F$9,0,10*ROW('Water Data'!F87)),NA())</f>
        <v>#N/A</v>
      </c>
      <c r="M93" s="537" t="e">
        <f ca="1">+IF(AND(ISNUMBER(OFFSET('Water Data'!$G$4,0,10*ROW('Water Data'!G87))),'Data Summary'!CB93="Yes"),100-OFFSET('Water Data'!$G$4,0,10*ROW('Water Data'!G87)),NA())</f>
        <v>#N/A</v>
      </c>
      <c r="N93" s="537" t="e">
        <f ca="1">+IF(AND(ISNUMBER(OFFSET('Water Data'!$G$6,0,10*ROW('Water Data'!G87))),'Data Summary'!CC93="Yes"),OFFSET('Water Data'!$G$6,0,10*ROW('Water Data'!G87)),NA())</f>
        <v>#N/A</v>
      </c>
      <c r="O93" s="537" t="e">
        <f ca="1">+IF(AND(ISNUMBER(OFFSET('Water Data'!$G$9,0,10*ROW('Water Data'!G87))),'Data Summary'!CD93="Yes"),OFFSET('Water Data'!$G$9,0,10*ROW('Water Data'!G87)),NA())</f>
        <v>#N/A</v>
      </c>
      <c r="P93" s="537" t="e">
        <f ca="1">+IF(AND(ISNUMBER(OFFSET('Water Data'!$H$4,0,10*ROW('Water Data'!H87))),'Data Summary'!CE93="Yes"),100-OFFSET('Water Data'!$H$4,0,10*ROW('Water Data'!H87)),NA())</f>
        <v>#N/A</v>
      </c>
      <c r="Q93" s="537" t="e">
        <f ca="1">+IF(AND(ISNUMBER(OFFSET('Water Data'!$H$6,0,10*ROW('Water Data'!H87))),'Data Summary'!CF93="Yes"),OFFSET('Water Data'!$H$6,0,10*ROW('Water Data'!H87)),NA())</f>
        <v>#N/A</v>
      </c>
      <c r="R93" s="537" t="e">
        <f ca="1">+IF(AND(ISNUMBER(OFFSET('Water Data'!$H$9,0,10*ROW('Water Data'!H87))),'Data Summary'!CG93="Yes"),OFFSET('Water Data'!$H$9,0,10*ROW('Water Data'!H87)),NA())</f>
        <v>#N/A</v>
      </c>
      <c r="S93" s="537" t="e">
        <f ca="1">+IF(AND(ISNUMBER(OFFSET('Water Data'!$I$4,0,10*ROW('Water Data'!I87))),'Data Summary'!CH93="Yes"),100-OFFSET('Water Data'!$I$4,0,10*ROW('Water Data'!I87)),NA())</f>
        <v>#N/A</v>
      </c>
      <c r="T93" s="537" t="e">
        <f ca="1">+IF(AND(ISNUMBER(OFFSET('Water Data'!$I$6,0,10*ROW('Water Data'!I87))),'Data Summary'!CI93="Yes"),OFFSET('Water Data'!$I$6,0,10*ROW('Water Data'!I87)),NA())</f>
        <v>#N/A</v>
      </c>
      <c r="U93" s="537" t="e">
        <f ca="1">+IF(AND(ISNUMBER(OFFSET('Water Data'!$I$9,0,10*ROW('Water Data'!I87))),'Data Summary'!CJ93="Yes"),OFFSET('Water Data'!$I$9,0,10*ROW('Water Data'!I87)),NA())</f>
        <v>#N/A</v>
      </c>
      <c r="V93" s="538" t="e">
        <f ca="1">+IF(AND(ISNUMBER(OFFSET('Sanitation Data'!$D$4,0,10*ROW('Sanitation Data'!D87))),'Data Summary'!CK93="Yes"),100-OFFSET('Sanitation Data'!$D$4,0,10*ROW('Sanitation Data'!D87)),NA())</f>
        <v>#N/A</v>
      </c>
      <c r="W93" s="538" t="e">
        <f ca="1">+IF(AND(ISNUMBER(OFFSET('Sanitation Data'!$D$6,0,10*ROW('Sanitation Data'!D87))),'Data Summary'!CL93="Yes"),OFFSET('Sanitation Data'!$D$6,0,10*ROW('Sanitation Data'!D87)),NA())</f>
        <v>#N/A</v>
      </c>
      <c r="X93" s="538" t="e">
        <f ca="1">+IF(AND(ISNUMBER(OFFSET('Sanitation Data'!$D$10,0,10*ROW('Sanitation Data'!D87))),'Data Summary'!CM93="Yes"),OFFSET('Sanitation Data'!$D$10,0,10*ROW('Sanitation Data'!D87)),NA())</f>
        <v>#N/A</v>
      </c>
      <c r="Y93" s="538" t="e">
        <f ca="1">+IF(AND(ISNUMBER(OFFSET('Sanitation Data'!$D$11,0,10*ROW('Sanitation Data'!D87))),'Data Summary'!CN93="Yes"),OFFSET('Sanitation Data'!$D$11,0,10*ROW('Sanitation Data'!D87)),NA())</f>
        <v>#N/A</v>
      </c>
      <c r="Z93" s="538" t="e">
        <f ca="1">+IF(AND(ISNUMBER(OFFSET('Sanitation Data'!$D$12,0,10*ROW('Sanitation Data'!D87))),'Data Summary'!CO93="Yes"),OFFSET('Sanitation Data'!$D$12,0,10*ROW('Sanitation Data'!D87)),NA())</f>
        <v>#N/A</v>
      </c>
      <c r="AA93" s="538" t="e">
        <f ca="1">+IF(AND(ISNUMBER(OFFSET('Sanitation Data'!$E$4,0,10*ROW('Sanitation Data'!E87))),'Data Summary'!CP93="Yes"),100-OFFSET('Sanitation Data'!$E$4,0,10*ROW('Sanitation Data'!E87)),NA())</f>
        <v>#N/A</v>
      </c>
      <c r="AB93" s="538" t="e">
        <f ca="1">+IF(AND(ISNUMBER(OFFSET('Sanitation Data'!$E$6,0,10*ROW('Sanitation Data'!E87))),'Data Summary'!CQ93="Yes"),OFFSET('Sanitation Data'!$E$6,0,10*ROW('Sanitation Data'!E87)),NA())</f>
        <v>#N/A</v>
      </c>
      <c r="AC93" s="538" t="e">
        <f ca="1">+IF(AND(ISNUMBER(OFFSET('Sanitation Data'!$E$10,0,10*ROW('Sanitation Data'!E87))),'Data Summary'!CR93="Yes"),OFFSET('Sanitation Data'!$E$10,0,10*ROW('Sanitation Data'!E87)),NA())</f>
        <v>#N/A</v>
      </c>
      <c r="AD93" s="538" t="e">
        <f ca="1">+IF(AND(ISNUMBER(OFFSET('Sanitation Data'!$E$11,0,10*ROW('Sanitation Data'!E87))),'Data Summary'!CS93="Yes"),OFFSET('Sanitation Data'!$E$11,0,10*ROW('Sanitation Data'!E87)),NA())</f>
        <v>#N/A</v>
      </c>
      <c r="AE93" s="538" t="e">
        <f ca="1">+IF(AND(ISNUMBER(OFFSET('Sanitation Data'!$E$12,0,10*ROW('Sanitation Data'!E87))),'Data Summary'!CT93="Yes"),OFFSET('Sanitation Data'!$E$12,0,10*ROW('Sanitation Data'!E87)),NA())</f>
        <v>#N/A</v>
      </c>
      <c r="AF93" s="538" t="e">
        <f ca="1">+IF(AND(ISNUMBER(OFFSET('Sanitation Data'!$F$4,0,10*ROW('Sanitation Data'!F87))),'Data Summary'!CU93="Yes"),100-OFFSET('Sanitation Data'!$F$4,0,10*ROW('Sanitation Data'!F87)),NA())</f>
        <v>#N/A</v>
      </c>
      <c r="AG93" s="538" t="e">
        <f ca="1">+IF(AND(ISNUMBER(OFFSET('Sanitation Data'!$F$6,0,10*ROW('Sanitation Data'!F87))),'Data Summary'!CV93="Yes"),OFFSET('Sanitation Data'!$F$6,0,10*ROW('Sanitation Data'!F87)),NA())</f>
        <v>#N/A</v>
      </c>
      <c r="AH93" s="538" t="e">
        <f ca="1">+IF(AND(ISNUMBER(OFFSET('Sanitation Data'!$F$10,0,10*ROW('Sanitation Data'!F87))),'Data Summary'!CW93="Yes"),OFFSET('Sanitation Data'!$F$10,0,10*ROW('Sanitation Data'!F87)),NA())</f>
        <v>#N/A</v>
      </c>
      <c r="AI93" s="538" t="e">
        <f ca="1">+IF(AND(ISNUMBER(OFFSET('Sanitation Data'!$F$11,0,10*ROW('Sanitation Data'!F87))),'Data Summary'!CX93="Yes"),OFFSET('Sanitation Data'!$F$11,0,10*ROW('Sanitation Data'!F87)),NA())</f>
        <v>#N/A</v>
      </c>
      <c r="AJ93" s="538" t="e">
        <f ca="1">+IF(AND(ISNUMBER(OFFSET('Sanitation Data'!$F$12,0,10*ROW('Sanitation Data'!F87))),'Data Summary'!CY93="Yes"),OFFSET('Sanitation Data'!$F$12,0,10*ROW('Sanitation Data'!F87)),NA())</f>
        <v>#N/A</v>
      </c>
      <c r="AK93" s="538" t="e">
        <f ca="1">+IF(AND(ISNUMBER(OFFSET('Sanitation Data'!$G$4,0,10*ROW('Sanitation Data'!G87))),'Data Summary'!CZ93="Yes"),100-OFFSET('Sanitation Data'!$G$4,0,10*ROW('Sanitation Data'!G87)),NA())</f>
        <v>#N/A</v>
      </c>
      <c r="AL93" s="538" t="e">
        <f ca="1">+IF(AND(ISNUMBER(OFFSET('Sanitation Data'!$G$6,0,10*ROW('Sanitation Data'!G87))),'Data Summary'!DA93="Yes"),OFFSET('Sanitation Data'!$G$6,0,10*ROW('Sanitation Data'!G87)),NA())</f>
        <v>#N/A</v>
      </c>
      <c r="AM93" s="538" t="e">
        <f ca="1">+IF(AND(ISNUMBER(OFFSET('Sanitation Data'!$G$10,0,10*ROW('Sanitation Data'!G87))),'Data Summary'!DB93="Yes"),OFFSET('Sanitation Data'!$G$10,0,10*ROW('Sanitation Data'!G87)),NA())</f>
        <v>#N/A</v>
      </c>
      <c r="AN93" s="538" t="e">
        <f ca="1">+IF(AND(ISNUMBER(OFFSET('Sanitation Data'!$G$11,0,10*ROW('Sanitation Data'!G87))),'Data Summary'!DC93="Yes"),OFFSET('Sanitation Data'!$G$11,0,10*ROW('Sanitation Data'!G87)),NA())</f>
        <v>#N/A</v>
      </c>
      <c r="AO93" s="538" t="e">
        <f ca="1">+IF(AND(ISNUMBER(OFFSET('Sanitation Data'!$G$12,0,10*ROW('Sanitation Data'!G87))),'Data Summary'!DD93="Yes"),OFFSET('Sanitation Data'!$G$12,0,10*ROW('Sanitation Data'!G87)),NA())</f>
        <v>#N/A</v>
      </c>
      <c r="AP93" s="538" t="e">
        <f ca="1">+IF(AND(ISNUMBER(OFFSET('Sanitation Data'!$H$4,0,10*ROW('Sanitation Data'!H87))),'Data Summary'!DE93="Yes"),100-OFFSET('Sanitation Data'!$H$4,0,10*ROW('Sanitation Data'!H87)),NA())</f>
        <v>#N/A</v>
      </c>
      <c r="AQ93" s="538" t="e">
        <f ca="1">+IF(AND(ISNUMBER(OFFSET('Sanitation Data'!$H$6,0,10*ROW('Sanitation Data'!H87))),'Data Summary'!DF93="Yes"),OFFSET('Sanitation Data'!$H$6,0,10*ROW('Sanitation Data'!H87)),NA())</f>
        <v>#N/A</v>
      </c>
      <c r="AR93" s="538" t="e">
        <f ca="1">+IF(AND(ISNUMBER(OFFSET('Sanitation Data'!$H$10,0,10*ROW('Sanitation Data'!H87))),'Data Summary'!DG93="Yes"),OFFSET('Sanitation Data'!$H$10,0,10*ROW('Sanitation Data'!H87)),NA())</f>
        <v>#N/A</v>
      </c>
      <c r="AS93" s="538" t="e">
        <f ca="1">+IF(AND(ISNUMBER(OFFSET('Sanitation Data'!$H$11,0,10*ROW('Sanitation Data'!H87))),'Data Summary'!DH93="Yes"),OFFSET('Sanitation Data'!$H$11,0,10*ROW('Sanitation Data'!H87)),NA())</f>
        <v>#N/A</v>
      </c>
      <c r="AT93" s="538" t="e">
        <f ca="1">+IF(AND(ISNUMBER(OFFSET('Sanitation Data'!$H$12,0,10*ROW('Sanitation Data'!H87))),'Data Summary'!DI93="Yes"),OFFSET('Sanitation Data'!$H$12,0,10*ROW('Sanitation Data'!H87)),NA())</f>
        <v>#N/A</v>
      </c>
      <c r="AU93" s="538" t="e">
        <f ca="1">+IF(AND(ISNUMBER(OFFSET('Sanitation Data'!$I$4,0,10*ROW('Sanitation Data'!I87))),'Data Summary'!DJ93="Yes"),100-OFFSET('Sanitation Data'!$I$4,0,10*ROW('Sanitation Data'!I87)),NA())</f>
        <v>#N/A</v>
      </c>
      <c r="AV93" s="538" t="e">
        <f ca="1">+IF(AND(ISNUMBER(OFFSET('Sanitation Data'!$I$6,0,10*ROW('Sanitation Data'!I87))),'Data Summary'!DK93="Yes"),OFFSET('Sanitation Data'!$I$6,0,10*ROW('Sanitation Data'!I87)),NA())</f>
        <v>#N/A</v>
      </c>
      <c r="AW93" s="538" t="e">
        <f ca="1">+IF(AND(ISNUMBER(OFFSET('Sanitation Data'!$I$10,0,10*ROW('Sanitation Data'!I87))),'Data Summary'!DL93="Yes"),OFFSET('Sanitation Data'!$I$10,0,10*ROW('Sanitation Data'!I87)),NA())</f>
        <v>#N/A</v>
      </c>
      <c r="AX93" s="538" t="e">
        <f ca="1">+IF(AND(ISNUMBER(OFFSET('Sanitation Data'!$I$11,0,10*ROW('Sanitation Data'!I87))),'Data Summary'!DM93="Yes"),OFFSET('Sanitation Data'!$I$11,0,10*ROW('Sanitation Data'!I87)),NA())</f>
        <v>#N/A</v>
      </c>
      <c r="AY93" s="538" t="e">
        <f ca="1">+IF(AND(ISNUMBER(OFFSET('Sanitation Data'!$I$12,0,10*ROW('Sanitation Data'!I87))),'Data Summary'!DN93="Yes"),OFFSET('Sanitation Data'!$I$12,0,10*ROW('Sanitation Data'!I87)),NA())</f>
        <v>#N/A</v>
      </c>
      <c r="AZ93" s="539" t="e">
        <f ca="1">+IF(AND(ISNUMBER(OFFSET('Hygiene Data'!$D$5,0,10*ROW('Hygiene Data'!D87))),'Data Summary'!DO93="Yes"),OFFSET('Hygiene Data'!$D$5,0,10*ROW('Hygiene Data'!D87)),NA())</f>
        <v>#N/A</v>
      </c>
      <c r="BA93" s="539" t="e">
        <f ca="1">+IF(AND(ISNUMBER(OFFSET('Hygiene Data'!$D$7,0,10*ROW('Hygiene Data'!D87))),'Data Summary'!DP93="Yes"),OFFSET('Hygiene Data'!$D$7,0,10*ROW('Hygiene Data'!D87)),NA())</f>
        <v>#N/A</v>
      </c>
      <c r="BB93" s="539" t="e">
        <f ca="1">+IF(AND(ISNUMBER(OFFSET('Hygiene Data'!$D$9,0,10*ROW('Hygiene Data'!D87))),'Data Summary'!DQ93="Yes"),OFFSET('Hygiene Data'!$D$9,0,10*ROW('Hygiene Data'!D87)),NA())</f>
        <v>#N/A</v>
      </c>
      <c r="BC93" s="539" t="e">
        <f ca="1">+IF(AND(ISNUMBER(OFFSET('Hygiene Data'!$E$5,0,10*ROW('Hygiene Data'!E87))),'Data Summary'!DR93="Yes"),OFFSET('Hygiene Data'!$E$5,0,10*ROW('Hygiene Data'!E87)),NA())</f>
        <v>#N/A</v>
      </c>
      <c r="BD93" s="539" t="e">
        <f ca="1">+IF(AND(ISNUMBER(OFFSET('Hygiene Data'!$E$7,0,10*ROW('Hygiene Data'!E87))),'Data Summary'!DS93="Yes"),OFFSET('Hygiene Data'!$E$7,0,10*ROW('Hygiene Data'!E87)),NA())</f>
        <v>#N/A</v>
      </c>
      <c r="BE93" s="539" t="e">
        <f ca="1">+IF(AND(ISNUMBER(OFFSET('Hygiene Data'!$E$9,0,10*ROW('Hygiene Data'!E87))),'Data Summary'!DT93="Yes"),OFFSET('Hygiene Data'!$E$9,0,10*ROW('Hygiene Data'!E87)),NA())</f>
        <v>#N/A</v>
      </c>
      <c r="BF93" s="539" t="e">
        <f ca="1">+IF(AND(ISNUMBER(OFFSET('Hygiene Data'!$F$5,0,10*ROW('Hygiene Data'!F87))),'Data Summary'!DU93="Yes"),OFFSET('Hygiene Data'!$F$5,0,10*ROW('Hygiene Data'!F87)),NA())</f>
        <v>#N/A</v>
      </c>
      <c r="BG93" s="539" t="e">
        <f ca="1">+IF(AND(ISNUMBER(OFFSET('Hygiene Data'!$F$7,0,10*ROW('Hygiene Data'!F87))),'Data Summary'!DV93="Yes"),OFFSET('Hygiene Data'!$F$7,0,10*ROW('Hygiene Data'!F87)),NA())</f>
        <v>#N/A</v>
      </c>
      <c r="BH93" s="539" t="e">
        <f ca="1">+IF(AND(ISNUMBER(OFFSET('Hygiene Data'!$F$9,0,10*ROW('Hygiene Data'!F87))),'Data Summary'!DW93="Yes"),OFFSET('Hygiene Data'!$F$9,0,10*ROW('Hygiene Data'!F87)),NA())</f>
        <v>#N/A</v>
      </c>
      <c r="BI93" s="539" t="e">
        <f ca="1">+IF(AND(ISNUMBER(OFFSET('Hygiene Data'!$G$5,0,10*ROW('Hygiene Data'!G87))),'Data Summary'!DX93="Yes"),OFFSET('Hygiene Data'!$G$5,0,10*ROW('Hygiene Data'!G87)),NA())</f>
        <v>#N/A</v>
      </c>
      <c r="BJ93" s="539" t="e">
        <f ca="1">+IF(AND(ISNUMBER(OFFSET('Hygiene Data'!$G$7,0,10*ROW('Hygiene Data'!G87))),'Data Summary'!DY93="Yes"),OFFSET('Hygiene Data'!$G$7,0,10*ROW('Hygiene Data'!G87)),NA())</f>
        <v>#N/A</v>
      </c>
      <c r="BK93" s="539" t="e">
        <f ca="1">+IF(AND(ISNUMBER(OFFSET('Hygiene Data'!$G$9,0,10*ROW('Hygiene Data'!G87))),'Data Summary'!DZ93="Yes"),OFFSET('Hygiene Data'!$G$9,0,10*ROW('Hygiene Data'!G87)),NA())</f>
        <v>#N/A</v>
      </c>
      <c r="BL93" s="539" t="e">
        <f ca="1">+IF(AND(ISNUMBER(OFFSET('Hygiene Data'!$H$5,0,10*ROW('Hygiene Data'!H87))),'Data Summary'!EA93="Yes"),OFFSET('Hygiene Data'!$H$5,0,10*ROW('Hygiene Data'!H87)),NA())</f>
        <v>#N/A</v>
      </c>
      <c r="BM93" s="539" t="e">
        <f ca="1">+IF(AND(ISNUMBER(OFFSET('Hygiene Data'!$H$7,0,10*ROW('Hygiene Data'!H87))),'Data Summary'!EB93="Yes"),OFFSET('Hygiene Data'!$H$7,0,10*ROW('Hygiene Data'!H87)),NA())</f>
        <v>#N/A</v>
      </c>
      <c r="BN93" s="539" t="e">
        <f ca="1">+IF(AND(ISNUMBER(OFFSET('Hygiene Data'!$H$9,0,10*ROW('Hygiene Data'!H87))),'Data Summary'!EC93="Yes"),OFFSET('Hygiene Data'!$H$9,0,10*ROW('Hygiene Data'!H87)),NA())</f>
        <v>#N/A</v>
      </c>
      <c r="BO93" s="539" t="e">
        <f ca="1">+IF(AND(ISNUMBER(OFFSET('Hygiene Data'!$I$5,0,10*ROW('Hygiene Data'!I87))),'Data Summary'!ED93="Yes"),OFFSET('Hygiene Data'!$I$5,0,10*ROW('Hygiene Data'!I87)),NA())</f>
        <v>#N/A</v>
      </c>
      <c r="BP93" s="539" t="e">
        <f ca="1">+IF(AND(ISNUMBER(OFFSET('Hygiene Data'!$I$7,0,10*ROW('Hygiene Data'!I87))),'Data Summary'!EE93="Yes"),OFFSET('Hygiene Data'!$I$7,0,10*ROW('Hygiene Data'!I87)),NA())</f>
        <v>#N/A</v>
      </c>
      <c r="BQ93" s="539" t="e">
        <f ca="1">+IF(AND(ISNUMBER(OFFSET('Hygiene Data'!$I$9,0,10*ROW('Hygiene Data'!I87))),'Data Summary'!EF93="Yes"),OFFSET('Hygiene Data'!$I$9,0,10*ROW('Hygiene Data'!I87)),NA())</f>
        <v>#N/A</v>
      </c>
    </row>
    <row r="94" spans="1:69" x14ac:dyDescent="0.25">
      <c r="A94" s="535" t="e">
        <f ca="1">+RIGHT('Data Summary'!A94,LEN('Data Summary'!A94)-9)</f>
        <v>#VALUE!</v>
      </c>
      <c r="B94" s="509" t="str">
        <f ca="1">+IF(ISTEXT('Data Summary'!B94),'Data Summary'!B94,"")</f>
        <v/>
      </c>
      <c r="C94" s="536" t="e">
        <f ca="1">+VALUE('Data Summary'!C94)</f>
        <v>#VALUE!</v>
      </c>
      <c r="D94" s="537" t="e">
        <f ca="1">+IF(AND(ISNUMBER(OFFSET('Water Data'!$D$4,0,10*ROW('Water Data'!D88))),'Data Summary'!BS94="Yes"),100-OFFSET('Water Data'!$D$4,0,10*ROW('Water Data'!D88)),NA())</f>
        <v>#N/A</v>
      </c>
      <c r="E94" s="537" t="e">
        <f ca="1">+IF(AND(ISNUMBER(OFFSET('Water Data'!$D$6,0,10*ROW('Water Data'!D88))),'Data Summary'!BT94="Yes"),OFFSET('Water Data'!$D$6,0,10*ROW('Water Data'!D88)),NA())</f>
        <v>#N/A</v>
      </c>
      <c r="F94" s="537" t="e">
        <f ca="1">+IF(AND(ISNUMBER(OFFSET('Water Data'!$D$9,0,10*ROW('Water Data'!D88))),'Data Summary'!BU94="Yes"),OFFSET('Water Data'!$D$9,0,10*ROW('Water Data'!D88)),NA())</f>
        <v>#N/A</v>
      </c>
      <c r="G94" s="537" t="e">
        <f ca="1">+IF(AND(ISNUMBER(OFFSET('Water Data'!$E$4,0,10*ROW('Water Data'!E88))),'Data Summary'!BV94="Yes"),100-OFFSET('Water Data'!$E$4,0,10*ROW('Water Data'!E88)),NA())</f>
        <v>#N/A</v>
      </c>
      <c r="H94" s="537" t="e">
        <f ca="1">+IF(AND(ISNUMBER(OFFSET('Water Data'!$E$6,0,10*ROW('Water Data'!E88))),'Data Summary'!BW94="Yes"),OFFSET('Water Data'!$E$6,0,10*ROW('Water Data'!E88)),NA())</f>
        <v>#N/A</v>
      </c>
      <c r="I94" s="537" t="e">
        <f ca="1">+IF(AND(ISNUMBER(OFFSET('Water Data'!$E$9,0,10*ROW('Water Data'!E88))),'Data Summary'!BX94="Yes"),OFFSET('Water Data'!$E$9,0,10*ROW('Water Data'!E88)),NA())</f>
        <v>#N/A</v>
      </c>
      <c r="J94" s="537" t="e">
        <f ca="1">+IF(AND(ISNUMBER(OFFSET('Water Data'!$F$4,0,10*ROW('Water Data'!F88))),'Data Summary'!BY94="Yes"),100-OFFSET('Water Data'!$F$4,0,10*ROW('Water Data'!F88)),NA())</f>
        <v>#N/A</v>
      </c>
      <c r="K94" s="537" t="e">
        <f ca="1">+IF(AND(ISNUMBER(OFFSET('Water Data'!$F$6,0,10*ROW('Water Data'!F88))),'Data Summary'!BZ94="Yes"),OFFSET('Water Data'!$F$6,0,10*ROW('Water Data'!F88)),NA())</f>
        <v>#N/A</v>
      </c>
      <c r="L94" s="537" t="e">
        <f ca="1">+IF(AND(ISNUMBER(OFFSET('Water Data'!$F$9,0,10*ROW('Water Data'!F88))),'Data Summary'!CA94="Yes"),OFFSET('Water Data'!$F$9,0,10*ROW('Water Data'!F88)),NA())</f>
        <v>#N/A</v>
      </c>
      <c r="M94" s="537" t="e">
        <f ca="1">+IF(AND(ISNUMBER(OFFSET('Water Data'!$G$4,0,10*ROW('Water Data'!G88))),'Data Summary'!CB94="Yes"),100-OFFSET('Water Data'!$G$4,0,10*ROW('Water Data'!G88)),NA())</f>
        <v>#N/A</v>
      </c>
      <c r="N94" s="537" t="e">
        <f ca="1">+IF(AND(ISNUMBER(OFFSET('Water Data'!$G$6,0,10*ROW('Water Data'!G88))),'Data Summary'!CC94="Yes"),OFFSET('Water Data'!$G$6,0,10*ROW('Water Data'!G88)),NA())</f>
        <v>#N/A</v>
      </c>
      <c r="O94" s="537" t="e">
        <f ca="1">+IF(AND(ISNUMBER(OFFSET('Water Data'!$G$9,0,10*ROW('Water Data'!G88))),'Data Summary'!CD94="Yes"),OFFSET('Water Data'!$G$9,0,10*ROW('Water Data'!G88)),NA())</f>
        <v>#N/A</v>
      </c>
      <c r="P94" s="537" t="e">
        <f ca="1">+IF(AND(ISNUMBER(OFFSET('Water Data'!$H$4,0,10*ROW('Water Data'!H88))),'Data Summary'!CE94="Yes"),100-OFFSET('Water Data'!$H$4,0,10*ROW('Water Data'!H88)),NA())</f>
        <v>#N/A</v>
      </c>
      <c r="Q94" s="537" t="e">
        <f ca="1">+IF(AND(ISNUMBER(OFFSET('Water Data'!$H$6,0,10*ROW('Water Data'!H88))),'Data Summary'!CF94="Yes"),OFFSET('Water Data'!$H$6,0,10*ROW('Water Data'!H88)),NA())</f>
        <v>#N/A</v>
      </c>
      <c r="R94" s="537" t="e">
        <f ca="1">+IF(AND(ISNUMBER(OFFSET('Water Data'!$H$9,0,10*ROW('Water Data'!H88))),'Data Summary'!CG94="Yes"),OFFSET('Water Data'!$H$9,0,10*ROW('Water Data'!H88)),NA())</f>
        <v>#N/A</v>
      </c>
      <c r="S94" s="537" t="e">
        <f ca="1">+IF(AND(ISNUMBER(OFFSET('Water Data'!$I$4,0,10*ROW('Water Data'!I88))),'Data Summary'!CH94="Yes"),100-OFFSET('Water Data'!$I$4,0,10*ROW('Water Data'!I88)),NA())</f>
        <v>#N/A</v>
      </c>
      <c r="T94" s="537" t="e">
        <f ca="1">+IF(AND(ISNUMBER(OFFSET('Water Data'!$I$6,0,10*ROW('Water Data'!I88))),'Data Summary'!CI94="Yes"),OFFSET('Water Data'!$I$6,0,10*ROW('Water Data'!I88)),NA())</f>
        <v>#N/A</v>
      </c>
      <c r="U94" s="537" t="e">
        <f ca="1">+IF(AND(ISNUMBER(OFFSET('Water Data'!$I$9,0,10*ROW('Water Data'!I88))),'Data Summary'!CJ94="Yes"),OFFSET('Water Data'!$I$9,0,10*ROW('Water Data'!I88)),NA())</f>
        <v>#N/A</v>
      </c>
      <c r="V94" s="538" t="e">
        <f ca="1">+IF(AND(ISNUMBER(OFFSET('Sanitation Data'!$D$4,0,10*ROW('Sanitation Data'!D88))),'Data Summary'!CK94="Yes"),100-OFFSET('Sanitation Data'!$D$4,0,10*ROW('Sanitation Data'!D88)),NA())</f>
        <v>#N/A</v>
      </c>
      <c r="W94" s="538" t="e">
        <f ca="1">+IF(AND(ISNUMBER(OFFSET('Sanitation Data'!$D$6,0,10*ROW('Sanitation Data'!D88))),'Data Summary'!CL94="Yes"),OFFSET('Sanitation Data'!$D$6,0,10*ROW('Sanitation Data'!D88)),NA())</f>
        <v>#N/A</v>
      </c>
      <c r="X94" s="538" t="e">
        <f ca="1">+IF(AND(ISNUMBER(OFFSET('Sanitation Data'!$D$10,0,10*ROW('Sanitation Data'!D88))),'Data Summary'!CM94="Yes"),OFFSET('Sanitation Data'!$D$10,0,10*ROW('Sanitation Data'!D88)),NA())</f>
        <v>#N/A</v>
      </c>
      <c r="Y94" s="538" t="e">
        <f ca="1">+IF(AND(ISNUMBER(OFFSET('Sanitation Data'!$D$11,0,10*ROW('Sanitation Data'!D88))),'Data Summary'!CN94="Yes"),OFFSET('Sanitation Data'!$D$11,0,10*ROW('Sanitation Data'!D88)),NA())</f>
        <v>#N/A</v>
      </c>
      <c r="Z94" s="538" t="e">
        <f ca="1">+IF(AND(ISNUMBER(OFFSET('Sanitation Data'!$D$12,0,10*ROW('Sanitation Data'!D88))),'Data Summary'!CO94="Yes"),OFFSET('Sanitation Data'!$D$12,0,10*ROW('Sanitation Data'!D88)),NA())</f>
        <v>#N/A</v>
      </c>
      <c r="AA94" s="538" t="e">
        <f ca="1">+IF(AND(ISNUMBER(OFFSET('Sanitation Data'!$E$4,0,10*ROW('Sanitation Data'!E88))),'Data Summary'!CP94="Yes"),100-OFFSET('Sanitation Data'!$E$4,0,10*ROW('Sanitation Data'!E88)),NA())</f>
        <v>#N/A</v>
      </c>
      <c r="AB94" s="538" t="e">
        <f ca="1">+IF(AND(ISNUMBER(OFFSET('Sanitation Data'!$E$6,0,10*ROW('Sanitation Data'!E88))),'Data Summary'!CQ94="Yes"),OFFSET('Sanitation Data'!$E$6,0,10*ROW('Sanitation Data'!E88)),NA())</f>
        <v>#N/A</v>
      </c>
      <c r="AC94" s="538" t="e">
        <f ca="1">+IF(AND(ISNUMBER(OFFSET('Sanitation Data'!$E$10,0,10*ROW('Sanitation Data'!E88))),'Data Summary'!CR94="Yes"),OFFSET('Sanitation Data'!$E$10,0,10*ROW('Sanitation Data'!E88)),NA())</f>
        <v>#N/A</v>
      </c>
      <c r="AD94" s="538" t="e">
        <f ca="1">+IF(AND(ISNUMBER(OFFSET('Sanitation Data'!$E$11,0,10*ROW('Sanitation Data'!E88))),'Data Summary'!CS94="Yes"),OFFSET('Sanitation Data'!$E$11,0,10*ROW('Sanitation Data'!E88)),NA())</f>
        <v>#N/A</v>
      </c>
      <c r="AE94" s="538" t="e">
        <f ca="1">+IF(AND(ISNUMBER(OFFSET('Sanitation Data'!$E$12,0,10*ROW('Sanitation Data'!E88))),'Data Summary'!CT94="Yes"),OFFSET('Sanitation Data'!$E$12,0,10*ROW('Sanitation Data'!E88)),NA())</f>
        <v>#N/A</v>
      </c>
      <c r="AF94" s="538" t="e">
        <f ca="1">+IF(AND(ISNUMBER(OFFSET('Sanitation Data'!$F$4,0,10*ROW('Sanitation Data'!F88))),'Data Summary'!CU94="Yes"),100-OFFSET('Sanitation Data'!$F$4,0,10*ROW('Sanitation Data'!F88)),NA())</f>
        <v>#N/A</v>
      </c>
      <c r="AG94" s="538" t="e">
        <f ca="1">+IF(AND(ISNUMBER(OFFSET('Sanitation Data'!$F$6,0,10*ROW('Sanitation Data'!F88))),'Data Summary'!CV94="Yes"),OFFSET('Sanitation Data'!$F$6,0,10*ROW('Sanitation Data'!F88)),NA())</f>
        <v>#N/A</v>
      </c>
      <c r="AH94" s="538" t="e">
        <f ca="1">+IF(AND(ISNUMBER(OFFSET('Sanitation Data'!$F$10,0,10*ROW('Sanitation Data'!F88))),'Data Summary'!CW94="Yes"),OFFSET('Sanitation Data'!$F$10,0,10*ROW('Sanitation Data'!F88)),NA())</f>
        <v>#N/A</v>
      </c>
      <c r="AI94" s="538" t="e">
        <f ca="1">+IF(AND(ISNUMBER(OFFSET('Sanitation Data'!$F$11,0,10*ROW('Sanitation Data'!F88))),'Data Summary'!CX94="Yes"),OFFSET('Sanitation Data'!$F$11,0,10*ROW('Sanitation Data'!F88)),NA())</f>
        <v>#N/A</v>
      </c>
      <c r="AJ94" s="538" t="e">
        <f ca="1">+IF(AND(ISNUMBER(OFFSET('Sanitation Data'!$F$12,0,10*ROW('Sanitation Data'!F88))),'Data Summary'!CY94="Yes"),OFFSET('Sanitation Data'!$F$12,0,10*ROW('Sanitation Data'!F88)),NA())</f>
        <v>#N/A</v>
      </c>
      <c r="AK94" s="538" t="e">
        <f ca="1">+IF(AND(ISNUMBER(OFFSET('Sanitation Data'!$G$4,0,10*ROW('Sanitation Data'!G88))),'Data Summary'!CZ94="Yes"),100-OFFSET('Sanitation Data'!$G$4,0,10*ROW('Sanitation Data'!G88)),NA())</f>
        <v>#N/A</v>
      </c>
      <c r="AL94" s="538" t="e">
        <f ca="1">+IF(AND(ISNUMBER(OFFSET('Sanitation Data'!$G$6,0,10*ROW('Sanitation Data'!G88))),'Data Summary'!DA94="Yes"),OFFSET('Sanitation Data'!$G$6,0,10*ROW('Sanitation Data'!G88)),NA())</f>
        <v>#N/A</v>
      </c>
      <c r="AM94" s="538" t="e">
        <f ca="1">+IF(AND(ISNUMBER(OFFSET('Sanitation Data'!$G$10,0,10*ROW('Sanitation Data'!G88))),'Data Summary'!DB94="Yes"),OFFSET('Sanitation Data'!$G$10,0,10*ROW('Sanitation Data'!G88)),NA())</f>
        <v>#N/A</v>
      </c>
      <c r="AN94" s="538" t="e">
        <f ca="1">+IF(AND(ISNUMBER(OFFSET('Sanitation Data'!$G$11,0,10*ROW('Sanitation Data'!G88))),'Data Summary'!DC94="Yes"),OFFSET('Sanitation Data'!$G$11,0,10*ROW('Sanitation Data'!G88)),NA())</f>
        <v>#N/A</v>
      </c>
      <c r="AO94" s="538" t="e">
        <f ca="1">+IF(AND(ISNUMBER(OFFSET('Sanitation Data'!$G$12,0,10*ROW('Sanitation Data'!G88))),'Data Summary'!DD94="Yes"),OFFSET('Sanitation Data'!$G$12,0,10*ROW('Sanitation Data'!G88)),NA())</f>
        <v>#N/A</v>
      </c>
      <c r="AP94" s="538" t="e">
        <f ca="1">+IF(AND(ISNUMBER(OFFSET('Sanitation Data'!$H$4,0,10*ROW('Sanitation Data'!H88))),'Data Summary'!DE94="Yes"),100-OFFSET('Sanitation Data'!$H$4,0,10*ROW('Sanitation Data'!H88)),NA())</f>
        <v>#N/A</v>
      </c>
      <c r="AQ94" s="538" t="e">
        <f ca="1">+IF(AND(ISNUMBER(OFFSET('Sanitation Data'!$H$6,0,10*ROW('Sanitation Data'!H88))),'Data Summary'!DF94="Yes"),OFFSET('Sanitation Data'!$H$6,0,10*ROW('Sanitation Data'!H88)),NA())</f>
        <v>#N/A</v>
      </c>
      <c r="AR94" s="538" t="e">
        <f ca="1">+IF(AND(ISNUMBER(OFFSET('Sanitation Data'!$H$10,0,10*ROW('Sanitation Data'!H88))),'Data Summary'!DG94="Yes"),OFFSET('Sanitation Data'!$H$10,0,10*ROW('Sanitation Data'!H88)),NA())</f>
        <v>#N/A</v>
      </c>
      <c r="AS94" s="538" t="e">
        <f ca="1">+IF(AND(ISNUMBER(OFFSET('Sanitation Data'!$H$11,0,10*ROW('Sanitation Data'!H88))),'Data Summary'!DH94="Yes"),OFFSET('Sanitation Data'!$H$11,0,10*ROW('Sanitation Data'!H88)),NA())</f>
        <v>#N/A</v>
      </c>
      <c r="AT94" s="538" t="e">
        <f ca="1">+IF(AND(ISNUMBER(OFFSET('Sanitation Data'!$H$12,0,10*ROW('Sanitation Data'!H88))),'Data Summary'!DI94="Yes"),OFFSET('Sanitation Data'!$H$12,0,10*ROW('Sanitation Data'!H88)),NA())</f>
        <v>#N/A</v>
      </c>
      <c r="AU94" s="538" t="e">
        <f ca="1">+IF(AND(ISNUMBER(OFFSET('Sanitation Data'!$I$4,0,10*ROW('Sanitation Data'!I88))),'Data Summary'!DJ94="Yes"),100-OFFSET('Sanitation Data'!$I$4,0,10*ROW('Sanitation Data'!I88)),NA())</f>
        <v>#N/A</v>
      </c>
      <c r="AV94" s="538" t="e">
        <f ca="1">+IF(AND(ISNUMBER(OFFSET('Sanitation Data'!$I$6,0,10*ROW('Sanitation Data'!I88))),'Data Summary'!DK94="Yes"),OFFSET('Sanitation Data'!$I$6,0,10*ROW('Sanitation Data'!I88)),NA())</f>
        <v>#N/A</v>
      </c>
      <c r="AW94" s="538" t="e">
        <f ca="1">+IF(AND(ISNUMBER(OFFSET('Sanitation Data'!$I$10,0,10*ROW('Sanitation Data'!I88))),'Data Summary'!DL94="Yes"),OFFSET('Sanitation Data'!$I$10,0,10*ROW('Sanitation Data'!I88)),NA())</f>
        <v>#N/A</v>
      </c>
      <c r="AX94" s="538" t="e">
        <f ca="1">+IF(AND(ISNUMBER(OFFSET('Sanitation Data'!$I$11,0,10*ROW('Sanitation Data'!I88))),'Data Summary'!DM94="Yes"),OFFSET('Sanitation Data'!$I$11,0,10*ROW('Sanitation Data'!I88)),NA())</f>
        <v>#N/A</v>
      </c>
      <c r="AY94" s="538" t="e">
        <f ca="1">+IF(AND(ISNUMBER(OFFSET('Sanitation Data'!$I$12,0,10*ROW('Sanitation Data'!I88))),'Data Summary'!DN94="Yes"),OFFSET('Sanitation Data'!$I$12,0,10*ROW('Sanitation Data'!I88)),NA())</f>
        <v>#N/A</v>
      </c>
      <c r="AZ94" s="539" t="e">
        <f ca="1">+IF(AND(ISNUMBER(OFFSET('Hygiene Data'!$D$5,0,10*ROW('Hygiene Data'!D88))),'Data Summary'!DO94="Yes"),OFFSET('Hygiene Data'!$D$5,0,10*ROW('Hygiene Data'!D88)),NA())</f>
        <v>#N/A</v>
      </c>
      <c r="BA94" s="539" t="e">
        <f ca="1">+IF(AND(ISNUMBER(OFFSET('Hygiene Data'!$D$7,0,10*ROW('Hygiene Data'!D88))),'Data Summary'!DP94="Yes"),OFFSET('Hygiene Data'!$D$7,0,10*ROW('Hygiene Data'!D88)),NA())</f>
        <v>#N/A</v>
      </c>
      <c r="BB94" s="539" t="e">
        <f ca="1">+IF(AND(ISNUMBER(OFFSET('Hygiene Data'!$D$9,0,10*ROW('Hygiene Data'!D88))),'Data Summary'!DQ94="Yes"),OFFSET('Hygiene Data'!$D$9,0,10*ROW('Hygiene Data'!D88)),NA())</f>
        <v>#N/A</v>
      </c>
      <c r="BC94" s="539" t="e">
        <f ca="1">+IF(AND(ISNUMBER(OFFSET('Hygiene Data'!$E$5,0,10*ROW('Hygiene Data'!E88))),'Data Summary'!DR94="Yes"),OFFSET('Hygiene Data'!$E$5,0,10*ROW('Hygiene Data'!E88)),NA())</f>
        <v>#N/A</v>
      </c>
      <c r="BD94" s="539" t="e">
        <f ca="1">+IF(AND(ISNUMBER(OFFSET('Hygiene Data'!$E$7,0,10*ROW('Hygiene Data'!E88))),'Data Summary'!DS94="Yes"),OFFSET('Hygiene Data'!$E$7,0,10*ROW('Hygiene Data'!E88)),NA())</f>
        <v>#N/A</v>
      </c>
      <c r="BE94" s="539" t="e">
        <f ca="1">+IF(AND(ISNUMBER(OFFSET('Hygiene Data'!$E$9,0,10*ROW('Hygiene Data'!E88))),'Data Summary'!DT94="Yes"),OFFSET('Hygiene Data'!$E$9,0,10*ROW('Hygiene Data'!E88)),NA())</f>
        <v>#N/A</v>
      </c>
      <c r="BF94" s="539" t="e">
        <f ca="1">+IF(AND(ISNUMBER(OFFSET('Hygiene Data'!$F$5,0,10*ROW('Hygiene Data'!F88))),'Data Summary'!DU94="Yes"),OFFSET('Hygiene Data'!$F$5,0,10*ROW('Hygiene Data'!F88)),NA())</f>
        <v>#N/A</v>
      </c>
      <c r="BG94" s="539" t="e">
        <f ca="1">+IF(AND(ISNUMBER(OFFSET('Hygiene Data'!$F$7,0,10*ROW('Hygiene Data'!F88))),'Data Summary'!DV94="Yes"),OFFSET('Hygiene Data'!$F$7,0,10*ROW('Hygiene Data'!F88)),NA())</f>
        <v>#N/A</v>
      </c>
      <c r="BH94" s="539" t="e">
        <f ca="1">+IF(AND(ISNUMBER(OFFSET('Hygiene Data'!$F$9,0,10*ROW('Hygiene Data'!F88))),'Data Summary'!DW94="Yes"),OFFSET('Hygiene Data'!$F$9,0,10*ROW('Hygiene Data'!F88)),NA())</f>
        <v>#N/A</v>
      </c>
      <c r="BI94" s="539" t="e">
        <f ca="1">+IF(AND(ISNUMBER(OFFSET('Hygiene Data'!$G$5,0,10*ROW('Hygiene Data'!G88))),'Data Summary'!DX94="Yes"),OFFSET('Hygiene Data'!$G$5,0,10*ROW('Hygiene Data'!G88)),NA())</f>
        <v>#N/A</v>
      </c>
      <c r="BJ94" s="539" t="e">
        <f ca="1">+IF(AND(ISNUMBER(OFFSET('Hygiene Data'!$G$7,0,10*ROW('Hygiene Data'!G88))),'Data Summary'!DY94="Yes"),OFFSET('Hygiene Data'!$G$7,0,10*ROW('Hygiene Data'!G88)),NA())</f>
        <v>#N/A</v>
      </c>
      <c r="BK94" s="539" t="e">
        <f ca="1">+IF(AND(ISNUMBER(OFFSET('Hygiene Data'!$G$9,0,10*ROW('Hygiene Data'!G88))),'Data Summary'!DZ94="Yes"),OFFSET('Hygiene Data'!$G$9,0,10*ROW('Hygiene Data'!G88)),NA())</f>
        <v>#N/A</v>
      </c>
      <c r="BL94" s="539" t="e">
        <f ca="1">+IF(AND(ISNUMBER(OFFSET('Hygiene Data'!$H$5,0,10*ROW('Hygiene Data'!H88))),'Data Summary'!EA94="Yes"),OFFSET('Hygiene Data'!$H$5,0,10*ROW('Hygiene Data'!H88)),NA())</f>
        <v>#N/A</v>
      </c>
      <c r="BM94" s="539" t="e">
        <f ca="1">+IF(AND(ISNUMBER(OFFSET('Hygiene Data'!$H$7,0,10*ROW('Hygiene Data'!H88))),'Data Summary'!EB94="Yes"),OFFSET('Hygiene Data'!$H$7,0,10*ROW('Hygiene Data'!H88)),NA())</f>
        <v>#N/A</v>
      </c>
      <c r="BN94" s="539" t="e">
        <f ca="1">+IF(AND(ISNUMBER(OFFSET('Hygiene Data'!$H$9,0,10*ROW('Hygiene Data'!H88))),'Data Summary'!EC94="Yes"),OFFSET('Hygiene Data'!$H$9,0,10*ROW('Hygiene Data'!H88)),NA())</f>
        <v>#N/A</v>
      </c>
      <c r="BO94" s="539" t="e">
        <f ca="1">+IF(AND(ISNUMBER(OFFSET('Hygiene Data'!$I$5,0,10*ROW('Hygiene Data'!I88))),'Data Summary'!ED94="Yes"),OFFSET('Hygiene Data'!$I$5,0,10*ROW('Hygiene Data'!I88)),NA())</f>
        <v>#N/A</v>
      </c>
      <c r="BP94" s="539" t="e">
        <f ca="1">+IF(AND(ISNUMBER(OFFSET('Hygiene Data'!$I$7,0,10*ROW('Hygiene Data'!I88))),'Data Summary'!EE94="Yes"),OFFSET('Hygiene Data'!$I$7,0,10*ROW('Hygiene Data'!I88)),NA())</f>
        <v>#N/A</v>
      </c>
      <c r="BQ94" s="539" t="e">
        <f ca="1">+IF(AND(ISNUMBER(OFFSET('Hygiene Data'!$I$9,0,10*ROW('Hygiene Data'!I88))),'Data Summary'!EF94="Yes"),OFFSET('Hygiene Data'!$I$9,0,10*ROW('Hygiene Data'!I88)),NA())</f>
        <v>#N/A</v>
      </c>
    </row>
    <row r="95" spans="1:69" x14ac:dyDescent="0.25">
      <c r="A95" s="535" t="e">
        <f ca="1">+RIGHT('Data Summary'!A95,LEN('Data Summary'!A95)-9)</f>
        <v>#VALUE!</v>
      </c>
      <c r="B95" s="509" t="str">
        <f ca="1">+IF(ISTEXT('Data Summary'!B95),'Data Summary'!B95,"")</f>
        <v/>
      </c>
      <c r="C95" s="536" t="e">
        <f ca="1">+VALUE('Data Summary'!C95)</f>
        <v>#VALUE!</v>
      </c>
      <c r="D95" s="537" t="e">
        <f ca="1">+IF(AND(ISNUMBER(OFFSET('Water Data'!$D$4,0,10*ROW('Water Data'!D89))),'Data Summary'!BS95="Yes"),100-OFFSET('Water Data'!$D$4,0,10*ROW('Water Data'!D89)),NA())</f>
        <v>#N/A</v>
      </c>
      <c r="E95" s="537" t="e">
        <f ca="1">+IF(AND(ISNUMBER(OFFSET('Water Data'!$D$6,0,10*ROW('Water Data'!D89))),'Data Summary'!BT95="Yes"),OFFSET('Water Data'!$D$6,0,10*ROW('Water Data'!D89)),NA())</f>
        <v>#N/A</v>
      </c>
      <c r="F95" s="537" t="e">
        <f ca="1">+IF(AND(ISNUMBER(OFFSET('Water Data'!$D$9,0,10*ROW('Water Data'!D89))),'Data Summary'!BU95="Yes"),OFFSET('Water Data'!$D$9,0,10*ROW('Water Data'!D89)),NA())</f>
        <v>#N/A</v>
      </c>
      <c r="G95" s="537" t="e">
        <f ca="1">+IF(AND(ISNUMBER(OFFSET('Water Data'!$E$4,0,10*ROW('Water Data'!E89))),'Data Summary'!BV95="Yes"),100-OFFSET('Water Data'!$E$4,0,10*ROW('Water Data'!E89)),NA())</f>
        <v>#N/A</v>
      </c>
      <c r="H95" s="537" t="e">
        <f ca="1">+IF(AND(ISNUMBER(OFFSET('Water Data'!$E$6,0,10*ROW('Water Data'!E89))),'Data Summary'!BW95="Yes"),OFFSET('Water Data'!$E$6,0,10*ROW('Water Data'!E89)),NA())</f>
        <v>#N/A</v>
      </c>
      <c r="I95" s="537" t="e">
        <f ca="1">+IF(AND(ISNUMBER(OFFSET('Water Data'!$E$9,0,10*ROW('Water Data'!E89))),'Data Summary'!BX95="Yes"),OFFSET('Water Data'!$E$9,0,10*ROW('Water Data'!E89)),NA())</f>
        <v>#N/A</v>
      </c>
      <c r="J95" s="537" t="e">
        <f ca="1">+IF(AND(ISNUMBER(OFFSET('Water Data'!$F$4,0,10*ROW('Water Data'!F89))),'Data Summary'!BY95="Yes"),100-OFFSET('Water Data'!$F$4,0,10*ROW('Water Data'!F89)),NA())</f>
        <v>#N/A</v>
      </c>
      <c r="K95" s="537" t="e">
        <f ca="1">+IF(AND(ISNUMBER(OFFSET('Water Data'!$F$6,0,10*ROW('Water Data'!F89))),'Data Summary'!BZ95="Yes"),OFFSET('Water Data'!$F$6,0,10*ROW('Water Data'!F89)),NA())</f>
        <v>#N/A</v>
      </c>
      <c r="L95" s="537" t="e">
        <f ca="1">+IF(AND(ISNUMBER(OFFSET('Water Data'!$F$9,0,10*ROW('Water Data'!F89))),'Data Summary'!CA95="Yes"),OFFSET('Water Data'!$F$9,0,10*ROW('Water Data'!F89)),NA())</f>
        <v>#N/A</v>
      </c>
      <c r="M95" s="537" t="e">
        <f ca="1">+IF(AND(ISNUMBER(OFFSET('Water Data'!$G$4,0,10*ROW('Water Data'!G89))),'Data Summary'!CB95="Yes"),100-OFFSET('Water Data'!$G$4,0,10*ROW('Water Data'!G89)),NA())</f>
        <v>#N/A</v>
      </c>
      <c r="N95" s="537" t="e">
        <f ca="1">+IF(AND(ISNUMBER(OFFSET('Water Data'!$G$6,0,10*ROW('Water Data'!G89))),'Data Summary'!CC95="Yes"),OFFSET('Water Data'!$G$6,0,10*ROW('Water Data'!G89)),NA())</f>
        <v>#N/A</v>
      </c>
      <c r="O95" s="537" t="e">
        <f ca="1">+IF(AND(ISNUMBER(OFFSET('Water Data'!$G$9,0,10*ROW('Water Data'!G89))),'Data Summary'!CD95="Yes"),OFFSET('Water Data'!$G$9,0,10*ROW('Water Data'!G89)),NA())</f>
        <v>#N/A</v>
      </c>
      <c r="P95" s="537" t="e">
        <f ca="1">+IF(AND(ISNUMBER(OFFSET('Water Data'!$H$4,0,10*ROW('Water Data'!H89))),'Data Summary'!CE95="Yes"),100-OFFSET('Water Data'!$H$4,0,10*ROW('Water Data'!H89)),NA())</f>
        <v>#N/A</v>
      </c>
      <c r="Q95" s="537" t="e">
        <f ca="1">+IF(AND(ISNUMBER(OFFSET('Water Data'!$H$6,0,10*ROW('Water Data'!H89))),'Data Summary'!CF95="Yes"),OFFSET('Water Data'!$H$6,0,10*ROW('Water Data'!H89)),NA())</f>
        <v>#N/A</v>
      </c>
      <c r="R95" s="537" t="e">
        <f ca="1">+IF(AND(ISNUMBER(OFFSET('Water Data'!$H$9,0,10*ROW('Water Data'!H89))),'Data Summary'!CG95="Yes"),OFFSET('Water Data'!$H$9,0,10*ROW('Water Data'!H89)),NA())</f>
        <v>#N/A</v>
      </c>
      <c r="S95" s="537" t="e">
        <f ca="1">+IF(AND(ISNUMBER(OFFSET('Water Data'!$I$4,0,10*ROW('Water Data'!I89))),'Data Summary'!CH95="Yes"),100-OFFSET('Water Data'!$I$4,0,10*ROW('Water Data'!I89)),NA())</f>
        <v>#N/A</v>
      </c>
      <c r="T95" s="537" t="e">
        <f ca="1">+IF(AND(ISNUMBER(OFFSET('Water Data'!$I$6,0,10*ROW('Water Data'!I89))),'Data Summary'!CI95="Yes"),OFFSET('Water Data'!$I$6,0,10*ROW('Water Data'!I89)),NA())</f>
        <v>#N/A</v>
      </c>
      <c r="U95" s="537" t="e">
        <f ca="1">+IF(AND(ISNUMBER(OFFSET('Water Data'!$I$9,0,10*ROW('Water Data'!I89))),'Data Summary'!CJ95="Yes"),OFFSET('Water Data'!$I$9,0,10*ROW('Water Data'!I89)),NA())</f>
        <v>#N/A</v>
      </c>
      <c r="V95" s="538" t="e">
        <f ca="1">+IF(AND(ISNUMBER(OFFSET('Sanitation Data'!$D$4,0,10*ROW('Sanitation Data'!D89))),'Data Summary'!CK95="Yes"),100-OFFSET('Sanitation Data'!$D$4,0,10*ROW('Sanitation Data'!D89)),NA())</f>
        <v>#N/A</v>
      </c>
      <c r="W95" s="538" t="e">
        <f ca="1">+IF(AND(ISNUMBER(OFFSET('Sanitation Data'!$D$6,0,10*ROW('Sanitation Data'!D89))),'Data Summary'!CL95="Yes"),OFFSET('Sanitation Data'!$D$6,0,10*ROW('Sanitation Data'!D89)),NA())</f>
        <v>#N/A</v>
      </c>
      <c r="X95" s="538" t="e">
        <f ca="1">+IF(AND(ISNUMBER(OFFSET('Sanitation Data'!$D$10,0,10*ROW('Sanitation Data'!D89))),'Data Summary'!CM95="Yes"),OFFSET('Sanitation Data'!$D$10,0,10*ROW('Sanitation Data'!D89)),NA())</f>
        <v>#N/A</v>
      </c>
      <c r="Y95" s="538" t="e">
        <f ca="1">+IF(AND(ISNUMBER(OFFSET('Sanitation Data'!$D$11,0,10*ROW('Sanitation Data'!D89))),'Data Summary'!CN95="Yes"),OFFSET('Sanitation Data'!$D$11,0,10*ROW('Sanitation Data'!D89)),NA())</f>
        <v>#N/A</v>
      </c>
      <c r="Z95" s="538" t="e">
        <f ca="1">+IF(AND(ISNUMBER(OFFSET('Sanitation Data'!$D$12,0,10*ROW('Sanitation Data'!D89))),'Data Summary'!CO95="Yes"),OFFSET('Sanitation Data'!$D$12,0,10*ROW('Sanitation Data'!D89)),NA())</f>
        <v>#N/A</v>
      </c>
      <c r="AA95" s="538" t="e">
        <f ca="1">+IF(AND(ISNUMBER(OFFSET('Sanitation Data'!$E$4,0,10*ROW('Sanitation Data'!E89))),'Data Summary'!CP95="Yes"),100-OFFSET('Sanitation Data'!$E$4,0,10*ROW('Sanitation Data'!E89)),NA())</f>
        <v>#N/A</v>
      </c>
      <c r="AB95" s="538" t="e">
        <f ca="1">+IF(AND(ISNUMBER(OFFSET('Sanitation Data'!$E$6,0,10*ROW('Sanitation Data'!E89))),'Data Summary'!CQ95="Yes"),OFFSET('Sanitation Data'!$E$6,0,10*ROW('Sanitation Data'!E89)),NA())</f>
        <v>#N/A</v>
      </c>
      <c r="AC95" s="538" t="e">
        <f ca="1">+IF(AND(ISNUMBER(OFFSET('Sanitation Data'!$E$10,0,10*ROW('Sanitation Data'!E89))),'Data Summary'!CR95="Yes"),OFFSET('Sanitation Data'!$E$10,0,10*ROW('Sanitation Data'!E89)),NA())</f>
        <v>#N/A</v>
      </c>
      <c r="AD95" s="538" t="e">
        <f ca="1">+IF(AND(ISNUMBER(OFFSET('Sanitation Data'!$E$11,0,10*ROW('Sanitation Data'!E89))),'Data Summary'!CS95="Yes"),OFFSET('Sanitation Data'!$E$11,0,10*ROW('Sanitation Data'!E89)),NA())</f>
        <v>#N/A</v>
      </c>
      <c r="AE95" s="538" t="e">
        <f ca="1">+IF(AND(ISNUMBER(OFFSET('Sanitation Data'!$E$12,0,10*ROW('Sanitation Data'!E89))),'Data Summary'!CT95="Yes"),OFFSET('Sanitation Data'!$E$12,0,10*ROW('Sanitation Data'!E89)),NA())</f>
        <v>#N/A</v>
      </c>
      <c r="AF95" s="538" t="e">
        <f ca="1">+IF(AND(ISNUMBER(OFFSET('Sanitation Data'!$F$4,0,10*ROW('Sanitation Data'!F89))),'Data Summary'!CU95="Yes"),100-OFFSET('Sanitation Data'!$F$4,0,10*ROW('Sanitation Data'!F89)),NA())</f>
        <v>#N/A</v>
      </c>
      <c r="AG95" s="538" t="e">
        <f ca="1">+IF(AND(ISNUMBER(OFFSET('Sanitation Data'!$F$6,0,10*ROW('Sanitation Data'!F89))),'Data Summary'!CV95="Yes"),OFFSET('Sanitation Data'!$F$6,0,10*ROW('Sanitation Data'!F89)),NA())</f>
        <v>#N/A</v>
      </c>
      <c r="AH95" s="538" t="e">
        <f ca="1">+IF(AND(ISNUMBER(OFFSET('Sanitation Data'!$F$10,0,10*ROW('Sanitation Data'!F89))),'Data Summary'!CW95="Yes"),OFFSET('Sanitation Data'!$F$10,0,10*ROW('Sanitation Data'!F89)),NA())</f>
        <v>#N/A</v>
      </c>
      <c r="AI95" s="538" t="e">
        <f ca="1">+IF(AND(ISNUMBER(OFFSET('Sanitation Data'!$F$11,0,10*ROW('Sanitation Data'!F89))),'Data Summary'!CX95="Yes"),OFFSET('Sanitation Data'!$F$11,0,10*ROW('Sanitation Data'!F89)),NA())</f>
        <v>#N/A</v>
      </c>
      <c r="AJ95" s="538" t="e">
        <f ca="1">+IF(AND(ISNUMBER(OFFSET('Sanitation Data'!$F$12,0,10*ROW('Sanitation Data'!F89))),'Data Summary'!CY95="Yes"),OFFSET('Sanitation Data'!$F$12,0,10*ROW('Sanitation Data'!F89)),NA())</f>
        <v>#N/A</v>
      </c>
      <c r="AK95" s="538" t="e">
        <f ca="1">+IF(AND(ISNUMBER(OFFSET('Sanitation Data'!$G$4,0,10*ROW('Sanitation Data'!G89))),'Data Summary'!CZ95="Yes"),100-OFFSET('Sanitation Data'!$G$4,0,10*ROW('Sanitation Data'!G89)),NA())</f>
        <v>#N/A</v>
      </c>
      <c r="AL95" s="538" t="e">
        <f ca="1">+IF(AND(ISNUMBER(OFFSET('Sanitation Data'!$G$6,0,10*ROW('Sanitation Data'!G89))),'Data Summary'!DA95="Yes"),OFFSET('Sanitation Data'!$G$6,0,10*ROW('Sanitation Data'!G89)),NA())</f>
        <v>#N/A</v>
      </c>
      <c r="AM95" s="538" t="e">
        <f ca="1">+IF(AND(ISNUMBER(OFFSET('Sanitation Data'!$G$10,0,10*ROW('Sanitation Data'!G89))),'Data Summary'!DB95="Yes"),OFFSET('Sanitation Data'!$G$10,0,10*ROW('Sanitation Data'!G89)),NA())</f>
        <v>#N/A</v>
      </c>
      <c r="AN95" s="538" t="e">
        <f ca="1">+IF(AND(ISNUMBER(OFFSET('Sanitation Data'!$G$11,0,10*ROW('Sanitation Data'!G89))),'Data Summary'!DC95="Yes"),OFFSET('Sanitation Data'!$G$11,0,10*ROW('Sanitation Data'!G89)),NA())</f>
        <v>#N/A</v>
      </c>
      <c r="AO95" s="538" t="e">
        <f ca="1">+IF(AND(ISNUMBER(OFFSET('Sanitation Data'!$G$12,0,10*ROW('Sanitation Data'!G89))),'Data Summary'!DD95="Yes"),OFFSET('Sanitation Data'!$G$12,0,10*ROW('Sanitation Data'!G89)),NA())</f>
        <v>#N/A</v>
      </c>
      <c r="AP95" s="538" t="e">
        <f ca="1">+IF(AND(ISNUMBER(OFFSET('Sanitation Data'!$H$4,0,10*ROW('Sanitation Data'!H89))),'Data Summary'!DE95="Yes"),100-OFFSET('Sanitation Data'!$H$4,0,10*ROW('Sanitation Data'!H89)),NA())</f>
        <v>#N/A</v>
      </c>
      <c r="AQ95" s="538" t="e">
        <f ca="1">+IF(AND(ISNUMBER(OFFSET('Sanitation Data'!$H$6,0,10*ROW('Sanitation Data'!H89))),'Data Summary'!DF95="Yes"),OFFSET('Sanitation Data'!$H$6,0,10*ROW('Sanitation Data'!H89)),NA())</f>
        <v>#N/A</v>
      </c>
      <c r="AR95" s="538" t="e">
        <f ca="1">+IF(AND(ISNUMBER(OFFSET('Sanitation Data'!$H$10,0,10*ROW('Sanitation Data'!H89))),'Data Summary'!DG95="Yes"),OFFSET('Sanitation Data'!$H$10,0,10*ROW('Sanitation Data'!H89)),NA())</f>
        <v>#N/A</v>
      </c>
      <c r="AS95" s="538" t="e">
        <f ca="1">+IF(AND(ISNUMBER(OFFSET('Sanitation Data'!$H$11,0,10*ROW('Sanitation Data'!H89))),'Data Summary'!DH95="Yes"),OFFSET('Sanitation Data'!$H$11,0,10*ROW('Sanitation Data'!H89)),NA())</f>
        <v>#N/A</v>
      </c>
      <c r="AT95" s="538" t="e">
        <f ca="1">+IF(AND(ISNUMBER(OFFSET('Sanitation Data'!$H$12,0,10*ROW('Sanitation Data'!H89))),'Data Summary'!DI95="Yes"),OFFSET('Sanitation Data'!$H$12,0,10*ROW('Sanitation Data'!H89)),NA())</f>
        <v>#N/A</v>
      </c>
      <c r="AU95" s="538" t="e">
        <f ca="1">+IF(AND(ISNUMBER(OFFSET('Sanitation Data'!$I$4,0,10*ROW('Sanitation Data'!I89))),'Data Summary'!DJ95="Yes"),100-OFFSET('Sanitation Data'!$I$4,0,10*ROW('Sanitation Data'!I89)),NA())</f>
        <v>#N/A</v>
      </c>
      <c r="AV95" s="538" t="e">
        <f ca="1">+IF(AND(ISNUMBER(OFFSET('Sanitation Data'!$I$6,0,10*ROW('Sanitation Data'!I89))),'Data Summary'!DK95="Yes"),OFFSET('Sanitation Data'!$I$6,0,10*ROW('Sanitation Data'!I89)),NA())</f>
        <v>#N/A</v>
      </c>
      <c r="AW95" s="538" t="e">
        <f ca="1">+IF(AND(ISNUMBER(OFFSET('Sanitation Data'!$I$10,0,10*ROW('Sanitation Data'!I89))),'Data Summary'!DL95="Yes"),OFFSET('Sanitation Data'!$I$10,0,10*ROW('Sanitation Data'!I89)),NA())</f>
        <v>#N/A</v>
      </c>
      <c r="AX95" s="538" t="e">
        <f ca="1">+IF(AND(ISNUMBER(OFFSET('Sanitation Data'!$I$11,0,10*ROW('Sanitation Data'!I89))),'Data Summary'!DM95="Yes"),OFFSET('Sanitation Data'!$I$11,0,10*ROW('Sanitation Data'!I89)),NA())</f>
        <v>#N/A</v>
      </c>
      <c r="AY95" s="538" t="e">
        <f ca="1">+IF(AND(ISNUMBER(OFFSET('Sanitation Data'!$I$12,0,10*ROW('Sanitation Data'!I89))),'Data Summary'!DN95="Yes"),OFFSET('Sanitation Data'!$I$12,0,10*ROW('Sanitation Data'!I89)),NA())</f>
        <v>#N/A</v>
      </c>
      <c r="AZ95" s="539" t="e">
        <f ca="1">+IF(AND(ISNUMBER(OFFSET('Hygiene Data'!$D$5,0,10*ROW('Hygiene Data'!D89))),'Data Summary'!DO95="Yes"),OFFSET('Hygiene Data'!$D$5,0,10*ROW('Hygiene Data'!D89)),NA())</f>
        <v>#N/A</v>
      </c>
      <c r="BA95" s="539" t="e">
        <f ca="1">+IF(AND(ISNUMBER(OFFSET('Hygiene Data'!$D$7,0,10*ROW('Hygiene Data'!D89))),'Data Summary'!DP95="Yes"),OFFSET('Hygiene Data'!$D$7,0,10*ROW('Hygiene Data'!D89)),NA())</f>
        <v>#N/A</v>
      </c>
      <c r="BB95" s="539" t="e">
        <f ca="1">+IF(AND(ISNUMBER(OFFSET('Hygiene Data'!$D$9,0,10*ROW('Hygiene Data'!D89))),'Data Summary'!DQ95="Yes"),OFFSET('Hygiene Data'!$D$9,0,10*ROW('Hygiene Data'!D89)),NA())</f>
        <v>#N/A</v>
      </c>
      <c r="BC95" s="539" t="e">
        <f ca="1">+IF(AND(ISNUMBER(OFFSET('Hygiene Data'!$E$5,0,10*ROW('Hygiene Data'!E89))),'Data Summary'!DR95="Yes"),OFFSET('Hygiene Data'!$E$5,0,10*ROW('Hygiene Data'!E89)),NA())</f>
        <v>#N/A</v>
      </c>
      <c r="BD95" s="539" t="e">
        <f ca="1">+IF(AND(ISNUMBER(OFFSET('Hygiene Data'!$E$7,0,10*ROW('Hygiene Data'!E89))),'Data Summary'!DS95="Yes"),OFFSET('Hygiene Data'!$E$7,0,10*ROW('Hygiene Data'!E89)),NA())</f>
        <v>#N/A</v>
      </c>
      <c r="BE95" s="539" t="e">
        <f ca="1">+IF(AND(ISNUMBER(OFFSET('Hygiene Data'!$E$9,0,10*ROW('Hygiene Data'!E89))),'Data Summary'!DT95="Yes"),OFFSET('Hygiene Data'!$E$9,0,10*ROW('Hygiene Data'!E89)),NA())</f>
        <v>#N/A</v>
      </c>
      <c r="BF95" s="539" t="e">
        <f ca="1">+IF(AND(ISNUMBER(OFFSET('Hygiene Data'!$F$5,0,10*ROW('Hygiene Data'!F89))),'Data Summary'!DU95="Yes"),OFFSET('Hygiene Data'!$F$5,0,10*ROW('Hygiene Data'!F89)),NA())</f>
        <v>#N/A</v>
      </c>
      <c r="BG95" s="539" t="e">
        <f ca="1">+IF(AND(ISNUMBER(OFFSET('Hygiene Data'!$F$7,0,10*ROW('Hygiene Data'!F89))),'Data Summary'!DV95="Yes"),OFFSET('Hygiene Data'!$F$7,0,10*ROW('Hygiene Data'!F89)),NA())</f>
        <v>#N/A</v>
      </c>
      <c r="BH95" s="539" t="e">
        <f ca="1">+IF(AND(ISNUMBER(OFFSET('Hygiene Data'!$F$9,0,10*ROW('Hygiene Data'!F89))),'Data Summary'!DW95="Yes"),OFFSET('Hygiene Data'!$F$9,0,10*ROW('Hygiene Data'!F89)),NA())</f>
        <v>#N/A</v>
      </c>
      <c r="BI95" s="539" t="e">
        <f ca="1">+IF(AND(ISNUMBER(OFFSET('Hygiene Data'!$G$5,0,10*ROW('Hygiene Data'!G89))),'Data Summary'!DX95="Yes"),OFFSET('Hygiene Data'!$G$5,0,10*ROW('Hygiene Data'!G89)),NA())</f>
        <v>#N/A</v>
      </c>
      <c r="BJ95" s="539" t="e">
        <f ca="1">+IF(AND(ISNUMBER(OFFSET('Hygiene Data'!$G$7,0,10*ROW('Hygiene Data'!G89))),'Data Summary'!DY95="Yes"),OFFSET('Hygiene Data'!$G$7,0,10*ROW('Hygiene Data'!G89)),NA())</f>
        <v>#N/A</v>
      </c>
      <c r="BK95" s="539" t="e">
        <f ca="1">+IF(AND(ISNUMBER(OFFSET('Hygiene Data'!$G$9,0,10*ROW('Hygiene Data'!G89))),'Data Summary'!DZ95="Yes"),OFFSET('Hygiene Data'!$G$9,0,10*ROW('Hygiene Data'!G89)),NA())</f>
        <v>#N/A</v>
      </c>
      <c r="BL95" s="539" t="e">
        <f ca="1">+IF(AND(ISNUMBER(OFFSET('Hygiene Data'!$H$5,0,10*ROW('Hygiene Data'!H89))),'Data Summary'!EA95="Yes"),OFFSET('Hygiene Data'!$H$5,0,10*ROW('Hygiene Data'!H89)),NA())</f>
        <v>#N/A</v>
      </c>
      <c r="BM95" s="539" t="e">
        <f ca="1">+IF(AND(ISNUMBER(OFFSET('Hygiene Data'!$H$7,0,10*ROW('Hygiene Data'!H89))),'Data Summary'!EB95="Yes"),OFFSET('Hygiene Data'!$H$7,0,10*ROW('Hygiene Data'!H89)),NA())</f>
        <v>#N/A</v>
      </c>
      <c r="BN95" s="539" t="e">
        <f ca="1">+IF(AND(ISNUMBER(OFFSET('Hygiene Data'!$H$9,0,10*ROW('Hygiene Data'!H89))),'Data Summary'!EC95="Yes"),OFFSET('Hygiene Data'!$H$9,0,10*ROW('Hygiene Data'!H89)),NA())</f>
        <v>#N/A</v>
      </c>
      <c r="BO95" s="539" t="e">
        <f ca="1">+IF(AND(ISNUMBER(OFFSET('Hygiene Data'!$I$5,0,10*ROW('Hygiene Data'!I89))),'Data Summary'!ED95="Yes"),OFFSET('Hygiene Data'!$I$5,0,10*ROW('Hygiene Data'!I89)),NA())</f>
        <v>#N/A</v>
      </c>
      <c r="BP95" s="539" t="e">
        <f ca="1">+IF(AND(ISNUMBER(OFFSET('Hygiene Data'!$I$7,0,10*ROW('Hygiene Data'!I89))),'Data Summary'!EE95="Yes"),OFFSET('Hygiene Data'!$I$7,0,10*ROW('Hygiene Data'!I89)),NA())</f>
        <v>#N/A</v>
      </c>
      <c r="BQ95" s="539" t="e">
        <f ca="1">+IF(AND(ISNUMBER(OFFSET('Hygiene Data'!$I$9,0,10*ROW('Hygiene Data'!I89))),'Data Summary'!EF95="Yes"),OFFSET('Hygiene Data'!$I$9,0,10*ROW('Hygiene Data'!I89)),NA())</f>
        <v>#N/A</v>
      </c>
    </row>
    <row r="96" spans="1:69" x14ac:dyDescent="0.25">
      <c r="A96" s="535" t="e">
        <f ca="1">+RIGHT('Data Summary'!A96,LEN('Data Summary'!A96)-9)</f>
        <v>#VALUE!</v>
      </c>
      <c r="B96" s="509" t="str">
        <f ca="1">+IF(ISTEXT('Data Summary'!B96),'Data Summary'!B96,"")</f>
        <v/>
      </c>
      <c r="C96" s="536" t="e">
        <f ca="1">+VALUE('Data Summary'!C96)</f>
        <v>#VALUE!</v>
      </c>
      <c r="D96" s="537" t="e">
        <f ca="1">+IF(AND(ISNUMBER(OFFSET('Water Data'!$D$4,0,10*ROW('Water Data'!D90))),'Data Summary'!BS96="Yes"),100-OFFSET('Water Data'!$D$4,0,10*ROW('Water Data'!D90)),NA())</f>
        <v>#N/A</v>
      </c>
      <c r="E96" s="537" t="e">
        <f ca="1">+IF(AND(ISNUMBER(OFFSET('Water Data'!$D$6,0,10*ROW('Water Data'!D90))),'Data Summary'!BT96="Yes"),OFFSET('Water Data'!$D$6,0,10*ROW('Water Data'!D90)),NA())</f>
        <v>#N/A</v>
      </c>
      <c r="F96" s="537" t="e">
        <f ca="1">+IF(AND(ISNUMBER(OFFSET('Water Data'!$D$9,0,10*ROW('Water Data'!D90))),'Data Summary'!BU96="Yes"),OFFSET('Water Data'!$D$9,0,10*ROW('Water Data'!D90)),NA())</f>
        <v>#N/A</v>
      </c>
      <c r="G96" s="537" t="e">
        <f ca="1">+IF(AND(ISNUMBER(OFFSET('Water Data'!$E$4,0,10*ROW('Water Data'!E90))),'Data Summary'!BV96="Yes"),100-OFFSET('Water Data'!$E$4,0,10*ROW('Water Data'!E90)),NA())</f>
        <v>#N/A</v>
      </c>
      <c r="H96" s="537" t="e">
        <f ca="1">+IF(AND(ISNUMBER(OFFSET('Water Data'!$E$6,0,10*ROW('Water Data'!E90))),'Data Summary'!BW96="Yes"),OFFSET('Water Data'!$E$6,0,10*ROW('Water Data'!E90)),NA())</f>
        <v>#N/A</v>
      </c>
      <c r="I96" s="537" t="e">
        <f ca="1">+IF(AND(ISNUMBER(OFFSET('Water Data'!$E$9,0,10*ROW('Water Data'!E90))),'Data Summary'!BX96="Yes"),OFFSET('Water Data'!$E$9,0,10*ROW('Water Data'!E90)),NA())</f>
        <v>#N/A</v>
      </c>
      <c r="J96" s="537" t="e">
        <f ca="1">+IF(AND(ISNUMBER(OFFSET('Water Data'!$F$4,0,10*ROW('Water Data'!F90))),'Data Summary'!BY96="Yes"),100-OFFSET('Water Data'!$F$4,0,10*ROW('Water Data'!F90)),NA())</f>
        <v>#N/A</v>
      </c>
      <c r="K96" s="537" t="e">
        <f ca="1">+IF(AND(ISNUMBER(OFFSET('Water Data'!$F$6,0,10*ROW('Water Data'!F90))),'Data Summary'!BZ96="Yes"),OFFSET('Water Data'!$F$6,0,10*ROW('Water Data'!F90)),NA())</f>
        <v>#N/A</v>
      </c>
      <c r="L96" s="537" t="e">
        <f ca="1">+IF(AND(ISNUMBER(OFFSET('Water Data'!$F$9,0,10*ROW('Water Data'!F90))),'Data Summary'!CA96="Yes"),OFFSET('Water Data'!$F$9,0,10*ROW('Water Data'!F90)),NA())</f>
        <v>#N/A</v>
      </c>
      <c r="M96" s="537" t="e">
        <f ca="1">+IF(AND(ISNUMBER(OFFSET('Water Data'!$G$4,0,10*ROW('Water Data'!G90))),'Data Summary'!CB96="Yes"),100-OFFSET('Water Data'!$G$4,0,10*ROW('Water Data'!G90)),NA())</f>
        <v>#N/A</v>
      </c>
      <c r="N96" s="537" t="e">
        <f ca="1">+IF(AND(ISNUMBER(OFFSET('Water Data'!$G$6,0,10*ROW('Water Data'!G90))),'Data Summary'!CC96="Yes"),OFFSET('Water Data'!$G$6,0,10*ROW('Water Data'!G90)),NA())</f>
        <v>#N/A</v>
      </c>
      <c r="O96" s="537" t="e">
        <f ca="1">+IF(AND(ISNUMBER(OFFSET('Water Data'!$G$9,0,10*ROW('Water Data'!G90))),'Data Summary'!CD96="Yes"),OFFSET('Water Data'!$G$9,0,10*ROW('Water Data'!G90)),NA())</f>
        <v>#N/A</v>
      </c>
      <c r="P96" s="537" t="e">
        <f ca="1">+IF(AND(ISNUMBER(OFFSET('Water Data'!$H$4,0,10*ROW('Water Data'!H90))),'Data Summary'!CE96="Yes"),100-OFFSET('Water Data'!$H$4,0,10*ROW('Water Data'!H90)),NA())</f>
        <v>#N/A</v>
      </c>
      <c r="Q96" s="537" t="e">
        <f ca="1">+IF(AND(ISNUMBER(OFFSET('Water Data'!$H$6,0,10*ROW('Water Data'!H90))),'Data Summary'!CF96="Yes"),OFFSET('Water Data'!$H$6,0,10*ROW('Water Data'!H90)),NA())</f>
        <v>#N/A</v>
      </c>
      <c r="R96" s="537" t="e">
        <f ca="1">+IF(AND(ISNUMBER(OFFSET('Water Data'!$H$9,0,10*ROW('Water Data'!H90))),'Data Summary'!CG96="Yes"),OFFSET('Water Data'!$H$9,0,10*ROW('Water Data'!H90)),NA())</f>
        <v>#N/A</v>
      </c>
      <c r="S96" s="537" t="e">
        <f ca="1">+IF(AND(ISNUMBER(OFFSET('Water Data'!$I$4,0,10*ROW('Water Data'!I90))),'Data Summary'!CH96="Yes"),100-OFFSET('Water Data'!$I$4,0,10*ROW('Water Data'!I90)),NA())</f>
        <v>#N/A</v>
      </c>
      <c r="T96" s="537" t="e">
        <f ca="1">+IF(AND(ISNUMBER(OFFSET('Water Data'!$I$6,0,10*ROW('Water Data'!I90))),'Data Summary'!CI96="Yes"),OFFSET('Water Data'!$I$6,0,10*ROW('Water Data'!I90)),NA())</f>
        <v>#N/A</v>
      </c>
      <c r="U96" s="537" t="e">
        <f ca="1">+IF(AND(ISNUMBER(OFFSET('Water Data'!$I$9,0,10*ROW('Water Data'!I90))),'Data Summary'!CJ96="Yes"),OFFSET('Water Data'!$I$9,0,10*ROW('Water Data'!I90)),NA())</f>
        <v>#N/A</v>
      </c>
      <c r="V96" s="538" t="e">
        <f ca="1">+IF(AND(ISNUMBER(OFFSET('Sanitation Data'!$D$4,0,10*ROW('Sanitation Data'!D90))),'Data Summary'!CK96="Yes"),100-OFFSET('Sanitation Data'!$D$4,0,10*ROW('Sanitation Data'!D90)),NA())</f>
        <v>#N/A</v>
      </c>
      <c r="W96" s="538" t="e">
        <f ca="1">+IF(AND(ISNUMBER(OFFSET('Sanitation Data'!$D$6,0,10*ROW('Sanitation Data'!D90))),'Data Summary'!CL96="Yes"),OFFSET('Sanitation Data'!$D$6,0,10*ROW('Sanitation Data'!D90)),NA())</f>
        <v>#N/A</v>
      </c>
      <c r="X96" s="538" t="e">
        <f ca="1">+IF(AND(ISNUMBER(OFFSET('Sanitation Data'!$D$10,0,10*ROW('Sanitation Data'!D90))),'Data Summary'!CM96="Yes"),OFFSET('Sanitation Data'!$D$10,0,10*ROW('Sanitation Data'!D90)),NA())</f>
        <v>#N/A</v>
      </c>
      <c r="Y96" s="538" t="e">
        <f ca="1">+IF(AND(ISNUMBER(OFFSET('Sanitation Data'!$D$11,0,10*ROW('Sanitation Data'!D90))),'Data Summary'!CN96="Yes"),OFFSET('Sanitation Data'!$D$11,0,10*ROW('Sanitation Data'!D90)),NA())</f>
        <v>#N/A</v>
      </c>
      <c r="Z96" s="538" t="e">
        <f ca="1">+IF(AND(ISNUMBER(OFFSET('Sanitation Data'!$D$12,0,10*ROW('Sanitation Data'!D90))),'Data Summary'!CO96="Yes"),OFFSET('Sanitation Data'!$D$12,0,10*ROW('Sanitation Data'!D90)),NA())</f>
        <v>#N/A</v>
      </c>
      <c r="AA96" s="538" t="e">
        <f ca="1">+IF(AND(ISNUMBER(OFFSET('Sanitation Data'!$E$4,0,10*ROW('Sanitation Data'!E90))),'Data Summary'!CP96="Yes"),100-OFFSET('Sanitation Data'!$E$4,0,10*ROW('Sanitation Data'!E90)),NA())</f>
        <v>#N/A</v>
      </c>
      <c r="AB96" s="538" t="e">
        <f ca="1">+IF(AND(ISNUMBER(OFFSET('Sanitation Data'!$E$6,0,10*ROW('Sanitation Data'!E90))),'Data Summary'!CQ96="Yes"),OFFSET('Sanitation Data'!$E$6,0,10*ROW('Sanitation Data'!E90)),NA())</f>
        <v>#N/A</v>
      </c>
      <c r="AC96" s="538" t="e">
        <f ca="1">+IF(AND(ISNUMBER(OFFSET('Sanitation Data'!$E$10,0,10*ROW('Sanitation Data'!E90))),'Data Summary'!CR96="Yes"),OFFSET('Sanitation Data'!$E$10,0,10*ROW('Sanitation Data'!E90)),NA())</f>
        <v>#N/A</v>
      </c>
      <c r="AD96" s="538" t="e">
        <f ca="1">+IF(AND(ISNUMBER(OFFSET('Sanitation Data'!$E$11,0,10*ROW('Sanitation Data'!E90))),'Data Summary'!CS96="Yes"),OFFSET('Sanitation Data'!$E$11,0,10*ROW('Sanitation Data'!E90)),NA())</f>
        <v>#N/A</v>
      </c>
      <c r="AE96" s="538" t="e">
        <f ca="1">+IF(AND(ISNUMBER(OFFSET('Sanitation Data'!$E$12,0,10*ROW('Sanitation Data'!E90))),'Data Summary'!CT96="Yes"),OFFSET('Sanitation Data'!$E$12,0,10*ROW('Sanitation Data'!E90)),NA())</f>
        <v>#N/A</v>
      </c>
      <c r="AF96" s="538" t="e">
        <f ca="1">+IF(AND(ISNUMBER(OFFSET('Sanitation Data'!$F$4,0,10*ROW('Sanitation Data'!F90))),'Data Summary'!CU96="Yes"),100-OFFSET('Sanitation Data'!$F$4,0,10*ROW('Sanitation Data'!F90)),NA())</f>
        <v>#N/A</v>
      </c>
      <c r="AG96" s="538" t="e">
        <f ca="1">+IF(AND(ISNUMBER(OFFSET('Sanitation Data'!$F$6,0,10*ROW('Sanitation Data'!F90))),'Data Summary'!CV96="Yes"),OFFSET('Sanitation Data'!$F$6,0,10*ROW('Sanitation Data'!F90)),NA())</f>
        <v>#N/A</v>
      </c>
      <c r="AH96" s="538" t="e">
        <f ca="1">+IF(AND(ISNUMBER(OFFSET('Sanitation Data'!$F$10,0,10*ROW('Sanitation Data'!F90))),'Data Summary'!CW96="Yes"),OFFSET('Sanitation Data'!$F$10,0,10*ROW('Sanitation Data'!F90)),NA())</f>
        <v>#N/A</v>
      </c>
      <c r="AI96" s="538" t="e">
        <f ca="1">+IF(AND(ISNUMBER(OFFSET('Sanitation Data'!$F$11,0,10*ROW('Sanitation Data'!F90))),'Data Summary'!CX96="Yes"),OFFSET('Sanitation Data'!$F$11,0,10*ROW('Sanitation Data'!F90)),NA())</f>
        <v>#N/A</v>
      </c>
      <c r="AJ96" s="538" t="e">
        <f ca="1">+IF(AND(ISNUMBER(OFFSET('Sanitation Data'!$F$12,0,10*ROW('Sanitation Data'!F90))),'Data Summary'!CY96="Yes"),OFFSET('Sanitation Data'!$F$12,0,10*ROW('Sanitation Data'!F90)),NA())</f>
        <v>#N/A</v>
      </c>
      <c r="AK96" s="538" t="e">
        <f ca="1">+IF(AND(ISNUMBER(OFFSET('Sanitation Data'!$G$4,0,10*ROW('Sanitation Data'!G90))),'Data Summary'!CZ96="Yes"),100-OFFSET('Sanitation Data'!$G$4,0,10*ROW('Sanitation Data'!G90)),NA())</f>
        <v>#N/A</v>
      </c>
      <c r="AL96" s="538" t="e">
        <f ca="1">+IF(AND(ISNUMBER(OFFSET('Sanitation Data'!$G$6,0,10*ROW('Sanitation Data'!G90))),'Data Summary'!DA96="Yes"),OFFSET('Sanitation Data'!$G$6,0,10*ROW('Sanitation Data'!G90)),NA())</f>
        <v>#N/A</v>
      </c>
      <c r="AM96" s="538" t="e">
        <f ca="1">+IF(AND(ISNUMBER(OFFSET('Sanitation Data'!$G$10,0,10*ROW('Sanitation Data'!G90))),'Data Summary'!DB96="Yes"),OFFSET('Sanitation Data'!$G$10,0,10*ROW('Sanitation Data'!G90)),NA())</f>
        <v>#N/A</v>
      </c>
      <c r="AN96" s="538" t="e">
        <f ca="1">+IF(AND(ISNUMBER(OFFSET('Sanitation Data'!$G$11,0,10*ROW('Sanitation Data'!G90))),'Data Summary'!DC96="Yes"),OFFSET('Sanitation Data'!$G$11,0,10*ROW('Sanitation Data'!G90)),NA())</f>
        <v>#N/A</v>
      </c>
      <c r="AO96" s="538" t="e">
        <f ca="1">+IF(AND(ISNUMBER(OFFSET('Sanitation Data'!$G$12,0,10*ROW('Sanitation Data'!G90))),'Data Summary'!DD96="Yes"),OFFSET('Sanitation Data'!$G$12,0,10*ROW('Sanitation Data'!G90)),NA())</f>
        <v>#N/A</v>
      </c>
      <c r="AP96" s="538" t="e">
        <f ca="1">+IF(AND(ISNUMBER(OFFSET('Sanitation Data'!$H$4,0,10*ROW('Sanitation Data'!H90))),'Data Summary'!DE96="Yes"),100-OFFSET('Sanitation Data'!$H$4,0,10*ROW('Sanitation Data'!H90)),NA())</f>
        <v>#N/A</v>
      </c>
      <c r="AQ96" s="538" t="e">
        <f ca="1">+IF(AND(ISNUMBER(OFFSET('Sanitation Data'!$H$6,0,10*ROW('Sanitation Data'!H90))),'Data Summary'!DF96="Yes"),OFFSET('Sanitation Data'!$H$6,0,10*ROW('Sanitation Data'!H90)),NA())</f>
        <v>#N/A</v>
      </c>
      <c r="AR96" s="538" t="e">
        <f ca="1">+IF(AND(ISNUMBER(OFFSET('Sanitation Data'!$H$10,0,10*ROW('Sanitation Data'!H90))),'Data Summary'!DG96="Yes"),OFFSET('Sanitation Data'!$H$10,0,10*ROW('Sanitation Data'!H90)),NA())</f>
        <v>#N/A</v>
      </c>
      <c r="AS96" s="538" t="e">
        <f ca="1">+IF(AND(ISNUMBER(OFFSET('Sanitation Data'!$H$11,0,10*ROW('Sanitation Data'!H90))),'Data Summary'!DH96="Yes"),OFFSET('Sanitation Data'!$H$11,0,10*ROW('Sanitation Data'!H90)),NA())</f>
        <v>#N/A</v>
      </c>
      <c r="AT96" s="538" t="e">
        <f ca="1">+IF(AND(ISNUMBER(OFFSET('Sanitation Data'!$H$12,0,10*ROW('Sanitation Data'!H90))),'Data Summary'!DI96="Yes"),OFFSET('Sanitation Data'!$H$12,0,10*ROW('Sanitation Data'!H90)),NA())</f>
        <v>#N/A</v>
      </c>
      <c r="AU96" s="538" t="e">
        <f ca="1">+IF(AND(ISNUMBER(OFFSET('Sanitation Data'!$I$4,0,10*ROW('Sanitation Data'!I90))),'Data Summary'!DJ96="Yes"),100-OFFSET('Sanitation Data'!$I$4,0,10*ROW('Sanitation Data'!I90)),NA())</f>
        <v>#N/A</v>
      </c>
      <c r="AV96" s="538" t="e">
        <f ca="1">+IF(AND(ISNUMBER(OFFSET('Sanitation Data'!$I$6,0,10*ROW('Sanitation Data'!I90))),'Data Summary'!DK96="Yes"),OFFSET('Sanitation Data'!$I$6,0,10*ROW('Sanitation Data'!I90)),NA())</f>
        <v>#N/A</v>
      </c>
      <c r="AW96" s="538" t="e">
        <f ca="1">+IF(AND(ISNUMBER(OFFSET('Sanitation Data'!$I$10,0,10*ROW('Sanitation Data'!I90))),'Data Summary'!DL96="Yes"),OFFSET('Sanitation Data'!$I$10,0,10*ROW('Sanitation Data'!I90)),NA())</f>
        <v>#N/A</v>
      </c>
      <c r="AX96" s="538" t="e">
        <f ca="1">+IF(AND(ISNUMBER(OFFSET('Sanitation Data'!$I$11,0,10*ROW('Sanitation Data'!I90))),'Data Summary'!DM96="Yes"),OFFSET('Sanitation Data'!$I$11,0,10*ROW('Sanitation Data'!I90)),NA())</f>
        <v>#N/A</v>
      </c>
      <c r="AY96" s="538" t="e">
        <f ca="1">+IF(AND(ISNUMBER(OFFSET('Sanitation Data'!$I$12,0,10*ROW('Sanitation Data'!I90))),'Data Summary'!DN96="Yes"),OFFSET('Sanitation Data'!$I$12,0,10*ROW('Sanitation Data'!I90)),NA())</f>
        <v>#N/A</v>
      </c>
      <c r="AZ96" s="539" t="e">
        <f ca="1">+IF(AND(ISNUMBER(OFFSET('Hygiene Data'!$D$5,0,10*ROW('Hygiene Data'!D90))),'Data Summary'!DO96="Yes"),OFFSET('Hygiene Data'!$D$5,0,10*ROW('Hygiene Data'!D90)),NA())</f>
        <v>#N/A</v>
      </c>
      <c r="BA96" s="539" t="e">
        <f ca="1">+IF(AND(ISNUMBER(OFFSET('Hygiene Data'!$D$7,0,10*ROW('Hygiene Data'!D90))),'Data Summary'!DP96="Yes"),OFFSET('Hygiene Data'!$D$7,0,10*ROW('Hygiene Data'!D90)),NA())</f>
        <v>#N/A</v>
      </c>
      <c r="BB96" s="539" t="e">
        <f ca="1">+IF(AND(ISNUMBER(OFFSET('Hygiene Data'!$D$9,0,10*ROW('Hygiene Data'!D90))),'Data Summary'!DQ96="Yes"),OFFSET('Hygiene Data'!$D$9,0,10*ROW('Hygiene Data'!D90)),NA())</f>
        <v>#N/A</v>
      </c>
      <c r="BC96" s="539" t="e">
        <f ca="1">+IF(AND(ISNUMBER(OFFSET('Hygiene Data'!$E$5,0,10*ROW('Hygiene Data'!E90))),'Data Summary'!DR96="Yes"),OFFSET('Hygiene Data'!$E$5,0,10*ROW('Hygiene Data'!E90)),NA())</f>
        <v>#N/A</v>
      </c>
      <c r="BD96" s="539" t="e">
        <f ca="1">+IF(AND(ISNUMBER(OFFSET('Hygiene Data'!$E$7,0,10*ROW('Hygiene Data'!E90))),'Data Summary'!DS96="Yes"),OFFSET('Hygiene Data'!$E$7,0,10*ROW('Hygiene Data'!E90)),NA())</f>
        <v>#N/A</v>
      </c>
      <c r="BE96" s="539" t="e">
        <f ca="1">+IF(AND(ISNUMBER(OFFSET('Hygiene Data'!$E$9,0,10*ROW('Hygiene Data'!E90))),'Data Summary'!DT96="Yes"),OFFSET('Hygiene Data'!$E$9,0,10*ROW('Hygiene Data'!E90)),NA())</f>
        <v>#N/A</v>
      </c>
      <c r="BF96" s="539" t="e">
        <f ca="1">+IF(AND(ISNUMBER(OFFSET('Hygiene Data'!$F$5,0,10*ROW('Hygiene Data'!F90))),'Data Summary'!DU96="Yes"),OFFSET('Hygiene Data'!$F$5,0,10*ROW('Hygiene Data'!F90)),NA())</f>
        <v>#N/A</v>
      </c>
      <c r="BG96" s="539" t="e">
        <f ca="1">+IF(AND(ISNUMBER(OFFSET('Hygiene Data'!$F$7,0,10*ROW('Hygiene Data'!F90))),'Data Summary'!DV96="Yes"),OFFSET('Hygiene Data'!$F$7,0,10*ROW('Hygiene Data'!F90)),NA())</f>
        <v>#N/A</v>
      </c>
      <c r="BH96" s="539" t="e">
        <f ca="1">+IF(AND(ISNUMBER(OFFSET('Hygiene Data'!$F$9,0,10*ROW('Hygiene Data'!F90))),'Data Summary'!DW96="Yes"),OFFSET('Hygiene Data'!$F$9,0,10*ROW('Hygiene Data'!F90)),NA())</f>
        <v>#N/A</v>
      </c>
      <c r="BI96" s="539" t="e">
        <f ca="1">+IF(AND(ISNUMBER(OFFSET('Hygiene Data'!$G$5,0,10*ROW('Hygiene Data'!G90))),'Data Summary'!DX96="Yes"),OFFSET('Hygiene Data'!$G$5,0,10*ROW('Hygiene Data'!G90)),NA())</f>
        <v>#N/A</v>
      </c>
      <c r="BJ96" s="539" t="e">
        <f ca="1">+IF(AND(ISNUMBER(OFFSET('Hygiene Data'!$G$7,0,10*ROW('Hygiene Data'!G90))),'Data Summary'!DY96="Yes"),OFFSET('Hygiene Data'!$G$7,0,10*ROW('Hygiene Data'!G90)),NA())</f>
        <v>#N/A</v>
      </c>
      <c r="BK96" s="539" t="e">
        <f ca="1">+IF(AND(ISNUMBER(OFFSET('Hygiene Data'!$G$9,0,10*ROW('Hygiene Data'!G90))),'Data Summary'!DZ96="Yes"),OFFSET('Hygiene Data'!$G$9,0,10*ROW('Hygiene Data'!G90)),NA())</f>
        <v>#N/A</v>
      </c>
      <c r="BL96" s="539" t="e">
        <f ca="1">+IF(AND(ISNUMBER(OFFSET('Hygiene Data'!$H$5,0,10*ROW('Hygiene Data'!H90))),'Data Summary'!EA96="Yes"),OFFSET('Hygiene Data'!$H$5,0,10*ROW('Hygiene Data'!H90)),NA())</f>
        <v>#N/A</v>
      </c>
      <c r="BM96" s="539" t="e">
        <f ca="1">+IF(AND(ISNUMBER(OFFSET('Hygiene Data'!$H$7,0,10*ROW('Hygiene Data'!H90))),'Data Summary'!EB96="Yes"),OFFSET('Hygiene Data'!$H$7,0,10*ROW('Hygiene Data'!H90)),NA())</f>
        <v>#N/A</v>
      </c>
      <c r="BN96" s="539" t="e">
        <f ca="1">+IF(AND(ISNUMBER(OFFSET('Hygiene Data'!$H$9,0,10*ROW('Hygiene Data'!H90))),'Data Summary'!EC96="Yes"),OFFSET('Hygiene Data'!$H$9,0,10*ROW('Hygiene Data'!H90)),NA())</f>
        <v>#N/A</v>
      </c>
      <c r="BO96" s="539" t="e">
        <f ca="1">+IF(AND(ISNUMBER(OFFSET('Hygiene Data'!$I$5,0,10*ROW('Hygiene Data'!I90))),'Data Summary'!ED96="Yes"),OFFSET('Hygiene Data'!$I$5,0,10*ROW('Hygiene Data'!I90)),NA())</f>
        <v>#N/A</v>
      </c>
      <c r="BP96" s="539" t="e">
        <f ca="1">+IF(AND(ISNUMBER(OFFSET('Hygiene Data'!$I$7,0,10*ROW('Hygiene Data'!I90))),'Data Summary'!EE96="Yes"),OFFSET('Hygiene Data'!$I$7,0,10*ROW('Hygiene Data'!I90)),NA())</f>
        <v>#N/A</v>
      </c>
      <c r="BQ96" s="539" t="e">
        <f ca="1">+IF(AND(ISNUMBER(OFFSET('Hygiene Data'!$I$9,0,10*ROW('Hygiene Data'!I90))),'Data Summary'!EF96="Yes"),OFFSET('Hygiene Data'!$I$9,0,10*ROW('Hygiene Data'!I90)),NA())</f>
        <v>#N/A</v>
      </c>
    </row>
    <row r="97" spans="1:69" x14ac:dyDescent="0.25">
      <c r="A97" s="535" t="e">
        <f ca="1">+RIGHT('Data Summary'!A97,LEN('Data Summary'!A97)-9)</f>
        <v>#VALUE!</v>
      </c>
      <c r="B97" s="509" t="str">
        <f ca="1">+IF(ISTEXT('Data Summary'!B97),'Data Summary'!B97,"")</f>
        <v/>
      </c>
      <c r="C97" s="536" t="e">
        <f ca="1">+VALUE('Data Summary'!C97)</f>
        <v>#VALUE!</v>
      </c>
      <c r="D97" s="537" t="e">
        <f ca="1">+IF(AND(ISNUMBER(OFFSET('Water Data'!$D$4,0,10*ROW('Water Data'!D91))),'Data Summary'!BS97="Yes"),100-OFFSET('Water Data'!$D$4,0,10*ROW('Water Data'!D91)),NA())</f>
        <v>#N/A</v>
      </c>
      <c r="E97" s="537" t="e">
        <f ca="1">+IF(AND(ISNUMBER(OFFSET('Water Data'!$D$6,0,10*ROW('Water Data'!D91))),'Data Summary'!BT97="Yes"),OFFSET('Water Data'!$D$6,0,10*ROW('Water Data'!D91)),NA())</f>
        <v>#N/A</v>
      </c>
      <c r="F97" s="537" t="e">
        <f ca="1">+IF(AND(ISNUMBER(OFFSET('Water Data'!$D$9,0,10*ROW('Water Data'!D91))),'Data Summary'!BU97="Yes"),OFFSET('Water Data'!$D$9,0,10*ROW('Water Data'!D91)),NA())</f>
        <v>#N/A</v>
      </c>
      <c r="G97" s="537" t="e">
        <f ca="1">+IF(AND(ISNUMBER(OFFSET('Water Data'!$E$4,0,10*ROW('Water Data'!E91))),'Data Summary'!BV97="Yes"),100-OFFSET('Water Data'!$E$4,0,10*ROW('Water Data'!E91)),NA())</f>
        <v>#N/A</v>
      </c>
      <c r="H97" s="537" t="e">
        <f ca="1">+IF(AND(ISNUMBER(OFFSET('Water Data'!$E$6,0,10*ROW('Water Data'!E91))),'Data Summary'!BW97="Yes"),OFFSET('Water Data'!$E$6,0,10*ROW('Water Data'!E91)),NA())</f>
        <v>#N/A</v>
      </c>
      <c r="I97" s="537" t="e">
        <f ca="1">+IF(AND(ISNUMBER(OFFSET('Water Data'!$E$9,0,10*ROW('Water Data'!E91))),'Data Summary'!BX97="Yes"),OFFSET('Water Data'!$E$9,0,10*ROW('Water Data'!E91)),NA())</f>
        <v>#N/A</v>
      </c>
      <c r="J97" s="537" t="e">
        <f ca="1">+IF(AND(ISNUMBER(OFFSET('Water Data'!$F$4,0,10*ROW('Water Data'!F91))),'Data Summary'!BY97="Yes"),100-OFFSET('Water Data'!$F$4,0,10*ROW('Water Data'!F91)),NA())</f>
        <v>#N/A</v>
      </c>
      <c r="K97" s="537" t="e">
        <f ca="1">+IF(AND(ISNUMBER(OFFSET('Water Data'!$F$6,0,10*ROW('Water Data'!F91))),'Data Summary'!BZ97="Yes"),OFFSET('Water Data'!$F$6,0,10*ROW('Water Data'!F91)),NA())</f>
        <v>#N/A</v>
      </c>
      <c r="L97" s="537" t="e">
        <f ca="1">+IF(AND(ISNUMBER(OFFSET('Water Data'!$F$9,0,10*ROW('Water Data'!F91))),'Data Summary'!CA97="Yes"),OFFSET('Water Data'!$F$9,0,10*ROW('Water Data'!F91)),NA())</f>
        <v>#N/A</v>
      </c>
      <c r="M97" s="537" t="e">
        <f ca="1">+IF(AND(ISNUMBER(OFFSET('Water Data'!$G$4,0,10*ROW('Water Data'!G91))),'Data Summary'!CB97="Yes"),100-OFFSET('Water Data'!$G$4,0,10*ROW('Water Data'!G91)),NA())</f>
        <v>#N/A</v>
      </c>
      <c r="N97" s="537" t="e">
        <f ca="1">+IF(AND(ISNUMBER(OFFSET('Water Data'!$G$6,0,10*ROW('Water Data'!G91))),'Data Summary'!CC97="Yes"),OFFSET('Water Data'!$G$6,0,10*ROW('Water Data'!G91)),NA())</f>
        <v>#N/A</v>
      </c>
      <c r="O97" s="537" t="e">
        <f ca="1">+IF(AND(ISNUMBER(OFFSET('Water Data'!$G$9,0,10*ROW('Water Data'!G91))),'Data Summary'!CD97="Yes"),OFFSET('Water Data'!$G$9,0,10*ROW('Water Data'!G91)),NA())</f>
        <v>#N/A</v>
      </c>
      <c r="P97" s="537" t="e">
        <f ca="1">+IF(AND(ISNUMBER(OFFSET('Water Data'!$H$4,0,10*ROW('Water Data'!H91))),'Data Summary'!CE97="Yes"),100-OFFSET('Water Data'!$H$4,0,10*ROW('Water Data'!H91)),NA())</f>
        <v>#N/A</v>
      </c>
      <c r="Q97" s="537" t="e">
        <f ca="1">+IF(AND(ISNUMBER(OFFSET('Water Data'!$H$6,0,10*ROW('Water Data'!H91))),'Data Summary'!CF97="Yes"),OFFSET('Water Data'!$H$6,0,10*ROW('Water Data'!H91)),NA())</f>
        <v>#N/A</v>
      </c>
      <c r="R97" s="537" t="e">
        <f ca="1">+IF(AND(ISNUMBER(OFFSET('Water Data'!$H$9,0,10*ROW('Water Data'!H91))),'Data Summary'!CG97="Yes"),OFFSET('Water Data'!$H$9,0,10*ROW('Water Data'!H91)),NA())</f>
        <v>#N/A</v>
      </c>
      <c r="S97" s="537" t="e">
        <f ca="1">+IF(AND(ISNUMBER(OFFSET('Water Data'!$I$4,0,10*ROW('Water Data'!I91))),'Data Summary'!CH97="Yes"),100-OFFSET('Water Data'!$I$4,0,10*ROW('Water Data'!I91)),NA())</f>
        <v>#N/A</v>
      </c>
      <c r="T97" s="537" t="e">
        <f ca="1">+IF(AND(ISNUMBER(OFFSET('Water Data'!$I$6,0,10*ROW('Water Data'!I91))),'Data Summary'!CI97="Yes"),OFFSET('Water Data'!$I$6,0,10*ROW('Water Data'!I91)),NA())</f>
        <v>#N/A</v>
      </c>
      <c r="U97" s="537" t="e">
        <f ca="1">+IF(AND(ISNUMBER(OFFSET('Water Data'!$I$9,0,10*ROW('Water Data'!I91))),'Data Summary'!CJ97="Yes"),OFFSET('Water Data'!$I$9,0,10*ROW('Water Data'!I91)),NA())</f>
        <v>#N/A</v>
      </c>
      <c r="V97" s="538" t="e">
        <f ca="1">+IF(AND(ISNUMBER(OFFSET('Sanitation Data'!$D$4,0,10*ROW('Sanitation Data'!D91))),'Data Summary'!CK97="Yes"),100-OFFSET('Sanitation Data'!$D$4,0,10*ROW('Sanitation Data'!D91)),NA())</f>
        <v>#N/A</v>
      </c>
      <c r="W97" s="538" t="e">
        <f ca="1">+IF(AND(ISNUMBER(OFFSET('Sanitation Data'!$D$6,0,10*ROW('Sanitation Data'!D91))),'Data Summary'!CL97="Yes"),OFFSET('Sanitation Data'!$D$6,0,10*ROW('Sanitation Data'!D91)),NA())</f>
        <v>#N/A</v>
      </c>
      <c r="X97" s="538" t="e">
        <f ca="1">+IF(AND(ISNUMBER(OFFSET('Sanitation Data'!$D$10,0,10*ROW('Sanitation Data'!D91))),'Data Summary'!CM97="Yes"),OFFSET('Sanitation Data'!$D$10,0,10*ROW('Sanitation Data'!D91)),NA())</f>
        <v>#N/A</v>
      </c>
      <c r="Y97" s="538" t="e">
        <f ca="1">+IF(AND(ISNUMBER(OFFSET('Sanitation Data'!$D$11,0,10*ROW('Sanitation Data'!D91))),'Data Summary'!CN97="Yes"),OFFSET('Sanitation Data'!$D$11,0,10*ROW('Sanitation Data'!D91)),NA())</f>
        <v>#N/A</v>
      </c>
      <c r="Z97" s="538" t="e">
        <f ca="1">+IF(AND(ISNUMBER(OFFSET('Sanitation Data'!$D$12,0,10*ROW('Sanitation Data'!D91))),'Data Summary'!CO97="Yes"),OFFSET('Sanitation Data'!$D$12,0,10*ROW('Sanitation Data'!D91)),NA())</f>
        <v>#N/A</v>
      </c>
      <c r="AA97" s="538" t="e">
        <f ca="1">+IF(AND(ISNUMBER(OFFSET('Sanitation Data'!$E$4,0,10*ROW('Sanitation Data'!E91))),'Data Summary'!CP97="Yes"),100-OFFSET('Sanitation Data'!$E$4,0,10*ROW('Sanitation Data'!E91)),NA())</f>
        <v>#N/A</v>
      </c>
      <c r="AB97" s="538" t="e">
        <f ca="1">+IF(AND(ISNUMBER(OFFSET('Sanitation Data'!$E$6,0,10*ROW('Sanitation Data'!E91))),'Data Summary'!CQ97="Yes"),OFFSET('Sanitation Data'!$E$6,0,10*ROW('Sanitation Data'!E91)),NA())</f>
        <v>#N/A</v>
      </c>
      <c r="AC97" s="538" t="e">
        <f ca="1">+IF(AND(ISNUMBER(OFFSET('Sanitation Data'!$E$10,0,10*ROW('Sanitation Data'!E91))),'Data Summary'!CR97="Yes"),OFFSET('Sanitation Data'!$E$10,0,10*ROW('Sanitation Data'!E91)),NA())</f>
        <v>#N/A</v>
      </c>
      <c r="AD97" s="538" t="e">
        <f ca="1">+IF(AND(ISNUMBER(OFFSET('Sanitation Data'!$E$11,0,10*ROW('Sanitation Data'!E91))),'Data Summary'!CS97="Yes"),OFFSET('Sanitation Data'!$E$11,0,10*ROW('Sanitation Data'!E91)),NA())</f>
        <v>#N/A</v>
      </c>
      <c r="AE97" s="538" t="e">
        <f ca="1">+IF(AND(ISNUMBER(OFFSET('Sanitation Data'!$E$12,0,10*ROW('Sanitation Data'!E91))),'Data Summary'!CT97="Yes"),OFFSET('Sanitation Data'!$E$12,0,10*ROW('Sanitation Data'!E91)),NA())</f>
        <v>#N/A</v>
      </c>
      <c r="AF97" s="538" t="e">
        <f ca="1">+IF(AND(ISNUMBER(OFFSET('Sanitation Data'!$F$4,0,10*ROW('Sanitation Data'!F91))),'Data Summary'!CU97="Yes"),100-OFFSET('Sanitation Data'!$F$4,0,10*ROW('Sanitation Data'!F91)),NA())</f>
        <v>#N/A</v>
      </c>
      <c r="AG97" s="538" t="e">
        <f ca="1">+IF(AND(ISNUMBER(OFFSET('Sanitation Data'!$F$6,0,10*ROW('Sanitation Data'!F91))),'Data Summary'!CV97="Yes"),OFFSET('Sanitation Data'!$F$6,0,10*ROW('Sanitation Data'!F91)),NA())</f>
        <v>#N/A</v>
      </c>
      <c r="AH97" s="538" t="e">
        <f ca="1">+IF(AND(ISNUMBER(OFFSET('Sanitation Data'!$F$10,0,10*ROW('Sanitation Data'!F91))),'Data Summary'!CW97="Yes"),OFFSET('Sanitation Data'!$F$10,0,10*ROW('Sanitation Data'!F91)),NA())</f>
        <v>#N/A</v>
      </c>
      <c r="AI97" s="538" t="e">
        <f ca="1">+IF(AND(ISNUMBER(OFFSET('Sanitation Data'!$F$11,0,10*ROW('Sanitation Data'!F91))),'Data Summary'!CX97="Yes"),OFFSET('Sanitation Data'!$F$11,0,10*ROW('Sanitation Data'!F91)),NA())</f>
        <v>#N/A</v>
      </c>
      <c r="AJ97" s="538" t="e">
        <f ca="1">+IF(AND(ISNUMBER(OFFSET('Sanitation Data'!$F$12,0,10*ROW('Sanitation Data'!F91))),'Data Summary'!CY97="Yes"),OFFSET('Sanitation Data'!$F$12,0,10*ROW('Sanitation Data'!F91)),NA())</f>
        <v>#N/A</v>
      </c>
      <c r="AK97" s="538" t="e">
        <f ca="1">+IF(AND(ISNUMBER(OFFSET('Sanitation Data'!$G$4,0,10*ROW('Sanitation Data'!G91))),'Data Summary'!CZ97="Yes"),100-OFFSET('Sanitation Data'!$G$4,0,10*ROW('Sanitation Data'!G91)),NA())</f>
        <v>#N/A</v>
      </c>
      <c r="AL97" s="538" t="e">
        <f ca="1">+IF(AND(ISNUMBER(OFFSET('Sanitation Data'!$G$6,0,10*ROW('Sanitation Data'!G91))),'Data Summary'!DA97="Yes"),OFFSET('Sanitation Data'!$G$6,0,10*ROW('Sanitation Data'!G91)),NA())</f>
        <v>#N/A</v>
      </c>
      <c r="AM97" s="538" t="e">
        <f ca="1">+IF(AND(ISNUMBER(OFFSET('Sanitation Data'!$G$10,0,10*ROW('Sanitation Data'!G91))),'Data Summary'!DB97="Yes"),OFFSET('Sanitation Data'!$G$10,0,10*ROW('Sanitation Data'!G91)),NA())</f>
        <v>#N/A</v>
      </c>
      <c r="AN97" s="538" t="e">
        <f ca="1">+IF(AND(ISNUMBER(OFFSET('Sanitation Data'!$G$11,0,10*ROW('Sanitation Data'!G91))),'Data Summary'!DC97="Yes"),OFFSET('Sanitation Data'!$G$11,0,10*ROW('Sanitation Data'!G91)),NA())</f>
        <v>#N/A</v>
      </c>
      <c r="AO97" s="538" t="e">
        <f ca="1">+IF(AND(ISNUMBER(OFFSET('Sanitation Data'!$G$12,0,10*ROW('Sanitation Data'!G91))),'Data Summary'!DD97="Yes"),OFFSET('Sanitation Data'!$G$12,0,10*ROW('Sanitation Data'!G91)),NA())</f>
        <v>#N/A</v>
      </c>
      <c r="AP97" s="538" t="e">
        <f ca="1">+IF(AND(ISNUMBER(OFFSET('Sanitation Data'!$H$4,0,10*ROW('Sanitation Data'!H91))),'Data Summary'!DE97="Yes"),100-OFFSET('Sanitation Data'!$H$4,0,10*ROW('Sanitation Data'!H91)),NA())</f>
        <v>#N/A</v>
      </c>
      <c r="AQ97" s="538" t="e">
        <f ca="1">+IF(AND(ISNUMBER(OFFSET('Sanitation Data'!$H$6,0,10*ROW('Sanitation Data'!H91))),'Data Summary'!DF97="Yes"),OFFSET('Sanitation Data'!$H$6,0,10*ROW('Sanitation Data'!H91)),NA())</f>
        <v>#N/A</v>
      </c>
      <c r="AR97" s="538" t="e">
        <f ca="1">+IF(AND(ISNUMBER(OFFSET('Sanitation Data'!$H$10,0,10*ROW('Sanitation Data'!H91))),'Data Summary'!DG97="Yes"),OFFSET('Sanitation Data'!$H$10,0,10*ROW('Sanitation Data'!H91)),NA())</f>
        <v>#N/A</v>
      </c>
      <c r="AS97" s="538" t="e">
        <f ca="1">+IF(AND(ISNUMBER(OFFSET('Sanitation Data'!$H$11,0,10*ROW('Sanitation Data'!H91))),'Data Summary'!DH97="Yes"),OFFSET('Sanitation Data'!$H$11,0,10*ROW('Sanitation Data'!H91)),NA())</f>
        <v>#N/A</v>
      </c>
      <c r="AT97" s="538" t="e">
        <f ca="1">+IF(AND(ISNUMBER(OFFSET('Sanitation Data'!$H$12,0,10*ROW('Sanitation Data'!H91))),'Data Summary'!DI97="Yes"),OFFSET('Sanitation Data'!$H$12,0,10*ROW('Sanitation Data'!H91)),NA())</f>
        <v>#N/A</v>
      </c>
      <c r="AU97" s="538" t="e">
        <f ca="1">+IF(AND(ISNUMBER(OFFSET('Sanitation Data'!$I$4,0,10*ROW('Sanitation Data'!I91))),'Data Summary'!DJ97="Yes"),100-OFFSET('Sanitation Data'!$I$4,0,10*ROW('Sanitation Data'!I91)),NA())</f>
        <v>#N/A</v>
      </c>
      <c r="AV97" s="538" t="e">
        <f ca="1">+IF(AND(ISNUMBER(OFFSET('Sanitation Data'!$I$6,0,10*ROW('Sanitation Data'!I91))),'Data Summary'!DK97="Yes"),OFFSET('Sanitation Data'!$I$6,0,10*ROW('Sanitation Data'!I91)),NA())</f>
        <v>#N/A</v>
      </c>
      <c r="AW97" s="538" t="e">
        <f ca="1">+IF(AND(ISNUMBER(OFFSET('Sanitation Data'!$I$10,0,10*ROW('Sanitation Data'!I91))),'Data Summary'!DL97="Yes"),OFFSET('Sanitation Data'!$I$10,0,10*ROW('Sanitation Data'!I91)),NA())</f>
        <v>#N/A</v>
      </c>
      <c r="AX97" s="538" t="e">
        <f ca="1">+IF(AND(ISNUMBER(OFFSET('Sanitation Data'!$I$11,0,10*ROW('Sanitation Data'!I91))),'Data Summary'!DM97="Yes"),OFFSET('Sanitation Data'!$I$11,0,10*ROW('Sanitation Data'!I91)),NA())</f>
        <v>#N/A</v>
      </c>
      <c r="AY97" s="538" t="e">
        <f ca="1">+IF(AND(ISNUMBER(OFFSET('Sanitation Data'!$I$12,0,10*ROW('Sanitation Data'!I91))),'Data Summary'!DN97="Yes"),OFFSET('Sanitation Data'!$I$12,0,10*ROW('Sanitation Data'!I91)),NA())</f>
        <v>#N/A</v>
      </c>
      <c r="AZ97" s="539" t="e">
        <f ca="1">+IF(AND(ISNUMBER(OFFSET('Hygiene Data'!$D$5,0,10*ROW('Hygiene Data'!D91))),'Data Summary'!DO97="Yes"),OFFSET('Hygiene Data'!$D$5,0,10*ROW('Hygiene Data'!D91)),NA())</f>
        <v>#N/A</v>
      </c>
      <c r="BA97" s="539" t="e">
        <f ca="1">+IF(AND(ISNUMBER(OFFSET('Hygiene Data'!$D$7,0,10*ROW('Hygiene Data'!D91))),'Data Summary'!DP97="Yes"),OFFSET('Hygiene Data'!$D$7,0,10*ROW('Hygiene Data'!D91)),NA())</f>
        <v>#N/A</v>
      </c>
      <c r="BB97" s="539" t="e">
        <f ca="1">+IF(AND(ISNUMBER(OFFSET('Hygiene Data'!$D$9,0,10*ROW('Hygiene Data'!D91))),'Data Summary'!DQ97="Yes"),OFFSET('Hygiene Data'!$D$9,0,10*ROW('Hygiene Data'!D91)),NA())</f>
        <v>#N/A</v>
      </c>
      <c r="BC97" s="539" t="e">
        <f ca="1">+IF(AND(ISNUMBER(OFFSET('Hygiene Data'!$E$5,0,10*ROW('Hygiene Data'!E91))),'Data Summary'!DR97="Yes"),OFFSET('Hygiene Data'!$E$5,0,10*ROW('Hygiene Data'!E91)),NA())</f>
        <v>#N/A</v>
      </c>
      <c r="BD97" s="539" t="e">
        <f ca="1">+IF(AND(ISNUMBER(OFFSET('Hygiene Data'!$E$7,0,10*ROW('Hygiene Data'!E91))),'Data Summary'!DS97="Yes"),OFFSET('Hygiene Data'!$E$7,0,10*ROW('Hygiene Data'!E91)),NA())</f>
        <v>#N/A</v>
      </c>
      <c r="BE97" s="539" t="e">
        <f ca="1">+IF(AND(ISNUMBER(OFFSET('Hygiene Data'!$E$9,0,10*ROW('Hygiene Data'!E91))),'Data Summary'!DT97="Yes"),OFFSET('Hygiene Data'!$E$9,0,10*ROW('Hygiene Data'!E91)),NA())</f>
        <v>#N/A</v>
      </c>
      <c r="BF97" s="539" t="e">
        <f ca="1">+IF(AND(ISNUMBER(OFFSET('Hygiene Data'!$F$5,0,10*ROW('Hygiene Data'!F91))),'Data Summary'!DU97="Yes"),OFFSET('Hygiene Data'!$F$5,0,10*ROW('Hygiene Data'!F91)),NA())</f>
        <v>#N/A</v>
      </c>
      <c r="BG97" s="539" t="e">
        <f ca="1">+IF(AND(ISNUMBER(OFFSET('Hygiene Data'!$F$7,0,10*ROW('Hygiene Data'!F91))),'Data Summary'!DV97="Yes"),OFFSET('Hygiene Data'!$F$7,0,10*ROW('Hygiene Data'!F91)),NA())</f>
        <v>#N/A</v>
      </c>
      <c r="BH97" s="539" t="e">
        <f ca="1">+IF(AND(ISNUMBER(OFFSET('Hygiene Data'!$F$9,0,10*ROW('Hygiene Data'!F91))),'Data Summary'!DW97="Yes"),OFFSET('Hygiene Data'!$F$9,0,10*ROW('Hygiene Data'!F91)),NA())</f>
        <v>#N/A</v>
      </c>
      <c r="BI97" s="539" t="e">
        <f ca="1">+IF(AND(ISNUMBER(OFFSET('Hygiene Data'!$G$5,0,10*ROW('Hygiene Data'!G91))),'Data Summary'!DX97="Yes"),OFFSET('Hygiene Data'!$G$5,0,10*ROW('Hygiene Data'!G91)),NA())</f>
        <v>#N/A</v>
      </c>
      <c r="BJ97" s="539" t="e">
        <f ca="1">+IF(AND(ISNUMBER(OFFSET('Hygiene Data'!$G$7,0,10*ROW('Hygiene Data'!G91))),'Data Summary'!DY97="Yes"),OFFSET('Hygiene Data'!$G$7,0,10*ROW('Hygiene Data'!G91)),NA())</f>
        <v>#N/A</v>
      </c>
      <c r="BK97" s="539" t="e">
        <f ca="1">+IF(AND(ISNUMBER(OFFSET('Hygiene Data'!$G$9,0,10*ROW('Hygiene Data'!G91))),'Data Summary'!DZ97="Yes"),OFFSET('Hygiene Data'!$G$9,0,10*ROW('Hygiene Data'!G91)),NA())</f>
        <v>#N/A</v>
      </c>
      <c r="BL97" s="539" t="e">
        <f ca="1">+IF(AND(ISNUMBER(OFFSET('Hygiene Data'!$H$5,0,10*ROW('Hygiene Data'!H91))),'Data Summary'!EA97="Yes"),OFFSET('Hygiene Data'!$H$5,0,10*ROW('Hygiene Data'!H91)),NA())</f>
        <v>#N/A</v>
      </c>
      <c r="BM97" s="539" t="e">
        <f ca="1">+IF(AND(ISNUMBER(OFFSET('Hygiene Data'!$H$7,0,10*ROW('Hygiene Data'!H91))),'Data Summary'!EB97="Yes"),OFFSET('Hygiene Data'!$H$7,0,10*ROW('Hygiene Data'!H91)),NA())</f>
        <v>#N/A</v>
      </c>
      <c r="BN97" s="539" t="e">
        <f ca="1">+IF(AND(ISNUMBER(OFFSET('Hygiene Data'!$H$9,0,10*ROW('Hygiene Data'!H91))),'Data Summary'!EC97="Yes"),OFFSET('Hygiene Data'!$H$9,0,10*ROW('Hygiene Data'!H91)),NA())</f>
        <v>#N/A</v>
      </c>
      <c r="BO97" s="539" t="e">
        <f ca="1">+IF(AND(ISNUMBER(OFFSET('Hygiene Data'!$I$5,0,10*ROW('Hygiene Data'!I91))),'Data Summary'!ED97="Yes"),OFFSET('Hygiene Data'!$I$5,0,10*ROW('Hygiene Data'!I91)),NA())</f>
        <v>#N/A</v>
      </c>
      <c r="BP97" s="539" t="e">
        <f ca="1">+IF(AND(ISNUMBER(OFFSET('Hygiene Data'!$I$7,0,10*ROW('Hygiene Data'!I91))),'Data Summary'!EE97="Yes"),OFFSET('Hygiene Data'!$I$7,0,10*ROW('Hygiene Data'!I91)),NA())</f>
        <v>#N/A</v>
      </c>
      <c r="BQ97" s="539" t="e">
        <f ca="1">+IF(AND(ISNUMBER(OFFSET('Hygiene Data'!$I$9,0,10*ROW('Hygiene Data'!I91))),'Data Summary'!EF97="Yes"),OFFSET('Hygiene Data'!$I$9,0,10*ROW('Hygiene Data'!I91)),NA())</f>
        <v>#N/A</v>
      </c>
    </row>
    <row r="98" spans="1:69" x14ac:dyDescent="0.25">
      <c r="A98" s="535" t="e">
        <f ca="1">+RIGHT('Data Summary'!A98,LEN('Data Summary'!A98)-9)</f>
        <v>#VALUE!</v>
      </c>
      <c r="B98" s="509" t="str">
        <f ca="1">+IF(ISTEXT('Data Summary'!B98),'Data Summary'!B98,"")</f>
        <v/>
      </c>
      <c r="C98" s="536" t="e">
        <f ca="1">+VALUE('Data Summary'!C98)</f>
        <v>#VALUE!</v>
      </c>
      <c r="D98" s="537" t="e">
        <f ca="1">+IF(AND(ISNUMBER(OFFSET('Water Data'!$D$4,0,10*ROW('Water Data'!D92))),'Data Summary'!BS98="Yes"),100-OFFSET('Water Data'!$D$4,0,10*ROW('Water Data'!D92)),NA())</f>
        <v>#N/A</v>
      </c>
      <c r="E98" s="537" t="e">
        <f ca="1">+IF(AND(ISNUMBER(OFFSET('Water Data'!$D$6,0,10*ROW('Water Data'!D92))),'Data Summary'!BT98="Yes"),OFFSET('Water Data'!$D$6,0,10*ROW('Water Data'!D92)),NA())</f>
        <v>#N/A</v>
      </c>
      <c r="F98" s="537" t="e">
        <f ca="1">+IF(AND(ISNUMBER(OFFSET('Water Data'!$D$9,0,10*ROW('Water Data'!D92))),'Data Summary'!BU98="Yes"),OFFSET('Water Data'!$D$9,0,10*ROW('Water Data'!D92)),NA())</f>
        <v>#N/A</v>
      </c>
      <c r="G98" s="537" t="e">
        <f ca="1">+IF(AND(ISNUMBER(OFFSET('Water Data'!$E$4,0,10*ROW('Water Data'!E92))),'Data Summary'!BV98="Yes"),100-OFFSET('Water Data'!$E$4,0,10*ROW('Water Data'!E92)),NA())</f>
        <v>#N/A</v>
      </c>
      <c r="H98" s="537" t="e">
        <f ca="1">+IF(AND(ISNUMBER(OFFSET('Water Data'!$E$6,0,10*ROW('Water Data'!E92))),'Data Summary'!BW98="Yes"),OFFSET('Water Data'!$E$6,0,10*ROW('Water Data'!E92)),NA())</f>
        <v>#N/A</v>
      </c>
      <c r="I98" s="537" t="e">
        <f ca="1">+IF(AND(ISNUMBER(OFFSET('Water Data'!$E$9,0,10*ROW('Water Data'!E92))),'Data Summary'!BX98="Yes"),OFFSET('Water Data'!$E$9,0,10*ROW('Water Data'!E92)),NA())</f>
        <v>#N/A</v>
      </c>
      <c r="J98" s="537" t="e">
        <f ca="1">+IF(AND(ISNUMBER(OFFSET('Water Data'!$F$4,0,10*ROW('Water Data'!F92))),'Data Summary'!BY98="Yes"),100-OFFSET('Water Data'!$F$4,0,10*ROW('Water Data'!F92)),NA())</f>
        <v>#N/A</v>
      </c>
      <c r="K98" s="537" t="e">
        <f ca="1">+IF(AND(ISNUMBER(OFFSET('Water Data'!$F$6,0,10*ROW('Water Data'!F92))),'Data Summary'!BZ98="Yes"),OFFSET('Water Data'!$F$6,0,10*ROW('Water Data'!F92)),NA())</f>
        <v>#N/A</v>
      </c>
      <c r="L98" s="537" t="e">
        <f ca="1">+IF(AND(ISNUMBER(OFFSET('Water Data'!$F$9,0,10*ROW('Water Data'!F92))),'Data Summary'!CA98="Yes"),OFFSET('Water Data'!$F$9,0,10*ROW('Water Data'!F92)),NA())</f>
        <v>#N/A</v>
      </c>
      <c r="M98" s="537" t="e">
        <f ca="1">+IF(AND(ISNUMBER(OFFSET('Water Data'!$G$4,0,10*ROW('Water Data'!G92))),'Data Summary'!CB98="Yes"),100-OFFSET('Water Data'!$G$4,0,10*ROW('Water Data'!G92)),NA())</f>
        <v>#N/A</v>
      </c>
      <c r="N98" s="537" t="e">
        <f ca="1">+IF(AND(ISNUMBER(OFFSET('Water Data'!$G$6,0,10*ROW('Water Data'!G92))),'Data Summary'!CC98="Yes"),OFFSET('Water Data'!$G$6,0,10*ROW('Water Data'!G92)),NA())</f>
        <v>#N/A</v>
      </c>
      <c r="O98" s="537" t="e">
        <f ca="1">+IF(AND(ISNUMBER(OFFSET('Water Data'!$G$9,0,10*ROW('Water Data'!G92))),'Data Summary'!CD98="Yes"),OFFSET('Water Data'!$G$9,0,10*ROW('Water Data'!G92)),NA())</f>
        <v>#N/A</v>
      </c>
      <c r="P98" s="537" t="e">
        <f ca="1">+IF(AND(ISNUMBER(OFFSET('Water Data'!$H$4,0,10*ROW('Water Data'!H92))),'Data Summary'!CE98="Yes"),100-OFFSET('Water Data'!$H$4,0,10*ROW('Water Data'!H92)),NA())</f>
        <v>#N/A</v>
      </c>
      <c r="Q98" s="537" t="e">
        <f ca="1">+IF(AND(ISNUMBER(OFFSET('Water Data'!$H$6,0,10*ROW('Water Data'!H92))),'Data Summary'!CF98="Yes"),OFFSET('Water Data'!$H$6,0,10*ROW('Water Data'!H92)),NA())</f>
        <v>#N/A</v>
      </c>
      <c r="R98" s="537" t="e">
        <f ca="1">+IF(AND(ISNUMBER(OFFSET('Water Data'!$H$9,0,10*ROW('Water Data'!H92))),'Data Summary'!CG98="Yes"),OFFSET('Water Data'!$H$9,0,10*ROW('Water Data'!H92)),NA())</f>
        <v>#N/A</v>
      </c>
      <c r="S98" s="537" t="e">
        <f ca="1">+IF(AND(ISNUMBER(OFFSET('Water Data'!$I$4,0,10*ROW('Water Data'!I92))),'Data Summary'!CH98="Yes"),100-OFFSET('Water Data'!$I$4,0,10*ROW('Water Data'!I92)),NA())</f>
        <v>#N/A</v>
      </c>
      <c r="T98" s="537" t="e">
        <f ca="1">+IF(AND(ISNUMBER(OFFSET('Water Data'!$I$6,0,10*ROW('Water Data'!I92))),'Data Summary'!CI98="Yes"),OFFSET('Water Data'!$I$6,0,10*ROW('Water Data'!I92)),NA())</f>
        <v>#N/A</v>
      </c>
      <c r="U98" s="537" t="e">
        <f ca="1">+IF(AND(ISNUMBER(OFFSET('Water Data'!$I$9,0,10*ROW('Water Data'!I92))),'Data Summary'!CJ98="Yes"),OFFSET('Water Data'!$I$9,0,10*ROW('Water Data'!I92)),NA())</f>
        <v>#N/A</v>
      </c>
      <c r="V98" s="538" t="e">
        <f ca="1">+IF(AND(ISNUMBER(OFFSET('Sanitation Data'!$D$4,0,10*ROW('Sanitation Data'!D92))),'Data Summary'!CK98="Yes"),100-OFFSET('Sanitation Data'!$D$4,0,10*ROW('Sanitation Data'!D92)),NA())</f>
        <v>#N/A</v>
      </c>
      <c r="W98" s="538" t="e">
        <f ca="1">+IF(AND(ISNUMBER(OFFSET('Sanitation Data'!$D$6,0,10*ROW('Sanitation Data'!D92))),'Data Summary'!CL98="Yes"),OFFSET('Sanitation Data'!$D$6,0,10*ROW('Sanitation Data'!D92)),NA())</f>
        <v>#N/A</v>
      </c>
      <c r="X98" s="538" t="e">
        <f ca="1">+IF(AND(ISNUMBER(OFFSET('Sanitation Data'!$D$10,0,10*ROW('Sanitation Data'!D92))),'Data Summary'!CM98="Yes"),OFFSET('Sanitation Data'!$D$10,0,10*ROW('Sanitation Data'!D92)),NA())</f>
        <v>#N/A</v>
      </c>
      <c r="Y98" s="538" t="e">
        <f ca="1">+IF(AND(ISNUMBER(OFFSET('Sanitation Data'!$D$11,0,10*ROW('Sanitation Data'!D92))),'Data Summary'!CN98="Yes"),OFFSET('Sanitation Data'!$D$11,0,10*ROW('Sanitation Data'!D92)),NA())</f>
        <v>#N/A</v>
      </c>
      <c r="Z98" s="538" t="e">
        <f ca="1">+IF(AND(ISNUMBER(OFFSET('Sanitation Data'!$D$12,0,10*ROW('Sanitation Data'!D92))),'Data Summary'!CO98="Yes"),OFFSET('Sanitation Data'!$D$12,0,10*ROW('Sanitation Data'!D92)),NA())</f>
        <v>#N/A</v>
      </c>
      <c r="AA98" s="538" t="e">
        <f ca="1">+IF(AND(ISNUMBER(OFFSET('Sanitation Data'!$E$4,0,10*ROW('Sanitation Data'!E92))),'Data Summary'!CP98="Yes"),100-OFFSET('Sanitation Data'!$E$4,0,10*ROW('Sanitation Data'!E92)),NA())</f>
        <v>#N/A</v>
      </c>
      <c r="AB98" s="538" t="e">
        <f ca="1">+IF(AND(ISNUMBER(OFFSET('Sanitation Data'!$E$6,0,10*ROW('Sanitation Data'!E92))),'Data Summary'!CQ98="Yes"),OFFSET('Sanitation Data'!$E$6,0,10*ROW('Sanitation Data'!E92)),NA())</f>
        <v>#N/A</v>
      </c>
      <c r="AC98" s="538" t="e">
        <f ca="1">+IF(AND(ISNUMBER(OFFSET('Sanitation Data'!$E$10,0,10*ROW('Sanitation Data'!E92))),'Data Summary'!CR98="Yes"),OFFSET('Sanitation Data'!$E$10,0,10*ROW('Sanitation Data'!E92)),NA())</f>
        <v>#N/A</v>
      </c>
      <c r="AD98" s="538" t="e">
        <f ca="1">+IF(AND(ISNUMBER(OFFSET('Sanitation Data'!$E$11,0,10*ROW('Sanitation Data'!E92))),'Data Summary'!CS98="Yes"),OFFSET('Sanitation Data'!$E$11,0,10*ROW('Sanitation Data'!E92)),NA())</f>
        <v>#N/A</v>
      </c>
      <c r="AE98" s="538" t="e">
        <f ca="1">+IF(AND(ISNUMBER(OFFSET('Sanitation Data'!$E$12,0,10*ROW('Sanitation Data'!E92))),'Data Summary'!CT98="Yes"),OFFSET('Sanitation Data'!$E$12,0,10*ROW('Sanitation Data'!E92)),NA())</f>
        <v>#N/A</v>
      </c>
      <c r="AF98" s="538" t="e">
        <f ca="1">+IF(AND(ISNUMBER(OFFSET('Sanitation Data'!$F$4,0,10*ROW('Sanitation Data'!F92))),'Data Summary'!CU98="Yes"),100-OFFSET('Sanitation Data'!$F$4,0,10*ROW('Sanitation Data'!F92)),NA())</f>
        <v>#N/A</v>
      </c>
      <c r="AG98" s="538" t="e">
        <f ca="1">+IF(AND(ISNUMBER(OFFSET('Sanitation Data'!$F$6,0,10*ROW('Sanitation Data'!F92))),'Data Summary'!CV98="Yes"),OFFSET('Sanitation Data'!$F$6,0,10*ROW('Sanitation Data'!F92)),NA())</f>
        <v>#N/A</v>
      </c>
      <c r="AH98" s="538" t="e">
        <f ca="1">+IF(AND(ISNUMBER(OFFSET('Sanitation Data'!$F$10,0,10*ROW('Sanitation Data'!F92))),'Data Summary'!CW98="Yes"),OFFSET('Sanitation Data'!$F$10,0,10*ROW('Sanitation Data'!F92)),NA())</f>
        <v>#N/A</v>
      </c>
      <c r="AI98" s="538" t="e">
        <f ca="1">+IF(AND(ISNUMBER(OFFSET('Sanitation Data'!$F$11,0,10*ROW('Sanitation Data'!F92))),'Data Summary'!CX98="Yes"),OFFSET('Sanitation Data'!$F$11,0,10*ROW('Sanitation Data'!F92)),NA())</f>
        <v>#N/A</v>
      </c>
      <c r="AJ98" s="538" t="e">
        <f ca="1">+IF(AND(ISNUMBER(OFFSET('Sanitation Data'!$F$12,0,10*ROW('Sanitation Data'!F92))),'Data Summary'!CY98="Yes"),OFFSET('Sanitation Data'!$F$12,0,10*ROW('Sanitation Data'!F92)),NA())</f>
        <v>#N/A</v>
      </c>
      <c r="AK98" s="538" t="e">
        <f ca="1">+IF(AND(ISNUMBER(OFFSET('Sanitation Data'!$G$4,0,10*ROW('Sanitation Data'!G92))),'Data Summary'!CZ98="Yes"),100-OFFSET('Sanitation Data'!$G$4,0,10*ROW('Sanitation Data'!G92)),NA())</f>
        <v>#N/A</v>
      </c>
      <c r="AL98" s="538" t="e">
        <f ca="1">+IF(AND(ISNUMBER(OFFSET('Sanitation Data'!$G$6,0,10*ROW('Sanitation Data'!G92))),'Data Summary'!DA98="Yes"),OFFSET('Sanitation Data'!$G$6,0,10*ROW('Sanitation Data'!G92)),NA())</f>
        <v>#N/A</v>
      </c>
      <c r="AM98" s="538" t="e">
        <f ca="1">+IF(AND(ISNUMBER(OFFSET('Sanitation Data'!$G$10,0,10*ROW('Sanitation Data'!G92))),'Data Summary'!DB98="Yes"),OFFSET('Sanitation Data'!$G$10,0,10*ROW('Sanitation Data'!G92)),NA())</f>
        <v>#N/A</v>
      </c>
      <c r="AN98" s="538" t="e">
        <f ca="1">+IF(AND(ISNUMBER(OFFSET('Sanitation Data'!$G$11,0,10*ROW('Sanitation Data'!G92))),'Data Summary'!DC98="Yes"),OFFSET('Sanitation Data'!$G$11,0,10*ROW('Sanitation Data'!G92)),NA())</f>
        <v>#N/A</v>
      </c>
      <c r="AO98" s="538" t="e">
        <f ca="1">+IF(AND(ISNUMBER(OFFSET('Sanitation Data'!$G$12,0,10*ROW('Sanitation Data'!G92))),'Data Summary'!DD98="Yes"),OFFSET('Sanitation Data'!$G$12,0,10*ROW('Sanitation Data'!G92)),NA())</f>
        <v>#N/A</v>
      </c>
      <c r="AP98" s="538" t="e">
        <f ca="1">+IF(AND(ISNUMBER(OFFSET('Sanitation Data'!$H$4,0,10*ROW('Sanitation Data'!H92))),'Data Summary'!DE98="Yes"),100-OFFSET('Sanitation Data'!$H$4,0,10*ROW('Sanitation Data'!H92)),NA())</f>
        <v>#N/A</v>
      </c>
      <c r="AQ98" s="538" t="e">
        <f ca="1">+IF(AND(ISNUMBER(OFFSET('Sanitation Data'!$H$6,0,10*ROW('Sanitation Data'!H92))),'Data Summary'!DF98="Yes"),OFFSET('Sanitation Data'!$H$6,0,10*ROW('Sanitation Data'!H92)),NA())</f>
        <v>#N/A</v>
      </c>
      <c r="AR98" s="538" t="e">
        <f ca="1">+IF(AND(ISNUMBER(OFFSET('Sanitation Data'!$H$10,0,10*ROW('Sanitation Data'!H92))),'Data Summary'!DG98="Yes"),OFFSET('Sanitation Data'!$H$10,0,10*ROW('Sanitation Data'!H92)),NA())</f>
        <v>#N/A</v>
      </c>
      <c r="AS98" s="538" t="e">
        <f ca="1">+IF(AND(ISNUMBER(OFFSET('Sanitation Data'!$H$11,0,10*ROW('Sanitation Data'!H92))),'Data Summary'!DH98="Yes"),OFFSET('Sanitation Data'!$H$11,0,10*ROW('Sanitation Data'!H92)),NA())</f>
        <v>#N/A</v>
      </c>
      <c r="AT98" s="538" t="e">
        <f ca="1">+IF(AND(ISNUMBER(OFFSET('Sanitation Data'!$H$12,0,10*ROW('Sanitation Data'!H92))),'Data Summary'!DI98="Yes"),OFFSET('Sanitation Data'!$H$12,0,10*ROW('Sanitation Data'!H92)),NA())</f>
        <v>#N/A</v>
      </c>
      <c r="AU98" s="538" t="e">
        <f ca="1">+IF(AND(ISNUMBER(OFFSET('Sanitation Data'!$I$4,0,10*ROW('Sanitation Data'!I92))),'Data Summary'!DJ98="Yes"),100-OFFSET('Sanitation Data'!$I$4,0,10*ROW('Sanitation Data'!I92)),NA())</f>
        <v>#N/A</v>
      </c>
      <c r="AV98" s="538" t="e">
        <f ca="1">+IF(AND(ISNUMBER(OFFSET('Sanitation Data'!$I$6,0,10*ROW('Sanitation Data'!I92))),'Data Summary'!DK98="Yes"),OFFSET('Sanitation Data'!$I$6,0,10*ROW('Sanitation Data'!I92)),NA())</f>
        <v>#N/A</v>
      </c>
      <c r="AW98" s="538" t="e">
        <f ca="1">+IF(AND(ISNUMBER(OFFSET('Sanitation Data'!$I$10,0,10*ROW('Sanitation Data'!I92))),'Data Summary'!DL98="Yes"),OFFSET('Sanitation Data'!$I$10,0,10*ROW('Sanitation Data'!I92)),NA())</f>
        <v>#N/A</v>
      </c>
      <c r="AX98" s="538" t="e">
        <f ca="1">+IF(AND(ISNUMBER(OFFSET('Sanitation Data'!$I$11,0,10*ROW('Sanitation Data'!I92))),'Data Summary'!DM98="Yes"),OFFSET('Sanitation Data'!$I$11,0,10*ROW('Sanitation Data'!I92)),NA())</f>
        <v>#N/A</v>
      </c>
      <c r="AY98" s="538" t="e">
        <f ca="1">+IF(AND(ISNUMBER(OFFSET('Sanitation Data'!$I$12,0,10*ROW('Sanitation Data'!I92))),'Data Summary'!DN98="Yes"),OFFSET('Sanitation Data'!$I$12,0,10*ROW('Sanitation Data'!I92)),NA())</f>
        <v>#N/A</v>
      </c>
      <c r="AZ98" s="539" t="e">
        <f ca="1">+IF(AND(ISNUMBER(OFFSET('Hygiene Data'!$D$5,0,10*ROW('Hygiene Data'!D92))),'Data Summary'!DO98="Yes"),OFFSET('Hygiene Data'!$D$5,0,10*ROW('Hygiene Data'!D92)),NA())</f>
        <v>#N/A</v>
      </c>
      <c r="BA98" s="539" t="e">
        <f ca="1">+IF(AND(ISNUMBER(OFFSET('Hygiene Data'!$D$7,0,10*ROW('Hygiene Data'!D92))),'Data Summary'!DP98="Yes"),OFFSET('Hygiene Data'!$D$7,0,10*ROW('Hygiene Data'!D92)),NA())</f>
        <v>#N/A</v>
      </c>
      <c r="BB98" s="539" t="e">
        <f ca="1">+IF(AND(ISNUMBER(OFFSET('Hygiene Data'!$D$9,0,10*ROW('Hygiene Data'!D92))),'Data Summary'!DQ98="Yes"),OFFSET('Hygiene Data'!$D$9,0,10*ROW('Hygiene Data'!D92)),NA())</f>
        <v>#N/A</v>
      </c>
      <c r="BC98" s="539" t="e">
        <f ca="1">+IF(AND(ISNUMBER(OFFSET('Hygiene Data'!$E$5,0,10*ROW('Hygiene Data'!E92))),'Data Summary'!DR98="Yes"),OFFSET('Hygiene Data'!$E$5,0,10*ROW('Hygiene Data'!E92)),NA())</f>
        <v>#N/A</v>
      </c>
      <c r="BD98" s="539" t="e">
        <f ca="1">+IF(AND(ISNUMBER(OFFSET('Hygiene Data'!$E$7,0,10*ROW('Hygiene Data'!E92))),'Data Summary'!DS98="Yes"),OFFSET('Hygiene Data'!$E$7,0,10*ROW('Hygiene Data'!E92)),NA())</f>
        <v>#N/A</v>
      </c>
      <c r="BE98" s="539" t="e">
        <f ca="1">+IF(AND(ISNUMBER(OFFSET('Hygiene Data'!$E$9,0,10*ROW('Hygiene Data'!E92))),'Data Summary'!DT98="Yes"),OFFSET('Hygiene Data'!$E$9,0,10*ROW('Hygiene Data'!E92)),NA())</f>
        <v>#N/A</v>
      </c>
      <c r="BF98" s="539" t="e">
        <f ca="1">+IF(AND(ISNUMBER(OFFSET('Hygiene Data'!$F$5,0,10*ROW('Hygiene Data'!F92))),'Data Summary'!DU98="Yes"),OFFSET('Hygiene Data'!$F$5,0,10*ROW('Hygiene Data'!F92)),NA())</f>
        <v>#N/A</v>
      </c>
      <c r="BG98" s="539" t="e">
        <f ca="1">+IF(AND(ISNUMBER(OFFSET('Hygiene Data'!$F$7,0,10*ROW('Hygiene Data'!F92))),'Data Summary'!DV98="Yes"),OFFSET('Hygiene Data'!$F$7,0,10*ROW('Hygiene Data'!F92)),NA())</f>
        <v>#N/A</v>
      </c>
      <c r="BH98" s="539" t="e">
        <f ca="1">+IF(AND(ISNUMBER(OFFSET('Hygiene Data'!$F$9,0,10*ROW('Hygiene Data'!F92))),'Data Summary'!DW98="Yes"),OFFSET('Hygiene Data'!$F$9,0,10*ROW('Hygiene Data'!F92)),NA())</f>
        <v>#N/A</v>
      </c>
      <c r="BI98" s="539" t="e">
        <f ca="1">+IF(AND(ISNUMBER(OFFSET('Hygiene Data'!$G$5,0,10*ROW('Hygiene Data'!G92))),'Data Summary'!DX98="Yes"),OFFSET('Hygiene Data'!$G$5,0,10*ROW('Hygiene Data'!G92)),NA())</f>
        <v>#N/A</v>
      </c>
      <c r="BJ98" s="539" t="e">
        <f ca="1">+IF(AND(ISNUMBER(OFFSET('Hygiene Data'!$G$7,0,10*ROW('Hygiene Data'!G92))),'Data Summary'!DY98="Yes"),OFFSET('Hygiene Data'!$G$7,0,10*ROW('Hygiene Data'!G92)),NA())</f>
        <v>#N/A</v>
      </c>
      <c r="BK98" s="539" t="e">
        <f ca="1">+IF(AND(ISNUMBER(OFFSET('Hygiene Data'!$G$9,0,10*ROW('Hygiene Data'!G92))),'Data Summary'!DZ98="Yes"),OFFSET('Hygiene Data'!$G$9,0,10*ROW('Hygiene Data'!G92)),NA())</f>
        <v>#N/A</v>
      </c>
      <c r="BL98" s="539" t="e">
        <f ca="1">+IF(AND(ISNUMBER(OFFSET('Hygiene Data'!$H$5,0,10*ROW('Hygiene Data'!H92))),'Data Summary'!EA98="Yes"),OFFSET('Hygiene Data'!$H$5,0,10*ROW('Hygiene Data'!H92)),NA())</f>
        <v>#N/A</v>
      </c>
      <c r="BM98" s="539" t="e">
        <f ca="1">+IF(AND(ISNUMBER(OFFSET('Hygiene Data'!$H$7,0,10*ROW('Hygiene Data'!H92))),'Data Summary'!EB98="Yes"),OFFSET('Hygiene Data'!$H$7,0,10*ROW('Hygiene Data'!H92)),NA())</f>
        <v>#N/A</v>
      </c>
      <c r="BN98" s="539" t="e">
        <f ca="1">+IF(AND(ISNUMBER(OFFSET('Hygiene Data'!$H$9,0,10*ROW('Hygiene Data'!H92))),'Data Summary'!EC98="Yes"),OFFSET('Hygiene Data'!$H$9,0,10*ROW('Hygiene Data'!H92)),NA())</f>
        <v>#N/A</v>
      </c>
      <c r="BO98" s="539" t="e">
        <f ca="1">+IF(AND(ISNUMBER(OFFSET('Hygiene Data'!$I$5,0,10*ROW('Hygiene Data'!I92))),'Data Summary'!ED98="Yes"),OFFSET('Hygiene Data'!$I$5,0,10*ROW('Hygiene Data'!I92)),NA())</f>
        <v>#N/A</v>
      </c>
      <c r="BP98" s="539" t="e">
        <f ca="1">+IF(AND(ISNUMBER(OFFSET('Hygiene Data'!$I$7,0,10*ROW('Hygiene Data'!I92))),'Data Summary'!EE98="Yes"),OFFSET('Hygiene Data'!$I$7,0,10*ROW('Hygiene Data'!I92)),NA())</f>
        <v>#N/A</v>
      </c>
      <c r="BQ98" s="539" t="e">
        <f ca="1">+IF(AND(ISNUMBER(OFFSET('Hygiene Data'!$I$9,0,10*ROW('Hygiene Data'!I92))),'Data Summary'!EF98="Yes"),OFFSET('Hygiene Data'!$I$9,0,10*ROW('Hygiene Data'!I92)),NA())</f>
        <v>#N/A</v>
      </c>
    </row>
    <row r="99" spans="1:69" x14ac:dyDescent="0.25">
      <c r="A99" s="535" t="e">
        <f ca="1">+RIGHT('Data Summary'!A99,LEN('Data Summary'!A99)-9)</f>
        <v>#VALUE!</v>
      </c>
      <c r="B99" s="509" t="str">
        <f ca="1">+IF(ISTEXT('Data Summary'!B99),'Data Summary'!B99,"")</f>
        <v/>
      </c>
      <c r="C99" s="536" t="e">
        <f ca="1">+VALUE('Data Summary'!C99)</f>
        <v>#VALUE!</v>
      </c>
      <c r="D99" s="537" t="e">
        <f ca="1">+IF(AND(ISNUMBER(OFFSET('Water Data'!$D$4,0,10*ROW('Water Data'!D93))),'Data Summary'!BS99="Yes"),100-OFFSET('Water Data'!$D$4,0,10*ROW('Water Data'!D93)),NA())</f>
        <v>#N/A</v>
      </c>
      <c r="E99" s="537" t="e">
        <f ca="1">+IF(AND(ISNUMBER(OFFSET('Water Data'!$D$6,0,10*ROW('Water Data'!D93))),'Data Summary'!BT99="Yes"),OFFSET('Water Data'!$D$6,0,10*ROW('Water Data'!D93)),NA())</f>
        <v>#N/A</v>
      </c>
      <c r="F99" s="537" t="e">
        <f ca="1">+IF(AND(ISNUMBER(OFFSET('Water Data'!$D$9,0,10*ROW('Water Data'!D93))),'Data Summary'!BU99="Yes"),OFFSET('Water Data'!$D$9,0,10*ROW('Water Data'!D93)),NA())</f>
        <v>#N/A</v>
      </c>
      <c r="G99" s="537" t="e">
        <f ca="1">+IF(AND(ISNUMBER(OFFSET('Water Data'!$E$4,0,10*ROW('Water Data'!E93))),'Data Summary'!BV99="Yes"),100-OFFSET('Water Data'!$E$4,0,10*ROW('Water Data'!E93)),NA())</f>
        <v>#N/A</v>
      </c>
      <c r="H99" s="537" t="e">
        <f ca="1">+IF(AND(ISNUMBER(OFFSET('Water Data'!$E$6,0,10*ROW('Water Data'!E93))),'Data Summary'!BW99="Yes"),OFFSET('Water Data'!$E$6,0,10*ROW('Water Data'!E93)),NA())</f>
        <v>#N/A</v>
      </c>
      <c r="I99" s="537" t="e">
        <f ca="1">+IF(AND(ISNUMBER(OFFSET('Water Data'!$E$9,0,10*ROW('Water Data'!E93))),'Data Summary'!BX99="Yes"),OFFSET('Water Data'!$E$9,0,10*ROW('Water Data'!E93)),NA())</f>
        <v>#N/A</v>
      </c>
      <c r="J99" s="537" t="e">
        <f ca="1">+IF(AND(ISNUMBER(OFFSET('Water Data'!$F$4,0,10*ROW('Water Data'!F93))),'Data Summary'!BY99="Yes"),100-OFFSET('Water Data'!$F$4,0,10*ROW('Water Data'!F93)),NA())</f>
        <v>#N/A</v>
      </c>
      <c r="K99" s="537" t="e">
        <f ca="1">+IF(AND(ISNUMBER(OFFSET('Water Data'!$F$6,0,10*ROW('Water Data'!F93))),'Data Summary'!BZ99="Yes"),OFFSET('Water Data'!$F$6,0,10*ROW('Water Data'!F93)),NA())</f>
        <v>#N/A</v>
      </c>
      <c r="L99" s="537" t="e">
        <f ca="1">+IF(AND(ISNUMBER(OFFSET('Water Data'!$F$9,0,10*ROW('Water Data'!F93))),'Data Summary'!CA99="Yes"),OFFSET('Water Data'!$F$9,0,10*ROW('Water Data'!F93)),NA())</f>
        <v>#N/A</v>
      </c>
      <c r="M99" s="537" t="e">
        <f ca="1">+IF(AND(ISNUMBER(OFFSET('Water Data'!$G$4,0,10*ROW('Water Data'!G93))),'Data Summary'!CB99="Yes"),100-OFFSET('Water Data'!$G$4,0,10*ROW('Water Data'!G93)),NA())</f>
        <v>#N/A</v>
      </c>
      <c r="N99" s="537" t="e">
        <f ca="1">+IF(AND(ISNUMBER(OFFSET('Water Data'!$G$6,0,10*ROW('Water Data'!G93))),'Data Summary'!CC99="Yes"),OFFSET('Water Data'!$G$6,0,10*ROW('Water Data'!G93)),NA())</f>
        <v>#N/A</v>
      </c>
      <c r="O99" s="537" t="e">
        <f ca="1">+IF(AND(ISNUMBER(OFFSET('Water Data'!$G$9,0,10*ROW('Water Data'!G93))),'Data Summary'!CD99="Yes"),OFFSET('Water Data'!$G$9,0,10*ROW('Water Data'!G93)),NA())</f>
        <v>#N/A</v>
      </c>
      <c r="P99" s="537" t="e">
        <f ca="1">+IF(AND(ISNUMBER(OFFSET('Water Data'!$H$4,0,10*ROW('Water Data'!H93))),'Data Summary'!CE99="Yes"),100-OFFSET('Water Data'!$H$4,0,10*ROW('Water Data'!H93)),NA())</f>
        <v>#N/A</v>
      </c>
      <c r="Q99" s="537" t="e">
        <f ca="1">+IF(AND(ISNUMBER(OFFSET('Water Data'!$H$6,0,10*ROW('Water Data'!H93))),'Data Summary'!CF99="Yes"),OFFSET('Water Data'!$H$6,0,10*ROW('Water Data'!H93)),NA())</f>
        <v>#N/A</v>
      </c>
      <c r="R99" s="537" t="e">
        <f ca="1">+IF(AND(ISNUMBER(OFFSET('Water Data'!$H$9,0,10*ROW('Water Data'!H93))),'Data Summary'!CG99="Yes"),OFFSET('Water Data'!$H$9,0,10*ROW('Water Data'!H93)),NA())</f>
        <v>#N/A</v>
      </c>
      <c r="S99" s="537" t="e">
        <f ca="1">+IF(AND(ISNUMBER(OFFSET('Water Data'!$I$4,0,10*ROW('Water Data'!I93))),'Data Summary'!CH99="Yes"),100-OFFSET('Water Data'!$I$4,0,10*ROW('Water Data'!I93)),NA())</f>
        <v>#N/A</v>
      </c>
      <c r="T99" s="537" t="e">
        <f ca="1">+IF(AND(ISNUMBER(OFFSET('Water Data'!$I$6,0,10*ROW('Water Data'!I93))),'Data Summary'!CI99="Yes"),OFFSET('Water Data'!$I$6,0,10*ROW('Water Data'!I93)),NA())</f>
        <v>#N/A</v>
      </c>
      <c r="U99" s="537" t="e">
        <f ca="1">+IF(AND(ISNUMBER(OFFSET('Water Data'!$I$9,0,10*ROW('Water Data'!I93))),'Data Summary'!CJ99="Yes"),OFFSET('Water Data'!$I$9,0,10*ROW('Water Data'!I93)),NA())</f>
        <v>#N/A</v>
      </c>
      <c r="V99" s="538" t="e">
        <f ca="1">+IF(AND(ISNUMBER(OFFSET('Sanitation Data'!$D$4,0,10*ROW('Sanitation Data'!D93))),'Data Summary'!CK99="Yes"),100-OFFSET('Sanitation Data'!$D$4,0,10*ROW('Sanitation Data'!D93)),NA())</f>
        <v>#N/A</v>
      </c>
      <c r="W99" s="538" t="e">
        <f ca="1">+IF(AND(ISNUMBER(OFFSET('Sanitation Data'!$D$6,0,10*ROW('Sanitation Data'!D93))),'Data Summary'!CL99="Yes"),OFFSET('Sanitation Data'!$D$6,0,10*ROW('Sanitation Data'!D93)),NA())</f>
        <v>#N/A</v>
      </c>
      <c r="X99" s="538" t="e">
        <f ca="1">+IF(AND(ISNUMBER(OFFSET('Sanitation Data'!$D$10,0,10*ROW('Sanitation Data'!D93))),'Data Summary'!CM99="Yes"),OFFSET('Sanitation Data'!$D$10,0,10*ROW('Sanitation Data'!D93)),NA())</f>
        <v>#N/A</v>
      </c>
      <c r="Y99" s="538" t="e">
        <f ca="1">+IF(AND(ISNUMBER(OFFSET('Sanitation Data'!$D$11,0,10*ROW('Sanitation Data'!D93))),'Data Summary'!CN99="Yes"),OFFSET('Sanitation Data'!$D$11,0,10*ROW('Sanitation Data'!D93)),NA())</f>
        <v>#N/A</v>
      </c>
      <c r="Z99" s="538" t="e">
        <f ca="1">+IF(AND(ISNUMBER(OFFSET('Sanitation Data'!$D$12,0,10*ROW('Sanitation Data'!D93))),'Data Summary'!CO99="Yes"),OFFSET('Sanitation Data'!$D$12,0,10*ROW('Sanitation Data'!D93)),NA())</f>
        <v>#N/A</v>
      </c>
      <c r="AA99" s="538" t="e">
        <f ca="1">+IF(AND(ISNUMBER(OFFSET('Sanitation Data'!$E$4,0,10*ROW('Sanitation Data'!E93))),'Data Summary'!CP99="Yes"),100-OFFSET('Sanitation Data'!$E$4,0,10*ROW('Sanitation Data'!E93)),NA())</f>
        <v>#N/A</v>
      </c>
      <c r="AB99" s="538" t="e">
        <f ca="1">+IF(AND(ISNUMBER(OFFSET('Sanitation Data'!$E$6,0,10*ROW('Sanitation Data'!E93))),'Data Summary'!CQ99="Yes"),OFFSET('Sanitation Data'!$E$6,0,10*ROW('Sanitation Data'!E93)),NA())</f>
        <v>#N/A</v>
      </c>
      <c r="AC99" s="538" t="e">
        <f ca="1">+IF(AND(ISNUMBER(OFFSET('Sanitation Data'!$E$10,0,10*ROW('Sanitation Data'!E93))),'Data Summary'!CR99="Yes"),OFFSET('Sanitation Data'!$E$10,0,10*ROW('Sanitation Data'!E93)),NA())</f>
        <v>#N/A</v>
      </c>
      <c r="AD99" s="538" t="e">
        <f ca="1">+IF(AND(ISNUMBER(OFFSET('Sanitation Data'!$E$11,0,10*ROW('Sanitation Data'!E93))),'Data Summary'!CS99="Yes"),OFFSET('Sanitation Data'!$E$11,0,10*ROW('Sanitation Data'!E93)),NA())</f>
        <v>#N/A</v>
      </c>
      <c r="AE99" s="538" t="e">
        <f ca="1">+IF(AND(ISNUMBER(OFFSET('Sanitation Data'!$E$12,0,10*ROW('Sanitation Data'!E93))),'Data Summary'!CT99="Yes"),OFFSET('Sanitation Data'!$E$12,0,10*ROW('Sanitation Data'!E93)),NA())</f>
        <v>#N/A</v>
      </c>
      <c r="AF99" s="538" t="e">
        <f ca="1">+IF(AND(ISNUMBER(OFFSET('Sanitation Data'!$F$4,0,10*ROW('Sanitation Data'!F93))),'Data Summary'!CU99="Yes"),100-OFFSET('Sanitation Data'!$F$4,0,10*ROW('Sanitation Data'!F93)),NA())</f>
        <v>#N/A</v>
      </c>
      <c r="AG99" s="538" t="e">
        <f ca="1">+IF(AND(ISNUMBER(OFFSET('Sanitation Data'!$F$6,0,10*ROW('Sanitation Data'!F93))),'Data Summary'!CV99="Yes"),OFFSET('Sanitation Data'!$F$6,0,10*ROW('Sanitation Data'!F93)),NA())</f>
        <v>#N/A</v>
      </c>
      <c r="AH99" s="538" t="e">
        <f ca="1">+IF(AND(ISNUMBER(OFFSET('Sanitation Data'!$F$10,0,10*ROW('Sanitation Data'!F93))),'Data Summary'!CW99="Yes"),OFFSET('Sanitation Data'!$F$10,0,10*ROW('Sanitation Data'!F93)),NA())</f>
        <v>#N/A</v>
      </c>
      <c r="AI99" s="538" t="e">
        <f ca="1">+IF(AND(ISNUMBER(OFFSET('Sanitation Data'!$F$11,0,10*ROW('Sanitation Data'!F93))),'Data Summary'!CX99="Yes"),OFFSET('Sanitation Data'!$F$11,0,10*ROW('Sanitation Data'!F93)),NA())</f>
        <v>#N/A</v>
      </c>
      <c r="AJ99" s="538" t="e">
        <f ca="1">+IF(AND(ISNUMBER(OFFSET('Sanitation Data'!$F$12,0,10*ROW('Sanitation Data'!F93))),'Data Summary'!CY99="Yes"),OFFSET('Sanitation Data'!$F$12,0,10*ROW('Sanitation Data'!F93)),NA())</f>
        <v>#N/A</v>
      </c>
      <c r="AK99" s="538" t="e">
        <f ca="1">+IF(AND(ISNUMBER(OFFSET('Sanitation Data'!$G$4,0,10*ROW('Sanitation Data'!G93))),'Data Summary'!CZ99="Yes"),100-OFFSET('Sanitation Data'!$G$4,0,10*ROW('Sanitation Data'!G93)),NA())</f>
        <v>#N/A</v>
      </c>
      <c r="AL99" s="538" t="e">
        <f ca="1">+IF(AND(ISNUMBER(OFFSET('Sanitation Data'!$G$6,0,10*ROW('Sanitation Data'!G93))),'Data Summary'!DA99="Yes"),OFFSET('Sanitation Data'!$G$6,0,10*ROW('Sanitation Data'!G93)),NA())</f>
        <v>#N/A</v>
      </c>
      <c r="AM99" s="538" t="e">
        <f ca="1">+IF(AND(ISNUMBER(OFFSET('Sanitation Data'!$G$10,0,10*ROW('Sanitation Data'!G93))),'Data Summary'!DB99="Yes"),OFFSET('Sanitation Data'!$G$10,0,10*ROW('Sanitation Data'!G93)),NA())</f>
        <v>#N/A</v>
      </c>
      <c r="AN99" s="538" t="e">
        <f ca="1">+IF(AND(ISNUMBER(OFFSET('Sanitation Data'!$G$11,0,10*ROW('Sanitation Data'!G93))),'Data Summary'!DC99="Yes"),OFFSET('Sanitation Data'!$G$11,0,10*ROW('Sanitation Data'!G93)),NA())</f>
        <v>#N/A</v>
      </c>
      <c r="AO99" s="538" t="e">
        <f ca="1">+IF(AND(ISNUMBER(OFFSET('Sanitation Data'!$G$12,0,10*ROW('Sanitation Data'!G93))),'Data Summary'!DD99="Yes"),OFFSET('Sanitation Data'!$G$12,0,10*ROW('Sanitation Data'!G93)),NA())</f>
        <v>#N/A</v>
      </c>
      <c r="AP99" s="538" t="e">
        <f ca="1">+IF(AND(ISNUMBER(OFFSET('Sanitation Data'!$H$4,0,10*ROW('Sanitation Data'!H93))),'Data Summary'!DE99="Yes"),100-OFFSET('Sanitation Data'!$H$4,0,10*ROW('Sanitation Data'!H93)),NA())</f>
        <v>#N/A</v>
      </c>
      <c r="AQ99" s="538" t="e">
        <f ca="1">+IF(AND(ISNUMBER(OFFSET('Sanitation Data'!$H$6,0,10*ROW('Sanitation Data'!H93))),'Data Summary'!DF99="Yes"),OFFSET('Sanitation Data'!$H$6,0,10*ROW('Sanitation Data'!H93)),NA())</f>
        <v>#N/A</v>
      </c>
      <c r="AR99" s="538" t="e">
        <f ca="1">+IF(AND(ISNUMBER(OFFSET('Sanitation Data'!$H$10,0,10*ROW('Sanitation Data'!H93))),'Data Summary'!DG99="Yes"),OFFSET('Sanitation Data'!$H$10,0,10*ROW('Sanitation Data'!H93)),NA())</f>
        <v>#N/A</v>
      </c>
      <c r="AS99" s="538" t="e">
        <f ca="1">+IF(AND(ISNUMBER(OFFSET('Sanitation Data'!$H$11,0,10*ROW('Sanitation Data'!H93))),'Data Summary'!DH99="Yes"),OFFSET('Sanitation Data'!$H$11,0,10*ROW('Sanitation Data'!H93)),NA())</f>
        <v>#N/A</v>
      </c>
      <c r="AT99" s="538" t="e">
        <f ca="1">+IF(AND(ISNUMBER(OFFSET('Sanitation Data'!$H$12,0,10*ROW('Sanitation Data'!H93))),'Data Summary'!DI99="Yes"),OFFSET('Sanitation Data'!$H$12,0,10*ROW('Sanitation Data'!H93)),NA())</f>
        <v>#N/A</v>
      </c>
      <c r="AU99" s="538" t="e">
        <f ca="1">+IF(AND(ISNUMBER(OFFSET('Sanitation Data'!$I$4,0,10*ROW('Sanitation Data'!I93))),'Data Summary'!DJ99="Yes"),100-OFFSET('Sanitation Data'!$I$4,0,10*ROW('Sanitation Data'!I93)),NA())</f>
        <v>#N/A</v>
      </c>
      <c r="AV99" s="538" t="e">
        <f ca="1">+IF(AND(ISNUMBER(OFFSET('Sanitation Data'!$I$6,0,10*ROW('Sanitation Data'!I93))),'Data Summary'!DK99="Yes"),OFFSET('Sanitation Data'!$I$6,0,10*ROW('Sanitation Data'!I93)),NA())</f>
        <v>#N/A</v>
      </c>
      <c r="AW99" s="538" t="e">
        <f ca="1">+IF(AND(ISNUMBER(OFFSET('Sanitation Data'!$I$10,0,10*ROW('Sanitation Data'!I93))),'Data Summary'!DL99="Yes"),OFFSET('Sanitation Data'!$I$10,0,10*ROW('Sanitation Data'!I93)),NA())</f>
        <v>#N/A</v>
      </c>
      <c r="AX99" s="538" t="e">
        <f ca="1">+IF(AND(ISNUMBER(OFFSET('Sanitation Data'!$I$11,0,10*ROW('Sanitation Data'!I93))),'Data Summary'!DM99="Yes"),OFFSET('Sanitation Data'!$I$11,0,10*ROW('Sanitation Data'!I93)),NA())</f>
        <v>#N/A</v>
      </c>
      <c r="AY99" s="538" t="e">
        <f ca="1">+IF(AND(ISNUMBER(OFFSET('Sanitation Data'!$I$12,0,10*ROW('Sanitation Data'!I93))),'Data Summary'!DN99="Yes"),OFFSET('Sanitation Data'!$I$12,0,10*ROW('Sanitation Data'!I93)),NA())</f>
        <v>#N/A</v>
      </c>
      <c r="AZ99" s="539" t="e">
        <f ca="1">+IF(AND(ISNUMBER(OFFSET('Hygiene Data'!$D$5,0,10*ROW('Hygiene Data'!D93))),'Data Summary'!DO99="Yes"),OFFSET('Hygiene Data'!$D$5,0,10*ROW('Hygiene Data'!D93)),NA())</f>
        <v>#N/A</v>
      </c>
      <c r="BA99" s="539" t="e">
        <f ca="1">+IF(AND(ISNUMBER(OFFSET('Hygiene Data'!$D$7,0,10*ROW('Hygiene Data'!D93))),'Data Summary'!DP99="Yes"),OFFSET('Hygiene Data'!$D$7,0,10*ROW('Hygiene Data'!D93)),NA())</f>
        <v>#N/A</v>
      </c>
      <c r="BB99" s="539" t="e">
        <f ca="1">+IF(AND(ISNUMBER(OFFSET('Hygiene Data'!$D$9,0,10*ROW('Hygiene Data'!D93))),'Data Summary'!DQ99="Yes"),OFFSET('Hygiene Data'!$D$9,0,10*ROW('Hygiene Data'!D93)),NA())</f>
        <v>#N/A</v>
      </c>
      <c r="BC99" s="539" t="e">
        <f ca="1">+IF(AND(ISNUMBER(OFFSET('Hygiene Data'!$E$5,0,10*ROW('Hygiene Data'!E93))),'Data Summary'!DR99="Yes"),OFFSET('Hygiene Data'!$E$5,0,10*ROW('Hygiene Data'!E93)),NA())</f>
        <v>#N/A</v>
      </c>
      <c r="BD99" s="539" t="e">
        <f ca="1">+IF(AND(ISNUMBER(OFFSET('Hygiene Data'!$E$7,0,10*ROW('Hygiene Data'!E93))),'Data Summary'!DS99="Yes"),OFFSET('Hygiene Data'!$E$7,0,10*ROW('Hygiene Data'!E93)),NA())</f>
        <v>#N/A</v>
      </c>
      <c r="BE99" s="539" t="e">
        <f ca="1">+IF(AND(ISNUMBER(OFFSET('Hygiene Data'!$E$9,0,10*ROW('Hygiene Data'!E93))),'Data Summary'!DT99="Yes"),OFFSET('Hygiene Data'!$E$9,0,10*ROW('Hygiene Data'!E93)),NA())</f>
        <v>#N/A</v>
      </c>
      <c r="BF99" s="539" t="e">
        <f ca="1">+IF(AND(ISNUMBER(OFFSET('Hygiene Data'!$F$5,0,10*ROW('Hygiene Data'!F93))),'Data Summary'!DU99="Yes"),OFFSET('Hygiene Data'!$F$5,0,10*ROW('Hygiene Data'!F93)),NA())</f>
        <v>#N/A</v>
      </c>
      <c r="BG99" s="539" t="e">
        <f ca="1">+IF(AND(ISNUMBER(OFFSET('Hygiene Data'!$F$7,0,10*ROW('Hygiene Data'!F93))),'Data Summary'!DV99="Yes"),OFFSET('Hygiene Data'!$F$7,0,10*ROW('Hygiene Data'!F93)),NA())</f>
        <v>#N/A</v>
      </c>
      <c r="BH99" s="539" t="e">
        <f ca="1">+IF(AND(ISNUMBER(OFFSET('Hygiene Data'!$F$9,0,10*ROW('Hygiene Data'!F93))),'Data Summary'!DW99="Yes"),OFFSET('Hygiene Data'!$F$9,0,10*ROW('Hygiene Data'!F93)),NA())</f>
        <v>#N/A</v>
      </c>
      <c r="BI99" s="539" t="e">
        <f ca="1">+IF(AND(ISNUMBER(OFFSET('Hygiene Data'!$G$5,0,10*ROW('Hygiene Data'!G93))),'Data Summary'!DX99="Yes"),OFFSET('Hygiene Data'!$G$5,0,10*ROW('Hygiene Data'!G93)),NA())</f>
        <v>#N/A</v>
      </c>
      <c r="BJ99" s="539" t="e">
        <f ca="1">+IF(AND(ISNUMBER(OFFSET('Hygiene Data'!$G$7,0,10*ROW('Hygiene Data'!G93))),'Data Summary'!DY99="Yes"),OFFSET('Hygiene Data'!$G$7,0,10*ROW('Hygiene Data'!G93)),NA())</f>
        <v>#N/A</v>
      </c>
      <c r="BK99" s="539" t="e">
        <f ca="1">+IF(AND(ISNUMBER(OFFSET('Hygiene Data'!$G$9,0,10*ROW('Hygiene Data'!G93))),'Data Summary'!DZ99="Yes"),OFFSET('Hygiene Data'!$G$9,0,10*ROW('Hygiene Data'!G93)),NA())</f>
        <v>#N/A</v>
      </c>
      <c r="BL99" s="539" t="e">
        <f ca="1">+IF(AND(ISNUMBER(OFFSET('Hygiene Data'!$H$5,0,10*ROW('Hygiene Data'!H93))),'Data Summary'!EA99="Yes"),OFFSET('Hygiene Data'!$H$5,0,10*ROW('Hygiene Data'!H93)),NA())</f>
        <v>#N/A</v>
      </c>
      <c r="BM99" s="539" t="e">
        <f ca="1">+IF(AND(ISNUMBER(OFFSET('Hygiene Data'!$H$7,0,10*ROW('Hygiene Data'!H93))),'Data Summary'!EB99="Yes"),OFFSET('Hygiene Data'!$H$7,0,10*ROW('Hygiene Data'!H93)),NA())</f>
        <v>#N/A</v>
      </c>
      <c r="BN99" s="539" t="e">
        <f ca="1">+IF(AND(ISNUMBER(OFFSET('Hygiene Data'!$H$9,0,10*ROW('Hygiene Data'!H93))),'Data Summary'!EC99="Yes"),OFFSET('Hygiene Data'!$H$9,0,10*ROW('Hygiene Data'!H93)),NA())</f>
        <v>#N/A</v>
      </c>
      <c r="BO99" s="539" t="e">
        <f ca="1">+IF(AND(ISNUMBER(OFFSET('Hygiene Data'!$I$5,0,10*ROW('Hygiene Data'!I93))),'Data Summary'!ED99="Yes"),OFFSET('Hygiene Data'!$I$5,0,10*ROW('Hygiene Data'!I93)),NA())</f>
        <v>#N/A</v>
      </c>
      <c r="BP99" s="539" t="e">
        <f ca="1">+IF(AND(ISNUMBER(OFFSET('Hygiene Data'!$I$7,0,10*ROW('Hygiene Data'!I93))),'Data Summary'!EE99="Yes"),OFFSET('Hygiene Data'!$I$7,0,10*ROW('Hygiene Data'!I93)),NA())</f>
        <v>#N/A</v>
      </c>
      <c r="BQ99" s="539" t="e">
        <f ca="1">+IF(AND(ISNUMBER(OFFSET('Hygiene Data'!$I$9,0,10*ROW('Hygiene Data'!I93))),'Data Summary'!EF99="Yes"),OFFSET('Hygiene Data'!$I$9,0,10*ROW('Hygiene Data'!I93)),NA())</f>
        <v>#N/A</v>
      </c>
    </row>
    <row r="100" spans="1:69" x14ac:dyDescent="0.25">
      <c r="A100" s="535" t="e">
        <f ca="1">+RIGHT('Data Summary'!A100,LEN('Data Summary'!A100)-9)</f>
        <v>#VALUE!</v>
      </c>
      <c r="B100" s="509" t="str">
        <f ca="1">+IF(ISTEXT('Data Summary'!B100),'Data Summary'!B100,"")</f>
        <v/>
      </c>
      <c r="C100" s="536" t="e">
        <f ca="1">+VALUE('Data Summary'!C100)</f>
        <v>#VALUE!</v>
      </c>
      <c r="D100" s="537" t="e">
        <f ca="1">+IF(AND(ISNUMBER(OFFSET('Water Data'!$D$4,0,10*ROW('Water Data'!D94))),'Data Summary'!BS100="Yes"),100-OFFSET('Water Data'!$D$4,0,10*ROW('Water Data'!D94)),NA())</f>
        <v>#N/A</v>
      </c>
      <c r="E100" s="537" t="e">
        <f ca="1">+IF(AND(ISNUMBER(OFFSET('Water Data'!$D$6,0,10*ROW('Water Data'!D94))),'Data Summary'!BT100="Yes"),OFFSET('Water Data'!$D$6,0,10*ROW('Water Data'!D94)),NA())</f>
        <v>#N/A</v>
      </c>
      <c r="F100" s="537" t="e">
        <f ca="1">+IF(AND(ISNUMBER(OFFSET('Water Data'!$D$9,0,10*ROW('Water Data'!D94))),'Data Summary'!BU100="Yes"),OFFSET('Water Data'!$D$9,0,10*ROW('Water Data'!D94)),NA())</f>
        <v>#N/A</v>
      </c>
      <c r="G100" s="537" t="e">
        <f ca="1">+IF(AND(ISNUMBER(OFFSET('Water Data'!$E$4,0,10*ROW('Water Data'!E94))),'Data Summary'!BV100="Yes"),100-OFFSET('Water Data'!$E$4,0,10*ROW('Water Data'!E94)),NA())</f>
        <v>#N/A</v>
      </c>
      <c r="H100" s="537" t="e">
        <f ca="1">+IF(AND(ISNUMBER(OFFSET('Water Data'!$E$6,0,10*ROW('Water Data'!E94))),'Data Summary'!BW100="Yes"),OFFSET('Water Data'!$E$6,0,10*ROW('Water Data'!E94)),NA())</f>
        <v>#N/A</v>
      </c>
      <c r="I100" s="537" t="e">
        <f ca="1">+IF(AND(ISNUMBER(OFFSET('Water Data'!$E$9,0,10*ROW('Water Data'!E94))),'Data Summary'!BX100="Yes"),OFFSET('Water Data'!$E$9,0,10*ROW('Water Data'!E94)),NA())</f>
        <v>#N/A</v>
      </c>
      <c r="J100" s="537" t="e">
        <f ca="1">+IF(AND(ISNUMBER(OFFSET('Water Data'!$F$4,0,10*ROW('Water Data'!F94))),'Data Summary'!BY100="Yes"),100-OFFSET('Water Data'!$F$4,0,10*ROW('Water Data'!F94)),NA())</f>
        <v>#N/A</v>
      </c>
      <c r="K100" s="537" t="e">
        <f ca="1">+IF(AND(ISNUMBER(OFFSET('Water Data'!$F$6,0,10*ROW('Water Data'!F94))),'Data Summary'!BZ100="Yes"),OFFSET('Water Data'!$F$6,0,10*ROW('Water Data'!F94)),NA())</f>
        <v>#N/A</v>
      </c>
      <c r="L100" s="537" t="e">
        <f ca="1">+IF(AND(ISNUMBER(OFFSET('Water Data'!$F$9,0,10*ROW('Water Data'!F94))),'Data Summary'!CA100="Yes"),OFFSET('Water Data'!$F$9,0,10*ROW('Water Data'!F94)),NA())</f>
        <v>#N/A</v>
      </c>
      <c r="M100" s="537" t="e">
        <f ca="1">+IF(AND(ISNUMBER(OFFSET('Water Data'!$G$4,0,10*ROW('Water Data'!G94))),'Data Summary'!CB100="Yes"),100-OFFSET('Water Data'!$G$4,0,10*ROW('Water Data'!G94)),NA())</f>
        <v>#N/A</v>
      </c>
      <c r="N100" s="537" t="e">
        <f ca="1">+IF(AND(ISNUMBER(OFFSET('Water Data'!$G$6,0,10*ROW('Water Data'!G94))),'Data Summary'!CC100="Yes"),OFFSET('Water Data'!$G$6,0,10*ROW('Water Data'!G94)),NA())</f>
        <v>#N/A</v>
      </c>
      <c r="O100" s="537" t="e">
        <f ca="1">+IF(AND(ISNUMBER(OFFSET('Water Data'!$G$9,0,10*ROW('Water Data'!G94))),'Data Summary'!CD100="Yes"),OFFSET('Water Data'!$G$9,0,10*ROW('Water Data'!G94)),NA())</f>
        <v>#N/A</v>
      </c>
      <c r="P100" s="537" t="e">
        <f ca="1">+IF(AND(ISNUMBER(OFFSET('Water Data'!$H$4,0,10*ROW('Water Data'!H94))),'Data Summary'!CE100="Yes"),100-OFFSET('Water Data'!$H$4,0,10*ROW('Water Data'!H94)),NA())</f>
        <v>#N/A</v>
      </c>
      <c r="Q100" s="537" t="e">
        <f ca="1">+IF(AND(ISNUMBER(OFFSET('Water Data'!$H$6,0,10*ROW('Water Data'!H94))),'Data Summary'!CF100="Yes"),OFFSET('Water Data'!$H$6,0,10*ROW('Water Data'!H94)),NA())</f>
        <v>#N/A</v>
      </c>
      <c r="R100" s="537" t="e">
        <f ca="1">+IF(AND(ISNUMBER(OFFSET('Water Data'!$H$9,0,10*ROW('Water Data'!H94))),'Data Summary'!CG100="Yes"),OFFSET('Water Data'!$H$9,0,10*ROW('Water Data'!H94)),NA())</f>
        <v>#N/A</v>
      </c>
      <c r="S100" s="537" t="e">
        <f ca="1">+IF(AND(ISNUMBER(OFFSET('Water Data'!$I$4,0,10*ROW('Water Data'!I94))),'Data Summary'!CH100="Yes"),100-OFFSET('Water Data'!$I$4,0,10*ROW('Water Data'!I94)),NA())</f>
        <v>#N/A</v>
      </c>
      <c r="T100" s="537" t="e">
        <f ca="1">+IF(AND(ISNUMBER(OFFSET('Water Data'!$I$6,0,10*ROW('Water Data'!I94))),'Data Summary'!CI100="Yes"),OFFSET('Water Data'!$I$6,0,10*ROW('Water Data'!I94)),NA())</f>
        <v>#N/A</v>
      </c>
      <c r="U100" s="537" t="e">
        <f ca="1">+IF(AND(ISNUMBER(OFFSET('Water Data'!$I$9,0,10*ROW('Water Data'!I94))),'Data Summary'!CJ100="Yes"),OFFSET('Water Data'!$I$9,0,10*ROW('Water Data'!I94)),NA())</f>
        <v>#N/A</v>
      </c>
      <c r="V100" s="538" t="e">
        <f ca="1">+IF(AND(ISNUMBER(OFFSET('Sanitation Data'!$D$4,0,10*ROW('Sanitation Data'!D94))),'Data Summary'!CK100="Yes"),100-OFFSET('Sanitation Data'!$D$4,0,10*ROW('Sanitation Data'!D94)),NA())</f>
        <v>#N/A</v>
      </c>
      <c r="W100" s="538" t="e">
        <f ca="1">+IF(AND(ISNUMBER(OFFSET('Sanitation Data'!$D$6,0,10*ROW('Sanitation Data'!D94))),'Data Summary'!CL100="Yes"),OFFSET('Sanitation Data'!$D$6,0,10*ROW('Sanitation Data'!D94)),NA())</f>
        <v>#N/A</v>
      </c>
      <c r="X100" s="538" t="e">
        <f ca="1">+IF(AND(ISNUMBER(OFFSET('Sanitation Data'!$D$10,0,10*ROW('Sanitation Data'!D94))),'Data Summary'!CM100="Yes"),OFFSET('Sanitation Data'!$D$10,0,10*ROW('Sanitation Data'!D94)),NA())</f>
        <v>#N/A</v>
      </c>
      <c r="Y100" s="538" t="e">
        <f ca="1">+IF(AND(ISNUMBER(OFFSET('Sanitation Data'!$D$11,0,10*ROW('Sanitation Data'!D94))),'Data Summary'!CN100="Yes"),OFFSET('Sanitation Data'!$D$11,0,10*ROW('Sanitation Data'!D94)),NA())</f>
        <v>#N/A</v>
      </c>
      <c r="Z100" s="538" t="e">
        <f ca="1">+IF(AND(ISNUMBER(OFFSET('Sanitation Data'!$D$12,0,10*ROW('Sanitation Data'!D94))),'Data Summary'!CO100="Yes"),OFFSET('Sanitation Data'!$D$12,0,10*ROW('Sanitation Data'!D94)),NA())</f>
        <v>#N/A</v>
      </c>
      <c r="AA100" s="538" t="e">
        <f ca="1">+IF(AND(ISNUMBER(OFFSET('Sanitation Data'!$E$4,0,10*ROW('Sanitation Data'!E94))),'Data Summary'!CP100="Yes"),100-OFFSET('Sanitation Data'!$E$4,0,10*ROW('Sanitation Data'!E94)),NA())</f>
        <v>#N/A</v>
      </c>
      <c r="AB100" s="538" t="e">
        <f ca="1">+IF(AND(ISNUMBER(OFFSET('Sanitation Data'!$E$6,0,10*ROW('Sanitation Data'!E94))),'Data Summary'!CQ100="Yes"),OFFSET('Sanitation Data'!$E$6,0,10*ROW('Sanitation Data'!E94)),NA())</f>
        <v>#N/A</v>
      </c>
      <c r="AC100" s="538" t="e">
        <f ca="1">+IF(AND(ISNUMBER(OFFSET('Sanitation Data'!$E$10,0,10*ROW('Sanitation Data'!E94))),'Data Summary'!CR100="Yes"),OFFSET('Sanitation Data'!$E$10,0,10*ROW('Sanitation Data'!E94)),NA())</f>
        <v>#N/A</v>
      </c>
      <c r="AD100" s="538" t="e">
        <f ca="1">+IF(AND(ISNUMBER(OFFSET('Sanitation Data'!$E$11,0,10*ROW('Sanitation Data'!E94))),'Data Summary'!CS100="Yes"),OFFSET('Sanitation Data'!$E$11,0,10*ROW('Sanitation Data'!E94)),NA())</f>
        <v>#N/A</v>
      </c>
      <c r="AE100" s="538" t="e">
        <f ca="1">+IF(AND(ISNUMBER(OFFSET('Sanitation Data'!$E$12,0,10*ROW('Sanitation Data'!E94))),'Data Summary'!CT100="Yes"),OFFSET('Sanitation Data'!$E$12,0,10*ROW('Sanitation Data'!E94)),NA())</f>
        <v>#N/A</v>
      </c>
      <c r="AF100" s="538" t="e">
        <f ca="1">+IF(AND(ISNUMBER(OFFSET('Sanitation Data'!$F$4,0,10*ROW('Sanitation Data'!F94))),'Data Summary'!CU100="Yes"),100-OFFSET('Sanitation Data'!$F$4,0,10*ROW('Sanitation Data'!F94)),NA())</f>
        <v>#N/A</v>
      </c>
      <c r="AG100" s="538" t="e">
        <f ca="1">+IF(AND(ISNUMBER(OFFSET('Sanitation Data'!$F$6,0,10*ROW('Sanitation Data'!F94))),'Data Summary'!CV100="Yes"),OFFSET('Sanitation Data'!$F$6,0,10*ROW('Sanitation Data'!F94)),NA())</f>
        <v>#N/A</v>
      </c>
      <c r="AH100" s="538" t="e">
        <f ca="1">+IF(AND(ISNUMBER(OFFSET('Sanitation Data'!$F$10,0,10*ROW('Sanitation Data'!F94))),'Data Summary'!CW100="Yes"),OFFSET('Sanitation Data'!$F$10,0,10*ROW('Sanitation Data'!F94)),NA())</f>
        <v>#N/A</v>
      </c>
      <c r="AI100" s="538" t="e">
        <f ca="1">+IF(AND(ISNUMBER(OFFSET('Sanitation Data'!$F$11,0,10*ROW('Sanitation Data'!F94))),'Data Summary'!CX100="Yes"),OFFSET('Sanitation Data'!$F$11,0,10*ROW('Sanitation Data'!F94)),NA())</f>
        <v>#N/A</v>
      </c>
      <c r="AJ100" s="538" t="e">
        <f ca="1">+IF(AND(ISNUMBER(OFFSET('Sanitation Data'!$F$12,0,10*ROW('Sanitation Data'!F94))),'Data Summary'!CY100="Yes"),OFFSET('Sanitation Data'!$F$12,0,10*ROW('Sanitation Data'!F94)),NA())</f>
        <v>#N/A</v>
      </c>
      <c r="AK100" s="538" t="e">
        <f ca="1">+IF(AND(ISNUMBER(OFFSET('Sanitation Data'!$G$4,0,10*ROW('Sanitation Data'!G94))),'Data Summary'!CZ100="Yes"),100-OFFSET('Sanitation Data'!$G$4,0,10*ROW('Sanitation Data'!G94)),NA())</f>
        <v>#N/A</v>
      </c>
      <c r="AL100" s="538" t="e">
        <f ca="1">+IF(AND(ISNUMBER(OFFSET('Sanitation Data'!$G$6,0,10*ROW('Sanitation Data'!G94))),'Data Summary'!DA100="Yes"),OFFSET('Sanitation Data'!$G$6,0,10*ROW('Sanitation Data'!G94)),NA())</f>
        <v>#N/A</v>
      </c>
      <c r="AM100" s="538" t="e">
        <f ca="1">+IF(AND(ISNUMBER(OFFSET('Sanitation Data'!$G$10,0,10*ROW('Sanitation Data'!G94))),'Data Summary'!DB100="Yes"),OFFSET('Sanitation Data'!$G$10,0,10*ROW('Sanitation Data'!G94)),NA())</f>
        <v>#N/A</v>
      </c>
      <c r="AN100" s="538" t="e">
        <f ca="1">+IF(AND(ISNUMBER(OFFSET('Sanitation Data'!$G$11,0,10*ROW('Sanitation Data'!G94))),'Data Summary'!DC100="Yes"),OFFSET('Sanitation Data'!$G$11,0,10*ROW('Sanitation Data'!G94)),NA())</f>
        <v>#N/A</v>
      </c>
      <c r="AO100" s="538" t="e">
        <f ca="1">+IF(AND(ISNUMBER(OFFSET('Sanitation Data'!$G$12,0,10*ROW('Sanitation Data'!G94))),'Data Summary'!DD100="Yes"),OFFSET('Sanitation Data'!$G$12,0,10*ROW('Sanitation Data'!G94)),NA())</f>
        <v>#N/A</v>
      </c>
      <c r="AP100" s="538" t="e">
        <f ca="1">+IF(AND(ISNUMBER(OFFSET('Sanitation Data'!$H$4,0,10*ROW('Sanitation Data'!H94))),'Data Summary'!DE100="Yes"),100-OFFSET('Sanitation Data'!$H$4,0,10*ROW('Sanitation Data'!H94)),NA())</f>
        <v>#N/A</v>
      </c>
      <c r="AQ100" s="538" t="e">
        <f ca="1">+IF(AND(ISNUMBER(OFFSET('Sanitation Data'!$H$6,0,10*ROW('Sanitation Data'!H94))),'Data Summary'!DF100="Yes"),OFFSET('Sanitation Data'!$H$6,0,10*ROW('Sanitation Data'!H94)),NA())</f>
        <v>#N/A</v>
      </c>
      <c r="AR100" s="538" t="e">
        <f ca="1">+IF(AND(ISNUMBER(OFFSET('Sanitation Data'!$H$10,0,10*ROW('Sanitation Data'!H94))),'Data Summary'!DG100="Yes"),OFFSET('Sanitation Data'!$H$10,0,10*ROW('Sanitation Data'!H94)),NA())</f>
        <v>#N/A</v>
      </c>
      <c r="AS100" s="538" t="e">
        <f ca="1">+IF(AND(ISNUMBER(OFFSET('Sanitation Data'!$H$11,0,10*ROW('Sanitation Data'!H94))),'Data Summary'!DH100="Yes"),OFFSET('Sanitation Data'!$H$11,0,10*ROW('Sanitation Data'!H94)),NA())</f>
        <v>#N/A</v>
      </c>
      <c r="AT100" s="538" t="e">
        <f ca="1">+IF(AND(ISNUMBER(OFFSET('Sanitation Data'!$H$12,0,10*ROW('Sanitation Data'!H94))),'Data Summary'!DI100="Yes"),OFFSET('Sanitation Data'!$H$12,0,10*ROW('Sanitation Data'!H94)),NA())</f>
        <v>#N/A</v>
      </c>
      <c r="AU100" s="538" t="e">
        <f ca="1">+IF(AND(ISNUMBER(OFFSET('Sanitation Data'!$I$4,0,10*ROW('Sanitation Data'!I94))),'Data Summary'!DJ100="Yes"),100-OFFSET('Sanitation Data'!$I$4,0,10*ROW('Sanitation Data'!I94)),NA())</f>
        <v>#N/A</v>
      </c>
      <c r="AV100" s="538" t="e">
        <f ca="1">+IF(AND(ISNUMBER(OFFSET('Sanitation Data'!$I$6,0,10*ROW('Sanitation Data'!I94))),'Data Summary'!DK100="Yes"),OFFSET('Sanitation Data'!$I$6,0,10*ROW('Sanitation Data'!I94)),NA())</f>
        <v>#N/A</v>
      </c>
      <c r="AW100" s="538" t="e">
        <f ca="1">+IF(AND(ISNUMBER(OFFSET('Sanitation Data'!$I$10,0,10*ROW('Sanitation Data'!I94))),'Data Summary'!DL100="Yes"),OFFSET('Sanitation Data'!$I$10,0,10*ROW('Sanitation Data'!I94)),NA())</f>
        <v>#N/A</v>
      </c>
      <c r="AX100" s="538" t="e">
        <f ca="1">+IF(AND(ISNUMBER(OFFSET('Sanitation Data'!$I$11,0,10*ROW('Sanitation Data'!I94))),'Data Summary'!DM100="Yes"),OFFSET('Sanitation Data'!$I$11,0,10*ROW('Sanitation Data'!I94)),NA())</f>
        <v>#N/A</v>
      </c>
      <c r="AY100" s="538" t="e">
        <f ca="1">+IF(AND(ISNUMBER(OFFSET('Sanitation Data'!$I$12,0,10*ROW('Sanitation Data'!I94))),'Data Summary'!DN100="Yes"),OFFSET('Sanitation Data'!$I$12,0,10*ROW('Sanitation Data'!I94)),NA())</f>
        <v>#N/A</v>
      </c>
      <c r="AZ100" s="539" t="e">
        <f ca="1">+IF(AND(ISNUMBER(OFFSET('Hygiene Data'!$D$5,0,10*ROW('Hygiene Data'!D94))),'Data Summary'!DO100="Yes"),OFFSET('Hygiene Data'!$D$5,0,10*ROW('Hygiene Data'!D94)),NA())</f>
        <v>#N/A</v>
      </c>
      <c r="BA100" s="539" t="e">
        <f ca="1">+IF(AND(ISNUMBER(OFFSET('Hygiene Data'!$D$7,0,10*ROW('Hygiene Data'!D94))),'Data Summary'!DP100="Yes"),OFFSET('Hygiene Data'!$D$7,0,10*ROW('Hygiene Data'!D94)),NA())</f>
        <v>#N/A</v>
      </c>
      <c r="BB100" s="539" t="e">
        <f ca="1">+IF(AND(ISNUMBER(OFFSET('Hygiene Data'!$D$9,0,10*ROW('Hygiene Data'!D94))),'Data Summary'!DQ100="Yes"),OFFSET('Hygiene Data'!$D$9,0,10*ROW('Hygiene Data'!D94)),NA())</f>
        <v>#N/A</v>
      </c>
      <c r="BC100" s="539" t="e">
        <f ca="1">+IF(AND(ISNUMBER(OFFSET('Hygiene Data'!$E$5,0,10*ROW('Hygiene Data'!E94))),'Data Summary'!DR100="Yes"),OFFSET('Hygiene Data'!$E$5,0,10*ROW('Hygiene Data'!E94)),NA())</f>
        <v>#N/A</v>
      </c>
      <c r="BD100" s="539" t="e">
        <f ca="1">+IF(AND(ISNUMBER(OFFSET('Hygiene Data'!$E$7,0,10*ROW('Hygiene Data'!E94))),'Data Summary'!DS100="Yes"),OFFSET('Hygiene Data'!$E$7,0,10*ROW('Hygiene Data'!E94)),NA())</f>
        <v>#N/A</v>
      </c>
      <c r="BE100" s="539" t="e">
        <f ca="1">+IF(AND(ISNUMBER(OFFSET('Hygiene Data'!$E$9,0,10*ROW('Hygiene Data'!E94))),'Data Summary'!DT100="Yes"),OFFSET('Hygiene Data'!$E$9,0,10*ROW('Hygiene Data'!E94)),NA())</f>
        <v>#N/A</v>
      </c>
      <c r="BF100" s="539" t="e">
        <f ca="1">+IF(AND(ISNUMBER(OFFSET('Hygiene Data'!$F$5,0,10*ROW('Hygiene Data'!F94))),'Data Summary'!DU100="Yes"),OFFSET('Hygiene Data'!$F$5,0,10*ROW('Hygiene Data'!F94)),NA())</f>
        <v>#N/A</v>
      </c>
      <c r="BG100" s="539" t="e">
        <f ca="1">+IF(AND(ISNUMBER(OFFSET('Hygiene Data'!$F$7,0,10*ROW('Hygiene Data'!F94))),'Data Summary'!DV100="Yes"),OFFSET('Hygiene Data'!$F$7,0,10*ROW('Hygiene Data'!F94)),NA())</f>
        <v>#N/A</v>
      </c>
      <c r="BH100" s="539" t="e">
        <f ca="1">+IF(AND(ISNUMBER(OFFSET('Hygiene Data'!$F$9,0,10*ROW('Hygiene Data'!F94))),'Data Summary'!DW100="Yes"),OFFSET('Hygiene Data'!$F$9,0,10*ROW('Hygiene Data'!F94)),NA())</f>
        <v>#N/A</v>
      </c>
      <c r="BI100" s="539" t="e">
        <f ca="1">+IF(AND(ISNUMBER(OFFSET('Hygiene Data'!$G$5,0,10*ROW('Hygiene Data'!G94))),'Data Summary'!DX100="Yes"),OFFSET('Hygiene Data'!$G$5,0,10*ROW('Hygiene Data'!G94)),NA())</f>
        <v>#N/A</v>
      </c>
      <c r="BJ100" s="539" t="e">
        <f ca="1">+IF(AND(ISNUMBER(OFFSET('Hygiene Data'!$G$7,0,10*ROW('Hygiene Data'!G94))),'Data Summary'!DY100="Yes"),OFFSET('Hygiene Data'!$G$7,0,10*ROW('Hygiene Data'!G94)),NA())</f>
        <v>#N/A</v>
      </c>
      <c r="BK100" s="539" t="e">
        <f ca="1">+IF(AND(ISNUMBER(OFFSET('Hygiene Data'!$G$9,0,10*ROW('Hygiene Data'!G94))),'Data Summary'!DZ100="Yes"),OFFSET('Hygiene Data'!$G$9,0,10*ROW('Hygiene Data'!G94)),NA())</f>
        <v>#N/A</v>
      </c>
      <c r="BL100" s="539" t="e">
        <f ca="1">+IF(AND(ISNUMBER(OFFSET('Hygiene Data'!$H$5,0,10*ROW('Hygiene Data'!H94))),'Data Summary'!EA100="Yes"),OFFSET('Hygiene Data'!$H$5,0,10*ROW('Hygiene Data'!H94)),NA())</f>
        <v>#N/A</v>
      </c>
      <c r="BM100" s="539" t="e">
        <f ca="1">+IF(AND(ISNUMBER(OFFSET('Hygiene Data'!$H$7,0,10*ROW('Hygiene Data'!H94))),'Data Summary'!EB100="Yes"),OFFSET('Hygiene Data'!$H$7,0,10*ROW('Hygiene Data'!H94)),NA())</f>
        <v>#N/A</v>
      </c>
      <c r="BN100" s="539" t="e">
        <f ca="1">+IF(AND(ISNUMBER(OFFSET('Hygiene Data'!$H$9,0,10*ROW('Hygiene Data'!H94))),'Data Summary'!EC100="Yes"),OFFSET('Hygiene Data'!$H$9,0,10*ROW('Hygiene Data'!H94)),NA())</f>
        <v>#N/A</v>
      </c>
      <c r="BO100" s="539" t="e">
        <f ca="1">+IF(AND(ISNUMBER(OFFSET('Hygiene Data'!$I$5,0,10*ROW('Hygiene Data'!I94))),'Data Summary'!ED100="Yes"),OFFSET('Hygiene Data'!$I$5,0,10*ROW('Hygiene Data'!I94)),NA())</f>
        <v>#N/A</v>
      </c>
      <c r="BP100" s="539" t="e">
        <f ca="1">+IF(AND(ISNUMBER(OFFSET('Hygiene Data'!$I$7,0,10*ROW('Hygiene Data'!I94))),'Data Summary'!EE100="Yes"),OFFSET('Hygiene Data'!$I$7,0,10*ROW('Hygiene Data'!I94)),NA())</f>
        <v>#N/A</v>
      </c>
      <c r="BQ100" s="539" t="e">
        <f ca="1">+IF(AND(ISNUMBER(OFFSET('Hygiene Data'!$I$9,0,10*ROW('Hygiene Data'!I94))),'Data Summary'!EF100="Yes"),OFFSET('Hygiene Data'!$I$9,0,10*ROW('Hygiene Data'!I94)),NA())</f>
        <v>#N/A</v>
      </c>
    </row>
    <row r="101" spans="1:69" x14ac:dyDescent="0.25">
      <c r="A101" s="535" t="e">
        <f ca="1">+RIGHT('Data Summary'!A101,LEN('Data Summary'!A101)-9)</f>
        <v>#VALUE!</v>
      </c>
      <c r="B101" s="509" t="str">
        <f ca="1">+IF(ISTEXT('Data Summary'!B101),'Data Summary'!B101,"")</f>
        <v/>
      </c>
      <c r="C101" s="536" t="e">
        <f ca="1">+VALUE('Data Summary'!C101)</f>
        <v>#VALUE!</v>
      </c>
      <c r="D101" s="537" t="e">
        <f ca="1">+IF(AND(ISNUMBER(OFFSET('Water Data'!$D$4,0,10*ROW('Water Data'!D95))),'Data Summary'!BS101="Yes"),100-OFFSET('Water Data'!$D$4,0,10*ROW('Water Data'!D95)),NA())</f>
        <v>#N/A</v>
      </c>
      <c r="E101" s="537" t="e">
        <f ca="1">+IF(AND(ISNUMBER(OFFSET('Water Data'!$D$6,0,10*ROW('Water Data'!D95))),'Data Summary'!BT101="Yes"),OFFSET('Water Data'!$D$6,0,10*ROW('Water Data'!D95)),NA())</f>
        <v>#N/A</v>
      </c>
      <c r="F101" s="537" t="e">
        <f ca="1">+IF(AND(ISNUMBER(OFFSET('Water Data'!$D$9,0,10*ROW('Water Data'!D95))),'Data Summary'!BU101="Yes"),OFFSET('Water Data'!$D$9,0,10*ROW('Water Data'!D95)),NA())</f>
        <v>#N/A</v>
      </c>
      <c r="G101" s="537" t="e">
        <f ca="1">+IF(AND(ISNUMBER(OFFSET('Water Data'!$E$4,0,10*ROW('Water Data'!E95))),'Data Summary'!BV101="Yes"),100-OFFSET('Water Data'!$E$4,0,10*ROW('Water Data'!E95)),NA())</f>
        <v>#N/A</v>
      </c>
      <c r="H101" s="537" t="e">
        <f ca="1">+IF(AND(ISNUMBER(OFFSET('Water Data'!$E$6,0,10*ROW('Water Data'!E95))),'Data Summary'!BW101="Yes"),OFFSET('Water Data'!$E$6,0,10*ROW('Water Data'!E95)),NA())</f>
        <v>#N/A</v>
      </c>
      <c r="I101" s="537" t="e">
        <f ca="1">+IF(AND(ISNUMBER(OFFSET('Water Data'!$E$9,0,10*ROW('Water Data'!E95))),'Data Summary'!BX101="Yes"),OFFSET('Water Data'!$E$9,0,10*ROW('Water Data'!E95)),NA())</f>
        <v>#N/A</v>
      </c>
      <c r="J101" s="537" t="e">
        <f ca="1">+IF(AND(ISNUMBER(OFFSET('Water Data'!$F$4,0,10*ROW('Water Data'!F95))),'Data Summary'!BY101="Yes"),100-OFFSET('Water Data'!$F$4,0,10*ROW('Water Data'!F95)),NA())</f>
        <v>#N/A</v>
      </c>
      <c r="K101" s="537" t="e">
        <f ca="1">+IF(AND(ISNUMBER(OFFSET('Water Data'!$F$6,0,10*ROW('Water Data'!F95))),'Data Summary'!BZ101="Yes"),OFFSET('Water Data'!$F$6,0,10*ROW('Water Data'!F95)),NA())</f>
        <v>#N/A</v>
      </c>
      <c r="L101" s="537" t="e">
        <f ca="1">+IF(AND(ISNUMBER(OFFSET('Water Data'!$F$9,0,10*ROW('Water Data'!F95))),'Data Summary'!CA101="Yes"),OFFSET('Water Data'!$F$9,0,10*ROW('Water Data'!F95)),NA())</f>
        <v>#N/A</v>
      </c>
      <c r="M101" s="537" t="e">
        <f ca="1">+IF(AND(ISNUMBER(OFFSET('Water Data'!$G$4,0,10*ROW('Water Data'!G95))),'Data Summary'!CB101="Yes"),100-OFFSET('Water Data'!$G$4,0,10*ROW('Water Data'!G95)),NA())</f>
        <v>#N/A</v>
      </c>
      <c r="N101" s="537" t="e">
        <f ca="1">+IF(AND(ISNUMBER(OFFSET('Water Data'!$G$6,0,10*ROW('Water Data'!G95))),'Data Summary'!CC101="Yes"),OFFSET('Water Data'!$G$6,0,10*ROW('Water Data'!G95)),NA())</f>
        <v>#N/A</v>
      </c>
      <c r="O101" s="537" t="e">
        <f ca="1">+IF(AND(ISNUMBER(OFFSET('Water Data'!$G$9,0,10*ROW('Water Data'!G95))),'Data Summary'!CD101="Yes"),OFFSET('Water Data'!$G$9,0,10*ROW('Water Data'!G95)),NA())</f>
        <v>#N/A</v>
      </c>
      <c r="P101" s="537" t="e">
        <f ca="1">+IF(AND(ISNUMBER(OFFSET('Water Data'!$H$4,0,10*ROW('Water Data'!H95))),'Data Summary'!CE101="Yes"),100-OFFSET('Water Data'!$H$4,0,10*ROW('Water Data'!H95)),NA())</f>
        <v>#N/A</v>
      </c>
      <c r="Q101" s="537" t="e">
        <f ca="1">+IF(AND(ISNUMBER(OFFSET('Water Data'!$H$6,0,10*ROW('Water Data'!H95))),'Data Summary'!CF101="Yes"),OFFSET('Water Data'!$H$6,0,10*ROW('Water Data'!H95)),NA())</f>
        <v>#N/A</v>
      </c>
      <c r="R101" s="537" t="e">
        <f ca="1">+IF(AND(ISNUMBER(OFFSET('Water Data'!$H$9,0,10*ROW('Water Data'!H95))),'Data Summary'!CG101="Yes"),OFFSET('Water Data'!$H$9,0,10*ROW('Water Data'!H95)),NA())</f>
        <v>#N/A</v>
      </c>
      <c r="S101" s="537" t="e">
        <f ca="1">+IF(AND(ISNUMBER(OFFSET('Water Data'!$I$4,0,10*ROW('Water Data'!I95))),'Data Summary'!CH101="Yes"),100-OFFSET('Water Data'!$I$4,0,10*ROW('Water Data'!I95)),NA())</f>
        <v>#N/A</v>
      </c>
      <c r="T101" s="537" t="e">
        <f ca="1">+IF(AND(ISNUMBER(OFFSET('Water Data'!$I$6,0,10*ROW('Water Data'!I95))),'Data Summary'!CI101="Yes"),OFFSET('Water Data'!$I$6,0,10*ROW('Water Data'!I95)),NA())</f>
        <v>#N/A</v>
      </c>
      <c r="U101" s="537" t="e">
        <f ca="1">+IF(AND(ISNUMBER(OFFSET('Water Data'!$I$9,0,10*ROW('Water Data'!I95))),'Data Summary'!CJ101="Yes"),OFFSET('Water Data'!$I$9,0,10*ROW('Water Data'!I95)),NA())</f>
        <v>#N/A</v>
      </c>
      <c r="V101" s="538" t="e">
        <f ca="1">+IF(AND(ISNUMBER(OFFSET('Sanitation Data'!$D$4,0,10*ROW('Sanitation Data'!D95))),'Data Summary'!CK101="Yes"),100-OFFSET('Sanitation Data'!$D$4,0,10*ROW('Sanitation Data'!D95)),NA())</f>
        <v>#N/A</v>
      </c>
      <c r="W101" s="538" t="e">
        <f ca="1">+IF(AND(ISNUMBER(OFFSET('Sanitation Data'!$D$6,0,10*ROW('Sanitation Data'!D95))),'Data Summary'!CL101="Yes"),OFFSET('Sanitation Data'!$D$6,0,10*ROW('Sanitation Data'!D95)),NA())</f>
        <v>#N/A</v>
      </c>
      <c r="X101" s="538" t="e">
        <f ca="1">+IF(AND(ISNUMBER(OFFSET('Sanitation Data'!$D$10,0,10*ROW('Sanitation Data'!D95))),'Data Summary'!CM101="Yes"),OFFSET('Sanitation Data'!$D$10,0,10*ROW('Sanitation Data'!D95)),NA())</f>
        <v>#N/A</v>
      </c>
      <c r="Y101" s="538" t="e">
        <f ca="1">+IF(AND(ISNUMBER(OFFSET('Sanitation Data'!$D$11,0,10*ROW('Sanitation Data'!D95))),'Data Summary'!CN101="Yes"),OFFSET('Sanitation Data'!$D$11,0,10*ROW('Sanitation Data'!D95)),NA())</f>
        <v>#N/A</v>
      </c>
      <c r="Z101" s="538" t="e">
        <f ca="1">+IF(AND(ISNUMBER(OFFSET('Sanitation Data'!$D$12,0,10*ROW('Sanitation Data'!D95))),'Data Summary'!CO101="Yes"),OFFSET('Sanitation Data'!$D$12,0,10*ROW('Sanitation Data'!D95)),NA())</f>
        <v>#N/A</v>
      </c>
      <c r="AA101" s="538" t="e">
        <f ca="1">+IF(AND(ISNUMBER(OFFSET('Sanitation Data'!$E$4,0,10*ROW('Sanitation Data'!E95))),'Data Summary'!CP101="Yes"),100-OFFSET('Sanitation Data'!$E$4,0,10*ROW('Sanitation Data'!E95)),NA())</f>
        <v>#N/A</v>
      </c>
      <c r="AB101" s="538" t="e">
        <f ca="1">+IF(AND(ISNUMBER(OFFSET('Sanitation Data'!$E$6,0,10*ROW('Sanitation Data'!E95))),'Data Summary'!CQ101="Yes"),OFFSET('Sanitation Data'!$E$6,0,10*ROW('Sanitation Data'!E95)),NA())</f>
        <v>#N/A</v>
      </c>
      <c r="AC101" s="538" t="e">
        <f ca="1">+IF(AND(ISNUMBER(OFFSET('Sanitation Data'!$E$10,0,10*ROW('Sanitation Data'!E95))),'Data Summary'!CR101="Yes"),OFFSET('Sanitation Data'!$E$10,0,10*ROW('Sanitation Data'!E95)),NA())</f>
        <v>#N/A</v>
      </c>
      <c r="AD101" s="538" t="e">
        <f ca="1">+IF(AND(ISNUMBER(OFFSET('Sanitation Data'!$E$11,0,10*ROW('Sanitation Data'!E95))),'Data Summary'!CS101="Yes"),OFFSET('Sanitation Data'!$E$11,0,10*ROW('Sanitation Data'!E95)),NA())</f>
        <v>#N/A</v>
      </c>
      <c r="AE101" s="538" t="e">
        <f ca="1">+IF(AND(ISNUMBER(OFFSET('Sanitation Data'!$E$12,0,10*ROW('Sanitation Data'!E95))),'Data Summary'!CT101="Yes"),OFFSET('Sanitation Data'!$E$12,0,10*ROW('Sanitation Data'!E95)),NA())</f>
        <v>#N/A</v>
      </c>
      <c r="AF101" s="538" t="e">
        <f ca="1">+IF(AND(ISNUMBER(OFFSET('Sanitation Data'!$F$4,0,10*ROW('Sanitation Data'!F95))),'Data Summary'!CU101="Yes"),100-OFFSET('Sanitation Data'!$F$4,0,10*ROW('Sanitation Data'!F95)),NA())</f>
        <v>#N/A</v>
      </c>
      <c r="AG101" s="538" t="e">
        <f ca="1">+IF(AND(ISNUMBER(OFFSET('Sanitation Data'!$F$6,0,10*ROW('Sanitation Data'!F95))),'Data Summary'!CV101="Yes"),OFFSET('Sanitation Data'!$F$6,0,10*ROW('Sanitation Data'!F95)),NA())</f>
        <v>#N/A</v>
      </c>
      <c r="AH101" s="538" t="e">
        <f ca="1">+IF(AND(ISNUMBER(OFFSET('Sanitation Data'!$F$10,0,10*ROW('Sanitation Data'!F95))),'Data Summary'!CW101="Yes"),OFFSET('Sanitation Data'!$F$10,0,10*ROW('Sanitation Data'!F95)),NA())</f>
        <v>#N/A</v>
      </c>
      <c r="AI101" s="538" t="e">
        <f ca="1">+IF(AND(ISNUMBER(OFFSET('Sanitation Data'!$F$11,0,10*ROW('Sanitation Data'!F95))),'Data Summary'!CX101="Yes"),OFFSET('Sanitation Data'!$F$11,0,10*ROW('Sanitation Data'!F95)),NA())</f>
        <v>#N/A</v>
      </c>
      <c r="AJ101" s="538" t="e">
        <f ca="1">+IF(AND(ISNUMBER(OFFSET('Sanitation Data'!$F$12,0,10*ROW('Sanitation Data'!F95))),'Data Summary'!CY101="Yes"),OFFSET('Sanitation Data'!$F$12,0,10*ROW('Sanitation Data'!F95)),NA())</f>
        <v>#N/A</v>
      </c>
      <c r="AK101" s="538" t="e">
        <f ca="1">+IF(AND(ISNUMBER(OFFSET('Sanitation Data'!$G$4,0,10*ROW('Sanitation Data'!G95))),'Data Summary'!CZ101="Yes"),100-OFFSET('Sanitation Data'!$G$4,0,10*ROW('Sanitation Data'!G95)),NA())</f>
        <v>#N/A</v>
      </c>
      <c r="AL101" s="538" t="e">
        <f ca="1">+IF(AND(ISNUMBER(OFFSET('Sanitation Data'!$G$6,0,10*ROW('Sanitation Data'!G95))),'Data Summary'!DA101="Yes"),OFFSET('Sanitation Data'!$G$6,0,10*ROW('Sanitation Data'!G95)),NA())</f>
        <v>#N/A</v>
      </c>
      <c r="AM101" s="538" t="e">
        <f ca="1">+IF(AND(ISNUMBER(OFFSET('Sanitation Data'!$G$10,0,10*ROW('Sanitation Data'!G95))),'Data Summary'!DB101="Yes"),OFFSET('Sanitation Data'!$G$10,0,10*ROW('Sanitation Data'!G95)),NA())</f>
        <v>#N/A</v>
      </c>
      <c r="AN101" s="538" t="e">
        <f ca="1">+IF(AND(ISNUMBER(OFFSET('Sanitation Data'!$G$11,0,10*ROW('Sanitation Data'!G95))),'Data Summary'!DC101="Yes"),OFFSET('Sanitation Data'!$G$11,0,10*ROW('Sanitation Data'!G95)),NA())</f>
        <v>#N/A</v>
      </c>
      <c r="AO101" s="538" t="e">
        <f ca="1">+IF(AND(ISNUMBER(OFFSET('Sanitation Data'!$G$12,0,10*ROW('Sanitation Data'!G95))),'Data Summary'!DD101="Yes"),OFFSET('Sanitation Data'!$G$12,0,10*ROW('Sanitation Data'!G95)),NA())</f>
        <v>#N/A</v>
      </c>
      <c r="AP101" s="538" t="e">
        <f ca="1">+IF(AND(ISNUMBER(OFFSET('Sanitation Data'!$H$4,0,10*ROW('Sanitation Data'!H95))),'Data Summary'!DE101="Yes"),100-OFFSET('Sanitation Data'!$H$4,0,10*ROW('Sanitation Data'!H95)),NA())</f>
        <v>#N/A</v>
      </c>
      <c r="AQ101" s="538" t="e">
        <f ca="1">+IF(AND(ISNUMBER(OFFSET('Sanitation Data'!$H$6,0,10*ROW('Sanitation Data'!H95))),'Data Summary'!DF101="Yes"),OFFSET('Sanitation Data'!$H$6,0,10*ROW('Sanitation Data'!H95)),NA())</f>
        <v>#N/A</v>
      </c>
      <c r="AR101" s="538" t="e">
        <f ca="1">+IF(AND(ISNUMBER(OFFSET('Sanitation Data'!$H$10,0,10*ROW('Sanitation Data'!H95))),'Data Summary'!DG101="Yes"),OFFSET('Sanitation Data'!$H$10,0,10*ROW('Sanitation Data'!H95)),NA())</f>
        <v>#N/A</v>
      </c>
      <c r="AS101" s="538" t="e">
        <f ca="1">+IF(AND(ISNUMBER(OFFSET('Sanitation Data'!$H$11,0,10*ROW('Sanitation Data'!H95))),'Data Summary'!DH101="Yes"),OFFSET('Sanitation Data'!$H$11,0,10*ROW('Sanitation Data'!H95)),NA())</f>
        <v>#N/A</v>
      </c>
      <c r="AT101" s="538" t="e">
        <f ca="1">+IF(AND(ISNUMBER(OFFSET('Sanitation Data'!$H$12,0,10*ROW('Sanitation Data'!H95))),'Data Summary'!DI101="Yes"),OFFSET('Sanitation Data'!$H$12,0,10*ROW('Sanitation Data'!H95)),NA())</f>
        <v>#N/A</v>
      </c>
      <c r="AU101" s="538" t="e">
        <f ca="1">+IF(AND(ISNUMBER(OFFSET('Sanitation Data'!$I$4,0,10*ROW('Sanitation Data'!I95))),'Data Summary'!DJ101="Yes"),100-OFFSET('Sanitation Data'!$I$4,0,10*ROW('Sanitation Data'!I95)),NA())</f>
        <v>#N/A</v>
      </c>
      <c r="AV101" s="538" t="e">
        <f ca="1">+IF(AND(ISNUMBER(OFFSET('Sanitation Data'!$I$6,0,10*ROW('Sanitation Data'!I95))),'Data Summary'!DK101="Yes"),OFFSET('Sanitation Data'!$I$6,0,10*ROW('Sanitation Data'!I95)),NA())</f>
        <v>#N/A</v>
      </c>
      <c r="AW101" s="538" t="e">
        <f ca="1">+IF(AND(ISNUMBER(OFFSET('Sanitation Data'!$I$10,0,10*ROW('Sanitation Data'!I95))),'Data Summary'!DL101="Yes"),OFFSET('Sanitation Data'!$I$10,0,10*ROW('Sanitation Data'!I95)),NA())</f>
        <v>#N/A</v>
      </c>
      <c r="AX101" s="538" t="e">
        <f ca="1">+IF(AND(ISNUMBER(OFFSET('Sanitation Data'!$I$11,0,10*ROW('Sanitation Data'!I95))),'Data Summary'!DM101="Yes"),OFFSET('Sanitation Data'!$I$11,0,10*ROW('Sanitation Data'!I95)),NA())</f>
        <v>#N/A</v>
      </c>
      <c r="AY101" s="538" t="e">
        <f ca="1">+IF(AND(ISNUMBER(OFFSET('Sanitation Data'!$I$12,0,10*ROW('Sanitation Data'!I95))),'Data Summary'!DN101="Yes"),OFFSET('Sanitation Data'!$I$12,0,10*ROW('Sanitation Data'!I95)),NA())</f>
        <v>#N/A</v>
      </c>
      <c r="AZ101" s="539" t="e">
        <f ca="1">+IF(AND(ISNUMBER(OFFSET('Hygiene Data'!$D$5,0,10*ROW('Hygiene Data'!D95))),'Data Summary'!DO101="Yes"),OFFSET('Hygiene Data'!$D$5,0,10*ROW('Hygiene Data'!D95)),NA())</f>
        <v>#N/A</v>
      </c>
      <c r="BA101" s="539" t="e">
        <f ca="1">+IF(AND(ISNUMBER(OFFSET('Hygiene Data'!$D$7,0,10*ROW('Hygiene Data'!D95))),'Data Summary'!DP101="Yes"),OFFSET('Hygiene Data'!$D$7,0,10*ROW('Hygiene Data'!D95)),NA())</f>
        <v>#N/A</v>
      </c>
      <c r="BB101" s="539" t="e">
        <f ca="1">+IF(AND(ISNUMBER(OFFSET('Hygiene Data'!$D$9,0,10*ROW('Hygiene Data'!D95))),'Data Summary'!DQ101="Yes"),OFFSET('Hygiene Data'!$D$9,0,10*ROW('Hygiene Data'!D95)),NA())</f>
        <v>#N/A</v>
      </c>
      <c r="BC101" s="539" t="e">
        <f ca="1">+IF(AND(ISNUMBER(OFFSET('Hygiene Data'!$E$5,0,10*ROW('Hygiene Data'!E95))),'Data Summary'!DR101="Yes"),OFFSET('Hygiene Data'!$E$5,0,10*ROW('Hygiene Data'!E95)),NA())</f>
        <v>#N/A</v>
      </c>
      <c r="BD101" s="539" t="e">
        <f ca="1">+IF(AND(ISNUMBER(OFFSET('Hygiene Data'!$E$7,0,10*ROW('Hygiene Data'!E95))),'Data Summary'!DS101="Yes"),OFFSET('Hygiene Data'!$E$7,0,10*ROW('Hygiene Data'!E95)),NA())</f>
        <v>#N/A</v>
      </c>
      <c r="BE101" s="539" t="e">
        <f ca="1">+IF(AND(ISNUMBER(OFFSET('Hygiene Data'!$E$9,0,10*ROW('Hygiene Data'!E95))),'Data Summary'!DT101="Yes"),OFFSET('Hygiene Data'!$E$9,0,10*ROW('Hygiene Data'!E95)),NA())</f>
        <v>#N/A</v>
      </c>
      <c r="BF101" s="539" t="e">
        <f ca="1">+IF(AND(ISNUMBER(OFFSET('Hygiene Data'!$F$5,0,10*ROW('Hygiene Data'!F95))),'Data Summary'!DU101="Yes"),OFFSET('Hygiene Data'!$F$5,0,10*ROW('Hygiene Data'!F95)),NA())</f>
        <v>#N/A</v>
      </c>
      <c r="BG101" s="539" t="e">
        <f ca="1">+IF(AND(ISNUMBER(OFFSET('Hygiene Data'!$F$7,0,10*ROW('Hygiene Data'!F95))),'Data Summary'!DV101="Yes"),OFFSET('Hygiene Data'!$F$7,0,10*ROW('Hygiene Data'!F95)),NA())</f>
        <v>#N/A</v>
      </c>
      <c r="BH101" s="539" t="e">
        <f ca="1">+IF(AND(ISNUMBER(OFFSET('Hygiene Data'!$F$9,0,10*ROW('Hygiene Data'!F95))),'Data Summary'!DW101="Yes"),OFFSET('Hygiene Data'!$F$9,0,10*ROW('Hygiene Data'!F95)),NA())</f>
        <v>#N/A</v>
      </c>
      <c r="BI101" s="539" t="e">
        <f ca="1">+IF(AND(ISNUMBER(OFFSET('Hygiene Data'!$G$5,0,10*ROW('Hygiene Data'!G95))),'Data Summary'!DX101="Yes"),OFFSET('Hygiene Data'!$G$5,0,10*ROW('Hygiene Data'!G95)),NA())</f>
        <v>#N/A</v>
      </c>
      <c r="BJ101" s="539" t="e">
        <f ca="1">+IF(AND(ISNUMBER(OFFSET('Hygiene Data'!$G$7,0,10*ROW('Hygiene Data'!G95))),'Data Summary'!DY101="Yes"),OFFSET('Hygiene Data'!$G$7,0,10*ROW('Hygiene Data'!G95)),NA())</f>
        <v>#N/A</v>
      </c>
      <c r="BK101" s="539" t="e">
        <f ca="1">+IF(AND(ISNUMBER(OFFSET('Hygiene Data'!$G$9,0,10*ROW('Hygiene Data'!G95))),'Data Summary'!DZ101="Yes"),OFFSET('Hygiene Data'!$G$9,0,10*ROW('Hygiene Data'!G95)),NA())</f>
        <v>#N/A</v>
      </c>
      <c r="BL101" s="539" t="e">
        <f ca="1">+IF(AND(ISNUMBER(OFFSET('Hygiene Data'!$H$5,0,10*ROW('Hygiene Data'!H95))),'Data Summary'!EA101="Yes"),OFFSET('Hygiene Data'!$H$5,0,10*ROW('Hygiene Data'!H95)),NA())</f>
        <v>#N/A</v>
      </c>
      <c r="BM101" s="539" t="e">
        <f ca="1">+IF(AND(ISNUMBER(OFFSET('Hygiene Data'!$H$7,0,10*ROW('Hygiene Data'!H95))),'Data Summary'!EB101="Yes"),OFFSET('Hygiene Data'!$H$7,0,10*ROW('Hygiene Data'!H95)),NA())</f>
        <v>#N/A</v>
      </c>
      <c r="BN101" s="539" t="e">
        <f ca="1">+IF(AND(ISNUMBER(OFFSET('Hygiene Data'!$H$9,0,10*ROW('Hygiene Data'!H95))),'Data Summary'!EC101="Yes"),OFFSET('Hygiene Data'!$H$9,0,10*ROW('Hygiene Data'!H95)),NA())</f>
        <v>#N/A</v>
      </c>
      <c r="BO101" s="539" t="e">
        <f ca="1">+IF(AND(ISNUMBER(OFFSET('Hygiene Data'!$I$5,0,10*ROW('Hygiene Data'!I95))),'Data Summary'!ED101="Yes"),OFFSET('Hygiene Data'!$I$5,0,10*ROW('Hygiene Data'!I95)),NA())</f>
        <v>#N/A</v>
      </c>
      <c r="BP101" s="539" t="e">
        <f ca="1">+IF(AND(ISNUMBER(OFFSET('Hygiene Data'!$I$7,0,10*ROW('Hygiene Data'!I95))),'Data Summary'!EE101="Yes"),OFFSET('Hygiene Data'!$I$7,0,10*ROW('Hygiene Data'!I95)),NA())</f>
        <v>#N/A</v>
      </c>
      <c r="BQ101" s="539" t="e">
        <f ca="1">+IF(AND(ISNUMBER(OFFSET('Hygiene Data'!$I$9,0,10*ROW('Hygiene Data'!I95))),'Data Summary'!EF101="Yes"),OFFSET('Hygiene Data'!$I$9,0,10*ROW('Hygiene Data'!I95)),NA())</f>
        <v>#N/A</v>
      </c>
    </row>
    <row r="102" spans="1:69" x14ac:dyDescent="0.25">
      <c r="A102" s="535" t="e">
        <f ca="1">+RIGHT('Data Summary'!A102,LEN('Data Summary'!A102)-9)</f>
        <v>#VALUE!</v>
      </c>
      <c r="B102" s="509" t="str">
        <f ca="1">+IF(ISTEXT('Data Summary'!B102),'Data Summary'!B102,"")</f>
        <v/>
      </c>
      <c r="C102" s="536" t="e">
        <f ca="1">+VALUE('Data Summary'!C102)</f>
        <v>#VALUE!</v>
      </c>
      <c r="D102" s="537" t="e">
        <f ca="1">+IF(AND(ISNUMBER(OFFSET('Water Data'!$D$4,0,10*ROW('Water Data'!D96))),'Data Summary'!BS102="Yes"),100-OFFSET('Water Data'!$D$4,0,10*ROW('Water Data'!D96)),NA())</f>
        <v>#N/A</v>
      </c>
      <c r="E102" s="537" t="e">
        <f ca="1">+IF(AND(ISNUMBER(OFFSET('Water Data'!$D$6,0,10*ROW('Water Data'!D96))),'Data Summary'!BT102="Yes"),OFFSET('Water Data'!$D$6,0,10*ROW('Water Data'!D96)),NA())</f>
        <v>#N/A</v>
      </c>
      <c r="F102" s="537" t="e">
        <f ca="1">+IF(AND(ISNUMBER(OFFSET('Water Data'!$D$9,0,10*ROW('Water Data'!D96))),'Data Summary'!BU102="Yes"),OFFSET('Water Data'!$D$9,0,10*ROW('Water Data'!D96)),NA())</f>
        <v>#N/A</v>
      </c>
      <c r="G102" s="537" t="e">
        <f ca="1">+IF(AND(ISNUMBER(OFFSET('Water Data'!$E$4,0,10*ROW('Water Data'!E96))),'Data Summary'!BV102="Yes"),100-OFFSET('Water Data'!$E$4,0,10*ROW('Water Data'!E96)),NA())</f>
        <v>#N/A</v>
      </c>
      <c r="H102" s="537" t="e">
        <f ca="1">+IF(AND(ISNUMBER(OFFSET('Water Data'!$E$6,0,10*ROW('Water Data'!E96))),'Data Summary'!BW102="Yes"),OFFSET('Water Data'!$E$6,0,10*ROW('Water Data'!E96)),NA())</f>
        <v>#N/A</v>
      </c>
      <c r="I102" s="537" t="e">
        <f ca="1">+IF(AND(ISNUMBER(OFFSET('Water Data'!$E$9,0,10*ROW('Water Data'!E96))),'Data Summary'!BX102="Yes"),OFFSET('Water Data'!$E$9,0,10*ROW('Water Data'!E96)),NA())</f>
        <v>#N/A</v>
      </c>
      <c r="J102" s="537" t="e">
        <f ca="1">+IF(AND(ISNUMBER(OFFSET('Water Data'!$F$4,0,10*ROW('Water Data'!F96))),'Data Summary'!BY102="Yes"),100-OFFSET('Water Data'!$F$4,0,10*ROW('Water Data'!F96)),NA())</f>
        <v>#N/A</v>
      </c>
      <c r="K102" s="537" t="e">
        <f ca="1">+IF(AND(ISNUMBER(OFFSET('Water Data'!$F$6,0,10*ROW('Water Data'!F96))),'Data Summary'!BZ102="Yes"),OFFSET('Water Data'!$F$6,0,10*ROW('Water Data'!F96)),NA())</f>
        <v>#N/A</v>
      </c>
      <c r="L102" s="537" t="e">
        <f ca="1">+IF(AND(ISNUMBER(OFFSET('Water Data'!$F$9,0,10*ROW('Water Data'!F96))),'Data Summary'!CA102="Yes"),OFFSET('Water Data'!$F$9,0,10*ROW('Water Data'!F96)),NA())</f>
        <v>#N/A</v>
      </c>
      <c r="M102" s="537" t="e">
        <f ca="1">+IF(AND(ISNUMBER(OFFSET('Water Data'!$G$4,0,10*ROW('Water Data'!G96))),'Data Summary'!CB102="Yes"),100-OFFSET('Water Data'!$G$4,0,10*ROW('Water Data'!G96)),NA())</f>
        <v>#N/A</v>
      </c>
      <c r="N102" s="537" t="e">
        <f ca="1">+IF(AND(ISNUMBER(OFFSET('Water Data'!$G$6,0,10*ROW('Water Data'!G96))),'Data Summary'!CC102="Yes"),OFFSET('Water Data'!$G$6,0,10*ROW('Water Data'!G96)),NA())</f>
        <v>#N/A</v>
      </c>
      <c r="O102" s="537" t="e">
        <f ca="1">+IF(AND(ISNUMBER(OFFSET('Water Data'!$G$9,0,10*ROW('Water Data'!G96))),'Data Summary'!CD102="Yes"),OFFSET('Water Data'!$G$9,0,10*ROW('Water Data'!G96)),NA())</f>
        <v>#N/A</v>
      </c>
      <c r="P102" s="537" t="e">
        <f ca="1">+IF(AND(ISNUMBER(OFFSET('Water Data'!$H$4,0,10*ROW('Water Data'!H96))),'Data Summary'!CE102="Yes"),100-OFFSET('Water Data'!$H$4,0,10*ROW('Water Data'!H96)),NA())</f>
        <v>#N/A</v>
      </c>
      <c r="Q102" s="537" t="e">
        <f ca="1">+IF(AND(ISNUMBER(OFFSET('Water Data'!$H$6,0,10*ROW('Water Data'!H96))),'Data Summary'!CF102="Yes"),OFFSET('Water Data'!$H$6,0,10*ROW('Water Data'!H96)),NA())</f>
        <v>#N/A</v>
      </c>
      <c r="R102" s="537" t="e">
        <f ca="1">+IF(AND(ISNUMBER(OFFSET('Water Data'!$H$9,0,10*ROW('Water Data'!H96))),'Data Summary'!CG102="Yes"),OFFSET('Water Data'!$H$9,0,10*ROW('Water Data'!H96)),NA())</f>
        <v>#N/A</v>
      </c>
      <c r="S102" s="537" t="e">
        <f ca="1">+IF(AND(ISNUMBER(OFFSET('Water Data'!$I$4,0,10*ROW('Water Data'!I96))),'Data Summary'!CH102="Yes"),100-OFFSET('Water Data'!$I$4,0,10*ROW('Water Data'!I96)),NA())</f>
        <v>#N/A</v>
      </c>
      <c r="T102" s="537" t="e">
        <f ca="1">+IF(AND(ISNUMBER(OFFSET('Water Data'!$I$6,0,10*ROW('Water Data'!I96))),'Data Summary'!CI102="Yes"),OFFSET('Water Data'!$I$6,0,10*ROW('Water Data'!I96)),NA())</f>
        <v>#N/A</v>
      </c>
      <c r="U102" s="537" t="e">
        <f ca="1">+IF(AND(ISNUMBER(OFFSET('Water Data'!$I$9,0,10*ROW('Water Data'!I96))),'Data Summary'!CJ102="Yes"),OFFSET('Water Data'!$I$9,0,10*ROW('Water Data'!I96)),NA())</f>
        <v>#N/A</v>
      </c>
      <c r="V102" s="538" t="e">
        <f ca="1">+IF(AND(ISNUMBER(OFFSET('Sanitation Data'!$D$4,0,10*ROW('Sanitation Data'!D96))),'Data Summary'!CK102="Yes"),100-OFFSET('Sanitation Data'!$D$4,0,10*ROW('Sanitation Data'!D96)),NA())</f>
        <v>#N/A</v>
      </c>
      <c r="W102" s="538" t="e">
        <f ca="1">+IF(AND(ISNUMBER(OFFSET('Sanitation Data'!$D$6,0,10*ROW('Sanitation Data'!D96))),'Data Summary'!CL102="Yes"),OFFSET('Sanitation Data'!$D$6,0,10*ROW('Sanitation Data'!D96)),NA())</f>
        <v>#N/A</v>
      </c>
      <c r="X102" s="538" t="e">
        <f ca="1">+IF(AND(ISNUMBER(OFFSET('Sanitation Data'!$D$10,0,10*ROW('Sanitation Data'!D96))),'Data Summary'!CM102="Yes"),OFFSET('Sanitation Data'!$D$10,0,10*ROW('Sanitation Data'!D96)),NA())</f>
        <v>#N/A</v>
      </c>
      <c r="Y102" s="538" t="e">
        <f ca="1">+IF(AND(ISNUMBER(OFFSET('Sanitation Data'!$D$11,0,10*ROW('Sanitation Data'!D96))),'Data Summary'!CN102="Yes"),OFFSET('Sanitation Data'!$D$11,0,10*ROW('Sanitation Data'!D96)),NA())</f>
        <v>#N/A</v>
      </c>
      <c r="Z102" s="538" t="e">
        <f ca="1">+IF(AND(ISNUMBER(OFFSET('Sanitation Data'!$D$12,0,10*ROW('Sanitation Data'!D96))),'Data Summary'!CO102="Yes"),OFFSET('Sanitation Data'!$D$12,0,10*ROW('Sanitation Data'!D96)),NA())</f>
        <v>#N/A</v>
      </c>
      <c r="AA102" s="538" t="e">
        <f ca="1">+IF(AND(ISNUMBER(OFFSET('Sanitation Data'!$E$4,0,10*ROW('Sanitation Data'!E96))),'Data Summary'!CP102="Yes"),100-OFFSET('Sanitation Data'!$E$4,0,10*ROW('Sanitation Data'!E96)),NA())</f>
        <v>#N/A</v>
      </c>
      <c r="AB102" s="538" t="e">
        <f ca="1">+IF(AND(ISNUMBER(OFFSET('Sanitation Data'!$E$6,0,10*ROW('Sanitation Data'!E96))),'Data Summary'!CQ102="Yes"),OFFSET('Sanitation Data'!$E$6,0,10*ROW('Sanitation Data'!E96)),NA())</f>
        <v>#N/A</v>
      </c>
      <c r="AC102" s="538" t="e">
        <f ca="1">+IF(AND(ISNUMBER(OFFSET('Sanitation Data'!$E$10,0,10*ROW('Sanitation Data'!E96))),'Data Summary'!CR102="Yes"),OFFSET('Sanitation Data'!$E$10,0,10*ROW('Sanitation Data'!E96)),NA())</f>
        <v>#N/A</v>
      </c>
      <c r="AD102" s="538" t="e">
        <f ca="1">+IF(AND(ISNUMBER(OFFSET('Sanitation Data'!$E$11,0,10*ROW('Sanitation Data'!E96))),'Data Summary'!CS102="Yes"),OFFSET('Sanitation Data'!$E$11,0,10*ROW('Sanitation Data'!E96)),NA())</f>
        <v>#N/A</v>
      </c>
      <c r="AE102" s="538" t="e">
        <f ca="1">+IF(AND(ISNUMBER(OFFSET('Sanitation Data'!$E$12,0,10*ROW('Sanitation Data'!E96))),'Data Summary'!CT102="Yes"),OFFSET('Sanitation Data'!$E$12,0,10*ROW('Sanitation Data'!E96)),NA())</f>
        <v>#N/A</v>
      </c>
      <c r="AF102" s="538" t="e">
        <f ca="1">+IF(AND(ISNUMBER(OFFSET('Sanitation Data'!$F$4,0,10*ROW('Sanitation Data'!F96))),'Data Summary'!CU102="Yes"),100-OFFSET('Sanitation Data'!$F$4,0,10*ROW('Sanitation Data'!F96)),NA())</f>
        <v>#N/A</v>
      </c>
      <c r="AG102" s="538" t="e">
        <f ca="1">+IF(AND(ISNUMBER(OFFSET('Sanitation Data'!$F$6,0,10*ROW('Sanitation Data'!F96))),'Data Summary'!CV102="Yes"),OFFSET('Sanitation Data'!$F$6,0,10*ROW('Sanitation Data'!F96)),NA())</f>
        <v>#N/A</v>
      </c>
      <c r="AH102" s="538" t="e">
        <f ca="1">+IF(AND(ISNUMBER(OFFSET('Sanitation Data'!$F$10,0,10*ROW('Sanitation Data'!F96))),'Data Summary'!CW102="Yes"),OFFSET('Sanitation Data'!$F$10,0,10*ROW('Sanitation Data'!F96)),NA())</f>
        <v>#N/A</v>
      </c>
      <c r="AI102" s="538" t="e">
        <f ca="1">+IF(AND(ISNUMBER(OFFSET('Sanitation Data'!$F$11,0,10*ROW('Sanitation Data'!F96))),'Data Summary'!CX102="Yes"),OFFSET('Sanitation Data'!$F$11,0,10*ROW('Sanitation Data'!F96)),NA())</f>
        <v>#N/A</v>
      </c>
      <c r="AJ102" s="538" t="e">
        <f ca="1">+IF(AND(ISNUMBER(OFFSET('Sanitation Data'!$F$12,0,10*ROW('Sanitation Data'!F96))),'Data Summary'!CY102="Yes"),OFFSET('Sanitation Data'!$F$12,0,10*ROW('Sanitation Data'!F96)),NA())</f>
        <v>#N/A</v>
      </c>
      <c r="AK102" s="538" t="e">
        <f ca="1">+IF(AND(ISNUMBER(OFFSET('Sanitation Data'!$G$4,0,10*ROW('Sanitation Data'!G96))),'Data Summary'!CZ102="Yes"),100-OFFSET('Sanitation Data'!$G$4,0,10*ROW('Sanitation Data'!G96)),NA())</f>
        <v>#N/A</v>
      </c>
      <c r="AL102" s="538" t="e">
        <f ca="1">+IF(AND(ISNUMBER(OFFSET('Sanitation Data'!$G$6,0,10*ROW('Sanitation Data'!G96))),'Data Summary'!DA102="Yes"),OFFSET('Sanitation Data'!$G$6,0,10*ROW('Sanitation Data'!G96)),NA())</f>
        <v>#N/A</v>
      </c>
      <c r="AM102" s="538" t="e">
        <f ca="1">+IF(AND(ISNUMBER(OFFSET('Sanitation Data'!$G$10,0,10*ROW('Sanitation Data'!G96))),'Data Summary'!DB102="Yes"),OFFSET('Sanitation Data'!$G$10,0,10*ROW('Sanitation Data'!G96)),NA())</f>
        <v>#N/A</v>
      </c>
      <c r="AN102" s="538" t="e">
        <f ca="1">+IF(AND(ISNUMBER(OFFSET('Sanitation Data'!$G$11,0,10*ROW('Sanitation Data'!G96))),'Data Summary'!DC102="Yes"),OFFSET('Sanitation Data'!$G$11,0,10*ROW('Sanitation Data'!G96)),NA())</f>
        <v>#N/A</v>
      </c>
      <c r="AO102" s="538" t="e">
        <f ca="1">+IF(AND(ISNUMBER(OFFSET('Sanitation Data'!$G$12,0,10*ROW('Sanitation Data'!G96))),'Data Summary'!DD102="Yes"),OFFSET('Sanitation Data'!$G$12,0,10*ROW('Sanitation Data'!G96)),NA())</f>
        <v>#N/A</v>
      </c>
      <c r="AP102" s="538" t="e">
        <f ca="1">+IF(AND(ISNUMBER(OFFSET('Sanitation Data'!$H$4,0,10*ROW('Sanitation Data'!H96))),'Data Summary'!DE102="Yes"),100-OFFSET('Sanitation Data'!$H$4,0,10*ROW('Sanitation Data'!H96)),NA())</f>
        <v>#N/A</v>
      </c>
      <c r="AQ102" s="538" t="e">
        <f ca="1">+IF(AND(ISNUMBER(OFFSET('Sanitation Data'!$H$6,0,10*ROW('Sanitation Data'!H96))),'Data Summary'!DF102="Yes"),OFFSET('Sanitation Data'!$H$6,0,10*ROW('Sanitation Data'!H96)),NA())</f>
        <v>#N/A</v>
      </c>
      <c r="AR102" s="538" t="e">
        <f ca="1">+IF(AND(ISNUMBER(OFFSET('Sanitation Data'!$H$10,0,10*ROW('Sanitation Data'!H96))),'Data Summary'!DG102="Yes"),OFFSET('Sanitation Data'!$H$10,0,10*ROW('Sanitation Data'!H96)),NA())</f>
        <v>#N/A</v>
      </c>
      <c r="AS102" s="538" t="e">
        <f ca="1">+IF(AND(ISNUMBER(OFFSET('Sanitation Data'!$H$11,0,10*ROW('Sanitation Data'!H96))),'Data Summary'!DH102="Yes"),OFFSET('Sanitation Data'!$H$11,0,10*ROW('Sanitation Data'!H96)),NA())</f>
        <v>#N/A</v>
      </c>
      <c r="AT102" s="538" t="e">
        <f ca="1">+IF(AND(ISNUMBER(OFFSET('Sanitation Data'!$H$12,0,10*ROW('Sanitation Data'!H96))),'Data Summary'!DI102="Yes"),OFFSET('Sanitation Data'!$H$12,0,10*ROW('Sanitation Data'!H96)),NA())</f>
        <v>#N/A</v>
      </c>
      <c r="AU102" s="538" t="e">
        <f ca="1">+IF(AND(ISNUMBER(OFFSET('Sanitation Data'!$I$4,0,10*ROW('Sanitation Data'!I96))),'Data Summary'!DJ102="Yes"),100-OFFSET('Sanitation Data'!$I$4,0,10*ROW('Sanitation Data'!I96)),NA())</f>
        <v>#N/A</v>
      </c>
      <c r="AV102" s="538" t="e">
        <f ca="1">+IF(AND(ISNUMBER(OFFSET('Sanitation Data'!$I$6,0,10*ROW('Sanitation Data'!I96))),'Data Summary'!DK102="Yes"),OFFSET('Sanitation Data'!$I$6,0,10*ROW('Sanitation Data'!I96)),NA())</f>
        <v>#N/A</v>
      </c>
      <c r="AW102" s="538" t="e">
        <f ca="1">+IF(AND(ISNUMBER(OFFSET('Sanitation Data'!$I$10,0,10*ROW('Sanitation Data'!I96))),'Data Summary'!DL102="Yes"),OFFSET('Sanitation Data'!$I$10,0,10*ROW('Sanitation Data'!I96)),NA())</f>
        <v>#N/A</v>
      </c>
      <c r="AX102" s="538" t="e">
        <f ca="1">+IF(AND(ISNUMBER(OFFSET('Sanitation Data'!$I$11,0,10*ROW('Sanitation Data'!I96))),'Data Summary'!DM102="Yes"),OFFSET('Sanitation Data'!$I$11,0,10*ROW('Sanitation Data'!I96)),NA())</f>
        <v>#N/A</v>
      </c>
      <c r="AY102" s="538" t="e">
        <f ca="1">+IF(AND(ISNUMBER(OFFSET('Sanitation Data'!$I$12,0,10*ROW('Sanitation Data'!I96))),'Data Summary'!DN102="Yes"),OFFSET('Sanitation Data'!$I$12,0,10*ROW('Sanitation Data'!I96)),NA())</f>
        <v>#N/A</v>
      </c>
      <c r="AZ102" s="539" t="e">
        <f ca="1">+IF(AND(ISNUMBER(OFFSET('Hygiene Data'!$D$5,0,10*ROW('Hygiene Data'!D96))),'Data Summary'!DO102="Yes"),OFFSET('Hygiene Data'!$D$5,0,10*ROW('Hygiene Data'!D96)),NA())</f>
        <v>#N/A</v>
      </c>
      <c r="BA102" s="539" t="e">
        <f ca="1">+IF(AND(ISNUMBER(OFFSET('Hygiene Data'!$D$7,0,10*ROW('Hygiene Data'!D96))),'Data Summary'!DP102="Yes"),OFFSET('Hygiene Data'!$D$7,0,10*ROW('Hygiene Data'!D96)),NA())</f>
        <v>#N/A</v>
      </c>
      <c r="BB102" s="539" t="e">
        <f ca="1">+IF(AND(ISNUMBER(OFFSET('Hygiene Data'!$D$9,0,10*ROW('Hygiene Data'!D96))),'Data Summary'!DQ102="Yes"),OFFSET('Hygiene Data'!$D$9,0,10*ROW('Hygiene Data'!D96)),NA())</f>
        <v>#N/A</v>
      </c>
      <c r="BC102" s="539" t="e">
        <f ca="1">+IF(AND(ISNUMBER(OFFSET('Hygiene Data'!$E$5,0,10*ROW('Hygiene Data'!E96))),'Data Summary'!DR102="Yes"),OFFSET('Hygiene Data'!$E$5,0,10*ROW('Hygiene Data'!E96)),NA())</f>
        <v>#N/A</v>
      </c>
      <c r="BD102" s="539" t="e">
        <f ca="1">+IF(AND(ISNUMBER(OFFSET('Hygiene Data'!$E$7,0,10*ROW('Hygiene Data'!E96))),'Data Summary'!DS102="Yes"),OFFSET('Hygiene Data'!$E$7,0,10*ROW('Hygiene Data'!E96)),NA())</f>
        <v>#N/A</v>
      </c>
      <c r="BE102" s="539" t="e">
        <f ca="1">+IF(AND(ISNUMBER(OFFSET('Hygiene Data'!$E$9,0,10*ROW('Hygiene Data'!E96))),'Data Summary'!DT102="Yes"),OFFSET('Hygiene Data'!$E$9,0,10*ROW('Hygiene Data'!E96)),NA())</f>
        <v>#N/A</v>
      </c>
      <c r="BF102" s="539" t="e">
        <f ca="1">+IF(AND(ISNUMBER(OFFSET('Hygiene Data'!$F$5,0,10*ROW('Hygiene Data'!F96))),'Data Summary'!DU102="Yes"),OFFSET('Hygiene Data'!$F$5,0,10*ROW('Hygiene Data'!F96)),NA())</f>
        <v>#N/A</v>
      </c>
      <c r="BG102" s="539" t="e">
        <f ca="1">+IF(AND(ISNUMBER(OFFSET('Hygiene Data'!$F$7,0,10*ROW('Hygiene Data'!F96))),'Data Summary'!DV102="Yes"),OFFSET('Hygiene Data'!$F$7,0,10*ROW('Hygiene Data'!F96)),NA())</f>
        <v>#N/A</v>
      </c>
      <c r="BH102" s="539" t="e">
        <f ca="1">+IF(AND(ISNUMBER(OFFSET('Hygiene Data'!$F$9,0,10*ROW('Hygiene Data'!F96))),'Data Summary'!DW102="Yes"),OFFSET('Hygiene Data'!$F$9,0,10*ROW('Hygiene Data'!F96)),NA())</f>
        <v>#N/A</v>
      </c>
      <c r="BI102" s="539" t="e">
        <f ca="1">+IF(AND(ISNUMBER(OFFSET('Hygiene Data'!$G$5,0,10*ROW('Hygiene Data'!G96))),'Data Summary'!DX102="Yes"),OFFSET('Hygiene Data'!$G$5,0,10*ROW('Hygiene Data'!G96)),NA())</f>
        <v>#N/A</v>
      </c>
      <c r="BJ102" s="539" t="e">
        <f ca="1">+IF(AND(ISNUMBER(OFFSET('Hygiene Data'!$G$7,0,10*ROW('Hygiene Data'!G96))),'Data Summary'!DY102="Yes"),OFFSET('Hygiene Data'!$G$7,0,10*ROW('Hygiene Data'!G96)),NA())</f>
        <v>#N/A</v>
      </c>
      <c r="BK102" s="539" t="e">
        <f ca="1">+IF(AND(ISNUMBER(OFFSET('Hygiene Data'!$G$9,0,10*ROW('Hygiene Data'!G96))),'Data Summary'!DZ102="Yes"),OFFSET('Hygiene Data'!$G$9,0,10*ROW('Hygiene Data'!G96)),NA())</f>
        <v>#N/A</v>
      </c>
      <c r="BL102" s="539" t="e">
        <f ca="1">+IF(AND(ISNUMBER(OFFSET('Hygiene Data'!$H$5,0,10*ROW('Hygiene Data'!H96))),'Data Summary'!EA102="Yes"),OFFSET('Hygiene Data'!$H$5,0,10*ROW('Hygiene Data'!H96)),NA())</f>
        <v>#N/A</v>
      </c>
      <c r="BM102" s="539" t="e">
        <f ca="1">+IF(AND(ISNUMBER(OFFSET('Hygiene Data'!$H$7,0,10*ROW('Hygiene Data'!H96))),'Data Summary'!EB102="Yes"),OFFSET('Hygiene Data'!$H$7,0,10*ROW('Hygiene Data'!H96)),NA())</f>
        <v>#N/A</v>
      </c>
      <c r="BN102" s="539" t="e">
        <f ca="1">+IF(AND(ISNUMBER(OFFSET('Hygiene Data'!$H$9,0,10*ROW('Hygiene Data'!H96))),'Data Summary'!EC102="Yes"),OFFSET('Hygiene Data'!$H$9,0,10*ROW('Hygiene Data'!H96)),NA())</f>
        <v>#N/A</v>
      </c>
      <c r="BO102" s="539" t="e">
        <f ca="1">+IF(AND(ISNUMBER(OFFSET('Hygiene Data'!$I$5,0,10*ROW('Hygiene Data'!I96))),'Data Summary'!ED102="Yes"),OFFSET('Hygiene Data'!$I$5,0,10*ROW('Hygiene Data'!I96)),NA())</f>
        <v>#N/A</v>
      </c>
      <c r="BP102" s="539" t="e">
        <f ca="1">+IF(AND(ISNUMBER(OFFSET('Hygiene Data'!$I$7,0,10*ROW('Hygiene Data'!I96))),'Data Summary'!EE102="Yes"),OFFSET('Hygiene Data'!$I$7,0,10*ROW('Hygiene Data'!I96)),NA())</f>
        <v>#N/A</v>
      </c>
      <c r="BQ102" s="539" t="e">
        <f ca="1">+IF(AND(ISNUMBER(OFFSET('Hygiene Data'!$I$9,0,10*ROW('Hygiene Data'!I96))),'Data Summary'!EF102="Yes"),OFFSET('Hygiene Data'!$I$9,0,10*ROW('Hygiene Data'!I96)),NA())</f>
        <v>#N/A</v>
      </c>
    </row>
    <row r="103" spans="1:69" x14ac:dyDescent="0.25">
      <c r="A103" s="535" t="e">
        <f ca="1">+RIGHT('Data Summary'!A103,LEN('Data Summary'!A103)-9)</f>
        <v>#VALUE!</v>
      </c>
      <c r="B103" s="509" t="str">
        <f ca="1">+IF(ISTEXT('Data Summary'!B103),'Data Summary'!B103,"")</f>
        <v/>
      </c>
      <c r="C103" s="536" t="e">
        <f ca="1">+VALUE('Data Summary'!C103)</f>
        <v>#VALUE!</v>
      </c>
      <c r="D103" s="537" t="e">
        <f ca="1">+IF(AND(ISNUMBER(OFFSET('Water Data'!$D$4,0,10*ROW('Water Data'!D97))),'Data Summary'!BS103="Yes"),100-OFFSET('Water Data'!$D$4,0,10*ROW('Water Data'!D97)),NA())</f>
        <v>#N/A</v>
      </c>
      <c r="E103" s="537" t="e">
        <f ca="1">+IF(AND(ISNUMBER(OFFSET('Water Data'!$D$6,0,10*ROW('Water Data'!D97))),'Data Summary'!BT103="Yes"),OFFSET('Water Data'!$D$6,0,10*ROW('Water Data'!D97)),NA())</f>
        <v>#N/A</v>
      </c>
      <c r="F103" s="537" t="e">
        <f ca="1">+IF(AND(ISNUMBER(OFFSET('Water Data'!$D$9,0,10*ROW('Water Data'!D97))),'Data Summary'!BU103="Yes"),OFFSET('Water Data'!$D$9,0,10*ROW('Water Data'!D97)),NA())</f>
        <v>#N/A</v>
      </c>
      <c r="G103" s="537" t="e">
        <f ca="1">+IF(AND(ISNUMBER(OFFSET('Water Data'!$E$4,0,10*ROW('Water Data'!E97))),'Data Summary'!BV103="Yes"),100-OFFSET('Water Data'!$E$4,0,10*ROW('Water Data'!E97)),NA())</f>
        <v>#N/A</v>
      </c>
      <c r="H103" s="537" t="e">
        <f ca="1">+IF(AND(ISNUMBER(OFFSET('Water Data'!$E$6,0,10*ROW('Water Data'!E97))),'Data Summary'!BW103="Yes"),OFFSET('Water Data'!$E$6,0,10*ROW('Water Data'!E97)),NA())</f>
        <v>#N/A</v>
      </c>
      <c r="I103" s="537" t="e">
        <f ca="1">+IF(AND(ISNUMBER(OFFSET('Water Data'!$E$9,0,10*ROW('Water Data'!E97))),'Data Summary'!BX103="Yes"),OFFSET('Water Data'!$E$9,0,10*ROW('Water Data'!E97)),NA())</f>
        <v>#N/A</v>
      </c>
      <c r="J103" s="537" t="e">
        <f ca="1">+IF(AND(ISNUMBER(OFFSET('Water Data'!$F$4,0,10*ROW('Water Data'!F97))),'Data Summary'!BY103="Yes"),100-OFFSET('Water Data'!$F$4,0,10*ROW('Water Data'!F97)),NA())</f>
        <v>#N/A</v>
      </c>
      <c r="K103" s="537" t="e">
        <f ca="1">+IF(AND(ISNUMBER(OFFSET('Water Data'!$F$6,0,10*ROW('Water Data'!F97))),'Data Summary'!BZ103="Yes"),OFFSET('Water Data'!$F$6,0,10*ROW('Water Data'!F97)),NA())</f>
        <v>#N/A</v>
      </c>
      <c r="L103" s="537" t="e">
        <f ca="1">+IF(AND(ISNUMBER(OFFSET('Water Data'!$F$9,0,10*ROW('Water Data'!F97))),'Data Summary'!CA103="Yes"),OFFSET('Water Data'!$F$9,0,10*ROW('Water Data'!F97)),NA())</f>
        <v>#N/A</v>
      </c>
      <c r="M103" s="537" t="e">
        <f ca="1">+IF(AND(ISNUMBER(OFFSET('Water Data'!$G$4,0,10*ROW('Water Data'!G97))),'Data Summary'!CB103="Yes"),100-OFFSET('Water Data'!$G$4,0,10*ROW('Water Data'!G97)),NA())</f>
        <v>#N/A</v>
      </c>
      <c r="N103" s="537" t="e">
        <f ca="1">+IF(AND(ISNUMBER(OFFSET('Water Data'!$G$6,0,10*ROW('Water Data'!G97))),'Data Summary'!CC103="Yes"),OFFSET('Water Data'!$G$6,0,10*ROW('Water Data'!G97)),NA())</f>
        <v>#N/A</v>
      </c>
      <c r="O103" s="537" t="e">
        <f ca="1">+IF(AND(ISNUMBER(OFFSET('Water Data'!$G$9,0,10*ROW('Water Data'!G97))),'Data Summary'!CD103="Yes"),OFFSET('Water Data'!$G$9,0,10*ROW('Water Data'!G97)),NA())</f>
        <v>#N/A</v>
      </c>
      <c r="P103" s="537" t="e">
        <f ca="1">+IF(AND(ISNUMBER(OFFSET('Water Data'!$H$4,0,10*ROW('Water Data'!H97))),'Data Summary'!CE103="Yes"),100-OFFSET('Water Data'!$H$4,0,10*ROW('Water Data'!H97)),NA())</f>
        <v>#N/A</v>
      </c>
      <c r="Q103" s="537" t="e">
        <f ca="1">+IF(AND(ISNUMBER(OFFSET('Water Data'!$H$6,0,10*ROW('Water Data'!H97))),'Data Summary'!CF103="Yes"),OFFSET('Water Data'!$H$6,0,10*ROW('Water Data'!H97)),NA())</f>
        <v>#N/A</v>
      </c>
      <c r="R103" s="537" t="e">
        <f ca="1">+IF(AND(ISNUMBER(OFFSET('Water Data'!$H$9,0,10*ROW('Water Data'!H97))),'Data Summary'!CG103="Yes"),OFFSET('Water Data'!$H$9,0,10*ROW('Water Data'!H97)),NA())</f>
        <v>#N/A</v>
      </c>
      <c r="S103" s="537" t="e">
        <f ca="1">+IF(AND(ISNUMBER(OFFSET('Water Data'!$I$4,0,10*ROW('Water Data'!I97))),'Data Summary'!CH103="Yes"),100-OFFSET('Water Data'!$I$4,0,10*ROW('Water Data'!I97)),NA())</f>
        <v>#N/A</v>
      </c>
      <c r="T103" s="537" t="e">
        <f ca="1">+IF(AND(ISNUMBER(OFFSET('Water Data'!$I$6,0,10*ROW('Water Data'!I97))),'Data Summary'!CI103="Yes"),OFFSET('Water Data'!$I$6,0,10*ROW('Water Data'!I97)),NA())</f>
        <v>#N/A</v>
      </c>
      <c r="U103" s="537" t="e">
        <f ca="1">+IF(AND(ISNUMBER(OFFSET('Water Data'!$I$9,0,10*ROW('Water Data'!I97))),'Data Summary'!CJ103="Yes"),OFFSET('Water Data'!$I$9,0,10*ROW('Water Data'!I97)),NA())</f>
        <v>#N/A</v>
      </c>
      <c r="V103" s="538" t="e">
        <f ca="1">+IF(AND(ISNUMBER(OFFSET('Sanitation Data'!$D$4,0,10*ROW('Sanitation Data'!D97))),'Data Summary'!CK103="Yes"),100-OFFSET('Sanitation Data'!$D$4,0,10*ROW('Sanitation Data'!D97)),NA())</f>
        <v>#N/A</v>
      </c>
      <c r="W103" s="538" t="e">
        <f ca="1">+IF(AND(ISNUMBER(OFFSET('Sanitation Data'!$D$6,0,10*ROW('Sanitation Data'!D97))),'Data Summary'!CL103="Yes"),OFFSET('Sanitation Data'!$D$6,0,10*ROW('Sanitation Data'!D97)),NA())</f>
        <v>#N/A</v>
      </c>
      <c r="X103" s="538" t="e">
        <f ca="1">+IF(AND(ISNUMBER(OFFSET('Sanitation Data'!$D$10,0,10*ROW('Sanitation Data'!D97))),'Data Summary'!CM103="Yes"),OFFSET('Sanitation Data'!$D$10,0,10*ROW('Sanitation Data'!D97)),NA())</f>
        <v>#N/A</v>
      </c>
      <c r="Y103" s="538" t="e">
        <f ca="1">+IF(AND(ISNUMBER(OFFSET('Sanitation Data'!$D$11,0,10*ROW('Sanitation Data'!D97))),'Data Summary'!CN103="Yes"),OFFSET('Sanitation Data'!$D$11,0,10*ROW('Sanitation Data'!D97)),NA())</f>
        <v>#N/A</v>
      </c>
      <c r="Z103" s="538" t="e">
        <f ca="1">+IF(AND(ISNUMBER(OFFSET('Sanitation Data'!$D$12,0,10*ROW('Sanitation Data'!D97))),'Data Summary'!CO103="Yes"),OFFSET('Sanitation Data'!$D$12,0,10*ROW('Sanitation Data'!D97)),NA())</f>
        <v>#N/A</v>
      </c>
      <c r="AA103" s="538" t="e">
        <f ca="1">+IF(AND(ISNUMBER(OFFSET('Sanitation Data'!$E$4,0,10*ROW('Sanitation Data'!E97))),'Data Summary'!CP103="Yes"),100-OFFSET('Sanitation Data'!$E$4,0,10*ROW('Sanitation Data'!E97)),NA())</f>
        <v>#N/A</v>
      </c>
      <c r="AB103" s="538" t="e">
        <f ca="1">+IF(AND(ISNUMBER(OFFSET('Sanitation Data'!$E$6,0,10*ROW('Sanitation Data'!E97))),'Data Summary'!CQ103="Yes"),OFFSET('Sanitation Data'!$E$6,0,10*ROW('Sanitation Data'!E97)),NA())</f>
        <v>#N/A</v>
      </c>
      <c r="AC103" s="538" t="e">
        <f ca="1">+IF(AND(ISNUMBER(OFFSET('Sanitation Data'!$E$10,0,10*ROW('Sanitation Data'!E97))),'Data Summary'!CR103="Yes"),OFFSET('Sanitation Data'!$E$10,0,10*ROW('Sanitation Data'!E97)),NA())</f>
        <v>#N/A</v>
      </c>
      <c r="AD103" s="538" t="e">
        <f ca="1">+IF(AND(ISNUMBER(OFFSET('Sanitation Data'!$E$11,0,10*ROW('Sanitation Data'!E97))),'Data Summary'!CS103="Yes"),OFFSET('Sanitation Data'!$E$11,0,10*ROW('Sanitation Data'!E97)),NA())</f>
        <v>#N/A</v>
      </c>
      <c r="AE103" s="538" t="e">
        <f ca="1">+IF(AND(ISNUMBER(OFFSET('Sanitation Data'!$E$12,0,10*ROW('Sanitation Data'!E97))),'Data Summary'!CT103="Yes"),OFFSET('Sanitation Data'!$E$12,0,10*ROW('Sanitation Data'!E97)),NA())</f>
        <v>#N/A</v>
      </c>
      <c r="AF103" s="538" t="e">
        <f ca="1">+IF(AND(ISNUMBER(OFFSET('Sanitation Data'!$F$4,0,10*ROW('Sanitation Data'!F97))),'Data Summary'!CU103="Yes"),100-OFFSET('Sanitation Data'!$F$4,0,10*ROW('Sanitation Data'!F97)),NA())</f>
        <v>#N/A</v>
      </c>
      <c r="AG103" s="538" t="e">
        <f ca="1">+IF(AND(ISNUMBER(OFFSET('Sanitation Data'!$F$6,0,10*ROW('Sanitation Data'!F97))),'Data Summary'!CV103="Yes"),OFFSET('Sanitation Data'!$F$6,0,10*ROW('Sanitation Data'!F97)),NA())</f>
        <v>#N/A</v>
      </c>
      <c r="AH103" s="538" t="e">
        <f ca="1">+IF(AND(ISNUMBER(OFFSET('Sanitation Data'!$F$10,0,10*ROW('Sanitation Data'!F97))),'Data Summary'!CW103="Yes"),OFFSET('Sanitation Data'!$F$10,0,10*ROW('Sanitation Data'!F97)),NA())</f>
        <v>#N/A</v>
      </c>
      <c r="AI103" s="538" t="e">
        <f ca="1">+IF(AND(ISNUMBER(OFFSET('Sanitation Data'!$F$11,0,10*ROW('Sanitation Data'!F97))),'Data Summary'!CX103="Yes"),OFFSET('Sanitation Data'!$F$11,0,10*ROW('Sanitation Data'!F97)),NA())</f>
        <v>#N/A</v>
      </c>
      <c r="AJ103" s="538" t="e">
        <f ca="1">+IF(AND(ISNUMBER(OFFSET('Sanitation Data'!$F$12,0,10*ROW('Sanitation Data'!F97))),'Data Summary'!CY103="Yes"),OFFSET('Sanitation Data'!$F$12,0,10*ROW('Sanitation Data'!F97)),NA())</f>
        <v>#N/A</v>
      </c>
      <c r="AK103" s="538" t="e">
        <f ca="1">+IF(AND(ISNUMBER(OFFSET('Sanitation Data'!$G$4,0,10*ROW('Sanitation Data'!G97))),'Data Summary'!CZ103="Yes"),100-OFFSET('Sanitation Data'!$G$4,0,10*ROW('Sanitation Data'!G97)),NA())</f>
        <v>#N/A</v>
      </c>
      <c r="AL103" s="538" t="e">
        <f ca="1">+IF(AND(ISNUMBER(OFFSET('Sanitation Data'!$G$6,0,10*ROW('Sanitation Data'!G97))),'Data Summary'!DA103="Yes"),OFFSET('Sanitation Data'!$G$6,0,10*ROW('Sanitation Data'!G97)),NA())</f>
        <v>#N/A</v>
      </c>
      <c r="AM103" s="538" t="e">
        <f ca="1">+IF(AND(ISNUMBER(OFFSET('Sanitation Data'!$G$10,0,10*ROW('Sanitation Data'!G97))),'Data Summary'!DB103="Yes"),OFFSET('Sanitation Data'!$G$10,0,10*ROW('Sanitation Data'!G97)),NA())</f>
        <v>#N/A</v>
      </c>
      <c r="AN103" s="538" t="e">
        <f ca="1">+IF(AND(ISNUMBER(OFFSET('Sanitation Data'!$G$11,0,10*ROW('Sanitation Data'!G97))),'Data Summary'!DC103="Yes"),OFFSET('Sanitation Data'!$G$11,0,10*ROW('Sanitation Data'!G97)),NA())</f>
        <v>#N/A</v>
      </c>
      <c r="AO103" s="538" t="e">
        <f ca="1">+IF(AND(ISNUMBER(OFFSET('Sanitation Data'!$G$12,0,10*ROW('Sanitation Data'!G97))),'Data Summary'!DD103="Yes"),OFFSET('Sanitation Data'!$G$12,0,10*ROW('Sanitation Data'!G97)),NA())</f>
        <v>#N/A</v>
      </c>
      <c r="AP103" s="538" t="e">
        <f ca="1">+IF(AND(ISNUMBER(OFFSET('Sanitation Data'!$H$4,0,10*ROW('Sanitation Data'!H97))),'Data Summary'!DE103="Yes"),100-OFFSET('Sanitation Data'!$H$4,0,10*ROW('Sanitation Data'!H97)),NA())</f>
        <v>#N/A</v>
      </c>
      <c r="AQ103" s="538" t="e">
        <f ca="1">+IF(AND(ISNUMBER(OFFSET('Sanitation Data'!$H$6,0,10*ROW('Sanitation Data'!H97))),'Data Summary'!DF103="Yes"),OFFSET('Sanitation Data'!$H$6,0,10*ROW('Sanitation Data'!H97)),NA())</f>
        <v>#N/A</v>
      </c>
      <c r="AR103" s="538" t="e">
        <f ca="1">+IF(AND(ISNUMBER(OFFSET('Sanitation Data'!$H$10,0,10*ROW('Sanitation Data'!H97))),'Data Summary'!DG103="Yes"),OFFSET('Sanitation Data'!$H$10,0,10*ROW('Sanitation Data'!H97)),NA())</f>
        <v>#N/A</v>
      </c>
      <c r="AS103" s="538" t="e">
        <f ca="1">+IF(AND(ISNUMBER(OFFSET('Sanitation Data'!$H$11,0,10*ROW('Sanitation Data'!H97))),'Data Summary'!DH103="Yes"),OFFSET('Sanitation Data'!$H$11,0,10*ROW('Sanitation Data'!H97)),NA())</f>
        <v>#N/A</v>
      </c>
      <c r="AT103" s="538" t="e">
        <f ca="1">+IF(AND(ISNUMBER(OFFSET('Sanitation Data'!$H$12,0,10*ROW('Sanitation Data'!H97))),'Data Summary'!DI103="Yes"),OFFSET('Sanitation Data'!$H$12,0,10*ROW('Sanitation Data'!H97)),NA())</f>
        <v>#N/A</v>
      </c>
      <c r="AU103" s="538" t="e">
        <f ca="1">+IF(AND(ISNUMBER(OFFSET('Sanitation Data'!$I$4,0,10*ROW('Sanitation Data'!I97))),'Data Summary'!DJ103="Yes"),100-OFFSET('Sanitation Data'!$I$4,0,10*ROW('Sanitation Data'!I97)),NA())</f>
        <v>#N/A</v>
      </c>
      <c r="AV103" s="538" t="e">
        <f ca="1">+IF(AND(ISNUMBER(OFFSET('Sanitation Data'!$I$6,0,10*ROW('Sanitation Data'!I97))),'Data Summary'!DK103="Yes"),OFFSET('Sanitation Data'!$I$6,0,10*ROW('Sanitation Data'!I97)),NA())</f>
        <v>#N/A</v>
      </c>
      <c r="AW103" s="538" t="e">
        <f ca="1">+IF(AND(ISNUMBER(OFFSET('Sanitation Data'!$I$10,0,10*ROW('Sanitation Data'!I97))),'Data Summary'!DL103="Yes"),OFFSET('Sanitation Data'!$I$10,0,10*ROW('Sanitation Data'!I97)),NA())</f>
        <v>#N/A</v>
      </c>
      <c r="AX103" s="538" t="e">
        <f ca="1">+IF(AND(ISNUMBER(OFFSET('Sanitation Data'!$I$11,0,10*ROW('Sanitation Data'!I97))),'Data Summary'!DM103="Yes"),OFFSET('Sanitation Data'!$I$11,0,10*ROW('Sanitation Data'!I97)),NA())</f>
        <v>#N/A</v>
      </c>
      <c r="AY103" s="538" t="e">
        <f ca="1">+IF(AND(ISNUMBER(OFFSET('Sanitation Data'!$I$12,0,10*ROW('Sanitation Data'!I97))),'Data Summary'!DN103="Yes"),OFFSET('Sanitation Data'!$I$12,0,10*ROW('Sanitation Data'!I97)),NA())</f>
        <v>#N/A</v>
      </c>
      <c r="AZ103" s="539" t="e">
        <f ca="1">+IF(AND(ISNUMBER(OFFSET('Hygiene Data'!$D$5,0,10*ROW('Hygiene Data'!D97))),'Data Summary'!DO103="Yes"),OFFSET('Hygiene Data'!$D$5,0,10*ROW('Hygiene Data'!D97)),NA())</f>
        <v>#N/A</v>
      </c>
      <c r="BA103" s="539" t="e">
        <f ca="1">+IF(AND(ISNUMBER(OFFSET('Hygiene Data'!$D$7,0,10*ROW('Hygiene Data'!D97))),'Data Summary'!DP103="Yes"),OFFSET('Hygiene Data'!$D$7,0,10*ROW('Hygiene Data'!D97)),NA())</f>
        <v>#N/A</v>
      </c>
      <c r="BB103" s="539" t="e">
        <f ca="1">+IF(AND(ISNUMBER(OFFSET('Hygiene Data'!$D$9,0,10*ROW('Hygiene Data'!D97))),'Data Summary'!DQ103="Yes"),OFFSET('Hygiene Data'!$D$9,0,10*ROW('Hygiene Data'!D97)),NA())</f>
        <v>#N/A</v>
      </c>
      <c r="BC103" s="539" t="e">
        <f ca="1">+IF(AND(ISNUMBER(OFFSET('Hygiene Data'!$E$5,0,10*ROW('Hygiene Data'!E97))),'Data Summary'!DR103="Yes"),OFFSET('Hygiene Data'!$E$5,0,10*ROW('Hygiene Data'!E97)),NA())</f>
        <v>#N/A</v>
      </c>
      <c r="BD103" s="539" t="e">
        <f ca="1">+IF(AND(ISNUMBER(OFFSET('Hygiene Data'!$E$7,0,10*ROW('Hygiene Data'!E97))),'Data Summary'!DS103="Yes"),OFFSET('Hygiene Data'!$E$7,0,10*ROW('Hygiene Data'!E97)),NA())</f>
        <v>#N/A</v>
      </c>
      <c r="BE103" s="539" t="e">
        <f ca="1">+IF(AND(ISNUMBER(OFFSET('Hygiene Data'!$E$9,0,10*ROW('Hygiene Data'!E97))),'Data Summary'!DT103="Yes"),OFFSET('Hygiene Data'!$E$9,0,10*ROW('Hygiene Data'!E97)),NA())</f>
        <v>#N/A</v>
      </c>
      <c r="BF103" s="539" t="e">
        <f ca="1">+IF(AND(ISNUMBER(OFFSET('Hygiene Data'!$F$5,0,10*ROW('Hygiene Data'!F97))),'Data Summary'!DU103="Yes"),OFFSET('Hygiene Data'!$F$5,0,10*ROW('Hygiene Data'!F97)),NA())</f>
        <v>#N/A</v>
      </c>
      <c r="BG103" s="539" t="e">
        <f ca="1">+IF(AND(ISNUMBER(OFFSET('Hygiene Data'!$F$7,0,10*ROW('Hygiene Data'!F97))),'Data Summary'!DV103="Yes"),OFFSET('Hygiene Data'!$F$7,0,10*ROW('Hygiene Data'!F97)),NA())</f>
        <v>#N/A</v>
      </c>
      <c r="BH103" s="539" t="e">
        <f ca="1">+IF(AND(ISNUMBER(OFFSET('Hygiene Data'!$F$9,0,10*ROW('Hygiene Data'!F97))),'Data Summary'!DW103="Yes"),OFFSET('Hygiene Data'!$F$9,0,10*ROW('Hygiene Data'!F97)),NA())</f>
        <v>#N/A</v>
      </c>
      <c r="BI103" s="539" t="e">
        <f ca="1">+IF(AND(ISNUMBER(OFFSET('Hygiene Data'!$G$5,0,10*ROW('Hygiene Data'!G97))),'Data Summary'!DX103="Yes"),OFFSET('Hygiene Data'!$G$5,0,10*ROW('Hygiene Data'!G97)),NA())</f>
        <v>#N/A</v>
      </c>
      <c r="BJ103" s="539" t="e">
        <f ca="1">+IF(AND(ISNUMBER(OFFSET('Hygiene Data'!$G$7,0,10*ROW('Hygiene Data'!G97))),'Data Summary'!DY103="Yes"),OFFSET('Hygiene Data'!$G$7,0,10*ROW('Hygiene Data'!G97)),NA())</f>
        <v>#N/A</v>
      </c>
      <c r="BK103" s="539" t="e">
        <f ca="1">+IF(AND(ISNUMBER(OFFSET('Hygiene Data'!$G$9,0,10*ROW('Hygiene Data'!G97))),'Data Summary'!DZ103="Yes"),OFFSET('Hygiene Data'!$G$9,0,10*ROW('Hygiene Data'!G97)),NA())</f>
        <v>#N/A</v>
      </c>
      <c r="BL103" s="539" t="e">
        <f ca="1">+IF(AND(ISNUMBER(OFFSET('Hygiene Data'!$H$5,0,10*ROW('Hygiene Data'!H97))),'Data Summary'!EA103="Yes"),OFFSET('Hygiene Data'!$H$5,0,10*ROW('Hygiene Data'!H97)),NA())</f>
        <v>#N/A</v>
      </c>
      <c r="BM103" s="539" t="e">
        <f ca="1">+IF(AND(ISNUMBER(OFFSET('Hygiene Data'!$H$7,0,10*ROW('Hygiene Data'!H97))),'Data Summary'!EB103="Yes"),OFFSET('Hygiene Data'!$H$7,0,10*ROW('Hygiene Data'!H97)),NA())</f>
        <v>#N/A</v>
      </c>
      <c r="BN103" s="539" t="e">
        <f ca="1">+IF(AND(ISNUMBER(OFFSET('Hygiene Data'!$H$9,0,10*ROW('Hygiene Data'!H97))),'Data Summary'!EC103="Yes"),OFFSET('Hygiene Data'!$H$9,0,10*ROW('Hygiene Data'!H97)),NA())</f>
        <v>#N/A</v>
      </c>
      <c r="BO103" s="539" t="e">
        <f ca="1">+IF(AND(ISNUMBER(OFFSET('Hygiene Data'!$I$5,0,10*ROW('Hygiene Data'!I97))),'Data Summary'!ED103="Yes"),OFFSET('Hygiene Data'!$I$5,0,10*ROW('Hygiene Data'!I97)),NA())</f>
        <v>#N/A</v>
      </c>
      <c r="BP103" s="539" t="e">
        <f ca="1">+IF(AND(ISNUMBER(OFFSET('Hygiene Data'!$I$7,0,10*ROW('Hygiene Data'!I97))),'Data Summary'!EE103="Yes"),OFFSET('Hygiene Data'!$I$7,0,10*ROW('Hygiene Data'!I97)),NA())</f>
        <v>#N/A</v>
      </c>
      <c r="BQ103" s="539" t="e">
        <f ca="1">+IF(AND(ISNUMBER(OFFSET('Hygiene Data'!$I$9,0,10*ROW('Hygiene Data'!I97))),'Data Summary'!EF103="Yes"),OFFSET('Hygiene Data'!$I$9,0,10*ROW('Hygiene Data'!I97)),NA())</f>
        <v>#N/A</v>
      </c>
    </row>
    <row r="104" spans="1:69" x14ac:dyDescent="0.25">
      <c r="A104" s="535" t="e">
        <f ca="1">+RIGHT('Data Summary'!A104,LEN('Data Summary'!A104)-9)</f>
        <v>#VALUE!</v>
      </c>
      <c r="B104" s="509" t="str">
        <f ca="1">+IF(ISTEXT('Data Summary'!B104),'Data Summary'!B104,"")</f>
        <v/>
      </c>
      <c r="C104" s="536" t="e">
        <f ca="1">+VALUE('Data Summary'!C104)</f>
        <v>#VALUE!</v>
      </c>
      <c r="D104" s="537" t="e">
        <f ca="1">+IF(AND(ISNUMBER(OFFSET('Water Data'!$D$4,0,10*ROW('Water Data'!D98))),'Data Summary'!BS104="Yes"),100-OFFSET('Water Data'!$D$4,0,10*ROW('Water Data'!D98)),NA())</f>
        <v>#N/A</v>
      </c>
      <c r="E104" s="537" t="e">
        <f ca="1">+IF(AND(ISNUMBER(OFFSET('Water Data'!$D$6,0,10*ROW('Water Data'!D98))),'Data Summary'!BT104="Yes"),OFFSET('Water Data'!$D$6,0,10*ROW('Water Data'!D98)),NA())</f>
        <v>#N/A</v>
      </c>
      <c r="F104" s="537" t="e">
        <f ca="1">+IF(AND(ISNUMBER(OFFSET('Water Data'!$D$9,0,10*ROW('Water Data'!D98))),'Data Summary'!BU104="Yes"),OFFSET('Water Data'!$D$9,0,10*ROW('Water Data'!D98)),NA())</f>
        <v>#N/A</v>
      </c>
      <c r="G104" s="537" t="e">
        <f ca="1">+IF(AND(ISNUMBER(OFFSET('Water Data'!$E$4,0,10*ROW('Water Data'!E98))),'Data Summary'!BV104="Yes"),100-OFFSET('Water Data'!$E$4,0,10*ROW('Water Data'!E98)),NA())</f>
        <v>#N/A</v>
      </c>
      <c r="H104" s="537" t="e">
        <f ca="1">+IF(AND(ISNUMBER(OFFSET('Water Data'!$E$6,0,10*ROW('Water Data'!E98))),'Data Summary'!BW104="Yes"),OFFSET('Water Data'!$E$6,0,10*ROW('Water Data'!E98)),NA())</f>
        <v>#N/A</v>
      </c>
      <c r="I104" s="537" t="e">
        <f ca="1">+IF(AND(ISNUMBER(OFFSET('Water Data'!$E$9,0,10*ROW('Water Data'!E98))),'Data Summary'!BX104="Yes"),OFFSET('Water Data'!$E$9,0,10*ROW('Water Data'!E98)),NA())</f>
        <v>#N/A</v>
      </c>
      <c r="J104" s="537" t="e">
        <f ca="1">+IF(AND(ISNUMBER(OFFSET('Water Data'!$F$4,0,10*ROW('Water Data'!F98))),'Data Summary'!BY104="Yes"),100-OFFSET('Water Data'!$F$4,0,10*ROW('Water Data'!F98)),NA())</f>
        <v>#N/A</v>
      </c>
      <c r="K104" s="537" t="e">
        <f ca="1">+IF(AND(ISNUMBER(OFFSET('Water Data'!$F$6,0,10*ROW('Water Data'!F98))),'Data Summary'!BZ104="Yes"),OFFSET('Water Data'!$F$6,0,10*ROW('Water Data'!F98)),NA())</f>
        <v>#N/A</v>
      </c>
      <c r="L104" s="537" t="e">
        <f ca="1">+IF(AND(ISNUMBER(OFFSET('Water Data'!$F$9,0,10*ROW('Water Data'!F98))),'Data Summary'!CA104="Yes"),OFFSET('Water Data'!$F$9,0,10*ROW('Water Data'!F98)),NA())</f>
        <v>#N/A</v>
      </c>
      <c r="M104" s="537" t="e">
        <f ca="1">+IF(AND(ISNUMBER(OFFSET('Water Data'!$G$4,0,10*ROW('Water Data'!G98))),'Data Summary'!CB104="Yes"),100-OFFSET('Water Data'!$G$4,0,10*ROW('Water Data'!G98)),NA())</f>
        <v>#N/A</v>
      </c>
      <c r="N104" s="537" t="e">
        <f ca="1">+IF(AND(ISNUMBER(OFFSET('Water Data'!$G$6,0,10*ROW('Water Data'!G98))),'Data Summary'!CC104="Yes"),OFFSET('Water Data'!$G$6,0,10*ROW('Water Data'!G98)),NA())</f>
        <v>#N/A</v>
      </c>
      <c r="O104" s="537" t="e">
        <f ca="1">+IF(AND(ISNUMBER(OFFSET('Water Data'!$G$9,0,10*ROW('Water Data'!G98))),'Data Summary'!CD104="Yes"),OFFSET('Water Data'!$G$9,0,10*ROW('Water Data'!G98)),NA())</f>
        <v>#N/A</v>
      </c>
      <c r="P104" s="537" t="e">
        <f ca="1">+IF(AND(ISNUMBER(OFFSET('Water Data'!$H$4,0,10*ROW('Water Data'!H98))),'Data Summary'!CE104="Yes"),100-OFFSET('Water Data'!$H$4,0,10*ROW('Water Data'!H98)),NA())</f>
        <v>#N/A</v>
      </c>
      <c r="Q104" s="537" t="e">
        <f ca="1">+IF(AND(ISNUMBER(OFFSET('Water Data'!$H$6,0,10*ROW('Water Data'!H98))),'Data Summary'!CF104="Yes"),OFFSET('Water Data'!$H$6,0,10*ROW('Water Data'!H98)),NA())</f>
        <v>#N/A</v>
      </c>
      <c r="R104" s="537" t="e">
        <f ca="1">+IF(AND(ISNUMBER(OFFSET('Water Data'!$H$9,0,10*ROW('Water Data'!H98))),'Data Summary'!CG104="Yes"),OFFSET('Water Data'!$H$9,0,10*ROW('Water Data'!H98)),NA())</f>
        <v>#N/A</v>
      </c>
      <c r="S104" s="537" t="e">
        <f ca="1">+IF(AND(ISNUMBER(OFFSET('Water Data'!$I$4,0,10*ROW('Water Data'!I98))),'Data Summary'!CH104="Yes"),100-OFFSET('Water Data'!$I$4,0,10*ROW('Water Data'!I98)),NA())</f>
        <v>#N/A</v>
      </c>
      <c r="T104" s="537" t="e">
        <f ca="1">+IF(AND(ISNUMBER(OFFSET('Water Data'!$I$6,0,10*ROW('Water Data'!I98))),'Data Summary'!CI104="Yes"),OFFSET('Water Data'!$I$6,0,10*ROW('Water Data'!I98)),NA())</f>
        <v>#N/A</v>
      </c>
      <c r="U104" s="537" t="e">
        <f ca="1">+IF(AND(ISNUMBER(OFFSET('Water Data'!$I$9,0,10*ROW('Water Data'!I98))),'Data Summary'!CJ104="Yes"),OFFSET('Water Data'!$I$9,0,10*ROW('Water Data'!I98)),NA())</f>
        <v>#N/A</v>
      </c>
      <c r="V104" s="538" t="e">
        <f ca="1">+IF(AND(ISNUMBER(OFFSET('Sanitation Data'!$D$4,0,10*ROW('Sanitation Data'!D98))),'Data Summary'!CK104="Yes"),100-OFFSET('Sanitation Data'!$D$4,0,10*ROW('Sanitation Data'!D98)),NA())</f>
        <v>#N/A</v>
      </c>
      <c r="W104" s="538" t="e">
        <f ca="1">+IF(AND(ISNUMBER(OFFSET('Sanitation Data'!$D$6,0,10*ROW('Sanitation Data'!D98))),'Data Summary'!CL104="Yes"),OFFSET('Sanitation Data'!$D$6,0,10*ROW('Sanitation Data'!D98)),NA())</f>
        <v>#N/A</v>
      </c>
      <c r="X104" s="538" t="e">
        <f ca="1">+IF(AND(ISNUMBER(OFFSET('Sanitation Data'!$D$10,0,10*ROW('Sanitation Data'!D98))),'Data Summary'!CM104="Yes"),OFFSET('Sanitation Data'!$D$10,0,10*ROW('Sanitation Data'!D98)),NA())</f>
        <v>#N/A</v>
      </c>
      <c r="Y104" s="538" t="e">
        <f ca="1">+IF(AND(ISNUMBER(OFFSET('Sanitation Data'!$D$11,0,10*ROW('Sanitation Data'!D98))),'Data Summary'!CN104="Yes"),OFFSET('Sanitation Data'!$D$11,0,10*ROW('Sanitation Data'!D98)),NA())</f>
        <v>#N/A</v>
      </c>
      <c r="Z104" s="538" t="e">
        <f ca="1">+IF(AND(ISNUMBER(OFFSET('Sanitation Data'!$D$12,0,10*ROW('Sanitation Data'!D98))),'Data Summary'!CO104="Yes"),OFFSET('Sanitation Data'!$D$12,0,10*ROW('Sanitation Data'!D98)),NA())</f>
        <v>#N/A</v>
      </c>
      <c r="AA104" s="538" t="e">
        <f ca="1">+IF(AND(ISNUMBER(OFFSET('Sanitation Data'!$E$4,0,10*ROW('Sanitation Data'!E98))),'Data Summary'!CP104="Yes"),100-OFFSET('Sanitation Data'!$E$4,0,10*ROW('Sanitation Data'!E98)),NA())</f>
        <v>#N/A</v>
      </c>
      <c r="AB104" s="538" t="e">
        <f ca="1">+IF(AND(ISNUMBER(OFFSET('Sanitation Data'!$E$6,0,10*ROW('Sanitation Data'!E98))),'Data Summary'!CQ104="Yes"),OFFSET('Sanitation Data'!$E$6,0,10*ROW('Sanitation Data'!E98)),NA())</f>
        <v>#N/A</v>
      </c>
      <c r="AC104" s="538" t="e">
        <f ca="1">+IF(AND(ISNUMBER(OFFSET('Sanitation Data'!$E$10,0,10*ROW('Sanitation Data'!E98))),'Data Summary'!CR104="Yes"),OFFSET('Sanitation Data'!$E$10,0,10*ROW('Sanitation Data'!E98)),NA())</f>
        <v>#N/A</v>
      </c>
      <c r="AD104" s="538" t="e">
        <f ca="1">+IF(AND(ISNUMBER(OFFSET('Sanitation Data'!$E$11,0,10*ROW('Sanitation Data'!E98))),'Data Summary'!CS104="Yes"),OFFSET('Sanitation Data'!$E$11,0,10*ROW('Sanitation Data'!E98)),NA())</f>
        <v>#N/A</v>
      </c>
      <c r="AE104" s="538" t="e">
        <f ca="1">+IF(AND(ISNUMBER(OFFSET('Sanitation Data'!$E$12,0,10*ROW('Sanitation Data'!E98))),'Data Summary'!CT104="Yes"),OFFSET('Sanitation Data'!$E$12,0,10*ROW('Sanitation Data'!E98)),NA())</f>
        <v>#N/A</v>
      </c>
      <c r="AF104" s="538" t="e">
        <f ca="1">+IF(AND(ISNUMBER(OFFSET('Sanitation Data'!$F$4,0,10*ROW('Sanitation Data'!F98))),'Data Summary'!CU104="Yes"),100-OFFSET('Sanitation Data'!$F$4,0,10*ROW('Sanitation Data'!F98)),NA())</f>
        <v>#N/A</v>
      </c>
      <c r="AG104" s="538" t="e">
        <f ca="1">+IF(AND(ISNUMBER(OFFSET('Sanitation Data'!$F$6,0,10*ROW('Sanitation Data'!F98))),'Data Summary'!CV104="Yes"),OFFSET('Sanitation Data'!$F$6,0,10*ROW('Sanitation Data'!F98)),NA())</f>
        <v>#N/A</v>
      </c>
      <c r="AH104" s="538" t="e">
        <f ca="1">+IF(AND(ISNUMBER(OFFSET('Sanitation Data'!$F$10,0,10*ROW('Sanitation Data'!F98))),'Data Summary'!CW104="Yes"),OFFSET('Sanitation Data'!$F$10,0,10*ROW('Sanitation Data'!F98)),NA())</f>
        <v>#N/A</v>
      </c>
      <c r="AI104" s="538" t="e">
        <f ca="1">+IF(AND(ISNUMBER(OFFSET('Sanitation Data'!$F$11,0,10*ROW('Sanitation Data'!F98))),'Data Summary'!CX104="Yes"),OFFSET('Sanitation Data'!$F$11,0,10*ROW('Sanitation Data'!F98)),NA())</f>
        <v>#N/A</v>
      </c>
      <c r="AJ104" s="538" t="e">
        <f ca="1">+IF(AND(ISNUMBER(OFFSET('Sanitation Data'!$F$12,0,10*ROW('Sanitation Data'!F98))),'Data Summary'!CY104="Yes"),OFFSET('Sanitation Data'!$F$12,0,10*ROW('Sanitation Data'!F98)),NA())</f>
        <v>#N/A</v>
      </c>
      <c r="AK104" s="538" t="e">
        <f ca="1">+IF(AND(ISNUMBER(OFFSET('Sanitation Data'!$G$4,0,10*ROW('Sanitation Data'!G98))),'Data Summary'!CZ104="Yes"),100-OFFSET('Sanitation Data'!$G$4,0,10*ROW('Sanitation Data'!G98)),NA())</f>
        <v>#N/A</v>
      </c>
      <c r="AL104" s="538" t="e">
        <f ca="1">+IF(AND(ISNUMBER(OFFSET('Sanitation Data'!$G$6,0,10*ROW('Sanitation Data'!G98))),'Data Summary'!DA104="Yes"),OFFSET('Sanitation Data'!$G$6,0,10*ROW('Sanitation Data'!G98)),NA())</f>
        <v>#N/A</v>
      </c>
      <c r="AM104" s="538" t="e">
        <f ca="1">+IF(AND(ISNUMBER(OFFSET('Sanitation Data'!$G$10,0,10*ROW('Sanitation Data'!G98))),'Data Summary'!DB104="Yes"),OFFSET('Sanitation Data'!$G$10,0,10*ROW('Sanitation Data'!G98)),NA())</f>
        <v>#N/A</v>
      </c>
      <c r="AN104" s="538" t="e">
        <f ca="1">+IF(AND(ISNUMBER(OFFSET('Sanitation Data'!$G$11,0,10*ROW('Sanitation Data'!G98))),'Data Summary'!DC104="Yes"),OFFSET('Sanitation Data'!$G$11,0,10*ROW('Sanitation Data'!G98)),NA())</f>
        <v>#N/A</v>
      </c>
      <c r="AO104" s="538" t="e">
        <f ca="1">+IF(AND(ISNUMBER(OFFSET('Sanitation Data'!$G$12,0,10*ROW('Sanitation Data'!G98))),'Data Summary'!DD104="Yes"),OFFSET('Sanitation Data'!$G$12,0,10*ROW('Sanitation Data'!G98)),NA())</f>
        <v>#N/A</v>
      </c>
      <c r="AP104" s="538" t="e">
        <f ca="1">+IF(AND(ISNUMBER(OFFSET('Sanitation Data'!$H$4,0,10*ROW('Sanitation Data'!H98))),'Data Summary'!DE104="Yes"),100-OFFSET('Sanitation Data'!$H$4,0,10*ROW('Sanitation Data'!H98)),NA())</f>
        <v>#N/A</v>
      </c>
      <c r="AQ104" s="538" t="e">
        <f ca="1">+IF(AND(ISNUMBER(OFFSET('Sanitation Data'!$H$6,0,10*ROW('Sanitation Data'!H98))),'Data Summary'!DF104="Yes"),OFFSET('Sanitation Data'!$H$6,0,10*ROW('Sanitation Data'!H98)),NA())</f>
        <v>#N/A</v>
      </c>
      <c r="AR104" s="538" t="e">
        <f ca="1">+IF(AND(ISNUMBER(OFFSET('Sanitation Data'!$H$10,0,10*ROW('Sanitation Data'!H98))),'Data Summary'!DG104="Yes"),OFFSET('Sanitation Data'!$H$10,0,10*ROW('Sanitation Data'!H98)),NA())</f>
        <v>#N/A</v>
      </c>
      <c r="AS104" s="538" t="e">
        <f ca="1">+IF(AND(ISNUMBER(OFFSET('Sanitation Data'!$H$11,0,10*ROW('Sanitation Data'!H98))),'Data Summary'!DH104="Yes"),OFFSET('Sanitation Data'!$H$11,0,10*ROW('Sanitation Data'!H98)),NA())</f>
        <v>#N/A</v>
      </c>
      <c r="AT104" s="538" t="e">
        <f ca="1">+IF(AND(ISNUMBER(OFFSET('Sanitation Data'!$H$12,0,10*ROW('Sanitation Data'!H98))),'Data Summary'!DI104="Yes"),OFFSET('Sanitation Data'!$H$12,0,10*ROW('Sanitation Data'!H98)),NA())</f>
        <v>#N/A</v>
      </c>
      <c r="AU104" s="538" t="e">
        <f ca="1">+IF(AND(ISNUMBER(OFFSET('Sanitation Data'!$I$4,0,10*ROW('Sanitation Data'!I98))),'Data Summary'!DJ104="Yes"),100-OFFSET('Sanitation Data'!$I$4,0,10*ROW('Sanitation Data'!I98)),NA())</f>
        <v>#N/A</v>
      </c>
      <c r="AV104" s="538" t="e">
        <f ca="1">+IF(AND(ISNUMBER(OFFSET('Sanitation Data'!$I$6,0,10*ROW('Sanitation Data'!I98))),'Data Summary'!DK104="Yes"),OFFSET('Sanitation Data'!$I$6,0,10*ROW('Sanitation Data'!I98)),NA())</f>
        <v>#N/A</v>
      </c>
      <c r="AW104" s="538" t="e">
        <f ca="1">+IF(AND(ISNUMBER(OFFSET('Sanitation Data'!$I$10,0,10*ROW('Sanitation Data'!I98))),'Data Summary'!DL104="Yes"),OFFSET('Sanitation Data'!$I$10,0,10*ROW('Sanitation Data'!I98)),NA())</f>
        <v>#N/A</v>
      </c>
      <c r="AX104" s="538" t="e">
        <f ca="1">+IF(AND(ISNUMBER(OFFSET('Sanitation Data'!$I$11,0,10*ROW('Sanitation Data'!I98))),'Data Summary'!DM104="Yes"),OFFSET('Sanitation Data'!$I$11,0,10*ROW('Sanitation Data'!I98)),NA())</f>
        <v>#N/A</v>
      </c>
      <c r="AY104" s="538" t="e">
        <f ca="1">+IF(AND(ISNUMBER(OFFSET('Sanitation Data'!$I$12,0,10*ROW('Sanitation Data'!I98))),'Data Summary'!DN104="Yes"),OFFSET('Sanitation Data'!$I$12,0,10*ROW('Sanitation Data'!I98)),NA())</f>
        <v>#N/A</v>
      </c>
      <c r="AZ104" s="539" t="e">
        <f ca="1">+IF(AND(ISNUMBER(OFFSET('Hygiene Data'!$D$5,0,10*ROW('Hygiene Data'!D98))),'Data Summary'!DO104="Yes"),OFFSET('Hygiene Data'!$D$5,0,10*ROW('Hygiene Data'!D98)),NA())</f>
        <v>#N/A</v>
      </c>
      <c r="BA104" s="539" t="e">
        <f ca="1">+IF(AND(ISNUMBER(OFFSET('Hygiene Data'!$D$7,0,10*ROW('Hygiene Data'!D98))),'Data Summary'!DP104="Yes"),OFFSET('Hygiene Data'!$D$7,0,10*ROW('Hygiene Data'!D98)),NA())</f>
        <v>#N/A</v>
      </c>
      <c r="BB104" s="539" t="e">
        <f ca="1">+IF(AND(ISNUMBER(OFFSET('Hygiene Data'!$D$9,0,10*ROW('Hygiene Data'!D98))),'Data Summary'!DQ104="Yes"),OFFSET('Hygiene Data'!$D$9,0,10*ROW('Hygiene Data'!D98)),NA())</f>
        <v>#N/A</v>
      </c>
      <c r="BC104" s="539" t="e">
        <f ca="1">+IF(AND(ISNUMBER(OFFSET('Hygiene Data'!$E$5,0,10*ROW('Hygiene Data'!E98))),'Data Summary'!DR104="Yes"),OFFSET('Hygiene Data'!$E$5,0,10*ROW('Hygiene Data'!E98)),NA())</f>
        <v>#N/A</v>
      </c>
      <c r="BD104" s="539" t="e">
        <f ca="1">+IF(AND(ISNUMBER(OFFSET('Hygiene Data'!$E$7,0,10*ROW('Hygiene Data'!E98))),'Data Summary'!DS104="Yes"),OFFSET('Hygiene Data'!$E$7,0,10*ROW('Hygiene Data'!E98)),NA())</f>
        <v>#N/A</v>
      </c>
      <c r="BE104" s="539" t="e">
        <f ca="1">+IF(AND(ISNUMBER(OFFSET('Hygiene Data'!$E$9,0,10*ROW('Hygiene Data'!E98))),'Data Summary'!DT104="Yes"),OFFSET('Hygiene Data'!$E$9,0,10*ROW('Hygiene Data'!E98)),NA())</f>
        <v>#N/A</v>
      </c>
      <c r="BF104" s="539" t="e">
        <f ca="1">+IF(AND(ISNUMBER(OFFSET('Hygiene Data'!$F$5,0,10*ROW('Hygiene Data'!F98))),'Data Summary'!DU104="Yes"),OFFSET('Hygiene Data'!$F$5,0,10*ROW('Hygiene Data'!F98)),NA())</f>
        <v>#N/A</v>
      </c>
      <c r="BG104" s="539" t="e">
        <f ca="1">+IF(AND(ISNUMBER(OFFSET('Hygiene Data'!$F$7,0,10*ROW('Hygiene Data'!F98))),'Data Summary'!DV104="Yes"),OFFSET('Hygiene Data'!$F$7,0,10*ROW('Hygiene Data'!F98)),NA())</f>
        <v>#N/A</v>
      </c>
      <c r="BH104" s="539" t="e">
        <f ca="1">+IF(AND(ISNUMBER(OFFSET('Hygiene Data'!$F$9,0,10*ROW('Hygiene Data'!F98))),'Data Summary'!DW104="Yes"),OFFSET('Hygiene Data'!$F$9,0,10*ROW('Hygiene Data'!F98)),NA())</f>
        <v>#N/A</v>
      </c>
      <c r="BI104" s="539" t="e">
        <f ca="1">+IF(AND(ISNUMBER(OFFSET('Hygiene Data'!$G$5,0,10*ROW('Hygiene Data'!G98))),'Data Summary'!DX104="Yes"),OFFSET('Hygiene Data'!$G$5,0,10*ROW('Hygiene Data'!G98)),NA())</f>
        <v>#N/A</v>
      </c>
      <c r="BJ104" s="539" t="e">
        <f ca="1">+IF(AND(ISNUMBER(OFFSET('Hygiene Data'!$G$7,0,10*ROW('Hygiene Data'!G98))),'Data Summary'!DY104="Yes"),OFFSET('Hygiene Data'!$G$7,0,10*ROW('Hygiene Data'!G98)),NA())</f>
        <v>#N/A</v>
      </c>
      <c r="BK104" s="539" t="e">
        <f ca="1">+IF(AND(ISNUMBER(OFFSET('Hygiene Data'!$G$9,0,10*ROW('Hygiene Data'!G98))),'Data Summary'!DZ104="Yes"),OFFSET('Hygiene Data'!$G$9,0,10*ROW('Hygiene Data'!G98)),NA())</f>
        <v>#N/A</v>
      </c>
      <c r="BL104" s="539" t="e">
        <f ca="1">+IF(AND(ISNUMBER(OFFSET('Hygiene Data'!$H$5,0,10*ROW('Hygiene Data'!H98))),'Data Summary'!EA104="Yes"),OFFSET('Hygiene Data'!$H$5,0,10*ROW('Hygiene Data'!H98)),NA())</f>
        <v>#N/A</v>
      </c>
      <c r="BM104" s="539" t="e">
        <f ca="1">+IF(AND(ISNUMBER(OFFSET('Hygiene Data'!$H$7,0,10*ROW('Hygiene Data'!H98))),'Data Summary'!EB104="Yes"),OFFSET('Hygiene Data'!$H$7,0,10*ROW('Hygiene Data'!H98)),NA())</f>
        <v>#N/A</v>
      </c>
      <c r="BN104" s="539" t="e">
        <f ca="1">+IF(AND(ISNUMBER(OFFSET('Hygiene Data'!$H$9,0,10*ROW('Hygiene Data'!H98))),'Data Summary'!EC104="Yes"),OFFSET('Hygiene Data'!$H$9,0,10*ROW('Hygiene Data'!H98)),NA())</f>
        <v>#N/A</v>
      </c>
      <c r="BO104" s="539" t="e">
        <f ca="1">+IF(AND(ISNUMBER(OFFSET('Hygiene Data'!$I$5,0,10*ROW('Hygiene Data'!I98))),'Data Summary'!ED104="Yes"),OFFSET('Hygiene Data'!$I$5,0,10*ROW('Hygiene Data'!I98)),NA())</f>
        <v>#N/A</v>
      </c>
      <c r="BP104" s="539" t="e">
        <f ca="1">+IF(AND(ISNUMBER(OFFSET('Hygiene Data'!$I$7,0,10*ROW('Hygiene Data'!I98))),'Data Summary'!EE104="Yes"),OFFSET('Hygiene Data'!$I$7,0,10*ROW('Hygiene Data'!I98)),NA())</f>
        <v>#N/A</v>
      </c>
      <c r="BQ104" s="539" t="e">
        <f ca="1">+IF(AND(ISNUMBER(OFFSET('Hygiene Data'!$I$9,0,10*ROW('Hygiene Data'!I98))),'Data Summary'!EF104="Yes"),OFFSET('Hygiene Data'!$I$9,0,10*ROW('Hygiene Data'!I98)),NA())</f>
        <v>#N/A</v>
      </c>
    </row>
    <row r="105" spans="1:69" x14ac:dyDescent="0.25">
      <c r="A105" s="535" t="e">
        <f ca="1">+RIGHT('Data Summary'!A105,LEN('Data Summary'!A105)-9)</f>
        <v>#VALUE!</v>
      </c>
      <c r="B105" s="509" t="str">
        <f ca="1">+IF(ISTEXT('Data Summary'!B105),'Data Summary'!B105,"")</f>
        <v/>
      </c>
      <c r="C105" s="536" t="e">
        <f ca="1">+VALUE('Data Summary'!C105)</f>
        <v>#VALUE!</v>
      </c>
      <c r="D105" s="537" t="e">
        <f ca="1">+IF(AND(ISNUMBER(OFFSET('Water Data'!$D$4,0,10*ROW('Water Data'!D99))),'Data Summary'!BS105="Yes"),100-OFFSET('Water Data'!$D$4,0,10*ROW('Water Data'!D99)),NA())</f>
        <v>#N/A</v>
      </c>
      <c r="E105" s="537" t="e">
        <f ca="1">+IF(AND(ISNUMBER(OFFSET('Water Data'!$D$6,0,10*ROW('Water Data'!D99))),'Data Summary'!BT105="Yes"),OFFSET('Water Data'!$D$6,0,10*ROW('Water Data'!D99)),NA())</f>
        <v>#N/A</v>
      </c>
      <c r="F105" s="537" t="e">
        <f ca="1">+IF(AND(ISNUMBER(OFFSET('Water Data'!$D$9,0,10*ROW('Water Data'!D99))),'Data Summary'!BU105="Yes"),OFFSET('Water Data'!$D$9,0,10*ROW('Water Data'!D99)),NA())</f>
        <v>#N/A</v>
      </c>
      <c r="G105" s="537" t="e">
        <f ca="1">+IF(AND(ISNUMBER(OFFSET('Water Data'!$E$4,0,10*ROW('Water Data'!E99))),'Data Summary'!BV105="Yes"),100-OFFSET('Water Data'!$E$4,0,10*ROW('Water Data'!E99)),NA())</f>
        <v>#N/A</v>
      </c>
      <c r="H105" s="537" t="e">
        <f ca="1">+IF(AND(ISNUMBER(OFFSET('Water Data'!$E$6,0,10*ROW('Water Data'!E99))),'Data Summary'!BW105="Yes"),OFFSET('Water Data'!$E$6,0,10*ROW('Water Data'!E99)),NA())</f>
        <v>#N/A</v>
      </c>
      <c r="I105" s="537" t="e">
        <f ca="1">+IF(AND(ISNUMBER(OFFSET('Water Data'!$E$9,0,10*ROW('Water Data'!E99))),'Data Summary'!BX105="Yes"),OFFSET('Water Data'!$E$9,0,10*ROW('Water Data'!E99)),NA())</f>
        <v>#N/A</v>
      </c>
      <c r="J105" s="537" t="e">
        <f ca="1">+IF(AND(ISNUMBER(OFFSET('Water Data'!$F$4,0,10*ROW('Water Data'!F99))),'Data Summary'!BY105="Yes"),100-OFFSET('Water Data'!$F$4,0,10*ROW('Water Data'!F99)),NA())</f>
        <v>#N/A</v>
      </c>
      <c r="K105" s="537" t="e">
        <f ca="1">+IF(AND(ISNUMBER(OFFSET('Water Data'!$F$6,0,10*ROW('Water Data'!F99))),'Data Summary'!BZ105="Yes"),OFFSET('Water Data'!$F$6,0,10*ROW('Water Data'!F99)),NA())</f>
        <v>#N/A</v>
      </c>
      <c r="L105" s="537" t="e">
        <f ca="1">+IF(AND(ISNUMBER(OFFSET('Water Data'!$F$9,0,10*ROW('Water Data'!F99))),'Data Summary'!CA105="Yes"),OFFSET('Water Data'!$F$9,0,10*ROW('Water Data'!F99)),NA())</f>
        <v>#N/A</v>
      </c>
      <c r="M105" s="537" t="e">
        <f ca="1">+IF(AND(ISNUMBER(OFFSET('Water Data'!$G$4,0,10*ROW('Water Data'!G99))),'Data Summary'!CB105="Yes"),100-OFFSET('Water Data'!$G$4,0,10*ROW('Water Data'!G99)),NA())</f>
        <v>#N/A</v>
      </c>
      <c r="N105" s="537" t="e">
        <f ca="1">+IF(AND(ISNUMBER(OFFSET('Water Data'!$G$6,0,10*ROW('Water Data'!G99))),'Data Summary'!CC105="Yes"),OFFSET('Water Data'!$G$6,0,10*ROW('Water Data'!G99)),NA())</f>
        <v>#N/A</v>
      </c>
      <c r="O105" s="537" t="e">
        <f ca="1">+IF(AND(ISNUMBER(OFFSET('Water Data'!$G$9,0,10*ROW('Water Data'!G99))),'Data Summary'!CD105="Yes"),OFFSET('Water Data'!$G$9,0,10*ROW('Water Data'!G99)),NA())</f>
        <v>#N/A</v>
      </c>
      <c r="P105" s="537" t="e">
        <f ca="1">+IF(AND(ISNUMBER(OFFSET('Water Data'!$H$4,0,10*ROW('Water Data'!H99))),'Data Summary'!CE105="Yes"),100-OFFSET('Water Data'!$H$4,0,10*ROW('Water Data'!H99)),NA())</f>
        <v>#N/A</v>
      </c>
      <c r="Q105" s="537" t="e">
        <f ca="1">+IF(AND(ISNUMBER(OFFSET('Water Data'!$H$6,0,10*ROW('Water Data'!H99))),'Data Summary'!CF105="Yes"),OFFSET('Water Data'!$H$6,0,10*ROW('Water Data'!H99)),NA())</f>
        <v>#N/A</v>
      </c>
      <c r="R105" s="537" t="e">
        <f ca="1">+IF(AND(ISNUMBER(OFFSET('Water Data'!$H$9,0,10*ROW('Water Data'!H99))),'Data Summary'!CG105="Yes"),OFFSET('Water Data'!$H$9,0,10*ROW('Water Data'!H99)),NA())</f>
        <v>#N/A</v>
      </c>
      <c r="S105" s="537" t="e">
        <f ca="1">+IF(AND(ISNUMBER(OFFSET('Water Data'!$I$4,0,10*ROW('Water Data'!I99))),'Data Summary'!CH105="Yes"),100-OFFSET('Water Data'!$I$4,0,10*ROW('Water Data'!I99)),NA())</f>
        <v>#N/A</v>
      </c>
      <c r="T105" s="537" t="e">
        <f ca="1">+IF(AND(ISNUMBER(OFFSET('Water Data'!$I$6,0,10*ROW('Water Data'!I99))),'Data Summary'!CI105="Yes"),OFFSET('Water Data'!$I$6,0,10*ROW('Water Data'!I99)),NA())</f>
        <v>#N/A</v>
      </c>
      <c r="U105" s="537" t="e">
        <f ca="1">+IF(AND(ISNUMBER(OFFSET('Water Data'!$I$9,0,10*ROW('Water Data'!I99))),'Data Summary'!CJ105="Yes"),OFFSET('Water Data'!$I$9,0,10*ROW('Water Data'!I99)),NA())</f>
        <v>#N/A</v>
      </c>
      <c r="V105" s="538" t="e">
        <f ca="1">+IF(AND(ISNUMBER(OFFSET('Sanitation Data'!$D$4,0,10*ROW('Sanitation Data'!D99))),'Data Summary'!CK105="Yes"),100-OFFSET('Sanitation Data'!$D$4,0,10*ROW('Sanitation Data'!D99)),NA())</f>
        <v>#N/A</v>
      </c>
      <c r="W105" s="538" t="e">
        <f ca="1">+IF(AND(ISNUMBER(OFFSET('Sanitation Data'!$D$6,0,10*ROW('Sanitation Data'!D99))),'Data Summary'!CL105="Yes"),OFFSET('Sanitation Data'!$D$6,0,10*ROW('Sanitation Data'!D99)),NA())</f>
        <v>#N/A</v>
      </c>
      <c r="X105" s="538" t="e">
        <f ca="1">+IF(AND(ISNUMBER(OFFSET('Sanitation Data'!$D$10,0,10*ROW('Sanitation Data'!D99))),'Data Summary'!CM105="Yes"),OFFSET('Sanitation Data'!$D$10,0,10*ROW('Sanitation Data'!D99)),NA())</f>
        <v>#N/A</v>
      </c>
      <c r="Y105" s="538" t="e">
        <f ca="1">+IF(AND(ISNUMBER(OFFSET('Sanitation Data'!$D$11,0,10*ROW('Sanitation Data'!D99))),'Data Summary'!CN105="Yes"),OFFSET('Sanitation Data'!$D$11,0,10*ROW('Sanitation Data'!D99)),NA())</f>
        <v>#N/A</v>
      </c>
      <c r="Z105" s="538" t="e">
        <f ca="1">+IF(AND(ISNUMBER(OFFSET('Sanitation Data'!$D$12,0,10*ROW('Sanitation Data'!D99))),'Data Summary'!CO105="Yes"),OFFSET('Sanitation Data'!$D$12,0,10*ROW('Sanitation Data'!D99)),NA())</f>
        <v>#N/A</v>
      </c>
      <c r="AA105" s="538" t="e">
        <f ca="1">+IF(AND(ISNUMBER(OFFSET('Sanitation Data'!$E$4,0,10*ROW('Sanitation Data'!E99))),'Data Summary'!CP105="Yes"),100-OFFSET('Sanitation Data'!$E$4,0,10*ROW('Sanitation Data'!E99)),NA())</f>
        <v>#N/A</v>
      </c>
      <c r="AB105" s="538" t="e">
        <f ca="1">+IF(AND(ISNUMBER(OFFSET('Sanitation Data'!$E$6,0,10*ROW('Sanitation Data'!E99))),'Data Summary'!CQ105="Yes"),OFFSET('Sanitation Data'!$E$6,0,10*ROW('Sanitation Data'!E99)),NA())</f>
        <v>#N/A</v>
      </c>
      <c r="AC105" s="538" t="e">
        <f ca="1">+IF(AND(ISNUMBER(OFFSET('Sanitation Data'!$E$10,0,10*ROW('Sanitation Data'!E99))),'Data Summary'!CR105="Yes"),OFFSET('Sanitation Data'!$E$10,0,10*ROW('Sanitation Data'!E99)),NA())</f>
        <v>#N/A</v>
      </c>
      <c r="AD105" s="538" t="e">
        <f ca="1">+IF(AND(ISNUMBER(OFFSET('Sanitation Data'!$E$11,0,10*ROW('Sanitation Data'!E99))),'Data Summary'!CS105="Yes"),OFFSET('Sanitation Data'!$E$11,0,10*ROW('Sanitation Data'!E99)),NA())</f>
        <v>#N/A</v>
      </c>
      <c r="AE105" s="538" t="e">
        <f ca="1">+IF(AND(ISNUMBER(OFFSET('Sanitation Data'!$E$12,0,10*ROW('Sanitation Data'!E99))),'Data Summary'!CT105="Yes"),OFFSET('Sanitation Data'!$E$12,0,10*ROW('Sanitation Data'!E99)),NA())</f>
        <v>#N/A</v>
      </c>
      <c r="AF105" s="538" t="e">
        <f ca="1">+IF(AND(ISNUMBER(OFFSET('Sanitation Data'!$F$4,0,10*ROW('Sanitation Data'!F99))),'Data Summary'!CU105="Yes"),100-OFFSET('Sanitation Data'!$F$4,0,10*ROW('Sanitation Data'!F99)),NA())</f>
        <v>#N/A</v>
      </c>
      <c r="AG105" s="538" t="e">
        <f ca="1">+IF(AND(ISNUMBER(OFFSET('Sanitation Data'!$F$6,0,10*ROW('Sanitation Data'!F99))),'Data Summary'!CV105="Yes"),OFFSET('Sanitation Data'!$F$6,0,10*ROW('Sanitation Data'!F99)),NA())</f>
        <v>#N/A</v>
      </c>
      <c r="AH105" s="538" t="e">
        <f ca="1">+IF(AND(ISNUMBER(OFFSET('Sanitation Data'!$F$10,0,10*ROW('Sanitation Data'!F99))),'Data Summary'!CW105="Yes"),OFFSET('Sanitation Data'!$F$10,0,10*ROW('Sanitation Data'!F99)),NA())</f>
        <v>#N/A</v>
      </c>
      <c r="AI105" s="538" t="e">
        <f ca="1">+IF(AND(ISNUMBER(OFFSET('Sanitation Data'!$F$11,0,10*ROW('Sanitation Data'!F99))),'Data Summary'!CX105="Yes"),OFFSET('Sanitation Data'!$F$11,0,10*ROW('Sanitation Data'!F99)),NA())</f>
        <v>#N/A</v>
      </c>
      <c r="AJ105" s="538" t="e">
        <f ca="1">+IF(AND(ISNUMBER(OFFSET('Sanitation Data'!$F$12,0,10*ROW('Sanitation Data'!F99))),'Data Summary'!CY105="Yes"),OFFSET('Sanitation Data'!$F$12,0,10*ROW('Sanitation Data'!F99)),NA())</f>
        <v>#N/A</v>
      </c>
      <c r="AK105" s="538" t="e">
        <f ca="1">+IF(AND(ISNUMBER(OFFSET('Sanitation Data'!$G$4,0,10*ROW('Sanitation Data'!G99))),'Data Summary'!CZ105="Yes"),100-OFFSET('Sanitation Data'!$G$4,0,10*ROW('Sanitation Data'!G99)),NA())</f>
        <v>#N/A</v>
      </c>
      <c r="AL105" s="538" t="e">
        <f ca="1">+IF(AND(ISNUMBER(OFFSET('Sanitation Data'!$G$6,0,10*ROW('Sanitation Data'!G99))),'Data Summary'!DA105="Yes"),OFFSET('Sanitation Data'!$G$6,0,10*ROW('Sanitation Data'!G99)),NA())</f>
        <v>#N/A</v>
      </c>
      <c r="AM105" s="538" t="e">
        <f ca="1">+IF(AND(ISNUMBER(OFFSET('Sanitation Data'!$G$10,0,10*ROW('Sanitation Data'!G99))),'Data Summary'!DB105="Yes"),OFFSET('Sanitation Data'!$G$10,0,10*ROW('Sanitation Data'!G99)),NA())</f>
        <v>#N/A</v>
      </c>
      <c r="AN105" s="538" t="e">
        <f ca="1">+IF(AND(ISNUMBER(OFFSET('Sanitation Data'!$G$11,0,10*ROW('Sanitation Data'!G99))),'Data Summary'!DC105="Yes"),OFFSET('Sanitation Data'!$G$11,0,10*ROW('Sanitation Data'!G99)),NA())</f>
        <v>#N/A</v>
      </c>
      <c r="AO105" s="538" t="e">
        <f ca="1">+IF(AND(ISNUMBER(OFFSET('Sanitation Data'!$G$12,0,10*ROW('Sanitation Data'!G99))),'Data Summary'!DD105="Yes"),OFFSET('Sanitation Data'!$G$12,0,10*ROW('Sanitation Data'!G99)),NA())</f>
        <v>#N/A</v>
      </c>
      <c r="AP105" s="538" t="e">
        <f ca="1">+IF(AND(ISNUMBER(OFFSET('Sanitation Data'!$H$4,0,10*ROW('Sanitation Data'!H99))),'Data Summary'!DE105="Yes"),100-OFFSET('Sanitation Data'!$H$4,0,10*ROW('Sanitation Data'!H99)),NA())</f>
        <v>#N/A</v>
      </c>
      <c r="AQ105" s="538" t="e">
        <f ca="1">+IF(AND(ISNUMBER(OFFSET('Sanitation Data'!$H$6,0,10*ROW('Sanitation Data'!H99))),'Data Summary'!DF105="Yes"),OFFSET('Sanitation Data'!$H$6,0,10*ROW('Sanitation Data'!H99)),NA())</f>
        <v>#N/A</v>
      </c>
      <c r="AR105" s="538" t="e">
        <f ca="1">+IF(AND(ISNUMBER(OFFSET('Sanitation Data'!$H$10,0,10*ROW('Sanitation Data'!H99))),'Data Summary'!DG105="Yes"),OFFSET('Sanitation Data'!$H$10,0,10*ROW('Sanitation Data'!H99)),NA())</f>
        <v>#N/A</v>
      </c>
      <c r="AS105" s="538" t="e">
        <f ca="1">+IF(AND(ISNUMBER(OFFSET('Sanitation Data'!$H$11,0,10*ROW('Sanitation Data'!H99))),'Data Summary'!DH105="Yes"),OFFSET('Sanitation Data'!$H$11,0,10*ROW('Sanitation Data'!H99)),NA())</f>
        <v>#N/A</v>
      </c>
      <c r="AT105" s="538" t="e">
        <f ca="1">+IF(AND(ISNUMBER(OFFSET('Sanitation Data'!$H$12,0,10*ROW('Sanitation Data'!H99))),'Data Summary'!DI105="Yes"),OFFSET('Sanitation Data'!$H$12,0,10*ROW('Sanitation Data'!H99)),NA())</f>
        <v>#N/A</v>
      </c>
      <c r="AU105" s="538" t="e">
        <f ca="1">+IF(AND(ISNUMBER(OFFSET('Sanitation Data'!$I$4,0,10*ROW('Sanitation Data'!I99))),'Data Summary'!DJ105="Yes"),100-OFFSET('Sanitation Data'!$I$4,0,10*ROW('Sanitation Data'!I99)),NA())</f>
        <v>#N/A</v>
      </c>
      <c r="AV105" s="538" t="e">
        <f ca="1">+IF(AND(ISNUMBER(OFFSET('Sanitation Data'!$I$6,0,10*ROW('Sanitation Data'!I99))),'Data Summary'!DK105="Yes"),OFFSET('Sanitation Data'!$I$6,0,10*ROW('Sanitation Data'!I99)),NA())</f>
        <v>#N/A</v>
      </c>
      <c r="AW105" s="538" t="e">
        <f ca="1">+IF(AND(ISNUMBER(OFFSET('Sanitation Data'!$I$10,0,10*ROW('Sanitation Data'!I99))),'Data Summary'!DL105="Yes"),OFFSET('Sanitation Data'!$I$10,0,10*ROW('Sanitation Data'!I99)),NA())</f>
        <v>#N/A</v>
      </c>
      <c r="AX105" s="538" t="e">
        <f ca="1">+IF(AND(ISNUMBER(OFFSET('Sanitation Data'!$I$11,0,10*ROW('Sanitation Data'!I99))),'Data Summary'!DM105="Yes"),OFFSET('Sanitation Data'!$I$11,0,10*ROW('Sanitation Data'!I99)),NA())</f>
        <v>#N/A</v>
      </c>
      <c r="AY105" s="538" t="e">
        <f ca="1">+IF(AND(ISNUMBER(OFFSET('Sanitation Data'!$I$12,0,10*ROW('Sanitation Data'!I99))),'Data Summary'!DN105="Yes"),OFFSET('Sanitation Data'!$I$12,0,10*ROW('Sanitation Data'!I99)),NA())</f>
        <v>#N/A</v>
      </c>
      <c r="AZ105" s="539" t="e">
        <f ca="1">+IF(AND(ISNUMBER(OFFSET('Hygiene Data'!$D$5,0,10*ROW('Hygiene Data'!D99))),'Data Summary'!DO105="Yes"),OFFSET('Hygiene Data'!$D$5,0,10*ROW('Hygiene Data'!D99)),NA())</f>
        <v>#N/A</v>
      </c>
      <c r="BA105" s="539" t="e">
        <f ca="1">+IF(AND(ISNUMBER(OFFSET('Hygiene Data'!$D$7,0,10*ROW('Hygiene Data'!D99))),'Data Summary'!DP105="Yes"),OFFSET('Hygiene Data'!$D$7,0,10*ROW('Hygiene Data'!D99)),NA())</f>
        <v>#N/A</v>
      </c>
      <c r="BB105" s="539" t="e">
        <f ca="1">+IF(AND(ISNUMBER(OFFSET('Hygiene Data'!$D$9,0,10*ROW('Hygiene Data'!D99))),'Data Summary'!DQ105="Yes"),OFFSET('Hygiene Data'!$D$9,0,10*ROW('Hygiene Data'!D99)),NA())</f>
        <v>#N/A</v>
      </c>
      <c r="BC105" s="539" t="e">
        <f ca="1">+IF(AND(ISNUMBER(OFFSET('Hygiene Data'!$E$5,0,10*ROW('Hygiene Data'!E99))),'Data Summary'!DR105="Yes"),OFFSET('Hygiene Data'!$E$5,0,10*ROW('Hygiene Data'!E99)),NA())</f>
        <v>#N/A</v>
      </c>
      <c r="BD105" s="539" t="e">
        <f ca="1">+IF(AND(ISNUMBER(OFFSET('Hygiene Data'!$E$7,0,10*ROW('Hygiene Data'!E99))),'Data Summary'!DS105="Yes"),OFFSET('Hygiene Data'!$E$7,0,10*ROW('Hygiene Data'!E99)),NA())</f>
        <v>#N/A</v>
      </c>
      <c r="BE105" s="539" t="e">
        <f ca="1">+IF(AND(ISNUMBER(OFFSET('Hygiene Data'!$E$9,0,10*ROW('Hygiene Data'!E99))),'Data Summary'!DT105="Yes"),OFFSET('Hygiene Data'!$E$9,0,10*ROW('Hygiene Data'!E99)),NA())</f>
        <v>#N/A</v>
      </c>
      <c r="BF105" s="539" t="e">
        <f ca="1">+IF(AND(ISNUMBER(OFFSET('Hygiene Data'!$F$5,0,10*ROW('Hygiene Data'!F99))),'Data Summary'!DU105="Yes"),OFFSET('Hygiene Data'!$F$5,0,10*ROW('Hygiene Data'!F99)),NA())</f>
        <v>#N/A</v>
      </c>
      <c r="BG105" s="539" t="e">
        <f ca="1">+IF(AND(ISNUMBER(OFFSET('Hygiene Data'!$F$7,0,10*ROW('Hygiene Data'!F99))),'Data Summary'!DV105="Yes"),OFFSET('Hygiene Data'!$F$7,0,10*ROW('Hygiene Data'!F99)),NA())</f>
        <v>#N/A</v>
      </c>
      <c r="BH105" s="539" t="e">
        <f ca="1">+IF(AND(ISNUMBER(OFFSET('Hygiene Data'!$F$9,0,10*ROW('Hygiene Data'!F99))),'Data Summary'!DW105="Yes"),OFFSET('Hygiene Data'!$F$9,0,10*ROW('Hygiene Data'!F99)),NA())</f>
        <v>#N/A</v>
      </c>
      <c r="BI105" s="539" t="e">
        <f ca="1">+IF(AND(ISNUMBER(OFFSET('Hygiene Data'!$G$5,0,10*ROW('Hygiene Data'!G99))),'Data Summary'!DX105="Yes"),OFFSET('Hygiene Data'!$G$5,0,10*ROW('Hygiene Data'!G99)),NA())</f>
        <v>#N/A</v>
      </c>
      <c r="BJ105" s="539" t="e">
        <f ca="1">+IF(AND(ISNUMBER(OFFSET('Hygiene Data'!$G$7,0,10*ROW('Hygiene Data'!G99))),'Data Summary'!DY105="Yes"),OFFSET('Hygiene Data'!$G$7,0,10*ROW('Hygiene Data'!G99)),NA())</f>
        <v>#N/A</v>
      </c>
      <c r="BK105" s="539" t="e">
        <f ca="1">+IF(AND(ISNUMBER(OFFSET('Hygiene Data'!$G$9,0,10*ROW('Hygiene Data'!G99))),'Data Summary'!DZ105="Yes"),OFFSET('Hygiene Data'!$G$9,0,10*ROW('Hygiene Data'!G99)),NA())</f>
        <v>#N/A</v>
      </c>
      <c r="BL105" s="539" t="e">
        <f ca="1">+IF(AND(ISNUMBER(OFFSET('Hygiene Data'!$H$5,0,10*ROW('Hygiene Data'!H99))),'Data Summary'!EA105="Yes"),OFFSET('Hygiene Data'!$H$5,0,10*ROW('Hygiene Data'!H99)),NA())</f>
        <v>#N/A</v>
      </c>
      <c r="BM105" s="539" t="e">
        <f ca="1">+IF(AND(ISNUMBER(OFFSET('Hygiene Data'!$H$7,0,10*ROW('Hygiene Data'!H99))),'Data Summary'!EB105="Yes"),OFFSET('Hygiene Data'!$H$7,0,10*ROW('Hygiene Data'!H99)),NA())</f>
        <v>#N/A</v>
      </c>
      <c r="BN105" s="539" t="e">
        <f ca="1">+IF(AND(ISNUMBER(OFFSET('Hygiene Data'!$H$9,0,10*ROW('Hygiene Data'!H99))),'Data Summary'!EC105="Yes"),OFFSET('Hygiene Data'!$H$9,0,10*ROW('Hygiene Data'!H99)),NA())</f>
        <v>#N/A</v>
      </c>
      <c r="BO105" s="539" t="e">
        <f ca="1">+IF(AND(ISNUMBER(OFFSET('Hygiene Data'!$I$5,0,10*ROW('Hygiene Data'!I99))),'Data Summary'!ED105="Yes"),OFFSET('Hygiene Data'!$I$5,0,10*ROW('Hygiene Data'!I99)),NA())</f>
        <v>#N/A</v>
      </c>
      <c r="BP105" s="539" t="e">
        <f ca="1">+IF(AND(ISNUMBER(OFFSET('Hygiene Data'!$I$7,0,10*ROW('Hygiene Data'!I99))),'Data Summary'!EE105="Yes"),OFFSET('Hygiene Data'!$I$7,0,10*ROW('Hygiene Data'!I99)),NA())</f>
        <v>#N/A</v>
      </c>
      <c r="BQ105" s="539" t="e">
        <f ca="1">+IF(AND(ISNUMBER(OFFSET('Hygiene Data'!$I$9,0,10*ROW('Hygiene Data'!I99))),'Data Summary'!EF105="Yes"),OFFSET('Hygiene Data'!$I$9,0,10*ROW('Hygiene Data'!I99)),NA())</f>
        <v>#N/A</v>
      </c>
    </row>
    <row r="106" spans="1:69" x14ac:dyDescent="0.25">
      <c r="A106" s="535" t="e">
        <f ca="1">+RIGHT('Data Summary'!A106,LEN('Data Summary'!A106)-9)</f>
        <v>#VALUE!</v>
      </c>
      <c r="B106" s="509" t="str">
        <f ca="1">+IF(ISTEXT('Data Summary'!B106),'Data Summary'!B106,"")</f>
        <v/>
      </c>
      <c r="C106" s="536" t="e">
        <f ca="1">+VALUE('Data Summary'!C106)</f>
        <v>#VALUE!</v>
      </c>
      <c r="D106" s="537" t="e">
        <f ca="1">+IF(AND(ISNUMBER(OFFSET('Water Data'!$D$4,0,10*ROW('Water Data'!D100))),'Data Summary'!BS106="Yes"),100-OFFSET('Water Data'!$D$4,0,10*ROW('Water Data'!D100)),NA())</f>
        <v>#N/A</v>
      </c>
      <c r="E106" s="537" t="e">
        <f ca="1">+IF(AND(ISNUMBER(OFFSET('Water Data'!$D$6,0,10*ROW('Water Data'!D100))),'Data Summary'!BT106="Yes"),OFFSET('Water Data'!$D$6,0,10*ROW('Water Data'!D100)),NA())</f>
        <v>#N/A</v>
      </c>
      <c r="F106" s="537" t="e">
        <f ca="1">+IF(AND(ISNUMBER(OFFSET('Water Data'!$D$9,0,10*ROW('Water Data'!D100))),'Data Summary'!BU106="Yes"),OFFSET('Water Data'!$D$9,0,10*ROW('Water Data'!D100)),NA())</f>
        <v>#N/A</v>
      </c>
      <c r="G106" s="537" t="e">
        <f ca="1">+IF(AND(ISNUMBER(OFFSET('Water Data'!$E$4,0,10*ROW('Water Data'!E100))),'Data Summary'!BV106="Yes"),100-OFFSET('Water Data'!$E$4,0,10*ROW('Water Data'!E100)),NA())</f>
        <v>#N/A</v>
      </c>
      <c r="H106" s="537" t="e">
        <f ca="1">+IF(AND(ISNUMBER(OFFSET('Water Data'!$E$6,0,10*ROW('Water Data'!E100))),'Data Summary'!BW106="Yes"),OFFSET('Water Data'!$E$6,0,10*ROW('Water Data'!E100)),NA())</f>
        <v>#N/A</v>
      </c>
      <c r="I106" s="537" t="e">
        <f ca="1">+IF(AND(ISNUMBER(OFFSET('Water Data'!$E$9,0,10*ROW('Water Data'!E100))),'Data Summary'!BX106="Yes"),OFFSET('Water Data'!$E$9,0,10*ROW('Water Data'!E100)),NA())</f>
        <v>#N/A</v>
      </c>
      <c r="J106" s="537" t="e">
        <f ca="1">+IF(AND(ISNUMBER(OFFSET('Water Data'!$F$4,0,10*ROW('Water Data'!F100))),'Data Summary'!BY106="Yes"),100-OFFSET('Water Data'!$F$4,0,10*ROW('Water Data'!F100)),NA())</f>
        <v>#N/A</v>
      </c>
      <c r="K106" s="537" t="e">
        <f ca="1">+IF(AND(ISNUMBER(OFFSET('Water Data'!$F$6,0,10*ROW('Water Data'!F100))),'Data Summary'!BZ106="Yes"),OFFSET('Water Data'!$F$6,0,10*ROW('Water Data'!F100)),NA())</f>
        <v>#N/A</v>
      </c>
      <c r="L106" s="537" t="e">
        <f ca="1">+IF(AND(ISNUMBER(OFFSET('Water Data'!$F$9,0,10*ROW('Water Data'!F100))),'Data Summary'!CA106="Yes"),OFFSET('Water Data'!$F$9,0,10*ROW('Water Data'!F100)),NA())</f>
        <v>#N/A</v>
      </c>
      <c r="M106" s="537" t="e">
        <f ca="1">+IF(AND(ISNUMBER(OFFSET('Water Data'!$G$4,0,10*ROW('Water Data'!G100))),'Data Summary'!CB106="Yes"),100-OFFSET('Water Data'!$G$4,0,10*ROW('Water Data'!G100)),NA())</f>
        <v>#N/A</v>
      </c>
      <c r="N106" s="537" t="e">
        <f ca="1">+IF(AND(ISNUMBER(OFFSET('Water Data'!$G$6,0,10*ROW('Water Data'!G100))),'Data Summary'!CC106="Yes"),OFFSET('Water Data'!$G$6,0,10*ROW('Water Data'!G100)),NA())</f>
        <v>#N/A</v>
      </c>
      <c r="O106" s="537" t="e">
        <f ca="1">+IF(AND(ISNUMBER(OFFSET('Water Data'!$G$9,0,10*ROW('Water Data'!G100))),'Data Summary'!CD106="Yes"),OFFSET('Water Data'!$G$9,0,10*ROW('Water Data'!G100)),NA())</f>
        <v>#N/A</v>
      </c>
      <c r="P106" s="537" t="e">
        <f ca="1">+IF(AND(ISNUMBER(OFFSET('Water Data'!$H$4,0,10*ROW('Water Data'!H100))),'Data Summary'!CE106="Yes"),100-OFFSET('Water Data'!$H$4,0,10*ROW('Water Data'!H100)),NA())</f>
        <v>#N/A</v>
      </c>
      <c r="Q106" s="537" t="e">
        <f ca="1">+IF(AND(ISNUMBER(OFFSET('Water Data'!$H$6,0,10*ROW('Water Data'!H100))),'Data Summary'!CF106="Yes"),OFFSET('Water Data'!$H$6,0,10*ROW('Water Data'!H100)),NA())</f>
        <v>#N/A</v>
      </c>
      <c r="R106" s="537" t="e">
        <f ca="1">+IF(AND(ISNUMBER(OFFSET('Water Data'!$H$9,0,10*ROW('Water Data'!H100))),'Data Summary'!CG106="Yes"),OFFSET('Water Data'!$H$9,0,10*ROW('Water Data'!H100)),NA())</f>
        <v>#N/A</v>
      </c>
      <c r="S106" s="537" t="e">
        <f ca="1">+IF(AND(ISNUMBER(OFFSET('Water Data'!$I$4,0,10*ROW('Water Data'!I100))),'Data Summary'!CH106="Yes"),100-OFFSET('Water Data'!$I$4,0,10*ROW('Water Data'!I100)),NA())</f>
        <v>#N/A</v>
      </c>
      <c r="T106" s="537" t="e">
        <f ca="1">+IF(AND(ISNUMBER(OFFSET('Water Data'!$I$6,0,10*ROW('Water Data'!I100))),'Data Summary'!CI106="Yes"),OFFSET('Water Data'!$I$6,0,10*ROW('Water Data'!I100)),NA())</f>
        <v>#N/A</v>
      </c>
      <c r="U106" s="537" t="e">
        <f ca="1">+IF(AND(ISNUMBER(OFFSET('Water Data'!$I$9,0,10*ROW('Water Data'!I100))),'Data Summary'!CJ106="Yes"),OFFSET('Water Data'!$I$9,0,10*ROW('Water Data'!I100)),NA())</f>
        <v>#N/A</v>
      </c>
      <c r="V106" s="538" t="e">
        <f ca="1">+IF(AND(ISNUMBER(OFFSET('Sanitation Data'!$D$4,0,10*ROW('Sanitation Data'!D100))),'Data Summary'!CK106="Yes"),100-OFFSET('Sanitation Data'!$D$4,0,10*ROW('Sanitation Data'!D100)),NA())</f>
        <v>#N/A</v>
      </c>
      <c r="W106" s="538" t="e">
        <f ca="1">+IF(AND(ISNUMBER(OFFSET('Sanitation Data'!$D$6,0,10*ROW('Sanitation Data'!D100))),'Data Summary'!CL106="Yes"),OFFSET('Sanitation Data'!$D$6,0,10*ROW('Sanitation Data'!D100)),NA())</f>
        <v>#N/A</v>
      </c>
      <c r="X106" s="538" t="e">
        <f ca="1">+IF(AND(ISNUMBER(OFFSET('Sanitation Data'!$D$10,0,10*ROW('Sanitation Data'!D100))),'Data Summary'!CM106="Yes"),OFFSET('Sanitation Data'!$D$10,0,10*ROW('Sanitation Data'!D100)),NA())</f>
        <v>#N/A</v>
      </c>
      <c r="Y106" s="538" t="e">
        <f ca="1">+IF(AND(ISNUMBER(OFFSET('Sanitation Data'!$D$11,0,10*ROW('Sanitation Data'!D100))),'Data Summary'!CN106="Yes"),OFFSET('Sanitation Data'!$D$11,0,10*ROW('Sanitation Data'!D100)),NA())</f>
        <v>#N/A</v>
      </c>
      <c r="Z106" s="538" t="e">
        <f ca="1">+IF(AND(ISNUMBER(OFFSET('Sanitation Data'!$D$12,0,10*ROW('Sanitation Data'!D100))),'Data Summary'!CO106="Yes"),OFFSET('Sanitation Data'!$D$12,0,10*ROW('Sanitation Data'!D100)),NA())</f>
        <v>#N/A</v>
      </c>
      <c r="AA106" s="538" t="e">
        <f ca="1">+IF(AND(ISNUMBER(OFFSET('Sanitation Data'!$E$4,0,10*ROW('Sanitation Data'!E100))),'Data Summary'!CP106="Yes"),100-OFFSET('Sanitation Data'!$E$4,0,10*ROW('Sanitation Data'!E100)),NA())</f>
        <v>#N/A</v>
      </c>
      <c r="AB106" s="538" t="e">
        <f ca="1">+IF(AND(ISNUMBER(OFFSET('Sanitation Data'!$E$6,0,10*ROW('Sanitation Data'!E100))),'Data Summary'!CQ106="Yes"),OFFSET('Sanitation Data'!$E$6,0,10*ROW('Sanitation Data'!E100)),NA())</f>
        <v>#N/A</v>
      </c>
      <c r="AC106" s="538" t="e">
        <f ca="1">+IF(AND(ISNUMBER(OFFSET('Sanitation Data'!$E$10,0,10*ROW('Sanitation Data'!E100))),'Data Summary'!CR106="Yes"),OFFSET('Sanitation Data'!$E$10,0,10*ROW('Sanitation Data'!E100)),NA())</f>
        <v>#N/A</v>
      </c>
      <c r="AD106" s="538" t="e">
        <f ca="1">+IF(AND(ISNUMBER(OFFSET('Sanitation Data'!$E$11,0,10*ROW('Sanitation Data'!E100))),'Data Summary'!CS106="Yes"),OFFSET('Sanitation Data'!$E$11,0,10*ROW('Sanitation Data'!E100)),NA())</f>
        <v>#N/A</v>
      </c>
      <c r="AE106" s="538" t="e">
        <f ca="1">+IF(AND(ISNUMBER(OFFSET('Sanitation Data'!$E$12,0,10*ROW('Sanitation Data'!E100))),'Data Summary'!CT106="Yes"),OFFSET('Sanitation Data'!$E$12,0,10*ROW('Sanitation Data'!E100)),NA())</f>
        <v>#N/A</v>
      </c>
      <c r="AF106" s="538" t="e">
        <f ca="1">+IF(AND(ISNUMBER(OFFSET('Sanitation Data'!$F$4,0,10*ROW('Sanitation Data'!F100))),'Data Summary'!CU106="Yes"),100-OFFSET('Sanitation Data'!$F$4,0,10*ROW('Sanitation Data'!F100)),NA())</f>
        <v>#N/A</v>
      </c>
      <c r="AG106" s="538" t="e">
        <f ca="1">+IF(AND(ISNUMBER(OFFSET('Sanitation Data'!$F$6,0,10*ROW('Sanitation Data'!F100))),'Data Summary'!CV106="Yes"),OFFSET('Sanitation Data'!$F$6,0,10*ROW('Sanitation Data'!F100)),NA())</f>
        <v>#N/A</v>
      </c>
      <c r="AH106" s="538" t="e">
        <f ca="1">+IF(AND(ISNUMBER(OFFSET('Sanitation Data'!$F$10,0,10*ROW('Sanitation Data'!F100))),'Data Summary'!CW106="Yes"),OFFSET('Sanitation Data'!$F$10,0,10*ROW('Sanitation Data'!F100)),NA())</f>
        <v>#N/A</v>
      </c>
      <c r="AI106" s="538" t="e">
        <f ca="1">+IF(AND(ISNUMBER(OFFSET('Sanitation Data'!$F$11,0,10*ROW('Sanitation Data'!F100))),'Data Summary'!CX106="Yes"),OFFSET('Sanitation Data'!$F$11,0,10*ROW('Sanitation Data'!F100)),NA())</f>
        <v>#N/A</v>
      </c>
      <c r="AJ106" s="538" t="e">
        <f ca="1">+IF(AND(ISNUMBER(OFFSET('Sanitation Data'!$F$12,0,10*ROW('Sanitation Data'!F100))),'Data Summary'!CY106="Yes"),OFFSET('Sanitation Data'!$F$12,0,10*ROW('Sanitation Data'!F100)),NA())</f>
        <v>#N/A</v>
      </c>
      <c r="AK106" s="538" t="e">
        <f ca="1">+IF(AND(ISNUMBER(OFFSET('Sanitation Data'!$G$4,0,10*ROW('Sanitation Data'!G100))),'Data Summary'!CZ106="Yes"),100-OFFSET('Sanitation Data'!$G$4,0,10*ROW('Sanitation Data'!G100)),NA())</f>
        <v>#N/A</v>
      </c>
      <c r="AL106" s="538" t="e">
        <f ca="1">+IF(AND(ISNUMBER(OFFSET('Sanitation Data'!$G$6,0,10*ROW('Sanitation Data'!G100))),'Data Summary'!DA106="Yes"),OFFSET('Sanitation Data'!$G$6,0,10*ROW('Sanitation Data'!G100)),NA())</f>
        <v>#N/A</v>
      </c>
      <c r="AM106" s="538" t="e">
        <f ca="1">+IF(AND(ISNUMBER(OFFSET('Sanitation Data'!$G$10,0,10*ROW('Sanitation Data'!G100))),'Data Summary'!DB106="Yes"),OFFSET('Sanitation Data'!$G$10,0,10*ROW('Sanitation Data'!G100)),NA())</f>
        <v>#N/A</v>
      </c>
      <c r="AN106" s="538" t="e">
        <f ca="1">+IF(AND(ISNUMBER(OFFSET('Sanitation Data'!$G$11,0,10*ROW('Sanitation Data'!G100))),'Data Summary'!DC106="Yes"),OFFSET('Sanitation Data'!$G$11,0,10*ROW('Sanitation Data'!G100)),NA())</f>
        <v>#N/A</v>
      </c>
      <c r="AO106" s="538" t="e">
        <f ca="1">+IF(AND(ISNUMBER(OFFSET('Sanitation Data'!$G$12,0,10*ROW('Sanitation Data'!G100))),'Data Summary'!DD106="Yes"),OFFSET('Sanitation Data'!$G$12,0,10*ROW('Sanitation Data'!G100)),NA())</f>
        <v>#N/A</v>
      </c>
      <c r="AP106" s="538" t="e">
        <f ca="1">+IF(AND(ISNUMBER(OFFSET('Sanitation Data'!$H$4,0,10*ROW('Sanitation Data'!H100))),'Data Summary'!DE106="Yes"),100-OFFSET('Sanitation Data'!$H$4,0,10*ROW('Sanitation Data'!H100)),NA())</f>
        <v>#N/A</v>
      </c>
      <c r="AQ106" s="538" t="e">
        <f ca="1">+IF(AND(ISNUMBER(OFFSET('Sanitation Data'!$H$6,0,10*ROW('Sanitation Data'!H100))),'Data Summary'!DF106="Yes"),OFFSET('Sanitation Data'!$H$6,0,10*ROW('Sanitation Data'!H100)),NA())</f>
        <v>#N/A</v>
      </c>
      <c r="AR106" s="538" t="e">
        <f ca="1">+IF(AND(ISNUMBER(OFFSET('Sanitation Data'!$H$10,0,10*ROW('Sanitation Data'!H100))),'Data Summary'!DG106="Yes"),OFFSET('Sanitation Data'!$H$10,0,10*ROW('Sanitation Data'!H100)),NA())</f>
        <v>#N/A</v>
      </c>
      <c r="AS106" s="538" t="e">
        <f ca="1">+IF(AND(ISNUMBER(OFFSET('Sanitation Data'!$H$11,0,10*ROW('Sanitation Data'!H100))),'Data Summary'!DH106="Yes"),OFFSET('Sanitation Data'!$H$11,0,10*ROW('Sanitation Data'!H100)),NA())</f>
        <v>#N/A</v>
      </c>
      <c r="AT106" s="538" t="e">
        <f ca="1">+IF(AND(ISNUMBER(OFFSET('Sanitation Data'!$H$12,0,10*ROW('Sanitation Data'!H100))),'Data Summary'!DI106="Yes"),OFFSET('Sanitation Data'!$H$12,0,10*ROW('Sanitation Data'!H100)),NA())</f>
        <v>#N/A</v>
      </c>
      <c r="AU106" s="538" t="e">
        <f ca="1">+IF(AND(ISNUMBER(OFFSET('Sanitation Data'!$I$4,0,10*ROW('Sanitation Data'!I100))),'Data Summary'!DJ106="Yes"),100-OFFSET('Sanitation Data'!$I$4,0,10*ROW('Sanitation Data'!I100)),NA())</f>
        <v>#N/A</v>
      </c>
      <c r="AV106" s="538" t="e">
        <f ca="1">+IF(AND(ISNUMBER(OFFSET('Sanitation Data'!$I$6,0,10*ROW('Sanitation Data'!I100))),'Data Summary'!DK106="Yes"),OFFSET('Sanitation Data'!$I$6,0,10*ROW('Sanitation Data'!I100)),NA())</f>
        <v>#N/A</v>
      </c>
      <c r="AW106" s="538" t="e">
        <f ca="1">+IF(AND(ISNUMBER(OFFSET('Sanitation Data'!$I$10,0,10*ROW('Sanitation Data'!I100))),'Data Summary'!DL106="Yes"),OFFSET('Sanitation Data'!$I$10,0,10*ROW('Sanitation Data'!I100)),NA())</f>
        <v>#N/A</v>
      </c>
      <c r="AX106" s="538" t="e">
        <f ca="1">+IF(AND(ISNUMBER(OFFSET('Sanitation Data'!$I$11,0,10*ROW('Sanitation Data'!I100))),'Data Summary'!DM106="Yes"),OFFSET('Sanitation Data'!$I$11,0,10*ROW('Sanitation Data'!I100)),NA())</f>
        <v>#N/A</v>
      </c>
      <c r="AY106" s="538" t="e">
        <f ca="1">+IF(AND(ISNUMBER(OFFSET('Sanitation Data'!$I$12,0,10*ROW('Sanitation Data'!I100))),'Data Summary'!DN106="Yes"),OFFSET('Sanitation Data'!$I$12,0,10*ROW('Sanitation Data'!I100)),NA())</f>
        <v>#N/A</v>
      </c>
      <c r="AZ106" s="539" t="e">
        <f ca="1">+IF(AND(ISNUMBER(OFFSET('Hygiene Data'!$D$5,0,10*ROW('Hygiene Data'!D100))),'Data Summary'!DO106="Yes"),OFFSET('Hygiene Data'!$D$5,0,10*ROW('Hygiene Data'!D100)),NA())</f>
        <v>#N/A</v>
      </c>
      <c r="BA106" s="539" t="e">
        <f ca="1">+IF(AND(ISNUMBER(OFFSET('Hygiene Data'!$D$7,0,10*ROW('Hygiene Data'!D100))),'Data Summary'!DP106="Yes"),OFFSET('Hygiene Data'!$D$7,0,10*ROW('Hygiene Data'!D100)),NA())</f>
        <v>#N/A</v>
      </c>
      <c r="BB106" s="539" t="e">
        <f ca="1">+IF(AND(ISNUMBER(OFFSET('Hygiene Data'!$D$9,0,10*ROW('Hygiene Data'!D100))),'Data Summary'!DQ106="Yes"),OFFSET('Hygiene Data'!$D$9,0,10*ROW('Hygiene Data'!D100)),NA())</f>
        <v>#N/A</v>
      </c>
      <c r="BC106" s="539" t="e">
        <f ca="1">+IF(AND(ISNUMBER(OFFSET('Hygiene Data'!$E$5,0,10*ROW('Hygiene Data'!E100))),'Data Summary'!DR106="Yes"),OFFSET('Hygiene Data'!$E$5,0,10*ROW('Hygiene Data'!E100)),NA())</f>
        <v>#N/A</v>
      </c>
      <c r="BD106" s="539" t="e">
        <f ca="1">+IF(AND(ISNUMBER(OFFSET('Hygiene Data'!$E$7,0,10*ROW('Hygiene Data'!E100))),'Data Summary'!DS106="Yes"),OFFSET('Hygiene Data'!$E$7,0,10*ROW('Hygiene Data'!E100)),NA())</f>
        <v>#N/A</v>
      </c>
      <c r="BE106" s="539" t="e">
        <f ca="1">+IF(AND(ISNUMBER(OFFSET('Hygiene Data'!$E$9,0,10*ROW('Hygiene Data'!E100))),'Data Summary'!DT106="Yes"),OFFSET('Hygiene Data'!$E$9,0,10*ROW('Hygiene Data'!E100)),NA())</f>
        <v>#N/A</v>
      </c>
      <c r="BF106" s="539" t="e">
        <f ca="1">+IF(AND(ISNUMBER(OFFSET('Hygiene Data'!$F$5,0,10*ROW('Hygiene Data'!F100))),'Data Summary'!DU106="Yes"),OFFSET('Hygiene Data'!$F$5,0,10*ROW('Hygiene Data'!F100)),NA())</f>
        <v>#N/A</v>
      </c>
      <c r="BG106" s="539" t="e">
        <f ca="1">+IF(AND(ISNUMBER(OFFSET('Hygiene Data'!$F$7,0,10*ROW('Hygiene Data'!F100))),'Data Summary'!DV106="Yes"),OFFSET('Hygiene Data'!$F$7,0,10*ROW('Hygiene Data'!F100)),NA())</f>
        <v>#N/A</v>
      </c>
      <c r="BH106" s="539" t="e">
        <f ca="1">+IF(AND(ISNUMBER(OFFSET('Hygiene Data'!$F$9,0,10*ROW('Hygiene Data'!F100))),'Data Summary'!DW106="Yes"),OFFSET('Hygiene Data'!$F$9,0,10*ROW('Hygiene Data'!F100)),NA())</f>
        <v>#N/A</v>
      </c>
      <c r="BI106" s="539" t="e">
        <f ca="1">+IF(AND(ISNUMBER(OFFSET('Hygiene Data'!$G$5,0,10*ROW('Hygiene Data'!G100))),'Data Summary'!DX106="Yes"),OFFSET('Hygiene Data'!$G$5,0,10*ROW('Hygiene Data'!G100)),NA())</f>
        <v>#N/A</v>
      </c>
      <c r="BJ106" s="539" t="e">
        <f ca="1">+IF(AND(ISNUMBER(OFFSET('Hygiene Data'!$G$7,0,10*ROW('Hygiene Data'!G100))),'Data Summary'!DY106="Yes"),OFFSET('Hygiene Data'!$G$7,0,10*ROW('Hygiene Data'!G100)),NA())</f>
        <v>#N/A</v>
      </c>
      <c r="BK106" s="539" t="e">
        <f ca="1">+IF(AND(ISNUMBER(OFFSET('Hygiene Data'!$G$9,0,10*ROW('Hygiene Data'!G100))),'Data Summary'!DZ106="Yes"),OFFSET('Hygiene Data'!$G$9,0,10*ROW('Hygiene Data'!G100)),NA())</f>
        <v>#N/A</v>
      </c>
      <c r="BL106" s="539" t="e">
        <f ca="1">+IF(AND(ISNUMBER(OFFSET('Hygiene Data'!$H$5,0,10*ROW('Hygiene Data'!H100))),'Data Summary'!EA106="Yes"),OFFSET('Hygiene Data'!$H$5,0,10*ROW('Hygiene Data'!H100)),NA())</f>
        <v>#N/A</v>
      </c>
      <c r="BM106" s="539" t="e">
        <f ca="1">+IF(AND(ISNUMBER(OFFSET('Hygiene Data'!$H$7,0,10*ROW('Hygiene Data'!H100))),'Data Summary'!EB106="Yes"),OFFSET('Hygiene Data'!$H$7,0,10*ROW('Hygiene Data'!H100)),NA())</f>
        <v>#N/A</v>
      </c>
      <c r="BN106" s="539" t="e">
        <f ca="1">+IF(AND(ISNUMBER(OFFSET('Hygiene Data'!$H$9,0,10*ROW('Hygiene Data'!H100))),'Data Summary'!EC106="Yes"),OFFSET('Hygiene Data'!$H$9,0,10*ROW('Hygiene Data'!H100)),NA())</f>
        <v>#N/A</v>
      </c>
      <c r="BO106" s="539" t="e">
        <f ca="1">+IF(AND(ISNUMBER(OFFSET('Hygiene Data'!$I$5,0,10*ROW('Hygiene Data'!I100))),'Data Summary'!ED106="Yes"),OFFSET('Hygiene Data'!$I$5,0,10*ROW('Hygiene Data'!I100)),NA())</f>
        <v>#N/A</v>
      </c>
      <c r="BP106" s="539" t="e">
        <f ca="1">+IF(AND(ISNUMBER(OFFSET('Hygiene Data'!$I$7,0,10*ROW('Hygiene Data'!I100))),'Data Summary'!EE106="Yes"),OFFSET('Hygiene Data'!$I$7,0,10*ROW('Hygiene Data'!I100)),NA())</f>
        <v>#N/A</v>
      </c>
      <c r="BQ106" s="539" t="e">
        <f ca="1">+IF(AND(ISNUMBER(OFFSET('Hygiene Data'!$I$9,0,10*ROW('Hygiene Data'!I100))),'Data Summary'!EF106="Yes"),OFFSET('Hygiene Data'!$I$9,0,10*ROW('Hygiene Data'!I100)),NA())</f>
        <v>#N/A</v>
      </c>
    </row>
    <row r="107" spans="1:69" x14ac:dyDescent="0.25">
      <c r="A107" s="535" t="e">
        <f ca="1">+RIGHT('Data Summary'!A107,LEN('Data Summary'!A107)-9)</f>
        <v>#VALUE!</v>
      </c>
      <c r="B107" s="509" t="str">
        <f ca="1">+IF(ISTEXT('Data Summary'!B107),'Data Summary'!B107,"")</f>
        <v/>
      </c>
      <c r="C107" s="536" t="e">
        <f ca="1">+VALUE('Data Summary'!C107)</f>
        <v>#VALUE!</v>
      </c>
      <c r="D107" s="537" t="e">
        <f ca="1">+IF(AND(ISNUMBER(OFFSET('Water Data'!$D$4,0,10*ROW('Water Data'!D101))),'Data Summary'!BS107="Yes"),100-OFFSET('Water Data'!$D$4,0,10*ROW('Water Data'!D101)),NA())</f>
        <v>#N/A</v>
      </c>
      <c r="E107" s="537" t="e">
        <f ca="1">+IF(AND(ISNUMBER(OFFSET('Water Data'!$D$6,0,10*ROW('Water Data'!D101))),'Data Summary'!BT107="Yes"),OFFSET('Water Data'!$D$6,0,10*ROW('Water Data'!D101)),NA())</f>
        <v>#N/A</v>
      </c>
      <c r="F107" s="537" t="e">
        <f ca="1">+IF(AND(ISNUMBER(OFFSET('Water Data'!$D$9,0,10*ROW('Water Data'!D101))),'Data Summary'!BU107="Yes"),OFFSET('Water Data'!$D$9,0,10*ROW('Water Data'!D101)),NA())</f>
        <v>#N/A</v>
      </c>
      <c r="G107" s="537" t="e">
        <f ca="1">+IF(AND(ISNUMBER(OFFSET('Water Data'!$E$4,0,10*ROW('Water Data'!E101))),'Data Summary'!BV107="Yes"),100-OFFSET('Water Data'!$E$4,0,10*ROW('Water Data'!E101)),NA())</f>
        <v>#N/A</v>
      </c>
      <c r="H107" s="537" t="e">
        <f ca="1">+IF(AND(ISNUMBER(OFFSET('Water Data'!$E$6,0,10*ROW('Water Data'!E101))),'Data Summary'!BW107="Yes"),OFFSET('Water Data'!$E$6,0,10*ROW('Water Data'!E101)),NA())</f>
        <v>#N/A</v>
      </c>
      <c r="I107" s="537" t="e">
        <f ca="1">+IF(AND(ISNUMBER(OFFSET('Water Data'!$E$9,0,10*ROW('Water Data'!E101))),'Data Summary'!BX107="Yes"),OFFSET('Water Data'!$E$9,0,10*ROW('Water Data'!E101)),NA())</f>
        <v>#N/A</v>
      </c>
      <c r="J107" s="537" t="e">
        <f ca="1">+IF(AND(ISNUMBER(OFFSET('Water Data'!$F$4,0,10*ROW('Water Data'!F101))),'Data Summary'!BY107="Yes"),100-OFFSET('Water Data'!$F$4,0,10*ROW('Water Data'!F101)),NA())</f>
        <v>#N/A</v>
      </c>
      <c r="K107" s="537" t="e">
        <f ca="1">+IF(AND(ISNUMBER(OFFSET('Water Data'!$F$6,0,10*ROW('Water Data'!F101))),'Data Summary'!BZ107="Yes"),OFFSET('Water Data'!$F$6,0,10*ROW('Water Data'!F101)),NA())</f>
        <v>#N/A</v>
      </c>
      <c r="L107" s="537" t="e">
        <f ca="1">+IF(AND(ISNUMBER(OFFSET('Water Data'!$F$9,0,10*ROW('Water Data'!F101))),'Data Summary'!CA107="Yes"),OFFSET('Water Data'!$F$9,0,10*ROW('Water Data'!F101)),NA())</f>
        <v>#N/A</v>
      </c>
      <c r="M107" s="537" t="e">
        <f ca="1">+IF(AND(ISNUMBER(OFFSET('Water Data'!$G$4,0,10*ROW('Water Data'!G101))),'Data Summary'!CB107="Yes"),100-OFFSET('Water Data'!$G$4,0,10*ROW('Water Data'!G101)),NA())</f>
        <v>#N/A</v>
      </c>
      <c r="N107" s="537" t="e">
        <f ca="1">+IF(AND(ISNUMBER(OFFSET('Water Data'!$G$6,0,10*ROW('Water Data'!G101))),'Data Summary'!CC107="Yes"),OFFSET('Water Data'!$G$6,0,10*ROW('Water Data'!G101)),NA())</f>
        <v>#N/A</v>
      </c>
      <c r="O107" s="537" t="e">
        <f ca="1">+IF(AND(ISNUMBER(OFFSET('Water Data'!$G$9,0,10*ROW('Water Data'!G101))),'Data Summary'!CD107="Yes"),OFFSET('Water Data'!$G$9,0,10*ROW('Water Data'!G101)),NA())</f>
        <v>#N/A</v>
      </c>
      <c r="P107" s="537" t="e">
        <f ca="1">+IF(AND(ISNUMBER(OFFSET('Water Data'!$H$4,0,10*ROW('Water Data'!H101))),'Data Summary'!CE107="Yes"),100-OFFSET('Water Data'!$H$4,0,10*ROW('Water Data'!H101)),NA())</f>
        <v>#N/A</v>
      </c>
      <c r="Q107" s="537" t="e">
        <f ca="1">+IF(AND(ISNUMBER(OFFSET('Water Data'!$H$6,0,10*ROW('Water Data'!H101))),'Data Summary'!CF107="Yes"),OFFSET('Water Data'!$H$6,0,10*ROW('Water Data'!H101)),NA())</f>
        <v>#N/A</v>
      </c>
      <c r="R107" s="537" t="e">
        <f ca="1">+IF(AND(ISNUMBER(OFFSET('Water Data'!$H$9,0,10*ROW('Water Data'!H101))),'Data Summary'!CG107="Yes"),OFFSET('Water Data'!$H$9,0,10*ROW('Water Data'!H101)),NA())</f>
        <v>#N/A</v>
      </c>
      <c r="S107" s="537" t="e">
        <f ca="1">+IF(AND(ISNUMBER(OFFSET('Water Data'!$I$4,0,10*ROW('Water Data'!I101))),'Data Summary'!CH107="Yes"),100-OFFSET('Water Data'!$I$4,0,10*ROW('Water Data'!I101)),NA())</f>
        <v>#N/A</v>
      </c>
      <c r="T107" s="537" t="e">
        <f ca="1">+IF(AND(ISNUMBER(OFFSET('Water Data'!$I$6,0,10*ROW('Water Data'!I101))),'Data Summary'!CI107="Yes"),OFFSET('Water Data'!$I$6,0,10*ROW('Water Data'!I101)),NA())</f>
        <v>#N/A</v>
      </c>
      <c r="U107" s="537" t="e">
        <f ca="1">+IF(AND(ISNUMBER(OFFSET('Water Data'!$I$9,0,10*ROW('Water Data'!I101))),'Data Summary'!CJ107="Yes"),OFFSET('Water Data'!$I$9,0,10*ROW('Water Data'!I101)),NA())</f>
        <v>#N/A</v>
      </c>
      <c r="V107" s="538" t="e">
        <f ca="1">+IF(AND(ISNUMBER(OFFSET('Sanitation Data'!$D$4,0,10*ROW('Sanitation Data'!D101))),'Data Summary'!CK107="Yes"),100-OFFSET('Sanitation Data'!$D$4,0,10*ROW('Sanitation Data'!D101)),NA())</f>
        <v>#N/A</v>
      </c>
      <c r="W107" s="538" t="e">
        <f ca="1">+IF(AND(ISNUMBER(OFFSET('Sanitation Data'!$D$6,0,10*ROW('Sanitation Data'!D101))),'Data Summary'!CL107="Yes"),OFFSET('Sanitation Data'!$D$6,0,10*ROW('Sanitation Data'!D101)),NA())</f>
        <v>#N/A</v>
      </c>
      <c r="X107" s="538" t="e">
        <f ca="1">+IF(AND(ISNUMBER(OFFSET('Sanitation Data'!$D$10,0,10*ROW('Sanitation Data'!D101))),'Data Summary'!CM107="Yes"),OFFSET('Sanitation Data'!$D$10,0,10*ROW('Sanitation Data'!D101)),NA())</f>
        <v>#N/A</v>
      </c>
      <c r="Y107" s="538" t="e">
        <f ca="1">+IF(AND(ISNUMBER(OFFSET('Sanitation Data'!$D$11,0,10*ROW('Sanitation Data'!D101))),'Data Summary'!CN107="Yes"),OFFSET('Sanitation Data'!$D$11,0,10*ROW('Sanitation Data'!D101)),NA())</f>
        <v>#N/A</v>
      </c>
      <c r="Z107" s="538" t="e">
        <f ca="1">+IF(AND(ISNUMBER(OFFSET('Sanitation Data'!$D$12,0,10*ROW('Sanitation Data'!D101))),'Data Summary'!CO107="Yes"),OFFSET('Sanitation Data'!$D$12,0,10*ROW('Sanitation Data'!D101)),NA())</f>
        <v>#N/A</v>
      </c>
      <c r="AA107" s="538" t="e">
        <f ca="1">+IF(AND(ISNUMBER(OFFSET('Sanitation Data'!$E$4,0,10*ROW('Sanitation Data'!E101))),'Data Summary'!CP107="Yes"),100-OFFSET('Sanitation Data'!$E$4,0,10*ROW('Sanitation Data'!E101)),NA())</f>
        <v>#N/A</v>
      </c>
      <c r="AB107" s="538" t="e">
        <f ca="1">+IF(AND(ISNUMBER(OFFSET('Sanitation Data'!$E$6,0,10*ROW('Sanitation Data'!E101))),'Data Summary'!CQ107="Yes"),OFFSET('Sanitation Data'!$E$6,0,10*ROW('Sanitation Data'!E101)),NA())</f>
        <v>#N/A</v>
      </c>
      <c r="AC107" s="538" t="e">
        <f ca="1">+IF(AND(ISNUMBER(OFFSET('Sanitation Data'!$E$10,0,10*ROW('Sanitation Data'!E101))),'Data Summary'!CR107="Yes"),OFFSET('Sanitation Data'!$E$10,0,10*ROW('Sanitation Data'!E101)),NA())</f>
        <v>#N/A</v>
      </c>
      <c r="AD107" s="538" t="e">
        <f ca="1">+IF(AND(ISNUMBER(OFFSET('Sanitation Data'!$E$11,0,10*ROW('Sanitation Data'!E101))),'Data Summary'!CS107="Yes"),OFFSET('Sanitation Data'!$E$11,0,10*ROW('Sanitation Data'!E101)),NA())</f>
        <v>#N/A</v>
      </c>
      <c r="AE107" s="538" t="e">
        <f ca="1">+IF(AND(ISNUMBER(OFFSET('Sanitation Data'!$E$12,0,10*ROW('Sanitation Data'!E101))),'Data Summary'!CT107="Yes"),OFFSET('Sanitation Data'!$E$12,0,10*ROW('Sanitation Data'!E101)),NA())</f>
        <v>#N/A</v>
      </c>
      <c r="AF107" s="538" t="e">
        <f ca="1">+IF(AND(ISNUMBER(OFFSET('Sanitation Data'!$F$4,0,10*ROW('Sanitation Data'!F101))),'Data Summary'!CU107="Yes"),100-OFFSET('Sanitation Data'!$F$4,0,10*ROW('Sanitation Data'!F101)),NA())</f>
        <v>#N/A</v>
      </c>
      <c r="AG107" s="538" t="e">
        <f ca="1">+IF(AND(ISNUMBER(OFFSET('Sanitation Data'!$F$6,0,10*ROW('Sanitation Data'!F101))),'Data Summary'!CV107="Yes"),OFFSET('Sanitation Data'!$F$6,0,10*ROW('Sanitation Data'!F101)),NA())</f>
        <v>#N/A</v>
      </c>
      <c r="AH107" s="538" t="e">
        <f ca="1">+IF(AND(ISNUMBER(OFFSET('Sanitation Data'!$F$10,0,10*ROW('Sanitation Data'!F101))),'Data Summary'!CW107="Yes"),OFFSET('Sanitation Data'!$F$10,0,10*ROW('Sanitation Data'!F101)),NA())</f>
        <v>#N/A</v>
      </c>
      <c r="AI107" s="538" t="e">
        <f ca="1">+IF(AND(ISNUMBER(OFFSET('Sanitation Data'!$F$11,0,10*ROW('Sanitation Data'!F101))),'Data Summary'!CX107="Yes"),OFFSET('Sanitation Data'!$F$11,0,10*ROW('Sanitation Data'!F101)),NA())</f>
        <v>#N/A</v>
      </c>
      <c r="AJ107" s="538" t="e">
        <f ca="1">+IF(AND(ISNUMBER(OFFSET('Sanitation Data'!$F$12,0,10*ROW('Sanitation Data'!F101))),'Data Summary'!CY107="Yes"),OFFSET('Sanitation Data'!$F$12,0,10*ROW('Sanitation Data'!F101)),NA())</f>
        <v>#N/A</v>
      </c>
      <c r="AK107" s="538" t="e">
        <f ca="1">+IF(AND(ISNUMBER(OFFSET('Sanitation Data'!$G$4,0,10*ROW('Sanitation Data'!G101))),'Data Summary'!CZ107="Yes"),100-OFFSET('Sanitation Data'!$G$4,0,10*ROW('Sanitation Data'!G101)),NA())</f>
        <v>#N/A</v>
      </c>
      <c r="AL107" s="538" t="e">
        <f ca="1">+IF(AND(ISNUMBER(OFFSET('Sanitation Data'!$G$6,0,10*ROW('Sanitation Data'!G101))),'Data Summary'!DA107="Yes"),OFFSET('Sanitation Data'!$G$6,0,10*ROW('Sanitation Data'!G101)),NA())</f>
        <v>#N/A</v>
      </c>
      <c r="AM107" s="538" t="e">
        <f ca="1">+IF(AND(ISNUMBER(OFFSET('Sanitation Data'!$G$10,0,10*ROW('Sanitation Data'!G101))),'Data Summary'!DB107="Yes"),OFFSET('Sanitation Data'!$G$10,0,10*ROW('Sanitation Data'!G101)),NA())</f>
        <v>#N/A</v>
      </c>
      <c r="AN107" s="538" t="e">
        <f ca="1">+IF(AND(ISNUMBER(OFFSET('Sanitation Data'!$G$11,0,10*ROW('Sanitation Data'!G101))),'Data Summary'!DC107="Yes"),OFFSET('Sanitation Data'!$G$11,0,10*ROW('Sanitation Data'!G101)),NA())</f>
        <v>#N/A</v>
      </c>
      <c r="AO107" s="538" t="e">
        <f ca="1">+IF(AND(ISNUMBER(OFFSET('Sanitation Data'!$G$12,0,10*ROW('Sanitation Data'!G101))),'Data Summary'!DD107="Yes"),OFFSET('Sanitation Data'!$G$12,0,10*ROW('Sanitation Data'!G101)),NA())</f>
        <v>#N/A</v>
      </c>
      <c r="AP107" s="538" t="e">
        <f ca="1">+IF(AND(ISNUMBER(OFFSET('Sanitation Data'!$H$4,0,10*ROW('Sanitation Data'!H101))),'Data Summary'!DE107="Yes"),100-OFFSET('Sanitation Data'!$H$4,0,10*ROW('Sanitation Data'!H101)),NA())</f>
        <v>#N/A</v>
      </c>
      <c r="AQ107" s="538" t="e">
        <f ca="1">+IF(AND(ISNUMBER(OFFSET('Sanitation Data'!$H$6,0,10*ROW('Sanitation Data'!H101))),'Data Summary'!DF107="Yes"),OFFSET('Sanitation Data'!$H$6,0,10*ROW('Sanitation Data'!H101)),NA())</f>
        <v>#N/A</v>
      </c>
      <c r="AR107" s="538" t="e">
        <f ca="1">+IF(AND(ISNUMBER(OFFSET('Sanitation Data'!$H$10,0,10*ROW('Sanitation Data'!H101))),'Data Summary'!DG107="Yes"),OFFSET('Sanitation Data'!$H$10,0,10*ROW('Sanitation Data'!H101)),NA())</f>
        <v>#N/A</v>
      </c>
      <c r="AS107" s="538" t="e">
        <f ca="1">+IF(AND(ISNUMBER(OFFSET('Sanitation Data'!$H$11,0,10*ROW('Sanitation Data'!H101))),'Data Summary'!DH107="Yes"),OFFSET('Sanitation Data'!$H$11,0,10*ROW('Sanitation Data'!H101)),NA())</f>
        <v>#N/A</v>
      </c>
      <c r="AT107" s="538" t="e">
        <f ca="1">+IF(AND(ISNUMBER(OFFSET('Sanitation Data'!$H$12,0,10*ROW('Sanitation Data'!H101))),'Data Summary'!DI107="Yes"),OFFSET('Sanitation Data'!$H$12,0,10*ROW('Sanitation Data'!H101)),NA())</f>
        <v>#N/A</v>
      </c>
      <c r="AU107" s="538" t="e">
        <f ca="1">+IF(AND(ISNUMBER(OFFSET('Sanitation Data'!$I$4,0,10*ROW('Sanitation Data'!I101))),'Data Summary'!DJ107="Yes"),100-OFFSET('Sanitation Data'!$I$4,0,10*ROW('Sanitation Data'!I101)),NA())</f>
        <v>#N/A</v>
      </c>
      <c r="AV107" s="538" t="e">
        <f ca="1">+IF(AND(ISNUMBER(OFFSET('Sanitation Data'!$I$6,0,10*ROW('Sanitation Data'!I101))),'Data Summary'!DK107="Yes"),OFFSET('Sanitation Data'!$I$6,0,10*ROW('Sanitation Data'!I101)),NA())</f>
        <v>#N/A</v>
      </c>
      <c r="AW107" s="538" t="e">
        <f ca="1">+IF(AND(ISNUMBER(OFFSET('Sanitation Data'!$I$10,0,10*ROW('Sanitation Data'!I101))),'Data Summary'!DL107="Yes"),OFFSET('Sanitation Data'!$I$10,0,10*ROW('Sanitation Data'!I101)),NA())</f>
        <v>#N/A</v>
      </c>
      <c r="AX107" s="538" t="e">
        <f ca="1">+IF(AND(ISNUMBER(OFFSET('Sanitation Data'!$I$11,0,10*ROW('Sanitation Data'!I101))),'Data Summary'!DM107="Yes"),OFFSET('Sanitation Data'!$I$11,0,10*ROW('Sanitation Data'!I101)),NA())</f>
        <v>#N/A</v>
      </c>
      <c r="AY107" s="538" t="e">
        <f ca="1">+IF(AND(ISNUMBER(OFFSET('Sanitation Data'!$I$12,0,10*ROW('Sanitation Data'!I101))),'Data Summary'!DN107="Yes"),OFFSET('Sanitation Data'!$I$12,0,10*ROW('Sanitation Data'!I101)),NA())</f>
        <v>#N/A</v>
      </c>
      <c r="AZ107" s="539" t="e">
        <f ca="1">+IF(AND(ISNUMBER(OFFSET('Hygiene Data'!$D$5,0,10*ROW('Hygiene Data'!D101))),'Data Summary'!DO107="Yes"),OFFSET('Hygiene Data'!$D$5,0,10*ROW('Hygiene Data'!D101)),NA())</f>
        <v>#N/A</v>
      </c>
      <c r="BA107" s="539" t="e">
        <f ca="1">+IF(AND(ISNUMBER(OFFSET('Hygiene Data'!$D$7,0,10*ROW('Hygiene Data'!D101))),'Data Summary'!DP107="Yes"),OFFSET('Hygiene Data'!$D$7,0,10*ROW('Hygiene Data'!D101)),NA())</f>
        <v>#N/A</v>
      </c>
      <c r="BB107" s="539" t="e">
        <f ca="1">+IF(AND(ISNUMBER(OFFSET('Hygiene Data'!$D$9,0,10*ROW('Hygiene Data'!D101))),'Data Summary'!DQ107="Yes"),OFFSET('Hygiene Data'!$D$9,0,10*ROW('Hygiene Data'!D101)),NA())</f>
        <v>#N/A</v>
      </c>
      <c r="BC107" s="539" t="e">
        <f ca="1">+IF(AND(ISNUMBER(OFFSET('Hygiene Data'!$E$5,0,10*ROW('Hygiene Data'!E101))),'Data Summary'!DR107="Yes"),OFFSET('Hygiene Data'!$E$5,0,10*ROW('Hygiene Data'!E101)),NA())</f>
        <v>#N/A</v>
      </c>
      <c r="BD107" s="539" t="e">
        <f ca="1">+IF(AND(ISNUMBER(OFFSET('Hygiene Data'!$E$7,0,10*ROW('Hygiene Data'!E101))),'Data Summary'!DS107="Yes"),OFFSET('Hygiene Data'!$E$7,0,10*ROW('Hygiene Data'!E101)),NA())</f>
        <v>#N/A</v>
      </c>
      <c r="BE107" s="539" t="e">
        <f ca="1">+IF(AND(ISNUMBER(OFFSET('Hygiene Data'!$E$9,0,10*ROW('Hygiene Data'!E101))),'Data Summary'!DT107="Yes"),OFFSET('Hygiene Data'!$E$9,0,10*ROW('Hygiene Data'!E101)),NA())</f>
        <v>#N/A</v>
      </c>
      <c r="BF107" s="539" t="e">
        <f ca="1">+IF(AND(ISNUMBER(OFFSET('Hygiene Data'!$F$5,0,10*ROW('Hygiene Data'!F101))),'Data Summary'!DU107="Yes"),OFFSET('Hygiene Data'!$F$5,0,10*ROW('Hygiene Data'!F101)),NA())</f>
        <v>#N/A</v>
      </c>
      <c r="BG107" s="539" t="e">
        <f ca="1">+IF(AND(ISNUMBER(OFFSET('Hygiene Data'!$F$7,0,10*ROW('Hygiene Data'!F101))),'Data Summary'!DV107="Yes"),OFFSET('Hygiene Data'!$F$7,0,10*ROW('Hygiene Data'!F101)),NA())</f>
        <v>#N/A</v>
      </c>
      <c r="BH107" s="539" t="e">
        <f ca="1">+IF(AND(ISNUMBER(OFFSET('Hygiene Data'!$F$9,0,10*ROW('Hygiene Data'!F101))),'Data Summary'!DW107="Yes"),OFFSET('Hygiene Data'!$F$9,0,10*ROW('Hygiene Data'!F101)),NA())</f>
        <v>#N/A</v>
      </c>
      <c r="BI107" s="539" t="e">
        <f ca="1">+IF(AND(ISNUMBER(OFFSET('Hygiene Data'!$G$5,0,10*ROW('Hygiene Data'!G101))),'Data Summary'!DX107="Yes"),OFFSET('Hygiene Data'!$G$5,0,10*ROW('Hygiene Data'!G101)),NA())</f>
        <v>#N/A</v>
      </c>
      <c r="BJ107" s="539" t="e">
        <f ca="1">+IF(AND(ISNUMBER(OFFSET('Hygiene Data'!$G$7,0,10*ROW('Hygiene Data'!G101))),'Data Summary'!DY107="Yes"),OFFSET('Hygiene Data'!$G$7,0,10*ROW('Hygiene Data'!G101)),NA())</f>
        <v>#N/A</v>
      </c>
      <c r="BK107" s="539" t="e">
        <f ca="1">+IF(AND(ISNUMBER(OFFSET('Hygiene Data'!$G$9,0,10*ROW('Hygiene Data'!G101))),'Data Summary'!DZ107="Yes"),OFFSET('Hygiene Data'!$G$9,0,10*ROW('Hygiene Data'!G101)),NA())</f>
        <v>#N/A</v>
      </c>
      <c r="BL107" s="539" t="e">
        <f ca="1">+IF(AND(ISNUMBER(OFFSET('Hygiene Data'!$H$5,0,10*ROW('Hygiene Data'!H101))),'Data Summary'!EA107="Yes"),OFFSET('Hygiene Data'!$H$5,0,10*ROW('Hygiene Data'!H101)),NA())</f>
        <v>#N/A</v>
      </c>
      <c r="BM107" s="539" t="e">
        <f ca="1">+IF(AND(ISNUMBER(OFFSET('Hygiene Data'!$H$7,0,10*ROW('Hygiene Data'!H101))),'Data Summary'!EB107="Yes"),OFFSET('Hygiene Data'!$H$7,0,10*ROW('Hygiene Data'!H101)),NA())</f>
        <v>#N/A</v>
      </c>
      <c r="BN107" s="539" t="e">
        <f ca="1">+IF(AND(ISNUMBER(OFFSET('Hygiene Data'!$H$9,0,10*ROW('Hygiene Data'!H101))),'Data Summary'!EC107="Yes"),OFFSET('Hygiene Data'!$H$9,0,10*ROW('Hygiene Data'!H101)),NA())</f>
        <v>#N/A</v>
      </c>
      <c r="BO107" s="539" t="e">
        <f ca="1">+IF(AND(ISNUMBER(OFFSET('Hygiene Data'!$I$5,0,10*ROW('Hygiene Data'!I101))),'Data Summary'!ED107="Yes"),OFFSET('Hygiene Data'!$I$5,0,10*ROW('Hygiene Data'!I101)),NA())</f>
        <v>#N/A</v>
      </c>
      <c r="BP107" s="539" t="e">
        <f ca="1">+IF(AND(ISNUMBER(OFFSET('Hygiene Data'!$I$7,0,10*ROW('Hygiene Data'!I101))),'Data Summary'!EE107="Yes"),OFFSET('Hygiene Data'!$I$7,0,10*ROW('Hygiene Data'!I101)),NA())</f>
        <v>#N/A</v>
      </c>
      <c r="BQ107" s="539" t="e">
        <f ca="1">+IF(AND(ISNUMBER(OFFSET('Hygiene Data'!$I$9,0,10*ROW('Hygiene Data'!I101))),'Data Summary'!EF107="Yes"),OFFSET('Hygiene Data'!$I$9,0,10*ROW('Hygiene Data'!I101)),NA())</f>
        <v>#N/A</v>
      </c>
    </row>
    <row r="108" spans="1:69" x14ac:dyDescent="0.25">
      <c r="A108" s="535" t="e">
        <f ca="1">+RIGHT('Data Summary'!A108,LEN('Data Summary'!A108)-9)</f>
        <v>#VALUE!</v>
      </c>
      <c r="B108" s="509" t="str">
        <f ca="1">+IF(ISTEXT('Data Summary'!B108),'Data Summary'!B108,"")</f>
        <v/>
      </c>
      <c r="C108" s="536" t="e">
        <f ca="1">+VALUE('Data Summary'!C108)</f>
        <v>#VALUE!</v>
      </c>
      <c r="D108" s="537" t="e">
        <f ca="1">+IF(AND(ISNUMBER(OFFSET('Water Data'!$D$4,0,10*ROW('Water Data'!D102))),'Data Summary'!BS108="Yes"),100-OFFSET('Water Data'!$D$4,0,10*ROW('Water Data'!D102)),NA())</f>
        <v>#N/A</v>
      </c>
      <c r="E108" s="537" t="e">
        <f ca="1">+IF(AND(ISNUMBER(OFFSET('Water Data'!$D$6,0,10*ROW('Water Data'!D102))),'Data Summary'!BT108="Yes"),OFFSET('Water Data'!$D$6,0,10*ROW('Water Data'!D102)),NA())</f>
        <v>#N/A</v>
      </c>
      <c r="F108" s="537" t="e">
        <f ca="1">+IF(AND(ISNUMBER(OFFSET('Water Data'!$D$9,0,10*ROW('Water Data'!D102))),'Data Summary'!BU108="Yes"),OFFSET('Water Data'!$D$9,0,10*ROW('Water Data'!D102)),NA())</f>
        <v>#N/A</v>
      </c>
      <c r="G108" s="537" t="e">
        <f ca="1">+IF(AND(ISNUMBER(OFFSET('Water Data'!$E$4,0,10*ROW('Water Data'!E102))),'Data Summary'!BV108="Yes"),100-OFFSET('Water Data'!$E$4,0,10*ROW('Water Data'!E102)),NA())</f>
        <v>#N/A</v>
      </c>
      <c r="H108" s="537" t="e">
        <f ca="1">+IF(AND(ISNUMBER(OFFSET('Water Data'!$E$6,0,10*ROW('Water Data'!E102))),'Data Summary'!BW108="Yes"),OFFSET('Water Data'!$E$6,0,10*ROW('Water Data'!E102)),NA())</f>
        <v>#N/A</v>
      </c>
      <c r="I108" s="537" t="e">
        <f ca="1">+IF(AND(ISNUMBER(OFFSET('Water Data'!$E$9,0,10*ROW('Water Data'!E102))),'Data Summary'!BX108="Yes"),OFFSET('Water Data'!$E$9,0,10*ROW('Water Data'!E102)),NA())</f>
        <v>#N/A</v>
      </c>
      <c r="J108" s="537" t="e">
        <f ca="1">+IF(AND(ISNUMBER(OFFSET('Water Data'!$F$4,0,10*ROW('Water Data'!F102))),'Data Summary'!BY108="Yes"),100-OFFSET('Water Data'!$F$4,0,10*ROW('Water Data'!F102)),NA())</f>
        <v>#N/A</v>
      </c>
      <c r="K108" s="537" t="e">
        <f ca="1">+IF(AND(ISNUMBER(OFFSET('Water Data'!$F$6,0,10*ROW('Water Data'!F102))),'Data Summary'!BZ108="Yes"),OFFSET('Water Data'!$F$6,0,10*ROW('Water Data'!F102)),NA())</f>
        <v>#N/A</v>
      </c>
      <c r="L108" s="537" t="e">
        <f ca="1">+IF(AND(ISNUMBER(OFFSET('Water Data'!$F$9,0,10*ROW('Water Data'!F102))),'Data Summary'!CA108="Yes"),OFFSET('Water Data'!$F$9,0,10*ROW('Water Data'!F102)),NA())</f>
        <v>#N/A</v>
      </c>
      <c r="M108" s="537" t="e">
        <f ca="1">+IF(AND(ISNUMBER(OFFSET('Water Data'!$G$4,0,10*ROW('Water Data'!G102))),'Data Summary'!CB108="Yes"),100-OFFSET('Water Data'!$G$4,0,10*ROW('Water Data'!G102)),NA())</f>
        <v>#N/A</v>
      </c>
      <c r="N108" s="537" t="e">
        <f ca="1">+IF(AND(ISNUMBER(OFFSET('Water Data'!$G$6,0,10*ROW('Water Data'!G102))),'Data Summary'!CC108="Yes"),OFFSET('Water Data'!$G$6,0,10*ROW('Water Data'!G102)),NA())</f>
        <v>#N/A</v>
      </c>
      <c r="O108" s="537" t="e">
        <f ca="1">+IF(AND(ISNUMBER(OFFSET('Water Data'!$G$9,0,10*ROW('Water Data'!G102))),'Data Summary'!CD108="Yes"),OFFSET('Water Data'!$G$9,0,10*ROW('Water Data'!G102)),NA())</f>
        <v>#N/A</v>
      </c>
      <c r="P108" s="537" t="e">
        <f ca="1">+IF(AND(ISNUMBER(OFFSET('Water Data'!$H$4,0,10*ROW('Water Data'!H102))),'Data Summary'!CE108="Yes"),100-OFFSET('Water Data'!$H$4,0,10*ROW('Water Data'!H102)),NA())</f>
        <v>#N/A</v>
      </c>
      <c r="Q108" s="537" t="e">
        <f ca="1">+IF(AND(ISNUMBER(OFFSET('Water Data'!$H$6,0,10*ROW('Water Data'!H102))),'Data Summary'!CF108="Yes"),OFFSET('Water Data'!$H$6,0,10*ROW('Water Data'!H102)),NA())</f>
        <v>#N/A</v>
      </c>
      <c r="R108" s="537" t="e">
        <f ca="1">+IF(AND(ISNUMBER(OFFSET('Water Data'!$H$9,0,10*ROW('Water Data'!H102))),'Data Summary'!CG108="Yes"),OFFSET('Water Data'!$H$9,0,10*ROW('Water Data'!H102)),NA())</f>
        <v>#N/A</v>
      </c>
      <c r="S108" s="537" t="e">
        <f ca="1">+IF(AND(ISNUMBER(OFFSET('Water Data'!$I$4,0,10*ROW('Water Data'!I102))),'Data Summary'!CH108="Yes"),100-OFFSET('Water Data'!$I$4,0,10*ROW('Water Data'!I102)),NA())</f>
        <v>#N/A</v>
      </c>
      <c r="T108" s="537" t="e">
        <f ca="1">+IF(AND(ISNUMBER(OFFSET('Water Data'!$I$6,0,10*ROW('Water Data'!I102))),'Data Summary'!CI108="Yes"),OFFSET('Water Data'!$I$6,0,10*ROW('Water Data'!I102)),NA())</f>
        <v>#N/A</v>
      </c>
      <c r="U108" s="537" t="e">
        <f ca="1">+IF(AND(ISNUMBER(OFFSET('Water Data'!$I$9,0,10*ROW('Water Data'!I102))),'Data Summary'!CJ108="Yes"),OFFSET('Water Data'!$I$9,0,10*ROW('Water Data'!I102)),NA())</f>
        <v>#N/A</v>
      </c>
      <c r="V108" s="538" t="e">
        <f ca="1">+IF(AND(ISNUMBER(OFFSET('Sanitation Data'!$D$4,0,10*ROW('Sanitation Data'!D102))),'Data Summary'!CK108="Yes"),100-OFFSET('Sanitation Data'!$D$4,0,10*ROW('Sanitation Data'!D102)),NA())</f>
        <v>#N/A</v>
      </c>
      <c r="W108" s="538" t="e">
        <f ca="1">+IF(AND(ISNUMBER(OFFSET('Sanitation Data'!$D$6,0,10*ROW('Sanitation Data'!D102))),'Data Summary'!CL108="Yes"),OFFSET('Sanitation Data'!$D$6,0,10*ROW('Sanitation Data'!D102)),NA())</f>
        <v>#N/A</v>
      </c>
      <c r="X108" s="538" t="e">
        <f ca="1">+IF(AND(ISNUMBER(OFFSET('Sanitation Data'!$D$10,0,10*ROW('Sanitation Data'!D102))),'Data Summary'!CM108="Yes"),OFFSET('Sanitation Data'!$D$10,0,10*ROW('Sanitation Data'!D102)),NA())</f>
        <v>#N/A</v>
      </c>
      <c r="Y108" s="538" t="e">
        <f ca="1">+IF(AND(ISNUMBER(OFFSET('Sanitation Data'!$D$11,0,10*ROW('Sanitation Data'!D102))),'Data Summary'!CN108="Yes"),OFFSET('Sanitation Data'!$D$11,0,10*ROW('Sanitation Data'!D102)),NA())</f>
        <v>#N/A</v>
      </c>
      <c r="Z108" s="538" t="e">
        <f ca="1">+IF(AND(ISNUMBER(OFFSET('Sanitation Data'!$D$12,0,10*ROW('Sanitation Data'!D102))),'Data Summary'!CO108="Yes"),OFFSET('Sanitation Data'!$D$12,0,10*ROW('Sanitation Data'!D102)),NA())</f>
        <v>#N/A</v>
      </c>
      <c r="AA108" s="538" t="e">
        <f ca="1">+IF(AND(ISNUMBER(OFFSET('Sanitation Data'!$E$4,0,10*ROW('Sanitation Data'!E102))),'Data Summary'!CP108="Yes"),100-OFFSET('Sanitation Data'!$E$4,0,10*ROW('Sanitation Data'!E102)),NA())</f>
        <v>#N/A</v>
      </c>
      <c r="AB108" s="538" t="e">
        <f ca="1">+IF(AND(ISNUMBER(OFFSET('Sanitation Data'!$E$6,0,10*ROW('Sanitation Data'!E102))),'Data Summary'!CQ108="Yes"),OFFSET('Sanitation Data'!$E$6,0,10*ROW('Sanitation Data'!E102)),NA())</f>
        <v>#N/A</v>
      </c>
      <c r="AC108" s="538" t="e">
        <f ca="1">+IF(AND(ISNUMBER(OFFSET('Sanitation Data'!$E$10,0,10*ROW('Sanitation Data'!E102))),'Data Summary'!CR108="Yes"),OFFSET('Sanitation Data'!$E$10,0,10*ROW('Sanitation Data'!E102)),NA())</f>
        <v>#N/A</v>
      </c>
      <c r="AD108" s="538" t="e">
        <f ca="1">+IF(AND(ISNUMBER(OFFSET('Sanitation Data'!$E$11,0,10*ROW('Sanitation Data'!E102))),'Data Summary'!CS108="Yes"),OFFSET('Sanitation Data'!$E$11,0,10*ROW('Sanitation Data'!E102)),NA())</f>
        <v>#N/A</v>
      </c>
      <c r="AE108" s="538" t="e">
        <f ca="1">+IF(AND(ISNUMBER(OFFSET('Sanitation Data'!$E$12,0,10*ROW('Sanitation Data'!E102))),'Data Summary'!CT108="Yes"),OFFSET('Sanitation Data'!$E$12,0,10*ROW('Sanitation Data'!E102)),NA())</f>
        <v>#N/A</v>
      </c>
      <c r="AF108" s="538" t="e">
        <f ca="1">+IF(AND(ISNUMBER(OFFSET('Sanitation Data'!$F$4,0,10*ROW('Sanitation Data'!F102))),'Data Summary'!CU108="Yes"),100-OFFSET('Sanitation Data'!$F$4,0,10*ROW('Sanitation Data'!F102)),NA())</f>
        <v>#N/A</v>
      </c>
      <c r="AG108" s="538" t="e">
        <f ca="1">+IF(AND(ISNUMBER(OFFSET('Sanitation Data'!$F$6,0,10*ROW('Sanitation Data'!F102))),'Data Summary'!CV108="Yes"),OFFSET('Sanitation Data'!$F$6,0,10*ROW('Sanitation Data'!F102)),NA())</f>
        <v>#N/A</v>
      </c>
      <c r="AH108" s="538" t="e">
        <f ca="1">+IF(AND(ISNUMBER(OFFSET('Sanitation Data'!$F$10,0,10*ROW('Sanitation Data'!F102))),'Data Summary'!CW108="Yes"),OFFSET('Sanitation Data'!$F$10,0,10*ROW('Sanitation Data'!F102)),NA())</f>
        <v>#N/A</v>
      </c>
      <c r="AI108" s="538" t="e">
        <f ca="1">+IF(AND(ISNUMBER(OFFSET('Sanitation Data'!$F$11,0,10*ROW('Sanitation Data'!F102))),'Data Summary'!CX108="Yes"),OFFSET('Sanitation Data'!$F$11,0,10*ROW('Sanitation Data'!F102)),NA())</f>
        <v>#N/A</v>
      </c>
      <c r="AJ108" s="538" t="e">
        <f ca="1">+IF(AND(ISNUMBER(OFFSET('Sanitation Data'!$F$12,0,10*ROW('Sanitation Data'!F102))),'Data Summary'!CY108="Yes"),OFFSET('Sanitation Data'!$F$12,0,10*ROW('Sanitation Data'!F102)),NA())</f>
        <v>#N/A</v>
      </c>
      <c r="AK108" s="538" t="e">
        <f ca="1">+IF(AND(ISNUMBER(OFFSET('Sanitation Data'!$G$4,0,10*ROW('Sanitation Data'!G102))),'Data Summary'!CZ108="Yes"),100-OFFSET('Sanitation Data'!$G$4,0,10*ROW('Sanitation Data'!G102)),NA())</f>
        <v>#N/A</v>
      </c>
      <c r="AL108" s="538" t="e">
        <f ca="1">+IF(AND(ISNUMBER(OFFSET('Sanitation Data'!$G$6,0,10*ROW('Sanitation Data'!G102))),'Data Summary'!DA108="Yes"),OFFSET('Sanitation Data'!$G$6,0,10*ROW('Sanitation Data'!G102)),NA())</f>
        <v>#N/A</v>
      </c>
      <c r="AM108" s="538" t="e">
        <f ca="1">+IF(AND(ISNUMBER(OFFSET('Sanitation Data'!$G$10,0,10*ROW('Sanitation Data'!G102))),'Data Summary'!DB108="Yes"),OFFSET('Sanitation Data'!$G$10,0,10*ROW('Sanitation Data'!G102)),NA())</f>
        <v>#N/A</v>
      </c>
      <c r="AN108" s="538" t="e">
        <f ca="1">+IF(AND(ISNUMBER(OFFSET('Sanitation Data'!$G$11,0,10*ROW('Sanitation Data'!G102))),'Data Summary'!DC108="Yes"),OFFSET('Sanitation Data'!$G$11,0,10*ROW('Sanitation Data'!G102)),NA())</f>
        <v>#N/A</v>
      </c>
      <c r="AO108" s="538" t="e">
        <f ca="1">+IF(AND(ISNUMBER(OFFSET('Sanitation Data'!$G$12,0,10*ROW('Sanitation Data'!G102))),'Data Summary'!DD108="Yes"),OFFSET('Sanitation Data'!$G$12,0,10*ROW('Sanitation Data'!G102)),NA())</f>
        <v>#N/A</v>
      </c>
      <c r="AP108" s="538" t="e">
        <f ca="1">+IF(AND(ISNUMBER(OFFSET('Sanitation Data'!$H$4,0,10*ROW('Sanitation Data'!H102))),'Data Summary'!DE108="Yes"),100-OFFSET('Sanitation Data'!$H$4,0,10*ROW('Sanitation Data'!H102)),NA())</f>
        <v>#N/A</v>
      </c>
      <c r="AQ108" s="538" t="e">
        <f ca="1">+IF(AND(ISNUMBER(OFFSET('Sanitation Data'!$H$6,0,10*ROW('Sanitation Data'!H102))),'Data Summary'!DF108="Yes"),OFFSET('Sanitation Data'!$H$6,0,10*ROW('Sanitation Data'!H102)),NA())</f>
        <v>#N/A</v>
      </c>
      <c r="AR108" s="538" t="e">
        <f ca="1">+IF(AND(ISNUMBER(OFFSET('Sanitation Data'!$H$10,0,10*ROW('Sanitation Data'!H102))),'Data Summary'!DG108="Yes"),OFFSET('Sanitation Data'!$H$10,0,10*ROW('Sanitation Data'!H102)),NA())</f>
        <v>#N/A</v>
      </c>
      <c r="AS108" s="538" t="e">
        <f ca="1">+IF(AND(ISNUMBER(OFFSET('Sanitation Data'!$H$11,0,10*ROW('Sanitation Data'!H102))),'Data Summary'!DH108="Yes"),OFFSET('Sanitation Data'!$H$11,0,10*ROW('Sanitation Data'!H102)),NA())</f>
        <v>#N/A</v>
      </c>
      <c r="AT108" s="538" t="e">
        <f ca="1">+IF(AND(ISNUMBER(OFFSET('Sanitation Data'!$H$12,0,10*ROW('Sanitation Data'!H102))),'Data Summary'!DI108="Yes"),OFFSET('Sanitation Data'!$H$12,0,10*ROW('Sanitation Data'!H102)),NA())</f>
        <v>#N/A</v>
      </c>
      <c r="AU108" s="538" t="e">
        <f ca="1">+IF(AND(ISNUMBER(OFFSET('Sanitation Data'!$I$4,0,10*ROW('Sanitation Data'!I102))),'Data Summary'!DJ108="Yes"),100-OFFSET('Sanitation Data'!$I$4,0,10*ROW('Sanitation Data'!I102)),NA())</f>
        <v>#N/A</v>
      </c>
      <c r="AV108" s="538" t="e">
        <f ca="1">+IF(AND(ISNUMBER(OFFSET('Sanitation Data'!$I$6,0,10*ROW('Sanitation Data'!I102))),'Data Summary'!DK108="Yes"),OFFSET('Sanitation Data'!$I$6,0,10*ROW('Sanitation Data'!I102)),NA())</f>
        <v>#N/A</v>
      </c>
      <c r="AW108" s="538" t="e">
        <f ca="1">+IF(AND(ISNUMBER(OFFSET('Sanitation Data'!$I$10,0,10*ROW('Sanitation Data'!I102))),'Data Summary'!DL108="Yes"),OFFSET('Sanitation Data'!$I$10,0,10*ROW('Sanitation Data'!I102)),NA())</f>
        <v>#N/A</v>
      </c>
      <c r="AX108" s="538" t="e">
        <f ca="1">+IF(AND(ISNUMBER(OFFSET('Sanitation Data'!$I$11,0,10*ROW('Sanitation Data'!I102))),'Data Summary'!DM108="Yes"),OFFSET('Sanitation Data'!$I$11,0,10*ROW('Sanitation Data'!I102)),NA())</f>
        <v>#N/A</v>
      </c>
      <c r="AY108" s="538" t="e">
        <f ca="1">+IF(AND(ISNUMBER(OFFSET('Sanitation Data'!$I$12,0,10*ROW('Sanitation Data'!I102))),'Data Summary'!DN108="Yes"),OFFSET('Sanitation Data'!$I$12,0,10*ROW('Sanitation Data'!I102)),NA())</f>
        <v>#N/A</v>
      </c>
      <c r="AZ108" s="539" t="e">
        <f ca="1">+IF(AND(ISNUMBER(OFFSET('Hygiene Data'!$D$5,0,10*ROW('Hygiene Data'!D102))),'Data Summary'!DO108="Yes"),OFFSET('Hygiene Data'!$D$5,0,10*ROW('Hygiene Data'!D102)),NA())</f>
        <v>#N/A</v>
      </c>
      <c r="BA108" s="539" t="e">
        <f ca="1">+IF(AND(ISNUMBER(OFFSET('Hygiene Data'!$D$7,0,10*ROW('Hygiene Data'!D102))),'Data Summary'!DP108="Yes"),OFFSET('Hygiene Data'!$D$7,0,10*ROW('Hygiene Data'!D102)),NA())</f>
        <v>#N/A</v>
      </c>
      <c r="BB108" s="539" t="e">
        <f ca="1">+IF(AND(ISNUMBER(OFFSET('Hygiene Data'!$D$9,0,10*ROW('Hygiene Data'!D102))),'Data Summary'!DQ108="Yes"),OFFSET('Hygiene Data'!$D$9,0,10*ROW('Hygiene Data'!D102)),NA())</f>
        <v>#N/A</v>
      </c>
      <c r="BC108" s="539" t="e">
        <f ca="1">+IF(AND(ISNUMBER(OFFSET('Hygiene Data'!$E$5,0,10*ROW('Hygiene Data'!E102))),'Data Summary'!DR108="Yes"),OFFSET('Hygiene Data'!$E$5,0,10*ROW('Hygiene Data'!E102)),NA())</f>
        <v>#N/A</v>
      </c>
      <c r="BD108" s="539" t="e">
        <f ca="1">+IF(AND(ISNUMBER(OFFSET('Hygiene Data'!$E$7,0,10*ROW('Hygiene Data'!E102))),'Data Summary'!DS108="Yes"),OFFSET('Hygiene Data'!$E$7,0,10*ROW('Hygiene Data'!E102)),NA())</f>
        <v>#N/A</v>
      </c>
      <c r="BE108" s="539" t="e">
        <f ca="1">+IF(AND(ISNUMBER(OFFSET('Hygiene Data'!$E$9,0,10*ROW('Hygiene Data'!E102))),'Data Summary'!DT108="Yes"),OFFSET('Hygiene Data'!$E$9,0,10*ROW('Hygiene Data'!E102)),NA())</f>
        <v>#N/A</v>
      </c>
      <c r="BF108" s="539" t="e">
        <f ca="1">+IF(AND(ISNUMBER(OFFSET('Hygiene Data'!$F$5,0,10*ROW('Hygiene Data'!F102))),'Data Summary'!DU108="Yes"),OFFSET('Hygiene Data'!$F$5,0,10*ROW('Hygiene Data'!F102)),NA())</f>
        <v>#N/A</v>
      </c>
      <c r="BG108" s="539" t="e">
        <f ca="1">+IF(AND(ISNUMBER(OFFSET('Hygiene Data'!$F$7,0,10*ROW('Hygiene Data'!F102))),'Data Summary'!DV108="Yes"),OFFSET('Hygiene Data'!$F$7,0,10*ROW('Hygiene Data'!F102)),NA())</f>
        <v>#N/A</v>
      </c>
      <c r="BH108" s="539" t="e">
        <f ca="1">+IF(AND(ISNUMBER(OFFSET('Hygiene Data'!$F$9,0,10*ROW('Hygiene Data'!F102))),'Data Summary'!DW108="Yes"),OFFSET('Hygiene Data'!$F$9,0,10*ROW('Hygiene Data'!F102)),NA())</f>
        <v>#N/A</v>
      </c>
      <c r="BI108" s="539" t="e">
        <f ca="1">+IF(AND(ISNUMBER(OFFSET('Hygiene Data'!$G$5,0,10*ROW('Hygiene Data'!G102))),'Data Summary'!DX108="Yes"),OFFSET('Hygiene Data'!$G$5,0,10*ROW('Hygiene Data'!G102)),NA())</f>
        <v>#N/A</v>
      </c>
      <c r="BJ108" s="539" t="e">
        <f ca="1">+IF(AND(ISNUMBER(OFFSET('Hygiene Data'!$G$7,0,10*ROW('Hygiene Data'!G102))),'Data Summary'!DY108="Yes"),OFFSET('Hygiene Data'!$G$7,0,10*ROW('Hygiene Data'!G102)),NA())</f>
        <v>#N/A</v>
      </c>
      <c r="BK108" s="539" t="e">
        <f ca="1">+IF(AND(ISNUMBER(OFFSET('Hygiene Data'!$G$9,0,10*ROW('Hygiene Data'!G102))),'Data Summary'!DZ108="Yes"),OFFSET('Hygiene Data'!$G$9,0,10*ROW('Hygiene Data'!G102)),NA())</f>
        <v>#N/A</v>
      </c>
      <c r="BL108" s="539" t="e">
        <f ca="1">+IF(AND(ISNUMBER(OFFSET('Hygiene Data'!$H$5,0,10*ROW('Hygiene Data'!H102))),'Data Summary'!EA108="Yes"),OFFSET('Hygiene Data'!$H$5,0,10*ROW('Hygiene Data'!H102)),NA())</f>
        <v>#N/A</v>
      </c>
      <c r="BM108" s="539" t="e">
        <f ca="1">+IF(AND(ISNUMBER(OFFSET('Hygiene Data'!$H$7,0,10*ROW('Hygiene Data'!H102))),'Data Summary'!EB108="Yes"),OFFSET('Hygiene Data'!$H$7,0,10*ROW('Hygiene Data'!H102)),NA())</f>
        <v>#N/A</v>
      </c>
      <c r="BN108" s="539" t="e">
        <f ca="1">+IF(AND(ISNUMBER(OFFSET('Hygiene Data'!$H$9,0,10*ROW('Hygiene Data'!H102))),'Data Summary'!EC108="Yes"),OFFSET('Hygiene Data'!$H$9,0,10*ROW('Hygiene Data'!H102)),NA())</f>
        <v>#N/A</v>
      </c>
      <c r="BO108" s="539" t="e">
        <f ca="1">+IF(AND(ISNUMBER(OFFSET('Hygiene Data'!$I$5,0,10*ROW('Hygiene Data'!I102))),'Data Summary'!ED108="Yes"),OFFSET('Hygiene Data'!$I$5,0,10*ROW('Hygiene Data'!I102)),NA())</f>
        <v>#N/A</v>
      </c>
      <c r="BP108" s="539" t="e">
        <f ca="1">+IF(AND(ISNUMBER(OFFSET('Hygiene Data'!$I$7,0,10*ROW('Hygiene Data'!I102))),'Data Summary'!EE108="Yes"),OFFSET('Hygiene Data'!$I$7,0,10*ROW('Hygiene Data'!I102)),NA())</f>
        <v>#N/A</v>
      </c>
      <c r="BQ108" s="539" t="e">
        <f ca="1">+IF(AND(ISNUMBER(OFFSET('Hygiene Data'!$I$9,0,10*ROW('Hygiene Data'!I102))),'Data Summary'!EF108="Yes"),OFFSET('Hygiene Data'!$I$9,0,10*ROW('Hygiene Data'!I102)),NA())</f>
        <v>#N/A</v>
      </c>
    </row>
    <row r="109" spans="1:69" x14ac:dyDescent="0.25">
      <c r="A109" s="535" t="e">
        <f ca="1">+RIGHT('Data Summary'!A109,LEN('Data Summary'!A109)-9)</f>
        <v>#VALUE!</v>
      </c>
      <c r="B109" s="509" t="str">
        <f ca="1">+IF(ISTEXT('Data Summary'!B109),'Data Summary'!B109,"")</f>
        <v/>
      </c>
      <c r="C109" s="536" t="e">
        <f ca="1">+VALUE('Data Summary'!C109)</f>
        <v>#VALUE!</v>
      </c>
      <c r="D109" s="537" t="e">
        <f ca="1">+IF(AND(ISNUMBER(OFFSET('Water Data'!$D$4,0,10*ROW('Water Data'!D103))),'Data Summary'!BS109="Yes"),100-OFFSET('Water Data'!$D$4,0,10*ROW('Water Data'!D103)),NA())</f>
        <v>#N/A</v>
      </c>
      <c r="E109" s="537" t="e">
        <f ca="1">+IF(AND(ISNUMBER(OFFSET('Water Data'!$D$6,0,10*ROW('Water Data'!D103))),'Data Summary'!BT109="Yes"),OFFSET('Water Data'!$D$6,0,10*ROW('Water Data'!D103)),NA())</f>
        <v>#N/A</v>
      </c>
      <c r="F109" s="537" t="e">
        <f ca="1">+IF(AND(ISNUMBER(OFFSET('Water Data'!$D$9,0,10*ROW('Water Data'!D103))),'Data Summary'!BU109="Yes"),OFFSET('Water Data'!$D$9,0,10*ROW('Water Data'!D103)),NA())</f>
        <v>#N/A</v>
      </c>
      <c r="G109" s="537" t="e">
        <f ca="1">+IF(AND(ISNUMBER(OFFSET('Water Data'!$E$4,0,10*ROW('Water Data'!E103))),'Data Summary'!BV109="Yes"),100-OFFSET('Water Data'!$E$4,0,10*ROW('Water Data'!E103)),NA())</f>
        <v>#N/A</v>
      </c>
      <c r="H109" s="537" t="e">
        <f ca="1">+IF(AND(ISNUMBER(OFFSET('Water Data'!$E$6,0,10*ROW('Water Data'!E103))),'Data Summary'!BW109="Yes"),OFFSET('Water Data'!$E$6,0,10*ROW('Water Data'!E103)),NA())</f>
        <v>#N/A</v>
      </c>
      <c r="I109" s="537" t="e">
        <f ca="1">+IF(AND(ISNUMBER(OFFSET('Water Data'!$E$9,0,10*ROW('Water Data'!E103))),'Data Summary'!BX109="Yes"),OFFSET('Water Data'!$E$9,0,10*ROW('Water Data'!E103)),NA())</f>
        <v>#N/A</v>
      </c>
      <c r="J109" s="537" t="e">
        <f ca="1">+IF(AND(ISNUMBER(OFFSET('Water Data'!$F$4,0,10*ROW('Water Data'!F103))),'Data Summary'!BY109="Yes"),100-OFFSET('Water Data'!$F$4,0,10*ROW('Water Data'!F103)),NA())</f>
        <v>#N/A</v>
      </c>
      <c r="K109" s="537" t="e">
        <f ca="1">+IF(AND(ISNUMBER(OFFSET('Water Data'!$F$6,0,10*ROW('Water Data'!F103))),'Data Summary'!BZ109="Yes"),OFFSET('Water Data'!$F$6,0,10*ROW('Water Data'!F103)),NA())</f>
        <v>#N/A</v>
      </c>
      <c r="L109" s="537" t="e">
        <f ca="1">+IF(AND(ISNUMBER(OFFSET('Water Data'!$F$9,0,10*ROW('Water Data'!F103))),'Data Summary'!CA109="Yes"),OFFSET('Water Data'!$F$9,0,10*ROW('Water Data'!F103)),NA())</f>
        <v>#N/A</v>
      </c>
      <c r="M109" s="537" t="e">
        <f ca="1">+IF(AND(ISNUMBER(OFFSET('Water Data'!$G$4,0,10*ROW('Water Data'!G103))),'Data Summary'!CB109="Yes"),100-OFFSET('Water Data'!$G$4,0,10*ROW('Water Data'!G103)),NA())</f>
        <v>#N/A</v>
      </c>
      <c r="N109" s="537" t="e">
        <f ca="1">+IF(AND(ISNUMBER(OFFSET('Water Data'!$G$6,0,10*ROW('Water Data'!G103))),'Data Summary'!CC109="Yes"),OFFSET('Water Data'!$G$6,0,10*ROW('Water Data'!G103)),NA())</f>
        <v>#N/A</v>
      </c>
      <c r="O109" s="537" t="e">
        <f ca="1">+IF(AND(ISNUMBER(OFFSET('Water Data'!$G$9,0,10*ROW('Water Data'!G103))),'Data Summary'!CD109="Yes"),OFFSET('Water Data'!$G$9,0,10*ROW('Water Data'!G103)),NA())</f>
        <v>#N/A</v>
      </c>
      <c r="P109" s="537" t="e">
        <f ca="1">+IF(AND(ISNUMBER(OFFSET('Water Data'!$H$4,0,10*ROW('Water Data'!H103))),'Data Summary'!CE109="Yes"),100-OFFSET('Water Data'!$H$4,0,10*ROW('Water Data'!H103)),NA())</f>
        <v>#N/A</v>
      </c>
      <c r="Q109" s="537" t="e">
        <f ca="1">+IF(AND(ISNUMBER(OFFSET('Water Data'!$H$6,0,10*ROW('Water Data'!H103))),'Data Summary'!CF109="Yes"),OFFSET('Water Data'!$H$6,0,10*ROW('Water Data'!H103)),NA())</f>
        <v>#N/A</v>
      </c>
      <c r="R109" s="537" t="e">
        <f ca="1">+IF(AND(ISNUMBER(OFFSET('Water Data'!$H$9,0,10*ROW('Water Data'!H103))),'Data Summary'!CG109="Yes"),OFFSET('Water Data'!$H$9,0,10*ROW('Water Data'!H103)),NA())</f>
        <v>#N/A</v>
      </c>
      <c r="S109" s="537" t="e">
        <f ca="1">+IF(AND(ISNUMBER(OFFSET('Water Data'!$I$4,0,10*ROW('Water Data'!I103))),'Data Summary'!CH109="Yes"),100-OFFSET('Water Data'!$I$4,0,10*ROW('Water Data'!I103)),NA())</f>
        <v>#N/A</v>
      </c>
      <c r="T109" s="537" t="e">
        <f ca="1">+IF(AND(ISNUMBER(OFFSET('Water Data'!$I$6,0,10*ROW('Water Data'!I103))),'Data Summary'!CI109="Yes"),OFFSET('Water Data'!$I$6,0,10*ROW('Water Data'!I103)),NA())</f>
        <v>#N/A</v>
      </c>
      <c r="U109" s="537" t="e">
        <f ca="1">+IF(AND(ISNUMBER(OFFSET('Water Data'!$I$9,0,10*ROW('Water Data'!I103))),'Data Summary'!CJ109="Yes"),OFFSET('Water Data'!$I$9,0,10*ROW('Water Data'!I103)),NA())</f>
        <v>#N/A</v>
      </c>
      <c r="V109" s="538" t="e">
        <f ca="1">+IF(AND(ISNUMBER(OFFSET('Sanitation Data'!$D$4,0,10*ROW('Sanitation Data'!D103))),'Data Summary'!CK109="Yes"),100-OFFSET('Sanitation Data'!$D$4,0,10*ROW('Sanitation Data'!D103)),NA())</f>
        <v>#N/A</v>
      </c>
      <c r="W109" s="538" t="e">
        <f ca="1">+IF(AND(ISNUMBER(OFFSET('Sanitation Data'!$D$6,0,10*ROW('Sanitation Data'!D103))),'Data Summary'!CL109="Yes"),OFFSET('Sanitation Data'!$D$6,0,10*ROW('Sanitation Data'!D103)),NA())</f>
        <v>#N/A</v>
      </c>
      <c r="X109" s="538" t="e">
        <f ca="1">+IF(AND(ISNUMBER(OFFSET('Sanitation Data'!$D$10,0,10*ROW('Sanitation Data'!D103))),'Data Summary'!CM109="Yes"),OFFSET('Sanitation Data'!$D$10,0,10*ROW('Sanitation Data'!D103)),NA())</f>
        <v>#N/A</v>
      </c>
      <c r="Y109" s="538" t="e">
        <f ca="1">+IF(AND(ISNUMBER(OFFSET('Sanitation Data'!$D$11,0,10*ROW('Sanitation Data'!D103))),'Data Summary'!CN109="Yes"),OFFSET('Sanitation Data'!$D$11,0,10*ROW('Sanitation Data'!D103)),NA())</f>
        <v>#N/A</v>
      </c>
      <c r="Z109" s="538" t="e">
        <f ca="1">+IF(AND(ISNUMBER(OFFSET('Sanitation Data'!$D$12,0,10*ROW('Sanitation Data'!D103))),'Data Summary'!CO109="Yes"),OFFSET('Sanitation Data'!$D$12,0,10*ROW('Sanitation Data'!D103)),NA())</f>
        <v>#N/A</v>
      </c>
      <c r="AA109" s="538" t="e">
        <f ca="1">+IF(AND(ISNUMBER(OFFSET('Sanitation Data'!$E$4,0,10*ROW('Sanitation Data'!E103))),'Data Summary'!CP109="Yes"),100-OFFSET('Sanitation Data'!$E$4,0,10*ROW('Sanitation Data'!E103)),NA())</f>
        <v>#N/A</v>
      </c>
      <c r="AB109" s="538" t="e">
        <f ca="1">+IF(AND(ISNUMBER(OFFSET('Sanitation Data'!$E$6,0,10*ROW('Sanitation Data'!E103))),'Data Summary'!CQ109="Yes"),OFFSET('Sanitation Data'!$E$6,0,10*ROW('Sanitation Data'!E103)),NA())</f>
        <v>#N/A</v>
      </c>
      <c r="AC109" s="538" t="e">
        <f ca="1">+IF(AND(ISNUMBER(OFFSET('Sanitation Data'!$E$10,0,10*ROW('Sanitation Data'!E103))),'Data Summary'!CR109="Yes"),OFFSET('Sanitation Data'!$E$10,0,10*ROW('Sanitation Data'!E103)),NA())</f>
        <v>#N/A</v>
      </c>
      <c r="AD109" s="538" t="e">
        <f ca="1">+IF(AND(ISNUMBER(OFFSET('Sanitation Data'!$E$11,0,10*ROW('Sanitation Data'!E103))),'Data Summary'!CS109="Yes"),OFFSET('Sanitation Data'!$E$11,0,10*ROW('Sanitation Data'!E103)),NA())</f>
        <v>#N/A</v>
      </c>
      <c r="AE109" s="538" t="e">
        <f ca="1">+IF(AND(ISNUMBER(OFFSET('Sanitation Data'!$E$12,0,10*ROW('Sanitation Data'!E103))),'Data Summary'!CT109="Yes"),OFFSET('Sanitation Data'!$E$12,0,10*ROW('Sanitation Data'!E103)),NA())</f>
        <v>#N/A</v>
      </c>
      <c r="AF109" s="538" t="e">
        <f ca="1">+IF(AND(ISNUMBER(OFFSET('Sanitation Data'!$F$4,0,10*ROW('Sanitation Data'!F103))),'Data Summary'!CU109="Yes"),100-OFFSET('Sanitation Data'!$F$4,0,10*ROW('Sanitation Data'!F103)),NA())</f>
        <v>#N/A</v>
      </c>
      <c r="AG109" s="538" t="e">
        <f ca="1">+IF(AND(ISNUMBER(OFFSET('Sanitation Data'!$F$6,0,10*ROW('Sanitation Data'!F103))),'Data Summary'!CV109="Yes"),OFFSET('Sanitation Data'!$F$6,0,10*ROW('Sanitation Data'!F103)),NA())</f>
        <v>#N/A</v>
      </c>
      <c r="AH109" s="538" t="e">
        <f ca="1">+IF(AND(ISNUMBER(OFFSET('Sanitation Data'!$F$10,0,10*ROW('Sanitation Data'!F103))),'Data Summary'!CW109="Yes"),OFFSET('Sanitation Data'!$F$10,0,10*ROW('Sanitation Data'!F103)),NA())</f>
        <v>#N/A</v>
      </c>
      <c r="AI109" s="538" t="e">
        <f ca="1">+IF(AND(ISNUMBER(OFFSET('Sanitation Data'!$F$11,0,10*ROW('Sanitation Data'!F103))),'Data Summary'!CX109="Yes"),OFFSET('Sanitation Data'!$F$11,0,10*ROW('Sanitation Data'!F103)),NA())</f>
        <v>#N/A</v>
      </c>
      <c r="AJ109" s="538" t="e">
        <f ca="1">+IF(AND(ISNUMBER(OFFSET('Sanitation Data'!$F$12,0,10*ROW('Sanitation Data'!F103))),'Data Summary'!CY109="Yes"),OFFSET('Sanitation Data'!$F$12,0,10*ROW('Sanitation Data'!F103)),NA())</f>
        <v>#N/A</v>
      </c>
      <c r="AK109" s="538" t="e">
        <f ca="1">+IF(AND(ISNUMBER(OFFSET('Sanitation Data'!$G$4,0,10*ROW('Sanitation Data'!G103))),'Data Summary'!CZ109="Yes"),100-OFFSET('Sanitation Data'!$G$4,0,10*ROW('Sanitation Data'!G103)),NA())</f>
        <v>#N/A</v>
      </c>
      <c r="AL109" s="538" t="e">
        <f ca="1">+IF(AND(ISNUMBER(OFFSET('Sanitation Data'!$G$6,0,10*ROW('Sanitation Data'!G103))),'Data Summary'!DA109="Yes"),OFFSET('Sanitation Data'!$G$6,0,10*ROW('Sanitation Data'!G103)),NA())</f>
        <v>#N/A</v>
      </c>
      <c r="AM109" s="538" t="e">
        <f ca="1">+IF(AND(ISNUMBER(OFFSET('Sanitation Data'!$G$10,0,10*ROW('Sanitation Data'!G103))),'Data Summary'!DB109="Yes"),OFFSET('Sanitation Data'!$G$10,0,10*ROW('Sanitation Data'!G103)),NA())</f>
        <v>#N/A</v>
      </c>
      <c r="AN109" s="538" t="e">
        <f ca="1">+IF(AND(ISNUMBER(OFFSET('Sanitation Data'!$G$11,0,10*ROW('Sanitation Data'!G103))),'Data Summary'!DC109="Yes"),OFFSET('Sanitation Data'!$G$11,0,10*ROW('Sanitation Data'!G103)),NA())</f>
        <v>#N/A</v>
      </c>
      <c r="AO109" s="538" t="e">
        <f ca="1">+IF(AND(ISNUMBER(OFFSET('Sanitation Data'!$G$12,0,10*ROW('Sanitation Data'!G103))),'Data Summary'!DD109="Yes"),OFFSET('Sanitation Data'!$G$12,0,10*ROW('Sanitation Data'!G103)),NA())</f>
        <v>#N/A</v>
      </c>
      <c r="AP109" s="538" t="e">
        <f ca="1">+IF(AND(ISNUMBER(OFFSET('Sanitation Data'!$H$4,0,10*ROW('Sanitation Data'!H103))),'Data Summary'!DE109="Yes"),100-OFFSET('Sanitation Data'!$H$4,0,10*ROW('Sanitation Data'!H103)),NA())</f>
        <v>#N/A</v>
      </c>
      <c r="AQ109" s="538" t="e">
        <f ca="1">+IF(AND(ISNUMBER(OFFSET('Sanitation Data'!$H$6,0,10*ROW('Sanitation Data'!H103))),'Data Summary'!DF109="Yes"),OFFSET('Sanitation Data'!$H$6,0,10*ROW('Sanitation Data'!H103)),NA())</f>
        <v>#N/A</v>
      </c>
      <c r="AR109" s="538" t="e">
        <f ca="1">+IF(AND(ISNUMBER(OFFSET('Sanitation Data'!$H$10,0,10*ROW('Sanitation Data'!H103))),'Data Summary'!DG109="Yes"),OFFSET('Sanitation Data'!$H$10,0,10*ROW('Sanitation Data'!H103)),NA())</f>
        <v>#N/A</v>
      </c>
      <c r="AS109" s="538" t="e">
        <f ca="1">+IF(AND(ISNUMBER(OFFSET('Sanitation Data'!$H$11,0,10*ROW('Sanitation Data'!H103))),'Data Summary'!DH109="Yes"),OFFSET('Sanitation Data'!$H$11,0,10*ROW('Sanitation Data'!H103)),NA())</f>
        <v>#N/A</v>
      </c>
      <c r="AT109" s="538" t="e">
        <f ca="1">+IF(AND(ISNUMBER(OFFSET('Sanitation Data'!$H$12,0,10*ROW('Sanitation Data'!H103))),'Data Summary'!DI109="Yes"),OFFSET('Sanitation Data'!$H$12,0,10*ROW('Sanitation Data'!H103)),NA())</f>
        <v>#N/A</v>
      </c>
      <c r="AU109" s="538" t="e">
        <f ca="1">+IF(AND(ISNUMBER(OFFSET('Sanitation Data'!$I$4,0,10*ROW('Sanitation Data'!I103))),'Data Summary'!DJ109="Yes"),100-OFFSET('Sanitation Data'!$I$4,0,10*ROW('Sanitation Data'!I103)),NA())</f>
        <v>#N/A</v>
      </c>
      <c r="AV109" s="538" t="e">
        <f ca="1">+IF(AND(ISNUMBER(OFFSET('Sanitation Data'!$I$6,0,10*ROW('Sanitation Data'!I103))),'Data Summary'!DK109="Yes"),OFFSET('Sanitation Data'!$I$6,0,10*ROW('Sanitation Data'!I103)),NA())</f>
        <v>#N/A</v>
      </c>
      <c r="AW109" s="538" t="e">
        <f ca="1">+IF(AND(ISNUMBER(OFFSET('Sanitation Data'!$I$10,0,10*ROW('Sanitation Data'!I103))),'Data Summary'!DL109="Yes"),OFFSET('Sanitation Data'!$I$10,0,10*ROW('Sanitation Data'!I103)),NA())</f>
        <v>#N/A</v>
      </c>
      <c r="AX109" s="538" t="e">
        <f ca="1">+IF(AND(ISNUMBER(OFFSET('Sanitation Data'!$I$11,0,10*ROW('Sanitation Data'!I103))),'Data Summary'!DM109="Yes"),OFFSET('Sanitation Data'!$I$11,0,10*ROW('Sanitation Data'!I103)),NA())</f>
        <v>#N/A</v>
      </c>
      <c r="AY109" s="538" t="e">
        <f ca="1">+IF(AND(ISNUMBER(OFFSET('Sanitation Data'!$I$12,0,10*ROW('Sanitation Data'!I103))),'Data Summary'!DN109="Yes"),OFFSET('Sanitation Data'!$I$12,0,10*ROW('Sanitation Data'!I103)),NA())</f>
        <v>#N/A</v>
      </c>
      <c r="AZ109" s="539" t="e">
        <f ca="1">+IF(AND(ISNUMBER(OFFSET('Hygiene Data'!$D$5,0,10*ROW('Hygiene Data'!D103))),'Data Summary'!DO109="Yes"),OFFSET('Hygiene Data'!$D$5,0,10*ROW('Hygiene Data'!D103)),NA())</f>
        <v>#N/A</v>
      </c>
      <c r="BA109" s="539" t="e">
        <f ca="1">+IF(AND(ISNUMBER(OFFSET('Hygiene Data'!$D$7,0,10*ROW('Hygiene Data'!D103))),'Data Summary'!DP109="Yes"),OFFSET('Hygiene Data'!$D$7,0,10*ROW('Hygiene Data'!D103)),NA())</f>
        <v>#N/A</v>
      </c>
      <c r="BB109" s="539" t="e">
        <f ca="1">+IF(AND(ISNUMBER(OFFSET('Hygiene Data'!$D$9,0,10*ROW('Hygiene Data'!D103))),'Data Summary'!DQ109="Yes"),OFFSET('Hygiene Data'!$D$9,0,10*ROW('Hygiene Data'!D103)),NA())</f>
        <v>#N/A</v>
      </c>
      <c r="BC109" s="539" t="e">
        <f ca="1">+IF(AND(ISNUMBER(OFFSET('Hygiene Data'!$E$5,0,10*ROW('Hygiene Data'!E103))),'Data Summary'!DR109="Yes"),OFFSET('Hygiene Data'!$E$5,0,10*ROW('Hygiene Data'!E103)),NA())</f>
        <v>#N/A</v>
      </c>
      <c r="BD109" s="539" t="e">
        <f ca="1">+IF(AND(ISNUMBER(OFFSET('Hygiene Data'!$E$7,0,10*ROW('Hygiene Data'!E103))),'Data Summary'!DS109="Yes"),OFFSET('Hygiene Data'!$E$7,0,10*ROW('Hygiene Data'!E103)),NA())</f>
        <v>#N/A</v>
      </c>
      <c r="BE109" s="539" t="e">
        <f ca="1">+IF(AND(ISNUMBER(OFFSET('Hygiene Data'!$E$9,0,10*ROW('Hygiene Data'!E103))),'Data Summary'!DT109="Yes"),OFFSET('Hygiene Data'!$E$9,0,10*ROW('Hygiene Data'!E103)),NA())</f>
        <v>#N/A</v>
      </c>
      <c r="BF109" s="539" t="e">
        <f ca="1">+IF(AND(ISNUMBER(OFFSET('Hygiene Data'!$F$5,0,10*ROW('Hygiene Data'!F103))),'Data Summary'!DU109="Yes"),OFFSET('Hygiene Data'!$F$5,0,10*ROW('Hygiene Data'!F103)),NA())</f>
        <v>#N/A</v>
      </c>
      <c r="BG109" s="539" t="e">
        <f ca="1">+IF(AND(ISNUMBER(OFFSET('Hygiene Data'!$F$7,0,10*ROW('Hygiene Data'!F103))),'Data Summary'!DV109="Yes"),OFFSET('Hygiene Data'!$F$7,0,10*ROW('Hygiene Data'!F103)),NA())</f>
        <v>#N/A</v>
      </c>
      <c r="BH109" s="539" t="e">
        <f ca="1">+IF(AND(ISNUMBER(OFFSET('Hygiene Data'!$F$9,0,10*ROW('Hygiene Data'!F103))),'Data Summary'!DW109="Yes"),OFFSET('Hygiene Data'!$F$9,0,10*ROW('Hygiene Data'!F103)),NA())</f>
        <v>#N/A</v>
      </c>
      <c r="BI109" s="539" t="e">
        <f ca="1">+IF(AND(ISNUMBER(OFFSET('Hygiene Data'!$G$5,0,10*ROW('Hygiene Data'!G103))),'Data Summary'!DX109="Yes"),OFFSET('Hygiene Data'!$G$5,0,10*ROW('Hygiene Data'!G103)),NA())</f>
        <v>#N/A</v>
      </c>
      <c r="BJ109" s="539" t="e">
        <f ca="1">+IF(AND(ISNUMBER(OFFSET('Hygiene Data'!$G$7,0,10*ROW('Hygiene Data'!G103))),'Data Summary'!DY109="Yes"),OFFSET('Hygiene Data'!$G$7,0,10*ROW('Hygiene Data'!G103)),NA())</f>
        <v>#N/A</v>
      </c>
      <c r="BK109" s="539" t="e">
        <f ca="1">+IF(AND(ISNUMBER(OFFSET('Hygiene Data'!$G$9,0,10*ROW('Hygiene Data'!G103))),'Data Summary'!DZ109="Yes"),OFFSET('Hygiene Data'!$G$9,0,10*ROW('Hygiene Data'!G103)),NA())</f>
        <v>#N/A</v>
      </c>
      <c r="BL109" s="539" t="e">
        <f ca="1">+IF(AND(ISNUMBER(OFFSET('Hygiene Data'!$H$5,0,10*ROW('Hygiene Data'!H103))),'Data Summary'!EA109="Yes"),OFFSET('Hygiene Data'!$H$5,0,10*ROW('Hygiene Data'!H103)),NA())</f>
        <v>#N/A</v>
      </c>
      <c r="BM109" s="539" t="e">
        <f ca="1">+IF(AND(ISNUMBER(OFFSET('Hygiene Data'!$H$7,0,10*ROW('Hygiene Data'!H103))),'Data Summary'!EB109="Yes"),OFFSET('Hygiene Data'!$H$7,0,10*ROW('Hygiene Data'!H103)),NA())</f>
        <v>#N/A</v>
      </c>
      <c r="BN109" s="539" t="e">
        <f ca="1">+IF(AND(ISNUMBER(OFFSET('Hygiene Data'!$H$9,0,10*ROW('Hygiene Data'!H103))),'Data Summary'!EC109="Yes"),OFFSET('Hygiene Data'!$H$9,0,10*ROW('Hygiene Data'!H103)),NA())</f>
        <v>#N/A</v>
      </c>
      <c r="BO109" s="539" t="e">
        <f ca="1">+IF(AND(ISNUMBER(OFFSET('Hygiene Data'!$I$5,0,10*ROW('Hygiene Data'!I103))),'Data Summary'!ED109="Yes"),OFFSET('Hygiene Data'!$I$5,0,10*ROW('Hygiene Data'!I103)),NA())</f>
        <v>#N/A</v>
      </c>
      <c r="BP109" s="539" t="e">
        <f ca="1">+IF(AND(ISNUMBER(OFFSET('Hygiene Data'!$I$7,0,10*ROW('Hygiene Data'!I103))),'Data Summary'!EE109="Yes"),OFFSET('Hygiene Data'!$I$7,0,10*ROW('Hygiene Data'!I103)),NA())</f>
        <v>#N/A</v>
      </c>
      <c r="BQ109" s="539" t="e">
        <f ca="1">+IF(AND(ISNUMBER(OFFSET('Hygiene Data'!$I$9,0,10*ROW('Hygiene Data'!I103))),'Data Summary'!EF109="Yes"),OFFSET('Hygiene Data'!$I$9,0,10*ROW('Hygiene Data'!I103)),NA())</f>
        <v>#N/A</v>
      </c>
    </row>
    <row r="110" spans="1:69" x14ac:dyDescent="0.25">
      <c r="A110" s="535" t="e">
        <f ca="1">+RIGHT('Data Summary'!A110,LEN('Data Summary'!A110)-9)</f>
        <v>#VALUE!</v>
      </c>
      <c r="B110" s="509" t="str">
        <f ca="1">+IF(ISTEXT('Data Summary'!B110),'Data Summary'!B110,"")</f>
        <v/>
      </c>
      <c r="C110" s="536" t="e">
        <f ca="1">+VALUE('Data Summary'!C110)</f>
        <v>#VALUE!</v>
      </c>
      <c r="D110" s="537" t="e">
        <f ca="1">+IF(AND(ISNUMBER(OFFSET('Water Data'!$D$4,0,10*ROW('Water Data'!D104))),'Data Summary'!BS110="Yes"),100-OFFSET('Water Data'!$D$4,0,10*ROW('Water Data'!D104)),NA())</f>
        <v>#N/A</v>
      </c>
      <c r="E110" s="537" t="e">
        <f ca="1">+IF(AND(ISNUMBER(OFFSET('Water Data'!$D$6,0,10*ROW('Water Data'!D104))),'Data Summary'!BT110="Yes"),OFFSET('Water Data'!$D$6,0,10*ROW('Water Data'!D104)),NA())</f>
        <v>#N/A</v>
      </c>
      <c r="F110" s="537" t="e">
        <f ca="1">+IF(AND(ISNUMBER(OFFSET('Water Data'!$D$9,0,10*ROW('Water Data'!D104))),'Data Summary'!BU110="Yes"),OFFSET('Water Data'!$D$9,0,10*ROW('Water Data'!D104)),NA())</f>
        <v>#N/A</v>
      </c>
      <c r="G110" s="537" t="e">
        <f ca="1">+IF(AND(ISNUMBER(OFFSET('Water Data'!$E$4,0,10*ROW('Water Data'!E104))),'Data Summary'!BV110="Yes"),100-OFFSET('Water Data'!$E$4,0,10*ROW('Water Data'!E104)),NA())</f>
        <v>#N/A</v>
      </c>
      <c r="H110" s="537" t="e">
        <f ca="1">+IF(AND(ISNUMBER(OFFSET('Water Data'!$E$6,0,10*ROW('Water Data'!E104))),'Data Summary'!BW110="Yes"),OFFSET('Water Data'!$E$6,0,10*ROW('Water Data'!E104)),NA())</f>
        <v>#N/A</v>
      </c>
      <c r="I110" s="537" t="e">
        <f ca="1">+IF(AND(ISNUMBER(OFFSET('Water Data'!$E$9,0,10*ROW('Water Data'!E104))),'Data Summary'!BX110="Yes"),OFFSET('Water Data'!$E$9,0,10*ROW('Water Data'!E104)),NA())</f>
        <v>#N/A</v>
      </c>
      <c r="J110" s="537" t="e">
        <f ca="1">+IF(AND(ISNUMBER(OFFSET('Water Data'!$F$4,0,10*ROW('Water Data'!F104))),'Data Summary'!BY110="Yes"),100-OFFSET('Water Data'!$F$4,0,10*ROW('Water Data'!F104)),NA())</f>
        <v>#N/A</v>
      </c>
      <c r="K110" s="537" t="e">
        <f ca="1">+IF(AND(ISNUMBER(OFFSET('Water Data'!$F$6,0,10*ROW('Water Data'!F104))),'Data Summary'!BZ110="Yes"),OFFSET('Water Data'!$F$6,0,10*ROW('Water Data'!F104)),NA())</f>
        <v>#N/A</v>
      </c>
      <c r="L110" s="537" t="e">
        <f ca="1">+IF(AND(ISNUMBER(OFFSET('Water Data'!$F$9,0,10*ROW('Water Data'!F104))),'Data Summary'!CA110="Yes"),OFFSET('Water Data'!$F$9,0,10*ROW('Water Data'!F104)),NA())</f>
        <v>#N/A</v>
      </c>
      <c r="M110" s="537" t="e">
        <f ca="1">+IF(AND(ISNUMBER(OFFSET('Water Data'!$G$4,0,10*ROW('Water Data'!G104))),'Data Summary'!CB110="Yes"),100-OFFSET('Water Data'!$G$4,0,10*ROW('Water Data'!G104)),NA())</f>
        <v>#N/A</v>
      </c>
      <c r="N110" s="537" t="e">
        <f ca="1">+IF(AND(ISNUMBER(OFFSET('Water Data'!$G$6,0,10*ROW('Water Data'!G104))),'Data Summary'!CC110="Yes"),OFFSET('Water Data'!$G$6,0,10*ROW('Water Data'!G104)),NA())</f>
        <v>#N/A</v>
      </c>
      <c r="O110" s="537" t="e">
        <f ca="1">+IF(AND(ISNUMBER(OFFSET('Water Data'!$G$9,0,10*ROW('Water Data'!G104))),'Data Summary'!CD110="Yes"),OFFSET('Water Data'!$G$9,0,10*ROW('Water Data'!G104)),NA())</f>
        <v>#N/A</v>
      </c>
      <c r="P110" s="537" t="e">
        <f ca="1">+IF(AND(ISNUMBER(OFFSET('Water Data'!$H$4,0,10*ROW('Water Data'!H104))),'Data Summary'!CE110="Yes"),100-OFFSET('Water Data'!$H$4,0,10*ROW('Water Data'!H104)),NA())</f>
        <v>#N/A</v>
      </c>
      <c r="Q110" s="537" t="e">
        <f ca="1">+IF(AND(ISNUMBER(OFFSET('Water Data'!$H$6,0,10*ROW('Water Data'!H104))),'Data Summary'!CF110="Yes"),OFFSET('Water Data'!$H$6,0,10*ROW('Water Data'!H104)),NA())</f>
        <v>#N/A</v>
      </c>
      <c r="R110" s="537" t="e">
        <f ca="1">+IF(AND(ISNUMBER(OFFSET('Water Data'!$H$9,0,10*ROW('Water Data'!H104))),'Data Summary'!CG110="Yes"),OFFSET('Water Data'!$H$9,0,10*ROW('Water Data'!H104)),NA())</f>
        <v>#N/A</v>
      </c>
      <c r="S110" s="537" t="e">
        <f ca="1">+IF(AND(ISNUMBER(OFFSET('Water Data'!$I$4,0,10*ROW('Water Data'!I104))),'Data Summary'!CH110="Yes"),100-OFFSET('Water Data'!$I$4,0,10*ROW('Water Data'!I104)),NA())</f>
        <v>#N/A</v>
      </c>
      <c r="T110" s="537" t="e">
        <f ca="1">+IF(AND(ISNUMBER(OFFSET('Water Data'!$I$6,0,10*ROW('Water Data'!I104))),'Data Summary'!CI110="Yes"),OFFSET('Water Data'!$I$6,0,10*ROW('Water Data'!I104)),NA())</f>
        <v>#N/A</v>
      </c>
      <c r="U110" s="537" t="e">
        <f ca="1">+IF(AND(ISNUMBER(OFFSET('Water Data'!$I$9,0,10*ROW('Water Data'!I104))),'Data Summary'!CJ110="Yes"),OFFSET('Water Data'!$I$9,0,10*ROW('Water Data'!I104)),NA())</f>
        <v>#N/A</v>
      </c>
      <c r="V110" s="538" t="e">
        <f ca="1">+IF(AND(ISNUMBER(OFFSET('Sanitation Data'!$D$4,0,10*ROW('Sanitation Data'!D104))),'Data Summary'!CK110="Yes"),100-OFFSET('Sanitation Data'!$D$4,0,10*ROW('Sanitation Data'!D104)),NA())</f>
        <v>#N/A</v>
      </c>
      <c r="W110" s="538" t="e">
        <f ca="1">+IF(AND(ISNUMBER(OFFSET('Sanitation Data'!$D$6,0,10*ROW('Sanitation Data'!D104))),'Data Summary'!CL110="Yes"),OFFSET('Sanitation Data'!$D$6,0,10*ROW('Sanitation Data'!D104)),NA())</f>
        <v>#N/A</v>
      </c>
      <c r="X110" s="538" t="e">
        <f ca="1">+IF(AND(ISNUMBER(OFFSET('Sanitation Data'!$D$10,0,10*ROW('Sanitation Data'!D104))),'Data Summary'!CM110="Yes"),OFFSET('Sanitation Data'!$D$10,0,10*ROW('Sanitation Data'!D104)),NA())</f>
        <v>#N/A</v>
      </c>
      <c r="Y110" s="538" t="e">
        <f ca="1">+IF(AND(ISNUMBER(OFFSET('Sanitation Data'!$D$11,0,10*ROW('Sanitation Data'!D104))),'Data Summary'!CN110="Yes"),OFFSET('Sanitation Data'!$D$11,0,10*ROW('Sanitation Data'!D104)),NA())</f>
        <v>#N/A</v>
      </c>
      <c r="Z110" s="538" t="e">
        <f ca="1">+IF(AND(ISNUMBER(OFFSET('Sanitation Data'!$D$12,0,10*ROW('Sanitation Data'!D104))),'Data Summary'!CO110="Yes"),OFFSET('Sanitation Data'!$D$12,0,10*ROW('Sanitation Data'!D104)),NA())</f>
        <v>#N/A</v>
      </c>
      <c r="AA110" s="538" t="e">
        <f ca="1">+IF(AND(ISNUMBER(OFFSET('Sanitation Data'!$E$4,0,10*ROW('Sanitation Data'!E104))),'Data Summary'!CP110="Yes"),100-OFFSET('Sanitation Data'!$E$4,0,10*ROW('Sanitation Data'!E104)),NA())</f>
        <v>#N/A</v>
      </c>
      <c r="AB110" s="538" t="e">
        <f ca="1">+IF(AND(ISNUMBER(OFFSET('Sanitation Data'!$E$6,0,10*ROW('Sanitation Data'!E104))),'Data Summary'!CQ110="Yes"),OFFSET('Sanitation Data'!$E$6,0,10*ROW('Sanitation Data'!E104)),NA())</f>
        <v>#N/A</v>
      </c>
      <c r="AC110" s="538" t="e">
        <f ca="1">+IF(AND(ISNUMBER(OFFSET('Sanitation Data'!$E$10,0,10*ROW('Sanitation Data'!E104))),'Data Summary'!CR110="Yes"),OFFSET('Sanitation Data'!$E$10,0,10*ROW('Sanitation Data'!E104)),NA())</f>
        <v>#N/A</v>
      </c>
      <c r="AD110" s="538" t="e">
        <f ca="1">+IF(AND(ISNUMBER(OFFSET('Sanitation Data'!$E$11,0,10*ROW('Sanitation Data'!E104))),'Data Summary'!CS110="Yes"),OFFSET('Sanitation Data'!$E$11,0,10*ROW('Sanitation Data'!E104)),NA())</f>
        <v>#N/A</v>
      </c>
      <c r="AE110" s="538" t="e">
        <f ca="1">+IF(AND(ISNUMBER(OFFSET('Sanitation Data'!$E$12,0,10*ROW('Sanitation Data'!E104))),'Data Summary'!CT110="Yes"),OFFSET('Sanitation Data'!$E$12,0,10*ROW('Sanitation Data'!E104)),NA())</f>
        <v>#N/A</v>
      </c>
      <c r="AF110" s="538" t="e">
        <f ca="1">+IF(AND(ISNUMBER(OFFSET('Sanitation Data'!$F$4,0,10*ROW('Sanitation Data'!F104))),'Data Summary'!CU110="Yes"),100-OFFSET('Sanitation Data'!$F$4,0,10*ROW('Sanitation Data'!F104)),NA())</f>
        <v>#N/A</v>
      </c>
      <c r="AG110" s="538" t="e">
        <f ca="1">+IF(AND(ISNUMBER(OFFSET('Sanitation Data'!$F$6,0,10*ROW('Sanitation Data'!F104))),'Data Summary'!CV110="Yes"),OFFSET('Sanitation Data'!$F$6,0,10*ROW('Sanitation Data'!F104)),NA())</f>
        <v>#N/A</v>
      </c>
      <c r="AH110" s="538" t="e">
        <f ca="1">+IF(AND(ISNUMBER(OFFSET('Sanitation Data'!$F$10,0,10*ROW('Sanitation Data'!F104))),'Data Summary'!CW110="Yes"),OFFSET('Sanitation Data'!$F$10,0,10*ROW('Sanitation Data'!F104)),NA())</f>
        <v>#N/A</v>
      </c>
      <c r="AI110" s="538" t="e">
        <f ca="1">+IF(AND(ISNUMBER(OFFSET('Sanitation Data'!$F$11,0,10*ROW('Sanitation Data'!F104))),'Data Summary'!CX110="Yes"),OFFSET('Sanitation Data'!$F$11,0,10*ROW('Sanitation Data'!F104)),NA())</f>
        <v>#N/A</v>
      </c>
      <c r="AJ110" s="538" t="e">
        <f ca="1">+IF(AND(ISNUMBER(OFFSET('Sanitation Data'!$F$12,0,10*ROW('Sanitation Data'!F104))),'Data Summary'!CY110="Yes"),OFFSET('Sanitation Data'!$F$12,0,10*ROW('Sanitation Data'!F104)),NA())</f>
        <v>#N/A</v>
      </c>
      <c r="AK110" s="538" t="e">
        <f ca="1">+IF(AND(ISNUMBER(OFFSET('Sanitation Data'!$G$4,0,10*ROW('Sanitation Data'!G104))),'Data Summary'!CZ110="Yes"),100-OFFSET('Sanitation Data'!$G$4,0,10*ROW('Sanitation Data'!G104)),NA())</f>
        <v>#N/A</v>
      </c>
      <c r="AL110" s="538" t="e">
        <f ca="1">+IF(AND(ISNUMBER(OFFSET('Sanitation Data'!$G$6,0,10*ROW('Sanitation Data'!G104))),'Data Summary'!DA110="Yes"),OFFSET('Sanitation Data'!$G$6,0,10*ROW('Sanitation Data'!G104)),NA())</f>
        <v>#N/A</v>
      </c>
      <c r="AM110" s="538" t="e">
        <f ca="1">+IF(AND(ISNUMBER(OFFSET('Sanitation Data'!$G$10,0,10*ROW('Sanitation Data'!G104))),'Data Summary'!DB110="Yes"),OFFSET('Sanitation Data'!$G$10,0,10*ROW('Sanitation Data'!G104)),NA())</f>
        <v>#N/A</v>
      </c>
      <c r="AN110" s="538" t="e">
        <f ca="1">+IF(AND(ISNUMBER(OFFSET('Sanitation Data'!$G$11,0,10*ROW('Sanitation Data'!G104))),'Data Summary'!DC110="Yes"),OFFSET('Sanitation Data'!$G$11,0,10*ROW('Sanitation Data'!G104)),NA())</f>
        <v>#N/A</v>
      </c>
      <c r="AO110" s="538" t="e">
        <f ca="1">+IF(AND(ISNUMBER(OFFSET('Sanitation Data'!$G$12,0,10*ROW('Sanitation Data'!G104))),'Data Summary'!DD110="Yes"),OFFSET('Sanitation Data'!$G$12,0,10*ROW('Sanitation Data'!G104)),NA())</f>
        <v>#N/A</v>
      </c>
      <c r="AP110" s="538" t="e">
        <f ca="1">+IF(AND(ISNUMBER(OFFSET('Sanitation Data'!$H$4,0,10*ROW('Sanitation Data'!H104))),'Data Summary'!DE110="Yes"),100-OFFSET('Sanitation Data'!$H$4,0,10*ROW('Sanitation Data'!H104)),NA())</f>
        <v>#N/A</v>
      </c>
      <c r="AQ110" s="538" t="e">
        <f ca="1">+IF(AND(ISNUMBER(OFFSET('Sanitation Data'!$H$6,0,10*ROW('Sanitation Data'!H104))),'Data Summary'!DF110="Yes"),OFFSET('Sanitation Data'!$H$6,0,10*ROW('Sanitation Data'!H104)),NA())</f>
        <v>#N/A</v>
      </c>
      <c r="AR110" s="538" t="e">
        <f ca="1">+IF(AND(ISNUMBER(OFFSET('Sanitation Data'!$H$10,0,10*ROW('Sanitation Data'!H104))),'Data Summary'!DG110="Yes"),OFFSET('Sanitation Data'!$H$10,0,10*ROW('Sanitation Data'!H104)),NA())</f>
        <v>#N/A</v>
      </c>
      <c r="AS110" s="538" t="e">
        <f ca="1">+IF(AND(ISNUMBER(OFFSET('Sanitation Data'!$H$11,0,10*ROW('Sanitation Data'!H104))),'Data Summary'!DH110="Yes"),OFFSET('Sanitation Data'!$H$11,0,10*ROW('Sanitation Data'!H104)),NA())</f>
        <v>#N/A</v>
      </c>
      <c r="AT110" s="538" t="e">
        <f ca="1">+IF(AND(ISNUMBER(OFFSET('Sanitation Data'!$H$12,0,10*ROW('Sanitation Data'!H104))),'Data Summary'!DI110="Yes"),OFFSET('Sanitation Data'!$H$12,0,10*ROW('Sanitation Data'!H104)),NA())</f>
        <v>#N/A</v>
      </c>
      <c r="AU110" s="538" t="e">
        <f ca="1">+IF(AND(ISNUMBER(OFFSET('Sanitation Data'!$I$4,0,10*ROW('Sanitation Data'!I104))),'Data Summary'!DJ110="Yes"),100-OFFSET('Sanitation Data'!$I$4,0,10*ROW('Sanitation Data'!I104)),NA())</f>
        <v>#N/A</v>
      </c>
      <c r="AV110" s="538" t="e">
        <f ca="1">+IF(AND(ISNUMBER(OFFSET('Sanitation Data'!$I$6,0,10*ROW('Sanitation Data'!I104))),'Data Summary'!DK110="Yes"),OFFSET('Sanitation Data'!$I$6,0,10*ROW('Sanitation Data'!I104)),NA())</f>
        <v>#N/A</v>
      </c>
      <c r="AW110" s="538" t="e">
        <f ca="1">+IF(AND(ISNUMBER(OFFSET('Sanitation Data'!$I$10,0,10*ROW('Sanitation Data'!I104))),'Data Summary'!DL110="Yes"),OFFSET('Sanitation Data'!$I$10,0,10*ROW('Sanitation Data'!I104)),NA())</f>
        <v>#N/A</v>
      </c>
      <c r="AX110" s="538" t="e">
        <f ca="1">+IF(AND(ISNUMBER(OFFSET('Sanitation Data'!$I$11,0,10*ROW('Sanitation Data'!I104))),'Data Summary'!DM110="Yes"),OFFSET('Sanitation Data'!$I$11,0,10*ROW('Sanitation Data'!I104)),NA())</f>
        <v>#N/A</v>
      </c>
      <c r="AY110" s="538" t="e">
        <f ca="1">+IF(AND(ISNUMBER(OFFSET('Sanitation Data'!$I$12,0,10*ROW('Sanitation Data'!I104))),'Data Summary'!DN110="Yes"),OFFSET('Sanitation Data'!$I$12,0,10*ROW('Sanitation Data'!I104)),NA())</f>
        <v>#N/A</v>
      </c>
      <c r="AZ110" s="539" t="e">
        <f ca="1">+IF(AND(ISNUMBER(OFFSET('Hygiene Data'!$D$5,0,10*ROW('Hygiene Data'!D104))),'Data Summary'!DO110="Yes"),OFFSET('Hygiene Data'!$D$5,0,10*ROW('Hygiene Data'!D104)),NA())</f>
        <v>#N/A</v>
      </c>
      <c r="BA110" s="539" t="e">
        <f ca="1">+IF(AND(ISNUMBER(OFFSET('Hygiene Data'!$D$7,0,10*ROW('Hygiene Data'!D104))),'Data Summary'!DP110="Yes"),OFFSET('Hygiene Data'!$D$7,0,10*ROW('Hygiene Data'!D104)),NA())</f>
        <v>#N/A</v>
      </c>
      <c r="BB110" s="539" t="e">
        <f ca="1">+IF(AND(ISNUMBER(OFFSET('Hygiene Data'!$D$9,0,10*ROW('Hygiene Data'!D104))),'Data Summary'!DQ110="Yes"),OFFSET('Hygiene Data'!$D$9,0,10*ROW('Hygiene Data'!D104)),NA())</f>
        <v>#N/A</v>
      </c>
      <c r="BC110" s="539" t="e">
        <f ca="1">+IF(AND(ISNUMBER(OFFSET('Hygiene Data'!$E$5,0,10*ROW('Hygiene Data'!E104))),'Data Summary'!DR110="Yes"),OFFSET('Hygiene Data'!$E$5,0,10*ROW('Hygiene Data'!E104)),NA())</f>
        <v>#N/A</v>
      </c>
      <c r="BD110" s="539" t="e">
        <f ca="1">+IF(AND(ISNUMBER(OFFSET('Hygiene Data'!$E$7,0,10*ROW('Hygiene Data'!E104))),'Data Summary'!DS110="Yes"),OFFSET('Hygiene Data'!$E$7,0,10*ROW('Hygiene Data'!E104)),NA())</f>
        <v>#N/A</v>
      </c>
      <c r="BE110" s="539" t="e">
        <f ca="1">+IF(AND(ISNUMBER(OFFSET('Hygiene Data'!$E$9,0,10*ROW('Hygiene Data'!E104))),'Data Summary'!DT110="Yes"),OFFSET('Hygiene Data'!$E$9,0,10*ROW('Hygiene Data'!E104)),NA())</f>
        <v>#N/A</v>
      </c>
      <c r="BF110" s="539" t="e">
        <f ca="1">+IF(AND(ISNUMBER(OFFSET('Hygiene Data'!$F$5,0,10*ROW('Hygiene Data'!F104))),'Data Summary'!DU110="Yes"),OFFSET('Hygiene Data'!$F$5,0,10*ROW('Hygiene Data'!F104)),NA())</f>
        <v>#N/A</v>
      </c>
      <c r="BG110" s="539" t="e">
        <f ca="1">+IF(AND(ISNUMBER(OFFSET('Hygiene Data'!$F$7,0,10*ROW('Hygiene Data'!F104))),'Data Summary'!DV110="Yes"),OFFSET('Hygiene Data'!$F$7,0,10*ROW('Hygiene Data'!F104)),NA())</f>
        <v>#N/A</v>
      </c>
      <c r="BH110" s="539" t="e">
        <f ca="1">+IF(AND(ISNUMBER(OFFSET('Hygiene Data'!$F$9,0,10*ROW('Hygiene Data'!F104))),'Data Summary'!DW110="Yes"),OFFSET('Hygiene Data'!$F$9,0,10*ROW('Hygiene Data'!F104)),NA())</f>
        <v>#N/A</v>
      </c>
      <c r="BI110" s="539" t="e">
        <f ca="1">+IF(AND(ISNUMBER(OFFSET('Hygiene Data'!$G$5,0,10*ROW('Hygiene Data'!G104))),'Data Summary'!DX110="Yes"),OFFSET('Hygiene Data'!$G$5,0,10*ROW('Hygiene Data'!G104)),NA())</f>
        <v>#N/A</v>
      </c>
      <c r="BJ110" s="539" t="e">
        <f ca="1">+IF(AND(ISNUMBER(OFFSET('Hygiene Data'!$G$7,0,10*ROW('Hygiene Data'!G104))),'Data Summary'!DY110="Yes"),OFFSET('Hygiene Data'!$G$7,0,10*ROW('Hygiene Data'!G104)),NA())</f>
        <v>#N/A</v>
      </c>
      <c r="BK110" s="539" t="e">
        <f ca="1">+IF(AND(ISNUMBER(OFFSET('Hygiene Data'!$G$9,0,10*ROW('Hygiene Data'!G104))),'Data Summary'!DZ110="Yes"),OFFSET('Hygiene Data'!$G$9,0,10*ROW('Hygiene Data'!G104)),NA())</f>
        <v>#N/A</v>
      </c>
      <c r="BL110" s="539" t="e">
        <f ca="1">+IF(AND(ISNUMBER(OFFSET('Hygiene Data'!$H$5,0,10*ROW('Hygiene Data'!H104))),'Data Summary'!EA110="Yes"),OFFSET('Hygiene Data'!$H$5,0,10*ROW('Hygiene Data'!H104)),NA())</f>
        <v>#N/A</v>
      </c>
      <c r="BM110" s="539" t="e">
        <f ca="1">+IF(AND(ISNUMBER(OFFSET('Hygiene Data'!$H$7,0,10*ROW('Hygiene Data'!H104))),'Data Summary'!EB110="Yes"),OFFSET('Hygiene Data'!$H$7,0,10*ROW('Hygiene Data'!H104)),NA())</f>
        <v>#N/A</v>
      </c>
      <c r="BN110" s="539" t="e">
        <f ca="1">+IF(AND(ISNUMBER(OFFSET('Hygiene Data'!$H$9,0,10*ROW('Hygiene Data'!H104))),'Data Summary'!EC110="Yes"),OFFSET('Hygiene Data'!$H$9,0,10*ROW('Hygiene Data'!H104)),NA())</f>
        <v>#N/A</v>
      </c>
      <c r="BO110" s="539" t="e">
        <f ca="1">+IF(AND(ISNUMBER(OFFSET('Hygiene Data'!$I$5,0,10*ROW('Hygiene Data'!I104))),'Data Summary'!ED110="Yes"),OFFSET('Hygiene Data'!$I$5,0,10*ROW('Hygiene Data'!I104)),NA())</f>
        <v>#N/A</v>
      </c>
      <c r="BP110" s="539" t="e">
        <f ca="1">+IF(AND(ISNUMBER(OFFSET('Hygiene Data'!$I$7,0,10*ROW('Hygiene Data'!I104))),'Data Summary'!EE110="Yes"),OFFSET('Hygiene Data'!$I$7,0,10*ROW('Hygiene Data'!I104)),NA())</f>
        <v>#N/A</v>
      </c>
      <c r="BQ110" s="539" t="e">
        <f ca="1">+IF(AND(ISNUMBER(OFFSET('Hygiene Data'!$I$9,0,10*ROW('Hygiene Data'!I104))),'Data Summary'!EF110="Yes"),OFFSET('Hygiene Data'!$I$9,0,10*ROW('Hygiene Data'!I104)),NA())</f>
        <v>#N/A</v>
      </c>
    </row>
    <row r="111" spans="1:69" x14ac:dyDescent="0.25">
      <c r="A111" s="535" t="e">
        <f ca="1">+RIGHT('Data Summary'!A111,LEN('Data Summary'!A111)-9)</f>
        <v>#VALUE!</v>
      </c>
      <c r="B111" s="509" t="str">
        <f ca="1">+IF(ISTEXT('Data Summary'!B111),'Data Summary'!B111,"")</f>
        <v/>
      </c>
      <c r="C111" s="536" t="e">
        <f ca="1">+VALUE('Data Summary'!C111)</f>
        <v>#VALUE!</v>
      </c>
      <c r="D111" s="537" t="e">
        <f ca="1">+IF(AND(ISNUMBER(OFFSET('Water Data'!$D$4,0,10*ROW('Water Data'!D105))),'Data Summary'!BS111="Yes"),100-OFFSET('Water Data'!$D$4,0,10*ROW('Water Data'!D105)),NA())</f>
        <v>#N/A</v>
      </c>
      <c r="E111" s="537" t="e">
        <f ca="1">+IF(AND(ISNUMBER(OFFSET('Water Data'!$D$6,0,10*ROW('Water Data'!D105))),'Data Summary'!BT111="Yes"),OFFSET('Water Data'!$D$6,0,10*ROW('Water Data'!D105)),NA())</f>
        <v>#N/A</v>
      </c>
      <c r="F111" s="537" t="e">
        <f ca="1">+IF(AND(ISNUMBER(OFFSET('Water Data'!$D$9,0,10*ROW('Water Data'!D105))),'Data Summary'!BU111="Yes"),OFFSET('Water Data'!$D$9,0,10*ROW('Water Data'!D105)),NA())</f>
        <v>#N/A</v>
      </c>
      <c r="G111" s="537" t="e">
        <f ca="1">+IF(AND(ISNUMBER(OFFSET('Water Data'!$E$4,0,10*ROW('Water Data'!E105))),'Data Summary'!BV111="Yes"),100-OFFSET('Water Data'!$E$4,0,10*ROW('Water Data'!E105)),NA())</f>
        <v>#N/A</v>
      </c>
      <c r="H111" s="537" t="e">
        <f ca="1">+IF(AND(ISNUMBER(OFFSET('Water Data'!$E$6,0,10*ROW('Water Data'!E105))),'Data Summary'!BW111="Yes"),OFFSET('Water Data'!$E$6,0,10*ROW('Water Data'!E105)),NA())</f>
        <v>#N/A</v>
      </c>
      <c r="I111" s="537" t="e">
        <f ca="1">+IF(AND(ISNUMBER(OFFSET('Water Data'!$E$9,0,10*ROW('Water Data'!E105))),'Data Summary'!BX111="Yes"),OFFSET('Water Data'!$E$9,0,10*ROW('Water Data'!E105)),NA())</f>
        <v>#N/A</v>
      </c>
      <c r="J111" s="537" t="e">
        <f ca="1">+IF(AND(ISNUMBER(OFFSET('Water Data'!$F$4,0,10*ROW('Water Data'!F105))),'Data Summary'!BY111="Yes"),100-OFFSET('Water Data'!$F$4,0,10*ROW('Water Data'!F105)),NA())</f>
        <v>#N/A</v>
      </c>
      <c r="K111" s="537" t="e">
        <f ca="1">+IF(AND(ISNUMBER(OFFSET('Water Data'!$F$6,0,10*ROW('Water Data'!F105))),'Data Summary'!BZ111="Yes"),OFFSET('Water Data'!$F$6,0,10*ROW('Water Data'!F105)),NA())</f>
        <v>#N/A</v>
      </c>
      <c r="L111" s="537" t="e">
        <f ca="1">+IF(AND(ISNUMBER(OFFSET('Water Data'!$F$9,0,10*ROW('Water Data'!F105))),'Data Summary'!CA111="Yes"),OFFSET('Water Data'!$F$9,0,10*ROW('Water Data'!F105)),NA())</f>
        <v>#N/A</v>
      </c>
      <c r="M111" s="537" t="e">
        <f ca="1">+IF(AND(ISNUMBER(OFFSET('Water Data'!$G$4,0,10*ROW('Water Data'!G105))),'Data Summary'!CB111="Yes"),100-OFFSET('Water Data'!$G$4,0,10*ROW('Water Data'!G105)),NA())</f>
        <v>#N/A</v>
      </c>
      <c r="N111" s="537" t="e">
        <f ca="1">+IF(AND(ISNUMBER(OFFSET('Water Data'!$G$6,0,10*ROW('Water Data'!G105))),'Data Summary'!CC111="Yes"),OFFSET('Water Data'!$G$6,0,10*ROW('Water Data'!G105)),NA())</f>
        <v>#N/A</v>
      </c>
      <c r="O111" s="537" t="e">
        <f ca="1">+IF(AND(ISNUMBER(OFFSET('Water Data'!$G$9,0,10*ROW('Water Data'!G105))),'Data Summary'!CD111="Yes"),OFFSET('Water Data'!$G$9,0,10*ROW('Water Data'!G105)),NA())</f>
        <v>#N/A</v>
      </c>
      <c r="P111" s="537" t="e">
        <f ca="1">+IF(AND(ISNUMBER(OFFSET('Water Data'!$H$4,0,10*ROW('Water Data'!H105))),'Data Summary'!CE111="Yes"),100-OFFSET('Water Data'!$H$4,0,10*ROW('Water Data'!H105)),NA())</f>
        <v>#N/A</v>
      </c>
      <c r="Q111" s="537" t="e">
        <f ca="1">+IF(AND(ISNUMBER(OFFSET('Water Data'!$H$6,0,10*ROW('Water Data'!H105))),'Data Summary'!CF111="Yes"),OFFSET('Water Data'!$H$6,0,10*ROW('Water Data'!H105)),NA())</f>
        <v>#N/A</v>
      </c>
      <c r="R111" s="537" t="e">
        <f ca="1">+IF(AND(ISNUMBER(OFFSET('Water Data'!$H$9,0,10*ROW('Water Data'!H105))),'Data Summary'!CG111="Yes"),OFFSET('Water Data'!$H$9,0,10*ROW('Water Data'!H105)),NA())</f>
        <v>#N/A</v>
      </c>
      <c r="S111" s="537" t="e">
        <f ca="1">+IF(AND(ISNUMBER(OFFSET('Water Data'!$I$4,0,10*ROW('Water Data'!I105))),'Data Summary'!CH111="Yes"),100-OFFSET('Water Data'!$I$4,0,10*ROW('Water Data'!I105)),NA())</f>
        <v>#N/A</v>
      </c>
      <c r="T111" s="537" t="e">
        <f ca="1">+IF(AND(ISNUMBER(OFFSET('Water Data'!$I$6,0,10*ROW('Water Data'!I105))),'Data Summary'!CI111="Yes"),OFFSET('Water Data'!$I$6,0,10*ROW('Water Data'!I105)),NA())</f>
        <v>#N/A</v>
      </c>
      <c r="U111" s="537" t="e">
        <f ca="1">+IF(AND(ISNUMBER(OFFSET('Water Data'!$I$9,0,10*ROW('Water Data'!I105))),'Data Summary'!CJ111="Yes"),OFFSET('Water Data'!$I$9,0,10*ROW('Water Data'!I105)),NA())</f>
        <v>#N/A</v>
      </c>
      <c r="V111" s="538" t="e">
        <f ca="1">+IF(AND(ISNUMBER(OFFSET('Sanitation Data'!$D$4,0,10*ROW('Sanitation Data'!D105))),'Data Summary'!CK111="Yes"),100-OFFSET('Sanitation Data'!$D$4,0,10*ROW('Sanitation Data'!D105)),NA())</f>
        <v>#N/A</v>
      </c>
      <c r="W111" s="538" t="e">
        <f ca="1">+IF(AND(ISNUMBER(OFFSET('Sanitation Data'!$D$6,0,10*ROW('Sanitation Data'!D105))),'Data Summary'!CL111="Yes"),OFFSET('Sanitation Data'!$D$6,0,10*ROW('Sanitation Data'!D105)),NA())</f>
        <v>#N/A</v>
      </c>
      <c r="X111" s="538" t="e">
        <f ca="1">+IF(AND(ISNUMBER(OFFSET('Sanitation Data'!$D$10,0,10*ROW('Sanitation Data'!D105))),'Data Summary'!CM111="Yes"),OFFSET('Sanitation Data'!$D$10,0,10*ROW('Sanitation Data'!D105)),NA())</f>
        <v>#N/A</v>
      </c>
      <c r="Y111" s="538" t="e">
        <f ca="1">+IF(AND(ISNUMBER(OFFSET('Sanitation Data'!$D$11,0,10*ROW('Sanitation Data'!D105))),'Data Summary'!CN111="Yes"),OFFSET('Sanitation Data'!$D$11,0,10*ROW('Sanitation Data'!D105)),NA())</f>
        <v>#N/A</v>
      </c>
      <c r="Z111" s="538" t="e">
        <f ca="1">+IF(AND(ISNUMBER(OFFSET('Sanitation Data'!$D$12,0,10*ROW('Sanitation Data'!D105))),'Data Summary'!CO111="Yes"),OFFSET('Sanitation Data'!$D$12,0,10*ROW('Sanitation Data'!D105)),NA())</f>
        <v>#N/A</v>
      </c>
      <c r="AA111" s="538" t="e">
        <f ca="1">+IF(AND(ISNUMBER(OFFSET('Sanitation Data'!$E$4,0,10*ROW('Sanitation Data'!E105))),'Data Summary'!CP111="Yes"),100-OFFSET('Sanitation Data'!$E$4,0,10*ROW('Sanitation Data'!E105)),NA())</f>
        <v>#N/A</v>
      </c>
      <c r="AB111" s="538" t="e">
        <f ca="1">+IF(AND(ISNUMBER(OFFSET('Sanitation Data'!$E$6,0,10*ROW('Sanitation Data'!E105))),'Data Summary'!CQ111="Yes"),OFFSET('Sanitation Data'!$E$6,0,10*ROW('Sanitation Data'!E105)),NA())</f>
        <v>#N/A</v>
      </c>
      <c r="AC111" s="538" t="e">
        <f ca="1">+IF(AND(ISNUMBER(OFFSET('Sanitation Data'!$E$10,0,10*ROW('Sanitation Data'!E105))),'Data Summary'!CR111="Yes"),OFFSET('Sanitation Data'!$E$10,0,10*ROW('Sanitation Data'!E105)),NA())</f>
        <v>#N/A</v>
      </c>
      <c r="AD111" s="538" t="e">
        <f ca="1">+IF(AND(ISNUMBER(OFFSET('Sanitation Data'!$E$11,0,10*ROW('Sanitation Data'!E105))),'Data Summary'!CS111="Yes"),OFFSET('Sanitation Data'!$E$11,0,10*ROW('Sanitation Data'!E105)),NA())</f>
        <v>#N/A</v>
      </c>
      <c r="AE111" s="538" t="e">
        <f ca="1">+IF(AND(ISNUMBER(OFFSET('Sanitation Data'!$E$12,0,10*ROW('Sanitation Data'!E105))),'Data Summary'!CT111="Yes"),OFFSET('Sanitation Data'!$E$12,0,10*ROW('Sanitation Data'!E105)),NA())</f>
        <v>#N/A</v>
      </c>
      <c r="AF111" s="538" t="e">
        <f ca="1">+IF(AND(ISNUMBER(OFFSET('Sanitation Data'!$F$4,0,10*ROW('Sanitation Data'!F105))),'Data Summary'!CU111="Yes"),100-OFFSET('Sanitation Data'!$F$4,0,10*ROW('Sanitation Data'!F105)),NA())</f>
        <v>#N/A</v>
      </c>
      <c r="AG111" s="538" t="e">
        <f ca="1">+IF(AND(ISNUMBER(OFFSET('Sanitation Data'!$F$6,0,10*ROW('Sanitation Data'!F105))),'Data Summary'!CV111="Yes"),OFFSET('Sanitation Data'!$F$6,0,10*ROW('Sanitation Data'!F105)),NA())</f>
        <v>#N/A</v>
      </c>
      <c r="AH111" s="538" t="e">
        <f ca="1">+IF(AND(ISNUMBER(OFFSET('Sanitation Data'!$F$10,0,10*ROW('Sanitation Data'!F105))),'Data Summary'!CW111="Yes"),OFFSET('Sanitation Data'!$F$10,0,10*ROW('Sanitation Data'!F105)),NA())</f>
        <v>#N/A</v>
      </c>
      <c r="AI111" s="538" t="e">
        <f ca="1">+IF(AND(ISNUMBER(OFFSET('Sanitation Data'!$F$11,0,10*ROW('Sanitation Data'!F105))),'Data Summary'!CX111="Yes"),OFFSET('Sanitation Data'!$F$11,0,10*ROW('Sanitation Data'!F105)),NA())</f>
        <v>#N/A</v>
      </c>
      <c r="AJ111" s="538" t="e">
        <f ca="1">+IF(AND(ISNUMBER(OFFSET('Sanitation Data'!$F$12,0,10*ROW('Sanitation Data'!F105))),'Data Summary'!CY111="Yes"),OFFSET('Sanitation Data'!$F$12,0,10*ROW('Sanitation Data'!F105)),NA())</f>
        <v>#N/A</v>
      </c>
      <c r="AK111" s="538" t="e">
        <f ca="1">+IF(AND(ISNUMBER(OFFSET('Sanitation Data'!$G$4,0,10*ROW('Sanitation Data'!G105))),'Data Summary'!CZ111="Yes"),100-OFFSET('Sanitation Data'!$G$4,0,10*ROW('Sanitation Data'!G105)),NA())</f>
        <v>#N/A</v>
      </c>
      <c r="AL111" s="538" t="e">
        <f ca="1">+IF(AND(ISNUMBER(OFFSET('Sanitation Data'!$G$6,0,10*ROW('Sanitation Data'!G105))),'Data Summary'!DA111="Yes"),OFFSET('Sanitation Data'!$G$6,0,10*ROW('Sanitation Data'!G105)),NA())</f>
        <v>#N/A</v>
      </c>
      <c r="AM111" s="538" t="e">
        <f ca="1">+IF(AND(ISNUMBER(OFFSET('Sanitation Data'!$G$10,0,10*ROW('Sanitation Data'!G105))),'Data Summary'!DB111="Yes"),OFFSET('Sanitation Data'!$G$10,0,10*ROW('Sanitation Data'!G105)),NA())</f>
        <v>#N/A</v>
      </c>
      <c r="AN111" s="538" t="e">
        <f ca="1">+IF(AND(ISNUMBER(OFFSET('Sanitation Data'!$G$11,0,10*ROW('Sanitation Data'!G105))),'Data Summary'!DC111="Yes"),OFFSET('Sanitation Data'!$G$11,0,10*ROW('Sanitation Data'!G105)),NA())</f>
        <v>#N/A</v>
      </c>
      <c r="AO111" s="538" t="e">
        <f ca="1">+IF(AND(ISNUMBER(OFFSET('Sanitation Data'!$G$12,0,10*ROW('Sanitation Data'!G105))),'Data Summary'!DD111="Yes"),OFFSET('Sanitation Data'!$G$12,0,10*ROW('Sanitation Data'!G105)),NA())</f>
        <v>#N/A</v>
      </c>
      <c r="AP111" s="538" t="e">
        <f ca="1">+IF(AND(ISNUMBER(OFFSET('Sanitation Data'!$H$4,0,10*ROW('Sanitation Data'!H105))),'Data Summary'!DE111="Yes"),100-OFFSET('Sanitation Data'!$H$4,0,10*ROW('Sanitation Data'!H105)),NA())</f>
        <v>#N/A</v>
      </c>
      <c r="AQ111" s="538" t="e">
        <f ca="1">+IF(AND(ISNUMBER(OFFSET('Sanitation Data'!$H$6,0,10*ROW('Sanitation Data'!H105))),'Data Summary'!DF111="Yes"),OFFSET('Sanitation Data'!$H$6,0,10*ROW('Sanitation Data'!H105)),NA())</f>
        <v>#N/A</v>
      </c>
      <c r="AR111" s="538" t="e">
        <f ca="1">+IF(AND(ISNUMBER(OFFSET('Sanitation Data'!$H$10,0,10*ROW('Sanitation Data'!H105))),'Data Summary'!DG111="Yes"),OFFSET('Sanitation Data'!$H$10,0,10*ROW('Sanitation Data'!H105)),NA())</f>
        <v>#N/A</v>
      </c>
      <c r="AS111" s="538" t="e">
        <f ca="1">+IF(AND(ISNUMBER(OFFSET('Sanitation Data'!$H$11,0,10*ROW('Sanitation Data'!H105))),'Data Summary'!DH111="Yes"),OFFSET('Sanitation Data'!$H$11,0,10*ROW('Sanitation Data'!H105)),NA())</f>
        <v>#N/A</v>
      </c>
      <c r="AT111" s="538" t="e">
        <f ca="1">+IF(AND(ISNUMBER(OFFSET('Sanitation Data'!$H$12,0,10*ROW('Sanitation Data'!H105))),'Data Summary'!DI111="Yes"),OFFSET('Sanitation Data'!$H$12,0,10*ROW('Sanitation Data'!H105)),NA())</f>
        <v>#N/A</v>
      </c>
      <c r="AU111" s="538" t="e">
        <f ca="1">+IF(AND(ISNUMBER(OFFSET('Sanitation Data'!$I$4,0,10*ROW('Sanitation Data'!I105))),'Data Summary'!DJ111="Yes"),100-OFFSET('Sanitation Data'!$I$4,0,10*ROW('Sanitation Data'!I105)),NA())</f>
        <v>#N/A</v>
      </c>
      <c r="AV111" s="538" t="e">
        <f ca="1">+IF(AND(ISNUMBER(OFFSET('Sanitation Data'!$I$6,0,10*ROW('Sanitation Data'!I105))),'Data Summary'!DK111="Yes"),OFFSET('Sanitation Data'!$I$6,0,10*ROW('Sanitation Data'!I105)),NA())</f>
        <v>#N/A</v>
      </c>
      <c r="AW111" s="538" t="e">
        <f ca="1">+IF(AND(ISNUMBER(OFFSET('Sanitation Data'!$I$10,0,10*ROW('Sanitation Data'!I105))),'Data Summary'!DL111="Yes"),OFFSET('Sanitation Data'!$I$10,0,10*ROW('Sanitation Data'!I105)),NA())</f>
        <v>#N/A</v>
      </c>
      <c r="AX111" s="538" t="e">
        <f ca="1">+IF(AND(ISNUMBER(OFFSET('Sanitation Data'!$I$11,0,10*ROW('Sanitation Data'!I105))),'Data Summary'!DM111="Yes"),OFFSET('Sanitation Data'!$I$11,0,10*ROW('Sanitation Data'!I105)),NA())</f>
        <v>#N/A</v>
      </c>
      <c r="AY111" s="538" t="e">
        <f ca="1">+IF(AND(ISNUMBER(OFFSET('Sanitation Data'!$I$12,0,10*ROW('Sanitation Data'!I105))),'Data Summary'!DN111="Yes"),OFFSET('Sanitation Data'!$I$12,0,10*ROW('Sanitation Data'!I105)),NA())</f>
        <v>#N/A</v>
      </c>
      <c r="AZ111" s="539" t="e">
        <f ca="1">+IF(AND(ISNUMBER(OFFSET('Hygiene Data'!$D$5,0,10*ROW('Hygiene Data'!D105))),'Data Summary'!DO111="Yes"),OFFSET('Hygiene Data'!$D$5,0,10*ROW('Hygiene Data'!D105)),NA())</f>
        <v>#N/A</v>
      </c>
      <c r="BA111" s="539" t="e">
        <f ca="1">+IF(AND(ISNUMBER(OFFSET('Hygiene Data'!$D$7,0,10*ROW('Hygiene Data'!D105))),'Data Summary'!DP111="Yes"),OFFSET('Hygiene Data'!$D$7,0,10*ROW('Hygiene Data'!D105)),NA())</f>
        <v>#N/A</v>
      </c>
      <c r="BB111" s="539" t="e">
        <f ca="1">+IF(AND(ISNUMBER(OFFSET('Hygiene Data'!$D$9,0,10*ROW('Hygiene Data'!D105))),'Data Summary'!DQ111="Yes"),OFFSET('Hygiene Data'!$D$9,0,10*ROW('Hygiene Data'!D105)),NA())</f>
        <v>#N/A</v>
      </c>
      <c r="BC111" s="539" t="e">
        <f ca="1">+IF(AND(ISNUMBER(OFFSET('Hygiene Data'!$E$5,0,10*ROW('Hygiene Data'!E105))),'Data Summary'!DR111="Yes"),OFFSET('Hygiene Data'!$E$5,0,10*ROW('Hygiene Data'!E105)),NA())</f>
        <v>#N/A</v>
      </c>
      <c r="BD111" s="539" t="e">
        <f ca="1">+IF(AND(ISNUMBER(OFFSET('Hygiene Data'!$E$7,0,10*ROW('Hygiene Data'!E105))),'Data Summary'!DS111="Yes"),OFFSET('Hygiene Data'!$E$7,0,10*ROW('Hygiene Data'!E105)),NA())</f>
        <v>#N/A</v>
      </c>
      <c r="BE111" s="539" t="e">
        <f ca="1">+IF(AND(ISNUMBER(OFFSET('Hygiene Data'!$E$9,0,10*ROW('Hygiene Data'!E105))),'Data Summary'!DT111="Yes"),OFFSET('Hygiene Data'!$E$9,0,10*ROW('Hygiene Data'!E105)),NA())</f>
        <v>#N/A</v>
      </c>
      <c r="BF111" s="539" t="e">
        <f ca="1">+IF(AND(ISNUMBER(OFFSET('Hygiene Data'!$F$5,0,10*ROW('Hygiene Data'!F105))),'Data Summary'!DU111="Yes"),OFFSET('Hygiene Data'!$F$5,0,10*ROW('Hygiene Data'!F105)),NA())</f>
        <v>#N/A</v>
      </c>
      <c r="BG111" s="539" t="e">
        <f ca="1">+IF(AND(ISNUMBER(OFFSET('Hygiene Data'!$F$7,0,10*ROW('Hygiene Data'!F105))),'Data Summary'!DV111="Yes"),OFFSET('Hygiene Data'!$F$7,0,10*ROW('Hygiene Data'!F105)),NA())</f>
        <v>#N/A</v>
      </c>
      <c r="BH111" s="539" t="e">
        <f ca="1">+IF(AND(ISNUMBER(OFFSET('Hygiene Data'!$F$9,0,10*ROW('Hygiene Data'!F105))),'Data Summary'!DW111="Yes"),OFFSET('Hygiene Data'!$F$9,0,10*ROW('Hygiene Data'!F105)),NA())</f>
        <v>#N/A</v>
      </c>
      <c r="BI111" s="539" t="e">
        <f ca="1">+IF(AND(ISNUMBER(OFFSET('Hygiene Data'!$G$5,0,10*ROW('Hygiene Data'!G105))),'Data Summary'!DX111="Yes"),OFFSET('Hygiene Data'!$G$5,0,10*ROW('Hygiene Data'!G105)),NA())</f>
        <v>#N/A</v>
      </c>
      <c r="BJ111" s="539" t="e">
        <f ca="1">+IF(AND(ISNUMBER(OFFSET('Hygiene Data'!$G$7,0,10*ROW('Hygiene Data'!G105))),'Data Summary'!DY111="Yes"),OFFSET('Hygiene Data'!$G$7,0,10*ROW('Hygiene Data'!G105)),NA())</f>
        <v>#N/A</v>
      </c>
      <c r="BK111" s="539" t="e">
        <f ca="1">+IF(AND(ISNUMBER(OFFSET('Hygiene Data'!$G$9,0,10*ROW('Hygiene Data'!G105))),'Data Summary'!DZ111="Yes"),OFFSET('Hygiene Data'!$G$9,0,10*ROW('Hygiene Data'!G105)),NA())</f>
        <v>#N/A</v>
      </c>
      <c r="BL111" s="539" t="e">
        <f ca="1">+IF(AND(ISNUMBER(OFFSET('Hygiene Data'!$H$5,0,10*ROW('Hygiene Data'!H105))),'Data Summary'!EA111="Yes"),OFFSET('Hygiene Data'!$H$5,0,10*ROW('Hygiene Data'!H105)),NA())</f>
        <v>#N/A</v>
      </c>
      <c r="BM111" s="539" t="e">
        <f ca="1">+IF(AND(ISNUMBER(OFFSET('Hygiene Data'!$H$7,0,10*ROW('Hygiene Data'!H105))),'Data Summary'!EB111="Yes"),OFFSET('Hygiene Data'!$H$7,0,10*ROW('Hygiene Data'!H105)),NA())</f>
        <v>#N/A</v>
      </c>
      <c r="BN111" s="539" t="e">
        <f ca="1">+IF(AND(ISNUMBER(OFFSET('Hygiene Data'!$H$9,0,10*ROW('Hygiene Data'!H105))),'Data Summary'!EC111="Yes"),OFFSET('Hygiene Data'!$H$9,0,10*ROW('Hygiene Data'!H105)),NA())</f>
        <v>#N/A</v>
      </c>
      <c r="BO111" s="539" t="e">
        <f ca="1">+IF(AND(ISNUMBER(OFFSET('Hygiene Data'!$I$5,0,10*ROW('Hygiene Data'!I105))),'Data Summary'!ED111="Yes"),OFFSET('Hygiene Data'!$I$5,0,10*ROW('Hygiene Data'!I105)),NA())</f>
        <v>#N/A</v>
      </c>
      <c r="BP111" s="539" t="e">
        <f ca="1">+IF(AND(ISNUMBER(OFFSET('Hygiene Data'!$I$7,0,10*ROW('Hygiene Data'!I105))),'Data Summary'!EE111="Yes"),OFFSET('Hygiene Data'!$I$7,0,10*ROW('Hygiene Data'!I105)),NA())</f>
        <v>#N/A</v>
      </c>
      <c r="BQ111" s="539" t="e">
        <f ca="1">+IF(AND(ISNUMBER(OFFSET('Hygiene Data'!$I$9,0,10*ROW('Hygiene Data'!I105))),'Data Summary'!EF111="Yes"),OFFSET('Hygiene Data'!$I$9,0,10*ROW('Hygiene Data'!I105)),NA())</f>
        <v>#N/A</v>
      </c>
    </row>
    <row r="112" spans="1:69" x14ac:dyDescent="0.25">
      <c r="A112" s="535" t="e">
        <f ca="1">+RIGHT('Data Summary'!A112,LEN('Data Summary'!A112)-9)</f>
        <v>#VALUE!</v>
      </c>
      <c r="B112" s="509" t="str">
        <f ca="1">+IF(ISTEXT('Data Summary'!B112),'Data Summary'!B112,"")</f>
        <v/>
      </c>
      <c r="C112" s="536" t="e">
        <f ca="1">+VALUE('Data Summary'!C112)</f>
        <v>#VALUE!</v>
      </c>
      <c r="D112" s="537" t="e">
        <f ca="1">+IF(AND(ISNUMBER(OFFSET('Water Data'!$D$4,0,10*ROW('Water Data'!D106))),'Data Summary'!BS112="Yes"),100-OFFSET('Water Data'!$D$4,0,10*ROW('Water Data'!D106)),NA())</f>
        <v>#N/A</v>
      </c>
      <c r="E112" s="537" t="e">
        <f ca="1">+IF(AND(ISNUMBER(OFFSET('Water Data'!$D$6,0,10*ROW('Water Data'!D106))),'Data Summary'!BT112="Yes"),OFFSET('Water Data'!$D$6,0,10*ROW('Water Data'!D106)),NA())</f>
        <v>#N/A</v>
      </c>
      <c r="F112" s="537" t="e">
        <f ca="1">+IF(AND(ISNUMBER(OFFSET('Water Data'!$D$9,0,10*ROW('Water Data'!D106))),'Data Summary'!BU112="Yes"),OFFSET('Water Data'!$D$9,0,10*ROW('Water Data'!D106)),NA())</f>
        <v>#N/A</v>
      </c>
      <c r="G112" s="537" t="e">
        <f ca="1">+IF(AND(ISNUMBER(OFFSET('Water Data'!$E$4,0,10*ROW('Water Data'!E106))),'Data Summary'!BV112="Yes"),100-OFFSET('Water Data'!$E$4,0,10*ROW('Water Data'!E106)),NA())</f>
        <v>#N/A</v>
      </c>
      <c r="H112" s="537" t="e">
        <f ca="1">+IF(AND(ISNUMBER(OFFSET('Water Data'!$E$6,0,10*ROW('Water Data'!E106))),'Data Summary'!BW112="Yes"),OFFSET('Water Data'!$E$6,0,10*ROW('Water Data'!E106)),NA())</f>
        <v>#N/A</v>
      </c>
      <c r="I112" s="537" t="e">
        <f ca="1">+IF(AND(ISNUMBER(OFFSET('Water Data'!$E$9,0,10*ROW('Water Data'!E106))),'Data Summary'!BX112="Yes"),OFFSET('Water Data'!$E$9,0,10*ROW('Water Data'!E106)),NA())</f>
        <v>#N/A</v>
      </c>
      <c r="J112" s="537" t="e">
        <f ca="1">+IF(AND(ISNUMBER(OFFSET('Water Data'!$F$4,0,10*ROW('Water Data'!F106))),'Data Summary'!BY112="Yes"),100-OFFSET('Water Data'!$F$4,0,10*ROW('Water Data'!F106)),NA())</f>
        <v>#N/A</v>
      </c>
      <c r="K112" s="537" t="e">
        <f ca="1">+IF(AND(ISNUMBER(OFFSET('Water Data'!$F$6,0,10*ROW('Water Data'!F106))),'Data Summary'!BZ112="Yes"),OFFSET('Water Data'!$F$6,0,10*ROW('Water Data'!F106)),NA())</f>
        <v>#N/A</v>
      </c>
      <c r="L112" s="537" t="e">
        <f ca="1">+IF(AND(ISNUMBER(OFFSET('Water Data'!$F$9,0,10*ROW('Water Data'!F106))),'Data Summary'!CA112="Yes"),OFFSET('Water Data'!$F$9,0,10*ROW('Water Data'!F106)),NA())</f>
        <v>#N/A</v>
      </c>
      <c r="M112" s="537" t="e">
        <f ca="1">+IF(AND(ISNUMBER(OFFSET('Water Data'!$G$4,0,10*ROW('Water Data'!G106))),'Data Summary'!CB112="Yes"),100-OFFSET('Water Data'!$G$4,0,10*ROW('Water Data'!G106)),NA())</f>
        <v>#N/A</v>
      </c>
      <c r="N112" s="537" t="e">
        <f ca="1">+IF(AND(ISNUMBER(OFFSET('Water Data'!$G$6,0,10*ROW('Water Data'!G106))),'Data Summary'!CC112="Yes"),OFFSET('Water Data'!$G$6,0,10*ROW('Water Data'!G106)),NA())</f>
        <v>#N/A</v>
      </c>
      <c r="O112" s="537" t="e">
        <f ca="1">+IF(AND(ISNUMBER(OFFSET('Water Data'!$G$9,0,10*ROW('Water Data'!G106))),'Data Summary'!CD112="Yes"),OFFSET('Water Data'!$G$9,0,10*ROW('Water Data'!G106)),NA())</f>
        <v>#N/A</v>
      </c>
      <c r="P112" s="537" t="e">
        <f ca="1">+IF(AND(ISNUMBER(OFFSET('Water Data'!$H$4,0,10*ROW('Water Data'!H106))),'Data Summary'!CE112="Yes"),100-OFFSET('Water Data'!$H$4,0,10*ROW('Water Data'!H106)),NA())</f>
        <v>#N/A</v>
      </c>
      <c r="Q112" s="537" t="e">
        <f ca="1">+IF(AND(ISNUMBER(OFFSET('Water Data'!$H$6,0,10*ROW('Water Data'!H106))),'Data Summary'!CF112="Yes"),OFFSET('Water Data'!$H$6,0,10*ROW('Water Data'!H106)),NA())</f>
        <v>#N/A</v>
      </c>
      <c r="R112" s="537" t="e">
        <f ca="1">+IF(AND(ISNUMBER(OFFSET('Water Data'!$H$9,0,10*ROW('Water Data'!H106))),'Data Summary'!CG112="Yes"),OFFSET('Water Data'!$H$9,0,10*ROW('Water Data'!H106)),NA())</f>
        <v>#N/A</v>
      </c>
      <c r="S112" s="537" t="e">
        <f ca="1">+IF(AND(ISNUMBER(OFFSET('Water Data'!$I$4,0,10*ROW('Water Data'!I106))),'Data Summary'!CH112="Yes"),100-OFFSET('Water Data'!$I$4,0,10*ROW('Water Data'!I106)),NA())</f>
        <v>#N/A</v>
      </c>
      <c r="T112" s="537" t="e">
        <f ca="1">+IF(AND(ISNUMBER(OFFSET('Water Data'!$I$6,0,10*ROW('Water Data'!I106))),'Data Summary'!CI112="Yes"),OFFSET('Water Data'!$I$6,0,10*ROW('Water Data'!I106)),NA())</f>
        <v>#N/A</v>
      </c>
      <c r="U112" s="537" t="e">
        <f ca="1">+IF(AND(ISNUMBER(OFFSET('Water Data'!$I$9,0,10*ROW('Water Data'!I106))),'Data Summary'!CJ112="Yes"),OFFSET('Water Data'!$I$9,0,10*ROW('Water Data'!I106)),NA())</f>
        <v>#N/A</v>
      </c>
      <c r="V112" s="538" t="e">
        <f ca="1">+IF(AND(ISNUMBER(OFFSET('Sanitation Data'!$D$4,0,10*ROW('Sanitation Data'!D106))),'Data Summary'!CK112="Yes"),100-OFFSET('Sanitation Data'!$D$4,0,10*ROW('Sanitation Data'!D106)),NA())</f>
        <v>#N/A</v>
      </c>
      <c r="W112" s="538" t="e">
        <f ca="1">+IF(AND(ISNUMBER(OFFSET('Sanitation Data'!$D$6,0,10*ROW('Sanitation Data'!D106))),'Data Summary'!CL112="Yes"),OFFSET('Sanitation Data'!$D$6,0,10*ROW('Sanitation Data'!D106)),NA())</f>
        <v>#N/A</v>
      </c>
      <c r="X112" s="538" t="e">
        <f ca="1">+IF(AND(ISNUMBER(OFFSET('Sanitation Data'!$D$10,0,10*ROW('Sanitation Data'!D106))),'Data Summary'!CM112="Yes"),OFFSET('Sanitation Data'!$D$10,0,10*ROW('Sanitation Data'!D106)),NA())</f>
        <v>#N/A</v>
      </c>
      <c r="Y112" s="538" t="e">
        <f ca="1">+IF(AND(ISNUMBER(OFFSET('Sanitation Data'!$D$11,0,10*ROW('Sanitation Data'!D106))),'Data Summary'!CN112="Yes"),OFFSET('Sanitation Data'!$D$11,0,10*ROW('Sanitation Data'!D106)),NA())</f>
        <v>#N/A</v>
      </c>
      <c r="Z112" s="538" t="e">
        <f ca="1">+IF(AND(ISNUMBER(OFFSET('Sanitation Data'!$D$12,0,10*ROW('Sanitation Data'!D106))),'Data Summary'!CO112="Yes"),OFFSET('Sanitation Data'!$D$12,0,10*ROW('Sanitation Data'!D106)),NA())</f>
        <v>#N/A</v>
      </c>
      <c r="AA112" s="538" t="e">
        <f ca="1">+IF(AND(ISNUMBER(OFFSET('Sanitation Data'!$E$4,0,10*ROW('Sanitation Data'!E106))),'Data Summary'!CP112="Yes"),100-OFFSET('Sanitation Data'!$E$4,0,10*ROW('Sanitation Data'!E106)),NA())</f>
        <v>#N/A</v>
      </c>
      <c r="AB112" s="538" t="e">
        <f ca="1">+IF(AND(ISNUMBER(OFFSET('Sanitation Data'!$E$6,0,10*ROW('Sanitation Data'!E106))),'Data Summary'!CQ112="Yes"),OFFSET('Sanitation Data'!$E$6,0,10*ROW('Sanitation Data'!E106)),NA())</f>
        <v>#N/A</v>
      </c>
      <c r="AC112" s="538" t="e">
        <f ca="1">+IF(AND(ISNUMBER(OFFSET('Sanitation Data'!$E$10,0,10*ROW('Sanitation Data'!E106))),'Data Summary'!CR112="Yes"),OFFSET('Sanitation Data'!$E$10,0,10*ROW('Sanitation Data'!E106)),NA())</f>
        <v>#N/A</v>
      </c>
      <c r="AD112" s="538" t="e">
        <f ca="1">+IF(AND(ISNUMBER(OFFSET('Sanitation Data'!$E$11,0,10*ROW('Sanitation Data'!E106))),'Data Summary'!CS112="Yes"),OFFSET('Sanitation Data'!$E$11,0,10*ROW('Sanitation Data'!E106)),NA())</f>
        <v>#N/A</v>
      </c>
      <c r="AE112" s="538" t="e">
        <f ca="1">+IF(AND(ISNUMBER(OFFSET('Sanitation Data'!$E$12,0,10*ROW('Sanitation Data'!E106))),'Data Summary'!CT112="Yes"),OFFSET('Sanitation Data'!$E$12,0,10*ROW('Sanitation Data'!E106)),NA())</f>
        <v>#N/A</v>
      </c>
      <c r="AF112" s="538" t="e">
        <f ca="1">+IF(AND(ISNUMBER(OFFSET('Sanitation Data'!$F$4,0,10*ROW('Sanitation Data'!F106))),'Data Summary'!CU112="Yes"),100-OFFSET('Sanitation Data'!$F$4,0,10*ROW('Sanitation Data'!F106)),NA())</f>
        <v>#N/A</v>
      </c>
      <c r="AG112" s="538" t="e">
        <f ca="1">+IF(AND(ISNUMBER(OFFSET('Sanitation Data'!$F$6,0,10*ROW('Sanitation Data'!F106))),'Data Summary'!CV112="Yes"),OFFSET('Sanitation Data'!$F$6,0,10*ROW('Sanitation Data'!F106)),NA())</f>
        <v>#N/A</v>
      </c>
      <c r="AH112" s="538" t="e">
        <f ca="1">+IF(AND(ISNUMBER(OFFSET('Sanitation Data'!$F$10,0,10*ROW('Sanitation Data'!F106))),'Data Summary'!CW112="Yes"),OFFSET('Sanitation Data'!$F$10,0,10*ROW('Sanitation Data'!F106)),NA())</f>
        <v>#N/A</v>
      </c>
      <c r="AI112" s="538" t="e">
        <f ca="1">+IF(AND(ISNUMBER(OFFSET('Sanitation Data'!$F$11,0,10*ROW('Sanitation Data'!F106))),'Data Summary'!CX112="Yes"),OFFSET('Sanitation Data'!$F$11,0,10*ROW('Sanitation Data'!F106)),NA())</f>
        <v>#N/A</v>
      </c>
      <c r="AJ112" s="538" t="e">
        <f ca="1">+IF(AND(ISNUMBER(OFFSET('Sanitation Data'!$F$12,0,10*ROW('Sanitation Data'!F106))),'Data Summary'!CY112="Yes"),OFFSET('Sanitation Data'!$F$12,0,10*ROW('Sanitation Data'!F106)),NA())</f>
        <v>#N/A</v>
      </c>
      <c r="AK112" s="538" t="e">
        <f ca="1">+IF(AND(ISNUMBER(OFFSET('Sanitation Data'!$G$4,0,10*ROW('Sanitation Data'!G106))),'Data Summary'!CZ112="Yes"),100-OFFSET('Sanitation Data'!$G$4,0,10*ROW('Sanitation Data'!G106)),NA())</f>
        <v>#N/A</v>
      </c>
      <c r="AL112" s="538" t="e">
        <f ca="1">+IF(AND(ISNUMBER(OFFSET('Sanitation Data'!$G$6,0,10*ROW('Sanitation Data'!G106))),'Data Summary'!DA112="Yes"),OFFSET('Sanitation Data'!$G$6,0,10*ROW('Sanitation Data'!G106)),NA())</f>
        <v>#N/A</v>
      </c>
      <c r="AM112" s="538" t="e">
        <f ca="1">+IF(AND(ISNUMBER(OFFSET('Sanitation Data'!$G$10,0,10*ROW('Sanitation Data'!G106))),'Data Summary'!DB112="Yes"),OFFSET('Sanitation Data'!$G$10,0,10*ROW('Sanitation Data'!G106)),NA())</f>
        <v>#N/A</v>
      </c>
      <c r="AN112" s="538" t="e">
        <f ca="1">+IF(AND(ISNUMBER(OFFSET('Sanitation Data'!$G$11,0,10*ROW('Sanitation Data'!G106))),'Data Summary'!DC112="Yes"),OFFSET('Sanitation Data'!$G$11,0,10*ROW('Sanitation Data'!G106)),NA())</f>
        <v>#N/A</v>
      </c>
      <c r="AO112" s="538" t="e">
        <f ca="1">+IF(AND(ISNUMBER(OFFSET('Sanitation Data'!$G$12,0,10*ROW('Sanitation Data'!G106))),'Data Summary'!DD112="Yes"),OFFSET('Sanitation Data'!$G$12,0,10*ROW('Sanitation Data'!G106)),NA())</f>
        <v>#N/A</v>
      </c>
      <c r="AP112" s="538" t="e">
        <f ca="1">+IF(AND(ISNUMBER(OFFSET('Sanitation Data'!$H$4,0,10*ROW('Sanitation Data'!H106))),'Data Summary'!DE112="Yes"),100-OFFSET('Sanitation Data'!$H$4,0,10*ROW('Sanitation Data'!H106)),NA())</f>
        <v>#N/A</v>
      </c>
      <c r="AQ112" s="538" t="e">
        <f ca="1">+IF(AND(ISNUMBER(OFFSET('Sanitation Data'!$H$6,0,10*ROW('Sanitation Data'!H106))),'Data Summary'!DF112="Yes"),OFFSET('Sanitation Data'!$H$6,0,10*ROW('Sanitation Data'!H106)),NA())</f>
        <v>#N/A</v>
      </c>
      <c r="AR112" s="538" t="e">
        <f ca="1">+IF(AND(ISNUMBER(OFFSET('Sanitation Data'!$H$10,0,10*ROW('Sanitation Data'!H106))),'Data Summary'!DG112="Yes"),OFFSET('Sanitation Data'!$H$10,0,10*ROW('Sanitation Data'!H106)),NA())</f>
        <v>#N/A</v>
      </c>
      <c r="AS112" s="538" t="e">
        <f ca="1">+IF(AND(ISNUMBER(OFFSET('Sanitation Data'!$H$11,0,10*ROW('Sanitation Data'!H106))),'Data Summary'!DH112="Yes"),OFFSET('Sanitation Data'!$H$11,0,10*ROW('Sanitation Data'!H106)),NA())</f>
        <v>#N/A</v>
      </c>
      <c r="AT112" s="538" t="e">
        <f ca="1">+IF(AND(ISNUMBER(OFFSET('Sanitation Data'!$H$12,0,10*ROW('Sanitation Data'!H106))),'Data Summary'!DI112="Yes"),OFFSET('Sanitation Data'!$H$12,0,10*ROW('Sanitation Data'!H106)),NA())</f>
        <v>#N/A</v>
      </c>
      <c r="AU112" s="538" t="e">
        <f ca="1">+IF(AND(ISNUMBER(OFFSET('Sanitation Data'!$I$4,0,10*ROW('Sanitation Data'!I106))),'Data Summary'!DJ112="Yes"),100-OFFSET('Sanitation Data'!$I$4,0,10*ROW('Sanitation Data'!I106)),NA())</f>
        <v>#N/A</v>
      </c>
      <c r="AV112" s="538" t="e">
        <f ca="1">+IF(AND(ISNUMBER(OFFSET('Sanitation Data'!$I$6,0,10*ROW('Sanitation Data'!I106))),'Data Summary'!DK112="Yes"),OFFSET('Sanitation Data'!$I$6,0,10*ROW('Sanitation Data'!I106)),NA())</f>
        <v>#N/A</v>
      </c>
      <c r="AW112" s="538" t="e">
        <f ca="1">+IF(AND(ISNUMBER(OFFSET('Sanitation Data'!$I$10,0,10*ROW('Sanitation Data'!I106))),'Data Summary'!DL112="Yes"),OFFSET('Sanitation Data'!$I$10,0,10*ROW('Sanitation Data'!I106)),NA())</f>
        <v>#N/A</v>
      </c>
      <c r="AX112" s="538" t="e">
        <f ca="1">+IF(AND(ISNUMBER(OFFSET('Sanitation Data'!$I$11,0,10*ROW('Sanitation Data'!I106))),'Data Summary'!DM112="Yes"),OFFSET('Sanitation Data'!$I$11,0,10*ROW('Sanitation Data'!I106)),NA())</f>
        <v>#N/A</v>
      </c>
      <c r="AY112" s="538" t="e">
        <f ca="1">+IF(AND(ISNUMBER(OFFSET('Sanitation Data'!$I$12,0,10*ROW('Sanitation Data'!I106))),'Data Summary'!DN112="Yes"),OFFSET('Sanitation Data'!$I$12,0,10*ROW('Sanitation Data'!I106)),NA())</f>
        <v>#N/A</v>
      </c>
      <c r="AZ112" s="539" t="e">
        <f ca="1">+IF(AND(ISNUMBER(OFFSET('Hygiene Data'!$D$5,0,10*ROW('Hygiene Data'!D106))),'Data Summary'!DO112="Yes"),OFFSET('Hygiene Data'!$D$5,0,10*ROW('Hygiene Data'!D106)),NA())</f>
        <v>#N/A</v>
      </c>
      <c r="BA112" s="539" t="e">
        <f ca="1">+IF(AND(ISNUMBER(OFFSET('Hygiene Data'!$D$7,0,10*ROW('Hygiene Data'!D106))),'Data Summary'!DP112="Yes"),OFFSET('Hygiene Data'!$D$7,0,10*ROW('Hygiene Data'!D106)),NA())</f>
        <v>#N/A</v>
      </c>
      <c r="BB112" s="539" t="e">
        <f ca="1">+IF(AND(ISNUMBER(OFFSET('Hygiene Data'!$D$9,0,10*ROW('Hygiene Data'!D106))),'Data Summary'!DQ112="Yes"),OFFSET('Hygiene Data'!$D$9,0,10*ROW('Hygiene Data'!D106)),NA())</f>
        <v>#N/A</v>
      </c>
      <c r="BC112" s="539" t="e">
        <f ca="1">+IF(AND(ISNUMBER(OFFSET('Hygiene Data'!$E$5,0,10*ROW('Hygiene Data'!E106))),'Data Summary'!DR112="Yes"),OFFSET('Hygiene Data'!$E$5,0,10*ROW('Hygiene Data'!E106)),NA())</f>
        <v>#N/A</v>
      </c>
      <c r="BD112" s="539" t="e">
        <f ca="1">+IF(AND(ISNUMBER(OFFSET('Hygiene Data'!$E$7,0,10*ROW('Hygiene Data'!E106))),'Data Summary'!DS112="Yes"),OFFSET('Hygiene Data'!$E$7,0,10*ROW('Hygiene Data'!E106)),NA())</f>
        <v>#N/A</v>
      </c>
      <c r="BE112" s="539" t="e">
        <f ca="1">+IF(AND(ISNUMBER(OFFSET('Hygiene Data'!$E$9,0,10*ROW('Hygiene Data'!E106))),'Data Summary'!DT112="Yes"),OFFSET('Hygiene Data'!$E$9,0,10*ROW('Hygiene Data'!E106)),NA())</f>
        <v>#N/A</v>
      </c>
      <c r="BF112" s="539" t="e">
        <f ca="1">+IF(AND(ISNUMBER(OFFSET('Hygiene Data'!$F$5,0,10*ROW('Hygiene Data'!F106))),'Data Summary'!DU112="Yes"),OFFSET('Hygiene Data'!$F$5,0,10*ROW('Hygiene Data'!F106)),NA())</f>
        <v>#N/A</v>
      </c>
      <c r="BG112" s="539" t="e">
        <f ca="1">+IF(AND(ISNUMBER(OFFSET('Hygiene Data'!$F$7,0,10*ROW('Hygiene Data'!F106))),'Data Summary'!DV112="Yes"),OFFSET('Hygiene Data'!$F$7,0,10*ROW('Hygiene Data'!F106)),NA())</f>
        <v>#N/A</v>
      </c>
      <c r="BH112" s="539" t="e">
        <f ca="1">+IF(AND(ISNUMBER(OFFSET('Hygiene Data'!$F$9,0,10*ROW('Hygiene Data'!F106))),'Data Summary'!DW112="Yes"),OFFSET('Hygiene Data'!$F$9,0,10*ROW('Hygiene Data'!F106)),NA())</f>
        <v>#N/A</v>
      </c>
      <c r="BI112" s="539" t="e">
        <f ca="1">+IF(AND(ISNUMBER(OFFSET('Hygiene Data'!$G$5,0,10*ROW('Hygiene Data'!G106))),'Data Summary'!DX112="Yes"),OFFSET('Hygiene Data'!$G$5,0,10*ROW('Hygiene Data'!G106)),NA())</f>
        <v>#N/A</v>
      </c>
      <c r="BJ112" s="539" t="e">
        <f ca="1">+IF(AND(ISNUMBER(OFFSET('Hygiene Data'!$G$7,0,10*ROW('Hygiene Data'!G106))),'Data Summary'!DY112="Yes"),OFFSET('Hygiene Data'!$G$7,0,10*ROW('Hygiene Data'!G106)),NA())</f>
        <v>#N/A</v>
      </c>
      <c r="BK112" s="539" t="e">
        <f ca="1">+IF(AND(ISNUMBER(OFFSET('Hygiene Data'!$G$9,0,10*ROW('Hygiene Data'!G106))),'Data Summary'!DZ112="Yes"),OFFSET('Hygiene Data'!$G$9,0,10*ROW('Hygiene Data'!G106)),NA())</f>
        <v>#N/A</v>
      </c>
      <c r="BL112" s="539" t="e">
        <f ca="1">+IF(AND(ISNUMBER(OFFSET('Hygiene Data'!$H$5,0,10*ROW('Hygiene Data'!H106))),'Data Summary'!EA112="Yes"),OFFSET('Hygiene Data'!$H$5,0,10*ROW('Hygiene Data'!H106)),NA())</f>
        <v>#N/A</v>
      </c>
      <c r="BM112" s="539" t="e">
        <f ca="1">+IF(AND(ISNUMBER(OFFSET('Hygiene Data'!$H$7,0,10*ROW('Hygiene Data'!H106))),'Data Summary'!EB112="Yes"),OFFSET('Hygiene Data'!$H$7,0,10*ROW('Hygiene Data'!H106)),NA())</f>
        <v>#N/A</v>
      </c>
      <c r="BN112" s="539" t="e">
        <f ca="1">+IF(AND(ISNUMBER(OFFSET('Hygiene Data'!$H$9,0,10*ROW('Hygiene Data'!H106))),'Data Summary'!EC112="Yes"),OFFSET('Hygiene Data'!$H$9,0,10*ROW('Hygiene Data'!H106)),NA())</f>
        <v>#N/A</v>
      </c>
      <c r="BO112" s="539" t="e">
        <f ca="1">+IF(AND(ISNUMBER(OFFSET('Hygiene Data'!$I$5,0,10*ROW('Hygiene Data'!I106))),'Data Summary'!ED112="Yes"),OFFSET('Hygiene Data'!$I$5,0,10*ROW('Hygiene Data'!I106)),NA())</f>
        <v>#N/A</v>
      </c>
      <c r="BP112" s="539" t="e">
        <f ca="1">+IF(AND(ISNUMBER(OFFSET('Hygiene Data'!$I$7,0,10*ROW('Hygiene Data'!I106))),'Data Summary'!EE112="Yes"),OFFSET('Hygiene Data'!$I$7,0,10*ROW('Hygiene Data'!I106)),NA())</f>
        <v>#N/A</v>
      </c>
      <c r="BQ112" s="539" t="e">
        <f ca="1">+IF(AND(ISNUMBER(OFFSET('Hygiene Data'!$I$9,0,10*ROW('Hygiene Data'!I106))),'Data Summary'!EF112="Yes"),OFFSET('Hygiene Data'!$I$9,0,10*ROW('Hygiene Data'!I106)),NA())</f>
        <v>#N/A</v>
      </c>
    </row>
    <row r="113" spans="1:69" x14ac:dyDescent="0.25">
      <c r="A113" s="535" t="e">
        <f ca="1">+RIGHT('Data Summary'!A113,LEN('Data Summary'!A113)-9)</f>
        <v>#VALUE!</v>
      </c>
      <c r="B113" s="509" t="str">
        <f ca="1">+IF(ISTEXT('Data Summary'!B113),'Data Summary'!B113,"")</f>
        <v/>
      </c>
      <c r="C113" s="536" t="e">
        <f ca="1">+VALUE('Data Summary'!C113)</f>
        <v>#VALUE!</v>
      </c>
      <c r="D113" s="537" t="e">
        <f ca="1">+IF(AND(ISNUMBER(OFFSET('Water Data'!$D$4,0,10*ROW('Water Data'!D107))),'Data Summary'!BS113="Yes"),100-OFFSET('Water Data'!$D$4,0,10*ROW('Water Data'!D107)),NA())</f>
        <v>#N/A</v>
      </c>
      <c r="E113" s="537" t="e">
        <f ca="1">+IF(AND(ISNUMBER(OFFSET('Water Data'!$D$6,0,10*ROW('Water Data'!D107))),'Data Summary'!BT113="Yes"),OFFSET('Water Data'!$D$6,0,10*ROW('Water Data'!D107)),NA())</f>
        <v>#N/A</v>
      </c>
      <c r="F113" s="537" t="e">
        <f ca="1">+IF(AND(ISNUMBER(OFFSET('Water Data'!$D$9,0,10*ROW('Water Data'!D107))),'Data Summary'!BU113="Yes"),OFFSET('Water Data'!$D$9,0,10*ROW('Water Data'!D107)),NA())</f>
        <v>#N/A</v>
      </c>
      <c r="G113" s="537" t="e">
        <f ca="1">+IF(AND(ISNUMBER(OFFSET('Water Data'!$E$4,0,10*ROW('Water Data'!E107))),'Data Summary'!BV113="Yes"),100-OFFSET('Water Data'!$E$4,0,10*ROW('Water Data'!E107)),NA())</f>
        <v>#N/A</v>
      </c>
      <c r="H113" s="537" t="e">
        <f ca="1">+IF(AND(ISNUMBER(OFFSET('Water Data'!$E$6,0,10*ROW('Water Data'!E107))),'Data Summary'!BW113="Yes"),OFFSET('Water Data'!$E$6,0,10*ROW('Water Data'!E107)),NA())</f>
        <v>#N/A</v>
      </c>
      <c r="I113" s="537" t="e">
        <f ca="1">+IF(AND(ISNUMBER(OFFSET('Water Data'!$E$9,0,10*ROW('Water Data'!E107))),'Data Summary'!BX113="Yes"),OFFSET('Water Data'!$E$9,0,10*ROW('Water Data'!E107)),NA())</f>
        <v>#N/A</v>
      </c>
      <c r="J113" s="537" t="e">
        <f ca="1">+IF(AND(ISNUMBER(OFFSET('Water Data'!$F$4,0,10*ROW('Water Data'!F107))),'Data Summary'!BY113="Yes"),100-OFFSET('Water Data'!$F$4,0,10*ROW('Water Data'!F107)),NA())</f>
        <v>#N/A</v>
      </c>
      <c r="K113" s="537" t="e">
        <f ca="1">+IF(AND(ISNUMBER(OFFSET('Water Data'!$F$6,0,10*ROW('Water Data'!F107))),'Data Summary'!BZ113="Yes"),OFFSET('Water Data'!$F$6,0,10*ROW('Water Data'!F107)),NA())</f>
        <v>#N/A</v>
      </c>
      <c r="L113" s="537" t="e">
        <f ca="1">+IF(AND(ISNUMBER(OFFSET('Water Data'!$F$9,0,10*ROW('Water Data'!F107))),'Data Summary'!CA113="Yes"),OFFSET('Water Data'!$F$9,0,10*ROW('Water Data'!F107)),NA())</f>
        <v>#N/A</v>
      </c>
      <c r="M113" s="537" t="e">
        <f ca="1">+IF(AND(ISNUMBER(OFFSET('Water Data'!$G$4,0,10*ROW('Water Data'!G107))),'Data Summary'!CB113="Yes"),100-OFFSET('Water Data'!$G$4,0,10*ROW('Water Data'!G107)),NA())</f>
        <v>#N/A</v>
      </c>
      <c r="N113" s="537" t="e">
        <f ca="1">+IF(AND(ISNUMBER(OFFSET('Water Data'!$G$6,0,10*ROW('Water Data'!G107))),'Data Summary'!CC113="Yes"),OFFSET('Water Data'!$G$6,0,10*ROW('Water Data'!G107)),NA())</f>
        <v>#N/A</v>
      </c>
      <c r="O113" s="537" t="e">
        <f ca="1">+IF(AND(ISNUMBER(OFFSET('Water Data'!$G$9,0,10*ROW('Water Data'!G107))),'Data Summary'!CD113="Yes"),OFFSET('Water Data'!$G$9,0,10*ROW('Water Data'!G107)),NA())</f>
        <v>#N/A</v>
      </c>
      <c r="P113" s="537" t="e">
        <f ca="1">+IF(AND(ISNUMBER(OFFSET('Water Data'!$H$4,0,10*ROW('Water Data'!H107))),'Data Summary'!CE113="Yes"),100-OFFSET('Water Data'!$H$4,0,10*ROW('Water Data'!H107)),NA())</f>
        <v>#N/A</v>
      </c>
      <c r="Q113" s="537" t="e">
        <f ca="1">+IF(AND(ISNUMBER(OFFSET('Water Data'!$H$6,0,10*ROW('Water Data'!H107))),'Data Summary'!CF113="Yes"),OFFSET('Water Data'!$H$6,0,10*ROW('Water Data'!H107)),NA())</f>
        <v>#N/A</v>
      </c>
      <c r="R113" s="537" t="e">
        <f ca="1">+IF(AND(ISNUMBER(OFFSET('Water Data'!$H$9,0,10*ROW('Water Data'!H107))),'Data Summary'!CG113="Yes"),OFFSET('Water Data'!$H$9,0,10*ROW('Water Data'!H107)),NA())</f>
        <v>#N/A</v>
      </c>
      <c r="S113" s="537" t="e">
        <f ca="1">+IF(AND(ISNUMBER(OFFSET('Water Data'!$I$4,0,10*ROW('Water Data'!I107))),'Data Summary'!CH113="Yes"),100-OFFSET('Water Data'!$I$4,0,10*ROW('Water Data'!I107)),NA())</f>
        <v>#N/A</v>
      </c>
      <c r="T113" s="537" t="e">
        <f ca="1">+IF(AND(ISNUMBER(OFFSET('Water Data'!$I$6,0,10*ROW('Water Data'!I107))),'Data Summary'!CI113="Yes"),OFFSET('Water Data'!$I$6,0,10*ROW('Water Data'!I107)),NA())</f>
        <v>#N/A</v>
      </c>
      <c r="U113" s="537" t="e">
        <f ca="1">+IF(AND(ISNUMBER(OFFSET('Water Data'!$I$9,0,10*ROW('Water Data'!I107))),'Data Summary'!CJ113="Yes"),OFFSET('Water Data'!$I$9,0,10*ROW('Water Data'!I107)),NA())</f>
        <v>#N/A</v>
      </c>
      <c r="V113" s="538" t="e">
        <f ca="1">+IF(AND(ISNUMBER(OFFSET('Sanitation Data'!$D$4,0,10*ROW('Sanitation Data'!D107))),'Data Summary'!CK113="Yes"),100-OFFSET('Sanitation Data'!$D$4,0,10*ROW('Sanitation Data'!D107)),NA())</f>
        <v>#N/A</v>
      </c>
      <c r="W113" s="538" t="e">
        <f ca="1">+IF(AND(ISNUMBER(OFFSET('Sanitation Data'!$D$6,0,10*ROW('Sanitation Data'!D107))),'Data Summary'!CL113="Yes"),OFFSET('Sanitation Data'!$D$6,0,10*ROW('Sanitation Data'!D107)),NA())</f>
        <v>#N/A</v>
      </c>
      <c r="X113" s="538" t="e">
        <f ca="1">+IF(AND(ISNUMBER(OFFSET('Sanitation Data'!$D$10,0,10*ROW('Sanitation Data'!D107))),'Data Summary'!CM113="Yes"),OFFSET('Sanitation Data'!$D$10,0,10*ROW('Sanitation Data'!D107)),NA())</f>
        <v>#N/A</v>
      </c>
      <c r="Y113" s="538" t="e">
        <f ca="1">+IF(AND(ISNUMBER(OFFSET('Sanitation Data'!$D$11,0,10*ROW('Sanitation Data'!D107))),'Data Summary'!CN113="Yes"),OFFSET('Sanitation Data'!$D$11,0,10*ROW('Sanitation Data'!D107)),NA())</f>
        <v>#N/A</v>
      </c>
      <c r="Z113" s="538" t="e">
        <f ca="1">+IF(AND(ISNUMBER(OFFSET('Sanitation Data'!$D$12,0,10*ROW('Sanitation Data'!D107))),'Data Summary'!CO113="Yes"),OFFSET('Sanitation Data'!$D$12,0,10*ROW('Sanitation Data'!D107)),NA())</f>
        <v>#N/A</v>
      </c>
      <c r="AA113" s="538" t="e">
        <f ca="1">+IF(AND(ISNUMBER(OFFSET('Sanitation Data'!$E$4,0,10*ROW('Sanitation Data'!E107))),'Data Summary'!CP113="Yes"),100-OFFSET('Sanitation Data'!$E$4,0,10*ROW('Sanitation Data'!E107)),NA())</f>
        <v>#N/A</v>
      </c>
      <c r="AB113" s="538" t="e">
        <f ca="1">+IF(AND(ISNUMBER(OFFSET('Sanitation Data'!$E$6,0,10*ROW('Sanitation Data'!E107))),'Data Summary'!CQ113="Yes"),OFFSET('Sanitation Data'!$E$6,0,10*ROW('Sanitation Data'!E107)),NA())</f>
        <v>#N/A</v>
      </c>
      <c r="AC113" s="538" t="e">
        <f ca="1">+IF(AND(ISNUMBER(OFFSET('Sanitation Data'!$E$10,0,10*ROW('Sanitation Data'!E107))),'Data Summary'!CR113="Yes"),OFFSET('Sanitation Data'!$E$10,0,10*ROW('Sanitation Data'!E107)),NA())</f>
        <v>#N/A</v>
      </c>
      <c r="AD113" s="538" t="e">
        <f ca="1">+IF(AND(ISNUMBER(OFFSET('Sanitation Data'!$E$11,0,10*ROW('Sanitation Data'!E107))),'Data Summary'!CS113="Yes"),OFFSET('Sanitation Data'!$E$11,0,10*ROW('Sanitation Data'!E107)),NA())</f>
        <v>#N/A</v>
      </c>
      <c r="AE113" s="538" t="e">
        <f ca="1">+IF(AND(ISNUMBER(OFFSET('Sanitation Data'!$E$12,0,10*ROW('Sanitation Data'!E107))),'Data Summary'!CT113="Yes"),OFFSET('Sanitation Data'!$E$12,0,10*ROW('Sanitation Data'!E107)),NA())</f>
        <v>#N/A</v>
      </c>
      <c r="AF113" s="538" t="e">
        <f ca="1">+IF(AND(ISNUMBER(OFFSET('Sanitation Data'!$F$4,0,10*ROW('Sanitation Data'!F107))),'Data Summary'!CU113="Yes"),100-OFFSET('Sanitation Data'!$F$4,0,10*ROW('Sanitation Data'!F107)),NA())</f>
        <v>#N/A</v>
      </c>
      <c r="AG113" s="538" t="e">
        <f ca="1">+IF(AND(ISNUMBER(OFFSET('Sanitation Data'!$F$6,0,10*ROW('Sanitation Data'!F107))),'Data Summary'!CV113="Yes"),OFFSET('Sanitation Data'!$F$6,0,10*ROW('Sanitation Data'!F107)),NA())</f>
        <v>#N/A</v>
      </c>
      <c r="AH113" s="538" t="e">
        <f ca="1">+IF(AND(ISNUMBER(OFFSET('Sanitation Data'!$F$10,0,10*ROW('Sanitation Data'!F107))),'Data Summary'!CW113="Yes"),OFFSET('Sanitation Data'!$F$10,0,10*ROW('Sanitation Data'!F107)),NA())</f>
        <v>#N/A</v>
      </c>
      <c r="AI113" s="538" t="e">
        <f ca="1">+IF(AND(ISNUMBER(OFFSET('Sanitation Data'!$F$11,0,10*ROW('Sanitation Data'!F107))),'Data Summary'!CX113="Yes"),OFFSET('Sanitation Data'!$F$11,0,10*ROW('Sanitation Data'!F107)),NA())</f>
        <v>#N/A</v>
      </c>
      <c r="AJ113" s="538" t="e">
        <f ca="1">+IF(AND(ISNUMBER(OFFSET('Sanitation Data'!$F$12,0,10*ROW('Sanitation Data'!F107))),'Data Summary'!CY113="Yes"),OFFSET('Sanitation Data'!$F$12,0,10*ROW('Sanitation Data'!F107)),NA())</f>
        <v>#N/A</v>
      </c>
      <c r="AK113" s="538" t="e">
        <f ca="1">+IF(AND(ISNUMBER(OFFSET('Sanitation Data'!$G$4,0,10*ROW('Sanitation Data'!G107))),'Data Summary'!CZ113="Yes"),100-OFFSET('Sanitation Data'!$G$4,0,10*ROW('Sanitation Data'!G107)),NA())</f>
        <v>#N/A</v>
      </c>
      <c r="AL113" s="538" t="e">
        <f ca="1">+IF(AND(ISNUMBER(OFFSET('Sanitation Data'!$G$6,0,10*ROW('Sanitation Data'!G107))),'Data Summary'!DA113="Yes"),OFFSET('Sanitation Data'!$G$6,0,10*ROW('Sanitation Data'!G107)),NA())</f>
        <v>#N/A</v>
      </c>
      <c r="AM113" s="538" t="e">
        <f ca="1">+IF(AND(ISNUMBER(OFFSET('Sanitation Data'!$G$10,0,10*ROW('Sanitation Data'!G107))),'Data Summary'!DB113="Yes"),OFFSET('Sanitation Data'!$G$10,0,10*ROW('Sanitation Data'!G107)),NA())</f>
        <v>#N/A</v>
      </c>
      <c r="AN113" s="538" t="e">
        <f ca="1">+IF(AND(ISNUMBER(OFFSET('Sanitation Data'!$G$11,0,10*ROW('Sanitation Data'!G107))),'Data Summary'!DC113="Yes"),OFFSET('Sanitation Data'!$G$11,0,10*ROW('Sanitation Data'!G107)),NA())</f>
        <v>#N/A</v>
      </c>
      <c r="AO113" s="538" t="e">
        <f ca="1">+IF(AND(ISNUMBER(OFFSET('Sanitation Data'!$G$12,0,10*ROW('Sanitation Data'!G107))),'Data Summary'!DD113="Yes"),OFFSET('Sanitation Data'!$G$12,0,10*ROW('Sanitation Data'!G107)),NA())</f>
        <v>#N/A</v>
      </c>
      <c r="AP113" s="538" t="e">
        <f ca="1">+IF(AND(ISNUMBER(OFFSET('Sanitation Data'!$H$4,0,10*ROW('Sanitation Data'!H107))),'Data Summary'!DE113="Yes"),100-OFFSET('Sanitation Data'!$H$4,0,10*ROW('Sanitation Data'!H107)),NA())</f>
        <v>#N/A</v>
      </c>
      <c r="AQ113" s="538" t="e">
        <f ca="1">+IF(AND(ISNUMBER(OFFSET('Sanitation Data'!$H$6,0,10*ROW('Sanitation Data'!H107))),'Data Summary'!DF113="Yes"),OFFSET('Sanitation Data'!$H$6,0,10*ROW('Sanitation Data'!H107)),NA())</f>
        <v>#N/A</v>
      </c>
      <c r="AR113" s="538" t="e">
        <f ca="1">+IF(AND(ISNUMBER(OFFSET('Sanitation Data'!$H$10,0,10*ROW('Sanitation Data'!H107))),'Data Summary'!DG113="Yes"),OFFSET('Sanitation Data'!$H$10,0,10*ROW('Sanitation Data'!H107)),NA())</f>
        <v>#N/A</v>
      </c>
      <c r="AS113" s="538" t="e">
        <f ca="1">+IF(AND(ISNUMBER(OFFSET('Sanitation Data'!$H$11,0,10*ROW('Sanitation Data'!H107))),'Data Summary'!DH113="Yes"),OFFSET('Sanitation Data'!$H$11,0,10*ROW('Sanitation Data'!H107)),NA())</f>
        <v>#N/A</v>
      </c>
      <c r="AT113" s="538" t="e">
        <f ca="1">+IF(AND(ISNUMBER(OFFSET('Sanitation Data'!$H$12,0,10*ROW('Sanitation Data'!H107))),'Data Summary'!DI113="Yes"),OFFSET('Sanitation Data'!$H$12,0,10*ROW('Sanitation Data'!H107)),NA())</f>
        <v>#N/A</v>
      </c>
      <c r="AU113" s="538" t="e">
        <f ca="1">+IF(AND(ISNUMBER(OFFSET('Sanitation Data'!$I$4,0,10*ROW('Sanitation Data'!I107))),'Data Summary'!DJ113="Yes"),100-OFFSET('Sanitation Data'!$I$4,0,10*ROW('Sanitation Data'!I107)),NA())</f>
        <v>#N/A</v>
      </c>
      <c r="AV113" s="538" t="e">
        <f ca="1">+IF(AND(ISNUMBER(OFFSET('Sanitation Data'!$I$6,0,10*ROW('Sanitation Data'!I107))),'Data Summary'!DK113="Yes"),OFFSET('Sanitation Data'!$I$6,0,10*ROW('Sanitation Data'!I107)),NA())</f>
        <v>#N/A</v>
      </c>
      <c r="AW113" s="538" t="e">
        <f ca="1">+IF(AND(ISNUMBER(OFFSET('Sanitation Data'!$I$10,0,10*ROW('Sanitation Data'!I107))),'Data Summary'!DL113="Yes"),OFFSET('Sanitation Data'!$I$10,0,10*ROW('Sanitation Data'!I107)),NA())</f>
        <v>#N/A</v>
      </c>
      <c r="AX113" s="538" t="e">
        <f ca="1">+IF(AND(ISNUMBER(OFFSET('Sanitation Data'!$I$11,0,10*ROW('Sanitation Data'!I107))),'Data Summary'!DM113="Yes"),OFFSET('Sanitation Data'!$I$11,0,10*ROW('Sanitation Data'!I107)),NA())</f>
        <v>#N/A</v>
      </c>
      <c r="AY113" s="538" t="e">
        <f ca="1">+IF(AND(ISNUMBER(OFFSET('Sanitation Data'!$I$12,0,10*ROW('Sanitation Data'!I107))),'Data Summary'!DN113="Yes"),OFFSET('Sanitation Data'!$I$12,0,10*ROW('Sanitation Data'!I107)),NA())</f>
        <v>#N/A</v>
      </c>
      <c r="AZ113" s="539" t="e">
        <f ca="1">+IF(AND(ISNUMBER(OFFSET('Hygiene Data'!$D$5,0,10*ROW('Hygiene Data'!D107))),'Data Summary'!DO113="Yes"),OFFSET('Hygiene Data'!$D$5,0,10*ROW('Hygiene Data'!D107)),NA())</f>
        <v>#N/A</v>
      </c>
      <c r="BA113" s="539" t="e">
        <f ca="1">+IF(AND(ISNUMBER(OFFSET('Hygiene Data'!$D$7,0,10*ROW('Hygiene Data'!D107))),'Data Summary'!DP113="Yes"),OFFSET('Hygiene Data'!$D$7,0,10*ROW('Hygiene Data'!D107)),NA())</f>
        <v>#N/A</v>
      </c>
      <c r="BB113" s="539" t="e">
        <f ca="1">+IF(AND(ISNUMBER(OFFSET('Hygiene Data'!$D$9,0,10*ROW('Hygiene Data'!D107))),'Data Summary'!DQ113="Yes"),OFFSET('Hygiene Data'!$D$9,0,10*ROW('Hygiene Data'!D107)),NA())</f>
        <v>#N/A</v>
      </c>
      <c r="BC113" s="539" t="e">
        <f ca="1">+IF(AND(ISNUMBER(OFFSET('Hygiene Data'!$E$5,0,10*ROW('Hygiene Data'!E107))),'Data Summary'!DR113="Yes"),OFFSET('Hygiene Data'!$E$5,0,10*ROW('Hygiene Data'!E107)),NA())</f>
        <v>#N/A</v>
      </c>
      <c r="BD113" s="539" t="e">
        <f ca="1">+IF(AND(ISNUMBER(OFFSET('Hygiene Data'!$E$7,0,10*ROW('Hygiene Data'!E107))),'Data Summary'!DS113="Yes"),OFFSET('Hygiene Data'!$E$7,0,10*ROW('Hygiene Data'!E107)),NA())</f>
        <v>#N/A</v>
      </c>
      <c r="BE113" s="539" t="e">
        <f ca="1">+IF(AND(ISNUMBER(OFFSET('Hygiene Data'!$E$9,0,10*ROW('Hygiene Data'!E107))),'Data Summary'!DT113="Yes"),OFFSET('Hygiene Data'!$E$9,0,10*ROW('Hygiene Data'!E107)),NA())</f>
        <v>#N/A</v>
      </c>
      <c r="BF113" s="539" t="e">
        <f ca="1">+IF(AND(ISNUMBER(OFFSET('Hygiene Data'!$F$5,0,10*ROW('Hygiene Data'!F107))),'Data Summary'!DU113="Yes"),OFFSET('Hygiene Data'!$F$5,0,10*ROW('Hygiene Data'!F107)),NA())</f>
        <v>#N/A</v>
      </c>
      <c r="BG113" s="539" t="e">
        <f ca="1">+IF(AND(ISNUMBER(OFFSET('Hygiene Data'!$F$7,0,10*ROW('Hygiene Data'!F107))),'Data Summary'!DV113="Yes"),OFFSET('Hygiene Data'!$F$7,0,10*ROW('Hygiene Data'!F107)),NA())</f>
        <v>#N/A</v>
      </c>
      <c r="BH113" s="539" t="e">
        <f ca="1">+IF(AND(ISNUMBER(OFFSET('Hygiene Data'!$F$9,0,10*ROW('Hygiene Data'!F107))),'Data Summary'!DW113="Yes"),OFFSET('Hygiene Data'!$F$9,0,10*ROW('Hygiene Data'!F107)),NA())</f>
        <v>#N/A</v>
      </c>
      <c r="BI113" s="539" t="e">
        <f ca="1">+IF(AND(ISNUMBER(OFFSET('Hygiene Data'!$G$5,0,10*ROW('Hygiene Data'!G107))),'Data Summary'!DX113="Yes"),OFFSET('Hygiene Data'!$G$5,0,10*ROW('Hygiene Data'!G107)),NA())</f>
        <v>#N/A</v>
      </c>
      <c r="BJ113" s="539" t="e">
        <f ca="1">+IF(AND(ISNUMBER(OFFSET('Hygiene Data'!$G$7,0,10*ROW('Hygiene Data'!G107))),'Data Summary'!DY113="Yes"),OFFSET('Hygiene Data'!$G$7,0,10*ROW('Hygiene Data'!G107)),NA())</f>
        <v>#N/A</v>
      </c>
      <c r="BK113" s="539" t="e">
        <f ca="1">+IF(AND(ISNUMBER(OFFSET('Hygiene Data'!$G$9,0,10*ROW('Hygiene Data'!G107))),'Data Summary'!DZ113="Yes"),OFFSET('Hygiene Data'!$G$9,0,10*ROW('Hygiene Data'!G107)),NA())</f>
        <v>#N/A</v>
      </c>
      <c r="BL113" s="539" t="e">
        <f ca="1">+IF(AND(ISNUMBER(OFFSET('Hygiene Data'!$H$5,0,10*ROW('Hygiene Data'!H107))),'Data Summary'!EA113="Yes"),OFFSET('Hygiene Data'!$H$5,0,10*ROW('Hygiene Data'!H107)),NA())</f>
        <v>#N/A</v>
      </c>
      <c r="BM113" s="539" t="e">
        <f ca="1">+IF(AND(ISNUMBER(OFFSET('Hygiene Data'!$H$7,0,10*ROW('Hygiene Data'!H107))),'Data Summary'!EB113="Yes"),OFFSET('Hygiene Data'!$H$7,0,10*ROW('Hygiene Data'!H107)),NA())</f>
        <v>#N/A</v>
      </c>
      <c r="BN113" s="539" t="e">
        <f ca="1">+IF(AND(ISNUMBER(OFFSET('Hygiene Data'!$H$9,0,10*ROW('Hygiene Data'!H107))),'Data Summary'!EC113="Yes"),OFFSET('Hygiene Data'!$H$9,0,10*ROW('Hygiene Data'!H107)),NA())</f>
        <v>#N/A</v>
      </c>
      <c r="BO113" s="539" t="e">
        <f ca="1">+IF(AND(ISNUMBER(OFFSET('Hygiene Data'!$I$5,0,10*ROW('Hygiene Data'!I107))),'Data Summary'!ED113="Yes"),OFFSET('Hygiene Data'!$I$5,0,10*ROW('Hygiene Data'!I107)),NA())</f>
        <v>#N/A</v>
      </c>
      <c r="BP113" s="539" t="e">
        <f ca="1">+IF(AND(ISNUMBER(OFFSET('Hygiene Data'!$I$7,0,10*ROW('Hygiene Data'!I107))),'Data Summary'!EE113="Yes"),OFFSET('Hygiene Data'!$I$7,0,10*ROW('Hygiene Data'!I107)),NA())</f>
        <v>#N/A</v>
      </c>
      <c r="BQ113" s="539" t="e">
        <f ca="1">+IF(AND(ISNUMBER(OFFSET('Hygiene Data'!$I$9,0,10*ROW('Hygiene Data'!I107))),'Data Summary'!EF113="Yes"),OFFSET('Hygiene Data'!$I$9,0,10*ROW('Hygiene Data'!I107)),NA())</f>
        <v>#N/A</v>
      </c>
    </row>
    <row r="114" spans="1:69" x14ac:dyDescent="0.25">
      <c r="A114" s="535" t="e">
        <f ca="1">+RIGHT('Data Summary'!A114,LEN('Data Summary'!A114)-9)</f>
        <v>#VALUE!</v>
      </c>
      <c r="B114" s="509" t="str">
        <f ca="1">+IF(ISTEXT('Data Summary'!B114),'Data Summary'!B114,"")</f>
        <v/>
      </c>
      <c r="C114" s="536" t="e">
        <f ca="1">+VALUE('Data Summary'!C114)</f>
        <v>#VALUE!</v>
      </c>
      <c r="D114" s="537" t="e">
        <f ca="1">+IF(AND(ISNUMBER(OFFSET('Water Data'!$D$4,0,10*ROW('Water Data'!D108))),'Data Summary'!BS114="Yes"),100-OFFSET('Water Data'!$D$4,0,10*ROW('Water Data'!D108)),NA())</f>
        <v>#N/A</v>
      </c>
      <c r="E114" s="537" t="e">
        <f ca="1">+IF(AND(ISNUMBER(OFFSET('Water Data'!$D$6,0,10*ROW('Water Data'!D108))),'Data Summary'!BT114="Yes"),OFFSET('Water Data'!$D$6,0,10*ROW('Water Data'!D108)),NA())</f>
        <v>#N/A</v>
      </c>
      <c r="F114" s="537" t="e">
        <f ca="1">+IF(AND(ISNUMBER(OFFSET('Water Data'!$D$9,0,10*ROW('Water Data'!D108))),'Data Summary'!BU114="Yes"),OFFSET('Water Data'!$D$9,0,10*ROW('Water Data'!D108)),NA())</f>
        <v>#N/A</v>
      </c>
      <c r="G114" s="537" t="e">
        <f ca="1">+IF(AND(ISNUMBER(OFFSET('Water Data'!$E$4,0,10*ROW('Water Data'!E108))),'Data Summary'!BV114="Yes"),100-OFFSET('Water Data'!$E$4,0,10*ROW('Water Data'!E108)),NA())</f>
        <v>#N/A</v>
      </c>
      <c r="H114" s="537" t="e">
        <f ca="1">+IF(AND(ISNUMBER(OFFSET('Water Data'!$E$6,0,10*ROW('Water Data'!E108))),'Data Summary'!BW114="Yes"),OFFSET('Water Data'!$E$6,0,10*ROW('Water Data'!E108)),NA())</f>
        <v>#N/A</v>
      </c>
      <c r="I114" s="537" t="e">
        <f ca="1">+IF(AND(ISNUMBER(OFFSET('Water Data'!$E$9,0,10*ROW('Water Data'!E108))),'Data Summary'!BX114="Yes"),OFFSET('Water Data'!$E$9,0,10*ROW('Water Data'!E108)),NA())</f>
        <v>#N/A</v>
      </c>
      <c r="J114" s="537" t="e">
        <f ca="1">+IF(AND(ISNUMBER(OFFSET('Water Data'!$F$4,0,10*ROW('Water Data'!F108))),'Data Summary'!BY114="Yes"),100-OFFSET('Water Data'!$F$4,0,10*ROW('Water Data'!F108)),NA())</f>
        <v>#N/A</v>
      </c>
      <c r="K114" s="537" t="e">
        <f ca="1">+IF(AND(ISNUMBER(OFFSET('Water Data'!$F$6,0,10*ROW('Water Data'!F108))),'Data Summary'!BZ114="Yes"),OFFSET('Water Data'!$F$6,0,10*ROW('Water Data'!F108)),NA())</f>
        <v>#N/A</v>
      </c>
      <c r="L114" s="537" t="e">
        <f ca="1">+IF(AND(ISNUMBER(OFFSET('Water Data'!$F$9,0,10*ROW('Water Data'!F108))),'Data Summary'!CA114="Yes"),OFFSET('Water Data'!$F$9,0,10*ROW('Water Data'!F108)),NA())</f>
        <v>#N/A</v>
      </c>
      <c r="M114" s="537" t="e">
        <f ca="1">+IF(AND(ISNUMBER(OFFSET('Water Data'!$G$4,0,10*ROW('Water Data'!G108))),'Data Summary'!CB114="Yes"),100-OFFSET('Water Data'!$G$4,0,10*ROW('Water Data'!G108)),NA())</f>
        <v>#N/A</v>
      </c>
      <c r="N114" s="537" t="e">
        <f ca="1">+IF(AND(ISNUMBER(OFFSET('Water Data'!$G$6,0,10*ROW('Water Data'!G108))),'Data Summary'!CC114="Yes"),OFFSET('Water Data'!$G$6,0,10*ROW('Water Data'!G108)),NA())</f>
        <v>#N/A</v>
      </c>
      <c r="O114" s="537" t="e">
        <f ca="1">+IF(AND(ISNUMBER(OFFSET('Water Data'!$G$9,0,10*ROW('Water Data'!G108))),'Data Summary'!CD114="Yes"),OFFSET('Water Data'!$G$9,0,10*ROW('Water Data'!G108)),NA())</f>
        <v>#N/A</v>
      </c>
      <c r="P114" s="537" t="e">
        <f ca="1">+IF(AND(ISNUMBER(OFFSET('Water Data'!$H$4,0,10*ROW('Water Data'!H108))),'Data Summary'!CE114="Yes"),100-OFFSET('Water Data'!$H$4,0,10*ROW('Water Data'!H108)),NA())</f>
        <v>#N/A</v>
      </c>
      <c r="Q114" s="537" t="e">
        <f ca="1">+IF(AND(ISNUMBER(OFFSET('Water Data'!$H$6,0,10*ROW('Water Data'!H108))),'Data Summary'!CF114="Yes"),OFFSET('Water Data'!$H$6,0,10*ROW('Water Data'!H108)),NA())</f>
        <v>#N/A</v>
      </c>
      <c r="R114" s="537" t="e">
        <f ca="1">+IF(AND(ISNUMBER(OFFSET('Water Data'!$H$9,0,10*ROW('Water Data'!H108))),'Data Summary'!CG114="Yes"),OFFSET('Water Data'!$H$9,0,10*ROW('Water Data'!H108)),NA())</f>
        <v>#N/A</v>
      </c>
      <c r="S114" s="537" t="e">
        <f ca="1">+IF(AND(ISNUMBER(OFFSET('Water Data'!$I$4,0,10*ROW('Water Data'!I108))),'Data Summary'!CH114="Yes"),100-OFFSET('Water Data'!$I$4,0,10*ROW('Water Data'!I108)),NA())</f>
        <v>#N/A</v>
      </c>
      <c r="T114" s="537" t="e">
        <f ca="1">+IF(AND(ISNUMBER(OFFSET('Water Data'!$I$6,0,10*ROW('Water Data'!I108))),'Data Summary'!CI114="Yes"),OFFSET('Water Data'!$I$6,0,10*ROW('Water Data'!I108)),NA())</f>
        <v>#N/A</v>
      </c>
      <c r="U114" s="537" t="e">
        <f ca="1">+IF(AND(ISNUMBER(OFFSET('Water Data'!$I$9,0,10*ROW('Water Data'!I108))),'Data Summary'!CJ114="Yes"),OFFSET('Water Data'!$I$9,0,10*ROW('Water Data'!I108)),NA())</f>
        <v>#N/A</v>
      </c>
      <c r="V114" s="538" t="e">
        <f ca="1">+IF(AND(ISNUMBER(OFFSET('Sanitation Data'!$D$4,0,10*ROW('Sanitation Data'!D108))),'Data Summary'!CK114="Yes"),100-OFFSET('Sanitation Data'!$D$4,0,10*ROW('Sanitation Data'!D108)),NA())</f>
        <v>#N/A</v>
      </c>
      <c r="W114" s="538" t="e">
        <f ca="1">+IF(AND(ISNUMBER(OFFSET('Sanitation Data'!$D$6,0,10*ROW('Sanitation Data'!D108))),'Data Summary'!CL114="Yes"),OFFSET('Sanitation Data'!$D$6,0,10*ROW('Sanitation Data'!D108)),NA())</f>
        <v>#N/A</v>
      </c>
      <c r="X114" s="538" t="e">
        <f ca="1">+IF(AND(ISNUMBER(OFFSET('Sanitation Data'!$D$10,0,10*ROW('Sanitation Data'!D108))),'Data Summary'!CM114="Yes"),OFFSET('Sanitation Data'!$D$10,0,10*ROW('Sanitation Data'!D108)),NA())</f>
        <v>#N/A</v>
      </c>
      <c r="Y114" s="538" t="e">
        <f ca="1">+IF(AND(ISNUMBER(OFFSET('Sanitation Data'!$D$11,0,10*ROW('Sanitation Data'!D108))),'Data Summary'!CN114="Yes"),OFFSET('Sanitation Data'!$D$11,0,10*ROW('Sanitation Data'!D108)),NA())</f>
        <v>#N/A</v>
      </c>
      <c r="Z114" s="538" t="e">
        <f ca="1">+IF(AND(ISNUMBER(OFFSET('Sanitation Data'!$D$12,0,10*ROW('Sanitation Data'!D108))),'Data Summary'!CO114="Yes"),OFFSET('Sanitation Data'!$D$12,0,10*ROW('Sanitation Data'!D108)),NA())</f>
        <v>#N/A</v>
      </c>
      <c r="AA114" s="538" t="e">
        <f ca="1">+IF(AND(ISNUMBER(OFFSET('Sanitation Data'!$E$4,0,10*ROW('Sanitation Data'!E108))),'Data Summary'!CP114="Yes"),100-OFFSET('Sanitation Data'!$E$4,0,10*ROW('Sanitation Data'!E108)),NA())</f>
        <v>#N/A</v>
      </c>
      <c r="AB114" s="538" t="e">
        <f ca="1">+IF(AND(ISNUMBER(OFFSET('Sanitation Data'!$E$6,0,10*ROW('Sanitation Data'!E108))),'Data Summary'!CQ114="Yes"),OFFSET('Sanitation Data'!$E$6,0,10*ROW('Sanitation Data'!E108)),NA())</f>
        <v>#N/A</v>
      </c>
      <c r="AC114" s="538" t="e">
        <f ca="1">+IF(AND(ISNUMBER(OFFSET('Sanitation Data'!$E$10,0,10*ROW('Sanitation Data'!E108))),'Data Summary'!CR114="Yes"),OFFSET('Sanitation Data'!$E$10,0,10*ROW('Sanitation Data'!E108)),NA())</f>
        <v>#N/A</v>
      </c>
      <c r="AD114" s="538" t="e">
        <f ca="1">+IF(AND(ISNUMBER(OFFSET('Sanitation Data'!$E$11,0,10*ROW('Sanitation Data'!E108))),'Data Summary'!CS114="Yes"),OFFSET('Sanitation Data'!$E$11,0,10*ROW('Sanitation Data'!E108)),NA())</f>
        <v>#N/A</v>
      </c>
      <c r="AE114" s="538" t="e">
        <f ca="1">+IF(AND(ISNUMBER(OFFSET('Sanitation Data'!$E$12,0,10*ROW('Sanitation Data'!E108))),'Data Summary'!CT114="Yes"),OFFSET('Sanitation Data'!$E$12,0,10*ROW('Sanitation Data'!E108)),NA())</f>
        <v>#N/A</v>
      </c>
      <c r="AF114" s="538" t="e">
        <f ca="1">+IF(AND(ISNUMBER(OFFSET('Sanitation Data'!$F$4,0,10*ROW('Sanitation Data'!F108))),'Data Summary'!CU114="Yes"),100-OFFSET('Sanitation Data'!$F$4,0,10*ROW('Sanitation Data'!F108)),NA())</f>
        <v>#N/A</v>
      </c>
      <c r="AG114" s="538" t="e">
        <f ca="1">+IF(AND(ISNUMBER(OFFSET('Sanitation Data'!$F$6,0,10*ROW('Sanitation Data'!F108))),'Data Summary'!CV114="Yes"),OFFSET('Sanitation Data'!$F$6,0,10*ROW('Sanitation Data'!F108)),NA())</f>
        <v>#N/A</v>
      </c>
      <c r="AH114" s="538" t="e">
        <f ca="1">+IF(AND(ISNUMBER(OFFSET('Sanitation Data'!$F$10,0,10*ROW('Sanitation Data'!F108))),'Data Summary'!CW114="Yes"),OFFSET('Sanitation Data'!$F$10,0,10*ROW('Sanitation Data'!F108)),NA())</f>
        <v>#N/A</v>
      </c>
      <c r="AI114" s="538" t="e">
        <f ca="1">+IF(AND(ISNUMBER(OFFSET('Sanitation Data'!$F$11,0,10*ROW('Sanitation Data'!F108))),'Data Summary'!CX114="Yes"),OFFSET('Sanitation Data'!$F$11,0,10*ROW('Sanitation Data'!F108)),NA())</f>
        <v>#N/A</v>
      </c>
      <c r="AJ114" s="538" t="e">
        <f ca="1">+IF(AND(ISNUMBER(OFFSET('Sanitation Data'!$F$12,0,10*ROW('Sanitation Data'!F108))),'Data Summary'!CY114="Yes"),OFFSET('Sanitation Data'!$F$12,0,10*ROW('Sanitation Data'!F108)),NA())</f>
        <v>#N/A</v>
      </c>
      <c r="AK114" s="538" t="e">
        <f ca="1">+IF(AND(ISNUMBER(OFFSET('Sanitation Data'!$G$4,0,10*ROW('Sanitation Data'!G108))),'Data Summary'!CZ114="Yes"),100-OFFSET('Sanitation Data'!$G$4,0,10*ROW('Sanitation Data'!G108)),NA())</f>
        <v>#N/A</v>
      </c>
      <c r="AL114" s="538" t="e">
        <f ca="1">+IF(AND(ISNUMBER(OFFSET('Sanitation Data'!$G$6,0,10*ROW('Sanitation Data'!G108))),'Data Summary'!DA114="Yes"),OFFSET('Sanitation Data'!$G$6,0,10*ROW('Sanitation Data'!G108)),NA())</f>
        <v>#N/A</v>
      </c>
      <c r="AM114" s="538" t="e">
        <f ca="1">+IF(AND(ISNUMBER(OFFSET('Sanitation Data'!$G$10,0,10*ROW('Sanitation Data'!G108))),'Data Summary'!DB114="Yes"),OFFSET('Sanitation Data'!$G$10,0,10*ROW('Sanitation Data'!G108)),NA())</f>
        <v>#N/A</v>
      </c>
      <c r="AN114" s="538" t="e">
        <f ca="1">+IF(AND(ISNUMBER(OFFSET('Sanitation Data'!$G$11,0,10*ROW('Sanitation Data'!G108))),'Data Summary'!DC114="Yes"),OFFSET('Sanitation Data'!$G$11,0,10*ROW('Sanitation Data'!G108)),NA())</f>
        <v>#N/A</v>
      </c>
      <c r="AO114" s="538" t="e">
        <f ca="1">+IF(AND(ISNUMBER(OFFSET('Sanitation Data'!$G$12,0,10*ROW('Sanitation Data'!G108))),'Data Summary'!DD114="Yes"),OFFSET('Sanitation Data'!$G$12,0,10*ROW('Sanitation Data'!G108)),NA())</f>
        <v>#N/A</v>
      </c>
      <c r="AP114" s="538" t="e">
        <f ca="1">+IF(AND(ISNUMBER(OFFSET('Sanitation Data'!$H$4,0,10*ROW('Sanitation Data'!H108))),'Data Summary'!DE114="Yes"),100-OFFSET('Sanitation Data'!$H$4,0,10*ROW('Sanitation Data'!H108)),NA())</f>
        <v>#N/A</v>
      </c>
      <c r="AQ114" s="538" t="e">
        <f ca="1">+IF(AND(ISNUMBER(OFFSET('Sanitation Data'!$H$6,0,10*ROW('Sanitation Data'!H108))),'Data Summary'!DF114="Yes"),OFFSET('Sanitation Data'!$H$6,0,10*ROW('Sanitation Data'!H108)),NA())</f>
        <v>#N/A</v>
      </c>
      <c r="AR114" s="538" t="e">
        <f ca="1">+IF(AND(ISNUMBER(OFFSET('Sanitation Data'!$H$10,0,10*ROW('Sanitation Data'!H108))),'Data Summary'!DG114="Yes"),OFFSET('Sanitation Data'!$H$10,0,10*ROW('Sanitation Data'!H108)),NA())</f>
        <v>#N/A</v>
      </c>
      <c r="AS114" s="538" t="e">
        <f ca="1">+IF(AND(ISNUMBER(OFFSET('Sanitation Data'!$H$11,0,10*ROW('Sanitation Data'!H108))),'Data Summary'!DH114="Yes"),OFFSET('Sanitation Data'!$H$11,0,10*ROW('Sanitation Data'!H108)),NA())</f>
        <v>#N/A</v>
      </c>
      <c r="AT114" s="538" t="e">
        <f ca="1">+IF(AND(ISNUMBER(OFFSET('Sanitation Data'!$H$12,0,10*ROW('Sanitation Data'!H108))),'Data Summary'!DI114="Yes"),OFFSET('Sanitation Data'!$H$12,0,10*ROW('Sanitation Data'!H108)),NA())</f>
        <v>#N/A</v>
      </c>
      <c r="AU114" s="538" t="e">
        <f ca="1">+IF(AND(ISNUMBER(OFFSET('Sanitation Data'!$I$4,0,10*ROW('Sanitation Data'!I108))),'Data Summary'!DJ114="Yes"),100-OFFSET('Sanitation Data'!$I$4,0,10*ROW('Sanitation Data'!I108)),NA())</f>
        <v>#N/A</v>
      </c>
      <c r="AV114" s="538" t="e">
        <f ca="1">+IF(AND(ISNUMBER(OFFSET('Sanitation Data'!$I$6,0,10*ROW('Sanitation Data'!I108))),'Data Summary'!DK114="Yes"),OFFSET('Sanitation Data'!$I$6,0,10*ROW('Sanitation Data'!I108)),NA())</f>
        <v>#N/A</v>
      </c>
      <c r="AW114" s="538" t="e">
        <f ca="1">+IF(AND(ISNUMBER(OFFSET('Sanitation Data'!$I$10,0,10*ROW('Sanitation Data'!I108))),'Data Summary'!DL114="Yes"),OFFSET('Sanitation Data'!$I$10,0,10*ROW('Sanitation Data'!I108)),NA())</f>
        <v>#N/A</v>
      </c>
      <c r="AX114" s="538" t="e">
        <f ca="1">+IF(AND(ISNUMBER(OFFSET('Sanitation Data'!$I$11,0,10*ROW('Sanitation Data'!I108))),'Data Summary'!DM114="Yes"),OFFSET('Sanitation Data'!$I$11,0,10*ROW('Sanitation Data'!I108)),NA())</f>
        <v>#N/A</v>
      </c>
      <c r="AY114" s="538" t="e">
        <f ca="1">+IF(AND(ISNUMBER(OFFSET('Sanitation Data'!$I$12,0,10*ROW('Sanitation Data'!I108))),'Data Summary'!DN114="Yes"),OFFSET('Sanitation Data'!$I$12,0,10*ROW('Sanitation Data'!I108)),NA())</f>
        <v>#N/A</v>
      </c>
      <c r="AZ114" s="539" t="e">
        <f ca="1">+IF(AND(ISNUMBER(OFFSET('Hygiene Data'!$D$5,0,10*ROW('Hygiene Data'!D108))),'Data Summary'!DO114="Yes"),OFFSET('Hygiene Data'!$D$5,0,10*ROW('Hygiene Data'!D108)),NA())</f>
        <v>#N/A</v>
      </c>
      <c r="BA114" s="539" t="e">
        <f ca="1">+IF(AND(ISNUMBER(OFFSET('Hygiene Data'!$D$7,0,10*ROW('Hygiene Data'!D108))),'Data Summary'!DP114="Yes"),OFFSET('Hygiene Data'!$D$7,0,10*ROW('Hygiene Data'!D108)),NA())</f>
        <v>#N/A</v>
      </c>
      <c r="BB114" s="539" t="e">
        <f ca="1">+IF(AND(ISNUMBER(OFFSET('Hygiene Data'!$D$9,0,10*ROW('Hygiene Data'!D108))),'Data Summary'!DQ114="Yes"),OFFSET('Hygiene Data'!$D$9,0,10*ROW('Hygiene Data'!D108)),NA())</f>
        <v>#N/A</v>
      </c>
      <c r="BC114" s="539" t="e">
        <f ca="1">+IF(AND(ISNUMBER(OFFSET('Hygiene Data'!$E$5,0,10*ROW('Hygiene Data'!E108))),'Data Summary'!DR114="Yes"),OFFSET('Hygiene Data'!$E$5,0,10*ROW('Hygiene Data'!E108)),NA())</f>
        <v>#N/A</v>
      </c>
      <c r="BD114" s="539" t="e">
        <f ca="1">+IF(AND(ISNUMBER(OFFSET('Hygiene Data'!$E$7,0,10*ROW('Hygiene Data'!E108))),'Data Summary'!DS114="Yes"),OFFSET('Hygiene Data'!$E$7,0,10*ROW('Hygiene Data'!E108)),NA())</f>
        <v>#N/A</v>
      </c>
      <c r="BE114" s="539" t="e">
        <f ca="1">+IF(AND(ISNUMBER(OFFSET('Hygiene Data'!$E$9,0,10*ROW('Hygiene Data'!E108))),'Data Summary'!DT114="Yes"),OFFSET('Hygiene Data'!$E$9,0,10*ROW('Hygiene Data'!E108)),NA())</f>
        <v>#N/A</v>
      </c>
      <c r="BF114" s="539" t="e">
        <f ca="1">+IF(AND(ISNUMBER(OFFSET('Hygiene Data'!$F$5,0,10*ROW('Hygiene Data'!F108))),'Data Summary'!DU114="Yes"),OFFSET('Hygiene Data'!$F$5,0,10*ROW('Hygiene Data'!F108)),NA())</f>
        <v>#N/A</v>
      </c>
      <c r="BG114" s="539" t="e">
        <f ca="1">+IF(AND(ISNUMBER(OFFSET('Hygiene Data'!$F$7,0,10*ROW('Hygiene Data'!F108))),'Data Summary'!DV114="Yes"),OFFSET('Hygiene Data'!$F$7,0,10*ROW('Hygiene Data'!F108)),NA())</f>
        <v>#N/A</v>
      </c>
      <c r="BH114" s="539" t="e">
        <f ca="1">+IF(AND(ISNUMBER(OFFSET('Hygiene Data'!$F$9,0,10*ROW('Hygiene Data'!F108))),'Data Summary'!DW114="Yes"),OFFSET('Hygiene Data'!$F$9,0,10*ROW('Hygiene Data'!F108)),NA())</f>
        <v>#N/A</v>
      </c>
      <c r="BI114" s="539" t="e">
        <f ca="1">+IF(AND(ISNUMBER(OFFSET('Hygiene Data'!$G$5,0,10*ROW('Hygiene Data'!G108))),'Data Summary'!DX114="Yes"),OFFSET('Hygiene Data'!$G$5,0,10*ROW('Hygiene Data'!G108)),NA())</f>
        <v>#N/A</v>
      </c>
      <c r="BJ114" s="539" t="e">
        <f ca="1">+IF(AND(ISNUMBER(OFFSET('Hygiene Data'!$G$7,0,10*ROW('Hygiene Data'!G108))),'Data Summary'!DY114="Yes"),OFFSET('Hygiene Data'!$G$7,0,10*ROW('Hygiene Data'!G108)),NA())</f>
        <v>#N/A</v>
      </c>
      <c r="BK114" s="539" t="e">
        <f ca="1">+IF(AND(ISNUMBER(OFFSET('Hygiene Data'!$G$9,0,10*ROW('Hygiene Data'!G108))),'Data Summary'!DZ114="Yes"),OFFSET('Hygiene Data'!$G$9,0,10*ROW('Hygiene Data'!G108)),NA())</f>
        <v>#N/A</v>
      </c>
      <c r="BL114" s="539" t="e">
        <f ca="1">+IF(AND(ISNUMBER(OFFSET('Hygiene Data'!$H$5,0,10*ROW('Hygiene Data'!H108))),'Data Summary'!EA114="Yes"),OFFSET('Hygiene Data'!$H$5,0,10*ROW('Hygiene Data'!H108)),NA())</f>
        <v>#N/A</v>
      </c>
      <c r="BM114" s="539" t="e">
        <f ca="1">+IF(AND(ISNUMBER(OFFSET('Hygiene Data'!$H$7,0,10*ROW('Hygiene Data'!H108))),'Data Summary'!EB114="Yes"),OFFSET('Hygiene Data'!$H$7,0,10*ROW('Hygiene Data'!H108)),NA())</f>
        <v>#N/A</v>
      </c>
      <c r="BN114" s="539" t="e">
        <f ca="1">+IF(AND(ISNUMBER(OFFSET('Hygiene Data'!$H$9,0,10*ROW('Hygiene Data'!H108))),'Data Summary'!EC114="Yes"),OFFSET('Hygiene Data'!$H$9,0,10*ROW('Hygiene Data'!H108)),NA())</f>
        <v>#N/A</v>
      </c>
      <c r="BO114" s="539" t="e">
        <f ca="1">+IF(AND(ISNUMBER(OFFSET('Hygiene Data'!$I$5,0,10*ROW('Hygiene Data'!I108))),'Data Summary'!ED114="Yes"),OFFSET('Hygiene Data'!$I$5,0,10*ROW('Hygiene Data'!I108)),NA())</f>
        <v>#N/A</v>
      </c>
      <c r="BP114" s="539" t="e">
        <f ca="1">+IF(AND(ISNUMBER(OFFSET('Hygiene Data'!$I$7,0,10*ROW('Hygiene Data'!I108))),'Data Summary'!EE114="Yes"),OFFSET('Hygiene Data'!$I$7,0,10*ROW('Hygiene Data'!I108)),NA())</f>
        <v>#N/A</v>
      </c>
      <c r="BQ114" s="539" t="e">
        <f ca="1">+IF(AND(ISNUMBER(OFFSET('Hygiene Data'!$I$9,0,10*ROW('Hygiene Data'!I108))),'Data Summary'!EF114="Yes"),OFFSET('Hygiene Data'!$I$9,0,10*ROW('Hygiene Data'!I108)),NA())</f>
        <v>#N/A</v>
      </c>
    </row>
    <row r="115" spans="1:69" x14ac:dyDescent="0.25">
      <c r="A115" s="535" t="e">
        <f ca="1">+RIGHT('Data Summary'!A115,LEN('Data Summary'!A115)-9)</f>
        <v>#VALUE!</v>
      </c>
      <c r="B115" s="509" t="str">
        <f ca="1">+IF(ISTEXT('Data Summary'!B115),'Data Summary'!B115,"")</f>
        <v/>
      </c>
      <c r="C115" s="536" t="e">
        <f ca="1">+VALUE('Data Summary'!C115)</f>
        <v>#VALUE!</v>
      </c>
      <c r="D115" s="537" t="e">
        <f ca="1">+IF(AND(ISNUMBER(OFFSET('Water Data'!$D$4,0,10*ROW('Water Data'!D109))),'Data Summary'!BS115="Yes"),100-OFFSET('Water Data'!$D$4,0,10*ROW('Water Data'!D109)),NA())</f>
        <v>#N/A</v>
      </c>
      <c r="E115" s="537" t="e">
        <f ca="1">+IF(AND(ISNUMBER(OFFSET('Water Data'!$D$6,0,10*ROW('Water Data'!D109))),'Data Summary'!BT115="Yes"),OFFSET('Water Data'!$D$6,0,10*ROW('Water Data'!D109)),NA())</f>
        <v>#N/A</v>
      </c>
      <c r="F115" s="537" t="e">
        <f ca="1">+IF(AND(ISNUMBER(OFFSET('Water Data'!$D$9,0,10*ROW('Water Data'!D109))),'Data Summary'!BU115="Yes"),OFFSET('Water Data'!$D$9,0,10*ROW('Water Data'!D109)),NA())</f>
        <v>#N/A</v>
      </c>
      <c r="G115" s="537" t="e">
        <f ca="1">+IF(AND(ISNUMBER(OFFSET('Water Data'!$E$4,0,10*ROW('Water Data'!E109))),'Data Summary'!BV115="Yes"),100-OFFSET('Water Data'!$E$4,0,10*ROW('Water Data'!E109)),NA())</f>
        <v>#N/A</v>
      </c>
      <c r="H115" s="537" t="e">
        <f ca="1">+IF(AND(ISNUMBER(OFFSET('Water Data'!$E$6,0,10*ROW('Water Data'!E109))),'Data Summary'!BW115="Yes"),OFFSET('Water Data'!$E$6,0,10*ROW('Water Data'!E109)),NA())</f>
        <v>#N/A</v>
      </c>
      <c r="I115" s="537" t="e">
        <f ca="1">+IF(AND(ISNUMBER(OFFSET('Water Data'!$E$9,0,10*ROW('Water Data'!E109))),'Data Summary'!BX115="Yes"),OFFSET('Water Data'!$E$9,0,10*ROW('Water Data'!E109)),NA())</f>
        <v>#N/A</v>
      </c>
      <c r="J115" s="537" t="e">
        <f ca="1">+IF(AND(ISNUMBER(OFFSET('Water Data'!$F$4,0,10*ROW('Water Data'!F109))),'Data Summary'!BY115="Yes"),100-OFFSET('Water Data'!$F$4,0,10*ROW('Water Data'!F109)),NA())</f>
        <v>#N/A</v>
      </c>
      <c r="K115" s="537" t="e">
        <f ca="1">+IF(AND(ISNUMBER(OFFSET('Water Data'!$F$6,0,10*ROW('Water Data'!F109))),'Data Summary'!BZ115="Yes"),OFFSET('Water Data'!$F$6,0,10*ROW('Water Data'!F109)),NA())</f>
        <v>#N/A</v>
      </c>
      <c r="L115" s="537" t="e">
        <f ca="1">+IF(AND(ISNUMBER(OFFSET('Water Data'!$F$9,0,10*ROW('Water Data'!F109))),'Data Summary'!CA115="Yes"),OFFSET('Water Data'!$F$9,0,10*ROW('Water Data'!F109)),NA())</f>
        <v>#N/A</v>
      </c>
      <c r="M115" s="537" t="e">
        <f ca="1">+IF(AND(ISNUMBER(OFFSET('Water Data'!$G$4,0,10*ROW('Water Data'!G109))),'Data Summary'!CB115="Yes"),100-OFFSET('Water Data'!$G$4,0,10*ROW('Water Data'!G109)),NA())</f>
        <v>#N/A</v>
      </c>
      <c r="N115" s="537" t="e">
        <f ca="1">+IF(AND(ISNUMBER(OFFSET('Water Data'!$G$6,0,10*ROW('Water Data'!G109))),'Data Summary'!CC115="Yes"),OFFSET('Water Data'!$G$6,0,10*ROW('Water Data'!G109)),NA())</f>
        <v>#N/A</v>
      </c>
      <c r="O115" s="537" t="e">
        <f ca="1">+IF(AND(ISNUMBER(OFFSET('Water Data'!$G$9,0,10*ROW('Water Data'!G109))),'Data Summary'!CD115="Yes"),OFFSET('Water Data'!$G$9,0,10*ROW('Water Data'!G109)),NA())</f>
        <v>#N/A</v>
      </c>
      <c r="P115" s="537" t="e">
        <f ca="1">+IF(AND(ISNUMBER(OFFSET('Water Data'!$H$4,0,10*ROW('Water Data'!H109))),'Data Summary'!CE115="Yes"),100-OFFSET('Water Data'!$H$4,0,10*ROW('Water Data'!H109)),NA())</f>
        <v>#N/A</v>
      </c>
      <c r="Q115" s="537" t="e">
        <f ca="1">+IF(AND(ISNUMBER(OFFSET('Water Data'!$H$6,0,10*ROW('Water Data'!H109))),'Data Summary'!CF115="Yes"),OFFSET('Water Data'!$H$6,0,10*ROW('Water Data'!H109)),NA())</f>
        <v>#N/A</v>
      </c>
      <c r="R115" s="537" t="e">
        <f ca="1">+IF(AND(ISNUMBER(OFFSET('Water Data'!$H$9,0,10*ROW('Water Data'!H109))),'Data Summary'!CG115="Yes"),OFFSET('Water Data'!$H$9,0,10*ROW('Water Data'!H109)),NA())</f>
        <v>#N/A</v>
      </c>
      <c r="S115" s="537" t="e">
        <f ca="1">+IF(AND(ISNUMBER(OFFSET('Water Data'!$I$4,0,10*ROW('Water Data'!I109))),'Data Summary'!CH115="Yes"),100-OFFSET('Water Data'!$I$4,0,10*ROW('Water Data'!I109)),NA())</f>
        <v>#N/A</v>
      </c>
      <c r="T115" s="537" t="e">
        <f ca="1">+IF(AND(ISNUMBER(OFFSET('Water Data'!$I$6,0,10*ROW('Water Data'!I109))),'Data Summary'!CI115="Yes"),OFFSET('Water Data'!$I$6,0,10*ROW('Water Data'!I109)),NA())</f>
        <v>#N/A</v>
      </c>
      <c r="U115" s="537" t="e">
        <f ca="1">+IF(AND(ISNUMBER(OFFSET('Water Data'!$I$9,0,10*ROW('Water Data'!I109))),'Data Summary'!CJ115="Yes"),OFFSET('Water Data'!$I$9,0,10*ROW('Water Data'!I109)),NA())</f>
        <v>#N/A</v>
      </c>
      <c r="V115" s="538" t="e">
        <f ca="1">+IF(AND(ISNUMBER(OFFSET('Sanitation Data'!$D$4,0,10*ROW('Sanitation Data'!D109))),'Data Summary'!CK115="Yes"),100-OFFSET('Sanitation Data'!$D$4,0,10*ROW('Sanitation Data'!D109)),NA())</f>
        <v>#N/A</v>
      </c>
      <c r="W115" s="538" t="e">
        <f ca="1">+IF(AND(ISNUMBER(OFFSET('Sanitation Data'!$D$6,0,10*ROW('Sanitation Data'!D109))),'Data Summary'!CL115="Yes"),OFFSET('Sanitation Data'!$D$6,0,10*ROW('Sanitation Data'!D109)),NA())</f>
        <v>#N/A</v>
      </c>
      <c r="X115" s="538" t="e">
        <f ca="1">+IF(AND(ISNUMBER(OFFSET('Sanitation Data'!$D$10,0,10*ROW('Sanitation Data'!D109))),'Data Summary'!CM115="Yes"),OFFSET('Sanitation Data'!$D$10,0,10*ROW('Sanitation Data'!D109)),NA())</f>
        <v>#N/A</v>
      </c>
      <c r="Y115" s="538" t="e">
        <f ca="1">+IF(AND(ISNUMBER(OFFSET('Sanitation Data'!$D$11,0,10*ROW('Sanitation Data'!D109))),'Data Summary'!CN115="Yes"),OFFSET('Sanitation Data'!$D$11,0,10*ROW('Sanitation Data'!D109)),NA())</f>
        <v>#N/A</v>
      </c>
      <c r="Z115" s="538" t="e">
        <f ca="1">+IF(AND(ISNUMBER(OFFSET('Sanitation Data'!$D$12,0,10*ROW('Sanitation Data'!D109))),'Data Summary'!CO115="Yes"),OFFSET('Sanitation Data'!$D$12,0,10*ROW('Sanitation Data'!D109)),NA())</f>
        <v>#N/A</v>
      </c>
      <c r="AA115" s="538" t="e">
        <f ca="1">+IF(AND(ISNUMBER(OFFSET('Sanitation Data'!$E$4,0,10*ROW('Sanitation Data'!E109))),'Data Summary'!CP115="Yes"),100-OFFSET('Sanitation Data'!$E$4,0,10*ROW('Sanitation Data'!E109)),NA())</f>
        <v>#N/A</v>
      </c>
      <c r="AB115" s="538" t="e">
        <f ca="1">+IF(AND(ISNUMBER(OFFSET('Sanitation Data'!$E$6,0,10*ROW('Sanitation Data'!E109))),'Data Summary'!CQ115="Yes"),OFFSET('Sanitation Data'!$E$6,0,10*ROW('Sanitation Data'!E109)),NA())</f>
        <v>#N/A</v>
      </c>
      <c r="AC115" s="538" t="e">
        <f ca="1">+IF(AND(ISNUMBER(OFFSET('Sanitation Data'!$E$10,0,10*ROW('Sanitation Data'!E109))),'Data Summary'!CR115="Yes"),OFFSET('Sanitation Data'!$E$10,0,10*ROW('Sanitation Data'!E109)),NA())</f>
        <v>#N/A</v>
      </c>
      <c r="AD115" s="538" t="e">
        <f ca="1">+IF(AND(ISNUMBER(OFFSET('Sanitation Data'!$E$11,0,10*ROW('Sanitation Data'!E109))),'Data Summary'!CS115="Yes"),OFFSET('Sanitation Data'!$E$11,0,10*ROW('Sanitation Data'!E109)),NA())</f>
        <v>#N/A</v>
      </c>
      <c r="AE115" s="538" t="e">
        <f ca="1">+IF(AND(ISNUMBER(OFFSET('Sanitation Data'!$E$12,0,10*ROW('Sanitation Data'!E109))),'Data Summary'!CT115="Yes"),OFFSET('Sanitation Data'!$E$12,0,10*ROW('Sanitation Data'!E109)),NA())</f>
        <v>#N/A</v>
      </c>
      <c r="AF115" s="538" t="e">
        <f ca="1">+IF(AND(ISNUMBER(OFFSET('Sanitation Data'!$F$4,0,10*ROW('Sanitation Data'!F109))),'Data Summary'!CU115="Yes"),100-OFFSET('Sanitation Data'!$F$4,0,10*ROW('Sanitation Data'!F109)),NA())</f>
        <v>#N/A</v>
      </c>
      <c r="AG115" s="538" t="e">
        <f ca="1">+IF(AND(ISNUMBER(OFFSET('Sanitation Data'!$F$6,0,10*ROW('Sanitation Data'!F109))),'Data Summary'!CV115="Yes"),OFFSET('Sanitation Data'!$F$6,0,10*ROW('Sanitation Data'!F109)),NA())</f>
        <v>#N/A</v>
      </c>
      <c r="AH115" s="538" t="e">
        <f ca="1">+IF(AND(ISNUMBER(OFFSET('Sanitation Data'!$F$10,0,10*ROW('Sanitation Data'!F109))),'Data Summary'!CW115="Yes"),OFFSET('Sanitation Data'!$F$10,0,10*ROW('Sanitation Data'!F109)),NA())</f>
        <v>#N/A</v>
      </c>
      <c r="AI115" s="538" t="e">
        <f ca="1">+IF(AND(ISNUMBER(OFFSET('Sanitation Data'!$F$11,0,10*ROW('Sanitation Data'!F109))),'Data Summary'!CX115="Yes"),OFFSET('Sanitation Data'!$F$11,0,10*ROW('Sanitation Data'!F109)),NA())</f>
        <v>#N/A</v>
      </c>
      <c r="AJ115" s="538" t="e">
        <f ca="1">+IF(AND(ISNUMBER(OFFSET('Sanitation Data'!$F$12,0,10*ROW('Sanitation Data'!F109))),'Data Summary'!CY115="Yes"),OFFSET('Sanitation Data'!$F$12,0,10*ROW('Sanitation Data'!F109)),NA())</f>
        <v>#N/A</v>
      </c>
      <c r="AK115" s="538" t="e">
        <f ca="1">+IF(AND(ISNUMBER(OFFSET('Sanitation Data'!$G$4,0,10*ROW('Sanitation Data'!G109))),'Data Summary'!CZ115="Yes"),100-OFFSET('Sanitation Data'!$G$4,0,10*ROW('Sanitation Data'!G109)),NA())</f>
        <v>#N/A</v>
      </c>
      <c r="AL115" s="538" t="e">
        <f ca="1">+IF(AND(ISNUMBER(OFFSET('Sanitation Data'!$G$6,0,10*ROW('Sanitation Data'!G109))),'Data Summary'!DA115="Yes"),OFFSET('Sanitation Data'!$G$6,0,10*ROW('Sanitation Data'!G109)),NA())</f>
        <v>#N/A</v>
      </c>
      <c r="AM115" s="538" t="e">
        <f ca="1">+IF(AND(ISNUMBER(OFFSET('Sanitation Data'!$G$10,0,10*ROW('Sanitation Data'!G109))),'Data Summary'!DB115="Yes"),OFFSET('Sanitation Data'!$G$10,0,10*ROW('Sanitation Data'!G109)),NA())</f>
        <v>#N/A</v>
      </c>
      <c r="AN115" s="538" t="e">
        <f ca="1">+IF(AND(ISNUMBER(OFFSET('Sanitation Data'!$G$11,0,10*ROW('Sanitation Data'!G109))),'Data Summary'!DC115="Yes"),OFFSET('Sanitation Data'!$G$11,0,10*ROW('Sanitation Data'!G109)),NA())</f>
        <v>#N/A</v>
      </c>
      <c r="AO115" s="538" t="e">
        <f ca="1">+IF(AND(ISNUMBER(OFFSET('Sanitation Data'!$G$12,0,10*ROW('Sanitation Data'!G109))),'Data Summary'!DD115="Yes"),OFFSET('Sanitation Data'!$G$12,0,10*ROW('Sanitation Data'!G109)),NA())</f>
        <v>#N/A</v>
      </c>
      <c r="AP115" s="538" t="e">
        <f ca="1">+IF(AND(ISNUMBER(OFFSET('Sanitation Data'!$H$4,0,10*ROW('Sanitation Data'!H109))),'Data Summary'!DE115="Yes"),100-OFFSET('Sanitation Data'!$H$4,0,10*ROW('Sanitation Data'!H109)),NA())</f>
        <v>#N/A</v>
      </c>
      <c r="AQ115" s="538" t="e">
        <f ca="1">+IF(AND(ISNUMBER(OFFSET('Sanitation Data'!$H$6,0,10*ROW('Sanitation Data'!H109))),'Data Summary'!DF115="Yes"),OFFSET('Sanitation Data'!$H$6,0,10*ROW('Sanitation Data'!H109)),NA())</f>
        <v>#N/A</v>
      </c>
      <c r="AR115" s="538" t="e">
        <f ca="1">+IF(AND(ISNUMBER(OFFSET('Sanitation Data'!$H$10,0,10*ROW('Sanitation Data'!H109))),'Data Summary'!DG115="Yes"),OFFSET('Sanitation Data'!$H$10,0,10*ROW('Sanitation Data'!H109)),NA())</f>
        <v>#N/A</v>
      </c>
      <c r="AS115" s="538" t="e">
        <f ca="1">+IF(AND(ISNUMBER(OFFSET('Sanitation Data'!$H$11,0,10*ROW('Sanitation Data'!H109))),'Data Summary'!DH115="Yes"),OFFSET('Sanitation Data'!$H$11,0,10*ROW('Sanitation Data'!H109)),NA())</f>
        <v>#N/A</v>
      </c>
      <c r="AT115" s="538" t="e">
        <f ca="1">+IF(AND(ISNUMBER(OFFSET('Sanitation Data'!$H$12,0,10*ROW('Sanitation Data'!H109))),'Data Summary'!DI115="Yes"),OFFSET('Sanitation Data'!$H$12,0,10*ROW('Sanitation Data'!H109)),NA())</f>
        <v>#N/A</v>
      </c>
      <c r="AU115" s="538" t="e">
        <f ca="1">+IF(AND(ISNUMBER(OFFSET('Sanitation Data'!$I$4,0,10*ROW('Sanitation Data'!I109))),'Data Summary'!DJ115="Yes"),100-OFFSET('Sanitation Data'!$I$4,0,10*ROW('Sanitation Data'!I109)),NA())</f>
        <v>#N/A</v>
      </c>
      <c r="AV115" s="538" t="e">
        <f ca="1">+IF(AND(ISNUMBER(OFFSET('Sanitation Data'!$I$6,0,10*ROW('Sanitation Data'!I109))),'Data Summary'!DK115="Yes"),OFFSET('Sanitation Data'!$I$6,0,10*ROW('Sanitation Data'!I109)),NA())</f>
        <v>#N/A</v>
      </c>
      <c r="AW115" s="538" t="e">
        <f ca="1">+IF(AND(ISNUMBER(OFFSET('Sanitation Data'!$I$10,0,10*ROW('Sanitation Data'!I109))),'Data Summary'!DL115="Yes"),OFFSET('Sanitation Data'!$I$10,0,10*ROW('Sanitation Data'!I109)),NA())</f>
        <v>#N/A</v>
      </c>
      <c r="AX115" s="538" t="e">
        <f ca="1">+IF(AND(ISNUMBER(OFFSET('Sanitation Data'!$I$11,0,10*ROW('Sanitation Data'!I109))),'Data Summary'!DM115="Yes"),OFFSET('Sanitation Data'!$I$11,0,10*ROW('Sanitation Data'!I109)),NA())</f>
        <v>#N/A</v>
      </c>
      <c r="AY115" s="538" t="e">
        <f ca="1">+IF(AND(ISNUMBER(OFFSET('Sanitation Data'!$I$12,0,10*ROW('Sanitation Data'!I109))),'Data Summary'!DN115="Yes"),OFFSET('Sanitation Data'!$I$12,0,10*ROW('Sanitation Data'!I109)),NA())</f>
        <v>#N/A</v>
      </c>
      <c r="AZ115" s="539" t="e">
        <f ca="1">+IF(AND(ISNUMBER(OFFSET('Hygiene Data'!$D$5,0,10*ROW('Hygiene Data'!D109))),'Data Summary'!DO115="Yes"),OFFSET('Hygiene Data'!$D$5,0,10*ROW('Hygiene Data'!D109)),NA())</f>
        <v>#N/A</v>
      </c>
      <c r="BA115" s="539" t="e">
        <f ca="1">+IF(AND(ISNUMBER(OFFSET('Hygiene Data'!$D$7,0,10*ROW('Hygiene Data'!D109))),'Data Summary'!DP115="Yes"),OFFSET('Hygiene Data'!$D$7,0,10*ROW('Hygiene Data'!D109)),NA())</f>
        <v>#N/A</v>
      </c>
      <c r="BB115" s="539" t="e">
        <f ca="1">+IF(AND(ISNUMBER(OFFSET('Hygiene Data'!$D$9,0,10*ROW('Hygiene Data'!D109))),'Data Summary'!DQ115="Yes"),OFFSET('Hygiene Data'!$D$9,0,10*ROW('Hygiene Data'!D109)),NA())</f>
        <v>#N/A</v>
      </c>
      <c r="BC115" s="539" t="e">
        <f ca="1">+IF(AND(ISNUMBER(OFFSET('Hygiene Data'!$E$5,0,10*ROW('Hygiene Data'!E109))),'Data Summary'!DR115="Yes"),OFFSET('Hygiene Data'!$E$5,0,10*ROW('Hygiene Data'!E109)),NA())</f>
        <v>#N/A</v>
      </c>
      <c r="BD115" s="539" t="e">
        <f ca="1">+IF(AND(ISNUMBER(OFFSET('Hygiene Data'!$E$7,0,10*ROW('Hygiene Data'!E109))),'Data Summary'!DS115="Yes"),OFFSET('Hygiene Data'!$E$7,0,10*ROW('Hygiene Data'!E109)),NA())</f>
        <v>#N/A</v>
      </c>
      <c r="BE115" s="539" t="e">
        <f ca="1">+IF(AND(ISNUMBER(OFFSET('Hygiene Data'!$E$9,0,10*ROW('Hygiene Data'!E109))),'Data Summary'!DT115="Yes"),OFFSET('Hygiene Data'!$E$9,0,10*ROW('Hygiene Data'!E109)),NA())</f>
        <v>#N/A</v>
      </c>
      <c r="BF115" s="539" t="e">
        <f ca="1">+IF(AND(ISNUMBER(OFFSET('Hygiene Data'!$F$5,0,10*ROW('Hygiene Data'!F109))),'Data Summary'!DU115="Yes"),OFFSET('Hygiene Data'!$F$5,0,10*ROW('Hygiene Data'!F109)),NA())</f>
        <v>#N/A</v>
      </c>
      <c r="BG115" s="539" t="e">
        <f ca="1">+IF(AND(ISNUMBER(OFFSET('Hygiene Data'!$F$7,0,10*ROW('Hygiene Data'!F109))),'Data Summary'!DV115="Yes"),OFFSET('Hygiene Data'!$F$7,0,10*ROW('Hygiene Data'!F109)),NA())</f>
        <v>#N/A</v>
      </c>
      <c r="BH115" s="539" t="e">
        <f ca="1">+IF(AND(ISNUMBER(OFFSET('Hygiene Data'!$F$9,0,10*ROW('Hygiene Data'!F109))),'Data Summary'!DW115="Yes"),OFFSET('Hygiene Data'!$F$9,0,10*ROW('Hygiene Data'!F109)),NA())</f>
        <v>#N/A</v>
      </c>
      <c r="BI115" s="539" t="e">
        <f ca="1">+IF(AND(ISNUMBER(OFFSET('Hygiene Data'!$G$5,0,10*ROW('Hygiene Data'!G109))),'Data Summary'!DX115="Yes"),OFFSET('Hygiene Data'!$G$5,0,10*ROW('Hygiene Data'!G109)),NA())</f>
        <v>#N/A</v>
      </c>
      <c r="BJ115" s="539" t="e">
        <f ca="1">+IF(AND(ISNUMBER(OFFSET('Hygiene Data'!$G$7,0,10*ROW('Hygiene Data'!G109))),'Data Summary'!DY115="Yes"),OFFSET('Hygiene Data'!$G$7,0,10*ROW('Hygiene Data'!G109)),NA())</f>
        <v>#N/A</v>
      </c>
      <c r="BK115" s="539" t="e">
        <f ca="1">+IF(AND(ISNUMBER(OFFSET('Hygiene Data'!$G$9,0,10*ROW('Hygiene Data'!G109))),'Data Summary'!DZ115="Yes"),OFFSET('Hygiene Data'!$G$9,0,10*ROW('Hygiene Data'!G109)),NA())</f>
        <v>#N/A</v>
      </c>
      <c r="BL115" s="539" t="e">
        <f ca="1">+IF(AND(ISNUMBER(OFFSET('Hygiene Data'!$H$5,0,10*ROW('Hygiene Data'!H109))),'Data Summary'!EA115="Yes"),OFFSET('Hygiene Data'!$H$5,0,10*ROW('Hygiene Data'!H109)),NA())</f>
        <v>#N/A</v>
      </c>
      <c r="BM115" s="539" t="e">
        <f ca="1">+IF(AND(ISNUMBER(OFFSET('Hygiene Data'!$H$7,0,10*ROW('Hygiene Data'!H109))),'Data Summary'!EB115="Yes"),OFFSET('Hygiene Data'!$H$7,0,10*ROW('Hygiene Data'!H109)),NA())</f>
        <v>#N/A</v>
      </c>
      <c r="BN115" s="539" t="e">
        <f ca="1">+IF(AND(ISNUMBER(OFFSET('Hygiene Data'!$H$9,0,10*ROW('Hygiene Data'!H109))),'Data Summary'!EC115="Yes"),OFFSET('Hygiene Data'!$H$9,0,10*ROW('Hygiene Data'!H109)),NA())</f>
        <v>#N/A</v>
      </c>
      <c r="BO115" s="539" t="e">
        <f ca="1">+IF(AND(ISNUMBER(OFFSET('Hygiene Data'!$I$5,0,10*ROW('Hygiene Data'!I109))),'Data Summary'!ED115="Yes"),OFFSET('Hygiene Data'!$I$5,0,10*ROW('Hygiene Data'!I109)),NA())</f>
        <v>#N/A</v>
      </c>
      <c r="BP115" s="539" t="e">
        <f ca="1">+IF(AND(ISNUMBER(OFFSET('Hygiene Data'!$I$7,0,10*ROW('Hygiene Data'!I109))),'Data Summary'!EE115="Yes"),OFFSET('Hygiene Data'!$I$7,0,10*ROW('Hygiene Data'!I109)),NA())</f>
        <v>#N/A</v>
      </c>
      <c r="BQ115" s="539" t="e">
        <f ca="1">+IF(AND(ISNUMBER(OFFSET('Hygiene Data'!$I$9,0,10*ROW('Hygiene Data'!I109))),'Data Summary'!EF115="Yes"),OFFSET('Hygiene Data'!$I$9,0,10*ROW('Hygiene Data'!I109)),NA())</f>
        <v>#N/A</v>
      </c>
    </row>
    <row r="116" spans="1:69" x14ac:dyDescent="0.25">
      <c r="A116" s="535" t="e">
        <f ca="1">+RIGHT('Data Summary'!A116,LEN('Data Summary'!A116)-9)</f>
        <v>#VALUE!</v>
      </c>
      <c r="B116" s="509" t="str">
        <f ca="1">+IF(ISTEXT('Data Summary'!B116),'Data Summary'!B116,"")</f>
        <v/>
      </c>
      <c r="C116" s="536" t="e">
        <f ca="1">+VALUE('Data Summary'!C116)</f>
        <v>#VALUE!</v>
      </c>
      <c r="D116" s="537" t="e">
        <f ca="1">+IF(AND(ISNUMBER(OFFSET('Water Data'!$D$4,0,10*ROW('Water Data'!D110))),'Data Summary'!BS116="Yes"),100-OFFSET('Water Data'!$D$4,0,10*ROW('Water Data'!D110)),NA())</f>
        <v>#N/A</v>
      </c>
      <c r="E116" s="537" t="e">
        <f ca="1">+IF(AND(ISNUMBER(OFFSET('Water Data'!$D$6,0,10*ROW('Water Data'!D110))),'Data Summary'!BT116="Yes"),OFFSET('Water Data'!$D$6,0,10*ROW('Water Data'!D110)),NA())</f>
        <v>#N/A</v>
      </c>
      <c r="F116" s="537" t="e">
        <f ca="1">+IF(AND(ISNUMBER(OFFSET('Water Data'!$D$9,0,10*ROW('Water Data'!D110))),'Data Summary'!BU116="Yes"),OFFSET('Water Data'!$D$9,0,10*ROW('Water Data'!D110)),NA())</f>
        <v>#N/A</v>
      </c>
      <c r="G116" s="537" t="e">
        <f ca="1">+IF(AND(ISNUMBER(OFFSET('Water Data'!$E$4,0,10*ROW('Water Data'!E110))),'Data Summary'!BV116="Yes"),100-OFFSET('Water Data'!$E$4,0,10*ROW('Water Data'!E110)),NA())</f>
        <v>#N/A</v>
      </c>
      <c r="H116" s="537" t="e">
        <f ca="1">+IF(AND(ISNUMBER(OFFSET('Water Data'!$E$6,0,10*ROW('Water Data'!E110))),'Data Summary'!BW116="Yes"),OFFSET('Water Data'!$E$6,0,10*ROW('Water Data'!E110)),NA())</f>
        <v>#N/A</v>
      </c>
      <c r="I116" s="537" t="e">
        <f ca="1">+IF(AND(ISNUMBER(OFFSET('Water Data'!$E$9,0,10*ROW('Water Data'!E110))),'Data Summary'!BX116="Yes"),OFFSET('Water Data'!$E$9,0,10*ROW('Water Data'!E110)),NA())</f>
        <v>#N/A</v>
      </c>
      <c r="J116" s="537" t="e">
        <f ca="1">+IF(AND(ISNUMBER(OFFSET('Water Data'!$F$4,0,10*ROW('Water Data'!F110))),'Data Summary'!BY116="Yes"),100-OFFSET('Water Data'!$F$4,0,10*ROW('Water Data'!F110)),NA())</f>
        <v>#N/A</v>
      </c>
      <c r="K116" s="537" t="e">
        <f ca="1">+IF(AND(ISNUMBER(OFFSET('Water Data'!$F$6,0,10*ROW('Water Data'!F110))),'Data Summary'!BZ116="Yes"),OFFSET('Water Data'!$F$6,0,10*ROW('Water Data'!F110)),NA())</f>
        <v>#N/A</v>
      </c>
      <c r="L116" s="537" t="e">
        <f ca="1">+IF(AND(ISNUMBER(OFFSET('Water Data'!$F$9,0,10*ROW('Water Data'!F110))),'Data Summary'!CA116="Yes"),OFFSET('Water Data'!$F$9,0,10*ROW('Water Data'!F110)),NA())</f>
        <v>#N/A</v>
      </c>
      <c r="M116" s="537" t="e">
        <f ca="1">+IF(AND(ISNUMBER(OFFSET('Water Data'!$G$4,0,10*ROW('Water Data'!G110))),'Data Summary'!CB116="Yes"),100-OFFSET('Water Data'!$G$4,0,10*ROW('Water Data'!G110)),NA())</f>
        <v>#N/A</v>
      </c>
      <c r="N116" s="537" t="e">
        <f ca="1">+IF(AND(ISNUMBER(OFFSET('Water Data'!$G$6,0,10*ROW('Water Data'!G110))),'Data Summary'!CC116="Yes"),OFFSET('Water Data'!$G$6,0,10*ROW('Water Data'!G110)),NA())</f>
        <v>#N/A</v>
      </c>
      <c r="O116" s="537" t="e">
        <f ca="1">+IF(AND(ISNUMBER(OFFSET('Water Data'!$G$9,0,10*ROW('Water Data'!G110))),'Data Summary'!CD116="Yes"),OFFSET('Water Data'!$G$9,0,10*ROW('Water Data'!G110)),NA())</f>
        <v>#N/A</v>
      </c>
      <c r="P116" s="537" t="e">
        <f ca="1">+IF(AND(ISNUMBER(OFFSET('Water Data'!$H$4,0,10*ROW('Water Data'!H110))),'Data Summary'!CE116="Yes"),100-OFFSET('Water Data'!$H$4,0,10*ROW('Water Data'!H110)),NA())</f>
        <v>#N/A</v>
      </c>
      <c r="Q116" s="537" t="e">
        <f ca="1">+IF(AND(ISNUMBER(OFFSET('Water Data'!$H$6,0,10*ROW('Water Data'!H110))),'Data Summary'!CF116="Yes"),OFFSET('Water Data'!$H$6,0,10*ROW('Water Data'!H110)),NA())</f>
        <v>#N/A</v>
      </c>
      <c r="R116" s="537" t="e">
        <f ca="1">+IF(AND(ISNUMBER(OFFSET('Water Data'!$H$9,0,10*ROW('Water Data'!H110))),'Data Summary'!CG116="Yes"),OFFSET('Water Data'!$H$9,0,10*ROW('Water Data'!H110)),NA())</f>
        <v>#N/A</v>
      </c>
      <c r="S116" s="537" t="e">
        <f ca="1">+IF(AND(ISNUMBER(OFFSET('Water Data'!$I$4,0,10*ROW('Water Data'!I110))),'Data Summary'!CH116="Yes"),100-OFFSET('Water Data'!$I$4,0,10*ROW('Water Data'!I110)),NA())</f>
        <v>#N/A</v>
      </c>
      <c r="T116" s="537" t="e">
        <f ca="1">+IF(AND(ISNUMBER(OFFSET('Water Data'!$I$6,0,10*ROW('Water Data'!I110))),'Data Summary'!CI116="Yes"),OFFSET('Water Data'!$I$6,0,10*ROW('Water Data'!I110)),NA())</f>
        <v>#N/A</v>
      </c>
      <c r="U116" s="537" t="e">
        <f ca="1">+IF(AND(ISNUMBER(OFFSET('Water Data'!$I$9,0,10*ROW('Water Data'!I110))),'Data Summary'!CJ116="Yes"),OFFSET('Water Data'!$I$9,0,10*ROW('Water Data'!I110)),NA())</f>
        <v>#N/A</v>
      </c>
      <c r="V116" s="538" t="e">
        <f ca="1">+IF(AND(ISNUMBER(OFFSET('Sanitation Data'!$D$4,0,10*ROW('Sanitation Data'!D110))),'Data Summary'!CK116="Yes"),100-OFFSET('Sanitation Data'!$D$4,0,10*ROW('Sanitation Data'!D110)),NA())</f>
        <v>#N/A</v>
      </c>
      <c r="W116" s="538" t="e">
        <f ca="1">+IF(AND(ISNUMBER(OFFSET('Sanitation Data'!$D$6,0,10*ROW('Sanitation Data'!D110))),'Data Summary'!CL116="Yes"),OFFSET('Sanitation Data'!$D$6,0,10*ROW('Sanitation Data'!D110)),NA())</f>
        <v>#N/A</v>
      </c>
      <c r="X116" s="538" t="e">
        <f ca="1">+IF(AND(ISNUMBER(OFFSET('Sanitation Data'!$D$10,0,10*ROW('Sanitation Data'!D110))),'Data Summary'!CM116="Yes"),OFFSET('Sanitation Data'!$D$10,0,10*ROW('Sanitation Data'!D110)),NA())</f>
        <v>#N/A</v>
      </c>
      <c r="Y116" s="538" t="e">
        <f ca="1">+IF(AND(ISNUMBER(OFFSET('Sanitation Data'!$D$11,0,10*ROW('Sanitation Data'!D110))),'Data Summary'!CN116="Yes"),OFFSET('Sanitation Data'!$D$11,0,10*ROW('Sanitation Data'!D110)),NA())</f>
        <v>#N/A</v>
      </c>
      <c r="Z116" s="538" t="e">
        <f ca="1">+IF(AND(ISNUMBER(OFFSET('Sanitation Data'!$D$12,0,10*ROW('Sanitation Data'!D110))),'Data Summary'!CO116="Yes"),OFFSET('Sanitation Data'!$D$12,0,10*ROW('Sanitation Data'!D110)),NA())</f>
        <v>#N/A</v>
      </c>
      <c r="AA116" s="538" t="e">
        <f ca="1">+IF(AND(ISNUMBER(OFFSET('Sanitation Data'!$E$4,0,10*ROW('Sanitation Data'!E110))),'Data Summary'!CP116="Yes"),100-OFFSET('Sanitation Data'!$E$4,0,10*ROW('Sanitation Data'!E110)),NA())</f>
        <v>#N/A</v>
      </c>
      <c r="AB116" s="538" t="e">
        <f ca="1">+IF(AND(ISNUMBER(OFFSET('Sanitation Data'!$E$6,0,10*ROW('Sanitation Data'!E110))),'Data Summary'!CQ116="Yes"),OFFSET('Sanitation Data'!$E$6,0,10*ROW('Sanitation Data'!E110)),NA())</f>
        <v>#N/A</v>
      </c>
      <c r="AC116" s="538" t="e">
        <f ca="1">+IF(AND(ISNUMBER(OFFSET('Sanitation Data'!$E$10,0,10*ROW('Sanitation Data'!E110))),'Data Summary'!CR116="Yes"),OFFSET('Sanitation Data'!$E$10,0,10*ROW('Sanitation Data'!E110)),NA())</f>
        <v>#N/A</v>
      </c>
      <c r="AD116" s="538" t="e">
        <f ca="1">+IF(AND(ISNUMBER(OFFSET('Sanitation Data'!$E$11,0,10*ROW('Sanitation Data'!E110))),'Data Summary'!CS116="Yes"),OFFSET('Sanitation Data'!$E$11,0,10*ROW('Sanitation Data'!E110)),NA())</f>
        <v>#N/A</v>
      </c>
      <c r="AE116" s="538" t="e">
        <f ca="1">+IF(AND(ISNUMBER(OFFSET('Sanitation Data'!$E$12,0,10*ROW('Sanitation Data'!E110))),'Data Summary'!CT116="Yes"),OFFSET('Sanitation Data'!$E$12,0,10*ROW('Sanitation Data'!E110)),NA())</f>
        <v>#N/A</v>
      </c>
      <c r="AF116" s="538" t="e">
        <f ca="1">+IF(AND(ISNUMBER(OFFSET('Sanitation Data'!$F$4,0,10*ROW('Sanitation Data'!F110))),'Data Summary'!CU116="Yes"),100-OFFSET('Sanitation Data'!$F$4,0,10*ROW('Sanitation Data'!F110)),NA())</f>
        <v>#N/A</v>
      </c>
      <c r="AG116" s="538" t="e">
        <f ca="1">+IF(AND(ISNUMBER(OFFSET('Sanitation Data'!$F$6,0,10*ROW('Sanitation Data'!F110))),'Data Summary'!CV116="Yes"),OFFSET('Sanitation Data'!$F$6,0,10*ROW('Sanitation Data'!F110)),NA())</f>
        <v>#N/A</v>
      </c>
      <c r="AH116" s="538" t="e">
        <f ca="1">+IF(AND(ISNUMBER(OFFSET('Sanitation Data'!$F$10,0,10*ROW('Sanitation Data'!F110))),'Data Summary'!CW116="Yes"),OFFSET('Sanitation Data'!$F$10,0,10*ROW('Sanitation Data'!F110)),NA())</f>
        <v>#N/A</v>
      </c>
      <c r="AI116" s="538" t="e">
        <f ca="1">+IF(AND(ISNUMBER(OFFSET('Sanitation Data'!$F$11,0,10*ROW('Sanitation Data'!F110))),'Data Summary'!CX116="Yes"),OFFSET('Sanitation Data'!$F$11,0,10*ROW('Sanitation Data'!F110)),NA())</f>
        <v>#N/A</v>
      </c>
      <c r="AJ116" s="538" t="e">
        <f ca="1">+IF(AND(ISNUMBER(OFFSET('Sanitation Data'!$F$12,0,10*ROW('Sanitation Data'!F110))),'Data Summary'!CY116="Yes"),OFFSET('Sanitation Data'!$F$12,0,10*ROW('Sanitation Data'!F110)),NA())</f>
        <v>#N/A</v>
      </c>
      <c r="AK116" s="538" t="e">
        <f ca="1">+IF(AND(ISNUMBER(OFFSET('Sanitation Data'!$G$4,0,10*ROW('Sanitation Data'!G110))),'Data Summary'!CZ116="Yes"),100-OFFSET('Sanitation Data'!$G$4,0,10*ROW('Sanitation Data'!G110)),NA())</f>
        <v>#N/A</v>
      </c>
      <c r="AL116" s="538" t="e">
        <f ca="1">+IF(AND(ISNUMBER(OFFSET('Sanitation Data'!$G$6,0,10*ROW('Sanitation Data'!G110))),'Data Summary'!DA116="Yes"),OFFSET('Sanitation Data'!$G$6,0,10*ROW('Sanitation Data'!G110)),NA())</f>
        <v>#N/A</v>
      </c>
      <c r="AM116" s="538" t="e">
        <f ca="1">+IF(AND(ISNUMBER(OFFSET('Sanitation Data'!$G$10,0,10*ROW('Sanitation Data'!G110))),'Data Summary'!DB116="Yes"),OFFSET('Sanitation Data'!$G$10,0,10*ROW('Sanitation Data'!G110)),NA())</f>
        <v>#N/A</v>
      </c>
      <c r="AN116" s="538" t="e">
        <f ca="1">+IF(AND(ISNUMBER(OFFSET('Sanitation Data'!$G$11,0,10*ROW('Sanitation Data'!G110))),'Data Summary'!DC116="Yes"),OFFSET('Sanitation Data'!$G$11,0,10*ROW('Sanitation Data'!G110)),NA())</f>
        <v>#N/A</v>
      </c>
      <c r="AO116" s="538" t="e">
        <f ca="1">+IF(AND(ISNUMBER(OFFSET('Sanitation Data'!$G$12,0,10*ROW('Sanitation Data'!G110))),'Data Summary'!DD116="Yes"),OFFSET('Sanitation Data'!$G$12,0,10*ROW('Sanitation Data'!G110)),NA())</f>
        <v>#N/A</v>
      </c>
      <c r="AP116" s="538" t="e">
        <f ca="1">+IF(AND(ISNUMBER(OFFSET('Sanitation Data'!$H$4,0,10*ROW('Sanitation Data'!H110))),'Data Summary'!DE116="Yes"),100-OFFSET('Sanitation Data'!$H$4,0,10*ROW('Sanitation Data'!H110)),NA())</f>
        <v>#N/A</v>
      </c>
      <c r="AQ116" s="538" t="e">
        <f ca="1">+IF(AND(ISNUMBER(OFFSET('Sanitation Data'!$H$6,0,10*ROW('Sanitation Data'!H110))),'Data Summary'!DF116="Yes"),OFFSET('Sanitation Data'!$H$6,0,10*ROW('Sanitation Data'!H110)),NA())</f>
        <v>#N/A</v>
      </c>
      <c r="AR116" s="538" t="e">
        <f ca="1">+IF(AND(ISNUMBER(OFFSET('Sanitation Data'!$H$10,0,10*ROW('Sanitation Data'!H110))),'Data Summary'!DG116="Yes"),OFFSET('Sanitation Data'!$H$10,0,10*ROW('Sanitation Data'!H110)),NA())</f>
        <v>#N/A</v>
      </c>
      <c r="AS116" s="538" t="e">
        <f ca="1">+IF(AND(ISNUMBER(OFFSET('Sanitation Data'!$H$11,0,10*ROW('Sanitation Data'!H110))),'Data Summary'!DH116="Yes"),OFFSET('Sanitation Data'!$H$11,0,10*ROW('Sanitation Data'!H110)),NA())</f>
        <v>#N/A</v>
      </c>
      <c r="AT116" s="538" t="e">
        <f ca="1">+IF(AND(ISNUMBER(OFFSET('Sanitation Data'!$H$12,0,10*ROW('Sanitation Data'!H110))),'Data Summary'!DI116="Yes"),OFFSET('Sanitation Data'!$H$12,0,10*ROW('Sanitation Data'!H110)),NA())</f>
        <v>#N/A</v>
      </c>
      <c r="AU116" s="538" t="e">
        <f ca="1">+IF(AND(ISNUMBER(OFFSET('Sanitation Data'!$I$4,0,10*ROW('Sanitation Data'!I110))),'Data Summary'!DJ116="Yes"),100-OFFSET('Sanitation Data'!$I$4,0,10*ROW('Sanitation Data'!I110)),NA())</f>
        <v>#N/A</v>
      </c>
      <c r="AV116" s="538" t="e">
        <f ca="1">+IF(AND(ISNUMBER(OFFSET('Sanitation Data'!$I$6,0,10*ROW('Sanitation Data'!I110))),'Data Summary'!DK116="Yes"),OFFSET('Sanitation Data'!$I$6,0,10*ROW('Sanitation Data'!I110)),NA())</f>
        <v>#N/A</v>
      </c>
      <c r="AW116" s="538" t="e">
        <f ca="1">+IF(AND(ISNUMBER(OFFSET('Sanitation Data'!$I$10,0,10*ROW('Sanitation Data'!I110))),'Data Summary'!DL116="Yes"),OFFSET('Sanitation Data'!$I$10,0,10*ROW('Sanitation Data'!I110)),NA())</f>
        <v>#N/A</v>
      </c>
      <c r="AX116" s="538" t="e">
        <f ca="1">+IF(AND(ISNUMBER(OFFSET('Sanitation Data'!$I$11,0,10*ROW('Sanitation Data'!I110))),'Data Summary'!DM116="Yes"),OFFSET('Sanitation Data'!$I$11,0,10*ROW('Sanitation Data'!I110)),NA())</f>
        <v>#N/A</v>
      </c>
      <c r="AY116" s="538" t="e">
        <f ca="1">+IF(AND(ISNUMBER(OFFSET('Sanitation Data'!$I$12,0,10*ROW('Sanitation Data'!I110))),'Data Summary'!DN116="Yes"),OFFSET('Sanitation Data'!$I$12,0,10*ROW('Sanitation Data'!I110)),NA())</f>
        <v>#N/A</v>
      </c>
      <c r="AZ116" s="539" t="e">
        <f ca="1">+IF(AND(ISNUMBER(OFFSET('Hygiene Data'!$D$5,0,10*ROW('Hygiene Data'!D110))),'Data Summary'!DO116="Yes"),OFFSET('Hygiene Data'!$D$5,0,10*ROW('Hygiene Data'!D110)),NA())</f>
        <v>#N/A</v>
      </c>
      <c r="BA116" s="539" t="e">
        <f ca="1">+IF(AND(ISNUMBER(OFFSET('Hygiene Data'!$D$7,0,10*ROW('Hygiene Data'!D110))),'Data Summary'!DP116="Yes"),OFFSET('Hygiene Data'!$D$7,0,10*ROW('Hygiene Data'!D110)),NA())</f>
        <v>#N/A</v>
      </c>
      <c r="BB116" s="539" t="e">
        <f ca="1">+IF(AND(ISNUMBER(OFFSET('Hygiene Data'!$D$9,0,10*ROW('Hygiene Data'!D110))),'Data Summary'!DQ116="Yes"),OFFSET('Hygiene Data'!$D$9,0,10*ROW('Hygiene Data'!D110)),NA())</f>
        <v>#N/A</v>
      </c>
      <c r="BC116" s="539" t="e">
        <f ca="1">+IF(AND(ISNUMBER(OFFSET('Hygiene Data'!$E$5,0,10*ROW('Hygiene Data'!E110))),'Data Summary'!DR116="Yes"),OFFSET('Hygiene Data'!$E$5,0,10*ROW('Hygiene Data'!E110)),NA())</f>
        <v>#N/A</v>
      </c>
      <c r="BD116" s="539" t="e">
        <f ca="1">+IF(AND(ISNUMBER(OFFSET('Hygiene Data'!$E$7,0,10*ROW('Hygiene Data'!E110))),'Data Summary'!DS116="Yes"),OFFSET('Hygiene Data'!$E$7,0,10*ROW('Hygiene Data'!E110)),NA())</f>
        <v>#N/A</v>
      </c>
      <c r="BE116" s="539" t="e">
        <f ca="1">+IF(AND(ISNUMBER(OFFSET('Hygiene Data'!$E$9,0,10*ROW('Hygiene Data'!E110))),'Data Summary'!DT116="Yes"),OFFSET('Hygiene Data'!$E$9,0,10*ROW('Hygiene Data'!E110)),NA())</f>
        <v>#N/A</v>
      </c>
      <c r="BF116" s="539" t="e">
        <f ca="1">+IF(AND(ISNUMBER(OFFSET('Hygiene Data'!$F$5,0,10*ROW('Hygiene Data'!F110))),'Data Summary'!DU116="Yes"),OFFSET('Hygiene Data'!$F$5,0,10*ROW('Hygiene Data'!F110)),NA())</f>
        <v>#N/A</v>
      </c>
      <c r="BG116" s="539" t="e">
        <f ca="1">+IF(AND(ISNUMBER(OFFSET('Hygiene Data'!$F$7,0,10*ROW('Hygiene Data'!F110))),'Data Summary'!DV116="Yes"),OFFSET('Hygiene Data'!$F$7,0,10*ROW('Hygiene Data'!F110)),NA())</f>
        <v>#N/A</v>
      </c>
      <c r="BH116" s="539" t="e">
        <f ca="1">+IF(AND(ISNUMBER(OFFSET('Hygiene Data'!$F$9,0,10*ROW('Hygiene Data'!F110))),'Data Summary'!DW116="Yes"),OFFSET('Hygiene Data'!$F$9,0,10*ROW('Hygiene Data'!F110)),NA())</f>
        <v>#N/A</v>
      </c>
      <c r="BI116" s="539" t="e">
        <f ca="1">+IF(AND(ISNUMBER(OFFSET('Hygiene Data'!$G$5,0,10*ROW('Hygiene Data'!G110))),'Data Summary'!DX116="Yes"),OFFSET('Hygiene Data'!$G$5,0,10*ROW('Hygiene Data'!G110)),NA())</f>
        <v>#N/A</v>
      </c>
      <c r="BJ116" s="539" t="e">
        <f ca="1">+IF(AND(ISNUMBER(OFFSET('Hygiene Data'!$G$7,0,10*ROW('Hygiene Data'!G110))),'Data Summary'!DY116="Yes"),OFFSET('Hygiene Data'!$G$7,0,10*ROW('Hygiene Data'!G110)),NA())</f>
        <v>#N/A</v>
      </c>
      <c r="BK116" s="539" t="e">
        <f ca="1">+IF(AND(ISNUMBER(OFFSET('Hygiene Data'!$G$9,0,10*ROW('Hygiene Data'!G110))),'Data Summary'!DZ116="Yes"),OFFSET('Hygiene Data'!$G$9,0,10*ROW('Hygiene Data'!G110)),NA())</f>
        <v>#N/A</v>
      </c>
      <c r="BL116" s="539" t="e">
        <f ca="1">+IF(AND(ISNUMBER(OFFSET('Hygiene Data'!$H$5,0,10*ROW('Hygiene Data'!H110))),'Data Summary'!EA116="Yes"),OFFSET('Hygiene Data'!$H$5,0,10*ROW('Hygiene Data'!H110)),NA())</f>
        <v>#N/A</v>
      </c>
      <c r="BM116" s="539" t="e">
        <f ca="1">+IF(AND(ISNUMBER(OFFSET('Hygiene Data'!$H$7,0,10*ROW('Hygiene Data'!H110))),'Data Summary'!EB116="Yes"),OFFSET('Hygiene Data'!$H$7,0,10*ROW('Hygiene Data'!H110)),NA())</f>
        <v>#N/A</v>
      </c>
      <c r="BN116" s="539" t="e">
        <f ca="1">+IF(AND(ISNUMBER(OFFSET('Hygiene Data'!$H$9,0,10*ROW('Hygiene Data'!H110))),'Data Summary'!EC116="Yes"),OFFSET('Hygiene Data'!$H$9,0,10*ROW('Hygiene Data'!H110)),NA())</f>
        <v>#N/A</v>
      </c>
      <c r="BO116" s="539" t="e">
        <f ca="1">+IF(AND(ISNUMBER(OFFSET('Hygiene Data'!$I$5,0,10*ROW('Hygiene Data'!I110))),'Data Summary'!ED116="Yes"),OFFSET('Hygiene Data'!$I$5,0,10*ROW('Hygiene Data'!I110)),NA())</f>
        <v>#N/A</v>
      </c>
      <c r="BP116" s="539" t="e">
        <f ca="1">+IF(AND(ISNUMBER(OFFSET('Hygiene Data'!$I$7,0,10*ROW('Hygiene Data'!I110))),'Data Summary'!EE116="Yes"),OFFSET('Hygiene Data'!$I$7,0,10*ROW('Hygiene Data'!I110)),NA())</f>
        <v>#N/A</v>
      </c>
      <c r="BQ116" s="539" t="e">
        <f ca="1">+IF(AND(ISNUMBER(OFFSET('Hygiene Data'!$I$9,0,10*ROW('Hygiene Data'!I110))),'Data Summary'!EF116="Yes"),OFFSET('Hygiene Data'!$I$9,0,10*ROW('Hygiene Data'!I110)),NA())</f>
        <v>#N/A</v>
      </c>
    </row>
    <row r="117" spans="1:69" x14ac:dyDescent="0.25">
      <c r="A117" s="535" t="e">
        <f ca="1">+RIGHT('Data Summary'!A117,LEN('Data Summary'!A117)-9)</f>
        <v>#VALUE!</v>
      </c>
      <c r="B117" s="509" t="str">
        <f ca="1">+IF(ISTEXT('Data Summary'!B117),'Data Summary'!B117,"")</f>
        <v/>
      </c>
      <c r="C117" s="536" t="e">
        <f ca="1">+VALUE('Data Summary'!C117)</f>
        <v>#VALUE!</v>
      </c>
      <c r="D117" s="537" t="e">
        <f ca="1">+IF(AND(ISNUMBER(OFFSET('Water Data'!$D$4,0,10*ROW('Water Data'!D111))),'Data Summary'!BS117="Yes"),100-OFFSET('Water Data'!$D$4,0,10*ROW('Water Data'!D111)),NA())</f>
        <v>#N/A</v>
      </c>
      <c r="E117" s="537" t="e">
        <f ca="1">+IF(AND(ISNUMBER(OFFSET('Water Data'!$D$6,0,10*ROW('Water Data'!D111))),'Data Summary'!BT117="Yes"),OFFSET('Water Data'!$D$6,0,10*ROW('Water Data'!D111)),NA())</f>
        <v>#N/A</v>
      </c>
      <c r="F117" s="537" t="e">
        <f ca="1">+IF(AND(ISNUMBER(OFFSET('Water Data'!$D$9,0,10*ROW('Water Data'!D111))),'Data Summary'!BU117="Yes"),OFFSET('Water Data'!$D$9,0,10*ROW('Water Data'!D111)),NA())</f>
        <v>#N/A</v>
      </c>
      <c r="G117" s="537" t="e">
        <f ca="1">+IF(AND(ISNUMBER(OFFSET('Water Data'!$E$4,0,10*ROW('Water Data'!E111))),'Data Summary'!BV117="Yes"),100-OFFSET('Water Data'!$E$4,0,10*ROW('Water Data'!E111)),NA())</f>
        <v>#N/A</v>
      </c>
      <c r="H117" s="537" t="e">
        <f ca="1">+IF(AND(ISNUMBER(OFFSET('Water Data'!$E$6,0,10*ROW('Water Data'!E111))),'Data Summary'!BW117="Yes"),OFFSET('Water Data'!$E$6,0,10*ROW('Water Data'!E111)),NA())</f>
        <v>#N/A</v>
      </c>
      <c r="I117" s="537" t="e">
        <f ca="1">+IF(AND(ISNUMBER(OFFSET('Water Data'!$E$9,0,10*ROW('Water Data'!E111))),'Data Summary'!BX117="Yes"),OFFSET('Water Data'!$E$9,0,10*ROW('Water Data'!E111)),NA())</f>
        <v>#N/A</v>
      </c>
      <c r="J117" s="537" t="e">
        <f ca="1">+IF(AND(ISNUMBER(OFFSET('Water Data'!$F$4,0,10*ROW('Water Data'!F111))),'Data Summary'!BY117="Yes"),100-OFFSET('Water Data'!$F$4,0,10*ROW('Water Data'!F111)),NA())</f>
        <v>#N/A</v>
      </c>
      <c r="K117" s="537" t="e">
        <f ca="1">+IF(AND(ISNUMBER(OFFSET('Water Data'!$F$6,0,10*ROW('Water Data'!F111))),'Data Summary'!BZ117="Yes"),OFFSET('Water Data'!$F$6,0,10*ROW('Water Data'!F111)),NA())</f>
        <v>#N/A</v>
      </c>
      <c r="L117" s="537" t="e">
        <f ca="1">+IF(AND(ISNUMBER(OFFSET('Water Data'!$F$9,0,10*ROW('Water Data'!F111))),'Data Summary'!CA117="Yes"),OFFSET('Water Data'!$F$9,0,10*ROW('Water Data'!F111)),NA())</f>
        <v>#N/A</v>
      </c>
      <c r="M117" s="537" t="e">
        <f ca="1">+IF(AND(ISNUMBER(OFFSET('Water Data'!$G$4,0,10*ROW('Water Data'!G111))),'Data Summary'!CB117="Yes"),100-OFFSET('Water Data'!$G$4,0,10*ROW('Water Data'!G111)),NA())</f>
        <v>#N/A</v>
      </c>
      <c r="N117" s="537" t="e">
        <f ca="1">+IF(AND(ISNUMBER(OFFSET('Water Data'!$G$6,0,10*ROW('Water Data'!G111))),'Data Summary'!CC117="Yes"),OFFSET('Water Data'!$G$6,0,10*ROW('Water Data'!G111)),NA())</f>
        <v>#N/A</v>
      </c>
      <c r="O117" s="537" t="e">
        <f ca="1">+IF(AND(ISNUMBER(OFFSET('Water Data'!$G$9,0,10*ROW('Water Data'!G111))),'Data Summary'!CD117="Yes"),OFFSET('Water Data'!$G$9,0,10*ROW('Water Data'!G111)),NA())</f>
        <v>#N/A</v>
      </c>
      <c r="P117" s="537" t="e">
        <f ca="1">+IF(AND(ISNUMBER(OFFSET('Water Data'!$H$4,0,10*ROW('Water Data'!H111))),'Data Summary'!CE117="Yes"),100-OFFSET('Water Data'!$H$4,0,10*ROW('Water Data'!H111)),NA())</f>
        <v>#N/A</v>
      </c>
      <c r="Q117" s="537" t="e">
        <f ca="1">+IF(AND(ISNUMBER(OFFSET('Water Data'!$H$6,0,10*ROW('Water Data'!H111))),'Data Summary'!CF117="Yes"),OFFSET('Water Data'!$H$6,0,10*ROW('Water Data'!H111)),NA())</f>
        <v>#N/A</v>
      </c>
      <c r="R117" s="537" t="e">
        <f ca="1">+IF(AND(ISNUMBER(OFFSET('Water Data'!$H$9,0,10*ROW('Water Data'!H111))),'Data Summary'!CG117="Yes"),OFFSET('Water Data'!$H$9,0,10*ROW('Water Data'!H111)),NA())</f>
        <v>#N/A</v>
      </c>
      <c r="S117" s="537" t="e">
        <f ca="1">+IF(AND(ISNUMBER(OFFSET('Water Data'!$I$4,0,10*ROW('Water Data'!I111))),'Data Summary'!CH117="Yes"),100-OFFSET('Water Data'!$I$4,0,10*ROW('Water Data'!I111)),NA())</f>
        <v>#N/A</v>
      </c>
      <c r="T117" s="537" t="e">
        <f ca="1">+IF(AND(ISNUMBER(OFFSET('Water Data'!$I$6,0,10*ROW('Water Data'!I111))),'Data Summary'!CI117="Yes"),OFFSET('Water Data'!$I$6,0,10*ROW('Water Data'!I111)),NA())</f>
        <v>#N/A</v>
      </c>
      <c r="U117" s="537" t="e">
        <f ca="1">+IF(AND(ISNUMBER(OFFSET('Water Data'!$I$9,0,10*ROW('Water Data'!I111))),'Data Summary'!CJ117="Yes"),OFFSET('Water Data'!$I$9,0,10*ROW('Water Data'!I111)),NA())</f>
        <v>#N/A</v>
      </c>
      <c r="V117" s="538" t="e">
        <f ca="1">+IF(AND(ISNUMBER(OFFSET('Sanitation Data'!$D$4,0,10*ROW('Sanitation Data'!D111))),'Data Summary'!CK117="Yes"),100-OFFSET('Sanitation Data'!$D$4,0,10*ROW('Sanitation Data'!D111)),NA())</f>
        <v>#N/A</v>
      </c>
      <c r="W117" s="538" t="e">
        <f ca="1">+IF(AND(ISNUMBER(OFFSET('Sanitation Data'!$D$6,0,10*ROW('Sanitation Data'!D111))),'Data Summary'!CL117="Yes"),OFFSET('Sanitation Data'!$D$6,0,10*ROW('Sanitation Data'!D111)),NA())</f>
        <v>#N/A</v>
      </c>
      <c r="X117" s="538" t="e">
        <f ca="1">+IF(AND(ISNUMBER(OFFSET('Sanitation Data'!$D$10,0,10*ROW('Sanitation Data'!D111))),'Data Summary'!CM117="Yes"),OFFSET('Sanitation Data'!$D$10,0,10*ROW('Sanitation Data'!D111)),NA())</f>
        <v>#N/A</v>
      </c>
      <c r="Y117" s="538" t="e">
        <f ca="1">+IF(AND(ISNUMBER(OFFSET('Sanitation Data'!$D$11,0,10*ROW('Sanitation Data'!D111))),'Data Summary'!CN117="Yes"),OFFSET('Sanitation Data'!$D$11,0,10*ROW('Sanitation Data'!D111)),NA())</f>
        <v>#N/A</v>
      </c>
      <c r="Z117" s="538" t="e">
        <f ca="1">+IF(AND(ISNUMBER(OFFSET('Sanitation Data'!$D$12,0,10*ROW('Sanitation Data'!D111))),'Data Summary'!CO117="Yes"),OFFSET('Sanitation Data'!$D$12,0,10*ROW('Sanitation Data'!D111)),NA())</f>
        <v>#N/A</v>
      </c>
      <c r="AA117" s="538" t="e">
        <f ca="1">+IF(AND(ISNUMBER(OFFSET('Sanitation Data'!$E$4,0,10*ROW('Sanitation Data'!E111))),'Data Summary'!CP117="Yes"),100-OFFSET('Sanitation Data'!$E$4,0,10*ROW('Sanitation Data'!E111)),NA())</f>
        <v>#N/A</v>
      </c>
      <c r="AB117" s="538" t="e">
        <f ca="1">+IF(AND(ISNUMBER(OFFSET('Sanitation Data'!$E$6,0,10*ROW('Sanitation Data'!E111))),'Data Summary'!CQ117="Yes"),OFFSET('Sanitation Data'!$E$6,0,10*ROW('Sanitation Data'!E111)),NA())</f>
        <v>#N/A</v>
      </c>
      <c r="AC117" s="538" t="e">
        <f ca="1">+IF(AND(ISNUMBER(OFFSET('Sanitation Data'!$E$10,0,10*ROW('Sanitation Data'!E111))),'Data Summary'!CR117="Yes"),OFFSET('Sanitation Data'!$E$10,0,10*ROW('Sanitation Data'!E111)),NA())</f>
        <v>#N/A</v>
      </c>
      <c r="AD117" s="538" t="e">
        <f ca="1">+IF(AND(ISNUMBER(OFFSET('Sanitation Data'!$E$11,0,10*ROW('Sanitation Data'!E111))),'Data Summary'!CS117="Yes"),OFFSET('Sanitation Data'!$E$11,0,10*ROW('Sanitation Data'!E111)),NA())</f>
        <v>#N/A</v>
      </c>
      <c r="AE117" s="538" t="e">
        <f ca="1">+IF(AND(ISNUMBER(OFFSET('Sanitation Data'!$E$12,0,10*ROW('Sanitation Data'!E111))),'Data Summary'!CT117="Yes"),OFFSET('Sanitation Data'!$E$12,0,10*ROW('Sanitation Data'!E111)),NA())</f>
        <v>#N/A</v>
      </c>
      <c r="AF117" s="538" t="e">
        <f ca="1">+IF(AND(ISNUMBER(OFFSET('Sanitation Data'!$F$4,0,10*ROW('Sanitation Data'!F111))),'Data Summary'!CU117="Yes"),100-OFFSET('Sanitation Data'!$F$4,0,10*ROW('Sanitation Data'!F111)),NA())</f>
        <v>#N/A</v>
      </c>
      <c r="AG117" s="538" t="e">
        <f ca="1">+IF(AND(ISNUMBER(OFFSET('Sanitation Data'!$F$6,0,10*ROW('Sanitation Data'!F111))),'Data Summary'!CV117="Yes"),OFFSET('Sanitation Data'!$F$6,0,10*ROW('Sanitation Data'!F111)),NA())</f>
        <v>#N/A</v>
      </c>
      <c r="AH117" s="538" t="e">
        <f ca="1">+IF(AND(ISNUMBER(OFFSET('Sanitation Data'!$F$10,0,10*ROW('Sanitation Data'!F111))),'Data Summary'!CW117="Yes"),OFFSET('Sanitation Data'!$F$10,0,10*ROW('Sanitation Data'!F111)),NA())</f>
        <v>#N/A</v>
      </c>
      <c r="AI117" s="538" t="e">
        <f ca="1">+IF(AND(ISNUMBER(OFFSET('Sanitation Data'!$F$11,0,10*ROW('Sanitation Data'!F111))),'Data Summary'!CX117="Yes"),OFFSET('Sanitation Data'!$F$11,0,10*ROW('Sanitation Data'!F111)),NA())</f>
        <v>#N/A</v>
      </c>
      <c r="AJ117" s="538" t="e">
        <f ca="1">+IF(AND(ISNUMBER(OFFSET('Sanitation Data'!$F$12,0,10*ROW('Sanitation Data'!F111))),'Data Summary'!CY117="Yes"),OFFSET('Sanitation Data'!$F$12,0,10*ROW('Sanitation Data'!F111)),NA())</f>
        <v>#N/A</v>
      </c>
      <c r="AK117" s="538" t="e">
        <f ca="1">+IF(AND(ISNUMBER(OFFSET('Sanitation Data'!$G$4,0,10*ROW('Sanitation Data'!G111))),'Data Summary'!CZ117="Yes"),100-OFFSET('Sanitation Data'!$G$4,0,10*ROW('Sanitation Data'!G111)),NA())</f>
        <v>#N/A</v>
      </c>
      <c r="AL117" s="538" t="e">
        <f ca="1">+IF(AND(ISNUMBER(OFFSET('Sanitation Data'!$G$6,0,10*ROW('Sanitation Data'!G111))),'Data Summary'!DA117="Yes"),OFFSET('Sanitation Data'!$G$6,0,10*ROW('Sanitation Data'!G111)),NA())</f>
        <v>#N/A</v>
      </c>
      <c r="AM117" s="538" t="e">
        <f ca="1">+IF(AND(ISNUMBER(OFFSET('Sanitation Data'!$G$10,0,10*ROW('Sanitation Data'!G111))),'Data Summary'!DB117="Yes"),OFFSET('Sanitation Data'!$G$10,0,10*ROW('Sanitation Data'!G111)),NA())</f>
        <v>#N/A</v>
      </c>
      <c r="AN117" s="538" t="e">
        <f ca="1">+IF(AND(ISNUMBER(OFFSET('Sanitation Data'!$G$11,0,10*ROW('Sanitation Data'!G111))),'Data Summary'!DC117="Yes"),OFFSET('Sanitation Data'!$G$11,0,10*ROW('Sanitation Data'!G111)),NA())</f>
        <v>#N/A</v>
      </c>
      <c r="AO117" s="538" t="e">
        <f ca="1">+IF(AND(ISNUMBER(OFFSET('Sanitation Data'!$G$12,0,10*ROW('Sanitation Data'!G111))),'Data Summary'!DD117="Yes"),OFFSET('Sanitation Data'!$G$12,0,10*ROW('Sanitation Data'!G111)),NA())</f>
        <v>#N/A</v>
      </c>
      <c r="AP117" s="538" t="e">
        <f ca="1">+IF(AND(ISNUMBER(OFFSET('Sanitation Data'!$H$4,0,10*ROW('Sanitation Data'!H111))),'Data Summary'!DE117="Yes"),100-OFFSET('Sanitation Data'!$H$4,0,10*ROW('Sanitation Data'!H111)),NA())</f>
        <v>#N/A</v>
      </c>
      <c r="AQ117" s="538" t="e">
        <f ca="1">+IF(AND(ISNUMBER(OFFSET('Sanitation Data'!$H$6,0,10*ROW('Sanitation Data'!H111))),'Data Summary'!DF117="Yes"),OFFSET('Sanitation Data'!$H$6,0,10*ROW('Sanitation Data'!H111)),NA())</f>
        <v>#N/A</v>
      </c>
      <c r="AR117" s="538" t="e">
        <f ca="1">+IF(AND(ISNUMBER(OFFSET('Sanitation Data'!$H$10,0,10*ROW('Sanitation Data'!H111))),'Data Summary'!DG117="Yes"),OFFSET('Sanitation Data'!$H$10,0,10*ROW('Sanitation Data'!H111)),NA())</f>
        <v>#N/A</v>
      </c>
      <c r="AS117" s="538" t="e">
        <f ca="1">+IF(AND(ISNUMBER(OFFSET('Sanitation Data'!$H$11,0,10*ROW('Sanitation Data'!H111))),'Data Summary'!DH117="Yes"),OFFSET('Sanitation Data'!$H$11,0,10*ROW('Sanitation Data'!H111)),NA())</f>
        <v>#N/A</v>
      </c>
      <c r="AT117" s="538" t="e">
        <f ca="1">+IF(AND(ISNUMBER(OFFSET('Sanitation Data'!$H$12,0,10*ROW('Sanitation Data'!H111))),'Data Summary'!DI117="Yes"),OFFSET('Sanitation Data'!$H$12,0,10*ROW('Sanitation Data'!H111)),NA())</f>
        <v>#N/A</v>
      </c>
      <c r="AU117" s="538" t="e">
        <f ca="1">+IF(AND(ISNUMBER(OFFSET('Sanitation Data'!$I$4,0,10*ROW('Sanitation Data'!I111))),'Data Summary'!DJ117="Yes"),100-OFFSET('Sanitation Data'!$I$4,0,10*ROW('Sanitation Data'!I111)),NA())</f>
        <v>#N/A</v>
      </c>
      <c r="AV117" s="538" t="e">
        <f ca="1">+IF(AND(ISNUMBER(OFFSET('Sanitation Data'!$I$6,0,10*ROW('Sanitation Data'!I111))),'Data Summary'!DK117="Yes"),OFFSET('Sanitation Data'!$I$6,0,10*ROW('Sanitation Data'!I111)),NA())</f>
        <v>#N/A</v>
      </c>
      <c r="AW117" s="538" t="e">
        <f ca="1">+IF(AND(ISNUMBER(OFFSET('Sanitation Data'!$I$10,0,10*ROW('Sanitation Data'!I111))),'Data Summary'!DL117="Yes"),OFFSET('Sanitation Data'!$I$10,0,10*ROW('Sanitation Data'!I111)),NA())</f>
        <v>#N/A</v>
      </c>
      <c r="AX117" s="538" t="e">
        <f ca="1">+IF(AND(ISNUMBER(OFFSET('Sanitation Data'!$I$11,0,10*ROW('Sanitation Data'!I111))),'Data Summary'!DM117="Yes"),OFFSET('Sanitation Data'!$I$11,0,10*ROW('Sanitation Data'!I111)),NA())</f>
        <v>#N/A</v>
      </c>
      <c r="AY117" s="538" t="e">
        <f ca="1">+IF(AND(ISNUMBER(OFFSET('Sanitation Data'!$I$12,0,10*ROW('Sanitation Data'!I111))),'Data Summary'!DN117="Yes"),OFFSET('Sanitation Data'!$I$12,0,10*ROW('Sanitation Data'!I111)),NA())</f>
        <v>#N/A</v>
      </c>
      <c r="AZ117" s="539" t="e">
        <f ca="1">+IF(AND(ISNUMBER(OFFSET('Hygiene Data'!$D$5,0,10*ROW('Hygiene Data'!D111))),'Data Summary'!DO117="Yes"),OFFSET('Hygiene Data'!$D$5,0,10*ROW('Hygiene Data'!D111)),NA())</f>
        <v>#N/A</v>
      </c>
      <c r="BA117" s="539" t="e">
        <f ca="1">+IF(AND(ISNUMBER(OFFSET('Hygiene Data'!$D$7,0,10*ROW('Hygiene Data'!D111))),'Data Summary'!DP117="Yes"),OFFSET('Hygiene Data'!$D$7,0,10*ROW('Hygiene Data'!D111)),NA())</f>
        <v>#N/A</v>
      </c>
      <c r="BB117" s="539" t="e">
        <f ca="1">+IF(AND(ISNUMBER(OFFSET('Hygiene Data'!$D$9,0,10*ROW('Hygiene Data'!D111))),'Data Summary'!DQ117="Yes"),OFFSET('Hygiene Data'!$D$9,0,10*ROW('Hygiene Data'!D111)),NA())</f>
        <v>#N/A</v>
      </c>
      <c r="BC117" s="539" t="e">
        <f ca="1">+IF(AND(ISNUMBER(OFFSET('Hygiene Data'!$E$5,0,10*ROW('Hygiene Data'!E111))),'Data Summary'!DR117="Yes"),OFFSET('Hygiene Data'!$E$5,0,10*ROW('Hygiene Data'!E111)),NA())</f>
        <v>#N/A</v>
      </c>
      <c r="BD117" s="539" t="e">
        <f ca="1">+IF(AND(ISNUMBER(OFFSET('Hygiene Data'!$E$7,0,10*ROW('Hygiene Data'!E111))),'Data Summary'!DS117="Yes"),OFFSET('Hygiene Data'!$E$7,0,10*ROW('Hygiene Data'!E111)),NA())</f>
        <v>#N/A</v>
      </c>
      <c r="BE117" s="539" t="e">
        <f ca="1">+IF(AND(ISNUMBER(OFFSET('Hygiene Data'!$E$9,0,10*ROW('Hygiene Data'!E111))),'Data Summary'!DT117="Yes"),OFFSET('Hygiene Data'!$E$9,0,10*ROW('Hygiene Data'!E111)),NA())</f>
        <v>#N/A</v>
      </c>
      <c r="BF117" s="539" t="e">
        <f ca="1">+IF(AND(ISNUMBER(OFFSET('Hygiene Data'!$F$5,0,10*ROW('Hygiene Data'!F111))),'Data Summary'!DU117="Yes"),OFFSET('Hygiene Data'!$F$5,0,10*ROW('Hygiene Data'!F111)),NA())</f>
        <v>#N/A</v>
      </c>
      <c r="BG117" s="539" t="e">
        <f ca="1">+IF(AND(ISNUMBER(OFFSET('Hygiene Data'!$F$7,0,10*ROW('Hygiene Data'!F111))),'Data Summary'!DV117="Yes"),OFFSET('Hygiene Data'!$F$7,0,10*ROW('Hygiene Data'!F111)),NA())</f>
        <v>#N/A</v>
      </c>
      <c r="BH117" s="539" t="e">
        <f ca="1">+IF(AND(ISNUMBER(OFFSET('Hygiene Data'!$F$9,0,10*ROW('Hygiene Data'!F111))),'Data Summary'!DW117="Yes"),OFFSET('Hygiene Data'!$F$9,0,10*ROW('Hygiene Data'!F111)),NA())</f>
        <v>#N/A</v>
      </c>
      <c r="BI117" s="539" t="e">
        <f ca="1">+IF(AND(ISNUMBER(OFFSET('Hygiene Data'!$G$5,0,10*ROW('Hygiene Data'!G111))),'Data Summary'!DX117="Yes"),OFFSET('Hygiene Data'!$G$5,0,10*ROW('Hygiene Data'!G111)),NA())</f>
        <v>#N/A</v>
      </c>
      <c r="BJ117" s="539" t="e">
        <f ca="1">+IF(AND(ISNUMBER(OFFSET('Hygiene Data'!$G$7,0,10*ROW('Hygiene Data'!G111))),'Data Summary'!DY117="Yes"),OFFSET('Hygiene Data'!$G$7,0,10*ROW('Hygiene Data'!G111)),NA())</f>
        <v>#N/A</v>
      </c>
      <c r="BK117" s="539" t="e">
        <f ca="1">+IF(AND(ISNUMBER(OFFSET('Hygiene Data'!$G$9,0,10*ROW('Hygiene Data'!G111))),'Data Summary'!DZ117="Yes"),OFFSET('Hygiene Data'!$G$9,0,10*ROW('Hygiene Data'!G111)),NA())</f>
        <v>#N/A</v>
      </c>
      <c r="BL117" s="539" t="e">
        <f ca="1">+IF(AND(ISNUMBER(OFFSET('Hygiene Data'!$H$5,0,10*ROW('Hygiene Data'!H111))),'Data Summary'!EA117="Yes"),OFFSET('Hygiene Data'!$H$5,0,10*ROW('Hygiene Data'!H111)),NA())</f>
        <v>#N/A</v>
      </c>
      <c r="BM117" s="539" t="e">
        <f ca="1">+IF(AND(ISNUMBER(OFFSET('Hygiene Data'!$H$7,0,10*ROW('Hygiene Data'!H111))),'Data Summary'!EB117="Yes"),OFFSET('Hygiene Data'!$H$7,0,10*ROW('Hygiene Data'!H111)),NA())</f>
        <v>#N/A</v>
      </c>
      <c r="BN117" s="539" t="e">
        <f ca="1">+IF(AND(ISNUMBER(OFFSET('Hygiene Data'!$H$9,0,10*ROW('Hygiene Data'!H111))),'Data Summary'!EC117="Yes"),OFFSET('Hygiene Data'!$H$9,0,10*ROW('Hygiene Data'!H111)),NA())</f>
        <v>#N/A</v>
      </c>
      <c r="BO117" s="539" t="e">
        <f ca="1">+IF(AND(ISNUMBER(OFFSET('Hygiene Data'!$I$5,0,10*ROW('Hygiene Data'!I111))),'Data Summary'!ED117="Yes"),OFFSET('Hygiene Data'!$I$5,0,10*ROW('Hygiene Data'!I111)),NA())</f>
        <v>#N/A</v>
      </c>
      <c r="BP117" s="539" t="e">
        <f ca="1">+IF(AND(ISNUMBER(OFFSET('Hygiene Data'!$I$7,0,10*ROW('Hygiene Data'!I111))),'Data Summary'!EE117="Yes"),OFFSET('Hygiene Data'!$I$7,0,10*ROW('Hygiene Data'!I111)),NA())</f>
        <v>#N/A</v>
      </c>
      <c r="BQ117" s="539" t="e">
        <f ca="1">+IF(AND(ISNUMBER(OFFSET('Hygiene Data'!$I$9,0,10*ROW('Hygiene Data'!I111))),'Data Summary'!EF117="Yes"),OFFSET('Hygiene Data'!$I$9,0,10*ROW('Hygiene Data'!I111)),NA())</f>
        <v>#N/A</v>
      </c>
    </row>
    <row r="118" spans="1:69" x14ac:dyDescent="0.25">
      <c r="A118" s="535" t="e">
        <f ca="1">+RIGHT('Data Summary'!A118,LEN('Data Summary'!A118)-9)</f>
        <v>#VALUE!</v>
      </c>
      <c r="B118" s="509" t="str">
        <f ca="1">+IF(ISTEXT('Data Summary'!B118),'Data Summary'!B118,"")</f>
        <v/>
      </c>
      <c r="C118" s="536" t="e">
        <f ca="1">+VALUE('Data Summary'!C118)</f>
        <v>#VALUE!</v>
      </c>
      <c r="D118" s="537" t="e">
        <f ca="1">+IF(AND(ISNUMBER(OFFSET('Water Data'!$D$4,0,10*ROW('Water Data'!D112))),'Data Summary'!BS118="Yes"),100-OFFSET('Water Data'!$D$4,0,10*ROW('Water Data'!D112)),NA())</f>
        <v>#N/A</v>
      </c>
      <c r="E118" s="537" t="e">
        <f ca="1">+IF(AND(ISNUMBER(OFFSET('Water Data'!$D$6,0,10*ROW('Water Data'!D112))),'Data Summary'!BT118="Yes"),OFFSET('Water Data'!$D$6,0,10*ROW('Water Data'!D112)),NA())</f>
        <v>#N/A</v>
      </c>
      <c r="F118" s="537" t="e">
        <f ca="1">+IF(AND(ISNUMBER(OFFSET('Water Data'!$D$9,0,10*ROW('Water Data'!D112))),'Data Summary'!BU118="Yes"),OFFSET('Water Data'!$D$9,0,10*ROW('Water Data'!D112)),NA())</f>
        <v>#N/A</v>
      </c>
      <c r="G118" s="537" t="e">
        <f ca="1">+IF(AND(ISNUMBER(OFFSET('Water Data'!$E$4,0,10*ROW('Water Data'!E112))),'Data Summary'!BV118="Yes"),100-OFFSET('Water Data'!$E$4,0,10*ROW('Water Data'!E112)),NA())</f>
        <v>#N/A</v>
      </c>
      <c r="H118" s="537" t="e">
        <f ca="1">+IF(AND(ISNUMBER(OFFSET('Water Data'!$E$6,0,10*ROW('Water Data'!E112))),'Data Summary'!BW118="Yes"),OFFSET('Water Data'!$E$6,0,10*ROW('Water Data'!E112)),NA())</f>
        <v>#N/A</v>
      </c>
      <c r="I118" s="537" t="e">
        <f ca="1">+IF(AND(ISNUMBER(OFFSET('Water Data'!$E$9,0,10*ROW('Water Data'!E112))),'Data Summary'!BX118="Yes"),OFFSET('Water Data'!$E$9,0,10*ROW('Water Data'!E112)),NA())</f>
        <v>#N/A</v>
      </c>
      <c r="J118" s="537" t="e">
        <f ca="1">+IF(AND(ISNUMBER(OFFSET('Water Data'!$F$4,0,10*ROW('Water Data'!F112))),'Data Summary'!BY118="Yes"),100-OFFSET('Water Data'!$F$4,0,10*ROW('Water Data'!F112)),NA())</f>
        <v>#N/A</v>
      </c>
      <c r="K118" s="537" t="e">
        <f ca="1">+IF(AND(ISNUMBER(OFFSET('Water Data'!$F$6,0,10*ROW('Water Data'!F112))),'Data Summary'!BZ118="Yes"),OFFSET('Water Data'!$F$6,0,10*ROW('Water Data'!F112)),NA())</f>
        <v>#N/A</v>
      </c>
      <c r="L118" s="537" t="e">
        <f ca="1">+IF(AND(ISNUMBER(OFFSET('Water Data'!$F$9,0,10*ROW('Water Data'!F112))),'Data Summary'!CA118="Yes"),OFFSET('Water Data'!$F$9,0,10*ROW('Water Data'!F112)),NA())</f>
        <v>#N/A</v>
      </c>
      <c r="M118" s="537" t="e">
        <f ca="1">+IF(AND(ISNUMBER(OFFSET('Water Data'!$G$4,0,10*ROW('Water Data'!G112))),'Data Summary'!CB118="Yes"),100-OFFSET('Water Data'!$G$4,0,10*ROW('Water Data'!G112)),NA())</f>
        <v>#N/A</v>
      </c>
      <c r="N118" s="537" t="e">
        <f ca="1">+IF(AND(ISNUMBER(OFFSET('Water Data'!$G$6,0,10*ROW('Water Data'!G112))),'Data Summary'!CC118="Yes"),OFFSET('Water Data'!$G$6,0,10*ROW('Water Data'!G112)),NA())</f>
        <v>#N/A</v>
      </c>
      <c r="O118" s="537" t="e">
        <f ca="1">+IF(AND(ISNUMBER(OFFSET('Water Data'!$G$9,0,10*ROW('Water Data'!G112))),'Data Summary'!CD118="Yes"),OFFSET('Water Data'!$G$9,0,10*ROW('Water Data'!G112)),NA())</f>
        <v>#N/A</v>
      </c>
      <c r="P118" s="537" t="e">
        <f ca="1">+IF(AND(ISNUMBER(OFFSET('Water Data'!$H$4,0,10*ROW('Water Data'!H112))),'Data Summary'!CE118="Yes"),100-OFFSET('Water Data'!$H$4,0,10*ROW('Water Data'!H112)),NA())</f>
        <v>#N/A</v>
      </c>
      <c r="Q118" s="537" t="e">
        <f ca="1">+IF(AND(ISNUMBER(OFFSET('Water Data'!$H$6,0,10*ROW('Water Data'!H112))),'Data Summary'!CF118="Yes"),OFFSET('Water Data'!$H$6,0,10*ROW('Water Data'!H112)),NA())</f>
        <v>#N/A</v>
      </c>
      <c r="R118" s="537" t="e">
        <f ca="1">+IF(AND(ISNUMBER(OFFSET('Water Data'!$H$9,0,10*ROW('Water Data'!H112))),'Data Summary'!CG118="Yes"),OFFSET('Water Data'!$H$9,0,10*ROW('Water Data'!H112)),NA())</f>
        <v>#N/A</v>
      </c>
      <c r="S118" s="537" t="e">
        <f ca="1">+IF(AND(ISNUMBER(OFFSET('Water Data'!$I$4,0,10*ROW('Water Data'!I112))),'Data Summary'!CH118="Yes"),100-OFFSET('Water Data'!$I$4,0,10*ROW('Water Data'!I112)),NA())</f>
        <v>#N/A</v>
      </c>
      <c r="T118" s="537" t="e">
        <f ca="1">+IF(AND(ISNUMBER(OFFSET('Water Data'!$I$6,0,10*ROW('Water Data'!I112))),'Data Summary'!CI118="Yes"),OFFSET('Water Data'!$I$6,0,10*ROW('Water Data'!I112)),NA())</f>
        <v>#N/A</v>
      </c>
      <c r="U118" s="537" t="e">
        <f ca="1">+IF(AND(ISNUMBER(OFFSET('Water Data'!$I$9,0,10*ROW('Water Data'!I112))),'Data Summary'!CJ118="Yes"),OFFSET('Water Data'!$I$9,0,10*ROW('Water Data'!I112)),NA())</f>
        <v>#N/A</v>
      </c>
      <c r="V118" s="538" t="e">
        <f ca="1">+IF(AND(ISNUMBER(OFFSET('Sanitation Data'!$D$4,0,10*ROW('Sanitation Data'!D112))),'Data Summary'!CK118="Yes"),100-OFFSET('Sanitation Data'!$D$4,0,10*ROW('Sanitation Data'!D112)),NA())</f>
        <v>#N/A</v>
      </c>
      <c r="W118" s="538" t="e">
        <f ca="1">+IF(AND(ISNUMBER(OFFSET('Sanitation Data'!$D$6,0,10*ROW('Sanitation Data'!D112))),'Data Summary'!CL118="Yes"),OFFSET('Sanitation Data'!$D$6,0,10*ROW('Sanitation Data'!D112)),NA())</f>
        <v>#N/A</v>
      </c>
      <c r="X118" s="538" t="e">
        <f ca="1">+IF(AND(ISNUMBER(OFFSET('Sanitation Data'!$D$10,0,10*ROW('Sanitation Data'!D112))),'Data Summary'!CM118="Yes"),OFFSET('Sanitation Data'!$D$10,0,10*ROW('Sanitation Data'!D112)),NA())</f>
        <v>#N/A</v>
      </c>
      <c r="Y118" s="538" t="e">
        <f ca="1">+IF(AND(ISNUMBER(OFFSET('Sanitation Data'!$D$11,0,10*ROW('Sanitation Data'!D112))),'Data Summary'!CN118="Yes"),OFFSET('Sanitation Data'!$D$11,0,10*ROW('Sanitation Data'!D112)),NA())</f>
        <v>#N/A</v>
      </c>
      <c r="Z118" s="538" t="e">
        <f ca="1">+IF(AND(ISNUMBER(OFFSET('Sanitation Data'!$D$12,0,10*ROW('Sanitation Data'!D112))),'Data Summary'!CO118="Yes"),OFFSET('Sanitation Data'!$D$12,0,10*ROW('Sanitation Data'!D112)),NA())</f>
        <v>#N/A</v>
      </c>
      <c r="AA118" s="538" t="e">
        <f ca="1">+IF(AND(ISNUMBER(OFFSET('Sanitation Data'!$E$4,0,10*ROW('Sanitation Data'!E112))),'Data Summary'!CP118="Yes"),100-OFFSET('Sanitation Data'!$E$4,0,10*ROW('Sanitation Data'!E112)),NA())</f>
        <v>#N/A</v>
      </c>
      <c r="AB118" s="538" t="e">
        <f ca="1">+IF(AND(ISNUMBER(OFFSET('Sanitation Data'!$E$6,0,10*ROW('Sanitation Data'!E112))),'Data Summary'!CQ118="Yes"),OFFSET('Sanitation Data'!$E$6,0,10*ROW('Sanitation Data'!E112)),NA())</f>
        <v>#N/A</v>
      </c>
      <c r="AC118" s="538" t="e">
        <f ca="1">+IF(AND(ISNUMBER(OFFSET('Sanitation Data'!$E$10,0,10*ROW('Sanitation Data'!E112))),'Data Summary'!CR118="Yes"),OFFSET('Sanitation Data'!$E$10,0,10*ROW('Sanitation Data'!E112)),NA())</f>
        <v>#N/A</v>
      </c>
      <c r="AD118" s="538" t="e">
        <f ca="1">+IF(AND(ISNUMBER(OFFSET('Sanitation Data'!$E$11,0,10*ROW('Sanitation Data'!E112))),'Data Summary'!CS118="Yes"),OFFSET('Sanitation Data'!$E$11,0,10*ROW('Sanitation Data'!E112)),NA())</f>
        <v>#N/A</v>
      </c>
      <c r="AE118" s="538" t="e">
        <f ca="1">+IF(AND(ISNUMBER(OFFSET('Sanitation Data'!$E$12,0,10*ROW('Sanitation Data'!E112))),'Data Summary'!CT118="Yes"),OFFSET('Sanitation Data'!$E$12,0,10*ROW('Sanitation Data'!E112)),NA())</f>
        <v>#N/A</v>
      </c>
      <c r="AF118" s="538" t="e">
        <f ca="1">+IF(AND(ISNUMBER(OFFSET('Sanitation Data'!$F$4,0,10*ROW('Sanitation Data'!F112))),'Data Summary'!CU118="Yes"),100-OFFSET('Sanitation Data'!$F$4,0,10*ROW('Sanitation Data'!F112)),NA())</f>
        <v>#N/A</v>
      </c>
      <c r="AG118" s="538" t="e">
        <f ca="1">+IF(AND(ISNUMBER(OFFSET('Sanitation Data'!$F$6,0,10*ROW('Sanitation Data'!F112))),'Data Summary'!CV118="Yes"),OFFSET('Sanitation Data'!$F$6,0,10*ROW('Sanitation Data'!F112)),NA())</f>
        <v>#N/A</v>
      </c>
      <c r="AH118" s="538" t="e">
        <f ca="1">+IF(AND(ISNUMBER(OFFSET('Sanitation Data'!$F$10,0,10*ROW('Sanitation Data'!F112))),'Data Summary'!CW118="Yes"),OFFSET('Sanitation Data'!$F$10,0,10*ROW('Sanitation Data'!F112)),NA())</f>
        <v>#N/A</v>
      </c>
      <c r="AI118" s="538" t="e">
        <f ca="1">+IF(AND(ISNUMBER(OFFSET('Sanitation Data'!$F$11,0,10*ROW('Sanitation Data'!F112))),'Data Summary'!CX118="Yes"),OFFSET('Sanitation Data'!$F$11,0,10*ROW('Sanitation Data'!F112)),NA())</f>
        <v>#N/A</v>
      </c>
      <c r="AJ118" s="538" t="e">
        <f ca="1">+IF(AND(ISNUMBER(OFFSET('Sanitation Data'!$F$12,0,10*ROW('Sanitation Data'!F112))),'Data Summary'!CY118="Yes"),OFFSET('Sanitation Data'!$F$12,0,10*ROW('Sanitation Data'!F112)),NA())</f>
        <v>#N/A</v>
      </c>
      <c r="AK118" s="538" t="e">
        <f ca="1">+IF(AND(ISNUMBER(OFFSET('Sanitation Data'!$G$4,0,10*ROW('Sanitation Data'!G112))),'Data Summary'!CZ118="Yes"),100-OFFSET('Sanitation Data'!$G$4,0,10*ROW('Sanitation Data'!G112)),NA())</f>
        <v>#N/A</v>
      </c>
      <c r="AL118" s="538" t="e">
        <f ca="1">+IF(AND(ISNUMBER(OFFSET('Sanitation Data'!$G$6,0,10*ROW('Sanitation Data'!G112))),'Data Summary'!DA118="Yes"),OFFSET('Sanitation Data'!$G$6,0,10*ROW('Sanitation Data'!G112)),NA())</f>
        <v>#N/A</v>
      </c>
      <c r="AM118" s="538" t="e">
        <f ca="1">+IF(AND(ISNUMBER(OFFSET('Sanitation Data'!$G$10,0,10*ROW('Sanitation Data'!G112))),'Data Summary'!DB118="Yes"),OFFSET('Sanitation Data'!$G$10,0,10*ROW('Sanitation Data'!G112)),NA())</f>
        <v>#N/A</v>
      </c>
      <c r="AN118" s="538" t="e">
        <f ca="1">+IF(AND(ISNUMBER(OFFSET('Sanitation Data'!$G$11,0,10*ROW('Sanitation Data'!G112))),'Data Summary'!DC118="Yes"),OFFSET('Sanitation Data'!$G$11,0,10*ROW('Sanitation Data'!G112)),NA())</f>
        <v>#N/A</v>
      </c>
      <c r="AO118" s="538" t="e">
        <f ca="1">+IF(AND(ISNUMBER(OFFSET('Sanitation Data'!$G$12,0,10*ROW('Sanitation Data'!G112))),'Data Summary'!DD118="Yes"),OFFSET('Sanitation Data'!$G$12,0,10*ROW('Sanitation Data'!G112)),NA())</f>
        <v>#N/A</v>
      </c>
      <c r="AP118" s="538" t="e">
        <f ca="1">+IF(AND(ISNUMBER(OFFSET('Sanitation Data'!$H$4,0,10*ROW('Sanitation Data'!H112))),'Data Summary'!DE118="Yes"),100-OFFSET('Sanitation Data'!$H$4,0,10*ROW('Sanitation Data'!H112)),NA())</f>
        <v>#N/A</v>
      </c>
      <c r="AQ118" s="538" t="e">
        <f ca="1">+IF(AND(ISNUMBER(OFFSET('Sanitation Data'!$H$6,0,10*ROW('Sanitation Data'!H112))),'Data Summary'!DF118="Yes"),OFFSET('Sanitation Data'!$H$6,0,10*ROW('Sanitation Data'!H112)),NA())</f>
        <v>#N/A</v>
      </c>
      <c r="AR118" s="538" t="e">
        <f ca="1">+IF(AND(ISNUMBER(OFFSET('Sanitation Data'!$H$10,0,10*ROW('Sanitation Data'!H112))),'Data Summary'!DG118="Yes"),OFFSET('Sanitation Data'!$H$10,0,10*ROW('Sanitation Data'!H112)),NA())</f>
        <v>#N/A</v>
      </c>
      <c r="AS118" s="538" t="e">
        <f ca="1">+IF(AND(ISNUMBER(OFFSET('Sanitation Data'!$H$11,0,10*ROW('Sanitation Data'!H112))),'Data Summary'!DH118="Yes"),OFFSET('Sanitation Data'!$H$11,0,10*ROW('Sanitation Data'!H112)),NA())</f>
        <v>#N/A</v>
      </c>
      <c r="AT118" s="538" t="e">
        <f ca="1">+IF(AND(ISNUMBER(OFFSET('Sanitation Data'!$H$12,0,10*ROW('Sanitation Data'!H112))),'Data Summary'!DI118="Yes"),OFFSET('Sanitation Data'!$H$12,0,10*ROW('Sanitation Data'!H112)),NA())</f>
        <v>#N/A</v>
      </c>
      <c r="AU118" s="538" t="e">
        <f ca="1">+IF(AND(ISNUMBER(OFFSET('Sanitation Data'!$I$4,0,10*ROW('Sanitation Data'!I112))),'Data Summary'!DJ118="Yes"),100-OFFSET('Sanitation Data'!$I$4,0,10*ROW('Sanitation Data'!I112)),NA())</f>
        <v>#N/A</v>
      </c>
      <c r="AV118" s="538" t="e">
        <f ca="1">+IF(AND(ISNUMBER(OFFSET('Sanitation Data'!$I$6,0,10*ROW('Sanitation Data'!I112))),'Data Summary'!DK118="Yes"),OFFSET('Sanitation Data'!$I$6,0,10*ROW('Sanitation Data'!I112)),NA())</f>
        <v>#N/A</v>
      </c>
      <c r="AW118" s="538" t="e">
        <f ca="1">+IF(AND(ISNUMBER(OFFSET('Sanitation Data'!$I$10,0,10*ROW('Sanitation Data'!I112))),'Data Summary'!DL118="Yes"),OFFSET('Sanitation Data'!$I$10,0,10*ROW('Sanitation Data'!I112)),NA())</f>
        <v>#N/A</v>
      </c>
      <c r="AX118" s="538" t="e">
        <f ca="1">+IF(AND(ISNUMBER(OFFSET('Sanitation Data'!$I$11,0,10*ROW('Sanitation Data'!I112))),'Data Summary'!DM118="Yes"),OFFSET('Sanitation Data'!$I$11,0,10*ROW('Sanitation Data'!I112)),NA())</f>
        <v>#N/A</v>
      </c>
      <c r="AY118" s="538" t="e">
        <f ca="1">+IF(AND(ISNUMBER(OFFSET('Sanitation Data'!$I$12,0,10*ROW('Sanitation Data'!I112))),'Data Summary'!DN118="Yes"),OFFSET('Sanitation Data'!$I$12,0,10*ROW('Sanitation Data'!I112)),NA())</f>
        <v>#N/A</v>
      </c>
      <c r="AZ118" s="539" t="e">
        <f ca="1">+IF(AND(ISNUMBER(OFFSET('Hygiene Data'!$D$5,0,10*ROW('Hygiene Data'!D112))),'Data Summary'!DO118="Yes"),OFFSET('Hygiene Data'!$D$5,0,10*ROW('Hygiene Data'!D112)),NA())</f>
        <v>#N/A</v>
      </c>
      <c r="BA118" s="539" t="e">
        <f ca="1">+IF(AND(ISNUMBER(OFFSET('Hygiene Data'!$D$7,0,10*ROW('Hygiene Data'!D112))),'Data Summary'!DP118="Yes"),OFFSET('Hygiene Data'!$D$7,0,10*ROW('Hygiene Data'!D112)),NA())</f>
        <v>#N/A</v>
      </c>
      <c r="BB118" s="539" t="e">
        <f ca="1">+IF(AND(ISNUMBER(OFFSET('Hygiene Data'!$D$9,0,10*ROW('Hygiene Data'!D112))),'Data Summary'!DQ118="Yes"),OFFSET('Hygiene Data'!$D$9,0,10*ROW('Hygiene Data'!D112)),NA())</f>
        <v>#N/A</v>
      </c>
      <c r="BC118" s="539" t="e">
        <f ca="1">+IF(AND(ISNUMBER(OFFSET('Hygiene Data'!$E$5,0,10*ROW('Hygiene Data'!E112))),'Data Summary'!DR118="Yes"),OFFSET('Hygiene Data'!$E$5,0,10*ROW('Hygiene Data'!E112)),NA())</f>
        <v>#N/A</v>
      </c>
      <c r="BD118" s="539" t="e">
        <f ca="1">+IF(AND(ISNUMBER(OFFSET('Hygiene Data'!$E$7,0,10*ROW('Hygiene Data'!E112))),'Data Summary'!DS118="Yes"),OFFSET('Hygiene Data'!$E$7,0,10*ROW('Hygiene Data'!E112)),NA())</f>
        <v>#N/A</v>
      </c>
      <c r="BE118" s="539" t="e">
        <f ca="1">+IF(AND(ISNUMBER(OFFSET('Hygiene Data'!$E$9,0,10*ROW('Hygiene Data'!E112))),'Data Summary'!DT118="Yes"),OFFSET('Hygiene Data'!$E$9,0,10*ROW('Hygiene Data'!E112)),NA())</f>
        <v>#N/A</v>
      </c>
      <c r="BF118" s="539" t="e">
        <f ca="1">+IF(AND(ISNUMBER(OFFSET('Hygiene Data'!$F$5,0,10*ROW('Hygiene Data'!F112))),'Data Summary'!DU118="Yes"),OFFSET('Hygiene Data'!$F$5,0,10*ROW('Hygiene Data'!F112)),NA())</f>
        <v>#N/A</v>
      </c>
      <c r="BG118" s="539" t="e">
        <f ca="1">+IF(AND(ISNUMBER(OFFSET('Hygiene Data'!$F$7,0,10*ROW('Hygiene Data'!F112))),'Data Summary'!DV118="Yes"),OFFSET('Hygiene Data'!$F$7,0,10*ROW('Hygiene Data'!F112)),NA())</f>
        <v>#N/A</v>
      </c>
      <c r="BH118" s="539" t="e">
        <f ca="1">+IF(AND(ISNUMBER(OFFSET('Hygiene Data'!$F$9,0,10*ROW('Hygiene Data'!F112))),'Data Summary'!DW118="Yes"),OFFSET('Hygiene Data'!$F$9,0,10*ROW('Hygiene Data'!F112)),NA())</f>
        <v>#N/A</v>
      </c>
      <c r="BI118" s="539" t="e">
        <f ca="1">+IF(AND(ISNUMBER(OFFSET('Hygiene Data'!$G$5,0,10*ROW('Hygiene Data'!G112))),'Data Summary'!DX118="Yes"),OFFSET('Hygiene Data'!$G$5,0,10*ROW('Hygiene Data'!G112)),NA())</f>
        <v>#N/A</v>
      </c>
      <c r="BJ118" s="539" t="e">
        <f ca="1">+IF(AND(ISNUMBER(OFFSET('Hygiene Data'!$G$7,0,10*ROW('Hygiene Data'!G112))),'Data Summary'!DY118="Yes"),OFFSET('Hygiene Data'!$G$7,0,10*ROW('Hygiene Data'!G112)),NA())</f>
        <v>#N/A</v>
      </c>
      <c r="BK118" s="539" t="e">
        <f ca="1">+IF(AND(ISNUMBER(OFFSET('Hygiene Data'!$G$9,0,10*ROW('Hygiene Data'!G112))),'Data Summary'!DZ118="Yes"),OFFSET('Hygiene Data'!$G$9,0,10*ROW('Hygiene Data'!G112)),NA())</f>
        <v>#N/A</v>
      </c>
      <c r="BL118" s="539" t="e">
        <f ca="1">+IF(AND(ISNUMBER(OFFSET('Hygiene Data'!$H$5,0,10*ROW('Hygiene Data'!H112))),'Data Summary'!EA118="Yes"),OFFSET('Hygiene Data'!$H$5,0,10*ROW('Hygiene Data'!H112)),NA())</f>
        <v>#N/A</v>
      </c>
      <c r="BM118" s="539" t="e">
        <f ca="1">+IF(AND(ISNUMBER(OFFSET('Hygiene Data'!$H$7,0,10*ROW('Hygiene Data'!H112))),'Data Summary'!EB118="Yes"),OFFSET('Hygiene Data'!$H$7,0,10*ROW('Hygiene Data'!H112)),NA())</f>
        <v>#N/A</v>
      </c>
      <c r="BN118" s="539" t="e">
        <f ca="1">+IF(AND(ISNUMBER(OFFSET('Hygiene Data'!$H$9,0,10*ROW('Hygiene Data'!H112))),'Data Summary'!EC118="Yes"),OFFSET('Hygiene Data'!$H$9,0,10*ROW('Hygiene Data'!H112)),NA())</f>
        <v>#N/A</v>
      </c>
      <c r="BO118" s="539" t="e">
        <f ca="1">+IF(AND(ISNUMBER(OFFSET('Hygiene Data'!$I$5,0,10*ROW('Hygiene Data'!I112))),'Data Summary'!ED118="Yes"),OFFSET('Hygiene Data'!$I$5,0,10*ROW('Hygiene Data'!I112)),NA())</f>
        <v>#N/A</v>
      </c>
      <c r="BP118" s="539" t="e">
        <f ca="1">+IF(AND(ISNUMBER(OFFSET('Hygiene Data'!$I$7,0,10*ROW('Hygiene Data'!I112))),'Data Summary'!EE118="Yes"),OFFSET('Hygiene Data'!$I$7,0,10*ROW('Hygiene Data'!I112)),NA())</f>
        <v>#N/A</v>
      </c>
      <c r="BQ118" s="539" t="e">
        <f ca="1">+IF(AND(ISNUMBER(OFFSET('Hygiene Data'!$I$9,0,10*ROW('Hygiene Data'!I112))),'Data Summary'!EF118="Yes"),OFFSET('Hygiene Data'!$I$9,0,10*ROW('Hygiene Data'!I112)),NA())</f>
        <v>#N/A</v>
      </c>
    </row>
    <row r="119" spans="1:69" x14ac:dyDescent="0.25">
      <c r="A119" s="535" t="e">
        <f ca="1">+RIGHT('Data Summary'!A119,LEN('Data Summary'!A119)-9)</f>
        <v>#VALUE!</v>
      </c>
      <c r="B119" s="509" t="str">
        <f ca="1">+IF(ISTEXT('Data Summary'!B119),'Data Summary'!B119,"")</f>
        <v/>
      </c>
      <c r="C119" s="536" t="e">
        <f ca="1">+VALUE('Data Summary'!C119)</f>
        <v>#VALUE!</v>
      </c>
      <c r="D119" s="537" t="e">
        <f ca="1">+IF(AND(ISNUMBER(OFFSET('Water Data'!$D$4,0,10*ROW('Water Data'!D113))),'Data Summary'!BS119="Yes"),100-OFFSET('Water Data'!$D$4,0,10*ROW('Water Data'!D113)),NA())</f>
        <v>#N/A</v>
      </c>
      <c r="E119" s="537" t="e">
        <f ca="1">+IF(AND(ISNUMBER(OFFSET('Water Data'!$D$6,0,10*ROW('Water Data'!D113))),'Data Summary'!BT119="Yes"),OFFSET('Water Data'!$D$6,0,10*ROW('Water Data'!D113)),NA())</f>
        <v>#N/A</v>
      </c>
      <c r="F119" s="537" t="e">
        <f ca="1">+IF(AND(ISNUMBER(OFFSET('Water Data'!$D$9,0,10*ROW('Water Data'!D113))),'Data Summary'!BU119="Yes"),OFFSET('Water Data'!$D$9,0,10*ROW('Water Data'!D113)),NA())</f>
        <v>#N/A</v>
      </c>
      <c r="G119" s="537" t="e">
        <f ca="1">+IF(AND(ISNUMBER(OFFSET('Water Data'!$E$4,0,10*ROW('Water Data'!E113))),'Data Summary'!BV119="Yes"),100-OFFSET('Water Data'!$E$4,0,10*ROW('Water Data'!E113)),NA())</f>
        <v>#N/A</v>
      </c>
      <c r="H119" s="537" t="e">
        <f ca="1">+IF(AND(ISNUMBER(OFFSET('Water Data'!$E$6,0,10*ROW('Water Data'!E113))),'Data Summary'!BW119="Yes"),OFFSET('Water Data'!$E$6,0,10*ROW('Water Data'!E113)),NA())</f>
        <v>#N/A</v>
      </c>
      <c r="I119" s="537" t="e">
        <f ca="1">+IF(AND(ISNUMBER(OFFSET('Water Data'!$E$9,0,10*ROW('Water Data'!E113))),'Data Summary'!BX119="Yes"),OFFSET('Water Data'!$E$9,0,10*ROW('Water Data'!E113)),NA())</f>
        <v>#N/A</v>
      </c>
      <c r="J119" s="537" t="e">
        <f ca="1">+IF(AND(ISNUMBER(OFFSET('Water Data'!$F$4,0,10*ROW('Water Data'!F113))),'Data Summary'!BY119="Yes"),100-OFFSET('Water Data'!$F$4,0,10*ROW('Water Data'!F113)),NA())</f>
        <v>#N/A</v>
      </c>
      <c r="K119" s="537" t="e">
        <f ca="1">+IF(AND(ISNUMBER(OFFSET('Water Data'!$F$6,0,10*ROW('Water Data'!F113))),'Data Summary'!BZ119="Yes"),OFFSET('Water Data'!$F$6,0,10*ROW('Water Data'!F113)),NA())</f>
        <v>#N/A</v>
      </c>
      <c r="L119" s="537" t="e">
        <f ca="1">+IF(AND(ISNUMBER(OFFSET('Water Data'!$F$9,0,10*ROW('Water Data'!F113))),'Data Summary'!CA119="Yes"),OFFSET('Water Data'!$F$9,0,10*ROW('Water Data'!F113)),NA())</f>
        <v>#N/A</v>
      </c>
      <c r="M119" s="537" t="e">
        <f ca="1">+IF(AND(ISNUMBER(OFFSET('Water Data'!$G$4,0,10*ROW('Water Data'!G113))),'Data Summary'!CB119="Yes"),100-OFFSET('Water Data'!$G$4,0,10*ROW('Water Data'!G113)),NA())</f>
        <v>#N/A</v>
      </c>
      <c r="N119" s="537" t="e">
        <f ca="1">+IF(AND(ISNUMBER(OFFSET('Water Data'!$G$6,0,10*ROW('Water Data'!G113))),'Data Summary'!CC119="Yes"),OFFSET('Water Data'!$G$6,0,10*ROW('Water Data'!G113)),NA())</f>
        <v>#N/A</v>
      </c>
      <c r="O119" s="537" t="e">
        <f ca="1">+IF(AND(ISNUMBER(OFFSET('Water Data'!$G$9,0,10*ROW('Water Data'!G113))),'Data Summary'!CD119="Yes"),OFFSET('Water Data'!$G$9,0,10*ROW('Water Data'!G113)),NA())</f>
        <v>#N/A</v>
      </c>
      <c r="P119" s="537" t="e">
        <f ca="1">+IF(AND(ISNUMBER(OFFSET('Water Data'!$H$4,0,10*ROW('Water Data'!H113))),'Data Summary'!CE119="Yes"),100-OFFSET('Water Data'!$H$4,0,10*ROW('Water Data'!H113)),NA())</f>
        <v>#N/A</v>
      </c>
      <c r="Q119" s="537" t="e">
        <f ca="1">+IF(AND(ISNUMBER(OFFSET('Water Data'!$H$6,0,10*ROW('Water Data'!H113))),'Data Summary'!CF119="Yes"),OFFSET('Water Data'!$H$6,0,10*ROW('Water Data'!H113)),NA())</f>
        <v>#N/A</v>
      </c>
      <c r="R119" s="537" t="e">
        <f ca="1">+IF(AND(ISNUMBER(OFFSET('Water Data'!$H$9,0,10*ROW('Water Data'!H113))),'Data Summary'!CG119="Yes"),OFFSET('Water Data'!$H$9,0,10*ROW('Water Data'!H113)),NA())</f>
        <v>#N/A</v>
      </c>
      <c r="S119" s="537" t="e">
        <f ca="1">+IF(AND(ISNUMBER(OFFSET('Water Data'!$I$4,0,10*ROW('Water Data'!I113))),'Data Summary'!CH119="Yes"),100-OFFSET('Water Data'!$I$4,0,10*ROW('Water Data'!I113)),NA())</f>
        <v>#N/A</v>
      </c>
      <c r="T119" s="537" t="e">
        <f ca="1">+IF(AND(ISNUMBER(OFFSET('Water Data'!$I$6,0,10*ROW('Water Data'!I113))),'Data Summary'!CI119="Yes"),OFFSET('Water Data'!$I$6,0,10*ROW('Water Data'!I113)),NA())</f>
        <v>#N/A</v>
      </c>
      <c r="U119" s="537" t="e">
        <f ca="1">+IF(AND(ISNUMBER(OFFSET('Water Data'!$I$9,0,10*ROW('Water Data'!I113))),'Data Summary'!CJ119="Yes"),OFFSET('Water Data'!$I$9,0,10*ROW('Water Data'!I113)),NA())</f>
        <v>#N/A</v>
      </c>
      <c r="V119" s="538" t="e">
        <f ca="1">+IF(AND(ISNUMBER(OFFSET('Sanitation Data'!$D$4,0,10*ROW('Sanitation Data'!D113))),'Data Summary'!CK119="Yes"),100-OFFSET('Sanitation Data'!$D$4,0,10*ROW('Sanitation Data'!D113)),NA())</f>
        <v>#N/A</v>
      </c>
      <c r="W119" s="538" t="e">
        <f ca="1">+IF(AND(ISNUMBER(OFFSET('Sanitation Data'!$D$6,0,10*ROW('Sanitation Data'!D113))),'Data Summary'!CL119="Yes"),OFFSET('Sanitation Data'!$D$6,0,10*ROW('Sanitation Data'!D113)),NA())</f>
        <v>#N/A</v>
      </c>
      <c r="X119" s="538" t="e">
        <f ca="1">+IF(AND(ISNUMBER(OFFSET('Sanitation Data'!$D$10,0,10*ROW('Sanitation Data'!D113))),'Data Summary'!CM119="Yes"),OFFSET('Sanitation Data'!$D$10,0,10*ROW('Sanitation Data'!D113)),NA())</f>
        <v>#N/A</v>
      </c>
      <c r="Y119" s="538" t="e">
        <f ca="1">+IF(AND(ISNUMBER(OFFSET('Sanitation Data'!$D$11,0,10*ROW('Sanitation Data'!D113))),'Data Summary'!CN119="Yes"),OFFSET('Sanitation Data'!$D$11,0,10*ROW('Sanitation Data'!D113)),NA())</f>
        <v>#N/A</v>
      </c>
      <c r="Z119" s="538" t="e">
        <f ca="1">+IF(AND(ISNUMBER(OFFSET('Sanitation Data'!$D$12,0,10*ROW('Sanitation Data'!D113))),'Data Summary'!CO119="Yes"),OFFSET('Sanitation Data'!$D$12,0,10*ROW('Sanitation Data'!D113)),NA())</f>
        <v>#N/A</v>
      </c>
      <c r="AA119" s="538" t="e">
        <f ca="1">+IF(AND(ISNUMBER(OFFSET('Sanitation Data'!$E$4,0,10*ROW('Sanitation Data'!E113))),'Data Summary'!CP119="Yes"),100-OFFSET('Sanitation Data'!$E$4,0,10*ROW('Sanitation Data'!E113)),NA())</f>
        <v>#N/A</v>
      </c>
      <c r="AB119" s="538" t="e">
        <f ca="1">+IF(AND(ISNUMBER(OFFSET('Sanitation Data'!$E$6,0,10*ROW('Sanitation Data'!E113))),'Data Summary'!CQ119="Yes"),OFFSET('Sanitation Data'!$E$6,0,10*ROW('Sanitation Data'!E113)),NA())</f>
        <v>#N/A</v>
      </c>
      <c r="AC119" s="538" t="e">
        <f ca="1">+IF(AND(ISNUMBER(OFFSET('Sanitation Data'!$E$10,0,10*ROW('Sanitation Data'!E113))),'Data Summary'!CR119="Yes"),OFFSET('Sanitation Data'!$E$10,0,10*ROW('Sanitation Data'!E113)),NA())</f>
        <v>#N/A</v>
      </c>
      <c r="AD119" s="538" t="e">
        <f ca="1">+IF(AND(ISNUMBER(OFFSET('Sanitation Data'!$E$11,0,10*ROW('Sanitation Data'!E113))),'Data Summary'!CS119="Yes"),OFFSET('Sanitation Data'!$E$11,0,10*ROW('Sanitation Data'!E113)),NA())</f>
        <v>#N/A</v>
      </c>
      <c r="AE119" s="538" t="e">
        <f ca="1">+IF(AND(ISNUMBER(OFFSET('Sanitation Data'!$E$12,0,10*ROW('Sanitation Data'!E113))),'Data Summary'!CT119="Yes"),OFFSET('Sanitation Data'!$E$12,0,10*ROW('Sanitation Data'!E113)),NA())</f>
        <v>#N/A</v>
      </c>
      <c r="AF119" s="538" t="e">
        <f ca="1">+IF(AND(ISNUMBER(OFFSET('Sanitation Data'!$F$4,0,10*ROW('Sanitation Data'!F113))),'Data Summary'!CU119="Yes"),100-OFFSET('Sanitation Data'!$F$4,0,10*ROW('Sanitation Data'!F113)),NA())</f>
        <v>#N/A</v>
      </c>
      <c r="AG119" s="538" t="e">
        <f ca="1">+IF(AND(ISNUMBER(OFFSET('Sanitation Data'!$F$6,0,10*ROW('Sanitation Data'!F113))),'Data Summary'!CV119="Yes"),OFFSET('Sanitation Data'!$F$6,0,10*ROW('Sanitation Data'!F113)),NA())</f>
        <v>#N/A</v>
      </c>
      <c r="AH119" s="538" t="e">
        <f ca="1">+IF(AND(ISNUMBER(OFFSET('Sanitation Data'!$F$10,0,10*ROW('Sanitation Data'!F113))),'Data Summary'!CW119="Yes"),OFFSET('Sanitation Data'!$F$10,0,10*ROW('Sanitation Data'!F113)),NA())</f>
        <v>#N/A</v>
      </c>
      <c r="AI119" s="538" t="e">
        <f ca="1">+IF(AND(ISNUMBER(OFFSET('Sanitation Data'!$F$11,0,10*ROW('Sanitation Data'!F113))),'Data Summary'!CX119="Yes"),OFFSET('Sanitation Data'!$F$11,0,10*ROW('Sanitation Data'!F113)),NA())</f>
        <v>#N/A</v>
      </c>
      <c r="AJ119" s="538" t="e">
        <f ca="1">+IF(AND(ISNUMBER(OFFSET('Sanitation Data'!$F$12,0,10*ROW('Sanitation Data'!F113))),'Data Summary'!CY119="Yes"),OFFSET('Sanitation Data'!$F$12,0,10*ROW('Sanitation Data'!F113)),NA())</f>
        <v>#N/A</v>
      </c>
      <c r="AK119" s="538" t="e">
        <f ca="1">+IF(AND(ISNUMBER(OFFSET('Sanitation Data'!$G$4,0,10*ROW('Sanitation Data'!G113))),'Data Summary'!CZ119="Yes"),100-OFFSET('Sanitation Data'!$G$4,0,10*ROW('Sanitation Data'!G113)),NA())</f>
        <v>#N/A</v>
      </c>
      <c r="AL119" s="538" t="e">
        <f ca="1">+IF(AND(ISNUMBER(OFFSET('Sanitation Data'!$G$6,0,10*ROW('Sanitation Data'!G113))),'Data Summary'!DA119="Yes"),OFFSET('Sanitation Data'!$G$6,0,10*ROW('Sanitation Data'!G113)),NA())</f>
        <v>#N/A</v>
      </c>
      <c r="AM119" s="538" t="e">
        <f ca="1">+IF(AND(ISNUMBER(OFFSET('Sanitation Data'!$G$10,0,10*ROW('Sanitation Data'!G113))),'Data Summary'!DB119="Yes"),OFFSET('Sanitation Data'!$G$10,0,10*ROW('Sanitation Data'!G113)),NA())</f>
        <v>#N/A</v>
      </c>
      <c r="AN119" s="538" t="e">
        <f ca="1">+IF(AND(ISNUMBER(OFFSET('Sanitation Data'!$G$11,0,10*ROW('Sanitation Data'!G113))),'Data Summary'!DC119="Yes"),OFFSET('Sanitation Data'!$G$11,0,10*ROW('Sanitation Data'!G113)),NA())</f>
        <v>#N/A</v>
      </c>
      <c r="AO119" s="538" t="e">
        <f ca="1">+IF(AND(ISNUMBER(OFFSET('Sanitation Data'!$G$12,0,10*ROW('Sanitation Data'!G113))),'Data Summary'!DD119="Yes"),OFFSET('Sanitation Data'!$G$12,0,10*ROW('Sanitation Data'!G113)),NA())</f>
        <v>#N/A</v>
      </c>
      <c r="AP119" s="538" t="e">
        <f ca="1">+IF(AND(ISNUMBER(OFFSET('Sanitation Data'!$H$4,0,10*ROW('Sanitation Data'!H113))),'Data Summary'!DE119="Yes"),100-OFFSET('Sanitation Data'!$H$4,0,10*ROW('Sanitation Data'!H113)),NA())</f>
        <v>#N/A</v>
      </c>
      <c r="AQ119" s="538" t="e">
        <f ca="1">+IF(AND(ISNUMBER(OFFSET('Sanitation Data'!$H$6,0,10*ROW('Sanitation Data'!H113))),'Data Summary'!DF119="Yes"),OFFSET('Sanitation Data'!$H$6,0,10*ROW('Sanitation Data'!H113)),NA())</f>
        <v>#N/A</v>
      </c>
      <c r="AR119" s="538" t="e">
        <f ca="1">+IF(AND(ISNUMBER(OFFSET('Sanitation Data'!$H$10,0,10*ROW('Sanitation Data'!H113))),'Data Summary'!DG119="Yes"),OFFSET('Sanitation Data'!$H$10,0,10*ROW('Sanitation Data'!H113)),NA())</f>
        <v>#N/A</v>
      </c>
      <c r="AS119" s="538" t="e">
        <f ca="1">+IF(AND(ISNUMBER(OFFSET('Sanitation Data'!$H$11,0,10*ROW('Sanitation Data'!H113))),'Data Summary'!DH119="Yes"),OFFSET('Sanitation Data'!$H$11,0,10*ROW('Sanitation Data'!H113)),NA())</f>
        <v>#N/A</v>
      </c>
      <c r="AT119" s="538" t="e">
        <f ca="1">+IF(AND(ISNUMBER(OFFSET('Sanitation Data'!$H$12,0,10*ROW('Sanitation Data'!H113))),'Data Summary'!DI119="Yes"),OFFSET('Sanitation Data'!$H$12,0,10*ROW('Sanitation Data'!H113)),NA())</f>
        <v>#N/A</v>
      </c>
      <c r="AU119" s="538" t="e">
        <f ca="1">+IF(AND(ISNUMBER(OFFSET('Sanitation Data'!$I$4,0,10*ROW('Sanitation Data'!I113))),'Data Summary'!DJ119="Yes"),100-OFFSET('Sanitation Data'!$I$4,0,10*ROW('Sanitation Data'!I113)),NA())</f>
        <v>#N/A</v>
      </c>
      <c r="AV119" s="538" t="e">
        <f ca="1">+IF(AND(ISNUMBER(OFFSET('Sanitation Data'!$I$6,0,10*ROW('Sanitation Data'!I113))),'Data Summary'!DK119="Yes"),OFFSET('Sanitation Data'!$I$6,0,10*ROW('Sanitation Data'!I113)),NA())</f>
        <v>#N/A</v>
      </c>
      <c r="AW119" s="538" t="e">
        <f ca="1">+IF(AND(ISNUMBER(OFFSET('Sanitation Data'!$I$10,0,10*ROW('Sanitation Data'!I113))),'Data Summary'!DL119="Yes"),OFFSET('Sanitation Data'!$I$10,0,10*ROW('Sanitation Data'!I113)),NA())</f>
        <v>#N/A</v>
      </c>
      <c r="AX119" s="538" t="e">
        <f ca="1">+IF(AND(ISNUMBER(OFFSET('Sanitation Data'!$I$11,0,10*ROW('Sanitation Data'!I113))),'Data Summary'!DM119="Yes"),OFFSET('Sanitation Data'!$I$11,0,10*ROW('Sanitation Data'!I113)),NA())</f>
        <v>#N/A</v>
      </c>
      <c r="AY119" s="538" t="e">
        <f ca="1">+IF(AND(ISNUMBER(OFFSET('Sanitation Data'!$I$12,0,10*ROW('Sanitation Data'!I113))),'Data Summary'!DN119="Yes"),OFFSET('Sanitation Data'!$I$12,0,10*ROW('Sanitation Data'!I113)),NA())</f>
        <v>#N/A</v>
      </c>
      <c r="AZ119" s="539" t="e">
        <f ca="1">+IF(AND(ISNUMBER(OFFSET('Hygiene Data'!$D$5,0,10*ROW('Hygiene Data'!D113))),'Data Summary'!DO119="Yes"),OFFSET('Hygiene Data'!$D$5,0,10*ROW('Hygiene Data'!D113)),NA())</f>
        <v>#N/A</v>
      </c>
      <c r="BA119" s="539" t="e">
        <f ca="1">+IF(AND(ISNUMBER(OFFSET('Hygiene Data'!$D$7,0,10*ROW('Hygiene Data'!D113))),'Data Summary'!DP119="Yes"),OFFSET('Hygiene Data'!$D$7,0,10*ROW('Hygiene Data'!D113)),NA())</f>
        <v>#N/A</v>
      </c>
      <c r="BB119" s="539" t="e">
        <f ca="1">+IF(AND(ISNUMBER(OFFSET('Hygiene Data'!$D$9,0,10*ROW('Hygiene Data'!D113))),'Data Summary'!DQ119="Yes"),OFFSET('Hygiene Data'!$D$9,0,10*ROW('Hygiene Data'!D113)),NA())</f>
        <v>#N/A</v>
      </c>
      <c r="BC119" s="539" t="e">
        <f ca="1">+IF(AND(ISNUMBER(OFFSET('Hygiene Data'!$E$5,0,10*ROW('Hygiene Data'!E113))),'Data Summary'!DR119="Yes"),OFFSET('Hygiene Data'!$E$5,0,10*ROW('Hygiene Data'!E113)),NA())</f>
        <v>#N/A</v>
      </c>
      <c r="BD119" s="539" t="e">
        <f ca="1">+IF(AND(ISNUMBER(OFFSET('Hygiene Data'!$E$7,0,10*ROW('Hygiene Data'!E113))),'Data Summary'!DS119="Yes"),OFFSET('Hygiene Data'!$E$7,0,10*ROW('Hygiene Data'!E113)),NA())</f>
        <v>#N/A</v>
      </c>
      <c r="BE119" s="539" t="e">
        <f ca="1">+IF(AND(ISNUMBER(OFFSET('Hygiene Data'!$E$9,0,10*ROW('Hygiene Data'!E113))),'Data Summary'!DT119="Yes"),OFFSET('Hygiene Data'!$E$9,0,10*ROW('Hygiene Data'!E113)),NA())</f>
        <v>#N/A</v>
      </c>
      <c r="BF119" s="539" t="e">
        <f ca="1">+IF(AND(ISNUMBER(OFFSET('Hygiene Data'!$F$5,0,10*ROW('Hygiene Data'!F113))),'Data Summary'!DU119="Yes"),OFFSET('Hygiene Data'!$F$5,0,10*ROW('Hygiene Data'!F113)),NA())</f>
        <v>#N/A</v>
      </c>
      <c r="BG119" s="539" t="e">
        <f ca="1">+IF(AND(ISNUMBER(OFFSET('Hygiene Data'!$F$7,0,10*ROW('Hygiene Data'!F113))),'Data Summary'!DV119="Yes"),OFFSET('Hygiene Data'!$F$7,0,10*ROW('Hygiene Data'!F113)),NA())</f>
        <v>#N/A</v>
      </c>
      <c r="BH119" s="539" t="e">
        <f ca="1">+IF(AND(ISNUMBER(OFFSET('Hygiene Data'!$F$9,0,10*ROW('Hygiene Data'!F113))),'Data Summary'!DW119="Yes"),OFFSET('Hygiene Data'!$F$9,0,10*ROW('Hygiene Data'!F113)),NA())</f>
        <v>#N/A</v>
      </c>
      <c r="BI119" s="539" t="e">
        <f ca="1">+IF(AND(ISNUMBER(OFFSET('Hygiene Data'!$G$5,0,10*ROW('Hygiene Data'!G113))),'Data Summary'!DX119="Yes"),OFFSET('Hygiene Data'!$G$5,0,10*ROW('Hygiene Data'!G113)),NA())</f>
        <v>#N/A</v>
      </c>
      <c r="BJ119" s="539" t="e">
        <f ca="1">+IF(AND(ISNUMBER(OFFSET('Hygiene Data'!$G$7,0,10*ROW('Hygiene Data'!G113))),'Data Summary'!DY119="Yes"),OFFSET('Hygiene Data'!$G$7,0,10*ROW('Hygiene Data'!G113)),NA())</f>
        <v>#N/A</v>
      </c>
      <c r="BK119" s="539" t="e">
        <f ca="1">+IF(AND(ISNUMBER(OFFSET('Hygiene Data'!$G$9,0,10*ROW('Hygiene Data'!G113))),'Data Summary'!DZ119="Yes"),OFFSET('Hygiene Data'!$G$9,0,10*ROW('Hygiene Data'!G113)),NA())</f>
        <v>#N/A</v>
      </c>
      <c r="BL119" s="539" t="e">
        <f ca="1">+IF(AND(ISNUMBER(OFFSET('Hygiene Data'!$H$5,0,10*ROW('Hygiene Data'!H113))),'Data Summary'!EA119="Yes"),OFFSET('Hygiene Data'!$H$5,0,10*ROW('Hygiene Data'!H113)),NA())</f>
        <v>#N/A</v>
      </c>
      <c r="BM119" s="539" t="e">
        <f ca="1">+IF(AND(ISNUMBER(OFFSET('Hygiene Data'!$H$7,0,10*ROW('Hygiene Data'!H113))),'Data Summary'!EB119="Yes"),OFFSET('Hygiene Data'!$H$7,0,10*ROW('Hygiene Data'!H113)),NA())</f>
        <v>#N/A</v>
      </c>
      <c r="BN119" s="539" t="e">
        <f ca="1">+IF(AND(ISNUMBER(OFFSET('Hygiene Data'!$H$9,0,10*ROW('Hygiene Data'!H113))),'Data Summary'!EC119="Yes"),OFFSET('Hygiene Data'!$H$9,0,10*ROW('Hygiene Data'!H113)),NA())</f>
        <v>#N/A</v>
      </c>
      <c r="BO119" s="539" t="e">
        <f ca="1">+IF(AND(ISNUMBER(OFFSET('Hygiene Data'!$I$5,0,10*ROW('Hygiene Data'!I113))),'Data Summary'!ED119="Yes"),OFFSET('Hygiene Data'!$I$5,0,10*ROW('Hygiene Data'!I113)),NA())</f>
        <v>#N/A</v>
      </c>
      <c r="BP119" s="539" t="e">
        <f ca="1">+IF(AND(ISNUMBER(OFFSET('Hygiene Data'!$I$7,0,10*ROW('Hygiene Data'!I113))),'Data Summary'!EE119="Yes"),OFFSET('Hygiene Data'!$I$7,0,10*ROW('Hygiene Data'!I113)),NA())</f>
        <v>#N/A</v>
      </c>
      <c r="BQ119" s="539" t="e">
        <f ca="1">+IF(AND(ISNUMBER(OFFSET('Hygiene Data'!$I$9,0,10*ROW('Hygiene Data'!I113))),'Data Summary'!EF119="Yes"),OFFSET('Hygiene Data'!$I$9,0,10*ROW('Hygiene Data'!I113)),NA())</f>
        <v>#N/A</v>
      </c>
    </row>
    <row r="120" spans="1:69" x14ac:dyDescent="0.25">
      <c r="A120" s="535" t="e">
        <f ca="1">+RIGHT('Data Summary'!A120,LEN('Data Summary'!A120)-9)</f>
        <v>#VALUE!</v>
      </c>
      <c r="B120" s="509" t="str">
        <f ca="1">+IF(ISTEXT('Data Summary'!B120),'Data Summary'!B120,"")</f>
        <v/>
      </c>
      <c r="C120" s="536" t="e">
        <f ca="1">+VALUE('Data Summary'!C120)</f>
        <v>#VALUE!</v>
      </c>
      <c r="D120" s="537" t="e">
        <f ca="1">+IF(AND(ISNUMBER(OFFSET('Water Data'!$D$4,0,10*ROW('Water Data'!D114))),'Data Summary'!BS120="Yes"),100-OFFSET('Water Data'!$D$4,0,10*ROW('Water Data'!D114)),NA())</f>
        <v>#N/A</v>
      </c>
      <c r="E120" s="537" t="e">
        <f ca="1">+IF(AND(ISNUMBER(OFFSET('Water Data'!$D$6,0,10*ROW('Water Data'!D114))),'Data Summary'!BT120="Yes"),OFFSET('Water Data'!$D$6,0,10*ROW('Water Data'!D114)),NA())</f>
        <v>#N/A</v>
      </c>
      <c r="F120" s="537" t="e">
        <f ca="1">+IF(AND(ISNUMBER(OFFSET('Water Data'!$D$9,0,10*ROW('Water Data'!D114))),'Data Summary'!BU120="Yes"),OFFSET('Water Data'!$D$9,0,10*ROW('Water Data'!D114)),NA())</f>
        <v>#N/A</v>
      </c>
      <c r="G120" s="537" t="e">
        <f ca="1">+IF(AND(ISNUMBER(OFFSET('Water Data'!$E$4,0,10*ROW('Water Data'!E114))),'Data Summary'!BV120="Yes"),100-OFFSET('Water Data'!$E$4,0,10*ROW('Water Data'!E114)),NA())</f>
        <v>#N/A</v>
      </c>
      <c r="H120" s="537" t="e">
        <f ca="1">+IF(AND(ISNUMBER(OFFSET('Water Data'!$E$6,0,10*ROW('Water Data'!E114))),'Data Summary'!BW120="Yes"),OFFSET('Water Data'!$E$6,0,10*ROW('Water Data'!E114)),NA())</f>
        <v>#N/A</v>
      </c>
      <c r="I120" s="537" t="e">
        <f ca="1">+IF(AND(ISNUMBER(OFFSET('Water Data'!$E$9,0,10*ROW('Water Data'!E114))),'Data Summary'!BX120="Yes"),OFFSET('Water Data'!$E$9,0,10*ROW('Water Data'!E114)),NA())</f>
        <v>#N/A</v>
      </c>
      <c r="J120" s="537" t="e">
        <f ca="1">+IF(AND(ISNUMBER(OFFSET('Water Data'!$F$4,0,10*ROW('Water Data'!F114))),'Data Summary'!BY120="Yes"),100-OFFSET('Water Data'!$F$4,0,10*ROW('Water Data'!F114)),NA())</f>
        <v>#N/A</v>
      </c>
      <c r="K120" s="537" t="e">
        <f ca="1">+IF(AND(ISNUMBER(OFFSET('Water Data'!$F$6,0,10*ROW('Water Data'!F114))),'Data Summary'!BZ120="Yes"),OFFSET('Water Data'!$F$6,0,10*ROW('Water Data'!F114)),NA())</f>
        <v>#N/A</v>
      </c>
      <c r="L120" s="537" t="e">
        <f ca="1">+IF(AND(ISNUMBER(OFFSET('Water Data'!$F$9,0,10*ROW('Water Data'!F114))),'Data Summary'!CA120="Yes"),OFFSET('Water Data'!$F$9,0,10*ROW('Water Data'!F114)),NA())</f>
        <v>#N/A</v>
      </c>
      <c r="M120" s="537" t="e">
        <f ca="1">+IF(AND(ISNUMBER(OFFSET('Water Data'!$G$4,0,10*ROW('Water Data'!G114))),'Data Summary'!CB120="Yes"),100-OFFSET('Water Data'!$G$4,0,10*ROW('Water Data'!G114)),NA())</f>
        <v>#N/A</v>
      </c>
      <c r="N120" s="537" t="e">
        <f ca="1">+IF(AND(ISNUMBER(OFFSET('Water Data'!$G$6,0,10*ROW('Water Data'!G114))),'Data Summary'!CC120="Yes"),OFFSET('Water Data'!$G$6,0,10*ROW('Water Data'!G114)),NA())</f>
        <v>#N/A</v>
      </c>
      <c r="O120" s="537" t="e">
        <f ca="1">+IF(AND(ISNUMBER(OFFSET('Water Data'!$G$9,0,10*ROW('Water Data'!G114))),'Data Summary'!CD120="Yes"),OFFSET('Water Data'!$G$9,0,10*ROW('Water Data'!G114)),NA())</f>
        <v>#N/A</v>
      </c>
      <c r="P120" s="537" t="e">
        <f ca="1">+IF(AND(ISNUMBER(OFFSET('Water Data'!$H$4,0,10*ROW('Water Data'!H114))),'Data Summary'!CE120="Yes"),100-OFFSET('Water Data'!$H$4,0,10*ROW('Water Data'!H114)),NA())</f>
        <v>#N/A</v>
      </c>
      <c r="Q120" s="537" t="e">
        <f ca="1">+IF(AND(ISNUMBER(OFFSET('Water Data'!$H$6,0,10*ROW('Water Data'!H114))),'Data Summary'!CF120="Yes"),OFFSET('Water Data'!$H$6,0,10*ROW('Water Data'!H114)),NA())</f>
        <v>#N/A</v>
      </c>
      <c r="R120" s="537" t="e">
        <f ca="1">+IF(AND(ISNUMBER(OFFSET('Water Data'!$H$9,0,10*ROW('Water Data'!H114))),'Data Summary'!CG120="Yes"),OFFSET('Water Data'!$H$9,0,10*ROW('Water Data'!H114)),NA())</f>
        <v>#N/A</v>
      </c>
      <c r="S120" s="537" t="e">
        <f ca="1">+IF(AND(ISNUMBER(OFFSET('Water Data'!$I$4,0,10*ROW('Water Data'!I114))),'Data Summary'!CH120="Yes"),100-OFFSET('Water Data'!$I$4,0,10*ROW('Water Data'!I114)),NA())</f>
        <v>#N/A</v>
      </c>
      <c r="T120" s="537" t="e">
        <f ca="1">+IF(AND(ISNUMBER(OFFSET('Water Data'!$I$6,0,10*ROW('Water Data'!I114))),'Data Summary'!CI120="Yes"),OFFSET('Water Data'!$I$6,0,10*ROW('Water Data'!I114)),NA())</f>
        <v>#N/A</v>
      </c>
      <c r="U120" s="537" t="e">
        <f ca="1">+IF(AND(ISNUMBER(OFFSET('Water Data'!$I$9,0,10*ROW('Water Data'!I114))),'Data Summary'!CJ120="Yes"),OFFSET('Water Data'!$I$9,0,10*ROW('Water Data'!I114)),NA())</f>
        <v>#N/A</v>
      </c>
      <c r="V120" s="538" t="e">
        <f ca="1">+IF(AND(ISNUMBER(OFFSET('Sanitation Data'!$D$4,0,10*ROW('Sanitation Data'!D114))),'Data Summary'!CK120="Yes"),100-OFFSET('Sanitation Data'!$D$4,0,10*ROW('Sanitation Data'!D114)),NA())</f>
        <v>#N/A</v>
      </c>
      <c r="W120" s="538" t="e">
        <f ca="1">+IF(AND(ISNUMBER(OFFSET('Sanitation Data'!$D$6,0,10*ROW('Sanitation Data'!D114))),'Data Summary'!CL120="Yes"),OFFSET('Sanitation Data'!$D$6,0,10*ROW('Sanitation Data'!D114)),NA())</f>
        <v>#N/A</v>
      </c>
      <c r="X120" s="538" t="e">
        <f ca="1">+IF(AND(ISNUMBER(OFFSET('Sanitation Data'!$D$10,0,10*ROW('Sanitation Data'!D114))),'Data Summary'!CM120="Yes"),OFFSET('Sanitation Data'!$D$10,0,10*ROW('Sanitation Data'!D114)),NA())</f>
        <v>#N/A</v>
      </c>
      <c r="Y120" s="538" t="e">
        <f ca="1">+IF(AND(ISNUMBER(OFFSET('Sanitation Data'!$D$11,0,10*ROW('Sanitation Data'!D114))),'Data Summary'!CN120="Yes"),OFFSET('Sanitation Data'!$D$11,0,10*ROW('Sanitation Data'!D114)),NA())</f>
        <v>#N/A</v>
      </c>
      <c r="Z120" s="538" t="e">
        <f ca="1">+IF(AND(ISNUMBER(OFFSET('Sanitation Data'!$D$12,0,10*ROW('Sanitation Data'!D114))),'Data Summary'!CO120="Yes"),OFFSET('Sanitation Data'!$D$12,0,10*ROW('Sanitation Data'!D114)),NA())</f>
        <v>#N/A</v>
      </c>
      <c r="AA120" s="538" t="e">
        <f ca="1">+IF(AND(ISNUMBER(OFFSET('Sanitation Data'!$E$4,0,10*ROW('Sanitation Data'!E114))),'Data Summary'!CP120="Yes"),100-OFFSET('Sanitation Data'!$E$4,0,10*ROW('Sanitation Data'!E114)),NA())</f>
        <v>#N/A</v>
      </c>
      <c r="AB120" s="538" t="e">
        <f ca="1">+IF(AND(ISNUMBER(OFFSET('Sanitation Data'!$E$6,0,10*ROW('Sanitation Data'!E114))),'Data Summary'!CQ120="Yes"),OFFSET('Sanitation Data'!$E$6,0,10*ROW('Sanitation Data'!E114)),NA())</f>
        <v>#N/A</v>
      </c>
      <c r="AC120" s="538" t="e">
        <f ca="1">+IF(AND(ISNUMBER(OFFSET('Sanitation Data'!$E$10,0,10*ROW('Sanitation Data'!E114))),'Data Summary'!CR120="Yes"),OFFSET('Sanitation Data'!$E$10,0,10*ROW('Sanitation Data'!E114)),NA())</f>
        <v>#N/A</v>
      </c>
      <c r="AD120" s="538" t="e">
        <f ca="1">+IF(AND(ISNUMBER(OFFSET('Sanitation Data'!$E$11,0,10*ROW('Sanitation Data'!E114))),'Data Summary'!CS120="Yes"),OFFSET('Sanitation Data'!$E$11,0,10*ROW('Sanitation Data'!E114)),NA())</f>
        <v>#N/A</v>
      </c>
      <c r="AE120" s="538" t="e">
        <f ca="1">+IF(AND(ISNUMBER(OFFSET('Sanitation Data'!$E$12,0,10*ROW('Sanitation Data'!E114))),'Data Summary'!CT120="Yes"),OFFSET('Sanitation Data'!$E$12,0,10*ROW('Sanitation Data'!E114)),NA())</f>
        <v>#N/A</v>
      </c>
      <c r="AF120" s="538" t="e">
        <f ca="1">+IF(AND(ISNUMBER(OFFSET('Sanitation Data'!$F$4,0,10*ROW('Sanitation Data'!F114))),'Data Summary'!CU120="Yes"),100-OFFSET('Sanitation Data'!$F$4,0,10*ROW('Sanitation Data'!F114)),NA())</f>
        <v>#N/A</v>
      </c>
      <c r="AG120" s="538" t="e">
        <f ca="1">+IF(AND(ISNUMBER(OFFSET('Sanitation Data'!$F$6,0,10*ROW('Sanitation Data'!F114))),'Data Summary'!CV120="Yes"),OFFSET('Sanitation Data'!$F$6,0,10*ROW('Sanitation Data'!F114)),NA())</f>
        <v>#N/A</v>
      </c>
      <c r="AH120" s="538" t="e">
        <f ca="1">+IF(AND(ISNUMBER(OFFSET('Sanitation Data'!$F$10,0,10*ROW('Sanitation Data'!F114))),'Data Summary'!CW120="Yes"),OFFSET('Sanitation Data'!$F$10,0,10*ROW('Sanitation Data'!F114)),NA())</f>
        <v>#N/A</v>
      </c>
      <c r="AI120" s="538" t="e">
        <f ca="1">+IF(AND(ISNUMBER(OFFSET('Sanitation Data'!$F$11,0,10*ROW('Sanitation Data'!F114))),'Data Summary'!CX120="Yes"),OFFSET('Sanitation Data'!$F$11,0,10*ROW('Sanitation Data'!F114)),NA())</f>
        <v>#N/A</v>
      </c>
      <c r="AJ120" s="538" t="e">
        <f ca="1">+IF(AND(ISNUMBER(OFFSET('Sanitation Data'!$F$12,0,10*ROW('Sanitation Data'!F114))),'Data Summary'!CY120="Yes"),OFFSET('Sanitation Data'!$F$12,0,10*ROW('Sanitation Data'!F114)),NA())</f>
        <v>#N/A</v>
      </c>
      <c r="AK120" s="538" t="e">
        <f ca="1">+IF(AND(ISNUMBER(OFFSET('Sanitation Data'!$G$4,0,10*ROW('Sanitation Data'!G114))),'Data Summary'!CZ120="Yes"),100-OFFSET('Sanitation Data'!$G$4,0,10*ROW('Sanitation Data'!G114)),NA())</f>
        <v>#N/A</v>
      </c>
      <c r="AL120" s="538" t="e">
        <f ca="1">+IF(AND(ISNUMBER(OFFSET('Sanitation Data'!$G$6,0,10*ROW('Sanitation Data'!G114))),'Data Summary'!DA120="Yes"),OFFSET('Sanitation Data'!$G$6,0,10*ROW('Sanitation Data'!G114)),NA())</f>
        <v>#N/A</v>
      </c>
      <c r="AM120" s="538" t="e">
        <f ca="1">+IF(AND(ISNUMBER(OFFSET('Sanitation Data'!$G$10,0,10*ROW('Sanitation Data'!G114))),'Data Summary'!DB120="Yes"),OFFSET('Sanitation Data'!$G$10,0,10*ROW('Sanitation Data'!G114)),NA())</f>
        <v>#N/A</v>
      </c>
      <c r="AN120" s="538" t="e">
        <f ca="1">+IF(AND(ISNUMBER(OFFSET('Sanitation Data'!$G$11,0,10*ROW('Sanitation Data'!G114))),'Data Summary'!DC120="Yes"),OFFSET('Sanitation Data'!$G$11,0,10*ROW('Sanitation Data'!G114)),NA())</f>
        <v>#N/A</v>
      </c>
      <c r="AO120" s="538" t="e">
        <f ca="1">+IF(AND(ISNUMBER(OFFSET('Sanitation Data'!$G$12,0,10*ROW('Sanitation Data'!G114))),'Data Summary'!DD120="Yes"),OFFSET('Sanitation Data'!$G$12,0,10*ROW('Sanitation Data'!G114)),NA())</f>
        <v>#N/A</v>
      </c>
      <c r="AP120" s="538" t="e">
        <f ca="1">+IF(AND(ISNUMBER(OFFSET('Sanitation Data'!$H$4,0,10*ROW('Sanitation Data'!H114))),'Data Summary'!DE120="Yes"),100-OFFSET('Sanitation Data'!$H$4,0,10*ROW('Sanitation Data'!H114)),NA())</f>
        <v>#N/A</v>
      </c>
      <c r="AQ120" s="538" t="e">
        <f ca="1">+IF(AND(ISNUMBER(OFFSET('Sanitation Data'!$H$6,0,10*ROW('Sanitation Data'!H114))),'Data Summary'!DF120="Yes"),OFFSET('Sanitation Data'!$H$6,0,10*ROW('Sanitation Data'!H114)),NA())</f>
        <v>#N/A</v>
      </c>
      <c r="AR120" s="538" t="e">
        <f ca="1">+IF(AND(ISNUMBER(OFFSET('Sanitation Data'!$H$10,0,10*ROW('Sanitation Data'!H114))),'Data Summary'!DG120="Yes"),OFFSET('Sanitation Data'!$H$10,0,10*ROW('Sanitation Data'!H114)),NA())</f>
        <v>#N/A</v>
      </c>
      <c r="AS120" s="538" t="e">
        <f ca="1">+IF(AND(ISNUMBER(OFFSET('Sanitation Data'!$H$11,0,10*ROW('Sanitation Data'!H114))),'Data Summary'!DH120="Yes"),OFFSET('Sanitation Data'!$H$11,0,10*ROW('Sanitation Data'!H114)),NA())</f>
        <v>#N/A</v>
      </c>
      <c r="AT120" s="538" t="e">
        <f ca="1">+IF(AND(ISNUMBER(OFFSET('Sanitation Data'!$H$12,0,10*ROW('Sanitation Data'!H114))),'Data Summary'!DI120="Yes"),OFFSET('Sanitation Data'!$H$12,0,10*ROW('Sanitation Data'!H114)),NA())</f>
        <v>#N/A</v>
      </c>
      <c r="AU120" s="538" t="e">
        <f ca="1">+IF(AND(ISNUMBER(OFFSET('Sanitation Data'!$I$4,0,10*ROW('Sanitation Data'!I114))),'Data Summary'!DJ120="Yes"),100-OFFSET('Sanitation Data'!$I$4,0,10*ROW('Sanitation Data'!I114)),NA())</f>
        <v>#N/A</v>
      </c>
      <c r="AV120" s="538" t="e">
        <f ca="1">+IF(AND(ISNUMBER(OFFSET('Sanitation Data'!$I$6,0,10*ROW('Sanitation Data'!I114))),'Data Summary'!DK120="Yes"),OFFSET('Sanitation Data'!$I$6,0,10*ROW('Sanitation Data'!I114)),NA())</f>
        <v>#N/A</v>
      </c>
      <c r="AW120" s="538" t="e">
        <f ca="1">+IF(AND(ISNUMBER(OFFSET('Sanitation Data'!$I$10,0,10*ROW('Sanitation Data'!I114))),'Data Summary'!DL120="Yes"),OFFSET('Sanitation Data'!$I$10,0,10*ROW('Sanitation Data'!I114)),NA())</f>
        <v>#N/A</v>
      </c>
      <c r="AX120" s="538" t="e">
        <f ca="1">+IF(AND(ISNUMBER(OFFSET('Sanitation Data'!$I$11,0,10*ROW('Sanitation Data'!I114))),'Data Summary'!DM120="Yes"),OFFSET('Sanitation Data'!$I$11,0,10*ROW('Sanitation Data'!I114)),NA())</f>
        <v>#N/A</v>
      </c>
      <c r="AY120" s="538" t="e">
        <f ca="1">+IF(AND(ISNUMBER(OFFSET('Sanitation Data'!$I$12,0,10*ROW('Sanitation Data'!I114))),'Data Summary'!DN120="Yes"),OFFSET('Sanitation Data'!$I$12,0,10*ROW('Sanitation Data'!I114)),NA())</f>
        <v>#N/A</v>
      </c>
      <c r="AZ120" s="539" t="e">
        <f ca="1">+IF(AND(ISNUMBER(OFFSET('Hygiene Data'!$D$5,0,10*ROW('Hygiene Data'!D114))),'Data Summary'!DO120="Yes"),OFFSET('Hygiene Data'!$D$5,0,10*ROW('Hygiene Data'!D114)),NA())</f>
        <v>#N/A</v>
      </c>
      <c r="BA120" s="539" t="e">
        <f ca="1">+IF(AND(ISNUMBER(OFFSET('Hygiene Data'!$D$7,0,10*ROW('Hygiene Data'!D114))),'Data Summary'!DP120="Yes"),OFFSET('Hygiene Data'!$D$7,0,10*ROW('Hygiene Data'!D114)),NA())</f>
        <v>#N/A</v>
      </c>
      <c r="BB120" s="539" t="e">
        <f ca="1">+IF(AND(ISNUMBER(OFFSET('Hygiene Data'!$D$9,0,10*ROW('Hygiene Data'!D114))),'Data Summary'!DQ120="Yes"),OFFSET('Hygiene Data'!$D$9,0,10*ROW('Hygiene Data'!D114)),NA())</f>
        <v>#N/A</v>
      </c>
      <c r="BC120" s="539" t="e">
        <f ca="1">+IF(AND(ISNUMBER(OFFSET('Hygiene Data'!$E$5,0,10*ROW('Hygiene Data'!E114))),'Data Summary'!DR120="Yes"),OFFSET('Hygiene Data'!$E$5,0,10*ROW('Hygiene Data'!E114)),NA())</f>
        <v>#N/A</v>
      </c>
      <c r="BD120" s="539" t="e">
        <f ca="1">+IF(AND(ISNUMBER(OFFSET('Hygiene Data'!$E$7,0,10*ROW('Hygiene Data'!E114))),'Data Summary'!DS120="Yes"),OFFSET('Hygiene Data'!$E$7,0,10*ROW('Hygiene Data'!E114)),NA())</f>
        <v>#N/A</v>
      </c>
      <c r="BE120" s="539" t="e">
        <f ca="1">+IF(AND(ISNUMBER(OFFSET('Hygiene Data'!$E$9,0,10*ROW('Hygiene Data'!E114))),'Data Summary'!DT120="Yes"),OFFSET('Hygiene Data'!$E$9,0,10*ROW('Hygiene Data'!E114)),NA())</f>
        <v>#N/A</v>
      </c>
      <c r="BF120" s="539" t="e">
        <f ca="1">+IF(AND(ISNUMBER(OFFSET('Hygiene Data'!$F$5,0,10*ROW('Hygiene Data'!F114))),'Data Summary'!DU120="Yes"),OFFSET('Hygiene Data'!$F$5,0,10*ROW('Hygiene Data'!F114)),NA())</f>
        <v>#N/A</v>
      </c>
      <c r="BG120" s="539" t="e">
        <f ca="1">+IF(AND(ISNUMBER(OFFSET('Hygiene Data'!$F$7,0,10*ROW('Hygiene Data'!F114))),'Data Summary'!DV120="Yes"),OFFSET('Hygiene Data'!$F$7,0,10*ROW('Hygiene Data'!F114)),NA())</f>
        <v>#N/A</v>
      </c>
      <c r="BH120" s="539" t="e">
        <f ca="1">+IF(AND(ISNUMBER(OFFSET('Hygiene Data'!$F$9,0,10*ROW('Hygiene Data'!F114))),'Data Summary'!DW120="Yes"),OFFSET('Hygiene Data'!$F$9,0,10*ROW('Hygiene Data'!F114)),NA())</f>
        <v>#N/A</v>
      </c>
      <c r="BI120" s="539" t="e">
        <f ca="1">+IF(AND(ISNUMBER(OFFSET('Hygiene Data'!$G$5,0,10*ROW('Hygiene Data'!G114))),'Data Summary'!DX120="Yes"),OFFSET('Hygiene Data'!$G$5,0,10*ROW('Hygiene Data'!G114)),NA())</f>
        <v>#N/A</v>
      </c>
      <c r="BJ120" s="539" t="e">
        <f ca="1">+IF(AND(ISNUMBER(OFFSET('Hygiene Data'!$G$7,0,10*ROW('Hygiene Data'!G114))),'Data Summary'!DY120="Yes"),OFFSET('Hygiene Data'!$G$7,0,10*ROW('Hygiene Data'!G114)),NA())</f>
        <v>#N/A</v>
      </c>
      <c r="BK120" s="539" t="e">
        <f ca="1">+IF(AND(ISNUMBER(OFFSET('Hygiene Data'!$G$9,0,10*ROW('Hygiene Data'!G114))),'Data Summary'!DZ120="Yes"),OFFSET('Hygiene Data'!$G$9,0,10*ROW('Hygiene Data'!G114)),NA())</f>
        <v>#N/A</v>
      </c>
      <c r="BL120" s="539" t="e">
        <f ca="1">+IF(AND(ISNUMBER(OFFSET('Hygiene Data'!$H$5,0,10*ROW('Hygiene Data'!H114))),'Data Summary'!EA120="Yes"),OFFSET('Hygiene Data'!$H$5,0,10*ROW('Hygiene Data'!H114)),NA())</f>
        <v>#N/A</v>
      </c>
      <c r="BM120" s="539" t="e">
        <f ca="1">+IF(AND(ISNUMBER(OFFSET('Hygiene Data'!$H$7,0,10*ROW('Hygiene Data'!H114))),'Data Summary'!EB120="Yes"),OFFSET('Hygiene Data'!$H$7,0,10*ROW('Hygiene Data'!H114)),NA())</f>
        <v>#N/A</v>
      </c>
      <c r="BN120" s="539" t="e">
        <f ca="1">+IF(AND(ISNUMBER(OFFSET('Hygiene Data'!$H$9,0,10*ROW('Hygiene Data'!H114))),'Data Summary'!EC120="Yes"),OFFSET('Hygiene Data'!$H$9,0,10*ROW('Hygiene Data'!H114)),NA())</f>
        <v>#N/A</v>
      </c>
      <c r="BO120" s="539" t="e">
        <f ca="1">+IF(AND(ISNUMBER(OFFSET('Hygiene Data'!$I$5,0,10*ROW('Hygiene Data'!I114))),'Data Summary'!ED120="Yes"),OFFSET('Hygiene Data'!$I$5,0,10*ROW('Hygiene Data'!I114)),NA())</f>
        <v>#N/A</v>
      </c>
      <c r="BP120" s="539" t="e">
        <f ca="1">+IF(AND(ISNUMBER(OFFSET('Hygiene Data'!$I$7,0,10*ROW('Hygiene Data'!I114))),'Data Summary'!EE120="Yes"),OFFSET('Hygiene Data'!$I$7,0,10*ROW('Hygiene Data'!I114)),NA())</f>
        <v>#N/A</v>
      </c>
      <c r="BQ120" s="539" t="e">
        <f ca="1">+IF(AND(ISNUMBER(OFFSET('Hygiene Data'!$I$9,0,10*ROW('Hygiene Data'!I114))),'Data Summary'!EF120="Yes"),OFFSET('Hygiene Data'!$I$9,0,10*ROW('Hygiene Data'!I114)),NA())</f>
        <v>#N/A</v>
      </c>
    </row>
    <row r="121" spans="1:69" x14ac:dyDescent="0.25">
      <c r="A121" s="535" t="e">
        <f ca="1">+RIGHT('Data Summary'!A121,LEN('Data Summary'!A121)-9)</f>
        <v>#VALUE!</v>
      </c>
      <c r="B121" s="509" t="str">
        <f ca="1">+IF(ISTEXT('Data Summary'!B121),'Data Summary'!B121,"")</f>
        <v/>
      </c>
      <c r="C121" s="536" t="e">
        <f ca="1">+VALUE('Data Summary'!C121)</f>
        <v>#VALUE!</v>
      </c>
      <c r="D121" s="537" t="e">
        <f ca="1">+IF(AND(ISNUMBER(OFFSET('Water Data'!$D$4,0,10*ROW('Water Data'!D115))),'Data Summary'!BS121="Yes"),100-OFFSET('Water Data'!$D$4,0,10*ROW('Water Data'!D115)),NA())</f>
        <v>#N/A</v>
      </c>
      <c r="E121" s="537" t="e">
        <f ca="1">+IF(AND(ISNUMBER(OFFSET('Water Data'!$D$6,0,10*ROW('Water Data'!D115))),'Data Summary'!BT121="Yes"),OFFSET('Water Data'!$D$6,0,10*ROW('Water Data'!D115)),NA())</f>
        <v>#N/A</v>
      </c>
      <c r="F121" s="537" t="e">
        <f ca="1">+IF(AND(ISNUMBER(OFFSET('Water Data'!$D$9,0,10*ROW('Water Data'!D115))),'Data Summary'!BU121="Yes"),OFFSET('Water Data'!$D$9,0,10*ROW('Water Data'!D115)),NA())</f>
        <v>#N/A</v>
      </c>
      <c r="G121" s="537" t="e">
        <f ca="1">+IF(AND(ISNUMBER(OFFSET('Water Data'!$E$4,0,10*ROW('Water Data'!E115))),'Data Summary'!BV121="Yes"),100-OFFSET('Water Data'!$E$4,0,10*ROW('Water Data'!E115)),NA())</f>
        <v>#N/A</v>
      </c>
      <c r="H121" s="537" t="e">
        <f ca="1">+IF(AND(ISNUMBER(OFFSET('Water Data'!$E$6,0,10*ROW('Water Data'!E115))),'Data Summary'!BW121="Yes"),OFFSET('Water Data'!$E$6,0,10*ROW('Water Data'!E115)),NA())</f>
        <v>#N/A</v>
      </c>
      <c r="I121" s="537" t="e">
        <f ca="1">+IF(AND(ISNUMBER(OFFSET('Water Data'!$E$9,0,10*ROW('Water Data'!E115))),'Data Summary'!BX121="Yes"),OFFSET('Water Data'!$E$9,0,10*ROW('Water Data'!E115)),NA())</f>
        <v>#N/A</v>
      </c>
      <c r="J121" s="537" t="e">
        <f ca="1">+IF(AND(ISNUMBER(OFFSET('Water Data'!$F$4,0,10*ROW('Water Data'!F115))),'Data Summary'!BY121="Yes"),100-OFFSET('Water Data'!$F$4,0,10*ROW('Water Data'!F115)),NA())</f>
        <v>#N/A</v>
      </c>
      <c r="K121" s="537" t="e">
        <f ca="1">+IF(AND(ISNUMBER(OFFSET('Water Data'!$F$6,0,10*ROW('Water Data'!F115))),'Data Summary'!BZ121="Yes"),OFFSET('Water Data'!$F$6,0,10*ROW('Water Data'!F115)),NA())</f>
        <v>#N/A</v>
      </c>
      <c r="L121" s="537" t="e">
        <f ca="1">+IF(AND(ISNUMBER(OFFSET('Water Data'!$F$9,0,10*ROW('Water Data'!F115))),'Data Summary'!CA121="Yes"),OFFSET('Water Data'!$F$9,0,10*ROW('Water Data'!F115)),NA())</f>
        <v>#N/A</v>
      </c>
      <c r="M121" s="537" t="e">
        <f ca="1">+IF(AND(ISNUMBER(OFFSET('Water Data'!$G$4,0,10*ROW('Water Data'!G115))),'Data Summary'!CB121="Yes"),100-OFFSET('Water Data'!$G$4,0,10*ROW('Water Data'!G115)),NA())</f>
        <v>#N/A</v>
      </c>
      <c r="N121" s="537" t="e">
        <f ca="1">+IF(AND(ISNUMBER(OFFSET('Water Data'!$G$6,0,10*ROW('Water Data'!G115))),'Data Summary'!CC121="Yes"),OFFSET('Water Data'!$G$6,0,10*ROW('Water Data'!G115)),NA())</f>
        <v>#N/A</v>
      </c>
      <c r="O121" s="537" t="e">
        <f ca="1">+IF(AND(ISNUMBER(OFFSET('Water Data'!$G$9,0,10*ROW('Water Data'!G115))),'Data Summary'!CD121="Yes"),OFFSET('Water Data'!$G$9,0,10*ROW('Water Data'!G115)),NA())</f>
        <v>#N/A</v>
      </c>
      <c r="P121" s="537" t="e">
        <f ca="1">+IF(AND(ISNUMBER(OFFSET('Water Data'!$H$4,0,10*ROW('Water Data'!H115))),'Data Summary'!CE121="Yes"),100-OFFSET('Water Data'!$H$4,0,10*ROW('Water Data'!H115)),NA())</f>
        <v>#N/A</v>
      </c>
      <c r="Q121" s="537" t="e">
        <f ca="1">+IF(AND(ISNUMBER(OFFSET('Water Data'!$H$6,0,10*ROW('Water Data'!H115))),'Data Summary'!CF121="Yes"),OFFSET('Water Data'!$H$6,0,10*ROW('Water Data'!H115)),NA())</f>
        <v>#N/A</v>
      </c>
      <c r="R121" s="537" t="e">
        <f ca="1">+IF(AND(ISNUMBER(OFFSET('Water Data'!$H$9,0,10*ROW('Water Data'!H115))),'Data Summary'!CG121="Yes"),OFFSET('Water Data'!$H$9,0,10*ROW('Water Data'!H115)),NA())</f>
        <v>#N/A</v>
      </c>
      <c r="S121" s="537" t="e">
        <f ca="1">+IF(AND(ISNUMBER(OFFSET('Water Data'!$I$4,0,10*ROW('Water Data'!I115))),'Data Summary'!CH121="Yes"),100-OFFSET('Water Data'!$I$4,0,10*ROW('Water Data'!I115)),NA())</f>
        <v>#N/A</v>
      </c>
      <c r="T121" s="537" t="e">
        <f ca="1">+IF(AND(ISNUMBER(OFFSET('Water Data'!$I$6,0,10*ROW('Water Data'!I115))),'Data Summary'!CI121="Yes"),OFFSET('Water Data'!$I$6,0,10*ROW('Water Data'!I115)),NA())</f>
        <v>#N/A</v>
      </c>
      <c r="U121" s="537" t="e">
        <f ca="1">+IF(AND(ISNUMBER(OFFSET('Water Data'!$I$9,0,10*ROW('Water Data'!I115))),'Data Summary'!CJ121="Yes"),OFFSET('Water Data'!$I$9,0,10*ROW('Water Data'!I115)),NA())</f>
        <v>#N/A</v>
      </c>
      <c r="V121" s="538" t="e">
        <f ca="1">+IF(AND(ISNUMBER(OFFSET('Sanitation Data'!$D$4,0,10*ROW('Sanitation Data'!D115))),'Data Summary'!CK121="Yes"),100-OFFSET('Sanitation Data'!$D$4,0,10*ROW('Sanitation Data'!D115)),NA())</f>
        <v>#N/A</v>
      </c>
      <c r="W121" s="538" t="e">
        <f ca="1">+IF(AND(ISNUMBER(OFFSET('Sanitation Data'!$D$6,0,10*ROW('Sanitation Data'!D115))),'Data Summary'!CL121="Yes"),OFFSET('Sanitation Data'!$D$6,0,10*ROW('Sanitation Data'!D115)),NA())</f>
        <v>#N/A</v>
      </c>
      <c r="X121" s="538" t="e">
        <f ca="1">+IF(AND(ISNUMBER(OFFSET('Sanitation Data'!$D$10,0,10*ROW('Sanitation Data'!D115))),'Data Summary'!CM121="Yes"),OFFSET('Sanitation Data'!$D$10,0,10*ROW('Sanitation Data'!D115)),NA())</f>
        <v>#N/A</v>
      </c>
      <c r="Y121" s="538" t="e">
        <f ca="1">+IF(AND(ISNUMBER(OFFSET('Sanitation Data'!$D$11,0,10*ROW('Sanitation Data'!D115))),'Data Summary'!CN121="Yes"),OFFSET('Sanitation Data'!$D$11,0,10*ROW('Sanitation Data'!D115)),NA())</f>
        <v>#N/A</v>
      </c>
      <c r="Z121" s="538" t="e">
        <f ca="1">+IF(AND(ISNUMBER(OFFSET('Sanitation Data'!$D$12,0,10*ROW('Sanitation Data'!D115))),'Data Summary'!CO121="Yes"),OFFSET('Sanitation Data'!$D$12,0,10*ROW('Sanitation Data'!D115)),NA())</f>
        <v>#N/A</v>
      </c>
      <c r="AA121" s="538" t="e">
        <f ca="1">+IF(AND(ISNUMBER(OFFSET('Sanitation Data'!$E$4,0,10*ROW('Sanitation Data'!E115))),'Data Summary'!CP121="Yes"),100-OFFSET('Sanitation Data'!$E$4,0,10*ROW('Sanitation Data'!E115)),NA())</f>
        <v>#N/A</v>
      </c>
      <c r="AB121" s="538" t="e">
        <f ca="1">+IF(AND(ISNUMBER(OFFSET('Sanitation Data'!$E$6,0,10*ROW('Sanitation Data'!E115))),'Data Summary'!CQ121="Yes"),OFFSET('Sanitation Data'!$E$6,0,10*ROW('Sanitation Data'!E115)),NA())</f>
        <v>#N/A</v>
      </c>
      <c r="AC121" s="538" t="e">
        <f ca="1">+IF(AND(ISNUMBER(OFFSET('Sanitation Data'!$E$10,0,10*ROW('Sanitation Data'!E115))),'Data Summary'!CR121="Yes"),OFFSET('Sanitation Data'!$E$10,0,10*ROW('Sanitation Data'!E115)),NA())</f>
        <v>#N/A</v>
      </c>
      <c r="AD121" s="538" t="e">
        <f ca="1">+IF(AND(ISNUMBER(OFFSET('Sanitation Data'!$E$11,0,10*ROW('Sanitation Data'!E115))),'Data Summary'!CS121="Yes"),OFFSET('Sanitation Data'!$E$11,0,10*ROW('Sanitation Data'!E115)),NA())</f>
        <v>#N/A</v>
      </c>
      <c r="AE121" s="538" t="e">
        <f ca="1">+IF(AND(ISNUMBER(OFFSET('Sanitation Data'!$E$12,0,10*ROW('Sanitation Data'!E115))),'Data Summary'!CT121="Yes"),OFFSET('Sanitation Data'!$E$12,0,10*ROW('Sanitation Data'!E115)),NA())</f>
        <v>#N/A</v>
      </c>
      <c r="AF121" s="538" t="e">
        <f ca="1">+IF(AND(ISNUMBER(OFFSET('Sanitation Data'!$F$4,0,10*ROW('Sanitation Data'!F115))),'Data Summary'!CU121="Yes"),100-OFFSET('Sanitation Data'!$F$4,0,10*ROW('Sanitation Data'!F115)),NA())</f>
        <v>#N/A</v>
      </c>
      <c r="AG121" s="538" t="e">
        <f ca="1">+IF(AND(ISNUMBER(OFFSET('Sanitation Data'!$F$6,0,10*ROW('Sanitation Data'!F115))),'Data Summary'!CV121="Yes"),OFFSET('Sanitation Data'!$F$6,0,10*ROW('Sanitation Data'!F115)),NA())</f>
        <v>#N/A</v>
      </c>
      <c r="AH121" s="538" t="e">
        <f ca="1">+IF(AND(ISNUMBER(OFFSET('Sanitation Data'!$F$10,0,10*ROW('Sanitation Data'!F115))),'Data Summary'!CW121="Yes"),OFFSET('Sanitation Data'!$F$10,0,10*ROW('Sanitation Data'!F115)),NA())</f>
        <v>#N/A</v>
      </c>
      <c r="AI121" s="538" t="e">
        <f ca="1">+IF(AND(ISNUMBER(OFFSET('Sanitation Data'!$F$11,0,10*ROW('Sanitation Data'!F115))),'Data Summary'!CX121="Yes"),OFFSET('Sanitation Data'!$F$11,0,10*ROW('Sanitation Data'!F115)),NA())</f>
        <v>#N/A</v>
      </c>
      <c r="AJ121" s="538" t="e">
        <f ca="1">+IF(AND(ISNUMBER(OFFSET('Sanitation Data'!$F$12,0,10*ROW('Sanitation Data'!F115))),'Data Summary'!CY121="Yes"),OFFSET('Sanitation Data'!$F$12,0,10*ROW('Sanitation Data'!F115)),NA())</f>
        <v>#N/A</v>
      </c>
      <c r="AK121" s="538" t="e">
        <f ca="1">+IF(AND(ISNUMBER(OFFSET('Sanitation Data'!$G$4,0,10*ROW('Sanitation Data'!G115))),'Data Summary'!CZ121="Yes"),100-OFFSET('Sanitation Data'!$G$4,0,10*ROW('Sanitation Data'!G115)),NA())</f>
        <v>#N/A</v>
      </c>
      <c r="AL121" s="538" t="e">
        <f ca="1">+IF(AND(ISNUMBER(OFFSET('Sanitation Data'!$G$6,0,10*ROW('Sanitation Data'!G115))),'Data Summary'!DA121="Yes"),OFFSET('Sanitation Data'!$G$6,0,10*ROW('Sanitation Data'!G115)),NA())</f>
        <v>#N/A</v>
      </c>
      <c r="AM121" s="538" t="e">
        <f ca="1">+IF(AND(ISNUMBER(OFFSET('Sanitation Data'!$G$10,0,10*ROW('Sanitation Data'!G115))),'Data Summary'!DB121="Yes"),OFFSET('Sanitation Data'!$G$10,0,10*ROW('Sanitation Data'!G115)),NA())</f>
        <v>#N/A</v>
      </c>
      <c r="AN121" s="538" t="e">
        <f ca="1">+IF(AND(ISNUMBER(OFFSET('Sanitation Data'!$G$11,0,10*ROW('Sanitation Data'!G115))),'Data Summary'!DC121="Yes"),OFFSET('Sanitation Data'!$G$11,0,10*ROW('Sanitation Data'!G115)),NA())</f>
        <v>#N/A</v>
      </c>
      <c r="AO121" s="538" t="e">
        <f ca="1">+IF(AND(ISNUMBER(OFFSET('Sanitation Data'!$G$12,0,10*ROW('Sanitation Data'!G115))),'Data Summary'!DD121="Yes"),OFFSET('Sanitation Data'!$G$12,0,10*ROW('Sanitation Data'!G115)),NA())</f>
        <v>#N/A</v>
      </c>
      <c r="AP121" s="538" t="e">
        <f ca="1">+IF(AND(ISNUMBER(OFFSET('Sanitation Data'!$H$4,0,10*ROW('Sanitation Data'!H115))),'Data Summary'!DE121="Yes"),100-OFFSET('Sanitation Data'!$H$4,0,10*ROW('Sanitation Data'!H115)),NA())</f>
        <v>#N/A</v>
      </c>
      <c r="AQ121" s="538" t="e">
        <f ca="1">+IF(AND(ISNUMBER(OFFSET('Sanitation Data'!$H$6,0,10*ROW('Sanitation Data'!H115))),'Data Summary'!DF121="Yes"),OFFSET('Sanitation Data'!$H$6,0,10*ROW('Sanitation Data'!H115)),NA())</f>
        <v>#N/A</v>
      </c>
      <c r="AR121" s="538" t="e">
        <f ca="1">+IF(AND(ISNUMBER(OFFSET('Sanitation Data'!$H$10,0,10*ROW('Sanitation Data'!H115))),'Data Summary'!DG121="Yes"),OFFSET('Sanitation Data'!$H$10,0,10*ROW('Sanitation Data'!H115)),NA())</f>
        <v>#N/A</v>
      </c>
      <c r="AS121" s="538" t="e">
        <f ca="1">+IF(AND(ISNUMBER(OFFSET('Sanitation Data'!$H$11,0,10*ROW('Sanitation Data'!H115))),'Data Summary'!DH121="Yes"),OFFSET('Sanitation Data'!$H$11,0,10*ROW('Sanitation Data'!H115)),NA())</f>
        <v>#N/A</v>
      </c>
      <c r="AT121" s="538" t="e">
        <f ca="1">+IF(AND(ISNUMBER(OFFSET('Sanitation Data'!$H$12,0,10*ROW('Sanitation Data'!H115))),'Data Summary'!DI121="Yes"),OFFSET('Sanitation Data'!$H$12,0,10*ROW('Sanitation Data'!H115)),NA())</f>
        <v>#N/A</v>
      </c>
      <c r="AU121" s="538" t="e">
        <f ca="1">+IF(AND(ISNUMBER(OFFSET('Sanitation Data'!$I$4,0,10*ROW('Sanitation Data'!I115))),'Data Summary'!DJ121="Yes"),100-OFFSET('Sanitation Data'!$I$4,0,10*ROW('Sanitation Data'!I115)),NA())</f>
        <v>#N/A</v>
      </c>
      <c r="AV121" s="538" t="e">
        <f ca="1">+IF(AND(ISNUMBER(OFFSET('Sanitation Data'!$I$6,0,10*ROW('Sanitation Data'!I115))),'Data Summary'!DK121="Yes"),OFFSET('Sanitation Data'!$I$6,0,10*ROW('Sanitation Data'!I115)),NA())</f>
        <v>#N/A</v>
      </c>
      <c r="AW121" s="538" t="e">
        <f ca="1">+IF(AND(ISNUMBER(OFFSET('Sanitation Data'!$I$10,0,10*ROW('Sanitation Data'!I115))),'Data Summary'!DL121="Yes"),OFFSET('Sanitation Data'!$I$10,0,10*ROW('Sanitation Data'!I115)),NA())</f>
        <v>#N/A</v>
      </c>
      <c r="AX121" s="538" t="e">
        <f ca="1">+IF(AND(ISNUMBER(OFFSET('Sanitation Data'!$I$11,0,10*ROW('Sanitation Data'!I115))),'Data Summary'!DM121="Yes"),OFFSET('Sanitation Data'!$I$11,0,10*ROW('Sanitation Data'!I115)),NA())</f>
        <v>#N/A</v>
      </c>
      <c r="AY121" s="538" t="e">
        <f ca="1">+IF(AND(ISNUMBER(OFFSET('Sanitation Data'!$I$12,0,10*ROW('Sanitation Data'!I115))),'Data Summary'!DN121="Yes"),OFFSET('Sanitation Data'!$I$12,0,10*ROW('Sanitation Data'!I115)),NA())</f>
        <v>#N/A</v>
      </c>
      <c r="AZ121" s="539" t="e">
        <f ca="1">+IF(AND(ISNUMBER(OFFSET('Hygiene Data'!$D$5,0,10*ROW('Hygiene Data'!D115))),'Data Summary'!DO121="Yes"),OFFSET('Hygiene Data'!$D$5,0,10*ROW('Hygiene Data'!D115)),NA())</f>
        <v>#N/A</v>
      </c>
      <c r="BA121" s="539" t="e">
        <f ca="1">+IF(AND(ISNUMBER(OFFSET('Hygiene Data'!$D$7,0,10*ROW('Hygiene Data'!D115))),'Data Summary'!DP121="Yes"),OFFSET('Hygiene Data'!$D$7,0,10*ROW('Hygiene Data'!D115)),NA())</f>
        <v>#N/A</v>
      </c>
      <c r="BB121" s="539" t="e">
        <f ca="1">+IF(AND(ISNUMBER(OFFSET('Hygiene Data'!$D$9,0,10*ROW('Hygiene Data'!D115))),'Data Summary'!DQ121="Yes"),OFFSET('Hygiene Data'!$D$9,0,10*ROW('Hygiene Data'!D115)),NA())</f>
        <v>#N/A</v>
      </c>
      <c r="BC121" s="539" t="e">
        <f ca="1">+IF(AND(ISNUMBER(OFFSET('Hygiene Data'!$E$5,0,10*ROW('Hygiene Data'!E115))),'Data Summary'!DR121="Yes"),OFFSET('Hygiene Data'!$E$5,0,10*ROW('Hygiene Data'!E115)),NA())</f>
        <v>#N/A</v>
      </c>
      <c r="BD121" s="539" t="e">
        <f ca="1">+IF(AND(ISNUMBER(OFFSET('Hygiene Data'!$E$7,0,10*ROW('Hygiene Data'!E115))),'Data Summary'!DS121="Yes"),OFFSET('Hygiene Data'!$E$7,0,10*ROW('Hygiene Data'!E115)),NA())</f>
        <v>#N/A</v>
      </c>
      <c r="BE121" s="539" t="e">
        <f ca="1">+IF(AND(ISNUMBER(OFFSET('Hygiene Data'!$E$9,0,10*ROW('Hygiene Data'!E115))),'Data Summary'!DT121="Yes"),OFFSET('Hygiene Data'!$E$9,0,10*ROW('Hygiene Data'!E115)),NA())</f>
        <v>#N/A</v>
      </c>
      <c r="BF121" s="539" t="e">
        <f ca="1">+IF(AND(ISNUMBER(OFFSET('Hygiene Data'!$F$5,0,10*ROW('Hygiene Data'!F115))),'Data Summary'!DU121="Yes"),OFFSET('Hygiene Data'!$F$5,0,10*ROW('Hygiene Data'!F115)),NA())</f>
        <v>#N/A</v>
      </c>
      <c r="BG121" s="539" t="e">
        <f ca="1">+IF(AND(ISNUMBER(OFFSET('Hygiene Data'!$F$7,0,10*ROW('Hygiene Data'!F115))),'Data Summary'!DV121="Yes"),OFFSET('Hygiene Data'!$F$7,0,10*ROW('Hygiene Data'!F115)),NA())</f>
        <v>#N/A</v>
      </c>
      <c r="BH121" s="539" t="e">
        <f ca="1">+IF(AND(ISNUMBER(OFFSET('Hygiene Data'!$F$9,0,10*ROW('Hygiene Data'!F115))),'Data Summary'!DW121="Yes"),OFFSET('Hygiene Data'!$F$9,0,10*ROW('Hygiene Data'!F115)),NA())</f>
        <v>#N/A</v>
      </c>
      <c r="BI121" s="539" t="e">
        <f ca="1">+IF(AND(ISNUMBER(OFFSET('Hygiene Data'!$G$5,0,10*ROW('Hygiene Data'!G115))),'Data Summary'!DX121="Yes"),OFFSET('Hygiene Data'!$G$5,0,10*ROW('Hygiene Data'!G115)),NA())</f>
        <v>#N/A</v>
      </c>
      <c r="BJ121" s="539" t="e">
        <f ca="1">+IF(AND(ISNUMBER(OFFSET('Hygiene Data'!$G$7,0,10*ROW('Hygiene Data'!G115))),'Data Summary'!DY121="Yes"),OFFSET('Hygiene Data'!$G$7,0,10*ROW('Hygiene Data'!G115)),NA())</f>
        <v>#N/A</v>
      </c>
      <c r="BK121" s="539" t="e">
        <f ca="1">+IF(AND(ISNUMBER(OFFSET('Hygiene Data'!$G$9,0,10*ROW('Hygiene Data'!G115))),'Data Summary'!DZ121="Yes"),OFFSET('Hygiene Data'!$G$9,0,10*ROW('Hygiene Data'!G115)),NA())</f>
        <v>#N/A</v>
      </c>
      <c r="BL121" s="539" t="e">
        <f ca="1">+IF(AND(ISNUMBER(OFFSET('Hygiene Data'!$H$5,0,10*ROW('Hygiene Data'!H115))),'Data Summary'!EA121="Yes"),OFFSET('Hygiene Data'!$H$5,0,10*ROW('Hygiene Data'!H115)),NA())</f>
        <v>#N/A</v>
      </c>
      <c r="BM121" s="539" t="e">
        <f ca="1">+IF(AND(ISNUMBER(OFFSET('Hygiene Data'!$H$7,0,10*ROW('Hygiene Data'!H115))),'Data Summary'!EB121="Yes"),OFFSET('Hygiene Data'!$H$7,0,10*ROW('Hygiene Data'!H115)),NA())</f>
        <v>#N/A</v>
      </c>
      <c r="BN121" s="539" t="e">
        <f ca="1">+IF(AND(ISNUMBER(OFFSET('Hygiene Data'!$H$9,0,10*ROW('Hygiene Data'!H115))),'Data Summary'!EC121="Yes"),OFFSET('Hygiene Data'!$H$9,0,10*ROW('Hygiene Data'!H115)),NA())</f>
        <v>#N/A</v>
      </c>
      <c r="BO121" s="539" t="e">
        <f ca="1">+IF(AND(ISNUMBER(OFFSET('Hygiene Data'!$I$5,0,10*ROW('Hygiene Data'!I115))),'Data Summary'!ED121="Yes"),OFFSET('Hygiene Data'!$I$5,0,10*ROW('Hygiene Data'!I115)),NA())</f>
        <v>#N/A</v>
      </c>
      <c r="BP121" s="539" t="e">
        <f ca="1">+IF(AND(ISNUMBER(OFFSET('Hygiene Data'!$I$7,0,10*ROW('Hygiene Data'!I115))),'Data Summary'!EE121="Yes"),OFFSET('Hygiene Data'!$I$7,0,10*ROW('Hygiene Data'!I115)),NA())</f>
        <v>#N/A</v>
      </c>
      <c r="BQ121" s="539" t="e">
        <f ca="1">+IF(AND(ISNUMBER(OFFSET('Hygiene Data'!$I$9,0,10*ROW('Hygiene Data'!I115))),'Data Summary'!EF121="Yes"),OFFSET('Hygiene Data'!$I$9,0,10*ROW('Hygiene Data'!I115)),NA())</f>
        <v>#N/A</v>
      </c>
    </row>
    <row r="122" spans="1:69" x14ac:dyDescent="0.25">
      <c r="A122" s="535" t="e">
        <f ca="1">+RIGHT('Data Summary'!A122,LEN('Data Summary'!A122)-9)</f>
        <v>#VALUE!</v>
      </c>
      <c r="B122" s="509" t="str">
        <f ca="1">+IF(ISTEXT('Data Summary'!B122),'Data Summary'!B122,"")</f>
        <v/>
      </c>
      <c r="C122" s="536" t="e">
        <f ca="1">+VALUE('Data Summary'!C122)</f>
        <v>#VALUE!</v>
      </c>
      <c r="D122" s="537" t="e">
        <f ca="1">+IF(AND(ISNUMBER(OFFSET('Water Data'!$D$4,0,10*ROW('Water Data'!D116))),'Data Summary'!BS122="Yes"),100-OFFSET('Water Data'!$D$4,0,10*ROW('Water Data'!D116)),NA())</f>
        <v>#N/A</v>
      </c>
      <c r="E122" s="537" t="e">
        <f ca="1">+IF(AND(ISNUMBER(OFFSET('Water Data'!$D$6,0,10*ROW('Water Data'!D116))),'Data Summary'!BT122="Yes"),OFFSET('Water Data'!$D$6,0,10*ROW('Water Data'!D116)),NA())</f>
        <v>#N/A</v>
      </c>
      <c r="F122" s="537" t="e">
        <f ca="1">+IF(AND(ISNUMBER(OFFSET('Water Data'!$D$9,0,10*ROW('Water Data'!D116))),'Data Summary'!BU122="Yes"),OFFSET('Water Data'!$D$9,0,10*ROW('Water Data'!D116)),NA())</f>
        <v>#N/A</v>
      </c>
      <c r="G122" s="537" t="e">
        <f ca="1">+IF(AND(ISNUMBER(OFFSET('Water Data'!$E$4,0,10*ROW('Water Data'!E116))),'Data Summary'!BV122="Yes"),100-OFFSET('Water Data'!$E$4,0,10*ROW('Water Data'!E116)),NA())</f>
        <v>#N/A</v>
      </c>
      <c r="H122" s="537" t="e">
        <f ca="1">+IF(AND(ISNUMBER(OFFSET('Water Data'!$E$6,0,10*ROW('Water Data'!E116))),'Data Summary'!BW122="Yes"),OFFSET('Water Data'!$E$6,0,10*ROW('Water Data'!E116)),NA())</f>
        <v>#N/A</v>
      </c>
      <c r="I122" s="537" t="e">
        <f ca="1">+IF(AND(ISNUMBER(OFFSET('Water Data'!$E$9,0,10*ROW('Water Data'!E116))),'Data Summary'!BX122="Yes"),OFFSET('Water Data'!$E$9,0,10*ROW('Water Data'!E116)),NA())</f>
        <v>#N/A</v>
      </c>
      <c r="J122" s="537" t="e">
        <f ca="1">+IF(AND(ISNUMBER(OFFSET('Water Data'!$F$4,0,10*ROW('Water Data'!F116))),'Data Summary'!BY122="Yes"),100-OFFSET('Water Data'!$F$4,0,10*ROW('Water Data'!F116)),NA())</f>
        <v>#N/A</v>
      </c>
      <c r="K122" s="537" t="e">
        <f ca="1">+IF(AND(ISNUMBER(OFFSET('Water Data'!$F$6,0,10*ROW('Water Data'!F116))),'Data Summary'!BZ122="Yes"),OFFSET('Water Data'!$F$6,0,10*ROW('Water Data'!F116)),NA())</f>
        <v>#N/A</v>
      </c>
      <c r="L122" s="537" t="e">
        <f ca="1">+IF(AND(ISNUMBER(OFFSET('Water Data'!$F$9,0,10*ROW('Water Data'!F116))),'Data Summary'!CA122="Yes"),OFFSET('Water Data'!$F$9,0,10*ROW('Water Data'!F116)),NA())</f>
        <v>#N/A</v>
      </c>
      <c r="M122" s="537" t="e">
        <f ca="1">+IF(AND(ISNUMBER(OFFSET('Water Data'!$G$4,0,10*ROW('Water Data'!G116))),'Data Summary'!CB122="Yes"),100-OFFSET('Water Data'!$G$4,0,10*ROW('Water Data'!G116)),NA())</f>
        <v>#N/A</v>
      </c>
      <c r="N122" s="537" t="e">
        <f ca="1">+IF(AND(ISNUMBER(OFFSET('Water Data'!$G$6,0,10*ROW('Water Data'!G116))),'Data Summary'!CC122="Yes"),OFFSET('Water Data'!$G$6,0,10*ROW('Water Data'!G116)),NA())</f>
        <v>#N/A</v>
      </c>
      <c r="O122" s="537" t="e">
        <f ca="1">+IF(AND(ISNUMBER(OFFSET('Water Data'!$G$9,0,10*ROW('Water Data'!G116))),'Data Summary'!CD122="Yes"),OFFSET('Water Data'!$G$9,0,10*ROW('Water Data'!G116)),NA())</f>
        <v>#N/A</v>
      </c>
      <c r="P122" s="537" t="e">
        <f ca="1">+IF(AND(ISNUMBER(OFFSET('Water Data'!$H$4,0,10*ROW('Water Data'!H116))),'Data Summary'!CE122="Yes"),100-OFFSET('Water Data'!$H$4,0,10*ROW('Water Data'!H116)),NA())</f>
        <v>#N/A</v>
      </c>
      <c r="Q122" s="537" t="e">
        <f ca="1">+IF(AND(ISNUMBER(OFFSET('Water Data'!$H$6,0,10*ROW('Water Data'!H116))),'Data Summary'!CF122="Yes"),OFFSET('Water Data'!$H$6,0,10*ROW('Water Data'!H116)),NA())</f>
        <v>#N/A</v>
      </c>
      <c r="R122" s="537" t="e">
        <f ca="1">+IF(AND(ISNUMBER(OFFSET('Water Data'!$H$9,0,10*ROW('Water Data'!H116))),'Data Summary'!CG122="Yes"),OFFSET('Water Data'!$H$9,0,10*ROW('Water Data'!H116)),NA())</f>
        <v>#N/A</v>
      </c>
      <c r="S122" s="537" t="e">
        <f ca="1">+IF(AND(ISNUMBER(OFFSET('Water Data'!$I$4,0,10*ROW('Water Data'!I116))),'Data Summary'!CH122="Yes"),100-OFFSET('Water Data'!$I$4,0,10*ROW('Water Data'!I116)),NA())</f>
        <v>#N/A</v>
      </c>
      <c r="T122" s="537" t="e">
        <f ca="1">+IF(AND(ISNUMBER(OFFSET('Water Data'!$I$6,0,10*ROW('Water Data'!I116))),'Data Summary'!CI122="Yes"),OFFSET('Water Data'!$I$6,0,10*ROW('Water Data'!I116)),NA())</f>
        <v>#N/A</v>
      </c>
      <c r="U122" s="537" t="e">
        <f ca="1">+IF(AND(ISNUMBER(OFFSET('Water Data'!$I$9,0,10*ROW('Water Data'!I116))),'Data Summary'!CJ122="Yes"),OFFSET('Water Data'!$I$9,0,10*ROW('Water Data'!I116)),NA())</f>
        <v>#N/A</v>
      </c>
      <c r="V122" s="538" t="e">
        <f ca="1">+IF(AND(ISNUMBER(OFFSET('Sanitation Data'!$D$4,0,10*ROW('Sanitation Data'!D116))),'Data Summary'!CK122="Yes"),100-OFFSET('Sanitation Data'!$D$4,0,10*ROW('Sanitation Data'!D116)),NA())</f>
        <v>#N/A</v>
      </c>
      <c r="W122" s="538" t="e">
        <f ca="1">+IF(AND(ISNUMBER(OFFSET('Sanitation Data'!$D$6,0,10*ROW('Sanitation Data'!D116))),'Data Summary'!CL122="Yes"),OFFSET('Sanitation Data'!$D$6,0,10*ROW('Sanitation Data'!D116)),NA())</f>
        <v>#N/A</v>
      </c>
      <c r="X122" s="538" t="e">
        <f ca="1">+IF(AND(ISNUMBER(OFFSET('Sanitation Data'!$D$10,0,10*ROW('Sanitation Data'!D116))),'Data Summary'!CM122="Yes"),OFFSET('Sanitation Data'!$D$10,0,10*ROW('Sanitation Data'!D116)),NA())</f>
        <v>#N/A</v>
      </c>
      <c r="Y122" s="538" t="e">
        <f ca="1">+IF(AND(ISNUMBER(OFFSET('Sanitation Data'!$D$11,0,10*ROW('Sanitation Data'!D116))),'Data Summary'!CN122="Yes"),OFFSET('Sanitation Data'!$D$11,0,10*ROW('Sanitation Data'!D116)),NA())</f>
        <v>#N/A</v>
      </c>
      <c r="Z122" s="538" t="e">
        <f ca="1">+IF(AND(ISNUMBER(OFFSET('Sanitation Data'!$D$12,0,10*ROW('Sanitation Data'!D116))),'Data Summary'!CO122="Yes"),OFFSET('Sanitation Data'!$D$12,0,10*ROW('Sanitation Data'!D116)),NA())</f>
        <v>#N/A</v>
      </c>
      <c r="AA122" s="538" t="e">
        <f ca="1">+IF(AND(ISNUMBER(OFFSET('Sanitation Data'!$E$4,0,10*ROW('Sanitation Data'!E116))),'Data Summary'!CP122="Yes"),100-OFFSET('Sanitation Data'!$E$4,0,10*ROW('Sanitation Data'!E116)),NA())</f>
        <v>#N/A</v>
      </c>
      <c r="AB122" s="538" t="e">
        <f ca="1">+IF(AND(ISNUMBER(OFFSET('Sanitation Data'!$E$6,0,10*ROW('Sanitation Data'!E116))),'Data Summary'!CQ122="Yes"),OFFSET('Sanitation Data'!$E$6,0,10*ROW('Sanitation Data'!E116)),NA())</f>
        <v>#N/A</v>
      </c>
      <c r="AC122" s="538" t="e">
        <f ca="1">+IF(AND(ISNUMBER(OFFSET('Sanitation Data'!$E$10,0,10*ROW('Sanitation Data'!E116))),'Data Summary'!CR122="Yes"),OFFSET('Sanitation Data'!$E$10,0,10*ROW('Sanitation Data'!E116)),NA())</f>
        <v>#N/A</v>
      </c>
      <c r="AD122" s="538" t="e">
        <f ca="1">+IF(AND(ISNUMBER(OFFSET('Sanitation Data'!$E$11,0,10*ROW('Sanitation Data'!E116))),'Data Summary'!CS122="Yes"),OFFSET('Sanitation Data'!$E$11,0,10*ROW('Sanitation Data'!E116)),NA())</f>
        <v>#N/A</v>
      </c>
      <c r="AE122" s="538" t="e">
        <f ca="1">+IF(AND(ISNUMBER(OFFSET('Sanitation Data'!$E$12,0,10*ROW('Sanitation Data'!E116))),'Data Summary'!CT122="Yes"),OFFSET('Sanitation Data'!$E$12,0,10*ROW('Sanitation Data'!E116)),NA())</f>
        <v>#N/A</v>
      </c>
      <c r="AF122" s="538" t="e">
        <f ca="1">+IF(AND(ISNUMBER(OFFSET('Sanitation Data'!$F$4,0,10*ROW('Sanitation Data'!F116))),'Data Summary'!CU122="Yes"),100-OFFSET('Sanitation Data'!$F$4,0,10*ROW('Sanitation Data'!F116)),NA())</f>
        <v>#N/A</v>
      </c>
      <c r="AG122" s="538" t="e">
        <f ca="1">+IF(AND(ISNUMBER(OFFSET('Sanitation Data'!$F$6,0,10*ROW('Sanitation Data'!F116))),'Data Summary'!CV122="Yes"),OFFSET('Sanitation Data'!$F$6,0,10*ROW('Sanitation Data'!F116)),NA())</f>
        <v>#N/A</v>
      </c>
      <c r="AH122" s="538" t="e">
        <f ca="1">+IF(AND(ISNUMBER(OFFSET('Sanitation Data'!$F$10,0,10*ROW('Sanitation Data'!F116))),'Data Summary'!CW122="Yes"),OFFSET('Sanitation Data'!$F$10,0,10*ROW('Sanitation Data'!F116)),NA())</f>
        <v>#N/A</v>
      </c>
      <c r="AI122" s="538" t="e">
        <f ca="1">+IF(AND(ISNUMBER(OFFSET('Sanitation Data'!$F$11,0,10*ROW('Sanitation Data'!F116))),'Data Summary'!CX122="Yes"),OFFSET('Sanitation Data'!$F$11,0,10*ROW('Sanitation Data'!F116)),NA())</f>
        <v>#N/A</v>
      </c>
      <c r="AJ122" s="538" t="e">
        <f ca="1">+IF(AND(ISNUMBER(OFFSET('Sanitation Data'!$F$12,0,10*ROW('Sanitation Data'!F116))),'Data Summary'!CY122="Yes"),OFFSET('Sanitation Data'!$F$12,0,10*ROW('Sanitation Data'!F116)),NA())</f>
        <v>#N/A</v>
      </c>
      <c r="AK122" s="538" t="e">
        <f ca="1">+IF(AND(ISNUMBER(OFFSET('Sanitation Data'!$G$4,0,10*ROW('Sanitation Data'!G116))),'Data Summary'!CZ122="Yes"),100-OFFSET('Sanitation Data'!$G$4,0,10*ROW('Sanitation Data'!G116)),NA())</f>
        <v>#N/A</v>
      </c>
      <c r="AL122" s="538" t="e">
        <f ca="1">+IF(AND(ISNUMBER(OFFSET('Sanitation Data'!$G$6,0,10*ROW('Sanitation Data'!G116))),'Data Summary'!DA122="Yes"),OFFSET('Sanitation Data'!$G$6,0,10*ROW('Sanitation Data'!G116)),NA())</f>
        <v>#N/A</v>
      </c>
      <c r="AM122" s="538" t="e">
        <f ca="1">+IF(AND(ISNUMBER(OFFSET('Sanitation Data'!$G$10,0,10*ROW('Sanitation Data'!G116))),'Data Summary'!DB122="Yes"),OFFSET('Sanitation Data'!$G$10,0,10*ROW('Sanitation Data'!G116)),NA())</f>
        <v>#N/A</v>
      </c>
      <c r="AN122" s="538" t="e">
        <f ca="1">+IF(AND(ISNUMBER(OFFSET('Sanitation Data'!$G$11,0,10*ROW('Sanitation Data'!G116))),'Data Summary'!DC122="Yes"),OFFSET('Sanitation Data'!$G$11,0,10*ROW('Sanitation Data'!G116)),NA())</f>
        <v>#N/A</v>
      </c>
      <c r="AO122" s="538" t="e">
        <f ca="1">+IF(AND(ISNUMBER(OFFSET('Sanitation Data'!$G$12,0,10*ROW('Sanitation Data'!G116))),'Data Summary'!DD122="Yes"),OFFSET('Sanitation Data'!$G$12,0,10*ROW('Sanitation Data'!G116)),NA())</f>
        <v>#N/A</v>
      </c>
      <c r="AP122" s="538" t="e">
        <f ca="1">+IF(AND(ISNUMBER(OFFSET('Sanitation Data'!$H$4,0,10*ROW('Sanitation Data'!H116))),'Data Summary'!DE122="Yes"),100-OFFSET('Sanitation Data'!$H$4,0,10*ROW('Sanitation Data'!H116)),NA())</f>
        <v>#N/A</v>
      </c>
      <c r="AQ122" s="538" t="e">
        <f ca="1">+IF(AND(ISNUMBER(OFFSET('Sanitation Data'!$H$6,0,10*ROW('Sanitation Data'!H116))),'Data Summary'!DF122="Yes"),OFFSET('Sanitation Data'!$H$6,0,10*ROW('Sanitation Data'!H116)),NA())</f>
        <v>#N/A</v>
      </c>
      <c r="AR122" s="538" t="e">
        <f ca="1">+IF(AND(ISNUMBER(OFFSET('Sanitation Data'!$H$10,0,10*ROW('Sanitation Data'!H116))),'Data Summary'!DG122="Yes"),OFFSET('Sanitation Data'!$H$10,0,10*ROW('Sanitation Data'!H116)),NA())</f>
        <v>#N/A</v>
      </c>
      <c r="AS122" s="538" t="e">
        <f ca="1">+IF(AND(ISNUMBER(OFFSET('Sanitation Data'!$H$11,0,10*ROW('Sanitation Data'!H116))),'Data Summary'!DH122="Yes"),OFFSET('Sanitation Data'!$H$11,0,10*ROW('Sanitation Data'!H116)),NA())</f>
        <v>#N/A</v>
      </c>
      <c r="AT122" s="538" t="e">
        <f ca="1">+IF(AND(ISNUMBER(OFFSET('Sanitation Data'!$H$12,0,10*ROW('Sanitation Data'!H116))),'Data Summary'!DI122="Yes"),OFFSET('Sanitation Data'!$H$12,0,10*ROW('Sanitation Data'!H116)),NA())</f>
        <v>#N/A</v>
      </c>
      <c r="AU122" s="538" t="e">
        <f ca="1">+IF(AND(ISNUMBER(OFFSET('Sanitation Data'!$I$4,0,10*ROW('Sanitation Data'!I116))),'Data Summary'!DJ122="Yes"),100-OFFSET('Sanitation Data'!$I$4,0,10*ROW('Sanitation Data'!I116)),NA())</f>
        <v>#N/A</v>
      </c>
      <c r="AV122" s="538" t="e">
        <f ca="1">+IF(AND(ISNUMBER(OFFSET('Sanitation Data'!$I$6,0,10*ROW('Sanitation Data'!I116))),'Data Summary'!DK122="Yes"),OFFSET('Sanitation Data'!$I$6,0,10*ROW('Sanitation Data'!I116)),NA())</f>
        <v>#N/A</v>
      </c>
      <c r="AW122" s="538" t="e">
        <f ca="1">+IF(AND(ISNUMBER(OFFSET('Sanitation Data'!$I$10,0,10*ROW('Sanitation Data'!I116))),'Data Summary'!DL122="Yes"),OFFSET('Sanitation Data'!$I$10,0,10*ROW('Sanitation Data'!I116)),NA())</f>
        <v>#N/A</v>
      </c>
      <c r="AX122" s="538" t="e">
        <f ca="1">+IF(AND(ISNUMBER(OFFSET('Sanitation Data'!$I$11,0,10*ROW('Sanitation Data'!I116))),'Data Summary'!DM122="Yes"),OFFSET('Sanitation Data'!$I$11,0,10*ROW('Sanitation Data'!I116)),NA())</f>
        <v>#N/A</v>
      </c>
      <c r="AY122" s="538" t="e">
        <f ca="1">+IF(AND(ISNUMBER(OFFSET('Sanitation Data'!$I$12,0,10*ROW('Sanitation Data'!I116))),'Data Summary'!DN122="Yes"),OFFSET('Sanitation Data'!$I$12,0,10*ROW('Sanitation Data'!I116)),NA())</f>
        <v>#N/A</v>
      </c>
      <c r="AZ122" s="539" t="e">
        <f ca="1">+IF(AND(ISNUMBER(OFFSET('Hygiene Data'!$D$5,0,10*ROW('Hygiene Data'!D116))),'Data Summary'!DO122="Yes"),OFFSET('Hygiene Data'!$D$5,0,10*ROW('Hygiene Data'!D116)),NA())</f>
        <v>#N/A</v>
      </c>
      <c r="BA122" s="539" t="e">
        <f ca="1">+IF(AND(ISNUMBER(OFFSET('Hygiene Data'!$D$7,0,10*ROW('Hygiene Data'!D116))),'Data Summary'!DP122="Yes"),OFFSET('Hygiene Data'!$D$7,0,10*ROW('Hygiene Data'!D116)),NA())</f>
        <v>#N/A</v>
      </c>
      <c r="BB122" s="539" t="e">
        <f ca="1">+IF(AND(ISNUMBER(OFFSET('Hygiene Data'!$D$9,0,10*ROW('Hygiene Data'!D116))),'Data Summary'!DQ122="Yes"),OFFSET('Hygiene Data'!$D$9,0,10*ROW('Hygiene Data'!D116)),NA())</f>
        <v>#N/A</v>
      </c>
      <c r="BC122" s="539" t="e">
        <f ca="1">+IF(AND(ISNUMBER(OFFSET('Hygiene Data'!$E$5,0,10*ROW('Hygiene Data'!E116))),'Data Summary'!DR122="Yes"),OFFSET('Hygiene Data'!$E$5,0,10*ROW('Hygiene Data'!E116)),NA())</f>
        <v>#N/A</v>
      </c>
      <c r="BD122" s="539" t="e">
        <f ca="1">+IF(AND(ISNUMBER(OFFSET('Hygiene Data'!$E$7,0,10*ROW('Hygiene Data'!E116))),'Data Summary'!DS122="Yes"),OFFSET('Hygiene Data'!$E$7,0,10*ROW('Hygiene Data'!E116)),NA())</f>
        <v>#N/A</v>
      </c>
      <c r="BE122" s="539" t="e">
        <f ca="1">+IF(AND(ISNUMBER(OFFSET('Hygiene Data'!$E$9,0,10*ROW('Hygiene Data'!E116))),'Data Summary'!DT122="Yes"),OFFSET('Hygiene Data'!$E$9,0,10*ROW('Hygiene Data'!E116)),NA())</f>
        <v>#N/A</v>
      </c>
      <c r="BF122" s="539" t="e">
        <f ca="1">+IF(AND(ISNUMBER(OFFSET('Hygiene Data'!$F$5,0,10*ROW('Hygiene Data'!F116))),'Data Summary'!DU122="Yes"),OFFSET('Hygiene Data'!$F$5,0,10*ROW('Hygiene Data'!F116)),NA())</f>
        <v>#N/A</v>
      </c>
      <c r="BG122" s="539" t="e">
        <f ca="1">+IF(AND(ISNUMBER(OFFSET('Hygiene Data'!$F$7,0,10*ROW('Hygiene Data'!F116))),'Data Summary'!DV122="Yes"),OFFSET('Hygiene Data'!$F$7,0,10*ROW('Hygiene Data'!F116)),NA())</f>
        <v>#N/A</v>
      </c>
      <c r="BH122" s="539" t="e">
        <f ca="1">+IF(AND(ISNUMBER(OFFSET('Hygiene Data'!$F$9,0,10*ROW('Hygiene Data'!F116))),'Data Summary'!DW122="Yes"),OFFSET('Hygiene Data'!$F$9,0,10*ROW('Hygiene Data'!F116)),NA())</f>
        <v>#N/A</v>
      </c>
      <c r="BI122" s="539" t="e">
        <f ca="1">+IF(AND(ISNUMBER(OFFSET('Hygiene Data'!$G$5,0,10*ROW('Hygiene Data'!G116))),'Data Summary'!DX122="Yes"),OFFSET('Hygiene Data'!$G$5,0,10*ROW('Hygiene Data'!G116)),NA())</f>
        <v>#N/A</v>
      </c>
      <c r="BJ122" s="539" t="e">
        <f ca="1">+IF(AND(ISNUMBER(OFFSET('Hygiene Data'!$G$7,0,10*ROW('Hygiene Data'!G116))),'Data Summary'!DY122="Yes"),OFFSET('Hygiene Data'!$G$7,0,10*ROW('Hygiene Data'!G116)),NA())</f>
        <v>#N/A</v>
      </c>
      <c r="BK122" s="539" t="e">
        <f ca="1">+IF(AND(ISNUMBER(OFFSET('Hygiene Data'!$G$9,0,10*ROW('Hygiene Data'!G116))),'Data Summary'!DZ122="Yes"),OFFSET('Hygiene Data'!$G$9,0,10*ROW('Hygiene Data'!G116)),NA())</f>
        <v>#N/A</v>
      </c>
      <c r="BL122" s="539" t="e">
        <f ca="1">+IF(AND(ISNUMBER(OFFSET('Hygiene Data'!$H$5,0,10*ROW('Hygiene Data'!H116))),'Data Summary'!EA122="Yes"),OFFSET('Hygiene Data'!$H$5,0,10*ROW('Hygiene Data'!H116)),NA())</f>
        <v>#N/A</v>
      </c>
      <c r="BM122" s="539" t="e">
        <f ca="1">+IF(AND(ISNUMBER(OFFSET('Hygiene Data'!$H$7,0,10*ROW('Hygiene Data'!H116))),'Data Summary'!EB122="Yes"),OFFSET('Hygiene Data'!$H$7,0,10*ROW('Hygiene Data'!H116)),NA())</f>
        <v>#N/A</v>
      </c>
      <c r="BN122" s="539" t="e">
        <f ca="1">+IF(AND(ISNUMBER(OFFSET('Hygiene Data'!$H$9,0,10*ROW('Hygiene Data'!H116))),'Data Summary'!EC122="Yes"),OFFSET('Hygiene Data'!$H$9,0,10*ROW('Hygiene Data'!H116)),NA())</f>
        <v>#N/A</v>
      </c>
      <c r="BO122" s="539" t="e">
        <f ca="1">+IF(AND(ISNUMBER(OFFSET('Hygiene Data'!$I$5,0,10*ROW('Hygiene Data'!I116))),'Data Summary'!ED122="Yes"),OFFSET('Hygiene Data'!$I$5,0,10*ROW('Hygiene Data'!I116)),NA())</f>
        <v>#N/A</v>
      </c>
      <c r="BP122" s="539" t="e">
        <f ca="1">+IF(AND(ISNUMBER(OFFSET('Hygiene Data'!$I$7,0,10*ROW('Hygiene Data'!I116))),'Data Summary'!EE122="Yes"),OFFSET('Hygiene Data'!$I$7,0,10*ROW('Hygiene Data'!I116)),NA())</f>
        <v>#N/A</v>
      </c>
      <c r="BQ122" s="539" t="e">
        <f ca="1">+IF(AND(ISNUMBER(OFFSET('Hygiene Data'!$I$9,0,10*ROW('Hygiene Data'!I116))),'Data Summary'!EF122="Yes"),OFFSET('Hygiene Data'!$I$9,0,10*ROW('Hygiene Data'!I116)),NA())</f>
        <v>#N/A</v>
      </c>
    </row>
    <row r="123" spans="1:69" x14ac:dyDescent="0.25">
      <c r="A123" s="535" t="e">
        <f ca="1">+RIGHT('Data Summary'!A123,LEN('Data Summary'!A123)-9)</f>
        <v>#VALUE!</v>
      </c>
      <c r="B123" s="509" t="str">
        <f ca="1">+IF(ISTEXT('Data Summary'!B123),'Data Summary'!B123,"")</f>
        <v/>
      </c>
      <c r="C123" s="536" t="e">
        <f ca="1">+VALUE('Data Summary'!C123)</f>
        <v>#VALUE!</v>
      </c>
      <c r="D123" s="537" t="e">
        <f ca="1">+IF(AND(ISNUMBER(OFFSET('Water Data'!$D$4,0,10*ROW('Water Data'!D117))),'Data Summary'!BS123="Yes"),100-OFFSET('Water Data'!$D$4,0,10*ROW('Water Data'!D117)),NA())</f>
        <v>#N/A</v>
      </c>
      <c r="E123" s="537" t="e">
        <f ca="1">+IF(AND(ISNUMBER(OFFSET('Water Data'!$D$6,0,10*ROW('Water Data'!D117))),'Data Summary'!BT123="Yes"),OFFSET('Water Data'!$D$6,0,10*ROW('Water Data'!D117)),NA())</f>
        <v>#N/A</v>
      </c>
      <c r="F123" s="537" t="e">
        <f ca="1">+IF(AND(ISNUMBER(OFFSET('Water Data'!$D$9,0,10*ROW('Water Data'!D117))),'Data Summary'!BU123="Yes"),OFFSET('Water Data'!$D$9,0,10*ROW('Water Data'!D117)),NA())</f>
        <v>#N/A</v>
      </c>
      <c r="G123" s="537" t="e">
        <f ca="1">+IF(AND(ISNUMBER(OFFSET('Water Data'!$E$4,0,10*ROW('Water Data'!E117))),'Data Summary'!BV123="Yes"),100-OFFSET('Water Data'!$E$4,0,10*ROW('Water Data'!E117)),NA())</f>
        <v>#N/A</v>
      </c>
      <c r="H123" s="537" t="e">
        <f ca="1">+IF(AND(ISNUMBER(OFFSET('Water Data'!$E$6,0,10*ROW('Water Data'!E117))),'Data Summary'!BW123="Yes"),OFFSET('Water Data'!$E$6,0,10*ROW('Water Data'!E117)),NA())</f>
        <v>#N/A</v>
      </c>
      <c r="I123" s="537" t="e">
        <f ca="1">+IF(AND(ISNUMBER(OFFSET('Water Data'!$E$9,0,10*ROW('Water Data'!E117))),'Data Summary'!BX123="Yes"),OFFSET('Water Data'!$E$9,0,10*ROW('Water Data'!E117)),NA())</f>
        <v>#N/A</v>
      </c>
      <c r="J123" s="537" t="e">
        <f ca="1">+IF(AND(ISNUMBER(OFFSET('Water Data'!$F$4,0,10*ROW('Water Data'!F117))),'Data Summary'!BY123="Yes"),100-OFFSET('Water Data'!$F$4,0,10*ROW('Water Data'!F117)),NA())</f>
        <v>#N/A</v>
      </c>
      <c r="K123" s="537" t="e">
        <f ca="1">+IF(AND(ISNUMBER(OFFSET('Water Data'!$F$6,0,10*ROW('Water Data'!F117))),'Data Summary'!BZ123="Yes"),OFFSET('Water Data'!$F$6,0,10*ROW('Water Data'!F117)),NA())</f>
        <v>#N/A</v>
      </c>
      <c r="L123" s="537" t="e">
        <f ca="1">+IF(AND(ISNUMBER(OFFSET('Water Data'!$F$9,0,10*ROW('Water Data'!F117))),'Data Summary'!CA123="Yes"),OFFSET('Water Data'!$F$9,0,10*ROW('Water Data'!F117)),NA())</f>
        <v>#N/A</v>
      </c>
      <c r="M123" s="537" t="e">
        <f ca="1">+IF(AND(ISNUMBER(OFFSET('Water Data'!$G$4,0,10*ROW('Water Data'!G117))),'Data Summary'!CB123="Yes"),100-OFFSET('Water Data'!$G$4,0,10*ROW('Water Data'!G117)),NA())</f>
        <v>#N/A</v>
      </c>
      <c r="N123" s="537" t="e">
        <f ca="1">+IF(AND(ISNUMBER(OFFSET('Water Data'!$G$6,0,10*ROW('Water Data'!G117))),'Data Summary'!CC123="Yes"),OFFSET('Water Data'!$G$6,0,10*ROW('Water Data'!G117)),NA())</f>
        <v>#N/A</v>
      </c>
      <c r="O123" s="537" t="e">
        <f ca="1">+IF(AND(ISNUMBER(OFFSET('Water Data'!$G$9,0,10*ROW('Water Data'!G117))),'Data Summary'!CD123="Yes"),OFFSET('Water Data'!$G$9,0,10*ROW('Water Data'!G117)),NA())</f>
        <v>#N/A</v>
      </c>
      <c r="P123" s="537" t="e">
        <f ca="1">+IF(AND(ISNUMBER(OFFSET('Water Data'!$H$4,0,10*ROW('Water Data'!H117))),'Data Summary'!CE123="Yes"),100-OFFSET('Water Data'!$H$4,0,10*ROW('Water Data'!H117)),NA())</f>
        <v>#N/A</v>
      </c>
      <c r="Q123" s="537" t="e">
        <f ca="1">+IF(AND(ISNUMBER(OFFSET('Water Data'!$H$6,0,10*ROW('Water Data'!H117))),'Data Summary'!CF123="Yes"),OFFSET('Water Data'!$H$6,0,10*ROW('Water Data'!H117)),NA())</f>
        <v>#N/A</v>
      </c>
      <c r="R123" s="537" t="e">
        <f ca="1">+IF(AND(ISNUMBER(OFFSET('Water Data'!$H$9,0,10*ROW('Water Data'!H117))),'Data Summary'!CG123="Yes"),OFFSET('Water Data'!$H$9,0,10*ROW('Water Data'!H117)),NA())</f>
        <v>#N/A</v>
      </c>
      <c r="S123" s="537" t="e">
        <f ca="1">+IF(AND(ISNUMBER(OFFSET('Water Data'!$I$4,0,10*ROW('Water Data'!I117))),'Data Summary'!CH123="Yes"),100-OFFSET('Water Data'!$I$4,0,10*ROW('Water Data'!I117)),NA())</f>
        <v>#N/A</v>
      </c>
      <c r="T123" s="537" t="e">
        <f ca="1">+IF(AND(ISNUMBER(OFFSET('Water Data'!$I$6,0,10*ROW('Water Data'!I117))),'Data Summary'!CI123="Yes"),OFFSET('Water Data'!$I$6,0,10*ROW('Water Data'!I117)),NA())</f>
        <v>#N/A</v>
      </c>
      <c r="U123" s="537" t="e">
        <f ca="1">+IF(AND(ISNUMBER(OFFSET('Water Data'!$I$9,0,10*ROW('Water Data'!I117))),'Data Summary'!CJ123="Yes"),OFFSET('Water Data'!$I$9,0,10*ROW('Water Data'!I117)),NA())</f>
        <v>#N/A</v>
      </c>
      <c r="V123" s="538" t="e">
        <f ca="1">+IF(AND(ISNUMBER(OFFSET('Sanitation Data'!$D$4,0,10*ROW('Sanitation Data'!D117))),'Data Summary'!CK123="Yes"),100-OFFSET('Sanitation Data'!$D$4,0,10*ROW('Sanitation Data'!D117)),NA())</f>
        <v>#N/A</v>
      </c>
      <c r="W123" s="538" t="e">
        <f ca="1">+IF(AND(ISNUMBER(OFFSET('Sanitation Data'!$D$6,0,10*ROW('Sanitation Data'!D117))),'Data Summary'!CL123="Yes"),OFFSET('Sanitation Data'!$D$6,0,10*ROW('Sanitation Data'!D117)),NA())</f>
        <v>#N/A</v>
      </c>
      <c r="X123" s="538" t="e">
        <f ca="1">+IF(AND(ISNUMBER(OFFSET('Sanitation Data'!$D$10,0,10*ROW('Sanitation Data'!D117))),'Data Summary'!CM123="Yes"),OFFSET('Sanitation Data'!$D$10,0,10*ROW('Sanitation Data'!D117)),NA())</f>
        <v>#N/A</v>
      </c>
      <c r="Y123" s="538" t="e">
        <f ca="1">+IF(AND(ISNUMBER(OFFSET('Sanitation Data'!$D$11,0,10*ROW('Sanitation Data'!D117))),'Data Summary'!CN123="Yes"),OFFSET('Sanitation Data'!$D$11,0,10*ROW('Sanitation Data'!D117)),NA())</f>
        <v>#N/A</v>
      </c>
      <c r="Z123" s="538" t="e">
        <f ca="1">+IF(AND(ISNUMBER(OFFSET('Sanitation Data'!$D$12,0,10*ROW('Sanitation Data'!D117))),'Data Summary'!CO123="Yes"),OFFSET('Sanitation Data'!$D$12,0,10*ROW('Sanitation Data'!D117)),NA())</f>
        <v>#N/A</v>
      </c>
      <c r="AA123" s="538" t="e">
        <f ca="1">+IF(AND(ISNUMBER(OFFSET('Sanitation Data'!$E$4,0,10*ROW('Sanitation Data'!E117))),'Data Summary'!CP123="Yes"),100-OFFSET('Sanitation Data'!$E$4,0,10*ROW('Sanitation Data'!E117)),NA())</f>
        <v>#N/A</v>
      </c>
      <c r="AB123" s="538" t="e">
        <f ca="1">+IF(AND(ISNUMBER(OFFSET('Sanitation Data'!$E$6,0,10*ROW('Sanitation Data'!E117))),'Data Summary'!CQ123="Yes"),OFFSET('Sanitation Data'!$E$6,0,10*ROW('Sanitation Data'!E117)),NA())</f>
        <v>#N/A</v>
      </c>
      <c r="AC123" s="538" t="e">
        <f ca="1">+IF(AND(ISNUMBER(OFFSET('Sanitation Data'!$E$10,0,10*ROW('Sanitation Data'!E117))),'Data Summary'!CR123="Yes"),OFFSET('Sanitation Data'!$E$10,0,10*ROW('Sanitation Data'!E117)),NA())</f>
        <v>#N/A</v>
      </c>
      <c r="AD123" s="538" t="e">
        <f ca="1">+IF(AND(ISNUMBER(OFFSET('Sanitation Data'!$E$11,0,10*ROW('Sanitation Data'!E117))),'Data Summary'!CS123="Yes"),OFFSET('Sanitation Data'!$E$11,0,10*ROW('Sanitation Data'!E117)),NA())</f>
        <v>#N/A</v>
      </c>
      <c r="AE123" s="538" t="e">
        <f ca="1">+IF(AND(ISNUMBER(OFFSET('Sanitation Data'!$E$12,0,10*ROW('Sanitation Data'!E117))),'Data Summary'!CT123="Yes"),OFFSET('Sanitation Data'!$E$12,0,10*ROW('Sanitation Data'!E117)),NA())</f>
        <v>#N/A</v>
      </c>
      <c r="AF123" s="538" t="e">
        <f ca="1">+IF(AND(ISNUMBER(OFFSET('Sanitation Data'!$F$4,0,10*ROW('Sanitation Data'!F117))),'Data Summary'!CU123="Yes"),100-OFFSET('Sanitation Data'!$F$4,0,10*ROW('Sanitation Data'!F117)),NA())</f>
        <v>#N/A</v>
      </c>
      <c r="AG123" s="538" t="e">
        <f ca="1">+IF(AND(ISNUMBER(OFFSET('Sanitation Data'!$F$6,0,10*ROW('Sanitation Data'!F117))),'Data Summary'!CV123="Yes"),OFFSET('Sanitation Data'!$F$6,0,10*ROW('Sanitation Data'!F117)),NA())</f>
        <v>#N/A</v>
      </c>
      <c r="AH123" s="538" t="e">
        <f ca="1">+IF(AND(ISNUMBER(OFFSET('Sanitation Data'!$F$10,0,10*ROW('Sanitation Data'!F117))),'Data Summary'!CW123="Yes"),OFFSET('Sanitation Data'!$F$10,0,10*ROW('Sanitation Data'!F117)),NA())</f>
        <v>#N/A</v>
      </c>
      <c r="AI123" s="538" t="e">
        <f ca="1">+IF(AND(ISNUMBER(OFFSET('Sanitation Data'!$F$11,0,10*ROW('Sanitation Data'!F117))),'Data Summary'!CX123="Yes"),OFFSET('Sanitation Data'!$F$11,0,10*ROW('Sanitation Data'!F117)),NA())</f>
        <v>#N/A</v>
      </c>
      <c r="AJ123" s="538" t="e">
        <f ca="1">+IF(AND(ISNUMBER(OFFSET('Sanitation Data'!$F$12,0,10*ROW('Sanitation Data'!F117))),'Data Summary'!CY123="Yes"),OFFSET('Sanitation Data'!$F$12,0,10*ROW('Sanitation Data'!F117)),NA())</f>
        <v>#N/A</v>
      </c>
      <c r="AK123" s="538" t="e">
        <f ca="1">+IF(AND(ISNUMBER(OFFSET('Sanitation Data'!$G$4,0,10*ROW('Sanitation Data'!G117))),'Data Summary'!CZ123="Yes"),100-OFFSET('Sanitation Data'!$G$4,0,10*ROW('Sanitation Data'!G117)),NA())</f>
        <v>#N/A</v>
      </c>
      <c r="AL123" s="538" t="e">
        <f ca="1">+IF(AND(ISNUMBER(OFFSET('Sanitation Data'!$G$6,0,10*ROW('Sanitation Data'!G117))),'Data Summary'!DA123="Yes"),OFFSET('Sanitation Data'!$G$6,0,10*ROW('Sanitation Data'!G117)),NA())</f>
        <v>#N/A</v>
      </c>
      <c r="AM123" s="538" t="e">
        <f ca="1">+IF(AND(ISNUMBER(OFFSET('Sanitation Data'!$G$10,0,10*ROW('Sanitation Data'!G117))),'Data Summary'!DB123="Yes"),OFFSET('Sanitation Data'!$G$10,0,10*ROW('Sanitation Data'!G117)),NA())</f>
        <v>#N/A</v>
      </c>
      <c r="AN123" s="538" t="e">
        <f ca="1">+IF(AND(ISNUMBER(OFFSET('Sanitation Data'!$G$11,0,10*ROW('Sanitation Data'!G117))),'Data Summary'!DC123="Yes"),OFFSET('Sanitation Data'!$G$11,0,10*ROW('Sanitation Data'!G117)),NA())</f>
        <v>#N/A</v>
      </c>
      <c r="AO123" s="538" t="e">
        <f ca="1">+IF(AND(ISNUMBER(OFFSET('Sanitation Data'!$G$12,0,10*ROW('Sanitation Data'!G117))),'Data Summary'!DD123="Yes"),OFFSET('Sanitation Data'!$G$12,0,10*ROW('Sanitation Data'!G117)),NA())</f>
        <v>#N/A</v>
      </c>
      <c r="AP123" s="538" t="e">
        <f ca="1">+IF(AND(ISNUMBER(OFFSET('Sanitation Data'!$H$4,0,10*ROW('Sanitation Data'!H117))),'Data Summary'!DE123="Yes"),100-OFFSET('Sanitation Data'!$H$4,0,10*ROW('Sanitation Data'!H117)),NA())</f>
        <v>#N/A</v>
      </c>
      <c r="AQ123" s="538" t="e">
        <f ca="1">+IF(AND(ISNUMBER(OFFSET('Sanitation Data'!$H$6,0,10*ROW('Sanitation Data'!H117))),'Data Summary'!DF123="Yes"),OFFSET('Sanitation Data'!$H$6,0,10*ROW('Sanitation Data'!H117)),NA())</f>
        <v>#N/A</v>
      </c>
      <c r="AR123" s="538" t="e">
        <f ca="1">+IF(AND(ISNUMBER(OFFSET('Sanitation Data'!$H$10,0,10*ROW('Sanitation Data'!H117))),'Data Summary'!DG123="Yes"),OFFSET('Sanitation Data'!$H$10,0,10*ROW('Sanitation Data'!H117)),NA())</f>
        <v>#N/A</v>
      </c>
      <c r="AS123" s="538" t="e">
        <f ca="1">+IF(AND(ISNUMBER(OFFSET('Sanitation Data'!$H$11,0,10*ROW('Sanitation Data'!H117))),'Data Summary'!DH123="Yes"),OFFSET('Sanitation Data'!$H$11,0,10*ROW('Sanitation Data'!H117)),NA())</f>
        <v>#N/A</v>
      </c>
      <c r="AT123" s="538" t="e">
        <f ca="1">+IF(AND(ISNUMBER(OFFSET('Sanitation Data'!$H$12,0,10*ROW('Sanitation Data'!H117))),'Data Summary'!DI123="Yes"),OFFSET('Sanitation Data'!$H$12,0,10*ROW('Sanitation Data'!H117)),NA())</f>
        <v>#N/A</v>
      </c>
      <c r="AU123" s="538" t="e">
        <f ca="1">+IF(AND(ISNUMBER(OFFSET('Sanitation Data'!$I$4,0,10*ROW('Sanitation Data'!I117))),'Data Summary'!DJ123="Yes"),100-OFFSET('Sanitation Data'!$I$4,0,10*ROW('Sanitation Data'!I117)),NA())</f>
        <v>#N/A</v>
      </c>
      <c r="AV123" s="538" t="e">
        <f ca="1">+IF(AND(ISNUMBER(OFFSET('Sanitation Data'!$I$6,0,10*ROW('Sanitation Data'!I117))),'Data Summary'!DK123="Yes"),OFFSET('Sanitation Data'!$I$6,0,10*ROW('Sanitation Data'!I117)),NA())</f>
        <v>#N/A</v>
      </c>
      <c r="AW123" s="538" t="e">
        <f ca="1">+IF(AND(ISNUMBER(OFFSET('Sanitation Data'!$I$10,0,10*ROW('Sanitation Data'!I117))),'Data Summary'!DL123="Yes"),OFFSET('Sanitation Data'!$I$10,0,10*ROW('Sanitation Data'!I117)),NA())</f>
        <v>#N/A</v>
      </c>
      <c r="AX123" s="538" t="e">
        <f ca="1">+IF(AND(ISNUMBER(OFFSET('Sanitation Data'!$I$11,0,10*ROW('Sanitation Data'!I117))),'Data Summary'!DM123="Yes"),OFFSET('Sanitation Data'!$I$11,0,10*ROW('Sanitation Data'!I117)),NA())</f>
        <v>#N/A</v>
      </c>
      <c r="AY123" s="538" t="e">
        <f ca="1">+IF(AND(ISNUMBER(OFFSET('Sanitation Data'!$I$12,0,10*ROW('Sanitation Data'!I117))),'Data Summary'!DN123="Yes"),OFFSET('Sanitation Data'!$I$12,0,10*ROW('Sanitation Data'!I117)),NA())</f>
        <v>#N/A</v>
      </c>
      <c r="AZ123" s="539" t="e">
        <f ca="1">+IF(AND(ISNUMBER(OFFSET('Hygiene Data'!$D$5,0,10*ROW('Hygiene Data'!D117))),'Data Summary'!DO123="Yes"),OFFSET('Hygiene Data'!$D$5,0,10*ROW('Hygiene Data'!D117)),NA())</f>
        <v>#N/A</v>
      </c>
      <c r="BA123" s="539" t="e">
        <f ca="1">+IF(AND(ISNUMBER(OFFSET('Hygiene Data'!$D$7,0,10*ROW('Hygiene Data'!D117))),'Data Summary'!DP123="Yes"),OFFSET('Hygiene Data'!$D$7,0,10*ROW('Hygiene Data'!D117)),NA())</f>
        <v>#N/A</v>
      </c>
      <c r="BB123" s="539" t="e">
        <f ca="1">+IF(AND(ISNUMBER(OFFSET('Hygiene Data'!$D$9,0,10*ROW('Hygiene Data'!D117))),'Data Summary'!DQ123="Yes"),OFFSET('Hygiene Data'!$D$9,0,10*ROW('Hygiene Data'!D117)),NA())</f>
        <v>#N/A</v>
      </c>
      <c r="BC123" s="539" t="e">
        <f ca="1">+IF(AND(ISNUMBER(OFFSET('Hygiene Data'!$E$5,0,10*ROW('Hygiene Data'!E117))),'Data Summary'!DR123="Yes"),OFFSET('Hygiene Data'!$E$5,0,10*ROW('Hygiene Data'!E117)),NA())</f>
        <v>#N/A</v>
      </c>
      <c r="BD123" s="539" t="e">
        <f ca="1">+IF(AND(ISNUMBER(OFFSET('Hygiene Data'!$E$7,0,10*ROW('Hygiene Data'!E117))),'Data Summary'!DS123="Yes"),OFFSET('Hygiene Data'!$E$7,0,10*ROW('Hygiene Data'!E117)),NA())</f>
        <v>#N/A</v>
      </c>
      <c r="BE123" s="539" t="e">
        <f ca="1">+IF(AND(ISNUMBER(OFFSET('Hygiene Data'!$E$9,0,10*ROW('Hygiene Data'!E117))),'Data Summary'!DT123="Yes"),OFFSET('Hygiene Data'!$E$9,0,10*ROW('Hygiene Data'!E117)),NA())</f>
        <v>#N/A</v>
      </c>
      <c r="BF123" s="539" t="e">
        <f ca="1">+IF(AND(ISNUMBER(OFFSET('Hygiene Data'!$F$5,0,10*ROW('Hygiene Data'!F117))),'Data Summary'!DU123="Yes"),OFFSET('Hygiene Data'!$F$5,0,10*ROW('Hygiene Data'!F117)),NA())</f>
        <v>#N/A</v>
      </c>
      <c r="BG123" s="539" t="e">
        <f ca="1">+IF(AND(ISNUMBER(OFFSET('Hygiene Data'!$F$7,0,10*ROW('Hygiene Data'!F117))),'Data Summary'!DV123="Yes"),OFFSET('Hygiene Data'!$F$7,0,10*ROW('Hygiene Data'!F117)),NA())</f>
        <v>#N/A</v>
      </c>
      <c r="BH123" s="539" t="e">
        <f ca="1">+IF(AND(ISNUMBER(OFFSET('Hygiene Data'!$F$9,0,10*ROW('Hygiene Data'!F117))),'Data Summary'!DW123="Yes"),OFFSET('Hygiene Data'!$F$9,0,10*ROW('Hygiene Data'!F117)),NA())</f>
        <v>#N/A</v>
      </c>
      <c r="BI123" s="539" t="e">
        <f ca="1">+IF(AND(ISNUMBER(OFFSET('Hygiene Data'!$G$5,0,10*ROW('Hygiene Data'!G117))),'Data Summary'!DX123="Yes"),OFFSET('Hygiene Data'!$G$5,0,10*ROW('Hygiene Data'!G117)),NA())</f>
        <v>#N/A</v>
      </c>
      <c r="BJ123" s="539" t="e">
        <f ca="1">+IF(AND(ISNUMBER(OFFSET('Hygiene Data'!$G$7,0,10*ROW('Hygiene Data'!G117))),'Data Summary'!DY123="Yes"),OFFSET('Hygiene Data'!$G$7,0,10*ROW('Hygiene Data'!G117)),NA())</f>
        <v>#N/A</v>
      </c>
      <c r="BK123" s="539" t="e">
        <f ca="1">+IF(AND(ISNUMBER(OFFSET('Hygiene Data'!$G$9,0,10*ROW('Hygiene Data'!G117))),'Data Summary'!DZ123="Yes"),OFFSET('Hygiene Data'!$G$9,0,10*ROW('Hygiene Data'!G117)),NA())</f>
        <v>#N/A</v>
      </c>
      <c r="BL123" s="539" t="e">
        <f ca="1">+IF(AND(ISNUMBER(OFFSET('Hygiene Data'!$H$5,0,10*ROW('Hygiene Data'!H117))),'Data Summary'!EA123="Yes"),OFFSET('Hygiene Data'!$H$5,0,10*ROW('Hygiene Data'!H117)),NA())</f>
        <v>#N/A</v>
      </c>
      <c r="BM123" s="539" t="e">
        <f ca="1">+IF(AND(ISNUMBER(OFFSET('Hygiene Data'!$H$7,0,10*ROW('Hygiene Data'!H117))),'Data Summary'!EB123="Yes"),OFFSET('Hygiene Data'!$H$7,0,10*ROW('Hygiene Data'!H117)),NA())</f>
        <v>#N/A</v>
      </c>
      <c r="BN123" s="539" t="e">
        <f ca="1">+IF(AND(ISNUMBER(OFFSET('Hygiene Data'!$H$9,0,10*ROW('Hygiene Data'!H117))),'Data Summary'!EC123="Yes"),OFFSET('Hygiene Data'!$H$9,0,10*ROW('Hygiene Data'!H117)),NA())</f>
        <v>#N/A</v>
      </c>
      <c r="BO123" s="539" t="e">
        <f ca="1">+IF(AND(ISNUMBER(OFFSET('Hygiene Data'!$I$5,0,10*ROW('Hygiene Data'!I117))),'Data Summary'!ED123="Yes"),OFFSET('Hygiene Data'!$I$5,0,10*ROW('Hygiene Data'!I117)),NA())</f>
        <v>#N/A</v>
      </c>
      <c r="BP123" s="539" t="e">
        <f ca="1">+IF(AND(ISNUMBER(OFFSET('Hygiene Data'!$I$7,0,10*ROW('Hygiene Data'!I117))),'Data Summary'!EE123="Yes"),OFFSET('Hygiene Data'!$I$7,0,10*ROW('Hygiene Data'!I117)),NA())</f>
        <v>#N/A</v>
      </c>
      <c r="BQ123" s="539" t="e">
        <f ca="1">+IF(AND(ISNUMBER(OFFSET('Hygiene Data'!$I$9,0,10*ROW('Hygiene Data'!I117))),'Data Summary'!EF123="Yes"),OFFSET('Hygiene Data'!$I$9,0,10*ROW('Hygiene Data'!I117)),NA())</f>
        <v>#N/A</v>
      </c>
    </row>
    <row r="124" spans="1:69" x14ac:dyDescent="0.25">
      <c r="A124" s="535" t="e">
        <f ca="1">+RIGHT('Data Summary'!A124,LEN('Data Summary'!A124)-9)</f>
        <v>#VALUE!</v>
      </c>
      <c r="B124" s="509" t="str">
        <f ca="1">+IF(ISTEXT('Data Summary'!B124),'Data Summary'!B124,"")</f>
        <v/>
      </c>
      <c r="C124" s="536" t="e">
        <f ca="1">+VALUE('Data Summary'!C124)</f>
        <v>#VALUE!</v>
      </c>
      <c r="D124" s="537" t="e">
        <f ca="1">+IF(AND(ISNUMBER(OFFSET('Water Data'!$D$4,0,10*ROW('Water Data'!D118))),'Data Summary'!BS124="Yes"),100-OFFSET('Water Data'!$D$4,0,10*ROW('Water Data'!D118)),NA())</f>
        <v>#N/A</v>
      </c>
      <c r="E124" s="537" t="e">
        <f ca="1">+IF(AND(ISNUMBER(OFFSET('Water Data'!$D$6,0,10*ROW('Water Data'!D118))),'Data Summary'!BT124="Yes"),OFFSET('Water Data'!$D$6,0,10*ROW('Water Data'!D118)),NA())</f>
        <v>#N/A</v>
      </c>
      <c r="F124" s="537" t="e">
        <f ca="1">+IF(AND(ISNUMBER(OFFSET('Water Data'!$D$9,0,10*ROW('Water Data'!D118))),'Data Summary'!BU124="Yes"),OFFSET('Water Data'!$D$9,0,10*ROW('Water Data'!D118)),NA())</f>
        <v>#N/A</v>
      </c>
      <c r="G124" s="537" t="e">
        <f ca="1">+IF(AND(ISNUMBER(OFFSET('Water Data'!$E$4,0,10*ROW('Water Data'!E118))),'Data Summary'!BV124="Yes"),100-OFFSET('Water Data'!$E$4,0,10*ROW('Water Data'!E118)),NA())</f>
        <v>#N/A</v>
      </c>
      <c r="H124" s="537" t="e">
        <f ca="1">+IF(AND(ISNUMBER(OFFSET('Water Data'!$E$6,0,10*ROW('Water Data'!E118))),'Data Summary'!BW124="Yes"),OFFSET('Water Data'!$E$6,0,10*ROW('Water Data'!E118)),NA())</f>
        <v>#N/A</v>
      </c>
      <c r="I124" s="537" t="e">
        <f ca="1">+IF(AND(ISNUMBER(OFFSET('Water Data'!$E$9,0,10*ROW('Water Data'!E118))),'Data Summary'!BX124="Yes"),OFFSET('Water Data'!$E$9,0,10*ROW('Water Data'!E118)),NA())</f>
        <v>#N/A</v>
      </c>
      <c r="J124" s="537" t="e">
        <f ca="1">+IF(AND(ISNUMBER(OFFSET('Water Data'!$F$4,0,10*ROW('Water Data'!F118))),'Data Summary'!BY124="Yes"),100-OFFSET('Water Data'!$F$4,0,10*ROW('Water Data'!F118)),NA())</f>
        <v>#N/A</v>
      </c>
      <c r="K124" s="537" t="e">
        <f ca="1">+IF(AND(ISNUMBER(OFFSET('Water Data'!$F$6,0,10*ROW('Water Data'!F118))),'Data Summary'!BZ124="Yes"),OFFSET('Water Data'!$F$6,0,10*ROW('Water Data'!F118)),NA())</f>
        <v>#N/A</v>
      </c>
      <c r="L124" s="537" t="e">
        <f ca="1">+IF(AND(ISNUMBER(OFFSET('Water Data'!$F$9,0,10*ROW('Water Data'!F118))),'Data Summary'!CA124="Yes"),OFFSET('Water Data'!$F$9,0,10*ROW('Water Data'!F118)),NA())</f>
        <v>#N/A</v>
      </c>
      <c r="M124" s="537" t="e">
        <f ca="1">+IF(AND(ISNUMBER(OFFSET('Water Data'!$G$4,0,10*ROW('Water Data'!G118))),'Data Summary'!CB124="Yes"),100-OFFSET('Water Data'!$G$4,0,10*ROW('Water Data'!G118)),NA())</f>
        <v>#N/A</v>
      </c>
      <c r="N124" s="537" t="e">
        <f ca="1">+IF(AND(ISNUMBER(OFFSET('Water Data'!$G$6,0,10*ROW('Water Data'!G118))),'Data Summary'!CC124="Yes"),OFFSET('Water Data'!$G$6,0,10*ROW('Water Data'!G118)),NA())</f>
        <v>#N/A</v>
      </c>
      <c r="O124" s="537" t="e">
        <f ca="1">+IF(AND(ISNUMBER(OFFSET('Water Data'!$G$9,0,10*ROW('Water Data'!G118))),'Data Summary'!CD124="Yes"),OFFSET('Water Data'!$G$9,0,10*ROW('Water Data'!G118)),NA())</f>
        <v>#N/A</v>
      </c>
      <c r="P124" s="537" t="e">
        <f ca="1">+IF(AND(ISNUMBER(OFFSET('Water Data'!$H$4,0,10*ROW('Water Data'!H118))),'Data Summary'!CE124="Yes"),100-OFFSET('Water Data'!$H$4,0,10*ROW('Water Data'!H118)),NA())</f>
        <v>#N/A</v>
      </c>
      <c r="Q124" s="537" t="e">
        <f ca="1">+IF(AND(ISNUMBER(OFFSET('Water Data'!$H$6,0,10*ROW('Water Data'!H118))),'Data Summary'!CF124="Yes"),OFFSET('Water Data'!$H$6,0,10*ROW('Water Data'!H118)),NA())</f>
        <v>#N/A</v>
      </c>
      <c r="R124" s="537" t="e">
        <f ca="1">+IF(AND(ISNUMBER(OFFSET('Water Data'!$H$9,0,10*ROW('Water Data'!H118))),'Data Summary'!CG124="Yes"),OFFSET('Water Data'!$H$9,0,10*ROW('Water Data'!H118)),NA())</f>
        <v>#N/A</v>
      </c>
      <c r="S124" s="537" t="e">
        <f ca="1">+IF(AND(ISNUMBER(OFFSET('Water Data'!$I$4,0,10*ROW('Water Data'!I118))),'Data Summary'!CH124="Yes"),100-OFFSET('Water Data'!$I$4,0,10*ROW('Water Data'!I118)),NA())</f>
        <v>#N/A</v>
      </c>
      <c r="T124" s="537" t="e">
        <f ca="1">+IF(AND(ISNUMBER(OFFSET('Water Data'!$I$6,0,10*ROW('Water Data'!I118))),'Data Summary'!CI124="Yes"),OFFSET('Water Data'!$I$6,0,10*ROW('Water Data'!I118)),NA())</f>
        <v>#N/A</v>
      </c>
      <c r="U124" s="537" t="e">
        <f ca="1">+IF(AND(ISNUMBER(OFFSET('Water Data'!$I$9,0,10*ROW('Water Data'!I118))),'Data Summary'!CJ124="Yes"),OFFSET('Water Data'!$I$9,0,10*ROW('Water Data'!I118)),NA())</f>
        <v>#N/A</v>
      </c>
      <c r="V124" s="538" t="e">
        <f ca="1">+IF(AND(ISNUMBER(OFFSET('Sanitation Data'!$D$4,0,10*ROW('Sanitation Data'!D118))),'Data Summary'!CK124="Yes"),100-OFFSET('Sanitation Data'!$D$4,0,10*ROW('Sanitation Data'!D118)),NA())</f>
        <v>#N/A</v>
      </c>
      <c r="W124" s="538" t="e">
        <f ca="1">+IF(AND(ISNUMBER(OFFSET('Sanitation Data'!$D$6,0,10*ROW('Sanitation Data'!D118))),'Data Summary'!CL124="Yes"),OFFSET('Sanitation Data'!$D$6,0,10*ROW('Sanitation Data'!D118)),NA())</f>
        <v>#N/A</v>
      </c>
      <c r="X124" s="538" t="e">
        <f ca="1">+IF(AND(ISNUMBER(OFFSET('Sanitation Data'!$D$10,0,10*ROW('Sanitation Data'!D118))),'Data Summary'!CM124="Yes"),OFFSET('Sanitation Data'!$D$10,0,10*ROW('Sanitation Data'!D118)),NA())</f>
        <v>#N/A</v>
      </c>
      <c r="Y124" s="538" t="e">
        <f ca="1">+IF(AND(ISNUMBER(OFFSET('Sanitation Data'!$D$11,0,10*ROW('Sanitation Data'!D118))),'Data Summary'!CN124="Yes"),OFFSET('Sanitation Data'!$D$11,0,10*ROW('Sanitation Data'!D118)),NA())</f>
        <v>#N/A</v>
      </c>
      <c r="Z124" s="538" t="e">
        <f ca="1">+IF(AND(ISNUMBER(OFFSET('Sanitation Data'!$D$12,0,10*ROW('Sanitation Data'!D118))),'Data Summary'!CO124="Yes"),OFFSET('Sanitation Data'!$D$12,0,10*ROW('Sanitation Data'!D118)),NA())</f>
        <v>#N/A</v>
      </c>
      <c r="AA124" s="538" t="e">
        <f ca="1">+IF(AND(ISNUMBER(OFFSET('Sanitation Data'!$E$4,0,10*ROW('Sanitation Data'!E118))),'Data Summary'!CP124="Yes"),100-OFFSET('Sanitation Data'!$E$4,0,10*ROW('Sanitation Data'!E118)),NA())</f>
        <v>#N/A</v>
      </c>
      <c r="AB124" s="538" t="e">
        <f ca="1">+IF(AND(ISNUMBER(OFFSET('Sanitation Data'!$E$6,0,10*ROW('Sanitation Data'!E118))),'Data Summary'!CQ124="Yes"),OFFSET('Sanitation Data'!$E$6,0,10*ROW('Sanitation Data'!E118)),NA())</f>
        <v>#N/A</v>
      </c>
      <c r="AC124" s="538" t="e">
        <f ca="1">+IF(AND(ISNUMBER(OFFSET('Sanitation Data'!$E$10,0,10*ROW('Sanitation Data'!E118))),'Data Summary'!CR124="Yes"),OFFSET('Sanitation Data'!$E$10,0,10*ROW('Sanitation Data'!E118)),NA())</f>
        <v>#N/A</v>
      </c>
      <c r="AD124" s="538" t="e">
        <f ca="1">+IF(AND(ISNUMBER(OFFSET('Sanitation Data'!$E$11,0,10*ROW('Sanitation Data'!E118))),'Data Summary'!CS124="Yes"),OFFSET('Sanitation Data'!$E$11,0,10*ROW('Sanitation Data'!E118)),NA())</f>
        <v>#N/A</v>
      </c>
      <c r="AE124" s="538" t="e">
        <f ca="1">+IF(AND(ISNUMBER(OFFSET('Sanitation Data'!$E$12,0,10*ROW('Sanitation Data'!E118))),'Data Summary'!CT124="Yes"),OFFSET('Sanitation Data'!$E$12,0,10*ROW('Sanitation Data'!E118)),NA())</f>
        <v>#N/A</v>
      </c>
      <c r="AF124" s="538" t="e">
        <f ca="1">+IF(AND(ISNUMBER(OFFSET('Sanitation Data'!$F$4,0,10*ROW('Sanitation Data'!F118))),'Data Summary'!CU124="Yes"),100-OFFSET('Sanitation Data'!$F$4,0,10*ROW('Sanitation Data'!F118)),NA())</f>
        <v>#N/A</v>
      </c>
      <c r="AG124" s="538" t="e">
        <f ca="1">+IF(AND(ISNUMBER(OFFSET('Sanitation Data'!$F$6,0,10*ROW('Sanitation Data'!F118))),'Data Summary'!CV124="Yes"),OFFSET('Sanitation Data'!$F$6,0,10*ROW('Sanitation Data'!F118)),NA())</f>
        <v>#N/A</v>
      </c>
      <c r="AH124" s="538" t="e">
        <f ca="1">+IF(AND(ISNUMBER(OFFSET('Sanitation Data'!$F$10,0,10*ROW('Sanitation Data'!F118))),'Data Summary'!CW124="Yes"),OFFSET('Sanitation Data'!$F$10,0,10*ROW('Sanitation Data'!F118)),NA())</f>
        <v>#N/A</v>
      </c>
      <c r="AI124" s="538" t="e">
        <f ca="1">+IF(AND(ISNUMBER(OFFSET('Sanitation Data'!$F$11,0,10*ROW('Sanitation Data'!F118))),'Data Summary'!CX124="Yes"),OFFSET('Sanitation Data'!$F$11,0,10*ROW('Sanitation Data'!F118)),NA())</f>
        <v>#N/A</v>
      </c>
      <c r="AJ124" s="538" t="e">
        <f ca="1">+IF(AND(ISNUMBER(OFFSET('Sanitation Data'!$F$12,0,10*ROW('Sanitation Data'!F118))),'Data Summary'!CY124="Yes"),OFFSET('Sanitation Data'!$F$12,0,10*ROW('Sanitation Data'!F118)),NA())</f>
        <v>#N/A</v>
      </c>
      <c r="AK124" s="538" t="e">
        <f ca="1">+IF(AND(ISNUMBER(OFFSET('Sanitation Data'!$G$4,0,10*ROW('Sanitation Data'!G118))),'Data Summary'!CZ124="Yes"),100-OFFSET('Sanitation Data'!$G$4,0,10*ROW('Sanitation Data'!G118)),NA())</f>
        <v>#N/A</v>
      </c>
      <c r="AL124" s="538" t="e">
        <f ca="1">+IF(AND(ISNUMBER(OFFSET('Sanitation Data'!$G$6,0,10*ROW('Sanitation Data'!G118))),'Data Summary'!DA124="Yes"),OFFSET('Sanitation Data'!$G$6,0,10*ROW('Sanitation Data'!G118)),NA())</f>
        <v>#N/A</v>
      </c>
      <c r="AM124" s="538" t="e">
        <f ca="1">+IF(AND(ISNUMBER(OFFSET('Sanitation Data'!$G$10,0,10*ROW('Sanitation Data'!G118))),'Data Summary'!DB124="Yes"),OFFSET('Sanitation Data'!$G$10,0,10*ROW('Sanitation Data'!G118)),NA())</f>
        <v>#N/A</v>
      </c>
      <c r="AN124" s="538" t="e">
        <f ca="1">+IF(AND(ISNUMBER(OFFSET('Sanitation Data'!$G$11,0,10*ROW('Sanitation Data'!G118))),'Data Summary'!DC124="Yes"),OFFSET('Sanitation Data'!$G$11,0,10*ROW('Sanitation Data'!G118)),NA())</f>
        <v>#N/A</v>
      </c>
      <c r="AO124" s="538" t="e">
        <f ca="1">+IF(AND(ISNUMBER(OFFSET('Sanitation Data'!$G$12,0,10*ROW('Sanitation Data'!G118))),'Data Summary'!DD124="Yes"),OFFSET('Sanitation Data'!$G$12,0,10*ROW('Sanitation Data'!G118)),NA())</f>
        <v>#N/A</v>
      </c>
      <c r="AP124" s="538" t="e">
        <f ca="1">+IF(AND(ISNUMBER(OFFSET('Sanitation Data'!$H$4,0,10*ROW('Sanitation Data'!H118))),'Data Summary'!DE124="Yes"),100-OFFSET('Sanitation Data'!$H$4,0,10*ROW('Sanitation Data'!H118)),NA())</f>
        <v>#N/A</v>
      </c>
      <c r="AQ124" s="538" t="e">
        <f ca="1">+IF(AND(ISNUMBER(OFFSET('Sanitation Data'!$H$6,0,10*ROW('Sanitation Data'!H118))),'Data Summary'!DF124="Yes"),OFFSET('Sanitation Data'!$H$6,0,10*ROW('Sanitation Data'!H118)),NA())</f>
        <v>#N/A</v>
      </c>
      <c r="AR124" s="538" t="e">
        <f ca="1">+IF(AND(ISNUMBER(OFFSET('Sanitation Data'!$H$10,0,10*ROW('Sanitation Data'!H118))),'Data Summary'!DG124="Yes"),OFFSET('Sanitation Data'!$H$10,0,10*ROW('Sanitation Data'!H118)),NA())</f>
        <v>#N/A</v>
      </c>
      <c r="AS124" s="538" t="e">
        <f ca="1">+IF(AND(ISNUMBER(OFFSET('Sanitation Data'!$H$11,0,10*ROW('Sanitation Data'!H118))),'Data Summary'!DH124="Yes"),OFFSET('Sanitation Data'!$H$11,0,10*ROW('Sanitation Data'!H118)),NA())</f>
        <v>#N/A</v>
      </c>
      <c r="AT124" s="538" t="e">
        <f ca="1">+IF(AND(ISNUMBER(OFFSET('Sanitation Data'!$H$12,0,10*ROW('Sanitation Data'!H118))),'Data Summary'!DI124="Yes"),OFFSET('Sanitation Data'!$H$12,0,10*ROW('Sanitation Data'!H118)),NA())</f>
        <v>#N/A</v>
      </c>
      <c r="AU124" s="538" t="e">
        <f ca="1">+IF(AND(ISNUMBER(OFFSET('Sanitation Data'!$I$4,0,10*ROW('Sanitation Data'!I118))),'Data Summary'!DJ124="Yes"),100-OFFSET('Sanitation Data'!$I$4,0,10*ROW('Sanitation Data'!I118)),NA())</f>
        <v>#N/A</v>
      </c>
      <c r="AV124" s="538" t="e">
        <f ca="1">+IF(AND(ISNUMBER(OFFSET('Sanitation Data'!$I$6,0,10*ROW('Sanitation Data'!I118))),'Data Summary'!DK124="Yes"),OFFSET('Sanitation Data'!$I$6,0,10*ROW('Sanitation Data'!I118)),NA())</f>
        <v>#N/A</v>
      </c>
      <c r="AW124" s="538" t="e">
        <f ca="1">+IF(AND(ISNUMBER(OFFSET('Sanitation Data'!$I$10,0,10*ROW('Sanitation Data'!I118))),'Data Summary'!DL124="Yes"),OFFSET('Sanitation Data'!$I$10,0,10*ROW('Sanitation Data'!I118)),NA())</f>
        <v>#N/A</v>
      </c>
      <c r="AX124" s="538" t="e">
        <f ca="1">+IF(AND(ISNUMBER(OFFSET('Sanitation Data'!$I$11,0,10*ROW('Sanitation Data'!I118))),'Data Summary'!DM124="Yes"),OFFSET('Sanitation Data'!$I$11,0,10*ROW('Sanitation Data'!I118)),NA())</f>
        <v>#N/A</v>
      </c>
      <c r="AY124" s="538" t="e">
        <f ca="1">+IF(AND(ISNUMBER(OFFSET('Sanitation Data'!$I$12,0,10*ROW('Sanitation Data'!I118))),'Data Summary'!DN124="Yes"),OFFSET('Sanitation Data'!$I$12,0,10*ROW('Sanitation Data'!I118)),NA())</f>
        <v>#N/A</v>
      </c>
      <c r="AZ124" s="539" t="e">
        <f ca="1">+IF(AND(ISNUMBER(OFFSET('Hygiene Data'!$D$5,0,10*ROW('Hygiene Data'!D118))),'Data Summary'!DO124="Yes"),OFFSET('Hygiene Data'!$D$5,0,10*ROW('Hygiene Data'!D118)),NA())</f>
        <v>#N/A</v>
      </c>
      <c r="BA124" s="539" t="e">
        <f ca="1">+IF(AND(ISNUMBER(OFFSET('Hygiene Data'!$D$7,0,10*ROW('Hygiene Data'!D118))),'Data Summary'!DP124="Yes"),OFFSET('Hygiene Data'!$D$7,0,10*ROW('Hygiene Data'!D118)),NA())</f>
        <v>#N/A</v>
      </c>
      <c r="BB124" s="539" t="e">
        <f ca="1">+IF(AND(ISNUMBER(OFFSET('Hygiene Data'!$D$9,0,10*ROW('Hygiene Data'!D118))),'Data Summary'!DQ124="Yes"),OFFSET('Hygiene Data'!$D$9,0,10*ROW('Hygiene Data'!D118)),NA())</f>
        <v>#N/A</v>
      </c>
      <c r="BC124" s="539" t="e">
        <f ca="1">+IF(AND(ISNUMBER(OFFSET('Hygiene Data'!$E$5,0,10*ROW('Hygiene Data'!E118))),'Data Summary'!DR124="Yes"),OFFSET('Hygiene Data'!$E$5,0,10*ROW('Hygiene Data'!E118)),NA())</f>
        <v>#N/A</v>
      </c>
      <c r="BD124" s="539" t="e">
        <f ca="1">+IF(AND(ISNUMBER(OFFSET('Hygiene Data'!$E$7,0,10*ROW('Hygiene Data'!E118))),'Data Summary'!DS124="Yes"),OFFSET('Hygiene Data'!$E$7,0,10*ROW('Hygiene Data'!E118)),NA())</f>
        <v>#N/A</v>
      </c>
      <c r="BE124" s="539" t="e">
        <f ca="1">+IF(AND(ISNUMBER(OFFSET('Hygiene Data'!$E$9,0,10*ROW('Hygiene Data'!E118))),'Data Summary'!DT124="Yes"),OFFSET('Hygiene Data'!$E$9,0,10*ROW('Hygiene Data'!E118)),NA())</f>
        <v>#N/A</v>
      </c>
      <c r="BF124" s="539" t="e">
        <f ca="1">+IF(AND(ISNUMBER(OFFSET('Hygiene Data'!$F$5,0,10*ROW('Hygiene Data'!F118))),'Data Summary'!DU124="Yes"),OFFSET('Hygiene Data'!$F$5,0,10*ROW('Hygiene Data'!F118)),NA())</f>
        <v>#N/A</v>
      </c>
      <c r="BG124" s="539" t="e">
        <f ca="1">+IF(AND(ISNUMBER(OFFSET('Hygiene Data'!$F$7,0,10*ROW('Hygiene Data'!F118))),'Data Summary'!DV124="Yes"),OFFSET('Hygiene Data'!$F$7,0,10*ROW('Hygiene Data'!F118)),NA())</f>
        <v>#N/A</v>
      </c>
      <c r="BH124" s="539" t="e">
        <f ca="1">+IF(AND(ISNUMBER(OFFSET('Hygiene Data'!$F$9,0,10*ROW('Hygiene Data'!F118))),'Data Summary'!DW124="Yes"),OFFSET('Hygiene Data'!$F$9,0,10*ROW('Hygiene Data'!F118)),NA())</f>
        <v>#N/A</v>
      </c>
      <c r="BI124" s="539" t="e">
        <f ca="1">+IF(AND(ISNUMBER(OFFSET('Hygiene Data'!$G$5,0,10*ROW('Hygiene Data'!G118))),'Data Summary'!DX124="Yes"),OFFSET('Hygiene Data'!$G$5,0,10*ROW('Hygiene Data'!G118)),NA())</f>
        <v>#N/A</v>
      </c>
      <c r="BJ124" s="539" t="e">
        <f ca="1">+IF(AND(ISNUMBER(OFFSET('Hygiene Data'!$G$7,0,10*ROW('Hygiene Data'!G118))),'Data Summary'!DY124="Yes"),OFFSET('Hygiene Data'!$G$7,0,10*ROW('Hygiene Data'!G118)),NA())</f>
        <v>#N/A</v>
      </c>
      <c r="BK124" s="539" t="e">
        <f ca="1">+IF(AND(ISNUMBER(OFFSET('Hygiene Data'!$G$9,0,10*ROW('Hygiene Data'!G118))),'Data Summary'!DZ124="Yes"),OFFSET('Hygiene Data'!$G$9,0,10*ROW('Hygiene Data'!G118)),NA())</f>
        <v>#N/A</v>
      </c>
      <c r="BL124" s="539" t="e">
        <f ca="1">+IF(AND(ISNUMBER(OFFSET('Hygiene Data'!$H$5,0,10*ROW('Hygiene Data'!H118))),'Data Summary'!EA124="Yes"),OFFSET('Hygiene Data'!$H$5,0,10*ROW('Hygiene Data'!H118)),NA())</f>
        <v>#N/A</v>
      </c>
      <c r="BM124" s="539" t="e">
        <f ca="1">+IF(AND(ISNUMBER(OFFSET('Hygiene Data'!$H$7,0,10*ROW('Hygiene Data'!H118))),'Data Summary'!EB124="Yes"),OFFSET('Hygiene Data'!$H$7,0,10*ROW('Hygiene Data'!H118)),NA())</f>
        <v>#N/A</v>
      </c>
      <c r="BN124" s="539" t="e">
        <f ca="1">+IF(AND(ISNUMBER(OFFSET('Hygiene Data'!$H$9,0,10*ROW('Hygiene Data'!H118))),'Data Summary'!EC124="Yes"),OFFSET('Hygiene Data'!$H$9,0,10*ROW('Hygiene Data'!H118)),NA())</f>
        <v>#N/A</v>
      </c>
      <c r="BO124" s="539" t="e">
        <f ca="1">+IF(AND(ISNUMBER(OFFSET('Hygiene Data'!$I$5,0,10*ROW('Hygiene Data'!I118))),'Data Summary'!ED124="Yes"),OFFSET('Hygiene Data'!$I$5,0,10*ROW('Hygiene Data'!I118)),NA())</f>
        <v>#N/A</v>
      </c>
      <c r="BP124" s="539" t="e">
        <f ca="1">+IF(AND(ISNUMBER(OFFSET('Hygiene Data'!$I$7,0,10*ROW('Hygiene Data'!I118))),'Data Summary'!EE124="Yes"),OFFSET('Hygiene Data'!$I$7,0,10*ROW('Hygiene Data'!I118)),NA())</f>
        <v>#N/A</v>
      </c>
      <c r="BQ124" s="539" t="e">
        <f ca="1">+IF(AND(ISNUMBER(OFFSET('Hygiene Data'!$I$9,0,10*ROW('Hygiene Data'!I118))),'Data Summary'!EF124="Yes"),OFFSET('Hygiene Data'!$I$9,0,10*ROW('Hygiene Data'!I118)),NA())</f>
        <v>#N/A</v>
      </c>
    </row>
    <row r="125" spans="1:69" x14ac:dyDescent="0.25">
      <c r="A125" s="535" t="e">
        <f ca="1">+RIGHT('Data Summary'!A125,LEN('Data Summary'!A125)-9)</f>
        <v>#VALUE!</v>
      </c>
      <c r="B125" s="509" t="str">
        <f ca="1">+IF(ISTEXT('Data Summary'!B125),'Data Summary'!B125,"")</f>
        <v/>
      </c>
      <c r="C125" s="536" t="e">
        <f ca="1">+VALUE('Data Summary'!C125)</f>
        <v>#VALUE!</v>
      </c>
      <c r="D125" s="537" t="e">
        <f ca="1">+IF(AND(ISNUMBER(OFFSET('Water Data'!$D$4,0,10*ROW('Water Data'!D119))),'Data Summary'!BS125="Yes"),100-OFFSET('Water Data'!$D$4,0,10*ROW('Water Data'!D119)),NA())</f>
        <v>#N/A</v>
      </c>
      <c r="E125" s="537" t="e">
        <f ca="1">+IF(AND(ISNUMBER(OFFSET('Water Data'!$D$6,0,10*ROW('Water Data'!D119))),'Data Summary'!BT125="Yes"),OFFSET('Water Data'!$D$6,0,10*ROW('Water Data'!D119)),NA())</f>
        <v>#N/A</v>
      </c>
      <c r="F125" s="537" t="e">
        <f ca="1">+IF(AND(ISNUMBER(OFFSET('Water Data'!$D$9,0,10*ROW('Water Data'!D119))),'Data Summary'!BU125="Yes"),OFFSET('Water Data'!$D$9,0,10*ROW('Water Data'!D119)),NA())</f>
        <v>#N/A</v>
      </c>
      <c r="G125" s="537" t="e">
        <f ca="1">+IF(AND(ISNUMBER(OFFSET('Water Data'!$E$4,0,10*ROW('Water Data'!E119))),'Data Summary'!BV125="Yes"),100-OFFSET('Water Data'!$E$4,0,10*ROW('Water Data'!E119)),NA())</f>
        <v>#N/A</v>
      </c>
      <c r="H125" s="537" t="e">
        <f ca="1">+IF(AND(ISNUMBER(OFFSET('Water Data'!$E$6,0,10*ROW('Water Data'!E119))),'Data Summary'!BW125="Yes"),OFFSET('Water Data'!$E$6,0,10*ROW('Water Data'!E119)),NA())</f>
        <v>#N/A</v>
      </c>
      <c r="I125" s="537" t="e">
        <f ca="1">+IF(AND(ISNUMBER(OFFSET('Water Data'!$E$9,0,10*ROW('Water Data'!E119))),'Data Summary'!BX125="Yes"),OFFSET('Water Data'!$E$9,0,10*ROW('Water Data'!E119)),NA())</f>
        <v>#N/A</v>
      </c>
      <c r="J125" s="537" t="e">
        <f ca="1">+IF(AND(ISNUMBER(OFFSET('Water Data'!$F$4,0,10*ROW('Water Data'!F119))),'Data Summary'!BY125="Yes"),100-OFFSET('Water Data'!$F$4,0,10*ROW('Water Data'!F119)),NA())</f>
        <v>#N/A</v>
      </c>
      <c r="K125" s="537" t="e">
        <f ca="1">+IF(AND(ISNUMBER(OFFSET('Water Data'!$F$6,0,10*ROW('Water Data'!F119))),'Data Summary'!BZ125="Yes"),OFFSET('Water Data'!$F$6,0,10*ROW('Water Data'!F119)),NA())</f>
        <v>#N/A</v>
      </c>
      <c r="L125" s="537" t="e">
        <f ca="1">+IF(AND(ISNUMBER(OFFSET('Water Data'!$F$9,0,10*ROW('Water Data'!F119))),'Data Summary'!CA125="Yes"),OFFSET('Water Data'!$F$9,0,10*ROW('Water Data'!F119)),NA())</f>
        <v>#N/A</v>
      </c>
      <c r="M125" s="537" t="e">
        <f ca="1">+IF(AND(ISNUMBER(OFFSET('Water Data'!$G$4,0,10*ROW('Water Data'!G119))),'Data Summary'!CB125="Yes"),100-OFFSET('Water Data'!$G$4,0,10*ROW('Water Data'!G119)),NA())</f>
        <v>#N/A</v>
      </c>
      <c r="N125" s="537" t="e">
        <f ca="1">+IF(AND(ISNUMBER(OFFSET('Water Data'!$G$6,0,10*ROW('Water Data'!G119))),'Data Summary'!CC125="Yes"),OFFSET('Water Data'!$G$6,0,10*ROW('Water Data'!G119)),NA())</f>
        <v>#N/A</v>
      </c>
      <c r="O125" s="537" t="e">
        <f ca="1">+IF(AND(ISNUMBER(OFFSET('Water Data'!$G$9,0,10*ROW('Water Data'!G119))),'Data Summary'!CD125="Yes"),OFFSET('Water Data'!$G$9,0,10*ROW('Water Data'!G119)),NA())</f>
        <v>#N/A</v>
      </c>
      <c r="P125" s="537" t="e">
        <f ca="1">+IF(AND(ISNUMBER(OFFSET('Water Data'!$H$4,0,10*ROW('Water Data'!H119))),'Data Summary'!CE125="Yes"),100-OFFSET('Water Data'!$H$4,0,10*ROW('Water Data'!H119)),NA())</f>
        <v>#N/A</v>
      </c>
      <c r="Q125" s="537" t="e">
        <f ca="1">+IF(AND(ISNUMBER(OFFSET('Water Data'!$H$6,0,10*ROW('Water Data'!H119))),'Data Summary'!CF125="Yes"),OFFSET('Water Data'!$H$6,0,10*ROW('Water Data'!H119)),NA())</f>
        <v>#N/A</v>
      </c>
      <c r="R125" s="537" t="e">
        <f ca="1">+IF(AND(ISNUMBER(OFFSET('Water Data'!$H$9,0,10*ROW('Water Data'!H119))),'Data Summary'!CG125="Yes"),OFFSET('Water Data'!$H$9,0,10*ROW('Water Data'!H119)),NA())</f>
        <v>#N/A</v>
      </c>
      <c r="S125" s="537" t="e">
        <f ca="1">+IF(AND(ISNUMBER(OFFSET('Water Data'!$I$4,0,10*ROW('Water Data'!I119))),'Data Summary'!CH125="Yes"),100-OFFSET('Water Data'!$I$4,0,10*ROW('Water Data'!I119)),NA())</f>
        <v>#N/A</v>
      </c>
      <c r="T125" s="537" t="e">
        <f ca="1">+IF(AND(ISNUMBER(OFFSET('Water Data'!$I$6,0,10*ROW('Water Data'!I119))),'Data Summary'!CI125="Yes"),OFFSET('Water Data'!$I$6,0,10*ROW('Water Data'!I119)),NA())</f>
        <v>#N/A</v>
      </c>
      <c r="U125" s="537" t="e">
        <f ca="1">+IF(AND(ISNUMBER(OFFSET('Water Data'!$I$9,0,10*ROW('Water Data'!I119))),'Data Summary'!CJ125="Yes"),OFFSET('Water Data'!$I$9,0,10*ROW('Water Data'!I119)),NA())</f>
        <v>#N/A</v>
      </c>
      <c r="V125" s="538" t="e">
        <f ca="1">+IF(AND(ISNUMBER(OFFSET('Sanitation Data'!$D$4,0,10*ROW('Sanitation Data'!D119))),'Data Summary'!CK125="Yes"),100-OFFSET('Sanitation Data'!$D$4,0,10*ROW('Sanitation Data'!D119)),NA())</f>
        <v>#N/A</v>
      </c>
      <c r="W125" s="538" t="e">
        <f ca="1">+IF(AND(ISNUMBER(OFFSET('Sanitation Data'!$D$6,0,10*ROW('Sanitation Data'!D119))),'Data Summary'!CL125="Yes"),OFFSET('Sanitation Data'!$D$6,0,10*ROW('Sanitation Data'!D119)),NA())</f>
        <v>#N/A</v>
      </c>
      <c r="X125" s="538" t="e">
        <f ca="1">+IF(AND(ISNUMBER(OFFSET('Sanitation Data'!$D$10,0,10*ROW('Sanitation Data'!D119))),'Data Summary'!CM125="Yes"),OFFSET('Sanitation Data'!$D$10,0,10*ROW('Sanitation Data'!D119)),NA())</f>
        <v>#N/A</v>
      </c>
      <c r="Y125" s="538" t="e">
        <f ca="1">+IF(AND(ISNUMBER(OFFSET('Sanitation Data'!$D$11,0,10*ROW('Sanitation Data'!D119))),'Data Summary'!CN125="Yes"),OFFSET('Sanitation Data'!$D$11,0,10*ROW('Sanitation Data'!D119)),NA())</f>
        <v>#N/A</v>
      </c>
      <c r="Z125" s="538" t="e">
        <f ca="1">+IF(AND(ISNUMBER(OFFSET('Sanitation Data'!$D$12,0,10*ROW('Sanitation Data'!D119))),'Data Summary'!CO125="Yes"),OFFSET('Sanitation Data'!$D$12,0,10*ROW('Sanitation Data'!D119)),NA())</f>
        <v>#N/A</v>
      </c>
      <c r="AA125" s="538" t="e">
        <f ca="1">+IF(AND(ISNUMBER(OFFSET('Sanitation Data'!$E$4,0,10*ROW('Sanitation Data'!E119))),'Data Summary'!CP125="Yes"),100-OFFSET('Sanitation Data'!$E$4,0,10*ROW('Sanitation Data'!E119)),NA())</f>
        <v>#N/A</v>
      </c>
      <c r="AB125" s="538" t="e">
        <f ca="1">+IF(AND(ISNUMBER(OFFSET('Sanitation Data'!$E$6,0,10*ROW('Sanitation Data'!E119))),'Data Summary'!CQ125="Yes"),OFFSET('Sanitation Data'!$E$6,0,10*ROW('Sanitation Data'!E119)),NA())</f>
        <v>#N/A</v>
      </c>
      <c r="AC125" s="538" t="e">
        <f ca="1">+IF(AND(ISNUMBER(OFFSET('Sanitation Data'!$E$10,0,10*ROW('Sanitation Data'!E119))),'Data Summary'!CR125="Yes"),OFFSET('Sanitation Data'!$E$10,0,10*ROW('Sanitation Data'!E119)),NA())</f>
        <v>#N/A</v>
      </c>
      <c r="AD125" s="538" t="e">
        <f ca="1">+IF(AND(ISNUMBER(OFFSET('Sanitation Data'!$E$11,0,10*ROW('Sanitation Data'!E119))),'Data Summary'!CS125="Yes"),OFFSET('Sanitation Data'!$E$11,0,10*ROW('Sanitation Data'!E119)),NA())</f>
        <v>#N/A</v>
      </c>
      <c r="AE125" s="538" t="e">
        <f ca="1">+IF(AND(ISNUMBER(OFFSET('Sanitation Data'!$E$12,0,10*ROW('Sanitation Data'!E119))),'Data Summary'!CT125="Yes"),OFFSET('Sanitation Data'!$E$12,0,10*ROW('Sanitation Data'!E119)),NA())</f>
        <v>#N/A</v>
      </c>
      <c r="AF125" s="538" t="e">
        <f ca="1">+IF(AND(ISNUMBER(OFFSET('Sanitation Data'!$F$4,0,10*ROW('Sanitation Data'!F119))),'Data Summary'!CU125="Yes"),100-OFFSET('Sanitation Data'!$F$4,0,10*ROW('Sanitation Data'!F119)),NA())</f>
        <v>#N/A</v>
      </c>
      <c r="AG125" s="538" t="e">
        <f ca="1">+IF(AND(ISNUMBER(OFFSET('Sanitation Data'!$F$6,0,10*ROW('Sanitation Data'!F119))),'Data Summary'!CV125="Yes"),OFFSET('Sanitation Data'!$F$6,0,10*ROW('Sanitation Data'!F119)),NA())</f>
        <v>#N/A</v>
      </c>
      <c r="AH125" s="538" t="e">
        <f ca="1">+IF(AND(ISNUMBER(OFFSET('Sanitation Data'!$F$10,0,10*ROW('Sanitation Data'!F119))),'Data Summary'!CW125="Yes"),OFFSET('Sanitation Data'!$F$10,0,10*ROW('Sanitation Data'!F119)),NA())</f>
        <v>#N/A</v>
      </c>
      <c r="AI125" s="538" t="e">
        <f ca="1">+IF(AND(ISNUMBER(OFFSET('Sanitation Data'!$F$11,0,10*ROW('Sanitation Data'!F119))),'Data Summary'!CX125="Yes"),OFFSET('Sanitation Data'!$F$11,0,10*ROW('Sanitation Data'!F119)),NA())</f>
        <v>#N/A</v>
      </c>
      <c r="AJ125" s="538" t="e">
        <f ca="1">+IF(AND(ISNUMBER(OFFSET('Sanitation Data'!$F$12,0,10*ROW('Sanitation Data'!F119))),'Data Summary'!CY125="Yes"),OFFSET('Sanitation Data'!$F$12,0,10*ROW('Sanitation Data'!F119)),NA())</f>
        <v>#N/A</v>
      </c>
      <c r="AK125" s="538" t="e">
        <f ca="1">+IF(AND(ISNUMBER(OFFSET('Sanitation Data'!$G$4,0,10*ROW('Sanitation Data'!G119))),'Data Summary'!CZ125="Yes"),100-OFFSET('Sanitation Data'!$G$4,0,10*ROW('Sanitation Data'!G119)),NA())</f>
        <v>#N/A</v>
      </c>
      <c r="AL125" s="538" t="e">
        <f ca="1">+IF(AND(ISNUMBER(OFFSET('Sanitation Data'!$G$6,0,10*ROW('Sanitation Data'!G119))),'Data Summary'!DA125="Yes"),OFFSET('Sanitation Data'!$G$6,0,10*ROW('Sanitation Data'!G119)),NA())</f>
        <v>#N/A</v>
      </c>
      <c r="AM125" s="538" t="e">
        <f ca="1">+IF(AND(ISNUMBER(OFFSET('Sanitation Data'!$G$10,0,10*ROW('Sanitation Data'!G119))),'Data Summary'!DB125="Yes"),OFFSET('Sanitation Data'!$G$10,0,10*ROW('Sanitation Data'!G119)),NA())</f>
        <v>#N/A</v>
      </c>
      <c r="AN125" s="538" t="e">
        <f ca="1">+IF(AND(ISNUMBER(OFFSET('Sanitation Data'!$G$11,0,10*ROW('Sanitation Data'!G119))),'Data Summary'!DC125="Yes"),OFFSET('Sanitation Data'!$G$11,0,10*ROW('Sanitation Data'!G119)),NA())</f>
        <v>#N/A</v>
      </c>
      <c r="AO125" s="538" t="e">
        <f ca="1">+IF(AND(ISNUMBER(OFFSET('Sanitation Data'!$G$12,0,10*ROW('Sanitation Data'!G119))),'Data Summary'!DD125="Yes"),OFFSET('Sanitation Data'!$G$12,0,10*ROW('Sanitation Data'!G119)),NA())</f>
        <v>#N/A</v>
      </c>
      <c r="AP125" s="538" t="e">
        <f ca="1">+IF(AND(ISNUMBER(OFFSET('Sanitation Data'!$H$4,0,10*ROW('Sanitation Data'!H119))),'Data Summary'!DE125="Yes"),100-OFFSET('Sanitation Data'!$H$4,0,10*ROW('Sanitation Data'!H119)),NA())</f>
        <v>#N/A</v>
      </c>
      <c r="AQ125" s="538" t="e">
        <f ca="1">+IF(AND(ISNUMBER(OFFSET('Sanitation Data'!$H$6,0,10*ROW('Sanitation Data'!H119))),'Data Summary'!DF125="Yes"),OFFSET('Sanitation Data'!$H$6,0,10*ROW('Sanitation Data'!H119)),NA())</f>
        <v>#N/A</v>
      </c>
      <c r="AR125" s="538" t="e">
        <f ca="1">+IF(AND(ISNUMBER(OFFSET('Sanitation Data'!$H$10,0,10*ROW('Sanitation Data'!H119))),'Data Summary'!DG125="Yes"),OFFSET('Sanitation Data'!$H$10,0,10*ROW('Sanitation Data'!H119)),NA())</f>
        <v>#N/A</v>
      </c>
      <c r="AS125" s="538" t="e">
        <f ca="1">+IF(AND(ISNUMBER(OFFSET('Sanitation Data'!$H$11,0,10*ROW('Sanitation Data'!H119))),'Data Summary'!DH125="Yes"),OFFSET('Sanitation Data'!$H$11,0,10*ROW('Sanitation Data'!H119)),NA())</f>
        <v>#N/A</v>
      </c>
      <c r="AT125" s="538" t="e">
        <f ca="1">+IF(AND(ISNUMBER(OFFSET('Sanitation Data'!$H$12,0,10*ROW('Sanitation Data'!H119))),'Data Summary'!DI125="Yes"),OFFSET('Sanitation Data'!$H$12,0,10*ROW('Sanitation Data'!H119)),NA())</f>
        <v>#N/A</v>
      </c>
      <c r="AU125" s="538" t="e">
        <f ca="1">+IF(AND(ISNUMBER(OFFSET('Sanitation Data'!$I$4,0,10*ROW('Sanitation Data'!I119))),'Data Summary'!DJ125="Yes"),100-OFFSET('Sanitation Data'!$I$4,0,10*ROW('Sanitation Data'!I119)),NA())</f>
        <v>#N/A</v>
      </c>
      <c r="AV125" s="538" t="e">
        <f ca="1">+IF(AND(ISNUMBER(OFFSET('Sanitation Data'!$I$6,0,10*ROW('Sanitation Data'!I119))),'Data Summary'!DK125="Yes"),OFFSET('Sanitation Data'!$I$6,0,10*ROW('Sanitation Data'!I119)),NA())</f>
        <v>#N/A</v>
      </c>
      <c r="AW125" s="538" t="e">
        <f ca="1">+IF(AND(ISNUMBER(OFFSET('Sanitation Data'!$I$10,0,10*ROW('Sanitation Data'!I119))),'Data Summary'!DL125="Yes"),OFFSET('Sanitation Data'!$I$10,0,10*ROW('Sanitation Data'!I119)),NA())</f>
        <v>#N/A</v>
      </c>
      <c r="AX125" s="538" t="e">
        <f ca="1">+IF(AND(ISNUMBER(OFFSET('Sanitation Data'!$I$11,0,10*ROW('Sanitation Data'!I119))),'Data Summary'!DM125="Yes"),OFFSET('Sanitation Data'!$I$11,0,10*ROW('Sanitation Data'!I119)),NA())</f>
        <v>#N/A</v>
      </c>
      <c r="AY125" s="538" t="e">
        <f ca="1">+IF(AND(ISNUMBER(OFFSET('Sanitation Data'!$I$12,0,10*ROW('Sanitation Data'!I119))),'Data Summary'!DN125="Yes"),OFFSET('Sanitation Data'!$I$12,0,10*ROW('Sanitation Data'!I119)),NA())</f>
        <v>#N/A</v>
      </c>
      <c r="AZ125" s="539" t="e">
        <f ca="1">+IF(AND(ISNUMBER(OFFSET('Hygiene Data'!$D$5,0,10*ROW('Hygiene Data'!D119))),'Data Summary'!DO125="Yes"),OFFSET('Hygiene Data'!$D$5,0,10*ROW('Hygiene Data'!D119)),NA())</f>
        <v>#N/A</v>
      </c>
      <c r="BA125" s="539" t="e">
        <f ca="1">+IF(AND(ISNUMBER(OFFSET('Hygiene Data'!$D$7,0,10*ROW('Hygiene Data'!D119))),'Data Summary'!DP125="Yes"),OFFSET('Hygiene Data'!$D$7,0,10*ROW('Hygiene Data'!D119)),NA())</f>
        <v>#N/A</v>
      </c>
      <c r="BB125" s="539" t="e">
        <f ca="1">+IF(AND(ISNUMBER(OFFSET('Hygiene Data'!$D$9,0,10*ROW('Hygiene Data'!D119))),'Data Summary'!DQ125="Yes"),OFFSET('Hygiene Data'!$D$9,0,10*ROW('Hygiene Data'!D119)),NA())</f>
        <v>#N/A</v>
      </c>
      <c r="BC125" s="539" t="e">
        <f ca="1">+IF(AND(ISNUMBER(OFFSET('Hygiene Data'!$E$5,0,10*ROW('Hygiene Data'!E119))),'Data Summary'!DR125="Yes"),OFFSET('Hygiene Data'!$E$5,0,10*ROW('Hygiene Data'!E119)),NA())</f>
        <v>#N/A</v>
      </c>
      <c r="BD125" s="539" t="e">
        <f ca="1">+IF(AND(ISNUMBER(OFFSET('Hygiene Data'!$E$7,0,10*ROW('Hygiene Data'!E119))),'Data Summary'!DS125="Yes"),OFFSET('Hygiene Data'!$E$7,0,10*ROW('Hygiene Data'!E119)),NA())</f>
        <v>#N/A</v>
      </c>
      <c r="BE125" s="539" t="e">
        <f ca="1">+IF(AND(ISNUMBER(OFFSET('Hygiene Data'!$E$9,0,10*ROW('Hygiene Data'!E119))),'Data Summary'!DT125="Yes"),OFFSET('Hygiene Data'!$E$9,0,10*ROW('Hygiene Data'!E119)),NA())</f>
        <v>#N/A</v>
      </c>
      <c r="BF125" s="539" t="e">
        <f ca="1">+IF(AND(ISNUMBER(OFFSET('Hygiene Data'!$F$5,0,10*ROW('Hygiene Data'!F119))),'Data Summary'!DU125="Yes"),OFFSET('Hygiene Data'!$F$5,0,10*ROW('Hygiene Data'!F119)),NA())</f>
        <v>#N/A</v>
      </c>
      <c r="BG125" s="539" t="e">
        <f ca="1">+IF(AND(ISNUMBER(OFFSET('Hygiene Data'!$F$7,0,10*ROW('Hygiene Data'!F119))),'Data Summary'!DV125="Yes"),OFFSET('Hygiene Data'!$F$7,0,10*ROW('Hygiene Data'!F119)),NA())</f>
        <v>#N/A</v>
      </c>
      <c r="BH125" s="539" t="e">
        <f ca="1">+IF(AND(ISNUMBER(OFFSET('Hygiene Data'!$F$9,0,10*ROW('Hygiene Data'!F119))),'Data Summary'!DW125="Yes"),OFFSET('Hygiene Data'!$F$9,0,10*ROW('Hygiene Data'!F119)),NA())</f>
        <v>#N/A</v>
      </c>
      <c r="BI125" s="539" t="e">
        <f ca="1">+IF(AND(ISNUMBER(OFFSET('Hygiene Data'!$G$5,0,10*ROW('Hygiene Data'!G119))),'Data Summary'!DX125="Yes"),OFFSET('Hygiene Data'!$G$5,0,10*ROW('Hygiene Data'!G119)),NA())</f>
        <v>#N/A</v>
      </c>
      <c r="BJ125" s="539" t="e">
        <f ca="1">+IF(AND(ISNUMBER(OFFSET('Hygiene Data'!$G$7,0,10*ROW('Hygiene Data'!G119))),'Data Summary'!DY125="Yes"),OFFSET('Hygiene Data'!$G$7,0,10*ROW('Hygiene Data'!G119)),NA())</f>
        <v>#N/A</v>
      </c>
      <c r="BK125" s="539" t="e">
        <f ca="1">+IF(AND(ISNUMBER(OFFSET('Hygiene Data'!$G$9,0,10*ROW('Hygiene Data'!G119))),'Data Summary'!DZ125="Yes"),OFFSET('Hygiene Data'!$G$9,0,10*ROW('Hygiene Data'!G119)),NA())</f>
        <v>#N/A</v>
      </c>
      <c r="BL125" s="539" t="e">
        <f ca="1">+IF(AND(ISNUMBER(OFFSET('Hygiene Data'!$H$5,0,10*ROW('Hygiene Data'!H119))),'Data Summary'!EA125="Yes"),OFFSET('Hygiene Data'!$H$5,0,10*ROW('Hygiene Data'!H119)),NA())</f>
        <v>#N/A</v>
      </c>
      <c r="BM125" s="539" t="e">
        <f ca="1">+IF(AND(ISNUMBER(OFFSET('Hygiene Data'!$H$7,0,10*ROW('Hygiene Data'!H119))),'Data Summary'!EB125="Yes"),OFFSET('Hygiene Data'!$H$7,0,10*ROW('Hygiene Data'!H119)),NA())</f>
        <v>#N/A</v>
      </c>
      <c r="BN125" s="539" t="e">
        <f ca="1">+IF(AND(ISNUMBER(OFFSET('Hygiene Data'!$H$9,0,10*ROW('Hygiene Data'!H119))),'Data Summary'!EC125="Yes"),OFFSET('Hygiene Data'!$H$9,0,10*ROW('Hygiene Data'!H119)),NA())</f>
        <v>#N/A</v>
      </c>
      <c r="BO125" s="539" t="e">
        <f ca="1">+IF(AND(ISNUMBER(OFFSET('Hygiene Data'!$I$5,0,10*ROW('Hygiene Data'!I119))),'Data Summary'!ED125="Yes"),OFFSET('Hygiene Data'!$I$5,0,10*ROW('Hygiene Data'!I119)),NA())</f>
        <v>#N/A</v>
      </c>
      <c r="BP125" s="539" t="e">
        <f ca="1">+IF(AND(ISNUMBER(OFFSET('Hygiene Data'!$I$7,0,10*ROW('Hygiene Data'!I119))),'Data Summary'!EE125="Yes"),OFFSET('Hygiene Data'!$I$7,0,10*ROW('Hygiene Data'!I119)),NA())</f>
        <v>#N/A</v>
      </c>
      <c r="BQ125" s="539" t="e">
        <f ca="1">+IF(AND(ISNUMBER(OFFSET('Hygiene Data'!$I$9,0,10*ROW('Hygiene Data'!I119))),'Data Summary'!EF125="Yes"),OFFSET('Hygiene Data'!$I$9,0,10*ROW('Hygiene Data'!I119)),NA())</f>
        <v>#N/A</v>
      </c>
    </row>
    <row r="126" spans="1:69" x14ac:dyDescent="0.25">
      <c r="A126" s="535" t="e">
        <f ca="1">+RIGHT('Data Summary'!A126,LEN('Data Summary'!A126)-9)</f>
        <v>#VALUE!</v>
      </c>
      <c r="B126" s="509" t="str">
        <f ca="1">+IF(ISTEXT('Data Summary'!B126),'Data Summary'!B126,"")</f>
        <v/>
      </c>
      <c r="C126" s="536" t="e">
        <f ca="1">+VALUE('Data Summary'!C126)</f>
        <v>#VALUE!</v>
      </c>
      <c r="D126" s="537" t="e">
        <f ca="1">+IF(AND(ISNUMBER(OFFSET('Water Data'!$D$4,0,10*ROW('Water Data'!D120))),'Data Summary'!BS126="Yes"),100-OFFSET('Water Data'!$D$4,0,10*ROW('Water Data'!D120)),NA())</f>
        <v>#N/A</v>
      </c>
      <c r="E126" s="537" t="e">
        <f ca="1">+IF(AND(ISNUMBER(OFFSET('Water Data'!$D$6,0,10*ROW('Water Data'!D120))),'Data Summary'!BT126="Yes"),OFFSET('Water Data'!$D$6,0,10*ROW('Water Data'!D120)),NA())</f>
        <v>#N/A</v>
      </c>
      <c r="F126" s="537" t="e">
        <f ca="1">+IF(AND(ISNUMBER(OFFSET('Water Data'!$D$9,0,10*ROW('Water Data'!D120))),'Data Summary'!BU126="Yes"),OFFSET('Water Data'!$D$9,0,10*ROW('Water Data'!D120)),NA())</f>
        <v>#N/A</v>
      </c>
      <c r="G126" s="537" t="e">
        <f ca="1">+IF(AND(ISNUMBER(OFFSET('Water Data'!$E$4,0,10*ROW('Water Data'!E120))),'Data Summary'!BV126="Yes"),100-OFFSET('Water Data'!$E$4,0,10*ROW('Water Data'!E120)),NA())</f>
        <v>#N/A</v>
      </c>
      <c r="H126" s="537" t="e">
        <f ca="1">+IF(AND(ISNUMBER(OFFSET('Water Data'!$E$6,0,10*ROW('Water Data'!E120))),'Data Summary'!BW126="Yes"),OFFSET('Water Data'!$E$6,0,10*ROW('Water Data'!E120)),NA())</f>
        <v>#N/A</v>
      </c>
      <c r="I126" s="537" t="e">
        <f ca="1">+IF(AND(ISNUMBER(OFFSET('Water Data'!$E$9,0,10*ROW('Water Data'!E120))),'Data Summary'!BX126="Yes"),OFFSET('Water Data'!$E$9,0,10*ROW('Water Data'!E120)),NA())</f>
        <v>#N/A</v>
      </c>
      <c r="J126" s="537" t="e">
        <f ca="1">+IF(AND(ISNUMBER(OFFSET('Water Data'!$F$4,0,10*ROW('Water Data'!F120))),'Data Summary'!BY126="Yes"),100-OFFSET('Water Data'!$F$4,0,10*ROW('Water Data'!F120)),NA())</f>
        <v>#N/A</v>
      </c>
      <c r="K126" s="537" t="e">
        <f ca="1">+IF(AND(ISNUMBER(OFFSET('Water Data'!$F$6,0,10*ROW('Water Data'!F120))),'Data Summary'!BZ126="Yes"),OFFSET('Water Data'!$F$6,0,10*ROW('Water Data'!F120)),NA())</f>
        <v>#N/A</v>
      </c>
      <c r="L126" s="537" t="e">
        <f ca="1">+IF(AND(ISNUMBER(OFFSET('Water Data'!$F$9,0,10*ROW('Water Data'!F120))),'Data Summary'!CA126="Yes"),OFFSET('Water Data'!$F$9,0,10*ROW('Water Data'!F120)),NA())</f>
        <v>#N/A</v>
      </c>
      <c r="M126" s="537" t="e">
        <f ca="1">+IF(AND(ISNUMBER(OFFSET('Water Data'!$G$4,0,10*ROW('Water Data'!G120))),'Data Summary'!CB126="Yes"),100-OFFSET('Water Data'!$G$4,0,10*ROW('Water Data'!G120)),NA())</f>
        <v>#N/A</v>
      </c>
      <c r="N126" s="537" t="e">
        <f ca="1">+IF(AND(ISNUMBER(OFFSET('Water Data'!$G$6,0,10*ROW('Water Data'!G120))),'Data Summary'!CC126="Yes"),OFFSET('Water Data'!$G$6,0,10*ROW('Water Data'!G120)),NA())</f>
        <v>#N/A</v>
      </c>
      <c r="O126" s="537" t="e">
        <f ca="1">+IF(AND(ISNUMBER(OFFSET('Water Data'!$G$9,0,10*ROW('Water Data'!G120))),'Data Summary'!CD126="Yes"),OFFSET('Water Data'!$G$9,0,10*ROW('Water Data'!G120)),NA())</f>
        <v>#N/A</v>
      </c>
      <c r="P126" s="537" t="e">
        <f ca="1">+IF(AND(ISNUMBER(OFFSET('Water Data'!$H$4,0,10*ROW('Water Data'!H120))),'Data Summary'!CE126="Yes"),100-OFFSET('Water Data'!$H$4,0,10*ROW('Water Data'!H120)),NA())</f>
        <v>#N/A</v>
      </c>
      <c r="Q126" s="537" t="e">
        <f ca="1">+IF(AND(ISNUMBER(OFFSET('Water Data'!$H$6,0,10*ROW('Water Data'!H120))),'Data Summary'!CF126="Yes"),OFFSET('Water Data'!$H$6,0,10*ROW('Water Data'!H120)),NA())</f>
        <v>#N/A</v>
      </c>
      <c r="R126" s="537" t="e">
        <f ca="1">+IF(AND(ISNUMBER(OFFSET('Water Data'!$H$9,0,10*ROW('Water Data'!H120))),'Data Summary'!CG126="Yes"),OFFSET('Water Data'!$H$9,0,10*ROW('Water Data'!H120)),NA())</f>
        <v>#N/A</v>
      </c>
      <c r="S126" s="537" t="e">
        <f ca="1">+IF(AND(ISNUMBER(OFFSET('Water Data'!$I$4,0,10*ROW('Water Data'!I120))),'Data Summary'!CH126="Yes"),100-OFFSET('Water Data'!$I$4,0,10*ROW('Water Data'!I120)),NA())</f>
        <v>#N/A</v>
      </c>
      <c r="T126" s="537" t="e">
        <f ca="1">+IF(AND(ISNUMBER(OFFSET('Water Data'!$I$6,0,10*ROW('Water Data'!I120))),'Data Summary'!CI126="Yes"),OFFSET('Water Data'!$I$6,0,10*ROW('Water Data'!I120)),NA())</f>
        <v>#N/A</v>
      </c>
      <c r="U126" s="537" t="e">
        <f ca="1">+IF(AND(ISNUMBER(OFFSET('Water Data'!$I$9,0,10*ROW('Water Data'!I120))),'Data Summary'!CJ126="Yes"),OFFSET('Water Data'!$I$9,0,10*ROW('Water Data'!I120)),NA())</f>
        <v>#N/A</v>
      </c>
      <c r="V126" s="538" t="e">
        <f ca="1">+IF(AND(ISNUMBER(OFFSET('Sanitation Data'!$D$4,0,10*ROW('Sanitation Data'!D120))),'Data Summary'!CK126="Yes"),100-OFFSET('Sanitation Data'!$D$4,0,10*ROW('Sanitation Data'!D120)),NA())</f>
        <v>#N/A</v>
      </c>
      <c r="W126" s="538" t="e">
        <f ca="1">+IF(AND(ISNUMBER(OFFSET('Sanitation Data'!$D$6,0,10*ROW('Sanitation Data'!D120))),'Data Summary'!CL126="Yes"),OFFSET('Sanitation Data'!$D$6,0,10*ROW('Sanitation Data'!D120)),NA())</f>
        <v>#N/A</v>
      </c>
      <c r="X126" s="538" t="e">
        <f ca="1">+IF(AND(ISNUMBER(OFFSET('Sanitation Data'!$D$10,0,10*ROW('Sanitation Data'!D120))),'Data Summary'!CM126="Yes"),OFFSET('Sanitation Data'!$D$10,0,10*ROW('Sanitation Data'!D120)),NA())</f>
        <v>#N/A</v>
      </c>
      <c r="Y126" s="538" t="e">
        <f ca="1">+IF(AND(ISNUMBER(OFFSET('Sanitation Data'!$D$11,0,10*ROW('Sanitation Data'!D120))),'Data Summary'!CN126="Yes"),OFFSET('Sanitation Data'!$D$11,0,10*ROW('Sanitation Data'!D120)),NA())</f>
        <v>#N/A</v>
      </c>
      <c r="Z126" s="538" t="e">
        <f ca="1">+IF(AND(ISNUMBER(OFFSET('Sanitation Data'!$D$12,0,10*ROW('Sanitation Data'!D120))),'Data Summary'!CO126="Yes"),OFFSET('Sanitation Data'!$D$12,0,10*ROW('Sanitation Data'!D120)),NA())</f>
        <v>#N/A</v>
      </c>
      <c r="AA126" s="538" t="e">
        <f ca="1">+IF(AND(ISNUMBER(OFFSET('Sanitation Data'!$E$4,0,10*ROW('Sanitation Data'!E120))),'Data Summary'!CP126="Yes"),100-OFFSET('Sanitation Data'!$E$4,0,10*ROW('Sanitation Data'!E120)),NA())</f>
        <v>#N/A</v>
      </c>
      <c r="AB126" s="538" t="e">
        <f ca="1">+IF(AND(ISNUMBER(OFFSET('Sanitation Data'!$E$6,0,10*ROW('Sanitation Data'!E120))),'Data Summary'!CQ126="Yes"),OFFSET('Sanitation Data'!$E$6,0,10*ROW('Sanitation Data'!E120)),NA())</f>
        <v>#N/A</v>
      </c>
      <c r="AC126" s="538" t="e">
        <f ca="1">+IF(AND(ISNUMBER(OFFSET('Sanitation Data'!$E$10,0,10*ROW('Sanitation Data'!E120))),'Data Summary'!CR126="Yes"),OFFSET('Sanitation Data'!$E$10,0,10*ROW('Sanitation Data'!E120)),NA())</f>
        <v>#N/A</v>
      </c>
      <c r="AD126" s="538" t="e">
        <f ca="1">+IF(AND(ISNUMBER(OFFSET('Sanitation Data'!$E$11,0,10*ROW('Sanitation Data'!E120))),'Data Summary'!CS126="Yes"),OFFSET('Sanitation Data'!$E$11,0,10*ROW('Sanitation Data'!E120)),NA())</f>
        <v>#N/A</v>
      </c>
      <c r="AE126" s="538" t="e">
        <f ca="1">+IF(AND(ISNUMBER(OFFSET('Sanitation Data'!$E$12,0,10*ROW('Sanitation Data'!E120))),'Data Summary'!CT126="Yes"),OFFSET('Sanitation Data'!$E$12,0,10*ROW('Sanitation Data'!E120)),NA())</f>
        <v>#N/A</v>
      </c>
      <c r="AF126" s="538" t="e">
        <f ca="1">+IF(AND(ISNUMBER(OFFSET('Sanitation Data'!$F$4,0,10*ROW('Sanitation Data'!F120))),'Data Summary'!CU126="Yes"),100-OFFSET('Sanitation Data'!$F$4,0,10*ROW('Sanitation Data'!F120)),NA())</f>
        <v>#N/A</v>
      </c>
      <c r="AG126" s="538" t="e">
        <f ca="1">+IF(AND(ISNUMBER(OFFSET('Sanitation Data'!$F$6,0,10*ROW('Sanitation Data'!F120))),'Data Summary'!CV126="Yes"),OFFSET('Sanitation Data'!$F$6,0,10*ROW('Sanitation Data'!F120)),NA())</f>
        <v>#N/A</v>
      </c>
      <c r="AH126" s="538" t="e">
        <f ca="1">+IF(AND(ISNUMBER(OFFSET('Sanitation Data'!$F$10,0,10*ROW('Sanitation Data'!F120))),'Data Summary'!CW126="Yes"),OFFSET('Sanitation Data'!$F$10,0,10*ROW('Sanitation Data'!F120)),NA())</f>
        <v>#N/A</v>
      </c>
      <c r="AI126" s="538" t="e">
        <f ca="1">+IF(AND(ISNUMBER(OFFSET('Sanitation Data'!$F$11,0,10*ROW('Sanitation Data'!F120))),'Data Summary'!CX126="Yes"),OFFSET('Sanitation Data'!$F$11,0,10*ROW('Sanitation Data'!F120)),NA())</f>
        <v>#N/A</v>
      </c>
      <c r="AJ126" s="538" t="e">
        <f ca="1">+IF(AND(ISNUMBER(OFFSET('Sanitation Data'!$F$12,0,10*ROW('Sanitation Data'!F120))),'Data Summary'!CY126="Yes"),OFFSET('Sanitation Data'!$F$12,0,10*ROW('Sanitation Data'!F120)),NA())</f>
        <v>#N/A</v>
      </c>
      <c r="AK126" s="538" t="e">
        <f ca="1">+IF(AND(ISNUMBER(OFFSET('Sanitation Data'!$G$4,0,10*ROW('Sanitation Data'!G120))),'Data Summary'!CZ126="Yes"),100-OFFSET('Sanitation Data'!$G$4,0,10*ROW('Sanitation Data'!G120)),NA())</f>
        <v>#N/A</v>
      </c>
      <c r="AL126" s="538" t="e">
        <f ca="1">+IF(AND(ISNUMBER(OFFSET('Sanitation Data'!$G$6,0,10*ROW('Sanitation Data'!G120))),'Data Summary'!DA126="Yes"),OFFSET('Sanitation Data'!$G$6,0,10*ROW('Sanitation Data'!G120)),NA())</f>
        <v>#N/A</v>
      </c>
      <c r="AM126" s="538" t="e">
        <f ca="1">+IF(AND(ISNUMBER(OFFSET('Sanitation Data'!$G$10,0,10*ROW('Sanitation Data'!G120))),'Data Summary'!DB126="Yes"),OFFSET('Sanitation Data'!$G$10,0,10*ROW('Sanitation Data'!G120)),NA())</f>
        <v>#N/A</v>
      </c>
      <c r="AN126" s="538" t="e">
        <f ca="1">+IF(AND(ISNUMBER(OFFSET('Sanitation Data'!$G$11,0,10*ROW('Sanitation Data'!G120))),'Data Summary'!DC126="Yes"),OFFSET('Sanitation Data'!$G$11,0,10*ROW('Sanitation Data'!G120)),NA())</f>
        <v>#N/A</v>
      </c>
      <c r="AO126" s="538" t="e">
        <f ca="1">+IF(AND(ISNUMBER(OFFSET('Sanitation Data'!$G$12,0,10*ROW('Sanitation Data'!G120))),'Data Summary'!DD126="Yes"),OFFSET('Sanitation Data'!$G$12,0,10*ROW('Sanitation Data'!G120)),NA())</f>
        <v>#N/A</v>
      </c>
      <c r="AP126" s="538" t="e">
        <f ca="1">+IF(AND(ISNUMBER(OFFSET('Sanitation Data'!$H$4,0,10*ROW('Sanitation Data'!H120))),'Data Summary'!DE126="Yes"),100-OFFSET('Sanitation Data'!$H$4,0,10*ROW('Sanitation Data'!H120)),NA())</f>
        <v>#N/A</v>
      </c>
      <c r="AQ126" s="538" t="e">
        <f ca="1">+IF(AND(ISNUMBER(OFFSET('Sanitation Data'!$H$6,0,10*ROW('Sanitation Data'!H120))),'Data Summary'!DF126="Yes"),OFFSET('Sanitation Data'!$H$6,0,10*ROW('Sanitation Data'!H120)),NA())</f>
        <v>#N/A</v>
      </c>
      <c r="AR126" s="538" t="e">
        <f ca="1">+IF(AND(ISNUMBER(OFFSET('Sanitation Data'!$H$10,0,10*ROW('Sanitation Data'!H120))),'Data Summary'!DG126="Yes"),OFFSET('Sanitation Data'!$H$10,0,10*ROW('Sanitation Data'!H120)),NA())</f>
        <v>#N/A</v>
      </c>
      <c r="AS126" s="538" t="e">
        <f ca="1">+IF(AND(ISNUMBER(OFFSET('Sanitation Data'!$H$11,0,10*ROW('Sanitation Data'!H120))),'Data Summary'!DH126="Yes"),OFFSET('Sanitation Data'!$H$11,0,10*ROW('Sanitation Data'!H120)),NA())</f>
        <v>#N/A</v>
      </c>
      <c r="AT126" s="538" t="e">
        <f ca="1">+IF(AND(ISNUMBER(OFFSET('Sanitation Data'!$H$12,0,10*ROW('Sanitation Data'!H120))),'Data Summary'!DI126="Yes"),OFFSET('Sanitation Data'!$H$12,0,10*ROW('Sanitation Data'!H120)),NA())</f>
        <v>#N/A</v>
      </c>
      <c r="AU126" s="538" t="e">
        <f ca="1">+IF(AND(ISNUMBER(OFFSET('Sanitation Data'!$I$4,0,10*ROW('Sanitation Data'!I120))),'Data Summary'!DJ126="Yes"),100-OFFSET('Sanitation Data'!$I$4,0,10*ROW('Sanitation Data'!I120)),NA())</f>
        <v>#N/A</v>
      </c>
      <c r="AV126" s="538" t="e">
        <f ca="1">+IF(AND(ISNUMBER(OFFSET('Sanitation Data'!$I$6,0,10*ROW('Sanitation Data'!I120))),'Data Summary'!DK126="Yes"),OFFSET('Sanitation Data'!$I$6,0,10*ROW('Sanitation Data'!I120)),NA())</f>
        <v>#N/A</v>
      </c>
      <c r="AW126" s="538" t="e">
        <f ca="1">+IF(AND(ISNUMBER(OFFSET('Sanitation Data'!$I$10,0,10*ROW('Sanitation Data'!I120))),'Data Summary'!DL126="Yes"),OFFSET('Sanitation Data'!$I$10,0,10*ROW('Sanitation Data'!I120)),NA())</f>
        <v>#N/A</v>
      </c>
      <c r="AX126" s="538" t="e">
        <f ca="1">+IF(AND(ISNUMBER(OFFSET('Sanitation Data'!$I$11,0,10*ROW('Sanitation Data'!I120))),'Data Summary'!DM126="Yes"),OFFSET('Sanitation Data'!$I$11,0,10*ROW('Sanitation Data'!I120)),NA())</f>
        <v>#N/A</v>
      </c>
      <c r="AY126" s="538" t="e">
        <f ca="1">+IF(AND(ISNUMBER(OFFSET('Sanitation Data'!$I$12,0,10*ROW('Sanitation Data'!I120))),'Data Summary'!DN126="Yes"),OFFSET('Sanitation Data'!$I$12,0,10*ROW('Sanitation Data'!I120)),NA())</f>
        <v>#N/A</v>
      </c>
      <c r="AZ126" s="539" t="e">
        <f ca="1">+IF(AND(ISNUMBER(OFFSET('Hygiene Data'!$D$5,0,10*ROW('Hygiene Data'!D120))),'Data Summary'!DO126="Yes"),OFFSET('Hygiene Data'!$D$5,0,10*ROW('Hygiene Data'!D120)),NA())</f>
        <v>#N/A</v>
      </c>
      <c r="BA126" s="539" t="e">
        <f ca="1">+IF(AND(ISNUMBER(OFFSET('Hygiene Data'!$D$7,0,10*ROW('Hygiene Data'!D120))),'Data Summary'!DP126="Yes"),OFFSET('Hygiene Data'!$D$7,0,10*ROW('Hygiene Data'!D120)),NA())</f>
        <v>#N/A</v>
      </c>
      <c r="BB126" s="539" t="e">
        <f ca="1">+IF(AND(ISNUMBER(OFFSET('Hygiene Data'!$D$9,0,10*ROW('Hygiene Data'!D120))),'Data Summary'!DQ126="Yes"),OFFSET('Hygiene Data'!$D$9,0,10*ROW('Hygiene Data'!D120)),NA())</f>
        <v>#N/A</v>
      </c>
      <c r="BC126" s="539" t="e">
        <f ca="1">+IF(AND(ISNUMBER(OFFSET('Hygiene Data'!$E$5,0,10*ROW('Hygiene Data'!E120))),'Data Summary'!DR126="Yes"),OFFSET('Hygiene Data'!$E$5,0,10*ROW('Hygiene Data'!E120)),NA())</f>
        <v>#N/A</v>
      </c>
      <c r="BD126" s="539" t="e">
        <f ca="1">+IF(AND(ISNUMBER(OFFSET('Hygiene Data'!$E$7,0,10*ROW('Hygiene Data'!E120))),'Data Summary'!DS126="Yes"),OFFSET('Hygiene Data'!$E$7,0,10*ROW('Hygiene Data'!E120)),NA())</f>
        <v>#N/A</v>
      </c>
      <c r="BE126" s="539" t="e">
        <f ca="1">+IF(AND(ISNUMBER(OFFSET('Hygiene Data'!$E$9,0,10*ROW('Hygiene Data'!E120))),'Data Summary'!DT126="Yes"),OFFSET('Hygiene Data'!$E$9,0,10*ROW('Hygiene Data'!E120)),NA())</f>
        <v>#N/A</v>
      </c>
      <c r="BF126" s="539" t="e">
        <f ca="1">+IF(AND(ISNUMBER(OFFSET('Hygiene Data'!$F$5,0,10*ROW('Hygiene Data'!F120))),'Data Summary'!DU126="Yes"),OFFSET('Hygiene Data'!$F$5,0,10*ROW('Hygiene Data'!F120)),NA())</f>
        <v>#N/A</v>
      </c>
      <c r="BG126" s="539" t="e">
        <f ca="1">+IF(AND(ISNUMBER(OFFSET('Hygiene Data'!$F$7,0,10*ROW('Hygiene Data'!F120))),'Data Summary'!DV126="Yes"),OFFSET('Hygiene Data'!$F$7,0,10*ROW('Hygiene Data'!F120)),NA())</f>
        <v>#N/A</v>
      </c>
      <c r="BH126" s="539" t="e">
        <f ca="1">+IF(AND(ISNUMBER(OFFSET('Hygiene Data'!$F$9,0,10*ROW('Hygiene Data'!F120))),'Data Summary'!DW126="Yes"),OFFSET('Hygiene Data'!$F$9,0,10*ROW('Hygiene Data'!F120)),NA())</f>
        <v>#N/A</v>
      </c>
      <c r="BI126" s="539" t="e">
        <f ca="1">+IF(AND(ISNUMBER(OFFSET('Hygiene Data'!$G$5,0,10*ROW('Hygiene Data'!G120))),'Data Summary'!DX126="Yes"),OFFSET('Hygiene Data'!$G$5,0,10*ROW('Hygiene Data'!G120)),NA())</f>
        <v>#N/A</v>
      </c>
      <c r="BJ126" s="539" t="e">
        <f ca="1">+IF(AND(ISNUMBER(OFFSET('Hygiene Data'!$G$7,0,10*ROW('Hygiene Data'!G120))),'Data Summary'!DY126="Yes"),OFFSET('Hygiene Data'!$G$7,0,10*ROW('Hygiene Data'!G120)),NA())</f>
        <v>#N/A</v>
      </c>
      <c r="BK126" s="539" t="e">
        <f ca="1">+IF(AND(ISNUMBER(OFFSET('Hygiene Data'!$G$9,0,10*ROW('Hygiene Data'!G120))),'Data Summary'!DZ126="Yes"),OFFSET('Hygiene Data'!$G$9,0,10*ROW('Hygiene Data'!G120)),NA())</f>
        <v>#N/A</v>
      </c>
      <c r="BL126" s="539" t="e">
        <f ca="1">+IF(AND(ISNUMBER(OFFSET('Hygiene Data'!$H$5,0,10*ROW('Hygiene Data'!H120))),'Data Summary'!EA126="Yes"),OFFSET('Hygiene Data'!$H$5,0,10*ROW('Hygiene Data'!H120)),NA())</f>
        <v>#N/A</v>
      </c>
      <c r="BM126" s="539" t="e">
        <f ca="1">+IF(AND(ISNUMBER(OFFSET('Hygiene Data'!$H$7,0,10*ROW('Hygiene Data'!H120))),'Data Summary'!EB126="Yes"),OFFSET('Hygiene Data'!$H$7,0,10*ROW('Hygiene Data'!H120)),NA())</f>
        <v>#N/A</v>
      </c>
      <c r="BN126" s="539" t="e">
        <f ca="1">+IF(AND(ISNUMBER(OFFSET('Hygiene Data'!$H$9,0,10*ROW('Hygiene Data'!H120))),'Data Summary'!EC126="Yes"),OFFSET('Hygiene Data'!$H$9,0,10*ROW('Hygiene Data'!H120)),NA())</f>
        <v>#N/A</v>
      </c>
      <c r="BO126" s="539" t="e">
        <f ca="1">+IF(AND(ISNUMBER(OFFSET('Hygiene Data'!$I$5,0,10*ROW('Hygiene Data'!I120))),'Data Summary'!ED126="Yes"),OFFSET('Hygiene Data'!$I$5,0,10*ROW('Hygiene Data'!I120)),NA())</f>
        <v>#N/A</v>
      </c>
      <c r="BP126" s="539" t="e">
        <f ca="1">+IF(AND(ISNUMBER(OFFSET('Hygiene Data'!$I$7,0,10*ROW('Hygiene Data'!I120))),'Data Summary'!EE126="Yes"),OFFSET('Hygiene Data'!$I$7,0,10*ROW('Hygiene Data'!I120)),NA())</f>
        <v>#N/A</v>
      </c>
      <c r="BQ126" s="539" t="e">
        <f ca="1">+IF(AND(ISNUMBER(OFFSET('Hygiene Data'!$I$9,0,10*ROW('Hygiene Data'!I120))),'Data Summary'!EF126="Yes"),OFFSET('Hygiene Data'!$I$9,0,10*ROW('Hygiene Data'!I120)),NA())</f>
        <v>#N/A</v>
      </c>
    </row>
    <row r="127" spans="1:69" x14ac:dyDescent="0.25">
      <c r="A127" s="535" t="e">
        <f ca="1">+RIGHT('Data Summary'!A127,LEN('Data Summary'!A127)-9)</f>
        <v>#VALUE!</v>
      </c>
      <c r="B127" s="509" t="str">
        <f ca="1">+IF(ISTEXT('Data Summary'!B127),'Data Summary'!B127,"")</f>
        <v/>
      </c>
      <c r="C127" s="536" t="e">
        <f ca="1">+VALUE('Data Summary'!C127)</f>
        <v>#VALUE!</v>
      </c>
      <c r="D127" s="537" t="e">
        <f ca="1">+IF(AND(ISNUMBER(OFFSET('Water Data'!$D$4,0,10*ROW('Water Data'!D121))),'Data Summary'!BS127="Yes"),100-OFFSET('Water Data'!$D$4,0,10*ROW('Water Data'!D121)),NA())</f>
        <v>#N/A</v>
      </c>
      <c r="E127" s="537" t="e">
        <f ca="1">+IF(AND(ISNUMBER(OFFSET('Water Data'!$D$6,0,10*ROW('Water Data'!D121))),'Data Summary'!BT127="Yes"),OFFSET('Water Data'!$D$6,0,10*ROW('Water Data'!D121)),NA())</f>
        <v>#N/A</v>
      </c>
      <c r="F127" s="537" t="e">
        <f ca="1">+IF(AND(ISNUMBER(OFFSET('Water Data'!$D$9,0,10*ROW('Water Data'!D121))),'Data Summary'!BU127="Yes"),OFFSET('Water Data'!$D$9,0,10*ROW('Water Data'!D121)),NA())</f>
        <v>#N/A</v>
      </c>
      <c r="G127" s="537" t="e">
        <f ca="1">+IF(AND(ISNUMBER(OFFSET('Water Data'!$E$4,0,10*ROW('Water Data'!E121))),'Data Summary'!BV127="Yes"),100-OFFSET('Water Data'!$E$4,0,10*ROW('Water Data'!E121)),NA())</f>
        <v>#N/A</v>
      </c>
      <c r="H127" s="537" t="e">
        <f ca="1">+IF(AND(ISNUMBER(OFFSET('Water Data'!$E$6,0,10*ROW('Water Data'!E121))),'Data Summary'!BW127="Yes"),OFFSET('Water Data'!$E$6,0,10*ROW('Water Data'!E121)),NA())</f>
        <v>#N/A</v>
      </c>
      <c r="I127" s="537" t="e">
        <f ca="1">+IF(AND(ISNUMBER(OFFSET('Water Data'!$E$9,0,10*ROW('Water Data'!E121))),'Data Summary'!BX127="Yes"),OFFSET('Water Data'!$E$9,0,10*ROW('Water Data'!E121)),NA())</f>
        <v>#N/A</v>
      </c>
      <c r="J127" s="537" t="e">
        <f ca="1">+IF(AND(ISNUMBER(OFFSET('Water Data'!$F$4,0,10*ROW('Water Data'!F121))),'Data Summary'!BY127="Yes"),100-OFFSET('Water Data'!$F$4,0,10*ROW('Water Data'!F121)),NA())</f>
        <v>#N/A</v>
      </c>
      <c r="K127" s="537" t="e">
        <f ca="1">+IF(AND(ISNUMBER(OFFSET('Water Data'!$F$6,0,10*ROW('Water Data'!F121))),'Data Summary'!BZ127="Yes"),OFFSET('Water Data'!$F$6,0,10*ROW('Water Data'!F121)),NA())</f>
        <v>#N/A</v>
      </c>
      <c r="L127" s="537" t="e">
        <f ca="1">+IF(AND(ISNUMBER(OFFSET('Water Data'!$F$9,0,10*ROW('Water Data'!F121))),'Data Summary'!CA127="Yes"),OFFSET('Water Data'!$F$9,0,10*ROW('Water Data'!F121)),NA())</f>
        <v>#N/A</v>
      </c>
      <c r="M127" s="537" t="e">
        <f ca="1">+IF(AND(ISNUMBER(OFFSET('Water Data'!$G$4,0,10*ROW('Water Data'!G121))),'Data Summary'!CB127="Yes"),100-OFFSET('Water Data'!$G$4,0,10*ROW('Water Data'!G121)),NA())</f>
        <v>#N/A</v>
      </c>
      <c r="N127" s="537" t="e">
        <f ca="1">+IF(AND(ISNUMBER(OFFSET('Water Data'!$G$6,0,10*ROW('Water Data'!G121))),'Data Summary'!CC127="Yes"),OFFSET('Water Data'!$G$6,0,10*ROW('Water Data'!G121)),NA())</f>
        <v>#N/A</v>
      </c>
      <c r="O127" s="537" t="e">
        <f ca="1">+IF(AND(ISNUMBER(OFFSET('Water Data'!$G$9,0,10*ROW('Water Data'!G121))),'Data Summary'!CD127="Yes"),OFFSET('Water Data'!$G$9,0,10*ROW('Water Data'!G121)),NA())</f>
        <v>#N/A</v>
      </c>
      <c r="P127" s="537" t="e">
        <f ca="1">+IF(AND(ISNUMBER(OFFSET('Water Data'!$H$4,0,10*ROW('Water Data'!H121))),'Data Summary'!CE127="Yes"),100-OFFSET('Water Data'!$H$4,0,10*ROW('Water Data'!H121)),NA())</f>
        <v>#N/A</v>
      </c>
      <c r="Q127" s="537" t="e">
        <f ca="1">+IF(AND(ISNUMBER(OFFSET('Water Data'!$H$6,0,10*ROW('Water Data'!H121))),'Data Summary'!CF127="Yes"),OFFSET('Water Data'!$H$6,0,10*ROW('Water Data'!H121)),NA())</f>
        <v>#N/A</v>
      </c>
      <c r="R127" s="537" t="e">
        <f ca="1">+IF(AND(ISNUMBER(OFFSET('Water Data'!$H$9,0,10*ROW('Water Data'!H121))),'Data Summary'!CG127="Yes"),OFFSET('Water Data'!$H$9,0,10*ROW('Water Data'!H121)),NA())</f>
        <v>#N/A</v>
      </c>
      <c r="S127" s="537" t="e">
        <f ca="1">+IF(AND(ISNUMBER(OFFSET('Water Data'!$I$4,0,10*ROW('Water Data'!I121))),'Data Summary'!CH127="Yes"),100-OFFSET('Water Data'!$I$4,0,10*ROW('Water Data'!I121)),NA())</f>
        <v>#N/A</v>
      </c>
      <c r="T127" s="537" t="e">
        <f ca="1">+IF(AND(ISNUMBER(OFFSET('Water Data'!$I$6,0,10*ROW('Water Data'!I121))),'Data Summary'!CI127="Yes"),OFFSET('Water Data'!$I$6,0,10*ROW('Water Data'!I121)),NA())</f>
        <v>#N/A</v>
      </c>
      <c r="U127" s="537" t="e">
        <f ca="1">+IF(AND(ISNUMBER(OFFSET('Water Data'!$I$9,0,10*ROW('Water Data'!I121))),'Data Summary'!CJ127="Yes"),OFFSET('Water Data'!$I$9,0,10*ROW('Water Data'!I121)),NA())</f>
        <v>#N/A</v>
      </c>
      <c r="V127" s="538" t="e">
        <f ca="1">+IF(AND(ISNUMBER(OFFSET('Sanitation Data'!$D$4,0,10*ROW('Sanitation Data'!D121))),'Data Summary'!CK127="Yes"),100-OFFSET('Sanitation Data'!$D$4,0,10*ROW('Sanitation Data'!D121)),NA())</f>
        <v>#N/A</v>
      </c>
      <c r="W127" s="538" t="e">
        <f ca="1">+IF(AND(ISNUMBER(OFFSET('Sanitation Data'!$D$6,0,10*ROW('Sanitation Data'!D121))),'Data Summary'!CL127="Yes"),OFFSET('Sanitation Data'!$D$6,0,10*ROW('Sanitation Data'!D121)),NA())</f>
        <v>#N/A</v>
      </c>
      <c r="X127" s="538" t="e">
        <f ca="1">+IF(AND(ISNUMBER(OFFSET('Sanitation Data'!$D$10,0,10*ROW('Sanitation Data'!D121))),'Data Summary'!CM127="Yes"),OFFSET('Sanitation Data'!$D$10,0,10*ROW('Sanitation Data'!D121)),NA())</f>
        <v>#N/A</v>
      </c>
      <c r="Y127" s="538" t="e">
        <f ca="1">+IF(AND(ISNUMBER(OFFSET('Sanitation Data'!$D$11,0,10*ROW('Sanitation Data'!D121))),'Data Summary'!CN127="Yes"),OFFSET('Sanitation Data'!$D$11,0,10*ROW('Sanitation Data'!D121)),NA())</f>
        <v>#N/A</v>
      </c>
      <c r="Z127" s="538" t="e">
        <f ca="1">+IF(AND(ISNUMBER(OFFSET('Sanitation Data'!$D$12,0,10*ROW('Sanitation Data'!D121))),'Data Summary'!CO127="Yes"),OFFSET('Sanitation Data'!$D$12,0,10*ROW('Sanitation Data'!D121)),NA())</f>
        <v>#N/A</v>
      </c>
      <c r="AA127" s="538" t="e">
        <f ca="1">+IF(AND(ISNUMBER(OFFSET('Sanitation Data'!$E$4,0,10*ROW('Sanitation Data'!E121))),'Data Summary'!CP127="Yes"),100-OFFSET('Sanitation Data'!$E$4,0,10*ROW('Sanitation Data'!E121)),NA())</f>
        <v>#N/A</v>
      </c>
      <c r="AB127" s="538" t="e">
        <f ca="1">+IF(AND(ISNUMBER(OFFSET('Sanitation Data'!$E$6,0,10*ROW('Sanitation Data'!E121))),'Data Summary'!CQ127="Yes"),OFFSET('Sanitation Data'!$E$6,0,10*ROW('Sanitation Data'!E121)),NA())</f>
        <v>#N/A</v>
      </c>
      <c r="AC127" s="538" t="e">
        <f ca="1">+IF(AND(ISNUMBER(OFFSET('Sanitation Data'!$E$10,0,10*ROW('Sanitation Data'!E121))),'Data Summary'!CR127="Yes"),OFFSET('Sanitation Data'!$E$10,0,10*ROW('Sanitation Data'!E121)),NA())</f>
        <v>#N/A</v>
      </c>
      <c r="AD127" s="538" t="e">
        <f ca="1">+IF(AND(ISNUMBER(OFFSET('Sanitation Data'!$E$11,0,10*ROW('Sanitation Data'!E121))),'Data Summary'!CS127="Yes"),OFFSET('Sanitation Data'!$E$11,0,10*ROW('Sanitation Data'!E121)),NA())</f>
        <v>#N/A</v>
      </c>
      <c r="AE127" s="538" t="e">
        <f ca="1">+IF(AND(ISNUMBER(OFFSET('Sanitation Data'!$E$12,0,10*ROW('Sanitation Data'!E121))),'Data Summary'!CT127="Yes"),OFFSET('Sanitation Data'!$E$12,0,10*ROW('Sanitation Data'!E121)),NA())</f>
        <v>#N/A</v>
      </c>
      <c r="AF127" s="538" t="e">
        <f ca="1">+IF(AND(ISNUMBER(OFFSET('Sanitation Data'!$F$4,0,10*ROW('Sanitation Data'!F121))),'Data Summary'!CU127="Yes"),100-OFFSET('Sanitation Data'!$F$4,0,10*ROW('Sanitation Data'!F121)),NA())</f>
        <v>#N/A</v>
      </c>
      <c r="AG127" s="538" t="e">
        <f ca="1">+IF(AND(ISNUMBER(OFFSET('Sanitation Data'!$F$6,0,10*ROW('Sanitation Data'!F121))),'Data Summary'!CV127="Yes"),OFFSET('Sanitation Data'!$F$6,0,10*ROW('Sanitation Data'!F121)),NA())</f>
        <v>#N/A</v>
      </c>
      <c r="AH127" s="538" t="e">
        <f ca="1">+IF(AND(ISNUMBER(OFFSET('Sanitation Data'!$F$10,0,10*ROW('Sanitation Data'!F121))),'Data Summary'!CW127="Yes"),OFFSET('Sanitation Data'!$F$10,0,10*ROW('Sanitation Data'!F121)),NA())</f>
        <v>#N/A</v>
      </c>
      <c r="AI127" s="538" t="e">
        <f ca="1">+IF(AND(ISNUMBER(OFFSET('Sanitation Data'!$F$11,0,10*ROW('Sanitation Data'!F121))),'Data Summary'!CX127="Yes"),OFFSET('Sanitation Data'!$F$11,0,10*ROW('Sanitation Data'!F121)),NA())</f>
        <v>#N/A</v>
      </c>
      <c r="AJ127" s="538" t="e">
        <f ca="1">+IF(AND(ISNUMBER(OFFSET('Sanitation Data'!$F$12,0,10*ROW('Sanitation Data'!F121))),'Data Summary'!CY127="Yes"),OFFSET('Sanitation Data'!$F$12,0,10*ROW('Sanitation Data'!F121)),NA())</f>
        <v>#N/A</v>
      </c>
      <c r="AK127" s="538" t="e">
        <f ca="1">+IF(AND(ISNUMBER(OFFSET('Sanitation Data'!$G$4,0,10*ROW('Sanitation Data'!G121))),'Data Summary'!CZ127="Yes"),100-OFFSET('Sanitation Data'!$G$4,0,10*ROW('Sanitation Data'!G121)),NA())</f>
        <v>#N/A</v>
      </c>
      <c r="AL127" s="538" t="e">
        <f ca="1">+IF(AND(ISNUMBER(OFFSET('Sanitation Data'!$G$6,0,10*ROW('Sanitation Data'!G121))),'Data Summary'!DA127="Yes"),OFFSET('Sanitation Data'!$G$6,0,10*ROW('Sanitation Data'!G121)),NA())</f>
        <v>#N/A</v>
      </c>
      <c r="AM127" s="538" t="e">
        <f ca="1">+IF(AND(ISNUMBER(OFFSET('Sanitation Data'!$G$10,0,10*ROW('Sanitation Data'!G121))),'Data Summary'!DB127="Yes"),OFFSET('Sanitation Data'!$G$10,0,10*ROW('Sanitation Data'!G121)),NA())</f>
        <v>#N/A</v>
      </c>
      <c r="AN127" s="538" t="e">
        <f ca="1">+IF(AND(ISNUMBER(OFFSET('Sanitation Data'!$G$11,0,10*ROW('Sanitation Data'!G121))),'Data Summary'!DC127="Yes"),OFFSET('Sanitation Data'!$G$11,0,10*ROW('Sanitation Data'!G121)),NA())</f>
        <v>#N/A</v>
      </c>
      <c r="AO127" s="538" t="e">
        <f ca="1">+IF(AND(ISNUMBER(OFFSET('Sanitation Data'!$G$12,0,10*ROW('Sanitation Data'!G121))),'Data Summary'!DD127="Yes"),OFFSET('Sanitation Data'!$G$12,0,10*ROW('Sanitation Data'!G121)),NA())</f>
        <v>#N/A</v>
      </c>
      <c r="AP127" s="538" t="e">
        <f ca="1">+IF(AND(ISNUMBER(OFFSET('Sanitation Data'!$H$4,0,10*ROW('Sanitation Data'!H121))),'Data Summary'!DE127="Yes"),100-OFFSET('Sanitation Data'!$H$4,0,10*ROW('Sanitation Data'!H121)),NA())</f>
        <v>#N/A</v>
      </c>
      <c r="AQ127" s="538" t="e">
        <f ca="1">+IF(AND(ISNUMBER(OFFSET('Sanitation Data'!$H$6,0,10*ROW('Sanitation Data'!H121))),'Data Summary'!DF127="Yes"),OFFSET('Sanitation Data'!$H$6,0,10*ROW('Sanitation Data'!H121)),NA())</f>
        <v>#N/A</v>
      </c>
      <c r="AR127" s="538" t="e">
        <f ca="1">+IF(AND(ISNUMBER(OFFSET('Sanitation Data'!$H$10,0,10*ROW('Sanitation Data'!H121))),'Data Summary'!DG127="Yes"),OFFSET('Sanitation Data'!$H$10,0,10*ROW('Sanitation Data'!H121)),NA())</f>
        <v>#N/A</v>
      </c>
      <c r="AS127" s="538" t="e">
        <f ca="1">+IF(AND(ISNUMBER(OFFSET('Sanitation Data'!$H$11,0,10*ROW('Sanitation Data'!H121))),'Data Summary'!DH127="Yes"),OFFSET('Sanitation Data'!$H$11,0,10*ROW('Sanitation Data'!H121)),NA())</f>
        <v>#N/A</v>
      </c>
      <c r="AT127" s="538" t="e">
        <f ca="1">+IF(AND(ISNUMBER(OFFSET('Sanitation Data'!$H$12,0,10*ROW('Sanitation Data'!H121))),'Data Summary'!DI127="Yes"),OFFSET('Sanitation Data'!$H$12,0,10*ROW('Sanitation Data'!H121)),NA())</f>
        <v>#N/A</v>
      </c>
      <c r="AU127" s="538" t="e">
        <f ca="1">+IF(AND(ISNUMBER(OFFSET('Sanitation Data'!$I$4,0,10*ROW('Sanitation Data'!I121))),'Data Summary'!DJ127="Yes"),100-OFFSET('Sanitation Data'!$I$4,0,10*ROW('Sanitation Data'!I121)),NA())</f>
        <v>#N/A</v>
      </c>
      <c r="AV127" s="538" t="e">
        <f ca="1">+IF(AND(ISNUMBER(OFFSET('Sanitation Data'!$I$6,0,10*ROW('Sanitation Data'!I121))),'Data Summary'!DK127="Yes"),OFFSET('Sanitation Data'!$I$6,0,10*ROW('Sanitation Data'!I121)),NA())</f>
        <v>#N/A</v>
      </c>
      <c r="AW127" s="538" t="e">
        <f ca="1">+IF(AND(ISNUMBER(OFFSET('Sanitation Data'!$I$10,0,10*ROW('Sanitation Data'!I121))),'Data Summary'!DL127="Yes"),OFFSET('Sanitation Data'!$I$10,0,10*ROW('Sanitation Data'!I121)),NA())</f>
        <v>#N/A</v>
      </c>
      <c r="AX127" s="538" t="e">
        <f ca="1">+IF(AND(ISNUMBER(OFFSET('Sanitation Data'!$I$11,0,10*ROW('Sanitation Data'!I121))),'Data Summary'!DM127="Yes"),OFFSET('Sanitation Data'!$I$11,0,10*ROW('Sanitation Data'!I121)),NA())</f>
        <v>#N/A</v>
      </c>
      <c r="AY127" s="538" t="e">
        <f ca="1">+IF(AND(ISNUMBER(OFFSET('Sanitation Data'!$I$12,0,10*ROW('Sanitation Data'!I121))),'Data Summary'!DN127="Yes"),OFFSET('Sanitation Data'!$I$12,0,10*ROW('Sanitation Data'!I121)),NA())</f>
        <v>#N/A</v>
      </c>
      <c r="AZ127" s="539" t="e">
        <f ca="1">+IF(AND(ISNUMBER(OFFSET('Hygiene Data'!$D$5,0,10*ROW('Hygiene Data'!D121))),'Data Summary'!DO127="Yes"),OFFSET('Hygiene Data'!$D$5,0,10*ROW('Hygiene Data'!D121)),NA())</f>
        <v>#N/A</v>
      </c>
      <c r="BA127" s="539" t="e">
        <f ca="1">+IF(AND(ISNUMBER(OFFSET('Hygiene Data'!$D$7,0,10*ROW('Hygiene Data'!D121))),'Data Summary'!DP127="Yes"),OFFSET('Hygiene Data'!$D$7,0,10*ROW('Hygiene Data'!D121)),NA())</f>
        <v>#N/A</v>
      </c>
      <c r="BB127" s="539" t="e">
        <f ca="1">+IF(AND(ISNUMBER(OFFSET('Hygiene Data'!$D$9,0,10*ROW('Hygiene Data'!D121))),'Data Summary'!DQ127="Yes"),OFFSET('Hygiene Data'!$D$9,0,10*ROW('Hygiene Data'!D121)),NA())</f>
        <v>#N/A</v>
      </c>
      <c r="BC127" s="539" t="e">
        <f ca="1">+IF(AND(ISNUMBER(OFFSET('Hygiene Data'!$E$5,0,10*ROW('Hygiene Data'!E121))),'Data Summary'!DR127="Yes"),OFFSET('Hygiene Data'!$E$5,0,10*ROW('Hygiene Data'!E121)),NA())</f>
        <v>#N/A</v>
      </c>
      <c r="BD127" s="539" t="e">
        <f ca="1">+IF(AND(ISNUMBER(OFFSET('Hygiene Data'!$E$7,0,10*ROW('Hygiene Data'!E121))),'Data Summary'!DS127="Yes"),OFFSET('Hygiene Data'!$E$7,0,10*ROW('Hygiene Data'!E121)),NA())</f>
        <v>#N/A</v>
      </c>
      <c r="BE127" s="539" t="e">
        <f ca="1">+IF(AND(ISNUMBER(OFFSET('Hygiene Data'!$E$9,0,10*ROW('Hygiene Data'!E121))),'Data Summary'!DT127="Yes"),OFFSET('Hygiene Data'!$E$9,0,10*ROW('Hygiene Data'!E121)),NA())</f>
        <v>#N/A</v>
      </c>
      <c r="BF127" s="539" t="e">
        <f ca="1">+IF(AND(ISNUMBER(OFFSET('Hygiene Data'!$F$5,0,10*ROW('Hygiene Data'!F121))),'Data Summary'!DU127="Yes"),OFFSET('Hygiene Data'!$F$5,0,10*ROW('Hygiene Data'!F121)),NA())</f>
        <v>#N/A</v>
      </c>
      <c r="BG127" s="539" t="e">
        <f ca="1">+IF(AND(ISNUMBER(OFFSET('Hygiene Data'!$F$7,0,10*ROW('Hygiene Data'!F121))),'Data Summary'!DV127="Yes"),OFFSET('Hygiene Data'!$F$7,0,10*ROW('Hygiene Data'!F121)),NA())</f>
        <v>#N/A</v>
      </c>
      <c r="BH127" s="539" t="e">
        <f ca="1">+IF(AND(ISNUMBER(OFFSET('Hygiene Data'!$F$9,0,10*ROW('Hygiene Data'!F121))),'Data Summary'!DW127="Yes"),OFFSET('Hygiene Data'!$F$9,0,10*ROW('Hygiene Data'!F121)),NA())</f>
        <v>#N/A</v>
      </c>
      <c r="BI127" s="539" t="e">
        <f ca="1">+IF(AND(ISNUMBER(OFFSET('Hygiene Data'!$G$5,0,10*ROW('Hygiene Data'!G121))),'Data Summary'!DX127="Yes"),OFFSET('Hygiene Data'!$G$5,0,10*ROW('Hygiene Data'!G121)),NA())</f>
        <v>#N/A</v>
      </c>
      <c r="BJ127" s="539" t="e">
        <f ca="1">+IF(AND(ISNUMBER(OFFSET('Hygiene Data'!$G$7,0,10*ROW('Hygiene Data'!G121))),'Data Summary'!DY127="Yes"),OFFSET('Hygiene Data'!$G$7,0,10*ROW('Hygiene Data'!G121)),NA())</f>
        <v>#N/A</v>
      </c>
      <c r="BK127" s="539" t="e">
        <f ca="1">+IF(AND(ISNUMBER(OFFSET('Hygiene Data'!$G$9,0,10*ROW('Hygiene Data'!G121))),'Data Summary'!DZ127="Yes"),OFFSET('Hygiene Data'!$G$9,0,10*ROW('Hygiene Data'!G121)),NA())</f>
        <v>#N/A</v>
      </c>
      <c r="BL127" s="539" t="e">
        <f ca="1">+IF(AND(ISNUMBER(OFFSET('Hygiene Data'!$H$5,0,10*ROW('Hygiene Data'!H121))),'Data Summary'!EA127="Yes"),OFFSET('Hygiene Data'!$H$5,0,10*ROW('Hygiene Data'!H121)),NA())</f>
        <v>#N/A</v>
      </c>
      <c r="BM127" s="539" t="e">
        <f ca="1">+IF(AND(ISNUMBER(OFFSET('Hygiene Data'!$H$7,0,10*ROW('Hygiene Data'!H121))),'Data Summary'!EB127="Yes"),OFFSET('Hygiene Data'!$H$7,0,10*ROW('Hygiene Data'!H121)),NA())</f>
        <v>#N/A</v>
      </c>
      <c r="BN127" s="539" t="e">
        <f ca="1">+IF(AND(ISNUMBER(OFFSET('Hygiene Data'!$H$9,0,10*ROW('Hygiene Data'!H121))),'Data Summary'!EC127="Yes"),OFFSET('Hygiene Data'!$H$9,0,10*ROW('Hygiene Data'!H121)),NA())</f>
        <v>#N/A</v>
      </c>
      <c r="BO127" s="539" t="e">
        <f ca="1">+IF(AND(ISNUMBER(OFFSET('Hygiene Data'!$I$5,0,10*ROW('Hygiene Data'!I121))),'Data Summary'!ED127="Yes"),OFFSET('Hygiene Data'!$I$5,0,10*ROW('Hygiene Data'!I121)),NA())</f>
        <v>#N/A</v>
      </c>
      <c r="BP127" s="539" t="e">
        <f ca="1">+IF(AND(ISNUMBER(OFFSET('Hygiene Data'!$I$7,0,10*ROW('Hygiene Data'!I121))),'Data Summary'!EE127="Yes"),OFFSET('Hygiene Data'!$I$7,0,10*ROW('Hygiene Data'!I121)),NA())</f>
        <v>#N/A</v>
      </c>
      <c r="BQ127" s="539" t="e">
        <f ca="1">+IF(AND(ISNUMBER(OFFSET('Hygiene Data'!$I$9,0,10*ROW('Hygiene Data'!I121))),'Data Summary'!EF127="Yes"),OFFSET('Hygiene Data'!$I$9,0,10*ROW('Hygiene Data'!I121)),NA())</f>
        <v>#N/A</v>
      </c>
    </row>
    <row r="128" spans="1:69" x14ac:dyDescent="0.25">
      <c r="A128" s="535" t="e">
        <f ca="1">+RIGHT('Data Summary'!A128,LEN('Data Summary'!A128)-9)</f>
        <v>#VALUE!</v>
      </c>
      <c r="B128" s="509" t="str">
        <f ca="1">+IF(ISTEXT('Data Summary'!B128),'Data Summary'!B128,"")</f>
        <v/>
      </c>
      <c r="C128" s="536" t="e">
        <f ca="1">+VALUE('Data Summary'!C128)</f>
        <v>#VALUE!</v>
      </c>
      <c r="D128" s="537" t="e">
        <f ca="1">+IF(AND(ISNUMBER(OFFSET('Water Data'!$D$4,0,10*ROW('Water Data'!D122))),'Data Summary'!BS128="Yes"),100-OFFSET('Water Data'!$D$4,0,10*ROW('Water Data'!D122)),NA())</f>
        <v>#N/A</v>
      </c>
      <c r="E128" s="537" t="e">
        <f ca="1">+IF(AND(ISNUMBER(OFFSET('Water Data'!$D$6,0,10*ROW('Water Data'!D122))),'Data Summary'!BT128="Yes"),OFFSET('Water Data'!$D$6,0,10*ROW('Water Data'!D122)),NA())</f>
        <v>#N/A</v>
      </c>
      <c r="F128" s="537" t="e">
        <f ca="1">+IF(AND(ISNUMBER(OFFSET('Water Data'!$D$9,0,10*ROW('Water Data'!D122))),'Data Summary'!BU128="Yes"),OFFSET('Water Data'!$D$9,0,10*ROW('Water Data'!D122)),NA())</f>
        <v>#N/A</v>
      </c>
      <c r="G128" s="537" t="e">
        <f ca="1">+IF(AND(ISNUMBER(OFFSET('Water Data'!$E$4,0,10*ROW('Water Data'!E122))),'Data Summary'!BV128="Yes"),100-OFFSET('Water Data'!$E$4,0,10*ROW('Water Data'!E122)),NA())</f>
        <v>#N/A</v>
      </c>
      <c r="H128" s="537" t="e">
        <f ca="1">+IF(AND(ISNUMBER(OFFSET('Water Data'!$E$6,0,10*ROW('Water Data'!E122))),'Data Summary'!BW128="Yes"),OFFSET('Water Data'!$E$6,0,10*ROW('Water Data'!E122)),NA())</f>
        <v>#N/A</v>
      </c>
      <c r="I128" s="537" t="e">
        <f ca="1">+IF(AND(ISNUMBER(OFFSET('Water Data'!$E$9,0,10*ROW('Water Data'!E122))),'Data Summary'!BX128="Yes"),OFFSET('Water Data'!$E$9,0,10*ROW('Water Data'!E122)),NA())</f>
        <v>#N/A</v>
      </c>
      <c r="J128" s="537" t="e">
        <f ca="1">+IF(AND(ISNUMBER(OFFSET('Water Data'!$F$4,0,10*ROW('Water Data'!F122))),'Data Summary'!BY128="Yes"),100-OFFSET('Water Data'!$F$4,0,10*ROW('Water Data'!F122)),NA())</f>
        <v>#N/A</v>
      </c>
      <c r="K128" s="537" t="e">
        <f ca="1">+IF(AND(ISNUMBER(OFFSET('Water Data'!$F$6,0,10*ROW('Water Data'!F122))),'Data Summary'!BZ128="Yes"),OFFSET('Water Data'!$F$6,0,10*ROW('Water Data'!F122)),NA())</f>
        <v>#N/A</v>
      </c>
      <c r="L128" s="537" t="e">
        <f ca="1">+IF(AND(ISNUMBER(OFFSET('Water Data'!$F$9,0,10*ROW('Water Data'!F122))),'Data Summary'!CA128="Yes"),OFFSET('Water Data'!$F$9,0,10*ROW('Water Data'!F122)),NA())</f>
        <v>#N/A</v>
      </c>
      <c r="M128" s="537" t="e">
        <f ca="1">+IF(AND(ISNUMBER(OFFSET('Water Data'!$G$4,0,10*ROW('Water Data'!G122))),'Data Summary'!CB128="Yes"),100-OFFSET('Water Data'!$G$4,0,10*ROW('Water Data'!G122)),NA())</f>
        <v>#N/A</v>
      </c>
      <c r="N128" s="537" t="e">
        <f ca="1">+IF(AND(ISNUMBER(OFFSET('Water Data'!$G$6,0,10*ROW('Water Data'!G122))),'Data Summary'!CC128="Yes"),OFFSET('Water Data'!$G$6,0,10*ROW('Water Data'!G122)),NA())</f>
        <v>#N/A</v>
      </c>
      <c r="O128" s="537" t="e">
        <f ca="1">+IF(AND(ISNUMBER(OFFSET('Water Data'!$G$9,0,10*ROW('Water Data'!G122))),'Data Summary'!CD128="Yes"),OFFSET('Water Data'!$G$9,0,10*ROW('Water Data'!G122)),NA())</f>
        <v>#N/A</v>
      </c>
      <c r="P128" s="537" t="e">
        <f ca="1">+IF(AND(ISNUMBER(OFFSET('Water Data'!$H$4,0,10*ROW('Water Data'!H122))),'Data Summary'!CE128="Yes"),100-OFFSET('Water Data'!$H$4,0,10*ROW('Water Data'!H122)),NA())</f>
        <v>#N/A</v>
      </c>
      <c r="Q128" s="537" t="e">
        <f ca="1">+IF(AND(ISNUMBER(OFFSET('Water Data'!$H$6,0,10*ROW('Water Data'!H122))),'Data Summary'!CF128="Yes"),OFFSET('Water Data'!$H$6,0,10*ROW('Water Data'!H122)),NA())</f>
        <v>#N/A</v>
      </c>
      <c r="R128" s="537" t="e">
        <f ca="1">+IF(AND(ISNUMBER(OFFSET('Water Data'!$H$9,0,10*ROW('Water Data'!H122))),'Data Summary'!CG128="Yes"),OFFSET('Water Data'!$H$9,0,10*ROW('Water Data'!H122)),NA())</f>
        <v>#N/A</v>
      </c>
      <c r="S128" s="537" t="e">
        <f ca="1">+IF(AND(ISNUMBER(OFFSET('Water Data'!$I$4,0,10*ROW('Water Data'!I122))),'Data Summary'!CH128="Yes"),100-OFFSET('Water Data'!$I$4,0,10*ROW('Water Data'!I122)),NA())</f>
        <v>#N/A</v>
      </c>
      <c r="T128" s="537" t="e">
        <f ca="1">+IF(AND(ISNUMBER(OFFSET('Water Data'!$I$6,0,10*ROW('Water Data'!I122))),'Data Summary'!CI128="Yes"),OFFSET('Water Data'!$I$6,0,10*ROW('Water Data'!I122)),NA())</f>
        <v>#N/A</v>
      </c>
      <c r="U128" s="537" t="e">
        <f ca="1">+IF(AND(ISNUMBER(OFFSET('Water Data'!$I$9,0,10*ROW('Water Data'!I122))),'Data Summary'!CJ128="Yes"),OFFSET('Water Data'!$I$9,0,10*ROW('Water Data'!I122)),NA())</f>
        <v>#N/A</v>
      </c>
      <c r="V128" s="538" t="e">
        <f ca="1">+IF(AND(ISNUMBER(OFFSET('Sanitation Data'!$D$4,0,10*ROW('Sanitation Data'!D122))),'Data Summary'!CK128="Yes"),100-OFFSET('Sanitation Data'!$D$4,0,10*ROW('Sanitation Data'!D122)),NA())</f>
        <v>#N/A</v>
      </c>
      <c r="W128" s="538" t="e">
        <f ca="1">+IF(AND(ISNUMBER(OFFSET('Sanitation Data'!$D$6,0,10*ROW('Sanitation Data'!D122))),'Data Summary'!CL128="Yes"),OFFSET('Sanitation Data'!$D$6,0,10*ROW('Sanitation Data'!D122)),NA())</f>
        <v>#N/A</v>
      </c>
      <c r="X128" s="538" t="e">
        <f ca="1">+IF(AND(ISNUMBER(OFFSET('Sanitation Data'!$D$10,0,10*ROW('Sanitation Data'!D122))),'Data Summary'!CM128="Yes"),OFFSET('Sanitation Data'!$D$10,0,10*ROW('Sanitation Data'!D122)),NA())</f>
        <v>#N/A</v>
      </c>
      <c r="Y128" s="538" t="e">
        <f ca="1">+IF(AND(ISNUMBER(OFFSET('Sanitation Data'!$D$11,0,10*ROW('Sanitation Data'!D122))),'Data Summary'!CN128="Yes"),OFFSET('Sanitation Data'!$D$11,0,10*ROW('Sanitation Data'!D122)),NA())</f>
        <v>#N/A</v>
      </c>
      <c r="Z128" s="538" t="e">
        <f ca="1">+IF(AND(ISNUMBER(OFFSET('Sanitation Data'!$D$12,0,10*ROW('Sanitation Data'!D122))),'Data Summary'!CO128="Yes"),OFFSET('Sanitation Data'!$D$12,0,10*ROW('Sanitation Data'!D122)),NA())</f>
        <v>#N/A</v>
      </c>
      <c r="AA128" s="538" t="e">
        <f ca="1">+IF(AND(ISNUMBER(OFFSET('Sanitation Data'!$E$4,0,10*ROW('Sanitation Data'!E122))),'Data Summary'!CP128="Yes"),100-OFFSET('Sanitation Data'!$E$4,0,10*ROW('Sanitation Data'!E122)),NA())</f>
        <v>#N/A</v>
      </c>
      <c r="AB128" s="538" t="e">
        <f ca="1">+IF(AND(ISNUMBER(OFFSET('Sanitation Data'!$E$6,0,10*ROW('Sanitation Data'!E122))),'Data Summary'!CQ128="Yes"),OFFSET('Sanitation Data'!$E$6,0,10*ROW('Sanitation Data'!E122)),NA())</f>
        <v>#N/A</v>
      </c>
      <c r="AC128" s="538" t="e">
        <f ca="1">+IF(AND(ISNUMBER(OFFSET('Sanitation Data'!$E$10,0,10*ROW('Sanitation Data'!E122))),'Data Summary'!CR128="Yes"),OFFSET('Sanitation Data'!$E$10,0,10*ROW('Sanitation Data'!E122)),NA())</f>
        <v>#N/A</v>
      </c>
      <c r="AD128" s="538" t="e">
        <f ca="1">+IF(AND(ISNUMBER(OFFSET('Sanitation Data'!$E$11,0,10*ROW('Sanitation Data'!E122))),'Data Summary'!CS128="Yes"),OFFSET('Sanitation Data'!$E$11,0,10*ROW('Sanitation Data'!E122)),NA())</f>
        <v>#N/A</v>
      </c>
      <c r="AE128" s="538" t="e">
        <f ca="1">+IF(AND(ISNUMBER(OFFSET('Sanitation Data'!$E$12,0,10*ROW('Sanitation Data'!E122))),'Data Summary'!CT128="Yes"),OFFSET('Sanitation Data'!$E$12,0,10*ROW('Sanitation Data'!E122)),NA())</f>
        <v>#N/A</v>
      </c>
      <c r="AF128" s="538" t="e">
        <f ca="1">+IF(AND(ISNUMBER(OFFSET('Sanitation Data'!$F$4,0,10*ROW('Sanitation Data'!F122))),'Data Summary'!CU128="Yes"),100-OFFSET('Sanitation Data'!$F$4,0,10*ROW('Sanitation Data'!F122)),NA())</f>
        <v>#N/A</v>
      </c>
      <c r="AG128" s="538" t="e">
        <f ca="1">+IF(AND(ISNUMBER(OFFSET('Sanitation Data'!$F$6,0,10*ROW('Sanitation Data'!F122))),'Data Summary'!CV128="Yes"),OFFSET('Sanitation Data'!$F$6,0,10*ROW('Sanitation Data'!F122)),NA())</f>
        <v>#N/A</v>
      </c>
      <c r="AH128" s="538" t="e">
        <f ca="1">+IF(AND(ISNUMBER(OFFSET('Sanitation Data'!$F$10,0,10*ROW('Sanitation Data'!F122))),'Data Summary'!CW128="Yes"),OFFSET('Sanitation Data'!$F$10,0,10*ROW('Sanitation Data'!F122)),NA())</f>
        <v>#N/A</v>
      </c>
      <c r="AI128" s="538" t="e">
        <f ca="1">+IF(AND(ISNUMBER(OFFSET('Sanitation Data'!$F$11,0,10*ROW('Sanitation Data'!F122))),'Data Summary'!CX128="Yes"),OFFSET('Sanitation Data'!$F$11,0,10*ROW('Sanitation Data'!F122)),NA())</f>
        <v>#N/A</v>
      </c>
      <c r="AJ128" s="538" t="e">
        <f ca="1">+IF(AND(ISNUMBER(OFFSET('Sanitation Data'!$F$12,0,10*ROW('Sanitation Data'!F122))),'Data Summary'!CY128="Yes"),OFFSET('Sanitation Data'!$F$12,0,10*ROW('Sanitation Data'!F122)),NA())</f>
        <v>#N/A</v>
      </c>
      <c r="AK128" s="538" t="e">
        <f ca="1">+IF(AND(ISNUMBER(OFFSET('Sanitation Data'!$G$4,0,10*ROW('Sanitation Data'!G122))),'Data Summary'!CZ128="Yes"),100-OFFSET('Sanitation Data'!$G$4,0,10*ROW('Sanitation Data'!G122)),NA())</f>
        <v>#N/A</v>
      </c>
      <c r="AL128" s="538" t="e">
        <f ca="1">+IF(AND(ISNUMBER(OFFSET('Sanitation Data'!$G$6,0,10*ROW('Sanitation Data'!G122))),'Data Summary'!DA128="Yes"),OFFSET('Sanitation Data'!$G$6,0,10*ROW('Sanitation Data'!G122)),NA())</f>
        <v>#N/A</v>
      </c>
      <c r="AM128" s="538" t="e">
        <f ca="1">+IF(AND(ISNUMBER(OFFSET('Sanitation Data'!$G$10,0,10*ROW('Sanitation Data'!G122))),'Data Summary'!DB128="Yes"),OFFSET('Sanitation Data'!$G$10,0,10*ROW('Sanitation Data'!G122)),NA())</f>
        <v>#N/A</v>
      </c>
      <c r="AN128" s="538" t="e">
        <f ca="1">+IF(AND(ISNUMBER(OFFSET('Sanitation Data'!$G$11,0,10*ROW('Sanitation Data'!G122))),'Data Summary'!DC128="Yes"),OFFSET('Sanitation Data'!$G$11,0,10*ROW('Sanitation Data'!G122)),NA())</f>
        <v>#N/A</v>
      </c>
      <c r="AO128" s="538" t="e">
        <f ca="1">+IF(AND(ISNUMBER(OFFSET('Sanitation Data'!$G$12,0,10*ROW('Sanitation Data'!G122))),'Data Summary'!DD128="Yes"),OFFSET('Sanitation Data'!$G$12,0,10*ROW('Sanitation Data'!G122)),NA())</f>
        <v>#N/A</v>
      </c>
      <c r="AP128" s="538" t="e">
        <f ca="1">+IF(AND(ISNUMBER(OFFSET('Sanitation Data'!$H$4,0,10*ROW('Sanitation Data'!H122))),'Data Summary'!DE128="Yes"),100-OFFSET('Sanitation Data'!$H$4,0,10*ROW('Sanitation Data'!H122)),NA())</f>
        <v>#N/A</v>
      </c>
      <c r="AQ128" s="538" t="e">
        <f ca="1">+IF(AND(ISNUMBER(OFFSET('Sanitation Data'!$H$6,0,10*ROW('Sanitation Data'!H122))),'Data Summary'!DF128="Yes"),OFFSET('Sanitation Data'!$H$6,0,10*ROW('Sanitation Data'!H122)),NA())</f>
        <v>#N/A</v>
      </c>
      <c r="AR128" s="538" t="e">
        <f ca="1">+IF(AND(ISNUMBER(OFFSET('Sanitation Data'!$H$10,0,10*ROW('Sanitation Data'!H122))),'Data Summary'!DG128="Yes"),OFFSET('Sanitation Data'!$H$10,0,10*ROW('Sanitation Data'!H122)),NA())</f>
        <v>#N/A</v>
      </c>
      <c r="AS128" s="538" t="e">
        <f ca="1">+IF(AND(ISNUMBER(OFFSET('Sanitation Data'!$H$11,0,10*ROW('Sanitation Data'!H122))),'Data Summary'!DH128="Yes"),OFFSET('Sanitation Data'!$H$11,0,10*ROW('Sanitation Data'!H122)),NA())</f>
        <v>#N/A</v>
      </c>
      <c r="AT128" s="538" t="e">
        <f ca="1">+IF(AND(ISNUMBER(OFFSET('Sanitation Data'!$H$12,0,10*ROW('Sanitation Data'!H122))),'Data Summary'!DI128="Yes"),OFFSET('Sanitation Data'!$H$12,0,10*ROW('Sanitation Data'!H122)),NA())</f>
        <v>#N/A</v>
      </c>
      <c r="AU128" s="538" t="e">
        <f ca="1">+IF(AND(ISNUMBER(OFFSET('Sanitation Data'!$I$4,0,10*ROW('Sanitation Data'!I122))),'Data Summary'!DJ128="Yes"),100-OFFSET('Sanitation Data'!$I$4,0,10*ROW('Sanitation Data'!I122)),NA())</f>
        <v>#N/A</v>
      </c>
      <c r="AV128" s="538" t="e">
        <f ca="1">+IF(AND(ISNUMBER(OFFSET('Sanitation Data'!$I$6,0,10*ROW('Sanitation Data'!I122))),'Data Summary'!DK128="Yes"),OFFSET('Sanitation Data'!$I$6,0,10*ROW('Sanitation Data'!I122)),NA())</f>
        <v>#N/A</v>
      </c>
      <c r="AW128" s="538" t="e">
        <f ca="1">+IF(AND(ISNUMBER(OFFSET('Sanitation Data'!$I$10,0,10*ROW('Sanitation Data'!I122))),'Data Summary'!DL128="Yes"),OFFSET('Sanitation Data'!$I$10,0,10*ROW('Sanitation Data'!I122)),NA())</f>
        <v>#N/A</v>
      </c>
      <c r="AX128" s="538" t="e">
        <f ca="1">+IF(AND(ISNUMBER(OFFSET('Sanitation Data'!$I$11,0,10*ROW('Sanitation Data'!I122))),'Data Summary'!DM128="Yes"),OFFSET('Sanitation Data'!$I$11,0,10*ROW('Sanitation Data'!I122)),NA())</f>
        <v>#N/A</v>
      </c>
      <c r="AY128" s="538" t="e">
        <f ca="1">+IF(AND(ISNUMBER(OFFSET('Sanitation Data'!$I$12,0,10*ROW('Sanitation Data'!I122))),'Data Summary'!DN128="Yes"),OFFSET('Sanitation Data'!$I$12,0,10*ROW('Sanitation Data'!I122)),NA())</f>
        <v>#N/A</v>
      </c>
      <c r="AZ128" s="539" t="e">
        <f ca="1">+IF(AND(ISNUMBER(OFFSET('Hygiene Data'!$D$5,0,10*ROW('Hygiene Data'!D122))),'Data Summary'!DO128="Yes"),OFFSET('Hygiene Data'!$D$5,0,10*ROW('Hygiene Data'!D122)),NA())</f>
        <v>#N/A</v>
      </c>
      <c r="BA128" s="539" t="e">
        <f ca="1">+IF(AND(ISNUMBER(OFFSET('Hygiene Data'!$D$7,0,10*ROW('Hygiene Data'!D122))),'Data Summary'!DP128="Yes"),OFFSET('Hygiene Data'!$D$7,0,10*ROW('Hygiene Data'!D122)),NA())</f>
        <v>#N/A</v>
      </c>
      <c r="BB128" s="539" t="e">
        <f ca="1">+IF(AND(ISNUMBER(OFFSET('Hygiene Data'!$D$9,0,10*ROW('Hygiene Data'!D122))),'Data Summary'!DQ128="Yes"),OFFSET('Hygiene Data'!$D$9,0,10*ROW('Hygiene Data'!D122)),NA())</f>
        <v>#N/A</v>
      </c>
      <c r="BC128" s="539" t="e">
        <f ca="1">+IF(AND(ISNUMBER(OFFSET('Hygiene Data'!$E$5,0,10*ROW('Hygiene Data'!E122))),'Data Summary'!DR128="Yes"),OFFSET('Hygiene Data'!$E$5,0,10*ROW('Hygiene Data'!E122)),NA())</f>
        <v>#N/A</v>
      </c>
      <c r="BD128" s="539" t="e">
        <f ca="1">+IF(AND(ISNUMBER(OFFSET('Hygiene Data'!$E$7,0,10*ROW('Hygiene Data'!E122))),'Data Summary'!DS128="Yes"),OFFSET('Hygiene Data'!$E$7,0,10*ROW('Hygiene Data'!E122)),NA())</f>
        <v>#N/A</v>
      </c>
      <c r="BE128" s="539" t="e">
        <f ca="1">+IF(AND(ISNUMBER(OFFSET('Hygiene Data'!$E$9,0,10*ROW('Hygiene Data'!E122))),'Data Summary'!DT128="Yes"),OFFSET('Hygiene Data'!$E$9,0,10*ROW('Hygiene Data'!E122)),NA())</f>
        <v>#N/A</v>
      </c>
      <c r="BF128" s="539" t="e">
        <f ca="1">+IF(AND(ISNUMBER(OFFSET('Hygiene Data'!$F$5,0,10*ROW('Hygiene Data'!F122))),'Data Summary'!DU128="Yes"),OFFSET('Hygiene Data'!$F$5,0,10*ROW('Hygiene Data'!F122)),NA())</f>
        <v>#N/A</v>
      </c>
      <c r="BG128" s="539" t="e">
        <f ca="1">+IF(AND(ISNUMBER(OFFSET('Hygiene Data'!$F$7,0,10*ROW('Hygiene Data'!F122))),'Data Summary'!DV128="Yes"),OFFSET('Hygiene Data'!$F$7,0,10*ROW('Hygiene Data'!F122)),NA())</f>
        <v>#N/A</v>
      </c>
      <c r="BH128" s="539" t="e">
        <f ca="1">+IF(AND(ISNUMBER(OFFSET('Hygiene Data'!$F$9,0,10*ROW('Hygiene Data'!F122))),'Data Summary'!DW128="Yes"),OFFSET('Hygiene Data'!$F$9,0,10*ROW('Hygiene Data'!F122)),NA())</f>
        <v>#N/A</v>
      </c>
      <c r="BI128" s="539" t="e">
        <f ca="1">+IF(AND(ISNUMBER(OFFSET('Hygiene Data'!$G$5,0,10*ROW('Hygiene Data'!G122))),'Data Summary'!DX128="Yes"),OFFSET('Hygiene Data'!$G$5,0,10*ROW('Hygiene Data'!G122)),NA())</f>
        <v>#N/A</v>
      </c>
      <c r="BJ128" s="539" t="e">
        <f ca="1">+IF(AND(ISNUMBER(OFFSET('Hygiene Data'!$G$7,0,10*ROW('Hygiene Data'!G122))),'Data Summary'!DY128="Yes"),OFFSET('Hygiene Data'!$G$7,0,10*ROW('Hygiene Data'!G122)),NA())</f>
        <v>#N/A</v>
      </c>
      <c r="BK128" s="539" t="e">
        <f ca="1">+IF(AND(ISNUMBER(OFFSET('Hygiene Data'!$G$9,0,10*ROW('Hygiene Data'!G122))),'Data Summary'!DZ128="Yes"),OFFSET('Hygiene Data'!$G$9,0,10*ROW('Hygiene Data'!G122)),NA())</f>
        <v>#N/A</v>
      </c>
      <c r="BL128" s="539" t="e">
        <f ca="1">+IF(AND(ISNUMBER(OFFSET('Hygiene Data'!$H$5,0,10*ROW('Hygiene Data'!H122))),'Data Summary'!EA128="Yes"),OFFSET('Hygiene Data'!$H$5,0,10*ROW('Hygiene Data'!H122)),NA())</f>
        <v>#N/A</v>
      </c>
      <c r="BM128" s="539" t="e">
        <f ca="1">+IF(AND(ISNUMBER(OFFSET('Hygiene Data'!$H$7,0,10*ROW('Hygiene Data'!H122))),'Data Summary'!EB128="Yes"),OFFSET('Hygiene Data'!$H$7,0,10*ROW('Hygiene Data'!H122)),NA())</f>
        <v>#N/A</v>
      </c>
      <c r="BN128" s="539" t="e">
        <f ca="1">+IF(AND(ISNUMBER(OFFSET('Hygiene Data'!$H$9,0,10*ROW('Hygiene Data'!H122))),'Data Summary'!EC128="Yes"),OFFSET('Hygiene Data'!$H$9,0,10*ROW('Hygiene Data'!H122)),NA())</f>
        <v>#N/A</v>
      </c>
      <c r="BO128" s="539" t="e">
        <f ca="1">+IF(AND(ISNUMBER(OFFSET('Hygiene Data'!$I$5,0,10*ROW('Hygiene Data'!I122))),'Data Summary'!ED128="Yes"),OFFSET('Hygiene Data'!$I$5,0,10*ROW('Hygiene Data'!I122)),NA())</f>
        <v>#N/A</v>
      </c>
      <c r="BP128" s="539" t="e">
        <f ca="1">+IF(AND(ISNUMBER(OFFSET('Hygiene Data'!$I$7,0,10*ROW('Hygiene Data'!I122))),'Data Summary'!EE128="Yes"),OFFSET('Hygiene Data'!$I$7,0,10*ROW('Hygiene Data'!I122)),NA())</f>
        <v>#N/A</v>
      </c>
      <c r="BQ128" s="539" t="e">
        <f ca="1">+IF(AND(ISNUMBER(OFFSET('Hygiene Data'!$I$9,0,10*ROW('Hygiene Data'!I122))),'Data Summary'!EF128="Yes"),OFFSET('Hygiene Data'!$I$9,0,10*ROW('Hygiene Data'!I122)),NA())</f>
        <v>#N/A</v>
      </c>
    </row>
    <row r="129" spans="1:69" x14ac:dyDescent="0.25">
      <c r="A129" s="535" t="e">
        <f ca="1">+RIGHT('Data Summary'!A129,LEN('Data Summary'!A129)-9)</f>
        <v>#VALUE!</v>
      </c>
      <c r="B129" s="509" t="str">
        <f ca="1">+IF(ISTEXT('Data Summary'!B129),'Data Summary'!B129,"")</f>
        <v/>
      </c>
      <c r="C129" s="536" t="e">
        <f ca="1">+VALUE('Data Summary'!C129)</f>
        <v>#VALUE!</v>
      </c>
      <c r="D129" s="537" t="e">
        <f ca="1">+IF(AND(ISNUMBER(OFFSET('Water Data'!$D$4,0,10*ROW('Water Data'!D123))),'Data Summary'!BS129="Yes"),100-OFFSET('Water Data'!$D$4,0,10*ROW('Water Data'!D123)),NA())</f>
        <v>#N/A</v>
      </c>
      <c r="E129" s="537" t="e">
        <f ca="1">+IF(AND(ISNUMBER(OFFSET('Water Data'!$D$6,0,10*ROW('Water Data'!D123))),'Data Summary'!BT129="Yes"),OFFSET('Water Data'!$D$6,0,10*ROW('Water Data'!D123)),NA())</f>
        <v>#N/A</v>
      </c>
      <c r="F129" s="537" t="e">
        <f ca="1">+IF(AND(ISNUMBER(OFFSET('Water Data'!$D$9,0,10*ROW('Water Data'!D123))),'Data Summary'!BU129="Yes"),OFFSET('Water Data'!$D$9,0,10*ROW('Water Data'!D123)),NA())</f>
        <v>#N/A</v>
      </c>
      <c r="G129" s="537" t="e">
        <f ca="1">+IF(AND(ISNUMBER(OFFSET('Water Data'!$E$4,0,10*ROW('Water Data'!E123))),'Data Summary'!BV129="Yes"),100-OFFSET('Water Data'!$E$4,0,10*ROW('Water Data'!E123)),NA())</f>
        <v>#N/A</v>
      </c>
      <c r="H129" s="537" t="e">
        <f ca="1">+IF(AND(ISNUMBER(OFFSET('Water Data'!$E$6,0,10*ROW('Water Data'!E123))),'Data Summary'!BW129="Yes"),OFFSET('Water Data'!$E$6,0,10*ROW('Water Data'!E123)),NA())</f>
        <v>#N/A</v>
      </c>
      <c r="I129" s="537" t="e">
        <f ca="1">+IF(AND(ISNUMBER(OFFSET('Water Data'!$E$9,0,10*ROW('Water Data'!E123))),'Data Summary'!BX129="Yes"),OFFSET('Water Data'!$E$9,0,10*ROW('Water Data'!E123)),NA())</f>
        <v>#N/A</v>
      </c>
      <c r="J129" s="537" t="e">
        <f ca="1">+IF(AND(ISNUMBER(OFFSET('Water Data'!$F$4,0,10*ROW('Water Data'!F123))),'Data Summary'!BY129="Yes"),100-OFFSET('Water Data'!$F$4,0,10*ROW('Water Data'!F123)),NA())</f>
        <v>#N/A</v>
      </c>
      <c r="K129" s="537" t="e">
        <f ca="1">+IF(AND(ISNUMBER(OFFSET('Water Data'!$F$6,0,10*ROW('Water Data'!F123))),'Data Summary'!BZ129="Yes"),OFFSET('Water Data'!$F$6,0,10*ROW('Water Data'!F123)),NA())</f>
        <v>#N/A</v>
      </c>
      <c r="L129" s="537" t="e">
        <f ca="1">+IF(AND(ISNUMBER(OFFSET('Water Data'!$F$9,0,10*ROW('Water Data'!F123))),'Data Summary'!CA129="Yes"),OFFSET('Water Data'!$F$9,0,10*ROW('Water Data'!F123)),NA())</f>
        <v>#N/A</v>
      </c>
      <c r="M129" s="537" t="e">
        <f ca="1">+IF(AND(ISNUMBER(OFFSET('Water Data'!$G$4,0,10*ROW('Water Data'!G123))),'Data Summary'!CB129="Yes"),100-OFFSET('Water Data'!$G$4,0,10*ROW('Water Data'!G123)),NA())</f>
        <v>#N/A</v>
      </c>
      <c r="N129" s="537" t="e">
        <f ca="1">+IF(AND(ISNUMBER(OFFSET('Water Data'!$G$6,0,10*ROW('Water Data'!G123))),'Data Summary'!CC129="Yes"),OFFSET('Water Data'!$G$6,0,10*ROW('Water Data'!G123)),NA())</f>
        <v>#N/A</v>
      </c>
      <c r="O129" s="537" t="e">
        <f ca="1">+IF(AND(ISNUMBER(OFFSET('Water Data'!$G$9,0,10*ROW('Water Data'!G123))),'Data Summary'!CD129="Yes"),OFFSET('Water Data'!$G$9,0,10*ROW('Water Data'!G123)),NA())</f>
        <v>#N/A</v>
      </c>
      <c r="P129" s="537" t="e">
        <f ca="1">+IF(AND(ISNUMBER(OFFSET('Water Data'!$H$4,0,10*ROW('Water Data'!H123))),'Data Summary'!CE129="Yes"),100-OFFSET('Water Data'!$H$4,0,10*ROW('Water Data'!H123)),NA())</f>
        <v>#N/A</v>
      </c>
      <c r="Q129" s="537" t="e">
        <f ca="1">+IF(AND(ISNUMBER(OFFSET('Water Data'!$H$6,0,10*ROW('Water Data'!H123))),'Data Summary'!CF129="Yes"),OFFSET('Water Data'!$H$6,0,10*ROW('Water Data'!H123)),NA())</f>
        <v>#N/A</v>
      </c>
      <c r="R129" s="537" t="e">
        <f ca="1">+IF(AND(ISNUMBER(OFFSET('Water Data'!$H$9,0,10*ROW('Water Data'!H123))),'Data Summary'!CG129="Yes"),OFFSET('Water Data'!$H$9,0,10*ROW('Water Data'!H123)),NA())</f>
        <v>#N/A</v>
      </c>
      <c r="S129" s="537" t="e">
        <f ca="1">+IF(AND(ISNUMBER(OFFSET('Water Data'!$I$4,0,10*ROW('Water Data'!I123))),'Data Summary'!CH129="Yes"),100-OFFSET('Water Data'!$I$4,0,10*ROW('Water Data'!I123)),NA())</f>
        <v>#N/A</v>
      </c>
      <c r="T129" s="537" t="e">
        <f ca="1">+IF(AND(ISNUMBER(OFFSET('Water Data'!$I$6,0,10*ROW('Water Data'!I123))),'Data Summary'!CI129="Yes"),OFFSET('Water Data'!$I$6,0,10*ROW('Water Data'!I123)),NA())</f>
        <v>#N/A</v>
      </c>
      <c r="U129" s="537" t="e">
        <f ca="1">+IF(AND(ISNUMBER(OFFSET('Water Data'!$I$9,0,10*ROW('Water Data'!I123))),'Data Summary'!CJ129="Yes"),OFFSET('Water Data'!$I$9,0,10*ROW('Water Data'!I123)),NA())</f>
        <v>#N/A</v>
      </c>
      <c r="V129" s="538" t="e">
        <f ca="1">+IF(AND(ISNUMBER(OFFSET('Sanitation Data'!$D$4,0,10*ROW('Sanitation Data'!D123))),'Data Summary'!CK129="Yes"),100-OFFSET('Sanitation Data'!$D$4,0,10*ROW('Sanitation Data'!D123)),NA())</f>
        <v>#N/A</v>
      </c>
      <c r="W129" s="538" t="e">
        <f ca="1">+IF(AND(ISNUMBER(OFFSET('Sanitation Data'!$D$6,0,10*ROW('Sanitation Data'!D123))),'Data Summary'!CL129="Yes"),OFFSET('Sanitation Data'!$D$6,0,10*ROW('Sanitation Data'!D123)),NA())</f>
        <v>#N/A</v>
      </c>
      <c r="X129" s="538" t="e">
        <f ca="1">+IF(AND(ISNUMBER(OFFSET('Sanitation Data'!$D$10,0,10*ROW('Sanitation Data'!D123))),'Data Summary'!CM129="Yes"),OFFSET('Sanitation Data'!$D$10,0,10*ROW('Sanitation Data'!D123)),NA())</f>
        <v>#N/A</v>
      </c>
      <c r="Y129" s="538" t="e">
        <f ca="1">+IF(AND(ISNUMBER(OFFSET('Sanitation Data'!$D$11,0,10*ROW('Sanitation Data'!D123))),'Data Summary'!CN129="Yes"),OFFSET('Sanitation Data'!$D$11,0,10*ROW('Sanitation Data'!D123)),NA())</f>
        <v>#N/A</v>
      </c>
      <c r="Z129" s="538" t="e">
        <f ca="1">+IF(AND(ISNUMBER(OFFSET('Sanitation Data'!$D$12,0,10*ROW('Sanitation Data'!D123))),'Data Summary'!CO129="Yes"),OFFSET('Sanitation Data'!$D$12,0,10*ROW('Sanitation Data'!D123)),NA())</f>
        <v>#N/A</v>
      </c>
      <c r="AA129" s="538" t="e">
        <f ca="1">+IF(AND(ISNUMBER(OFFSET('Sanitation Data'!$E$4,0,10*ROW('Sanitation Data'!E123))),'Data Summary'!CP129="Yes"),100-OFFSET('Sanitation Data'!$E$4,0,10*ROW('Sanitation Data'!E123)),NA())</f>
        <v>#N/A</v>
      </c>
      <c r="AB129" s="538" t="e">
        <f ca="1">+IF(AND(ISNUMBER(OFFSET('Sanitation Data'!$E$6,0,10*ROW('Sanitation Data'!E123))),'Data Summary'!CQ129="Yes"),OFFSET('Sanitation Data'!$E$6,0,10*ROW('Sanitation Data'!E123)),NA())</f>
        <v>#N/A</v>
      </c>
      <c r="AC129" s="538" t="e">
        <f ca="1">+IF(AND(ISNUMBER(OFFSET('Sanitation Data'!$E$10,0,10*ROW('Sanitation Data'!E123))),'Data Summary'!CR129="Yes"),OFFSET('Sanitation Data'!$E$10,0,10*ROW('Sanitation Data'!E123)),NA())</f>
        <v>#N/A</v>
      </c>
      <c r="AD129" s="538" t="e">
        <f ca="1">+IF(AND(ISNUMBER(OFFSET('Sanitation Data'!$E$11,0,10*ROW('Sanitation Data'!E123))),'Data Summary'!CS129="Yes"),OFFSET('Sanitation Data'!$E$11,0,10*ROW('Sanitation Data'!E123)),NA())</f>
        <v>#N/A</v>
      </c>
      <c r="AE129" s="538" t="e">
        <f ca="1">+IF(AND(ISNUMBER(OFFSET('Sanitation Data'!$E$12,0,10*ROW('Sanitation Data'!E123))),'Data Summary'!CT129="Yes"),OFFSET('Sanitation Data'!$E$12,0,10*ROW('Sanitation Data'!E123)),NA())</f>
        <v>#N/A</v>
      </c>
      <c r="AF129" s="538" t="e">
        <f ca="1">+IF(AND(ISNUMBER(OFFSET('Sanitation Data'!$F$4,0,10*ROW('Sanitation Data'!F123))),'Data Summary'!CU129="Yes"),100-OFFSET('Sanitation Data'!$F$4,0,10*ROW('Sanitation Data'!F123)),NA())</f>
        <v>#N/A</v>
      </c>
      <c r="AG129" s="538" t="e">
        <f ca="1">+IF(AND(ISNUMBER(OFFSET('Sanitation Data'!$F$6,0,10*ROW('Sanitation Data'!F123))),'Data Summary'!CV129="Yes"),OFFSET('Sanitation Data'!$F$6,0,10*ROW('Sanitation Data'!F123)),NA())</f>
        <v>#N/A</v>
      </c>
      <c r="AH129" s="538" t="e">
        <f ca="1">+IF(AND(ISNUMBER(OFFSET('Sanitation Data'!$F$10,0,10*ROW('Sanitation Data'!F123))),'Data Summary'!CW129="Yes"),OFFSET('Sanitation Data'!$F$10,0,10*ROW('Sanitation Data'!F123)),NA())</f>
        <v>#N/A</v>
      </c>
      <c r="AI129" s="538" t="e">
        <f ca="1">+IF(AND(ISNUMBER(OFFSET('Sanitation Data'!$F$11,0,10*ROW('Sanitation Data'!F123))),'Data Summary'!CX129="Yes"),OFFSET('Sanitation Data'!$F$11,0,10*ROW('Sanitation Data'!F123)),NA())</f>
        <v>#N/A</v>
      </c>
      <c r="AJ129" s="538" t="e">
        <f ca="1">+IF(AND(ISNUMBER(OFFSET('Sanitation Data'!$F$12,0,10*ROW('Sanitation Data'!F123))),'Data Summary'!CY129="Yes"),OFFSET('Sanitation Data'!$F$12,0,10*ROW('Sanitation Data'!F123)),NA())</f>
        <v>#N/A</v>
      </c>
      <c r="AK129" s="538" t="e">
        <f ca="1">+IF(AND(ISNUMBER(OFFSET('Sanitation Data'!$G$4,0,10*ROW('Sanitation Data'!G123))),'Data Summary'!CZ129="Yes"),100-OFFSET('Sanitation Data'!$G$4,0,10*ROW('Sanitation Data'!G123)),NA())</f>
        <v>#N/A</v>
      </c>
      <c r="AL129" s="538" t="e">
        <f ca="1">+IF(AND(ISNUMBER(OFFSET('Sanitation Data'!$G$6,0,10*ROW('Sanitation Data'!G123))),'Data Summary'!DA129="Yes"),OFFSET('Sanitation Data'!$G$6,0,10*ROW('Sanitation Data'!G123)),NA())</f>
        <v>#N/A</v>
      </c>
      <c r="AM129" s="538" t="e">
        <f ca="1">+IF(AND(ISNUMBER(OFFSET('Sanitation Data'!$G$10,0,10*ROW('Sanitation Data'!G123))),'Data Summary'!DB129="Yes"),OFFSET('Sanitation Data'!$G$10,0,10*ROW('Sanitation Data'!G123)),NA())</f>
        <v>#N/A</v>
      </c>
      <c r="AN129" s="538" t="e">
        <f ca="1">+IF(AND(ISNUMBER(OFFSET('Sanitation Data'!$G$11,0,10*ROW('Sanitation Data'!G123))),'Data Summary'!DC129="Yes"),OFFSET('Sanitation Data'!$G$11,0,10*ROW('Sanitation Data'!G123)),NA())</f>
        <v>#N/A</v>
      </c>
      <c r="AO129" s="538" t="e">
        <f ca="1">+IF(AND(ISNUMBER(OFFSET('Sanitation Data'!$G$12,0,10*ROW('Sanitation Data'!G123))),'Data Summary'!DD129="Yes"),OFFSET('Sanitation Data'!$G$12,0,10*ROW('Sanitation Data'!G123)),NA())</f>
        <v>#N/A</v>
      </c>
      <c r="AP129" s="538" t="e">
        <f ca="1">+IF(AND(ISNUMBER(OFFSET('Sanitation Data'!$H$4,0,10*ROW('Sanitation Data'!H123))),'Data Summary'!DE129="Yes"),100-OFFSET('Sanitation Data'!$H$4,0,10*ROW('Sanitation Data'!H123)),NA())</f>
        <v>#N/A</v>
      </c>
      <c r="AQ129" s="538" t="e">
        <f ca="1">+IF(AND(ISNUMBER(OFFSET('Sanitation Data'!$H$6,0,10*ROW('Sanitation Data'!H123))),'Data Summary'!DF129="Yes"),OFFSET('Sanitation Data'!$H$6,0,10*ROW('Sanitation Data'!H123)),NA())</f>
        <v>#N/A</v>
      </c>
      <c r="AR129" s="538" t="e">
        <f ca="1">+IF(AND(ISNUMBER(OFFSET('Sanitation Data'!$H$10,0,10*ROW('Sanitation Data'!H123))),'Data Summary'!DG129="Yes"),OFFSET('Sanitation Data'!$H$10,0,10*ROW('Sanitation Data'!H123)),NA())</f>
        <v>#N/A</v>
      </c>
      <c r="AS129" s="538" t="e">
        <f ca="1">+IF(AND(ISNUMBER(OFFSET('Sanitation Data'!$H$11,0,10*ROW('Sanitation Data'!H123))),'Data Summary'!DH129="Yes"),OFFSET('Sanitation Data'!$H$11,0,10*ROW('Sanitation Data'!H123)),NA())</f>
        <v>#N/A</v>
      </c>
      <c r="AT129" s="538" t="e">
        <f ca="1">+IF(AND(ISNUMBER(OFFSET('Sanitation Data'!$H$12,0,10*ROW('Sanitation Data'!H123))),'Data Summary'!DI129="Yes"),OFFSET('Sanitation Data'!$H$12,0,10*ROW('Sanitation Data'!H123)),NA())</f>
        <v>#N/A</v>
      </c>
      <c r="AU129" s="538" t="e">
        <f ca="1">+IF(AND(ISNUMBER(OFFSET('Sanitation Data'!$I$4,0,10*ROW('Sanitation Data'!I123))),'Data Summary'!DJ129="Yes"),100-OFFSET('Sanitation Data'!$I$4,0,10*ROW('Sanitation Data'!I123)),NA())</f>
        <v>#N/A</v>
      </c>
      <c r="AV129" s="538" t="e">
        <f ca="1">+IF(AND(ISNUMBER(OFFSET('Sanitation Data'!$I$6,0,10*ROW('Sanitation Data'!I123))),'Data Summary'!DK129="Yes"),OFFSET('Sanitation Data'!$I$6,0,10*ROW('Sanitation Data'!I123)),NA())</f>
        <v>#N/A</v>
      </c>
      <c r="AW129" s="538" t="e">
        <f ca="1">+IF(AND(ISNUMBER(OFFSET('Sanitation Data'!$I$10,0,10*ROW('Sanitation Data'!I123))),'Data Summary'!DL129="Yes"),OFFSET('Sanitation Data'!$I$10,0,10*ROW('Sanitation Data'!I123)),NA())</f>
        <v>#N/A</v>
      </c>
      <c r="AX129" s="538" t="e">
        <f ca="1">+IF(AND(ISNUMBER(OFFSET('Sanitation Data'!$I$11,0,10*ROW('Sanitation Data'!I123))),'Data Summary'!DM129="Yes"),OFFSET('Sanitation Data'!$I$11,0,10*ROW('Sanitation Data'!I123)),NA())</f>
        <v>#N/A</v>
      </c>
      <c r="AY129" s="538" t="e">
        <f ca="1">+IF(AND(ISNUMBER(OFFSET('Sanitation Data'!$I$12,0,10*ROW('Sanitation Data'!I123))),'Data Summary'!DN129="Yes"),OFFSET('Sanitation Data'!$I$12,0,10*ROW('Sanitation Data'!I123)),NA())</f>
        <v>#N/A</v>
      </c>
      <c r="AZ129" s="539" t="e">
        <f ca="1">+IF(AND(ISNUMBER(OFFSET('Hygiene Data'!$D$5,0,10*ROW('Hygiene Data'!D123))),'Data Summary'!DO129="Yes"),OFFSET('Hygiene Data'!$D$5,0,10*ROW('Hygiene Data'!D123)),NA())</f>
        <v>#N/A</v>
      </c>
      <c r="BA129" s="539" t="e">
        <f ca="1">+IF(AND(ISNUMBER(OFFSET('Hygiene Data'!$D$7,0,10*ROW('Hygiene Data'!D123))),'Data Summary'!DP129="Yes"),OFFSET('Hygiene Data'!$D$7,0,10*ROW('Hygiene Data'!D123)),NA())</f>
        <v>#N/A</v>
      </c>
      <c r="BB129" s="539" t="e">
        <f ca="1">+IF(AND(ISNUMBER(OFFSET('Hygiene Data'!$D$9,0,10*ROW('Hygiene Data'!D123))),'Data Summary'!DQ129="Yes"),OFFSET('Hygiene Data'!$D$9,0,10*ROW('Hygiene Data'!D123)),NA())</f>
        <v>#N/A</v>
      </c>
      <c r="BC129" s="539" t="e">
        <f ca="1">+IF(AND(ISNUMBER(OFFSET('Hygiene Data'!$E$5,0,10*ROW('Hygiene Data'!E123))),'Data Summary'!DR129="Yes"),OFFSET('Hygiene Data'!$E$5,0,10*ROW('Hygiene Data'!E123)),NA())</f>
        <v>#N/A</v>
      </c>
      <c r="BD129" s="539" t="e">
        <f ca="1">+IF(AND(ISNUMBER(OFFSET('Hygiene Data'!$E$7,0,10*ROW('Hygiene Data'!E123))),'Data Summary'!DS129="Yes"),OFFSET('Hygiene Data'!$E$7,0,10*ROW('Hygiene Data'!E123)),NA())</f>
        <v>#N/A</v>
      </c>
      <c r="BE129" s="539" t="e">
        <f ca="1">+IF(AND(ISNUMBER(OFFSET('Hygiene Data'!$E$9,0,10*ROW('Hygiene Data'!E123))),'Data Summary'!DT129="Yes"),OFFSET('Hygiene Data'!$E$9,0,10*ROW('Hygiene Data'!E123)),NA())</f>
        <v>#N/A</v>
      </c>
      <c r="BF129" s="539" t="e">
        <f ca="1">+IF(AND(ISNUMBER(OFFSET('Hygiene Data'!$F$5,0,10*ROW('Hygiene Data'!F123))),'Data Summary'!DU129="Yes"),OFFSET('Hygiene Data'!$F$5,0,10*ROW('Hygiene Data'!F123)),NA())</f>
        <v>#N/A</v>
      </c>
      <c r="BG129" s="539" t="e">
        <f ca="1">+IF(AND(ISNUMBER(OFFSET('Hygiene Data'!$F$7,0,10*ROW('Hygiene Data'!F123))),'Data Summary'!DV129="Yes"),OFFSET('Hygiene Data'!$F$7,0,10*ROW('Hygiene Data'!F123)),NA())</f>
        <v>#N/A</v>
      </c>
      <c r="BH129" s="539" t="e">
        <f ca="1">+IF(AND(ISNUMBER(OFFSET('Hygiene Data'!$F$9,0,10*ROW('Hygiene Data'!F123))),'Data Summary'!DW129="Yes"),OFFSET('Hygiene Data'!$F$9,0,10*ROW('Hygiene Data'!F123)),NA())</f>
        <v>#N/A</v>
      </c>
      <c r="BI129" s="539" t="e">
        <f ca="1">+IF(AND(ISNUMBER(OFFSET('Hygiene Data'!$G$5,0,10*ROW('Hygiene Data'!G123))),'Data Summary'!DX129="Yes"),OFFSET('Hygiene Data'!$G$5,0,10*ROW('Hygiene Data'!G123)),NA())</f>
        <v>#N/A</v>
      </c>
      <c r="BJ129" s="539" t="e">
        <f ca="1">+IF(AND(ISNUMBER(OFFSET('Hygiene Data'!$G$7,0,10*ROW('Hygiene Data'!G123))),'Data Summary'!DY129="Yes"),OFFSET('Hygiene Data'!$G$7,0,10*ROW('Hygiene Data'!G123)),NA())</f>
        <v>#N/A</v>
      </c>
      <c r="BK129" s="539" t="e">
        <f ca="1">+IF(AND(ISNUMBER(OFFSET('Hygiene Data'!$G$9,0,10*ROW('Hygiene Data'!G123))),'Data Summary'!DZ129="Yes"),OFFSET('Hygiene Data'!$G$9,0,10*ROW('Hygiene Data'!G123)),NA())</f>
        <v>#N/A</v>
      </c>
      <c r="BL129" s="539" t="e">
        <f ca="1">+IF(AND(ISNUMBER(OFFSET('Hygiene Data'!$H$5,0,10*ROW('Hygiene Data'!H123))),'Data Summary'!EA129="Yes"),OFFSET('Hygiene Data'!$H$5,0,10*ROW('Hygiene Data'!H123)),NA())</f>
        <v>#N/A</v>
      </c>
      <c r="BM129" s="539" t="e">
        <f ca="1">+IF(AND(ISNUMBER(OFFSET('Hygiene Data'!$H$7,0,10*ROW('Hygiene Data'!H123))),'Data Summary'!EB129="Yes"),OFFSET('Hygiene Data'!$H$7,0,10*ROW('Hygiene Data'!H123)),NA())</f>
        <v>#N/A</v>
      </c>
      <c r="BN129" s="539" t="e">
        <f ca="1">+IF(AND(ISNUMBER(OFFSET('Hygiene Data'!$H$9,0,10*ROW('Hygiene Data'!H123))),'Data Summary'!EC129="Yes"),OFFSET('Hygiene Data'!$H$9,0,10*ROW('Hygiene Data'!H123)),NA())</f>
        <v>#N/A</v>
      </c>
      <c r="BO129" s="539" t="e">
        <f ca="1">+IF(AND(ISNUMBER(OFFSET('Hygiene Data'!$I$5,0,10*ROW('Hygiene Data'!I123))),'Data Summary'!ED129="Yes"),OFFSET('Hygiene Data'!$I$5,0,10*ROW('Hygiene Data'!I123)),NA())</f>
        <v>#N/A</v>
      </c>
      <c r="BP129" s="539" t="e">
        <f ca="1">+IF(AND(ISNUMBER(OFFSET('Hygiene Data'!$I$7,0,10*ROW('Hygiene Data'!I123))),'Data Summary'!EE129="Yes"),OFFSET('Hygiene Data'!$I$7,0,10*ROW('Hygiene Data'!I123)),NA())</f>
        <v>#N/A</v>
      </c>
      <c r="BQ129" s="539" t="e">
        <f ca="1">+IF(AND(ISNUMBER(OFFSET('Hygiene Data'!$I$9,0,10*ROW('Hygiene Data'!I123))),'Data Summary'!EF129="Yes"),OFFSET('Hygiene Data'!$I$9,0,10*ROW('Hygiene Data'!I123)),NA())</f>
        <v>#N/A</v>
      </c>
    </row>
    <row r="130" spans="1:69" x14ac:dyDescent="0.25">
      <c r="A130" s="535" t="e">
        <f ca="1">+RIGHT('Data Summary'!A130,LEN('Data Summary'!A130)-9)</f>
        <v>#VALUE!</v>
      </c>
      <c r="B130" s="509" t="str">
        <f ca="1">+IF(ISTEXT('Data Summary'!B130),'Data Summary'!B130,"")</f>
        <v/>
      </c>
      <c r="C130" s="536" t="e">
        <f ca="1">+VALUE('Data Summary'!C130)</f>
        <v>#VALUE!</v>
      </c>
      <c r="D130" s="537" t="e">
        <f ca="1">+IF(AND(ISNUMBER(OFFSET('Water Data'!$D$4,0,10*ROW('Water Data'!D124))),'Data Summary'!BS130="Yes"),100-OFFSET('Water Data'!$D$4,0,10*ROW('Water Data'!D124)),NA())</f>
        <v>#N/A</v>
      </c>
      <c r="E130" s="537" t="e">
        <f ca="1">+IF(AND(ISNUMBER(OFFSET('Water Data'!$D$6,0,10*ROW('Water Data'!D124))),'Data Summary'!BT130="Yes"),OFFSET('Water Data'!$D$6,0,10*ROW('Water Data'!D124)),NA())</f>
        <v>#N/A</v>
      </c>
      <c r="F130" s="537" t="e">
        <f ca="1">+IF(AND(ISNUMBER(OFFSET('Water Data'!$D$9,0,10*ROW('Water Data'!D124))),'Data Summary'!BU130="Yes"),OFFSET('Water Data'!$D$9,0,10*ROW('Water Data'!D124)),NA())</f>
        <v>#N/A</v>
      </c>
      <c r="G130" s="537" t="e">
        <f ca="1">+IF(AND(ISNUMBER(OFFSET('Water Data'!$E$4,0,10*ROW('Water Data'!E124))),'Data Summary'!BV130="Yes"),100-OFFSET('Water Data'!$E$4,0,10*ROW('Water Data'!E124)),NA())</f>
        <v>#N/A</v>
      </c>
      <c r="H130" s="537" t="e">
        <f ca="1">+IF(AND(ISNUMBER(OFFSET('Water Data'!$E$6,0,10*ROW('Water Data'!E124))),'Data Summary'!BW130="Yes"),OFFSET('Water Data'!$E$6,0,10*ROW('Water Data'!E124)),NA())</f>
        <v>#N/A</v>
      </c>
      <c r="I130" s="537" t="e">
        <f ca="1">+IF(AND(ISNUMBER(OFFSET('Water Data'!$E$9,0,10*ROW('Water Data'!E124))),'Data Summary'!BX130="Yes"),OFFSET('Water Data'!$E$9,0,10*ROW('Water Data'!E124)),NA())</f>
        <v>#N/A</v>
      </c>
      <c r="J130" s="537" t="e">
        <f ca="1">+IF(AND(ISNUMBER(OFFSET('Water Data'!$F$4,0,10*ROW('Water Data'!F124))),'Data Summary'!BY130="Yes"),100-OFFSET('Water Data'!$F$4,0,10*ROW('Water Data'!F124)),NA())</f>
        <v>#N/A</v>
      </c>
      <c r="K130" s="537" t="e">
        <f ca="1">+IF(AND(ISNUMBER(OFFSET('Water Data'!$F$6,0,10*ROW('Water Data'!F124))),'Data Summary'!BZ130="Yes"),OFFSET('Water Data'!$F$6,0,10*ROW('Water Data'!F124)),NA())</f>
        <v>#N/A</v>
      </c>
      <c r="L130" s="537" t="e">
        <f ca="1">+IF(AND(ISNUMBER(OFFSET('Water Data'!$F$9,0,10*ROW('Water Data'!F124))),'Data Summary'!CA130="Yes"),OFFSET('Water Data'!$F$9,0,10*ROW('Water Data'!F124)),NA())</f>
        <v>#N/A</v>
      </c>
      <c r="M130" s="537" t="e">
        <f ca="1">+IF(AND(ISNUMBER(OFFSET('Water Data'!$G$4,0,10*ROW('Water Data'!G124))),'Data Summary'!CB130="Yes"),100-OFFSET('Water Data'!$G$4,0,10*ROW('Water Data'!G124)),NA())</f>
        <v>#N/A</v>
      </c>
      <c r="N130" s="537" t="e">
        <f ca="1">+IF(AND(ISNUMBER(OFFSET('Water Data'!$G$6,0,10*ROW('Water Data'!G124))),'Data Summary'!CC130="Yes"),OFFSET('Water Data'!$G$6,0,10*ROW('Water Data'!G124)),NA())</f>
        <v>#N/A</v>
      </c>
      <c r="O130" s="537" t="e">
        <f ca="1">+IF(AND(ISNUMBER(OFFSET('Water Data'!$G$9,0,10*ROW('Water Data'!G124))),'Data Summary'!CD130="Yes"),OFFSET('Water Data'!$G$9,0,10*ROW('Water Data'!G124)),NA())</f>
        <v>#N/A</v>
      </c>
      <c r="P130" s="537" t="e">
        <f ca="1">+IF(AND(ISNUMBER(OFFSET('Water Data'!$H$4,0,10*ROW('Water Data'!H124))),'Data Summary'!CE130="Yes"),100-OFFSET('Water Data'!$H$4,0,10*ROW('Water Data'!H124)),NA())</f>
        <v>#N/A</v>
      </c>
      <c r="Q130" s="537" t="e">
        <f ca="1">+IF(AND(ISNUMBER(OFFSET('Water Data'!$H$6,0,10*ROW('Water Data'!H124))),'Data Summary'!CF130="Yes"),OFFSET('Water Data'!$H$6,0,10*ROW('Water Data'!H124)),NA())</f>
        <v>#N/A</v>
      </c>
      <c r="R130" s="537" t="e">
        <f ca="1">+IF(AND(ISNUMBER(OFFSET('Water Data'!$H$9,0,10*ROW('Water Data'!H124))),'Data Summary'!CG130="Yes"),OFFSET('Water Data'!$H$9,0,10*ROW('Water Data'!H124)),NA())</f>
        <v>#N/A</v>
      </c>
      <c r="S130" s="537" t="e">
        <f ca="1">+IF(AND(ISNUMBER(OFFSET('Water Data'!$I$4,0,10*ROW('Water Data'!I124))),'Data Summary'!CH130="Yes"),100-OFFSET('Water Data'!$I$4,0,10*ROW('Water Data'!I124)),NA())</f>
        <v>#N/A</v>
      </c>
      <c r="T130" s="537" t="e">
        <f ca="1">+IF(AND(ISNUMBER(OFFSET('Water Data'!$I$6,0,10*ROW('Water Data'!I124))),'Data Summary'!CI130="Yes"),OFFSET('Water Data'!$I$6,0,10*ROW('Water Data'!I124)),NA())</f>
        <v>#N/A</v>
      </c>
      <c r="U130" s="537" t="e">
        <f ca="1">+IF(AND(ISNUMBER(OFFSET('Water Data'!$I$9,0,10*ROW('Water Data'!I124))),'Data Summary'!CJ130="Yes"),OFFSET('Water Data'!$I$9,0,10*ROW('Water Data'!I124)),NA())</f>
        <v>#N/A</v>
      </c>
      <c r="V130" s="538" t="e">
        <f ca="1">+IF(AND(ISNUMBER(OFFSET('Sanitation Data'!$D$4,0,10*ROW('Sanitation Data'!D124))),'Data Summary'!CK130="Yes"),100-OFFSET('Sanitation Data'!$D$4,0,10*ROW('Sanitation Data'!D124)),NA())</f>
        <v>#N/A</v>
      </c>
      <c r="W130" s="538" t="e">
        <f ca="1">+IF(AND(ISNUMBER(OFFSET('Sanitation Data'!$D$6,0,10*ROW('Sanitation Data'!D124))),'Data Summary'!CL130="Yes"),OFFSET('Sanitation Data'!$D$6,0,10*ROW('Sanitation Data'!D124)),NA())</f>
        <v>#N/A</v>
      </c>
      <c r="X130" s="538" t="e">
        <f ca="1">+IF(AND(ISNUMBER(OFFSET('Sanitation Data'!$D$10,0,10*ROW('Sanitation Data'!D124))),'Data Summary'!CM130="Yes"),OFFSET('Sanitation Data'!$D$10,0,10*ROW('Sanitation Data'!D124)),NA())</f>
        <v>#N/A</v>
      </c>
      <c r="Y130" s="538" t="e">
        <f ca="1">+IF(AND(ISNUMBER(OFFSET('Sanitation Data'!$D$11,0,10*ROW('Sanitation Data'!D124))),'Data Summary'!CN130="Yes"),OFFSET('Sanitation Data'!$D$11,0,10*ROW('Sanitation Data'!D124)),NA())</f>
        <v>#N/A</v>
      </c>
      <c r="Z130" s="538" t="e">
        <f ca="1">+IF(AND(ISNUMBER(OFFSET('Sanitation Data'!$D$12,0,10*ROW('Sanitation Data'!D124))),'Data Summary'!CO130="Yes"),OFFSET('Sanitation Data'!$D$12,0,10*ROW('Sanitation Data'!D124)),NA())</f>
        <v>#N/A</v>
      </c>
      <c r="AA130" s="538" t="e">
        <f ca="1">+IF(AND(ISNUMBER(OFFSET('Sanitation Data'!$E$4,0,10*ROW('Sanitation Data'!E124))),'Data Summary'!CP130="Yes"),100-OFFSET('Sanitation Data'!$E$4,0,10*ROW('Sanitation Data'!E124)),NA())</f>
        <v>#N/A</v>
      </c>
      <c r="AB130" s="538" t="e">
        <f ca="1">+IF(AND(ISNUMBER(OFFSET('Sanitation Data'!$E$6,0,10*ROW('Sanitation Data'!E124))),'Data Summary'!CQ130="Yes"),OFFSET('Sanitation Data'!$E$6,0,10*ROW('Sanitation Data'!E124)),NA())</f>
        <v>#N/A</v>
      </c>
      <c r="AC130" s="538" t="e">
        <f ca="1">+IF(AND(ISNUMBER(OFFSET('Sanitation Data'!$E$10,0,10*ROW('Sanitation Data'!E124))),'Data Summary'!CR130="Yes"),OFFSET('Sanitation Data'!$E$10,0,10*ROW('Sanitation Data'!E124)),NA())</f>
        <v>#N/A</v>
      </c>
      <c r="AD130" s="538" t="e">
        <f ca="1">+IF(AND(ISNUMBER(OFFSET('Sanitation Data'!$E$11,0,10*ROW('Sanitation Data'!E124))),'Data Summary'!CS130="Yes"),OFFSET('Sanitation Data'!$E$11,0,10*ROW('Sanitation Data'!E124)),NA())</f>
        <v>#N/A</v>
      </c>
      <c r="AE130" s="538" t="e">
        <f ca="1">+IF(AND(ISNUMBER(OFFSET('Sanitation Data'!$E$12,0,10*ROW('Sanitation Data'!E124))),'Data Summary'!CT130="Yes"),OFFSET('Sanitation Data'!$E$12,0,10*ROW('Sanitation Data'!E124)),NA())</f>
        <v>#N/A</v>
      </c>
      <c r="AF130" s="538" t="e">
        <f ca="1">+IF(AND(ISNUMBER(OFFSET('Sanitation Data'!$F$4,0,10*ROW('Sanitation Data'!F124))),'Data Summary'!CU130="Yes"),100-OFFSET('Sanitation Data'!$F$4,0,10*ROW('Sanitation Data'!F124)),NA())</f>
        <v>#N/A</v>
      </c>
      <c r="AG130" s="538" t="e">
        <f ca="1">+IF(AND(ISNUMBER(OFFSET('Sanitation Data'!$F$6,0,10*ROW('Sanitation Data'!F124))),'Data Summary'!CV130="Yes"),OFFSET('Sanitation Data'!$F$6,0,10*ROW('Sanitation Data'!F124)),NA())</f>
        <v>#N/A</v>
      </c>
      <c r="AH130" s="538" t="e">
        <f ca="1">+IF(AND(ISNUMBER(OFFSET('Sanitation Data'!$F$10,0,10*ROW('Sanitation Data'!F124))),'Data Summary'!CW130="Yes"),OFFSET('Sanitation Data'!$F$10,0,10*ROW('Sanitation Data'!F124)),NA())</f>
        <v>#N/A</v>
      </c>
      <c r="AI130" s="538" t="e">
        <f ca="1">+IF(AND(ISNUMBER(OFFSET('Sanitation Data'!$F$11,0,10*ROW('Sanitation Data'!F124))),'Data Summary'!CX130="Yes"),OFFSET('Sanitation Data'!$F$11,0,10*ROW('Sanitation Data'!F124)),NA())</f>
        <v>#N/A</v>
      </c>
      <c r="AJ130" s="538" t="e">
        <f ca="1">+IF(AND(ISNUMBER(OFFSET('Sanitation Data'!$F$12,0,10*ROW('Sanitation Data'!F124))),'Data Summary'!CY130="Yes"),OFFSET('Sanitation Data'!$F$12,0,10*ROW('Sanitation Data'!F124)),NA())</f>
        <v>#N/A</v>
      </c>
      <c r="AK130" s="538" t="e">
        <f ca="1">+IF(AND(ISNUMBER(OFFSET('Sanitation Data'!$G$4,0,10*ROW('Sanitation Data'!G124))),'Data Summary'!CZ130="Yes"),100-OFFSET('Sanitation Data'!$G$4,0,10*ROW('Sanitation Data'!G124)),NA())</f>
        <v>#N/A</v>
      </c>
      <c r="AL130" s="538" t="e">
        <f ca="1">+IF(AND(ISNUMBER(OFFSET('Sanitation Data'!$G$6,0,10*ROW('Sanitation Data'!G124))),'Data Summary'!DA130="Yes"),OFFSET('Sanitation Data'!$G$6,0,10*ROW('Sanitation Data'!G124)),NA())</f>
        <v>#N/A</v>
      </c>
      <c r="AM130" s="538" t="e">
        <f ca="1">+IF(AND(ISNUMBER(OFFSET('Sanitation Data'!$G$10,0,10*ROW('Sanitation Data'!G124))),'Data Summary'!DB130="Yes"),OFFSET('Sanitation Data'!$G$10,0,10*ROW('Sanitation Data'!G124)),NA())</f>
        <v>#N/A</v>
      </c>
      <c r="AN130" s="538" t="e">
        <f ca="1">+IF(AND(ISNUMBER(OFFSET('Sanitation Data'!$G$11,0,10*ROW('Sanitation Data'!G124))),'Data Summary'!DC130="Yes"),OFFSET('Sanitation Data'!$G$11,0,10*ROW('Sanitation Data'!G124)),NA())</f>
        <v>#N/A</v>
      </c>
      <c r="AO130" s="538" t="e">
        <f ca="1">+IF(AND(ISNUMBER(OFFSET('Sanitation Data'!$G$12,0,10*ROW('Sanitation Data'!G124))),'Data Summary'!DD130="Yes"),OFFSET('Sanitation Data'!$G$12,0,10*ROW('Sanitation Data'!G124)),NA())</f>
        <v>#N/A</v>
      </c>
      <c r="AP130" s="538" t="e">
        <f ca="1">+IF(AND(ISNUMBER(OFFSET('Sanitation Data'!$H$4,0,10*ROW('Sanitation Data'!H124))),'Data Summary'!DE130="Yes"),100-OFFSET('Sanitation Data'!$H$4,0,10*ROW('Sanitation Data'!H124)),NA())</f>
        <v>#N/A</v>
      </c>
      <c r="AQ130" s="538" t="e">
        <f ca="1">+IF(AND(ISNUMBER(OFFSET('Sanitation Data'!$H$6,0,10*ROW('Sanitation Data'!H124))),'Data Summary'!DF130="Yes"),OFFSET('Sanitation Data'!$H$6,0,10*ROW('Sanitation Data'!H124)),NA())</f>
        <v>#N/A</v>
      </c>
      <c r="AR130" s="538" t="e">
        <f ca="1">+IF(AND(ISNUMBER(OFFSET('Sanitation Data'!$H$10,0,10*ROW('Sanitation Data'!H124))),'Data Summary'!DG130="Yes"),OFFSET('Sanitation Data'!$H$10,0,10*ROW('Sanitation Data'!H124)),NA())</f>
        <v>#N/A</v>
      </c>
      <c r="AS130" s="538" t="e">
        <f ca="1">+IF(AND(ISNUMBER(OFFSET('Sanitation Data'!$H$11,0,10*ROW('Sanitation Data'!H124))),'Data Summary'!DH130="Yes"),OFFSET('Sanitation Data'!$H$11,0,10*ROW('Sanitation Data'!H124)),NA())</f>
        <v>#N/A</v>
      </c>
      <c r="AT130" s="538" t="e">
        <f ca="1">+IF(AND(ISNUMBER(OFFSET('Sanitation Data'!$H$12,0,10*ROW('Sanitation Data'!H124))),'Data Summary'!DI130="Yes"),OFFSET('Sanitation Data'!$H$12,0,10*ROW('Sanitation Data'!H124)),NA())</f>
        <v>#N/A</v>
      </c>
      <c r="AU130" s="538" t="e">
        <f ca="1">+IF(AND(ISNUMBER(OFFSET('Sanitation Data'!$I$4,0,10*ROW('Sanitation Data'!I124))),'Data Summary'!DJ130="Yes"),100-OFFSET('Sanitation Data'!$I$4,0,10*ROW('Sanitation Data'!I124)),NA())</f>
        <v>#N/A</v>
      </c>
      <c r="AV130" s="538" t="e">
        <f ca="1">+IF(AND(ISNUMBER(OFFSET('Sanitation Data'!$I$6,0,10*ROW('Sanitation Data'!I124))),'Data Summary'!DK130="Yes"),OFFSET('Sanitation Data'!$I$6,0,10*ROW('Sanitation Data'!I124)),NA())</f>
        <v>#N/A</v>
      </c>
      <c r="AW130" s="538" t="e">
        <f ca="1">+IF(AND(ISNUMBER(OFFSET('Sanitation Data'!$I$10,0,10*ROW('Sanitation Data'!I124))),'Data Summary'!DL130="Yes"),OFFSET('Sanitation Data'!$I$10,0,10*ROW('Sanitation Data'!I124)),NA())</f>
        <v>#N/A</v>
      </c>
      <c r="AX130" s="538" t="e">
        <f ca="1">+IF(AND(ISNUMBER(OFFSET('Sanitation Data'!$I$11,0,10*ROW('Sanitation Data'!I124))),'Data Summary'!DM130="Yes"),OFFSET('Sanitation Data'!$I$11,0,10*ROW('Sanitation Data'!I124)),NA())</f>
        <v>#N/A</v>
      </c>
      <c r="AY130" s="538" t="e">
        <f ca="1">+IF(AND(ISNUMBER(OFFSET('Sanitation Data'!$I$12,0,10*ROW('Sanitation Data'!I124))),'Data Summary'!DN130="Yes"),OFFSET('Sanitation Data'!$I$12,0,10*ROW('Sanitation Data'!I124)),NA())</f>
        <v>#N/A</v>
      </c>
      <c r="AZ130" s="539" t="e">
        <f ca="1">+IF(AND(ISNUMBER(OFFSET('Hygiene Data'!$D$5,0,10*ROW('Hygiene Data'!D124))),'Data Summary'!DO130="Yes"),OFFSET('Hygiene Data'!$D$5,0,10*ROW('Hygiene Data'!D124)),NA())</f>
        <v>#N/A</v>
      </c>
      <c r="BA130" s="539" t="e">
        <f ca="1">+IF(AND(ISNUMBER(OFFSET('Hygiene Data'!$D$7,0,10*ROW('Hygiene Data'!D124))),'Data Summary'!DP130="Yes"),OFFSET('Hygiene Data'!$D$7,0,10*ROW('Hygiene Data'!D124)),NA())</f>
        <v>#N/A</v>
      </c>
      <c r="BB130" s="539" t="e">
        <f ca="1">+IF(AND(ISNUMBER(OFFSET('Hygiene Data'!$D$9,0,10*ROW('Hygiene Data'!D124))),'Data Summary'!DQ130="Yes"),OFFSET('Hygiene Data'!$D$9,0,10*ROW('Hygiene Data'!D124)),NA())</f>
        <v>#N/A</v>
      </c>
      <c r="BC130" s="539" t="e">
        <f ca="1">+IF(AND(ISNUMBER(OFFSET('Hygiene Data'!$E$5,0,10*ROW('Hygiene Data'!E124))),'Data Summary'!DR130="Yes"),OFFSET('Hygiene Data'!$E$5,0,10*ROW('Hygiene Data'!E124)),NA())</f>
        <v>#N/A</v>
      </c>
      <c r="BD130" s="539" t="e">
        <f ca="1">+IF(AND(ISNUMBER(OFFSET('Hygiene Data'!$E$7,0,10*ROW('Hygiene Data'!E124))),'Data Summary'!DS130="Yes"),OFFSET('Hygiene Data'!$E$7,0,10*ROW('Hygiene Data'!E124)),NA())</f>
        <v>#N/A</v>
      </c>
      <c r="BE130" s="539" t="e">
        <f ca="1">+IF(AND(ISNUMBER(OFFSET('Hygiene Data'!$E$9,0,10*ROW('Hygiene Data'!E124))),'Data Summary'!DT130="Yes"),OFFSET('Hygiene Data'!$E$9,0,10*ROW('Hygiene Data'!E124)),NA())</f>
        <v>#N/A</v>
      </c>
      <c r="BF130" s="539" t="e">
        <f ca="1">+IF(AND(ISNUMBER(OFFSET('Hygiene Data'!$F$5,0,10*ROW('Hygiene Data'!F124))),'Data Summary'!DU130="Yes"),OFFSET('Hygiene Data'!$F$5,0,10*ROW('Hygiene Data'!F124)),NA())</f>
        <v>#N/A</v>
      </c>
      <c r="BG130" s="539" t="e">
        <f ca="1">+IF(AND(ISNUMBER(OFFSET('Hygiene Data'!$F$7,0,10*ROW('Hygiene Data'!F124))),'Data Summary'!DV130="Yes"),OFFSET('Hygiene Data'!$F$7,0,10*ROW('Hygiene Data'!F124)),NA())</f>
        <v>#N/A</v>
      </c>
      <c r="BH130" s="539" t="e">
        <f ca="1">+IF(AND(ISNUMBER(OFFSET('Hygiene Data'!$F$9,0,10*ROW('Hygiene Data'!F124))),'Data Summary'!DW130="Yes"),OFFSET('Hygiene Data'!$F$9,0,10*ROW('Hygiene Data'!F124)),NA())</f>
        <v>#N/A</v>
      </c>
      <c r="BI130" s="539" t="e">
        <f ca="1">+IF(AND(ISNUMBER(OFFSET('Hygiene Data'!$G$5,0,10*ROW('Hygiene Data'!G124))),'Data Summary'!DX130="Yes"),OFFSET('Hygiene Data'!$G$5,0,10*ROW('Hygiene Data'!G124)),NA())</f>
        <v>#N/A</v>
      </c>
      <c r="BJ130" s="539" t="e">
        <f ca="1">+IF(AND(ISNUMBER(OFFSET('Hygiene Data'!$G$7,0,10*ROW('Hygiene Data'!G124))),'Data Summary'!DY130="Yes"),OFFSET('Hygiene Data'!$G$7,0,10*ROW('Hygiene Data'!G124)),NA())</f>
        <v>#N/A</v>
      </c>
      <c r="BK130" s="539" t="e">
        <f ca="1">+IF(AND(ISNUMBER(OFFSET('Hygiene Data'!$G$9,0,10*ROW('Hygiene Data'!G124))),'Data Summary'!DZ130="Yes"),OFFSET('Hygiene Data'!$G$9,0,10*ROW('Hygiene Data'!G124)),NA())</f>
        <v>#N/A</v>
      </c>
      <c r="BL130" s="539" t="e">
        <f ca="1">+IF(AND(ISNUMBER(OFFSET('Hygiene Data'!$H$5,0,10*ROW('Hygiene Data'!H124))),'Data Summary'!EA130="Yes"),OFFSET('Hygiene Data'!$H$5,0,10*ROW('Hygiene Data'!H124)),NA())</f>
        <v>#N/A</v>
      </c>
      <c r="BM130" s="539" t="e">
        <f ca="1">+IF(AND(ISNUMBER(OFFSET('Hygiene Data'!$H$7,0,10*ROW('Hygiene Data'!H124))),'Data Summary'!EB130="Yes"),OFFSET('Hygiene Data'!$H$7,0,10*ROW('Hygiene Data'!H124)),NA())</f>
        <v>#N/A</v>
      </c>
      <c r="BN130" s="539" t="e">
        <f ca="1">+IF(AND(ISNUMBER(OFFSET('Hygiene Data'!$H$9,0,10*ROW('Hygiene Data'!H124))),'Data Summary'!EC130="Yes"),OFFSET('Hygiene Data'!$H$9,0,10*ROW('Hygiene Data'!H124)),NA())</f>
        <v>#N/A</v>
      </c>
      <c r="BO130" s="539" t="e">
        <f ca="1">+IF(AND(ISNUMBER(OFFSET('Hygiene Data'!$I$5,0,10*ROW('Hygiene Data'!I124))),'Data Summary'!ED130="Yes"),OFFSET('Hygiene Data'!$I$5,0,10*ROW('Hygiene Data'!I124)),NA())</f>
        <v>#N/A</v>
      </c>
      <c r="BP130" s="539" t="e">
        <f ca="1">+IF(AND(ISNUMBER(OFFSET('Hygiene Data'!$I$7,0,10*ROW('Hygiene Data'!I124))),'Data Summary'!EE130="Yes"),OFFSET('Hygiene Data'!$I$7,0,10*ROW('Hygiene Data'!I124)),NA())</f>
        <v>#N/A</v>
      </c>
      <c r="BQ130" s="539" t="e">
        <f ca="1">+IF(AND(ISNUMBER(OFFSET('Hygiene Data'!$I$9,0,10*ROW('Hygiene Data'!I124))),'Data Summary'!EF130="Yes"),OFFSET('Hygiene Data'!$I$9,0,10*ROW('Hygiene Data'!I124)),NA())</f>
        <v>#N/A</v>
      </c>
    </row>
    <row r="131" spans="1:69" x14ac:dyDescent="0.25">
      <c r="A131" s="535" t="e">
        <f ca="1">+RIGHT('Data Summary'!A131,LEN('Data Summary'!A131)-9)</f>
        <v>#VALUE!</v>
      </c>
      <c r="B131" s="509" t="str">
        <f ca="1">+IF(ISTEXT('Data Summary'!B131),'Data Summary'!B131,"")</f>
        <v/>
      </c>
      <c r="C131" s="536" t="e">
        <f ca="1">+VALUE('Data Summary'!C131)</f>
        <v>#VALUE!</v>
      </c>
      <c r="D131" s="537" t="e">
        <f ca="1">+IF(AND(ISNUMBER(OFFSET('Water Data'!$D$4,0,10*ROW('Water Data'!D125))),'Data Summary'!BS131="Yes"),100-OFFSET('Water Data'!$D$4,0,10*ROW('Water Data'!D125)),NA())</f>
        <v>#N/A</v>
      </c>
      <c r="E131" s="537" t="e">
        <f ca="1">+IF(AND(ISNUMBER(OFFSET('Water Data'!$D$6,0,10*ROW('Water Data'!D125))),'Data Summary'!BT131="Yes"),OFFSET('Water Data'!$D$6,0,10*ROW('Water Data'!D125)),NA())</f>
        <v>#N/A</v>
      </c>
      <c r="F131" s="537" t="e">
        <f ca="1">+IF(AND(ISNUMBER(OFFSET('Water Data'!$D$9,0,10*ROW('Water Data'!D125))),'Data Summary'!BU131="Yes"),OFFSET('Water Data'!$D$9,0,10*ROW('Water Data'!D125)),NA())</f>
        <v>#N/A</v>
      </c>
      <c r="G131" s="537" t="e">
        <f ca="1">+IF(AND(ISNUMBER(OFFSET('Water Data'!$E$4,0,10*ROW('Water Data'!E125))),'Data Summary'!BV131="Yes"),100-OFFSET('Water Data'!$E$4,0,10*ROW('Water Data'!E125)),NA())</f>
        <v>#N/A</v>
      </c>
      <c r="H131" s="537" t="e">
        <f ca="1">+IF(AND(ISNUMBER(OFFSET('Water Data'!$E$6,0,10*ROW('Water Data'!E125))),'Data Summary'!BW131="Yes"),OFFSET('Water Data'!$E$6,0,10*ROW('Water Data'!E125)),NA())</f>
        <v>#N/A</v>
      </c>
      <c r="I131" s="537" t="e">
        <f ca="1">+IF(AND(ISNUMBER(OFFSET('Water Data'!$E$9,0,10*ROW('Water Data'!E125))),'Data Summary'!BX131="Yes"),OFFSET('Water Data'!$E$9,0,10*ROW('Water Data'!E125)),NA())</f>
        <v>#N/A</v>
      </c>
      <c r="J131" s="537" t="e">
        <f ca="1">+IF(AND(ISNUMBER(OFFSET('Water Data'!$F$4,0,10*ROW('Water Data'!F125))),'Data Summary'!BY131="Yes"),100-OFFSET('Water Data'!$F$4,0,10*ROW('Water Data'!F125)),NA())</f>
        <v>#N/A</v>
      </c>
      <c r="K131" s="537" t="e">
        <f ca="1">+IF(AND(ISNUMBER(OFFSET('Water Data'!$F$6,0,10*ROW('Water Data'!F125))),'Data Summary'!BZ131="Yes"),OFFSET('Water Data'!$F$6,0,10*ROW('Water Data'!F125)),NA())</f>
        <v>#N/A</v>
      </c>
      <c r="L131" s="537" t="e">
        <f ca="1">+IF(AND(ISNUMBER(OFFSET('Water Data'!$F$9,0,10*ROW('Water Data'!F125))),'Data Summary'!CA131="Yes"),OFFSET('Water Data'!$F$9,0,10*ROW('Water Data'!F125)),NA())</f>
        <v>#N/A</v>
      </c>
      <c r="M131" s="537" t="e">
        <f ca="1">+IF(AND(ISNUMBER(OFFSET('Water Data'!$G$4,0,10*ROW('Water Data'!G125))),'Data Summary'!CB131="Yes"),100-OFFSET('Water Data'!$G$4,0,10*ROW('Water Data'!G125)),NA())</f>
        <v>#N/A</v>
      </c>
      <c r="N131" s="537" t="e">
        <f ca="1">+IF(AND(ISNUMBER(OFFSET('Water Data'!$G$6,0,10*ROW('Water Data'!G125))),'Data Summary'!CC131="Yes"),OFFSET('Water Data'!$G$6,0,10*ROW('Water Data'!G125)),NA())</f>
        <v>#N/A</v>
      </c>
      <c r="O131" s="537" t="e">
        <f ca="1">+IF(AND(ISNUMBER(OFFSET('Water Data'!$G$9,0,10*ROW('Water Data'!G125))),'Data Summary'!CD131="Yes"),OFFSET('Water Data'!$G$9,0,10*ROW('Water Data'!G125)),NA())</f>
        <v>#N/A</v>
      </c>
      <c r="P131" s="537" t="e">
        <f ca="1">+IF(AND(ISNUMBER(OFFSET('Water Data'!$H$4,0,10*ROW('Water Data'!H125))),'Data Summary'!CE131="Yes"),100-OFFSET('Water Data'!$H$4,0,10*ROW('Water Data'!H125)),NA())</f>
        <v>#N/A</v>
      </c>
      <c r="Q131" s="537" t="e">
        <f ca="1">+IF(AND(ISNUMBER(OFFSET('Water Data'!$H$6,0,10*ROW('Water Data'!H125))),'Data Summary'!CF131="Yes"),OFFSET('Water Data'!$H$6,0,10*ROW('Water Data'!H125)),NA())</f>
        <v>#N/A</v>
      </c>
      <c r="R131" s="537" t="e">
        <f ca="1">+IF(AND(ISNUMBER(OFFSET('Water Data'!$H$9,0,10*ROW('Water Data'!H125))),'Data Summary'!CG131="Yes"),OFFSET('Water Data'!$H$9,0,10*ROW('Water Data'!H125)),NA())</f>
        <v>#N/A</v>
      </c>
      <c r="S131" s="537" t="e">
        <f ca="1">+IF(AND(ISNUMBER(OFFSET('Water Data'!$I$4,0,10*ROW('Water Data'!I125))),'Data Summary'!CH131="Yes"),100-OFFSET('Water Data'!$I$4,0,10*ROW('Water Data'!I125)),NA())</f>
        <v>#N/A</v>
      </c>
      <c r="T131" s="537" t="e">
        <f ca="1">+IF(AND(ISNUMBER(OFFSET('Water Data'!$I$6,0,10*ROW('Water Data'!I125))),'Data Summary'!CI131="Yes"),OFFSET('Water Data'!$I$6,0,10*ROW('Water Data'!I125)),NA())</f>
        <v>#N/A</v>
      </c>
      <c r="U131" s="537" t="e">
        <f ca="1">+IF(AND(ISNUMBER(OFFSET('Water Data'!$I$9,0,10*ROW('Water Data'!I125))),'Data Summary'!CJ131="Yes"),OFFSET('Water Data'!$I$9,0,10*ROW('Water Data'!I125)),NA())</f>
        <v>#N/A</v>
      </c>
      <c r="V131" s="538" t="e">
        <f ca="1">+IF(AND(ISNUMBER(OFFSET('Sanitation Data'!$D$4,0,10*ROW('Sanitation Data'!D125))),'Data Summary'!CK131="Yes"),100-OFFSET('Sanitation Data'!$D$4,0,10*ROW('Sanitation Data'!D125)),NA())</f>
        <v>#N/A</v>
      </c>
      <c r="W131" s="538" t="e">
        <f ca="1">+IF(AND(ISNUMBER(OFFSET('Sanitation Data'!$D$6,0,10*ROW('Sanitation Data'!D125))),'Data Summary'!CL131="Yes"),OFFSET('Sanitation Data'!$D$6,0,10*ROW('Sanitation Data'!D125)),NA())</f>
        <v>#N/A</v>
      </c>
      <c r="X131" s="538" t="e">
        <f ca="1">+IF(AND(ISNUMBER(OFFSET('Sanitation Data'!$D$10,0,10*ROW('Sanitation Data'!D125))),'Data Summary'!CM131="Yes"),OFFSET('Sanitation Data'!$D$10,0,10*ROW('Sanitation Data'!D125)),NA())</f>
        <v>#N/A</v>
      </c>
      <c r="Y131" s="538" t="e">
        <f ca="1">+IF(AND(ISNUMBER(OFFSET('Sanitation Data'!$D$11,0,10*ROW('Sanitation Data'!D125))),'Data Summary'!CN131="Yes"),OFFSET('Sanitation Data'!$D$11,0,10*ROW('Sanitation Data'!D125)),NA())</f>
        <v>#N/A</v>
      </c>
      <c r="Z131" s="538" t="e">
        <f ca="1">+IF(AND(ISNUMBER(OFFSET('Sanitation Data'!$D$12,0,10*ROW('Sanitation Data'!D125))),'Data Summary'!CO131="Yes"),OFFSET('Sanitation Data'!$D$12,0,10*ROW('Sanitation Data'!D125)),NA())</f>
        <v>#N/A</v>
      </c>
      <c r="AA131" s="538" t="e">
        <f ca="1">+IF(AND(ISNUMBER(OFFSET('Sanitation Data'!$E$4,0,10*ROW('Sanitation Data'!E125))),'Data Summary'!CP131="Yes"),100-OFFSET('Sanitation Data'!$E$4,0,10*ROW('Sanitation Data'!E125)),NA())</f>
        <v>#N/A</v>
      </c>
      <c r="AB131" s="538" t="e">
        <f ca="1">+IF(AND(ISNUMBER(OFFSET('Sanitation Data'!$E$6,0,10*ROW('Sanitation Data'!E125))),'Data Summary'!CQ131="Yes"),OFFSET('Sanitation Data'!$E$6,0,10*ROW('Sanitation Data'!E125)),NA())</f>
        <v>#N/A</v>
      </c>
      <c r="AC131" s="538" t="e">
        <f ca="1">+IF(AND(ISNUMBER(OFFSET('Sanitation Data'!$E$10,0,10*ROW('Sanitation Data'!E125))),'Data Summary'!CR131="Yes"),OFFSET('Sanitation Data'!$E$10,0,10*ROW('Sanitation Data'!E125)),NA())</f>
        <v>#N/A</v>
      </c>
      <c r="AD131" s="538" t="e">
        <f ca="1">+IF(AND(ISNUMBER(OFFSET('Sanitation Data'!$E$11,0,10*ROW('Sanitation Data'!E125))),'Data Summary'!CS131="Yes"),OFFSET('Sanitation Data'!$E$11,0,10*ROW('Sanitation Data'!E125)),NA())</f>
        <v>#N/A</v>
      </c>
      <c r="AE131" s="538" t="e">
        <f ca="1">+IF(AND(ISNUMBER(OFFSET('Sanitation Data'!$E$12,0,10*ROW('Sanitation Data'!E125))),'Data Summary'!CT131="Yes"),OFFSET('Sanitation Data'!$E$12,0,10*ROW('Sanitation Data'!E125)),NA())</f>
        <v>#N/A</v>
      </c>
      <c r="AF131" s="538" t="e">
        <f ca="1">+IF(AND(ISNUMBER(OFFSET('Sanitation Data'!$F$4,0,10*ROW('Sanitation Data'!F125))),'Data Summary'!CU131="Yes"),100-OFFSET('Sanitation Data'!$F$4,0,10*ROW('Sanitation Data'!F125)),NA())</f>
        <v>#N/A</v>
      </c>
      <c r="AG131" s="538" t="e">
        <f ca="1">+IF(AND(ISNUMBER(OFFSET('Sanitation Data'!$F$6,0,10*ROW('Sanitation Data'!F125))),'Data Summary'!CV131="Yes"),OFFSET('Sanitation Data'!$F$6,0,10*ROW('Sanitation Data'!F125)),NA())</f>
        <v>#N/A</v>
      </c>
      <c r="AH131" s="538" t="e">
        <f ca="1">+IF(AND(ISNUMBER(OFFSET('Sanitation Data'!$F$10,0,10*ROW('Sanitation Data'!F125))),'Data Summary'!CW131="Yes"),OFFSET('Sanitation Data'!$F$10,0,10*ROW('Sanitation Data'!F125)),NA())</f>
        <v>#N/A</v>
      </c>
      <c r="AI131" s="538" t="e">
        <f ca="1">+IF(AND(ISNUMBER(OFFSET('Sanitation Data'!$F$11,0,10*ROW('Sanitation Data'!F125))),'Data Summary'!CX131="Yes"),OFFSET('Sanitation Data'!$F$11,0,10*ROW('Sanitation Data'!F125)),NA())</f>
        <v>#N/A</v>
      </c>
      <c r="AJ131" s="538" t="e">
        <f ca="1">+IF(AND(ISNUMBER(OFFSET('Sanitation Data'!$F$12,0,10*ROW('Sanitation Data'!F125))),'Data Summary'!CY131="Yes"),OFFSET('Sanitation Data'!$F$12,0,10*ROW('Sanitation Data'!F125)),NA())</f>
        <v>#N/A</v>
      </c>
      <c r="AK131" s="538" t="e">
        <f ca="1">+IF(AND(ISNUMBER(OFFSET('Sanitation Data'!$G$4,0,10*ROW('Sanitation Data'!G125))),'Data Summary'!CZ131="Yes"),100-OFFSET('Sanitation Data'!$G$4,0,10*ROW('Sanitation Data'!G125)),NA())</f>
        <v>#N/A</v>
      </c>
      <c r="AL131" s="538" t="e">
        <f ca="1">+IF(AND(ISNUMBER(OFFSET('Sanitation Data'!$G$6,0,10*ROW('Sanitation Data'!G125))),'Data Summary'!DA131="Yes"),OFFSET('Sanitation Data'!$G$6,0,10*ROW('Sanitation Data'!G125)),NA())</f>
        <v>#N/A</v>
      </c>
      <c r="AM131" s="538" t="e">
        <f ca="1">+IF(AND(ISNUMBER(OFFSET('Sanitation Data'!$G$10,0,10*ROW('Sanitation Data'!G125))),'Data Summary'!DB131="Yes"),OFFSET('Sanitation Data'!$G$10,0,10*ROW('Sanitation Data'!G125)),NA())</f>
        <v>#N/A</v>
      </c>
      <c r="AN131" s="538" t="e">
        <f ca="1">+IF(AND(ISNUMBER(OFFSET('Sanitation Data'!$G$11,0,10*ROW('Sanitation Data'!G125))),'Data Summary'!DC131="Yes"),OFFSET('Sanitation Data'!$G$11,0,10*ROW('Sanitation Data'!G125)),NA())</f>
        <v>#N/A</v>
      </c>
      <c r="AO131" s="538" t="e">
        <f ca="1">+IF(AND(ISNUMBER(OFFSET('Sanitation Data'!$G$12,0,10*ROW('Sanitation Data'!G125))),'Data Summary'!DD131="Yes"),OFFSET('Sanitation Data'!$G$12,0,10*ROW('Sanitation Data'!G125)),NA())</f>
        <v>#N/A</v>
      </c>
      <c r="AP131" s="538" t="e">
        <f ca="1">+IF(AND(ISNUMBER(OFFSET('Sanitation Data'!$H$4,0,10*ROW('Sanitation Data'!H125))),'Data Summary'!DE131="Yes"),100-OFFSET('Sanitation Data'!$H$4,0,10*ROW('Sanitation Data'!H125)),NA())</f>
        <v>#N/A</v>
      </c>
      <c r="AQ131" s="538" t="e">
        <f ca="1">+IF(AND(ISNUMBER(OFFSET('Sanitation Data'!$H$6,0,10*ROW('Sanitation Data'!H125))),'Data Summary'!DF131="Yes"),OFFSET('Sanitation Data'!$H$6,0,10*ROW('Sanitation Data'!H125)),NA())</f>
        <v>#N/A</v>
      </c>
      <c r="AR131" s="538" t="e">
        <f ca="1">+IF(AND(ISNUMBER(OFFSET('Sanitation Data'!$H$10,0,10*ROW('Sanitation Data'!H125))),'Data Summary'!DG131="Yes"),OFFSET('Sanitation Data'!$H$10,0,10*ROW('Sanitation Data'!H125)),NA())</f>
        <v>#N/A</v>
      </c>
      <c r="AS131" s="538" t="e">
        <f ca="1">+IF(AND(ISNUMBER(OFFSET('Sanitation Data'!$H$11,0,10*ROW('Sanitation Data'!H125))),'Data Summary'!DH131="Yes"),OFFSET('Sanitation Data'!$H$11,0,10*ROW('Sanitation Data'!H125)),NA())</f>
        <v>#N/A</v>
      </c>
      <c r="AT131" s="538" t="e">
        <f ca="1">+IF(AND(ISNUMBER(OFFSET('Sanitation Data'!$H$12,0,10*ROW('Sanitation Data'!H125))),'Data Summary'!DI131="Yes"),OFFSET('Sanitation Data'!$H$12,0,10*ROW('Sanitation Data'!H125)),NA())</f>
        <v>#N/A</v>
      </c>
      <c r="AU131" s="538" t="e">
        <f ca="1">+IF(AND(ISNUMBER(OFFSET('Sanitation Data'!$I$4,0,10*ROW('Sanitation Data'!I125))),'Data Summary'!DJ131="Yes"),100-OFFSET('Sanitation Data'!$I$4,0,10*ROW('Sanitation Data'!I125)),NA())</f>
        <v>#N/A</v>
      </c>
      <c r="AV131" s="538" t="e">
        <f ca="1">+IF(AND(ISNUMBER(OFFSET('Sanitation Data'!$I$6,0,10*ROW('Sanitation Data'!I125))),'Data Summary'!DK131="Yes"),OFFSET('Sanitation Data'!$I$6,0,10*ROW('Sanitation Data'!I125)),NA())</f>
        <v>#N/A</v>
      </c>
      <c r="AW131" s="538" t="e">
        <f ca="1">+IF(AND(ISNUMBER(OFFSET('Sanitation Data'!$I$10,0,10*ROW('Sanitation Data'!I125))),'Data Summary'!DL131="Yes"),OFFSET('Sanitation Data'!$I$10,0,10*ROW('Sanitation Data'!I125)),NA())</f>
        <v>#N/A</v>
      </c>
      <c r="AX131" s="538" t="e">
        <f ca="1">+IF(AND(ISNUMBER(OFFSET('Sanitation Data'!$I$11,0,10*ROW('Sanitation Data'!I125))),'Data Summary'!DM131="Yes"),OFFSET('Sanitation Data'!$I$11,0,10*ROW('Sanitation Data'!I125)),NA())</f>
        <v>#N/A</v>
      </c>
      <c r="AY131" s="538" t="e">
        <f ca="1">+IF(AND(ISNUMBER(OFFSET('Sanitation Data'!$I$12,0,10*ROW('Sanitation Data'!I125))),'Data Summary'!DN131="Yes"),OFFSET('Sanitation Data'!$I$12,0,10*ROW('Sanitation Data'!I125)),NA())</f>
        <v>#N/A</v>
      </c>
      <c r="AZ131" s="539" t="e">
        <f ca="1">+IF(AND(ISNUMBER(OFFSET('Hygiene Data'!$D$5,0,10*ROW('Hygiene Data'!D125))),'Data Summary'!DO131="Yes"),OFFSET('Hygiene Data'!$D$5,0,10*ROW('Hygiene Data'!D125)),NA())</f>
        <v>#N/A</v>
      </c>
      <c r="BA131" s="539" t="e">
        <f ca="1">+IF(AND(ISNUMBER(OFFSET('Hygiene Data'!$D$7,0,10*ROW('Hygiene Data'!D125))),'Data Summary'!DP131="Yes"),OFFSET('Hygiene Data'!$D$7,0,10*ROW('Hygiene Data'!D125)),NA())</f>
        <v>#N/A</v>
      </c>
      <c r="BB131" s="539" t="e">
        <f ca="1">+IF(AND(ISNUMBER(OFFSET('Hygiene Data'!$D$9,0,10*ROW('Hygiene Data'!D125))),'Data Summary'!DQ131="Yes"),OFFSET('Hygiene Data'!$D$9,0,10*ROW('Hygiene Data'!D125)),NA())</f>
        <v>#N/A</v>
      </c>
      <c r="BC131" s="539" t="e">
        <f ca="1">+IF(AND(ISNUMBER(OFFSET('Hygiene Data'!$E$5,0,10*ROW('Hygiene Data'!E125))),'Data Summary'!DR131="Yes"),OFFSET('Hygiene Data'!$E$5,0,10*ROW('Hygiene Data'!E125)),NA())</f>
        <v>#N/A</v>
      </c>
      <c r="BD131" s="539" t="e">
        <f ca="1">+IF(AND(ISNUMBER(OFFSET('Hygiene Data'!$E$7,0,10*ROW('Hygiene Data'!E125))),'Data Summary'!DS131="Yes"),OFFSET('Hygiene Data'!$E$7,0,10*ROW('Hygiene Data'!E125)),NA())</f>
        <v>#N/A</v>
      </c>
      <c r="BE131" s="539" t="e">
        <f ca="1">+IF(AND(ISNUMBER(OFFSET('Hygiene Data'!$E$9,0,10*ROW('Hygiene Data'!E125))),'Data Summary'!DT131="Yes"),OFFSET('Hygiene Data'!$E$9,0,10*ROW('Hygiene Data'!E125)),NA())</f>
        <v>#N/A</v>
      </c>
      <c r="BF131" s="539" t="e">
        <f ca="1">+IF(AND(ISNUMBER(OFFSET('Hygiene Data'!$F$5,0,10*ROW('Hygiene Data'!F125))),'Data Summary'!DU131="Yes"),OFFSET('Hygiene Data'!$F$5,0,10*ROW('Hygiene Data'!F125)),NA())</f>
        <v>#N/A</v>
      </c>
      <c r="BG131" s="539" t="e">
        <f ca="1">+IF(AND(ISNUMBER(OFFSET('Hygiene Data'!$F$7,0,10*ROW('Hygiene Data'!F125))),'Data Summary'!DV131="Yes"),OFFSET('Hygiene Data'!$F$7,0,10*ROW('Hygiene Data'!F125)),NA())</f>
        <v>#N/A</v>
      </c>
      <c r="BH131" s="539" t="e">
        <f ca="1">+IF(AND(ISNUMBER(OFFSET('Hygiene Data'!$F$9,0,10*ROW('Hygiene Data'!F125))),'Data Summary'!DW131="Yes"),OFFSET('Hygiene Data'!$F$9,0,10*ROW('Hygiene Data'!F125)),NA())</f>
        <v>#N/A</v>
      </c>
      <c r="BI131" s="539" t="e">
        <f ca="1">+IF(AND(ISNUMBER(OFFSET('Hygiene Data'!$G$5,0,10*ROW('Hygiene Data'!G125))),'Data Summary'!DX131="Yes"),OFFSET('Hygiene Data'!$G$5,0,10*ROW('Hygiene Data'!G125)),NA())</f>
        <v>#N/A</v>
      </c>
      <c r="BJ131" s="539" t="e">
        <f ca="1">+IF(AND(ISNUMBER(OFFSET('Hygiene Data'!$G$7,0,10*ROW('Hygiene Data'!G125))),'Data Summary'!DY131="Yes"),OFFSET('Hygiene Data'!$G$7,0,10*ROW('Hygiene Data'!G125)),NA())</f>
        <v>#N/A</v>
      </c>
      <c r="BK131" s="539" t="e">
        <f ca="1">+IF(AND(ISNUMBER(OFFSET('Hygiene Data'!$G$9,0,10*ROW('Hygiene Data'!G125))),'Data Summary'!DZ131="Yes"),OFFSET('Hygiene Data'!$G$9,0,10*ROW('Hygiene Data'!G125)),NA())</f>
        <v>#N/A</v>
      </c>
      <c r="BL131" s="539" t="e">
        <f ca="1">+IF(AND(ISNUMBER(OFFSET('Hygiene Data'!$H$5,0,10*ROW('Hygiene Data'!H125))),'Data Summary'!EA131="Yes"),OFFSET('Hygiene Data'!$H$5,0,10*ROW('Hygiene Data'!H125)),NA())</f>
        <v>#N/A</v>
      </c>
      <c r="BM131" s="539" t="e">
        <f ca="1">+IF(AND(ISNUMBER(OFFSET('Hygiene Data'!$H$7,0,10*ROW('Hygiene Data'!H125))),'Data Summary'!EB131="Yes"),OFFSET('Hygiene Data'!$H$7,0,10*ROW('Hygiene Data'!H125)),NA())</f>
        <v>#N/A</v>
      </c>
      <c r="BN131" s="539" t="e">
        <f ca="1">+IF(AND(ISNUMBER(OFFSET('Hygiene Data'!$H$9,0,10*ROW('Hygiene Data'!H125))),'Data Summary'!EC131="Yes"),OFFSET('Hygiene Data'!$H$9,0,10*ROW('Hygiene Data'!H125)),NA())</f>
        <v>#N/A</v>
      </c>
      <c r="BO131" s="539" t="e">
        <f ca="1">+IF(AND(ISNUMBER(OFFSET('Hygiene Data'!$I$5,0,10*ROW('Hygiene Data'!I125))),'Data Summary'!ED131="Yes"),OFFSET('Hygiene Data'!$I$5,0,10*ROW('Hygiene Data'!I125)),NA())</f>
        <v>#N/A</v>
      </c>
      <c r="BP131" s="539" t="e">
        <f ca="1">+IF(AND(ISNUMBER(OFFSET('Hygiene Data'!$I$7,0,10*ROW('Hygiene Data'!I125))),'Data Summary'!EE131="Yes"),OFFSET('Hygiene Data'!$I$7,0,10*ROW('Hygiene Data'!I125)),NA())</f>
        <v>#N/A</v>
      </c>
      <c r="BQ131" s="539" t="e">
        <f ca="1">+IF(AND(ISNUMBER(OFFSET('Hygiene Data'!$I$9,0,10*ROW('Hygiene Data'!I125))),'Data Summary'!EF131="Yes"),OFFSET('Hygiene Data'!$I$9,0,10*ROW('Hygiene Data'!I125)),NA())</f>
        <v>#N/A</v>
      </c>
    </row>
    <row r="132" spans="1:69" x14ac:dyDescent="0.25">
      <c r="A132" s="535" t="e">
        <f ca="1">+RIGHT('Data Summary'!A132,LEN('Data Summary'!A132)-9)</f>
        <v>#VALUE!</v>
      </c>
      <c r="B132" s="509" t="str">
        <f ca="1">+IF(ISTEXT('Data Summary'!B132),'Data Summary'!B132,"")</f>
        <v/>
      </c>
      <c r="C132" s="536" t="e">
        <f ca="1">+VALUE('Data Summary'!C132)</f>
        <v>#VALUE!</v>
      </c>
      <c r="D132" s="537" t="e">
        <f ca="1">+IF(AND(ISNUMBER(OFFSET('Water Data'!$D$4,0,10*ROW('Water Data'!D126))),'Data Summary'!BS132="Yes"),100-OFFSET('Water Data'!$D$4,0,10*ROW('Water Data'!D126)),NA())</f>
        <v>#N/A</v>
      </c>
      <c r="E132" s="537" t="e">
        <f ca="1">+IF(AND(ISNUMBER(OFFSET('Water Data'!$D$6,0,10*ROW('Water Data'!D126))),'Data Summary'!BT132="Yes"),OFFSET('Water Data'!$D$6,0,10*ROW('Water Data'!D126)),NA())</f>
        <v>#N/A</v>
      </c>
      <c r="F132" s="537" t="e">
        <f ca="1">+IF(AND(ISNUMBER(OFFSET('Water Data'!$D$9,0,10*ROW('Water Data'!D126))),'Data Summary'!BU132="Yes"),OFFSET('Water Data'!$D$9,0,10*ROW('Water Data'!D126)),NA())</f>
        <v>#N/A</v>
      </c>
      <c r="G132" s="537" t="e">
        <f ca="1">+IF(AND(ISNUMBER(OFFSET('Water Data'!$E$4,0,10*ROW('Water Data'!E126))),'Data Summary'!BV132="Yes"),100-OFFSET('Water Data'!$E$4,0,10*ROW('Water Data'!E126)),NA())</f>
        <v>#N/A</v>
      </c>
      <c r="H132" s="537" t="e">
        <f ca="1">+IF(AND(ISNUMBER(OFFSET('Water Data'!$E$6,0,10*ROW('Water Data'!E126))),'Data Summary'!BW132="Yes"),OFFSET('Water Data'!$E$6,0,10*ROW('Water Data'!E126)),NA())</f>
        <v>#N/A</v>
      </c>
      <c r="I132" s="537" t="e">
        <f ca="1">+IF(AND(ISNUMBER(OFFSET('Water Data'!$E$9,0,10*ROW('Water Data'!E126))),'Data Summary'!BX132="Yes"),OFFSET('Water Data'!$E$9,0,10*ROW('Water Data'!E126)),NA())</f>
        <v>#N/A</v>
      </c>
      <c r="J132" s="537" t="e">
        <f ca="1">+IF(AND(ISNUMBER(OFFSET('Water Data'!$F$4,0,10*ROW('Water Data'!F126))),'Data Summary'!BY132="Yes"),100-OFFSET('Water Data'!$F$4,0,10*ROW('Water Data'!F126)),NA())</f>
        <v>#N/A</v>
      </c>
      <c r="K132" s="537" t="e">
        <f ca="1">+IF(AND(ISNUMBER(OFFSET('Water Data'!$F$6,0,10*ROW('Water Data'!F126))),'Data Summary'!BZ132="Yes"),OFFSET('Water Data'!$F$6,0,10*ROW('Water Data'!F126)),NA())</f>
        <v>#N/A</v>
      </c>
      <c r="L132" s="537" t="e">
        <f ca="1">+IF(AND(ISNUMBER(OFFSET('Water Data'!$F$9,0,10*ROW('Water Data'!F126))),'Data Summary'!CA132="Yes"),OFFSET('Water Data'!$F$9,0,10*ROW('Water Data'!F126)),NA())</f>
        <v>#N/A</v>
      </c>
      <c r="M132" s="537" t="e">
        <f ca="1">+IF(AND(ISNUMBER(OFFSET('Water Data'!$G$4,0,10*ROW('Water Data'!G126))),'Data Summary'!CB132="Yes"),100-OFFSET('Water Data'!$G$4,0,10*ROW('Water Data'!G126)),NA())</f>
        <v>#N/A</v>
      </c>
      <c r="N132" s="537" t="e">
        <f ca="1">+IF(AND(ISNUMBER(OFFSET('Water Data'!$G$6,0,10*ROW('Water Data'!G126))),'Data Summary'!CC132="Yes"),OFFSET('Water Data'!$G$6,0,10*ROW('Water Data'!G126)),NA())</f>
        <v>#N/A</v>
      </c>
      <c r="O132" s="537" t="e">
        <f ca="1">+IF(AND(ISNUMBER(OFFSET('Water Data'!$G$9,0,10*ROW('Water Data'!G126))),'Data Summary'!CD132="Yes"),OFFSET('Water Data'!$G$9,0,10*ROW('Water Data'!G126)),NA())</f>
        <v>#N/A</v>
      </c>
      <c r="P132" s="537" t="e">
        <f ca="1">+IF(AND(ISNUMBER(OFFSET('Water Data'!$H$4,0,10*ROW('Water Data'!H126))),'Data Summary'!CE132="Yes"),100-OFFSET('Water Data'!$H$4,0,10*ROW('Water Data'!H126)),NA())</f>
        <v>#N/A</v>
      </c>
      <c r="Q132" s="537" t="e">
        <f ca="1">+IF(AND(ISNUMBER(OFFSET('Water Data'!$H$6,0,10*ROW('Water Data'!H126))),'Data Summary'!CF132="Yes"),OFFSET('Water Data'!$H$6,0,10*ROW('Water Data'!H126)),NA())</f>
        <v>#N/A</v>
      </c>
      <c r="R132" s="537" t="e">
        <f ca="1">+IF(AND(ISNUMBER(OFFSET('Water Data'!$H$9,0,10*ROW('Water Data'!H126))),'Data Summary'!CG132="Yes"),OFFSET('Water Data'!$H$9,0,10*ROW('Water Data'!H126)),NA())</f>
        <v>#N/A</v>
      </c>
      <c r="S132" s="537" t="e">
        <f ca="1">+IF(AND(ISNUMBER(OFFSET('Water Data'!$I$4,0,10*ROW('Water Data'!I126))),'Data Summary'!CH132="Yes"),100-OFFSET('Water Data'!$I$4,0,10*ROW('Water Data'!I126)),NA())</f>
        <v>#N/A</v>
      </c>
      <c r="T132" s="537" t="e">
        <f ca="1">+IF(AND(ISNUMBER(OFFSET('Water Data'!$I$6,0,10*ROW('Water Data'!I126))),'Data Summary'!CI132="Yes"),OFFSET('Water Data'!$I$6,0,10*ROW('Water Data'!I126)),NA())</f>
        <v>#N/A</v>
      </c>
      <c r="U132" s="537" t="e">
        <f ca="1">+IF(AND(ISNUMBER(OFFSET('Water Data'!$I$9,0,10*ROW('Water Data'!I126))),'Data Summary'!CJ132="Yes"),OFFSET('Water Data'!$I$9,0,10*ROW('Water Data'!I126)),NA())</f>
        <v>#N/A</v>
      </c>
      <c r="V132" s="538" t="e">
        <f ca="1">+IF(AND(ISNUMBER(OFFSET('Sanitation Data'!$D$4,0,10*ROW('Sanitation Data'!D126))),'Data Summary'!CK132="Yes"),100-OFFSET('Sanitation Data'!$D$4,0,10*ROW('Sanitation Data'!D126)),NA())</f>
        <v>#N/A</v>
      </c>
      <c r="W132" s="538" t="e">
        <f ca="1">+IF(AND(ISNUMBER(OFFSET('Sanitation Data'!$D$6,0,10*ROW('Sanitation Data'!D126))),'Data Summary'!CL132="Yes"),OFFSET('Sanitation Data'!$D$6,0,10*ROW('Sanitation Data'!D126)),NA())</f>
        <v>#N/A</v>
      </c>
      <c r="X132" s="538" t="e">
        <f ca="1">+IF(AND(ISNUMBER(OFFSET('Sanitation Data'!$D$10,0,10*ROW('Sanitation Data'!D126))),'Data Summary'!CM132="Yes"),OFFSET('Sanitation Data'!$D$10,0,10*ROW('Sanitation Data'!D126)),NA())</f>
        <v>#N/A</v>
      </c>
      <c r="Y132" s="538" t="e">
        <f ca="1">+IF(AND(ISNUMBER(OFFSET('Sanitation Data'!$D$11,0,10*ROW('Sanitation Data'!D126))),'Data Summary'!CN132="Yes"),OFFSET('Sanitation Data'!$D$11,0,10*ROW('Sanitation Data'!D126)),NA())</f>
        <v>#N/A</v>
      </c>
      <c r="Z132" s="538" t="e">
        <f ca="1">+IF(AND(ISNUMBER(OFFSET('Sanitation Data'!$D$12,0,10*ROW('Sanitation Data'!D126))),'Data Summary'!CO132="Yes"),OFFSET('Sanitation Data'!$D$12,0,10*ROW('Sanitation Data'!D126)),NA())</f>
        <v>#N/A</v>
      </c>
      <c r="AA132" s="538" t="e">
        <f ca="1">+IF(AND(ISNUMBER(OFFSET('Sanitation Data'!$E$4,0,10*ROW('Sanitation Data'!E126))),'Data Summary'!CP132="Yes"),100-OFFSET('Sanitation Data'!$E$4,0,10*ROW('Sanitation Data'!E126)),NA())</f>
        <v>#N/A</v>
      </c>
      <c r="AB132" s="538" t="e">
        <f ca="1">+IF(AND(ISNUMBER(OFFSET('Sanitation Data'!$E$6,0,10*ROW('Sanitation Data'!E126))),'Data Summary'!CQ132="Yes"),OFFSET('Sanitation Data'!$E$6,0,10*ROW('Sanitation Data'!E126)),NA())</f>
        <v>#N/A</v>
      </c>
      <c r="AC132" s="538" t="e">
        <f ca="1">+IF(AND(ISNUMBER(OFFSET('Sanitation Data'!$E$10,0,10*ROW('Sanitation Data'!E126))),'Data Summary'!CR132="Yes"),OFFSET('Sanitation Data'!$E$10,0,10*ROW('Sanitation Data'!E126)),NA())</f>
        <v>#N/A</v>
      </c>
      <c r="AD132" s="538" t="e">
        <f ca="1">+IF(AND(ISNUMBER(OFFSET('Sanitation Data'!$E$11,0,10*ROW('Sanitation Data'!E126))),'Data Summary'!CS132="Yes"),OFFSET('Sanitation Data'!$E$11,0,10*ROW('Sanitation Data'!E126)),NA())</f>
        <v>#N/A</v>
      </c>
      <c r="AE132" s="538" t="e">
        <f ca="1">+IF(AND(ISNUMBER(OFFSET('Sanitation Data'!$E$12,0,10*ROW('Sanitation Data'!E126))),'Data Summary'!CT132="Yes"),OFFSET('Sanitation Data'!$E$12,0,10*ROW('Sanitation Data'!E126)),NA())</f>
        <v>#N/A</v>
      </c>
      <c r="AF132" s="538" t="e">
        <f ca="1">+IF(AND(ISNUMBER(OFFSET('Sanitation Data'!$F$4,0,10*ROW('Sanitation Data'!F126))),'Data Summary'!CU132="Yes"),100-OFFSET('Sanitation Data'!$F$4,0,10*ROW('Sanitation Data'!F126)),NA())</f>
        <v>#N/A</v>
      </c>
      <c r="AG132" s="538" t="e">
        <f ca="1">+IF(AND(ISNUMBER(OFFSET('Sanitation Data'!$F$6,0,10*ROW('Sanitation Data'!F126))),'Data Summary'!CV132="Yes"),OFFSET('Sanitation Data'!$F$6,0,10*ROW('Sanitation Data'!F126)),NA())</f>
        <v>#N/A</v>
      </c>
      <c r="AH132" s="538" t="e">
        <f ca="1">+IF(AND(ISNUMBER(OFFSET('Sanitation Data'!$F$10,0,10*ROW('Sanitation Data'!F126))),'Data Summary'!CW132="Yes"),OFFSET('Sanitation Data'!$F$10,0,10*ROW('Sanitation Data'!F126)),NA())</f>
        <v>#N/A</v>
      </c>
      <c r="AI132" s="538" t="e">
        <f ca="1">+IF(AND(ISNUMBER(OFFSET('Sanitation Data'!$F$11,0,10*ROW('Sanitation Data'!F126))),'Data Summary'!CX132="Yes"),OFFSET('Sanitation Data'!$F$11,0,10*ROW('Sanitation Data'!F126)),NA())</f>
        <v>#N/A</v>
      </c>
      <c r="AJ132" s="538" t="e">
        <f ca="1">+IF(AND(ISNUMBER(OFFSET('Sanitation Data'!$F$12,0,10*ROW('Sanitation Data'!F126))),'Data Summary'!CY132="Yes"),OFFSET('Sanitation Data'!$F$12,0,10*ROW('Sanitation Data'!F126)),NA())</f>
        <v>#N/A</v>
      </c>
      <c r="AK132" s="538" t="e">
        <f ca="1">+IF(AND(ISNUMBER(OFFSET('Sanitation Data'!$G$4,0,10*ROW('Sanitation Data'!G126))),'Data Summary'!CZ132="Yes"),100-OFFSET('Sanitation Data'!$G$4,0,10*ROW('Sanitation Data'!G126)),NA())</f>
        <v>#N/A</v>
      </c>
      <c r="AL132" s="538" t="e">
        <f ca="1">+IF(AND(ISNUMBER(OFFSET('Sanitation Data'!$G$6,0,10*ROW('Sanitation Data'!G126))),'Data Summary'!DA132="Yes"),OFFSET('Sanitation Data'!$G$6,0,10*ROW('Sanitation Data'!G126)),NA())</f>
        <v>#N/A</v>
      </c>
      <c r="AM132" s="538" t="e">
        <f ca="1">+IF(AND(ISNUMBER(OFFSET('Sanitation Data'!$G$10,0,10*ROW('Sanitation Data'!G126))),'Data Summary'!DB132="Yes"),OFFSET('Sanitation Data'!$G$10,0,10*ROW('Sanitation Data'!G126)),NA())</f>
        <v>#N/A</v>
      </c>
      <c r="AN132" s="538" t="e">
        <f ca="1">+IF(AND(ISNUMBER(OFFSET('Sanitation Data'!$G$11,0,10*ROW('Sanitation Data'!G126))),'Data Summary'!DC132="Yes"),OFFSET('Sanitation Data'!$G$11,0,10*ROW('Sanitation Data'!G126)),NA())</f>
        <v>#N/A</v>
      </c>
      <c r="AO132" s="538" t="e">
        <f ca="1">+IF(AND(ISNUMBER(OFFSET('Sanitation Data'!$G$12,0,10*ROW('Sanitation Data'!G126))),'Data Summary'!DD132="Yes"),OFFSET('Sanitation Data'!$G$12,0,10*ROW('Sanitation Data'!G126)),NA())</f>
        <v>#N/A</v>
      </c>
      <c r="AP132" s="538" t="e">
        <f ca="1">+IF(AND(ISNUMBER(OFFSET('Sanitation Data'!$H$4,0,10*ROW('Sanitation Data'!H126))),'Data Summary'!DE132="Yes"),100-OFFSET('Sanitation Data'!$H$4,0,10*ROW('Sanitation Data'!H126)),NA())</f>
        <v>#N/A</v>
      </c>
      <c r="AQ132" s="538" t="e">
        <f ca="1">+IF(AND(ISNUMBER(OFFSET('Sanitation Data'!$H$6,0,10*ROW('Sanitation Data'!H126))),'Data Summary'!DF132="Yes"),OFFSET('Sanitation Data'!$H$6,0,10*ROW('Sanitation Data'!H126)),NA())</f>
        <v>#N/A</v>
      </c>
      <c r="AR132" s="538" t="e">
        <f ca="1">+IF(AND(ISNUMBER(OFFSET('Sanitation Data'!$H$10,0,10*ROW('Sanitation Data'!H126))),'Data Summary'!DG132="Yes"),OFFSET('Sanitation Data'!$H$10,0,10*ROW('Sanitation Data'!H126)),NA())</f>
        <v>#N/A</v>
      </c>
      <c r="AS132" s="538" t="e">
        <f ca="1">+IF(AND(ISNUMBER(OFFSET('Sanitation Data'!$H$11,0,10*ROW('Sanitation Data'!H126))),'Data Summary'!DH132="Yes"),OFFSET('Sanitation Data'!$H$11,0,10*ROW('Sanitation Data'!H126)),NA())</f>
        <v>#N/A</v>
      </c>
      <c r="AT132" s="538" t="e">
        <f ca="1">+IF(AND(ISNUMBER(OFFSET('Sanitation Data'!$H$12,0,10*ROW('Sanitation Data'!H126))),'Data Summary'!DI132="Yes"),OFFSET('Sanitation Data'!$H$12,0,10*ROW('Sanitation Data'!H126)),NA())</f>
        <v>#N/A</v>
      </c>
      <c r="AU132" s="538" t="e">
        <f ca="1">+IF(AND(ISNUMBER(OFFSET('Sanitation Data'!$I$4,0,10*ROW('Sanitation Data'!I126))),'Data Summary'!DJ132="Yes"),100-OFFSET('Sanitation Data'!$I$4,0,10*ROW('Sanitation Data'!I126)),NA())</f>
        <v>#N/A</v>
      </c>
      <c r="AV132" s="538" t="e">
        <f ca="1">+IF(AND(ISNUMBER(OFFSET('Sanitation Data'!$I$6,0,10*ROW('Sanitation Data'!I126))),'Data Summary'!DK132="Yes"),OFFSET('Sanitation Data'!$I$6,0,10*ROW('Sanitation Data'!I126)),NA())</f>
        <v>#N/A</v>
      </c>
      <c r="AW132" s="538" t="e">
        <f ca="1">+IF(AND(ISNUMBER(OFFSET('Sanitation Data'!$I$10,0,10*ROW('Sanitation Data'!I126))),'Data Summary'!DL132="Yes"),OFFSET('Sanitation Data'!$I$10,0,10*ROW('Sanitation Data'!I126)),NA())</f>
        <v>#N/A</v>
      </c>
      <c r="AX132" s="538" t="e">
        <f ca="1">+IF(AND(ISNUMBER(OFFSET('Sanitation Data'!$I$11,0,10*ROW('Sanitation Data'!I126))),'Data Summary'!DM132="Yes"),OFFSET('Sanitation Data'!$I$11,0,10*ROW('Sanitation Data'!I126)),NA())</f>
        <v>#N/A</v>
      </c>
      <c r="AY132" s="538" t="e">
        <f ca="1">+IF(AND(ISNUMBER(OFFSET('Sanitation Data'!$I$12,0,10*ROW('Sanitation Data'!I126))),'Data Summary'!DN132="Yes"),OFFSET('Sanitation Data'!$I$12,0,10*ROW('Sanitation Data'!I126)),NA())</f>
        <v>#N/A</v>
      </c>
      <c r="AZ132" s="539" t="e">
        <f ca="1">+IF(AND(ISNUMBER(OFFSET('Hygiene Data'!$D$5,0,10*ROW('Hygiene Data'!D126))),'Data Summary'!DO132="Yes"),OFFSET('Hygiene Data'!$D$5,0,10*ROW('Hygiene Data'!D126)),NA())</f>
        <v>#N/A</v>
      </c>
      <c r="BA132" s="539" t="e">
        <f ca="1">+IF(AND(ISNUMBER(OFFSET('Hygiene Data'!$D$7,0,10*ROW('Hygiene Data'!D126))),'Data Summary'!DP132="Yes"),OFFSET('Hygiene Data'!$D$7,0,10*ROW('Hygiene Data'!D126)),NA())</f>
        <v>#N/A</v>
      </c>
      <c r="BB132" s="539" t="e">
        <f ca="1">+IF(AND(ISNUMBER(OFFSET('Hygiene Data'!$D$9,0,10*ROW('Hygiene Data'!D126))),'Data Summary'!DQ132="Yes"),OFFSET('Hygiene Data'!$D$9,0,10*ROW('Hygiene Data'!D126)),NA())</f>
        <v>#N/A</v>
      </c>
      <c r="BC132" s="539" t="e">
        <f ca="1">+IF(AND(ISNUMBER(OFFSET('Hygiene Data'!$E$5,0,10*ROW('Hygiene Data'!E126))),'Data Summary'!DR132="Yes"),OFFSET('Hygiene Data'!$E$5,0,10*ROW('Hygiene Data'!E126)),NA())</f>
        <v>#N/A</v>
      </c>
      <c r="BD132" s="539" t="e">
        <f ca="1">+IF(AND(ISNUMBER(OFFSET('Hygiene Data'!$E$7,0,10*ROW('Hygiene Data'!E126))),'Data Summary'!DS132="Yes"),OFFSET('Hygiene Data'!$E$7,0,10*ROW('Hygiene Data'!E126)),NA())</f>
        <v>#N/A</v>
      </c>
      <c r="BE132" s="539" t="e">
        <f ca="1">+IF(AND(ISNUMBER(OFFSET('Hygiene Data'!$E$9,0,10*ROW('Hygiene Data'!E126))),'Data Summary'!DT132="Yes"),OFFSET('Hygiene Data'!$E$9,0,10*ROW('Hygiene Data'!E126)),NA())</f>
        <v>#N/A</v>
      </c>
      <c r="BF132" s="539" t="e">
        <f ca="1">+IF(AND(ISNUMBER(OFFSET('Hygiene Data'!$F$5,0,10*ROW('Hygiene Data'!F126))),'Data Summary'!DU132="Yes"),OFFSET('Hygiene Data'!$F$5,0,10*ROW('Hygiene Data'!F126)),NA())</f>
        <v>#N/A</v>
      </c>
      <c r="BG132" s="539" t="e">
        <f ca="1">+IF(AND(ISNUMBER(OFFSET('Hygiene Data'!$F$7,0,10*ROW('Hygiene Data'!F126))),'Data Summary'!DV132="Yes"),OFFSET('Hygiene Data'!$F$7,0,10*ROW('Hygiene Data'!F126)),NA())</f>
        <v>#N/A</v>
      </c>
      <c r="BH132" s="539" t="e">
        <f ca="1">+IF(AND(ISNUMBER(OFFSET('Hygiene Data'!$F$9,0,10*ROW('Hygiene Data'!F126))),'Data Summary'!DW132="Yes"),OFFSET('Hygiene Data'!$F$9,0,10*ROW('Hygiene Data'!F126)),NA())</f>
        <v>#N/A</v>
      </c>
      <c r="BI132" s="539" t="e">
        <f ca="1">+IF(AND(ISNUMBER(OFFSET('Hygiene Data'!$G$5,0,10*ROW('Hygiene Data'!G126))),'Data Summary'!DX132="Yes"),OFFSET('Hygiene Data'!$G$5,0,10*ROW('Hygiene Data'!G126)),NA())</f>
        <v>#N/A</v>
      </c>
      <c r="BJ132" s="539" t="e">
        <f ca="1">+IF(AND(ISNUMBER(OFFSET('Hygiene Data'!$G$7,0,10*ROW('Hygiene Data'!G126))),'Data Summary'!DY132="Yes"),OFFSET('Hygiene Data'!$G$7,0,10*ROW('Hygiene Data'!G126)),NA())</f>
        <v>#N/A</v>
      </c>
      <c r="BK132" s="539" t="e">
        <f ca="1">+IF(AND(ISNUMBER(OFFSET('Hygiene Data'!$G$9,0,10*ROW('Hygiene Data'!G126))),'Data Summary'!DZ132="Yes"),OFFSET('Hygiene Data'!$G$9,0,10*ROW('Hygiene Data'!G126)),NA())</f>
        <v>#N/A</v>
      </c>
      <c r="BL132" s="539" t="e">
        <f ca="1">+IF(AND(ISNUMBER(OFFSET('Hygiene Data'!$H$5,0,10*ROW('Hygiene Data'!H126))),'Data Summary'!EA132="Yes"),OFFSET('Hygiene Data'!$H$5,0,10*ROW('Hygiene Data'!H126)),NA())</f>
        <v>#N/A</v>
      </c>
      <c r="BM132" s="539" t="e">
        <f ca="1">+IF(AND(ISNUMBER(OFFSET('Hygiene Data'!$H$7,0,10*ROW('Hygiene Data'!H126))),'Data Summary'!EB132="Yes"),OFFSET('Hygiene Data'!$H$7,0,10*ROW('Hygiene Data'!H126)),NA())</f>
        <v>#N/A</v>
      </c>
      <c r="BN132" s="539" t="e">
        <f ca="1">+IF(AND(ISNUMBER(OFFSET('Hygiene Data'!$H$9,0,10*ROW('Hygiene Data'!H126))),'Data Summary'!EC132="Yes"),OFFSET('Hygiene Data'!$H$9,0,10*ROW('Hygiene Data'!H126)),NA())</f>
        <v>#N/A</v>
      </c>
      <c r="BO132" s="539" t="e">
        <f ca="1">+IF(AND(ISNUMBER(OFFSET('Hygiene Data'!$I$5,0,10*ROW('Hygiene Data'!I126))),'Data Summary'!ED132="Yes"),OFFSET('Hygiene Data'!$I$5,0,10*ROW('Hygiene Data'!I126)),NA())</f>
        <v>#N/A</v>
      </c>
      <c r="BP132" s="539" t="e">
        <f ca="1">+IF(AND(ISNUMBER(OFFSET('Hygiene Data'!$I$7,0,10*ROW('Hygiene Data'!I126))),'Data Summary'!EE132="Yes"),OFFSET('Hygiene Data'!$I$7,0,10*ROW('Hygiene Data'!I126)),NA())</f>
        <v>#N/A</v>
      </c>
      <c r="BQ132" s="539" t="e">
        <f ca="1">+IF(AND(ISNUMBER(OFFSET('Hygiene Data'!$I$9,0,10*ROW('Hygiene Data'!I126))),'Data Summary'!EF132="Yes"),OFFSET('Hygiene Data'!$I$9,0,10*ROW('Hygiene Data'!I126)),NA())</f>
        <v>#N/A</v>
      </c>
    </row>
    <row r="133" spans="1:69" x14ac:dyDescent="0.25">
      <c r="A133" s="535" t="e">
        <f ca="1">+RIGHT('Data Summary'!A133,LEN('Data Summary'!A133)-9)</f>
        <v>#VALUE!</v>
      </c>
      <c r="B133" s="509" t="str">
        <f ca="1">+IF(ISTEXT('Data Summary'!B133),'Data Summary'!B133,"")</f>
        <v/>
      </c>
      <c r="C133" s="536" t="e">
        <f ca="1">+VALUE('Data Summary'!C133)</f>
        <v>#VALUE!</v>
      </c>
      <c r="D133" s="537" t="e">
        <f ca="1">+IF(AND(ISNUMBER(OFFSET('Water Data'!$D$4,0,10*ROW('Water Data'!D127))),'Data Summary'!BS133="Yes"),100-OFFSET('Water Data'!$D$4,0,10*ROW('Water Data'!D127)),NA())</f>
        <v>#N/A</v>
      </c>
      <c r="E133" s="537" t="e">
        <f ca="1">+IF(AND(ISNUMBER(OFFSET('Water Data'!$D$6,0,10*ROW('Water Data'!D127))),'Data Summary'!BT133="Yes"),OFFSET('Water Data'!$D$6,0,10*ROW('Water Data'!D127)),NA())</f>
        <v>#N/A</v>
      </c>
      <c r="F133" s="537" t="e">
        <f ca="1">+IF(AND(ISNUMBER(OFFSET('Water Data'!$D$9,0,10*ROW('Water Data'!D127))),'Data Summary'!BU133="Yes"),OFFSET('Water Data'!$D$9,0,10*ROW('Water Data'!D127)),NA())</f>
        <v>#N/A</v>
      </c>
      <c r="G133" s="537" t="e">
        <f ca="1">+IF(AND(ISNUMBER(OFFSET('Water Data'!$E$4,0,10*ROW('Water Data'!E127))),'Data Summary'!BV133="Yes"),100-OFFSET('Water Data'!$E$4,0,10*ROW('Water Data'!E127)),NA())</f>
        <v>#N/A</v>
      </c>
      <c r="H133" s="537" t="e">
        <f ca="1">+IF(AND(ISNUMBER(OFFSET('Water Data'!$E$6,0,10*ROW('Water Data'!E127))),'Data Summary'!BW133="Yes"),OFFSET('Water Data'!$E$6,0,10*ROW('Water Data'!E127)),NA())</f>
        <v>#N/A</v>
      </c>
      <c r="I133" s="537" t="e">
        <f ca="1">+IF(AND(ISNUMBER(OFFSET('Water Data'!$E$9,0,10*ROW('Water Data'!E127))),'Data Summary'!BX133="Yes"),OFFSET('Water Data'!$E$9,0,10*ROW('Water Data'!E127)),NA())</f>
        <v>#N/A</v>
      </c>
      <c r="J133" s="537" t="e">
        <f ca="1">+IF(AND(ISNUMBER(OFFSET('Water Data'!$F$4,0,10*ROW('Water Data'!F127))),'Data Summary'!BY133="Yes"),100-OFFSET('Water Data'!$F$4,0,10*ROW('Water Data'!F127)),NA())</f>
        <v>#N/A</v>
      </c>
      <c r="K133" s="537" t="e">
        <f ca="1">+IF(AND(ISNUMBER(OFFSET('Water Data'!$F$6,0,10*ROW('Water Data'!F127))),'Data Summary'!BZ133="Yes"),OFFSET('Water Data'!$F$6,0,10*ROW('Water Data'!F127)),NA())</f>
        <v>#N/A</v>
      </c>
      <c r="L133" s="537" t="e">
        <f ca="1">+IF(AND(ISNUMBER(OFFSET('Water Data'!$F$9,0,10*ROW('Water Data'!F127))),'Data Summary'!CA133="Yes"),OFFSET('Water Data'!$F$9,0,10*ROW('Water Data'!F127)),NA())</f>
        <v>#N/A</v>
      </c>
      <c r="M133" s="537" t="e">
        <f ca="1">+IF(AND(ISNUMBER(OFFSET('Water Data'!$G$4,0,10*ROW('Water Data'!G127))),'Data Summary'!CB133="Yes"),100-OFFSET('Water Data'!$G$4,0,10*ROW('Water Data'!G127)),NA())</f>
        <v>#N/A</v>
      </c>
      <c r="N133" s="537" t="e">
        <f ca="1">+IF(AND(ISNUMBER(OFFSET('Water Data'!$G$6,0,10*ROW('Water Data'!G127))),'Data Summary'!CC133="Yes"),OFFSET('Water Data'!$G$6,0,10*ROW('Water Data'!G127)),NA())</f>
        <v>#N/A</v>
      </c>
      <c r="O133" s="537" t="e">
        <f ca="1">+IF(AND(ISNUMBER(OFFSET('Water Data'!$G$9,0,10*ROW('Water Data'!G127))),'Data Summary'!CD133="Yes"),OFFSET('Water Data'!$G$9,0,10*ROW('Water Data'!G127)),NA())</f>
        <v>#N/A</v>
      </c>
      <c r="P133" s="537" t="e">
        <f ca="1">+IF(AND(ISNUMBER(OFFSET('Water Data'!$H$4,0,10*ROW('Water Data'!H127))),'Data Summary'!CE133="Yes"),100-OFFSET('Water Data'!$H$4,0,10*ROW('Water Data'!H127)),NA())</f>
        <v>#N/A</v>
      </c>
      <c r="Q133" s="537" t="e">
        <f ca="1">+IF(AND(ISNUMBER(OFFSET('Water Data'!$H$6,0,10*ROW('Water Data'!H127))),'Data Summary'!CF133="Yes"),OFFSET('Water Data'!$H$6,0,10*ROW('Water Data'!H127)),NA())</f>
        <v>#N/A</v>
      </c>
      <c r="R133" s="537" t="e">
        <f ca="1">+IF(AND(ISNUMBER(OFFSET('Water Data'!$H$9,0,10*ROW('Water Data'!H127))),'Data Summary'!CG133="Yes"),OFFSET('Water Data'!$H$9,0,10*ROW('Water Data'!H127)),NA())</f>
        <v>#N/A</v>
      </c>
      <c r="S133" s="537" t="e">
        <f ca="1">+IF(AND(ISNUMBER(OFFSET('Water Data'!$I$4,0,10*ROW('Water Data'!I127))),'Data Summary'!CH133="Yes"),100-OFFSET('Water Data'!$I$4,0,10*ROW('Water Data'!I127)),NA())</f>
        <v>#N/A</v>
      </c>
      <c r="T133" s="537" t="e">
        <f ca="1">+IF(AND(ISNUMBER(OFFSET('Water Data'!$I$6,0,10*ROW('Water Data'!I127))),'Data Summary'!CI133="Yes"),OFFSET('Water Data'!$I$6,0,10*ROW('Water Data'!I127)),NA())</f>
        <v>#N/A</v>
      </c>
      <c r="U133" s="537" t="e">
        <f ca="1">+IF(AND(ISNUMBER(OFFSET('Water Data'!$I$9,0,10*ROW('Water Data'!I127))),'Data Summary'!CJ133="Yes"),OFFSET('Water Data'!$I$9,0,10*ROW('Water Data'!I127)),NA())</f>
        <v>#N/A</v>
      </c>
      <c r="V133" s="538" t="e">
        <f ca="1">+IF(AND(ISNUMBER(OFFSET('Sanitation Data'!$D$4,0,10*ROW('Sanitation Data'!D127))),'Data Summary'!CK133="Yes"),100-OFFSET('Sanitation Data'!$D$4,0,10*ROW('Sanitation Data'!D127)),NA())</f>
        <v>#N/A</v>
      </c>
      <c r="W133" s="538" t="e">
        <f ca="1">+IF(AND(ISNUMBER(OFFSET('Sanitation Data'!$D$6,0,10*ROW('Sanitation Data'!D127))),'Data Summary'!CL133="Yes"),OFFSET('Sanitation Data'!$D$6,0,10*ROW('Sanitation Data'!D127)),NA())</f>
        <v>#N/A</v>
      </c>
      <c r="X133" s="538" t="e">
        <f ca="1">+IF(AND(ISNUMBER(OFFSET('Sanitation Data'!$D$10,0,10*ROW('Sanitation Data'!D127))),'Data Summary'!CM133="Yes"),OFFSET('Sanitation Data'!$D$10,0,10*ROW('Sanitation Data'!D127)),NA())</f>
        <v>#N/A</v>
      </c>
      <c r="Y133" s="538" t="e">
        <f ca="1">+IF(AND(ISNUMBER(OFFSET('Sanitation Data'!$D$11,0,10*ROW('Sanitation Data'!D127))),'Data Summary'!CN133="Yes"),OFFSET('Sanitation Data'!$D$11,0,10*ROW('Sanitation Data'!D127)),NA())</f>
        <v>#N/A</v>
      </c>
      <c r="Z133" s="538" t="e">
        <f ca="1">+IF(AND(ISNUMBER(OFFSET('Sanitation Data'!$D$12,0,10*ROW('Sanitation Data'!D127))),'Data Summary'!CO133="Yes"),OFFSET('Sanitation Data'!$D$12,0,10*ROW('Sanitation Data'!D127)),NA())</f>
        <v>#N/A</v>
      </c>
      <c r="AA133" s="538" t="e">
        <f ca="1">+IF(AND(ISNUMBER(OFFSET('Sanitation Data'!$E$4,0,10*ROW('Sanitation Data'!E127))),'Data Summary'!CP133="Yes"),100-OFFSET('Sanitation Data'!$E$4,0,10*ROW('Sanitation Data'!E127)),NA())</f>
        <v>#N/A</v>
      </c>
      <c r="AB133" s="538" t="e">
        <f ca="1">+IF(AND(ISNUMBER(OFFSET('Sanitation Data'!$E$6,0,10*ROW('Sanitation Data'!E127))),'Data Summary'!CQ133="Yes"),OFFSET('Sanitation Data'!$E$6,0,10*ROW('Sanitation Data'!E127)),NA())</f>
        <v>#N/A</v>
      </c>
      <c r="AC133" s="538" t="e">
        <f ca="1">+IF(AND(ISNUMBER(OFFSET('Sanitation Data'!$E$10,0,10*ROW('Sanitation Data'!E127))),'Data Summary'!CR133="Yes"),OFFSET('Sanitation Data'!$E$10,0,10*ROW('Sanitation Data'!E127)),NA())</f>
        <v>#N/A</v>
      </c>
      <c r="AD133" s="538" t="e">
        <f ca="1">+IF(AND(ISNUMBER(OFFSET('Sanitation Data'!$E$11,0,10*ROW('Sanitation Data'!E127))),'Data Summary'!CS133="Yes"),OFFSET('Sanitation Data'!$E$11,0,10*ROW('Sanitation Data'!E127)),NA())</f>
        <v>#N/A</v>
      </c>
      <c r="AE133" s="538" t="e">
        <f ca="1">+IF(AND(ISNUMBER(OFFSET('Sanitation Data'!$E$12,0,10*ROW('Sanitation Data'!E127))),'Data Summary'!CT133="Yes"),OFFSET('Sanitation Data'!$E$12,0,10*ROW('Sanitation Data'!E127)),NA())</f>
        <v>#N/A</v>
      </c>
      <c r="AF133" s="538" t="e">
        <f ca="1">+IF(AND(ISNUMBER(OFFSET('Sanitation Data'!$F$4,0,10*ROW('Sanitation Data'!F127))),'Data Summary'!CU133="Yes"),100-OFFSET('Sanitation Data'!$F$4,0,10*ROW('Sanitation Data'!F127)),NA())</f>
        <v>#N/A</v>
      </c>
      <c r="AG133" s="538" t="e">
        <f ca="1">+IF(AND(ISNUMBER(OFFSET('Sanitation Data'!$F$6,0,10*ROW('Sanitation Data'!F127))),'Data Summary'!CV133="Yes"),OFFSET('Sanitation Data'!$F$6,0,10*ROW('Sanitation Data'!F127)),NA())</f>
        <v>#N/A</v>
      </c>
      <c r="AH133" s="538" t="e">
        <f ca="1">+IF(AND(ISNUMBER(OFFSET('Sanitation Data'!$F$10,0,10*ROW('Sanitation Data'!F127))),'Data Summary'!CW133="Yes"),OFFSET('Sanitation Data'!$F$10,0,10*ROW('Sanitation Data'!F127)),NA())</f>
        <v>#N/A</v>
      </c>
      <c r="AI133" s="538" t="e">
        <f ca="1">+IF(AND(ISNUMBER(OFFSET('Sanitation Data'!$F$11,0,10*ROW('Sanitation Data'!F127))),'Data Summary'!CX133="Yes"),OFFSET('Sanitation Data'!$F$11,0,10*ROW('Sanitation Data'!F127)),NA())</f>
        <v>#N/A</v>
      </c>
      <c r="AJ133" s="538" t="e">
        <f ca="1">+IF(AND(ISNUMBER(OFFSET('Sanitation Data'!$F$12,0,10*ROW('Sanitation Data'!F127))),'Data Summary'!CY133="Yes"),OFFSET('Sanitation Data'!$F$12,0,10*ROW('Sanitation Data'!F127)),NA())</f>
        <v>#N/A</v>
      </c>
      <c r="AK133" s="538" t="e">
        <f ca="1">+IF(AND(ISNUMBER(OFFSET('Sanitation Data'!$G$4,0,10*ROW('Sanitation Data'!G127))),'Data Summary'!CZ133="Yes"),100-OFFSET('Sanitation Data'!$G$4,0,10*ROW('Sanitation Data'!G127)),NA())</f>
        <v>#N/A</v>
      </c>
      <c r="AL133" s="538" t="e">
        <f ca="1">+IF(AND(ISNUMBER(OFFSET('Sanitation Data'!$G$6,0,10*ROW('Sanitation Data'!G127))),'Data Summary'!DA133="Yes"),OFFSET('Sanitation Data'!$G$6,0,10*ROW('Sanitation Data'!G127)),NA())</f>
        <v>#N/A</v>
      </c>
      <c r="AM133" s="538" t="e">
        <f ca="1">+IF(AND(ISNUMBER(OFFSET('Sanitation Data'!$G$10,0,10*ROW('Sanitation Data'!G127))),'Data Summary'!DB133="Yes"),OFFSET('Sanitation Data'!$G$10,0,10*ROW('Sanitation Data'!G127)),NA())</f>
        <v>#N/A</v>
      </c>
      <c r="AN133" s="538" t="e">
        <f ca="1">+IF(AND(ISNUMBER(OFFSET('Sanitation Data'!$G$11,0,10*ROW('Sanitation Data'!G127))),'Data Summary'!DC133="Yes"),OFFSET('Sanitation Data'!$G$11,0,10*ROW('Sanitation Data'!G127)),NA())</f>
        <v>#N/A</v>
      </c>
      <c r="AO133" s="538" t="e">
        <f ca="1">+IF(AND(ISNUMBER(OFFSET('Sanitation Data'!$G$12,0,10*ROW('Sanitation Data'!G127))),'Data Summary'!DD133="Yes"),OFFSET('Sanitation Data'!$G$12,0,10*ROW('Sanitation Data'!G127)),NA())</f>
        <v>#N/A</v>
      </c>
      <c r="AP133" s="538" t="e">
        <f ca="1">+IF(AND(ISNUMBER(OFFSET('Sanitation Data'!$H$4,0,10*ROW('Sanitation Data'!H127))),'Data Summary'!DE133="Yes"),100-OFFSET('Sanitation Data'!$H$4,0,10*ROW('Sanitation Data'!H127)),NA())</f>
        <v>#N/A</v>
      </c>
      <c r="AQ133" s="538" t="e">
        <f ca="1">+IF(AND(ISNUMBER(OFFSET('Sanitation Data'!$H$6,0,10*ROW('Sanitation Data'!H127))),'Data Summary'!DF133="Yes"),OFFSET('Sanitation Data'!$H$6,0,10*ROW('Sanitation Data'!H127)),NA())</f>
        <v>#N/A</v>
      </c>
      <c r="AR133" s="538" t="e">
        <f ca="1">+IF(AND(ISNUMBER(OFFSET('Sanitation Data'!$H$10,0,10*ROW('Sanitation Data'!H127))),'Data Summary'!DG133="Yes"),OFFSET('Sanitation Data'!$H$10,0,10*ROW('Sanitation Data'!H127)),NA())</f>
        <v>#N/A</v>
      </c>
      <c r="AS133" s="538" t="e">
        <f ca="1">+IF(AND(ISNUMBER(OFFSET('Sanitation Data'!$H$11,0,10*ROW('Sanitation Data'!H127))),'Data Summary'!DH133="Yes"),OFFSET('Sanitation Data'!$H$11,0,10*ROW('Sanitation Data'!H127)),NA())</f>
        <v>#N/A</v>
      </c>
      <c r="AT133" s="538" t="e">
        <f ca="1">+IF(AND(ISNUMBER(OFFSET('Sanitation Data'!$H$12,0,10*ROW('Sanitation Data'!H127))),'Data Summary'!DI133="Yes"),OFFSET('Sanitation Data'!$H$12,0,10*ROW('Sanitation Data'!H127)),NA())</f>
        <v>#N/A</v>
      </c>
      <c r="AU133" s="538" t="e">
        <f ca="1">+IF(AND(ISNUMBER(OFFSET('Sanitation Data'!$I$4,0,10*ROW('Sanitation Data'!I127))),'Data Summary'!DJ133="Yes"),100-OFFSET('Sanitation Data'!$I$4,0,10*ROW('Sanitation Data'!I127)),NA())</f>
        <v>#N/A</v>
      </c>
      <c r="AV133" s="538" t="e">
        <f ca="1">+IF(AND(ISNUMBER(OFFSET('Sanitation Data'!$I$6,0,10*ROW('Sanitation Data'!I127))),'Data Summary'!DK133="Yes"),OFFSET('Sanitation Data'!$I$6,0,10*ROW('Sanitation Data'!I127)),NA())</f>
        <v>#N/A</v>
      </c>
      <c r="AW133" s="538" t="e">
        <f ca="1">+IF(AND(ISNUMBER(OFFSET('Sanitation Data'!$I$10,0,10*ROW('Sanitation Data'!I127))),'Data Summary'!DL133="Yes"),OFFSET('Sanitation Data'!$I$10,0,10*ROW('Sanitation Data'!I127)),NA())</f>
        <v>#N/A</v>
      </c>
      <c r="AX133" s="538" t="e">
        <f ca="1">+IF(AND(ISNUMBER(OFFSET('Sanitation Data'!$I$11,0,10*ROW('Sanitation Data'!I127))),'Data Summary'!DM133="Yes"),OFFSET('Sanitation Data'!$I$11,0,10*ROW('Sanitation Data'!I127)),NA())</f>
        <v>#N/A</v>
      </c>
      <c r="AY133" s="538" t="e">
        <f ca="1">+IF(AND(ISNUMBER(OFFSET('Sanitation Data'!$I$12,0,10*ROW('Sanitation Data'!I127))),'Data Summary'!DN133="Yes"),OFFSET('Sanitation Data'!$I$12,0,10*ROW('Sanitation Data'!I127)),NA())</f>
        <v>#N/A</v>
      </c>
      <c r="AZ133" s="539" t="e">
        <f ca="1">+IF(AND(ISNUMBER(OFFSET('Hygiene Data'!$D$5,0,10*ROW('Hygiene Data'!D127))),'Data Summary'!DO133="Yes"),OFFSET('Hygiene Data'!$D$5,0,10*ROW('Hygiene Data'!D127)),NA())</f>
        <v>#N/A</v>
      </c>
      <c r="BA133" s="539" t="e">
        <f ca="1">+IF(AND(ISNUMBER(OFFSET('Hygiene Data'!$D$7,0,10*ROW('Hygiene Data'!D127))),'Data Summary'!DP133="Yes"),OFFSET('Hygiene Data'!$D$7,0,10*ROW('Hygiene Data'!D127)),NA())</f>
        <v>#N/A</v>
      </c>
      <c r="BB133" s="539" t="e">
        <f ca="1">+IF(AND(ISNUMBER(OFFSET('Hygiene Data'!$D$9,0,10*ROW('Hygiene Data'!D127))),'Data Summary'!DQ133="Yes"),OFFSET('Hygiene Data'!$D$9,0,10*ROW('Hygiene Data'!D127)),NA())</f>
        <v>#N/A</v>
      </c>
      <c r="BC133" s="539" t="e">
        <f ca="1">+IF(AND(ISNUMBER(OFFSET('Hygiene Data'!$E$5,0,10*ROW('Hygiene Data'!E127))),'Data Summary'!DR133="Yes"),OFFSET('Hygiene Data'!$E$5,0,10*ROW('Hygiene Data'!E127)),NA())</f>
        <v>#N/A</v>
      </c>
      <c r="BD133" s="539" t="e">
        <f ca="1">+IF(AND(ISNUMBER(OFFSET('Hygiene Data'!$E$7,0,10*ROW('Hygiene Data'!E127))),'Data Summary'!DS133="Yes"),OFFSET('Hygiene Data'!$E$7,0,10*ROW('Hygiene Data'!E127)),NA())</f>
        <v>#N/A</v>
      </c>
      <c r="BE133" s="539" t="e">
        <f ca="1">+IF(AND(ISNUMBER(OFFSET('Hygiene Data'!$E$9,0,10*ROW('Hygiene Data'!E127))),'Data Summary'!DT133="Yes"),OFFSET('Hygiene Data'!$E$9,0,10*ROW('Hygiene Data'!E127)),NA())</f>
        <v>#N/A</v>
      </c>
      <c r="BF133" s="539" t="e">
        <f ca="1">+IF(AND(ISNUMBER(OFFSET('Hygiene Data'!$F$5,0,10*ROW('Hygiene Data'!F127))),'Data Summary'!DU133="Yes"),OFFSET('Hygiene Data'!$F$5,0,10*ROW('Hygiene Data'!F127)),NA())</f>
        <v>#N/A</v>
      </c>
      <c r="BG133" s="539" t="e">
        <f ca="1">+IF(AND(ISNUMBER(OFFSET('Hygiene Data'!$F$7,0,10*ROW('Hygiene Data'!F127))),'Data Summary'!DV133="Yes"),OFFSET('Hygiene Data'!$F$7,0,10*ROW('Hygiene Data'!F127)),NA())</f>
        <v>#N/A</v>
      </c>
      <c r="BH133" s="539" t="e">
        <f ca="1">+IF(AND(ISNUMBER(OFFSET('Hygiene Data'!$F$9,0,10*ROW('Hygiene Data'!F127))),'Data Summary'!DW133="Yes"),OFFSET('Hygiene Data'!$F$9,0,10*ROW('Hygiene Data'!F127)),NA())</f>
        <v>#N/A</v>
      </c>
      <c r="BI133" s="539" t="e">
        <f ca="1">+IF(AND(ISNUMBER(OFFSET('Hygiene Data'!$G$5,0,10*ROW('Hygiene Data'!G127))),'Data Summary'!DX133="Yes"),OFFSET('Hygiene Data'!$G$5,0,10*ROW('Hygiene Data'!G127)),NA())</f>
        <v>#N/A</v>
      </c>
      <c r="BJ133" s="539" t="e">
        <f ca="1">+IF(AND(ISNUMBER(OFFSET('Hygiene Data'!$G$7,0,10*ROW('Hygiene Data'!G127))),'Data Summary'!DY133="Yes"),OFFSET('Hygiene Data'!$G$7,0,10*ROW('Hygiene Data'!G127)),NA())</f>
        <v>#N/A</v>
      </c>
      <c r="BK133" s="539" t="e">
        <f ca="1">+IF(AND(ISNUMBER(OFFSET('Hygiene Data'!$G$9,0,10*ROW('Hygiene Data'!G127))),'Data Summary'!DZ133="Yes"),OFFSET('Hygiene Data'!$G$9,0,10*ROW('Hygiene Data'!G127)),NA())</f>
        <v>#N/A</v>
      </c>
      <c r="BL133" s="539" t="e">
        <f ca="1">+IF(AND(ISNUMBER(OFFSET('Hygiene Data'!$H$5,0,10*ROW('Hygiene Data'!H127))),'Data Summary'!EA133="Yes"),OFFSET('Hygiene Data'!$H$5,0,10*ROW('Hygiene Data'!H127)),NA())</f>
        <v>#N/A</v>
      </c>
      <c r="BM133" s="539" t="e">
        <f ca="1">+IF(AND(ISNUMBER(OFFSET('Hygiene Data'!$H$7,0,10*ROW('Hygiene Data'!H127))),'Data Summary'!EB133="Yes"),OFFSET('Hygiene Data'!$H$7,0,10*ROW('Hygiene Data'!H127)),NA())</f>
        <v>#N/A</v>
      </c>
      <c r="BN133" s="539" t="e">
        <f ca="1">+IF(AND(ISNUMBER(OFFSET('Hygiene Data'!$H$9,0,10*ROW('Hygiene Data'!H127))),'Data Summary'!EC133="Yes"),OFFSET('Hygiene Data'!$H$9,0,10*ROW('Hygiene Data'!H127)),NA())</f>
        <v>#N/A</v>
      </c>
      <c r="BO133" s="539" t="e">
        <f ca="1">+IF(AND(ISNUMBER(OFFSET('Hygiene Data'!$I$5,0,10*ROW('Hygiene Data'!I127))),'Data Summary'!ED133="Yes"),OFFSET('Hygiene Data'!$I$5,0,10*ROW('Hygiene Data'!I127)),NA())</f>
        <v>#N/A</v>
      </c>
      <c r="BP133" s="539" t="e">
        <f ca="1">+IF(AND(ISNUMBER(OFFSET('Hygiene Data'!$I$7,0,10*ROW('Hygiene Data'!I127))),'Data Summary'!EE133="Yes"),OFFSET('Hygiene Data'!$I$7,0,10*ROW('Hygiene Data'!I127)),NA())</f>
        <v>#N/A</v>
      </c>
      <c r="BQ133" s="539" t="e">
        <f ca="1">+IF(AND(ISNUMBER(OFFSET('Hygiene Data'!$I$9,0,10*ROW('Hygiene Data'!I127))),'Data Summary'!EF133="Yes"),OFFSET('Hygiene Data'!$I$9,0,10*ROW('Hygiene Data'!I127)),NA())</f>
        <v>#N/A</v>
      </c>
    </row>
    <row r="134" spans="1:69" x14ac:dyDescent="0.25">
      <c r="A134" s="535" t="e">
        <f ca="1">+RIGHT('Data Summary'!A134,LEN('Data Summary'!A134)-9)</f>
        <v>#VALUE!</v>
      </c>
      <c r="B134" s="509" t="str">
        <f ca="1">+IF(ISTEXT('Data Summary'!B134),'Data Summary'!B134,"")</f>
        <v/>
      </c>
      <c r="C134" s="536" t="e">
        <f ca="1">+VALUE('Data Summary'!C134)</f>
        <v>#VALUE!</v>
      </c>
      <c r="D134" s="537" t="e">
        <f ca="1">+IF(AND(ISNUMBER(OFFSET('Water Data'!$D$4,0,10*ROW('Water Data'!D128))),'Data Summary'!BS134="Yes"),100-OFFSET('Water Data'!$D$4,0,10*ROW('Water Data'!D128)),NA())</f>
        <v>#N/A</v>
      </c>
      <c r="E134" s="537" t="e">
        <f ca="1">+IF(AND(ISNUMBER(OFFSET('Water Data'!$D$6,0,10*ROW('Water Data'!D128))),'Data Summary'!BT134="Yes"),OFFSET('Water Data'!$D$6,0,10*ROW('Water Data'!D128)),NA())</f>
        <v>#N/A</v>
      </c>
      <c r="F134" s="537" t="e">
        <f ca="1">+IF(AND(ISNUMBER(OFFSET('Water Data'!$D$9,0,10*ROW('Water Data'!D128))),'Data Summary'!BU134="Yes"),OFFSET('Water Data'!$D$9,0,10*ROW('Water Data'!D128)),NA())</f>
        <v>#N/A</v>
      </c>
      <c r="G134" s="537" t="e">
        <f ca="1">+IF(AND(ISNUMBER(OFFSET('Water Data'!$E$4,0,10*ROW('Water Data'!E128))),'Data Summary'!BV134="Yes"),100-OFFSET('Water Data'!$E$4,0,10*ROW('Water Data'!E128)),NA())</f>
        <v>#N/A</v>
      </c>
      <c r="H134" s="537" t="e">
        <f ca="1">+IF(AND(ISNUMBER(OFFSET('Water Data'!$E$6,0,10*ROW('Water Data'!E128))),'Data Summary'!BW134="Yes"),OFFSET('Water Data'!$E$6,0,10*ROW('Water Data'!E128)),NA())</f>
        <v>#N/A</v>
      </c>
      <c r="I134" s="537" t="e">
        <f ca="1">+IF(AND(ISNUMBER(OFFSET('Water Data'!$E$9,0,10*ROW('Water Data'!E128))),'Data Summary'!BX134="Yes"),OFFSET('Water Data'!$E$9,0,10*ROW('Water Data'!E128)),NA())</f>
        <v>#N/A</v>
      </c>
      <c r="J134" s="537" t="e">
        <f ca="1">+IF(AND(ISNUMBER(OFFSET('Water Data'!$F$4,0,10*ROW('Water Data'!F128))),'Data Summary'!BY134="Yes"),100-OFFSET('Water Data'!$F$4,0,10*ROW('Water Data'!F128)),NA())</f>
        <v>#N/A</v>
      </c>
      <c r="K134" s="537" t="e">
        <f ca="1">+IF(AND(ISNUMBER(OFFSET('Water Data'!$F$6,0,10*ROW('Water Data'!F128))),'Data Summary'!BZ134="Yes"),OFFSET('Water Data'!$F$6,0,10*ROW('Water Data'!F128)),NA())</f>
        <v>#N/A</v>
      </c>
      <c r="L134" s="537" t="e">
        <f ca="1">+IF(AND(ISNUMBER(OFFSET('Water Data'!$F$9,0,10*ROW('Water Data'!F128))),'Data Summary'!CA134="Yes"),OFFSET('Water Data'!$F$9,0,10*ROW('Water Data'!F128)),NA())</f>
        <v>#N/A</v>
      </c>
      <c r="M134" s="537" t="e">
        <f ca="1">+IF(AND(ISNUMBER(OFFSET('Water Data'!$G$4,0,10*ROW('Water Data'!G128))),'Data Summary'!CB134="Yes"),100-OFFSET('Water Data'!$G$4,0,10*ROW('Water Data'!G128)),NA())</f>
        <v>#N/A</v>
      </c>
      <c r="N134" s="537" t="e">
        <f ca="1">+IF(AND(ISNUMBER(OFFSET('Water Data'!$G$6,0,10*ROW('Water Data'!G128))),'Data Summary'!CC134="Yes"),OFFSET('Water Data'!$G$6,0,10*ROW('Water Data'!G128)),NA())</f>
        <v>#N/A</v>
      </c>
      <c r="O134" s="537" t="e">
        <f ca="1">+IF(AND(ISNUMBER(OFFSET('Water Data'!$G$9,0,10*ROW('Water Data'!G128))),'Data Summary'!CD134="Yes"),OFFSET('Water Data'!$G$9,0,10*ROW('Water Data'!G128)),NA())</f>
        <v>#N/A</v>
      </c>
      <c r="P134" s="537" t="e">
        <f ca="1">+IF(AND(ISNUMBER(OFFSET('Water Data'!$H$4,0,10*ROW('Water Data'!H128))),'Data Summary'!CE134="Yes"),100-OFFSET('Water Data'!$H$4,0,10*ROW('Water Data'!H128)),NA())</f>
        <v>#N/A</v>
      </c>
      <c r="Q134" s="537" t="e">
        <f ca="1">+IF(AND(ISNUMBER(OFFSET('Water Data'!$H$6,0,10*ROW('Water Data'!H128))),'Data Summary'!CF134="Yes"),OFFSET('Water Data'!$H$6,0,10*ROW('Water Data'!H128)),NA())</f>
        <v>#N/A</v>
      </c>
      <c r="R134" s="537" t="e">
        <f ca="1">+IF(AND(ISNUMBER(OFFSET('Water Data'!$H$9,0,10*ROW('Water Data'!H128))),'Data Summary'!CG134="Yes"),OFFSET('Water Data'!$H$9,0,10*ROW('Water Data'!H128)),NA())</f>
        <v>#N/A</v>
      </c>
      <c r="S134" s="537" t="e">
        <f ca="1">+IF(AND(ISNUMBER(OFFSET('Water Data'!$I$4,0,10*ROW('Water Data'!I128))),'Data Summary'!CH134="Yes"),100-OFFSET('Water Data'!$I$4,0,10*ROW('Water Data'!I128)),NA())</f>
        <v>#N/A</v>
      </c>
      <c r="T134" s="537" t="e">
        <f ca="1">+IF(AND(ISNUMBER(OFFSET('Water Data'!$I$6,0,10*ROW('Water Data'!I128))),'Data Summary'!CI134="Yes"),OFFSET('Water Data'!$I$6,0,10*ROW('Water Data'!I128)),NA())</f>
        <v>#N/A</v>
      </c>
      <c r="U134" s="537" t="e">
        <f ca="1">+IF(AND(ISNUMBER(OFFSET('Water Data'!$I$9,0,10*ROW('Water Data'!I128))),'Data Summary'!CJ134="Yes"),OFFSET('Water Data'!$I$9,0,10*ROW('Water Data'!I128)),NA())</f>
        <v>#N/A</v>
      </c>
      <c r="V134" s="538" t="e">
        <f ca="1">+IF(AND(ISNUMBER(OFFSET('Sanitation Data'!$D$4,0,10*ROW('Sanitation Data'!D128))),'Data Summary'!CK134="Yes"),100-OFFSET('Sanitation Data'!$D$4,0,10*ROW('Sanitation Data'!D128)),NA())</f>
        <v>#N/A</v>
      </c>
      <c r="W134" s="538" t="e">
        <f ca="1">+IF(AND(ISNUMBER(OFFSET('Sanitation Data'!$D$6,0,10*ROW('Sanitation Data'!D128))),'Data Summary'!CL134="Yes"),OFFSET('Sanitation Data'!$D$6,0,10*ROW('Sanitation Data'!D128)),NA())</f>
        <v>#N/A</v>
      </c>
      <c r="X134" s="538" t="e">
        <f ca="1">+IF(AND(ISNUMBER(OFFSET('Sanitation Data'!$D$10,0,10*ROW('Sanitation Data'!D128))),'Data Summary'!CM134="Yes"),OFFSET('Sanitation Data'!$D$10,0,10*ROW('Sanitation Data'!D128)),NA())</f>
        <v>#N/A</v>
      </c>
      <c r="Y134" s="538" t="e">
        <f ca="1">+IF(AND(ISNUMBER(OFFSET('Sanitation Data'!$D$11,0,10*ROW('Sanitation Data'!D128))),'Data Summary'!CN134="Yes"),OFFSET('Sanitation Data'!$D$11,0,10*ROW('Sanitation Data'!D128)),NA())</f>
        <v>#N/A</v>
      </c>
      <c r="Z134" s="538" t="e">
        <f ca="1">+IF(AND(ISNUMBER(OFFSET('Sanitation Data'!$D$12,0,10*ROW('Sanitation Data'!D128))),'Data Summary'!CO134="Yes"),OFFSET('Sanitation Data'!$D$12,0,10*ROW('Sanitation Data'!D128)),NA())</f>
        <v>#N/A</v>
      </c>
      <c r="AA134" s="538" t="e">
        <f ca="1">+IF(AND(ISNUMBER(OFFSET('Sanitation Data'!$E$4,0,10*ROW('Sanitation Data'!E128))),'Data Summary'!CP134="Yes"),100-OFFSET('Sanitation Data'!$E$4,0,10*ROW('Sanitation Data'!E128)),NA())</f>
        <v>#N/A</v>
      </c>
      <c r="AB134" s="538" t="e">
        <f ca="1">+IF(AND(ISNUMBER(OFFSET('Sanitation Data'!$E$6,0,10*ROW('Sanitation Data'!E128))),'Data Summary'!CQ134="Yes"),OFFSET('Sanitation Data'!$E$6,0,10*ROW('Sanitation Data'!E128)),NA())</f>
        <v>#N/A</v>
      </c>
      <c r="AC134" s="538" t="e">
        <f ca="1">+IF(AND(ISNUMBER(OFFSET('Sanitation Data'!$E$10,0,10*ROW('Sanitation Data'!E128))),'Data Summary'!CR134="Yes"),OFFSET('Sanitation Data'!$E$10,0,10*ROW('Sanitation Data'!E128)),NA())</f>
        <v>#N/A</v>
      </c>
      <c r="AD134" s="538" t="e">
        <f ca="1">+IF(AND(ISNUMBER(OFFSET('Sanitation Data'!$E$11,0,10*ROW('Sanitation Data'!E128))),'Data Summary'!CS134="Yes"),OFFSET('Sanitation Data'!$E$11,0,10*ROW('Sanitation Data'!E128)),NA())</f>
        <v>#N/A</v>
      </c>
      <c r="AE134" s="538" t="e">
        <f ca="1">+IF(AND(ISNUMBER(OFFSET('Sanitation Data'!$E$12,0,10*ROW('Sanitation Data'!E128))),'Data Summary'!CT134="Yes"),OFFSET('Sanitation Data'!$E$12,0,10*ROW('Sanitation Data'!E128)),NA())</f>
        <v>#N/A</v>
      </c>
      <c r="AF134" s="538" t="e">
        <f ca="1">+IF(AND(ISNUMBER(OFFSET('Sanitation Data'!$F$4,0,10*ROW('Sanitation Data'!F128))),'Data Summary'!CU134="Yes"),100-OFFSET('Sanitation Data'!$F$4,0,10*ROW('Sanitation Data'!F128)),NA())</f>
        <v>#N/A</v>
      </c>
      <c r="AG134" s="538" t="e">
        <f ca="1">+IF(AND(ISNUMBER(OFFSET('Sanitation Data'!$F$6,0,10*ROW('Sanitation Data'!F128))),'Data Summary'!CV134="Yes"),OFFSET('Sanitation Data'!$F$6,0,10*ROW('Sanitation Data'!F128)),NA())</f>
        <v>#N/A</v>
      </c>
      <c r="AH134" s="538" t="e">
        <f ca="1">+IF(AND(ISNUMBER(OFFSET('Sanitation Data'!$F$10,0,10*ROW('Sanitation Data'!F128))),'Data Summary'!CW134="Yes"),OFFSET('Sanitation Data'!$F$10,0,10*ROW('Sanitation Data'!F128)),NA())</f>
        <v>#N/A</v>
      </c>
      <c r="AI134" s="538" t="e">
        <f ca="1">+IF(AND(ISNUMBER(OFFSET('Sanitation Data'!$F$11,0,10*ROW('Sanitation Data'!F128))),'Data Summary'!CX134="Yes"),OFFSET('Sanitation Data'!$F$11,0,10*ROW('Sanitation Data'!F128)),NA())</f>
        <v>#N/A</v>
      </c>
      <c r="AJ134" s="538" t="e">
        <f ca="1">+IF(AND(ISNUMBER(OFFSET('Sanitation Data'!$F$12,0,10*ROW('Sanitation Data'!F128))),'Data Summary'!CY134="Yes"),OFFSET('Sanitation Data'!$F$12,0,10*ROW('Sanitation Data'!F128)),NA())</f>
        <v>#N/A</v>
      </c>
      <c r="AK134" s="538" t="e">
        <f ca="1">+IF(AND(ISNUMBER(OFFSET('Sanitation Data'!$G$4,0,10*ROW('Sanitation Data'!G128))),'Data Summary'!CZ134="Yes"),100-OFFSET('Sanitation Data'!$G$4,0,10*ROW('Sanitation Data'!G128)),NA())</f>
        <v>#N/A</v>
      </c>
      <c r="AL134" s="538" t="e">
        <f ca="1">+IF(AND(ISNUMBER(OFFSET('Sanitation Data'!$G$6,0,10*ROW('Sanitation Data'!G128))),'Data Summary'!DA134="Yes"),OFFSET('Sanitation Data'!$G$6,0,10*ROW('Sanitation Data'!G128)),NA())</f>
        <v>#N/A</v>
      </c>
      <c r="AM134" s="538" t="e">
        <f ca="1">+IF(AND(ISNUMBER(OFFSET('Sanitation Data'!$G$10,0,10*ROW('Sanitation Data'!G128))),'Data Summary'!DB134="Yes"),OFFSET('Sanitation Data'!$G$10,0,10*ROW('Sanitation Data'!G128)),NA())</f>
        <v>#N/A</v>
      </c>
      <c r="AN134" s="538" t="e">
        <f ca="1">+IF(AND(ISNUMBER(OFFSET('Sanitation Data'!$G$11,0,10*ROW('Sanitation Data'!G128))),'Data Summary'!DC134="Yes"),OFFSET('Sanitation Data'!$G$11,0,10*ROW('Sanitation Data'!G128)),NA())</f>
        <v>#N/A</v>
      </c>
      <c r="AO134" s="538" t="e">
        <f ca="1">+IF(AND(ISNUMBER(OFFSET('Sanitation Data'!$G$12,0,10*ROW('Sanitation Data'!G128))),'Data Summary'!DD134="Yes"),OFFSET('Sanitation Data'!$G$12,0,10*ROW('Sanitation Data'!G128)),NA())</f>
        <v>#N/A</v>
      </c>
      <c r="AP134" s="538" t="e">
        <f ca="1">+IF(AND(ISNUMBER(OFFSET('Sanitation Data'!$H$4,0,10*ROW('Sanitation Data'!H128))),'Data Summary'!DE134="Yes"),100-OFFSET('Sanitation Data'!$H$4,0,10*ROW('Sanitation Data'!H128)),NA())</f>
        <v>#N/A</v>
      </c>
      <c r="AQ134" s="538" t="e">
        <f ca="1">+IF(AND(ISNUMBER(OFFSET('Sanitation Data'!$H$6,0,10*ROW('Sanitation Data'!H128))),'Data Summary'!DF134="Yes"),OFFSET('Sanitation Data'!$H$6,0,10*ROW('Sanitation Data'!H128)),NA())</f>
        <v>#N/A</v>
      </c>
      <c r="AR134" s="538" t="e">
        <f ca="1">+IF(AND(ISNUMBER(OFFSET('Sanitation Data'!$H$10,0,10*ROW('Sanitation Data'!H128))),'Data Summary'!DG134="Yes"),OFFSET('Sanitation Data'!$H$10,0,10*ROW('Sanitation Data'!H128)),NA())</f>
        <v>#N/A</v>
      </c>
      <c r="AS134" s="538" t="e">
        <f ca="1">+IF(AND(ISNUMBER(OFFSET('Sanitation Data'!$H$11,0,10*ROW('Sanitation Data'!H128))),'Data Summary'!DH134="Yes"),OFFSET('Sanitation Data'!$H$11,0,10*ROW('Sanitation Data'!H128)),NA())</f>
        <v>#N/A</v>
      </c>
      <c r="AT134" s="538" t="e">
        <f ca="1">+IF(AND(ISNUMBER(OFFSET('Sanitation Data'!$H$12,0,10*ROW('Sanitation Data'!H128))),'Data Summary'!DI134="Yes"),OFFSET('Sanitation Data'!$H$12,0,10*ROW('Sanitation Data'!H128)),NA())</f>
        <v>#N/A</v>
      </c>
      <c r="AU134" s="538" t="e">
        <f ca="1">+IF(AND(ISNUMBER(OFFSET('Sanitation Data'!$I$4,0,10*ROW('Sanitation Data'!I128))),'Data Summary'!DJ134="Yes"),100-OFFSET('Sanitation Data'!$I$4,0,10*ROW('Sanitation Data'!I128)),NA())</f>
        <v>#N/A</v>
      </c>
      <c r="AV134" s="538" t="e">
        <f ca="1">+IF(AND(ISNUMBER(OFFSET('Sanitation Data'!$I$6,0,10*ROW('Sanitation Data'!I128))),'Data Summary'!DK134="Yes"),OFFSET('Sanitation Data'!$I$6,0,10*ROW('Sanitation Data'!I128)),NA())</f>
        <v>#N/A</v>
      </c>
      <c r="AW134" s="538" t="e">
        <f ca="1">+IF(AND(ISNUMBER(OFFSET('Sanitation Data'!$I$10,0,10*ROW('Sanitation Data'!I128))),'Data Summary'!DL134="Yes"),OFFSET('Sanitation Data'!$I$10,0,10*ROW('Sanitation Data'!I128)),NA())</f>
        <v>#N/A</v>
      </c>
      <c r="AX134" s="538" t="e">
        <f ca="1">+IF(AND(ISNUMBER(OFFSET('Sanitation Data'!$I$11,0,10*ROW('Sanitation Data'!I128))),'Data Summary'!DM134="Yes"),OFFSET('Sanitation Data'!$I$11,0,10*ROW('Sanitation Data'!I128)),NA())</f>
        <v>#N/A</v>
      </c>
      <c r="AY134" s="538" t="e">
        <f ca="1">+IF(AND(ISNUMBER(OFFSET('Sanitation Data'!$I$12,0,10*ROW('Sanitation Data'!I128))),'Data Summary'!DN134="Yes"),OFFSET('Sanitation Data'!$I$12,0,10*ROW('Sanitation Data'!I128)),NA())</f>
        <v>#N/A</v>
      </c>
      <c r="AZ134" s="539" t="e">
        <f ca="1">+IF(AND(ISNUMBER(OFFSET('Hygiene Data'!$D$5,0,10*ROW('Hygiene Data'!D128))),'Data Summary'!DO134="Yes"),OFFSET('Hygiene Data'!$D$5,0,10*ROW('Hygiene Data'!D128)),NA())</f>
        <v>#N/A</v>
      </c>
      <c r="BA134" s="539" t="e">
        <f ca="1">+IF(AND(ISNUMBER(OFFSET('Hygiene Data'!$D$7,0,10*ROW('Hygiene Data'!D128))),'Data Summary'!DP134="Yes"),OFFSET('Hygiene Data'!$D$7,0,10*ROW('Hygiene Data'!D128)),NA())</f>
        <v>#N/A</v>
      </c>
      <c r="BB134" s="539" t="e">
        <f ca="1">+IF(AND(ISNUMBER(OFFSET('Hygiene Data'!$D$9,0,10*ROW('Hygiene Data'!D128))),'Data Summary'!DQ134="Yes"),OFFSET('Hygiene Data'!$D$9,0,10*ROW('Hygiene Data'!D128)),NA())</f>
        <v>#N/A</v>
      </c>
      <c r="BC134" s="539" t="e">
        <f ca="1">+IF(AND(ISNUMBER(OFFSET('Hygiene Data'!$E$5,0,10*ROW('Hygiene Data'!E128))),'Data Summary'!DR134="Yes"),OFFSET('Hygiene Data'!$E$5,0,10*ROW('Hygiene Data'!E128)),NA())</f>
        <v>#N/A</v>
      </c>
      <c r="BD134" s="539" t="e">
        <f ca="1">+IF(AND(ISNUMBER(OFFSET('Hygiene Data'!$E$7,0,10*ROW('Hygiene Data'!E128))),'Data Summary'!DS134="Yes"),OFFSET('Hygiene Data'!$E$7,0,10*ROW('Hygiene Data'!E128)),NA())</f>
        <v>#N/A</v>
      </c>
      <c r="BE134" s="539" t="e">
        <f ca="1">+IF(AND(ISNUMBER(OFFSET('Hygiene Data'!$E$9,0,10*ROW('Hygiene Data'!E128))),'Data Summary'!DT134="Yes"),OFFSET('Hygiene Data'!$E$9,0,10*ROW('Hygiene Data'!E128)),NA())</f>
        <v>#N/A</v>
      </c>
      <c r="BF134" s="539" t="e">
        <f ca="1">+IF(AND(ISNUMBER(OFFSET('Hygiene Data'!$F$5,0,10*ROW('Hygiene Data'!F128))),'Data Summary'!DU134="Yes"),OFFSET('Hygiene Data'!$F$5,0,10*ROW('Hygiene Data'!F128)),NA())</f>
        <v>#N/A</v>
      </c>
      <c r="BG134" s="539" t="e">
        <f ca="1">+IF(AND(ISNUMBER(OFFSET('Hygiene Data'!$F$7,0,10*ROW('Hygiene Data'!F128))),'Data Summary'!DV134="Yes"),OFFSET('Hygiene Data'!$F$7,0,10*ROW('Hygiene Data'!F128)),NA())</f>
        <v>#N/A</v>
      </c>
      <c r="BH134" s="539" t="e">
        <f ca="1">+IF(AND(ISNUMBER(OFFSET('Hygiene Data'!$F$9,0,10*ROW('Hygiene Data'!F128))),'Data Summary'!DW134="Yes"),OFFSET('Hygiene Data'!$F$9,0,10*ROW('Hygiene Data'!F128)),NA())</f>
        <v>#N/A</v>
      </c>
      <c r="BI134" s="539" t="e">
        <f ca="1">+IF(AND(ISNUMBER(OFFSET('Hygiene Data'!$G$5,0,10*ROW('Hygiene Data'!G128))),'Data Summary'!DX134="Yes"),OFFSET('Hygiene Data'!$G$5,0,10*ROW('Hygiene Data'!G128)),NA())</f>
        <v>#N/A</v>
      </c>
      <c r="BJ134" s="539" t="e">
        <f ca="1">+IF(AND(ISNUMBER(OFFSET('Hygiene Data'!$G$7,0,10*ROW('Hygiene Data'!G128))),'Data Summary'!DY134="Yes"),OFFSET('Hygiene Data'!$G$7,0,10*ROW('Hygiene Data'!G128)),NA())</f>
        <v>#N/A</v>
      </c>
      <c r="BK134" s="539" t="e">
        <f ca="1">+IF(AND(ISNUMBER(OFFSET('Hygiene Data'!$G$9,0,10*ROW('Hygiene Data'!G128))),'Data Summary'!DZ134="Yes"),OFFSET('Hygiene Data'!$G$9,0,10*ROW('Hygiene Data'!G128)),NA())</f>
        <v>#N/A</v>
      </c>
      <c r="BL134" s="539" t="e">
        <f ca="1">+IF(AND(ISNUMBER(OFFSET('Hygiene Data'!$H$5,0,10*ROW('Hygiene Data'!H128))),'Data Summary'!EA134="Yes"),OFFSET('Hygiene Data'!$H$5,0,10*ROW('Hygiene Data'!H128)),NA())</f>
        <v>#N/A</v>
      </c>
      <c r="BM134" s="539" t="e">
        <f ca="1">+IF(AND(ISNUMBER(OFFSET('Hygiene Data'!$H$7,0,10*ROW('Hygiene Data'!H128))),'Data Summary'!EB134="Yes"),OFFSET('Hygiene Data'!$H$7,0,10*ROW('Hygiene Data'!H128)),NA())</f>
        <v>#N/A</v>
      </c>
      <c r="BN134" s="539" t="e">
        <f ca="1">+IF(AND(ISNUMBER(OFFSET('Hygiene Data'!$H$9,0,10*ROW('Hygiene Data'!H128))),'Data Summary'!EC134="Yes"),OFFSET('Hygiene Data'!$H$9,0,10*ROW('Hygiene Data'!H128)),NA())</f>
        <v>#N/A</v>
      </c>
      <c r="BO134" s="539" t="e">
        <f ca="1">+IF(AND(ISNUMBER(OFFSET('Hygiene Data'!$I$5,0,10*ROW('Hygiene Data'!I128))),'Data Summary'!ED134="Yes"),OFFSET('Hygiene Data'!$I$5,0,10*ROW('Hygiene Data'!I128)),NA())</f>
        <v>#N/A</v>
      </c>
      <c r="BP134" s="539" t="e">
        <f ca="1">+IF(AND(ISNUMBER(OFFSET('Hygiene Data'!$I$7,0,10*ROW('Hygiene Data'!I128))),'Data Summary'!EE134="Yes"),OFFSET('Hygiene Data'!$I$7,0,10*ROW('Hygiene Data'!I128)),NA())</f>
        <v>#N/A</v>
      </c>
      <c r="BQ134" s="539" t="e">
        <f ca="1">+IF(AND(ISNUMBER(OFFSET('Hygiene Data'!$I$9,0,10*ROW('Hygiene Data'!I128))),'Data Summary'!EF134="Yes"),OFFSET('Hygiene Data'!$I$9,0,10*ROW('Hygiene Data'!I128)),NA())</f>
        <v>#N/A</v>
      </c>
    </row>
    <row r="135" spans="1:69" x14ac:dyDescent="0.25">
      <c r="A135" s="535" t="e">
        <f ca="1">+RIGHT('Data Summary'!A135,LEN('Data Summary'!A135)-9)</f>
        <v>#VALUE!</v>
      </c>
      <c r="B135" s="509" t="str">
        <f ca="1">+IF(ISTEXT('Data Summary'!B135),'Data Summary'!B135,"")</f>
        <v/>
      </c>
      <c r="C135" s="536" t="e">
        <f ca="1">+VALUE('Data Summary'!C135)</f>
        <v>#VALUE!</v>
      </c>
      <c r="D135" s="537" t="e">
        <f ca="1">+IF(AND(ISNUMBER(OFFSET('Water Data'!$D$4,0,10*ROW('Water Data'!D129))),'Data Summary'!BS135="Yes"),100-OFFSET('Water Data'!$D$4,0,10*ROW('Water Data'!D129)),NA())</f>
        <v>#N/A</v>
      </c>
      <c r="E135" s="537" t="e">
        <f ca="1">+IF(AND(ISNUMBER(OFFSET('Water Data'!$D$6,0,10*ROW('Water Data'!D129))),'Data Summary'!BT135="Yes"),OFFSET('Water Data'!$D$6,0,10*ROW('Water Data'!D129)),NA())</f>
        <v>#N/A</v>
      </c>
      <c r="F135" s="537" t="e">
        <f ca="1">+IF(AND(ISNUMBER(OFFSET('Water Data'!$D$9,0,10*ROW('Water Data'!D129))),'Data Summary'!BU135="Yes"),OFFSET('Water Data'!$D$9,0,10*ROW('Water Data'!D129)),NA())</f>
        <v>#N/A</v>
      </c>
      <c r="G135" s="537" t="e">
        <f ca="1">+IF(AND(ISNUMBER(OFFSET('Water Data'!$E$4,0,10*ROW('Water Data'!E129))),'Data Summary'!BV135="Yes"),100-OFFSET('Water Data'!$E$4,0,10*ROW('Water Data'!E129)),NA())</f>
        <v>#N/A</v>
      </c>
      <c r="H135" s="537" t="e">
        <f ca="1">+IF(AND(ISNUMBER(OFFSET('Water Data'!$E$6,0,10*ROW('Water Data'!E129))),'Data Summary'!BW135="Yes"),OFFSET('Water Data'!$E$6,0,10*ROW('Water Data'!E129)),NA())</f>
        <v>#N/A</v>
      </c>
      <c r="I135" s="537" t="e">
        <f ca="1">+IF(AND(ISNUMBER(OFFSET('Water Data'!$E$9,0,10*ROW('Water Data'!E129))),'Data Summary'!BX135="Yes"),OFFSET('Water Data'!$E$9,0,10*ROW('Water Data'!E129)),NA())</f>
        <v>#N/A</v>
      </c>
      <c r="J135" s="537" t="e">
        <f ca="1">+IF(AND(ISNUMBER(OFFSET('Water Data'!$F$4,0,10*ROW('Water Data'!F129))),'Data Summary'!BY135="Yes"),100-OFFSET('Water Data'!$F$4,0,10*ROW('Water Data'!F129)),NA())</f>
        <v>#N/A</v>
      </c>
      <c r="K135" s="537" t="e">
        <f ca="1">+IF(AND(ISNUMBER(OFFSET('Water Data'!$F$6,0,10*ROW('Water Data'!F129))),'Data Summary'!BZ135="Yes"),OFFSET('Water Data'!$F$6,0,10*ROW('Water Data'!F129)),NA())</f>
        <v>#N/A</v>
      </c>
      <c r="L135" s="537" t="e">
        <f ca="1">+IF(AND(ISNUMBER(OFFSET('Water Data'!$F$9,0,10*ROW('Water Data'!F129))),'Data Summary'!CA135="Yes"),OFFSET('Water Data'!$F$9,0,10*ROW('Water Data'!F129)),NA())</f>
        <v>#N/A</v>
      </c>
      <c r="M135" s="537" t="e">
        <f ca="1">+IF(AND(ISNUMBER(OFFSET('Water Data'!$G$4,0,10*ROW('Water Data'!G129))),'Data Summary'!CB135="Yes"),100-OFFSET('Water Data'!$G$4,0,10*ROW('Water Data'!G129)),NA())</f>
        <v>#N/A</v>
      </c>
      <c r="N135" s="537" t="e">
        <f ca="1">+IF(AND(ISNUMBER(OFFSET('Water Data'!$G$6,0,10*ROW('Water Data'!G129))),'Data Summary'!CC135="Yes"),OFFSET('Water Data'!$G$6,0,10*ROW('Water Data'!G129)),NA())</f>
        <v>#N/A</v>
      </c>
      <c r="O135" s="537" t="e">
        <f ca="1">+IF(AND(ISNUMBER(OFFSET('Water Data'!$G$9,0,10*ROW('Water Data'!G129))),'Data Summary'!CD135="Yes"),OFFSET('Water Data'!$G$9,0,10*ROW('Water Data'!G129)),NA())</f>
        <v>#N/A</v>
      </c>
      <c r="P135" s="537" t="e">
        <f ca="1">+IF(AND(ISNUMBER(OFFSET('Water Data'!$H$4,0,10*ROW('Water Data'!H129))),'Data Summary'!CE135="Yes"),100-OFFSET('Water Data'!$H$4,0,10*ROW('Water Data'!H129)),NA())</f>
        <v>#N/A</v>
      </c>
      <c r="Q135" s="537" t="e">
        <f ca="1">+IF(AND(ISNUMBER(OFFSET('Water Data'!$H$6,0,10*ROW('Water Data'!H129))),'Data Summary'!CF135="Yes"),OFFSET('Water Data'!$H$6,0,10*ROW('Water Data'!H129)),NA())</f>
        <v>#N/A</v>
      </c>
      <c r="R135" s="537" t="e">
        <f ca="1">+IF(AND(ISNUMBER(OFFSET('Water Data'!$H$9,0,10*ROW('Water Data'!H129))),'Data Summary'!CG135="Yes"),OFFSET('Water Data'!$H$9,0,10*ROW('Water Data'!H129)),NA())</f>
        <v>#N/A</v>
      </c>
      <c r="S135" s="537" t="e">
        <f ca="1">+IF(AND(ISNUMBER(OFFSET('Water Data'!$I$4,0,10*ROW('Water Data'!I129))),'Data Summary'!CH135="Yes"),100-OFFSET('Water Data'!$I$4,0,10*ROW('Water Data'!I129)),NA())</f>
        <v>#N/A</v>
      </c>
      <c r="T135" s="537" t="e">
        <f ca="1">+IF(AND(ISNUMBER(OFFSET('Water Data'!$I$6,0,10*ROW('Water Data'!I129))),'Data Summary'!CI135="Yes"),OFFSET('Water Data'!$I$6,0,10*ROW('Water Data'!I129)),NA())</f>
        <v>#N/A</v>
      </c>
      <c r="U135" s="537" t="e">
        <f ca="1">+IF(AND(ISNUMBER(OFFSET('Water Data'!$I$9,0,10*ROW('Water Data'!I129))),'Data Summary'!CJ135="Yes"),OFFSET('Water Data'!$I$9,0,10*ROW('Water Data'!I129)),NA())</f>
        <v>#N/A</v>
      </c>
      <c r="V135" s="538" t="e">
        <f ca="1">+IF(AND(ISNUMBER(OFFSET('Sanitation Data'!$D$4,0,10*ROW('Sanitation Data'!D129))),'Data Summary'!CK135="Yes"),100-OFFSET('Sanitation Data'!$D$4,0,10*ROW('Sanitation Data'!D129)),NA())</f>
        <v>#N/A</v>
      </c>
      <c r="W135" s="538" t="e">
        <f ca="1">+IF(AND(ISNUMBER(OFFSET('Sanitation Data'!$D$6,0,10*ROW('Sanitation Data'!D129))),'Data Summary'!CL135="Yes"),OFFSET('Sanitation Data'!$D$6,0,10*ROW('Sanitation Data'!D129)),NA())</f>
        <v>#N/A</v>
      </c>
      <c r="X135" s="538" t="e">
        <f ca="1">+IF(AND(ISNUMBER(OFFSET('Sanitation Data'!$D$10,0,10*ROW('Sanitation Data'!D129))),'Data Summary'!CM135="Yes"),OFFSET('Sanitation Data'!$D$10,0,10*ROW('Sanitation Data'!D129)),NA())</f>
        <v>#N/A</v>
      </c>
      <c r="Y135" s="538" t="e">
        <f ca="1">+IF(AND(ISNUMBER(OFFSET('Sanitation Data'!$D$11,0,10*ROW('Sanitation Data'!D129))),'Data Summary'!CN135="Yes"),OFFSET('Sanitation Data'!$D$11,0,10*ROW('Sanitation Data'!D129)),NA())</f>
        <v>#N/A</v>
      </c>
      <c r="Z135" s="538" t="e">
        <f ca="1">+IF(AND(ISNUMBER(OFFSET('Sanitation Data'!$D$12,0,10*ROW('Sanitation Data'!D129))),'Data Summary'!CO135="Yes"),OFFSET('Sanitation Data'!$D$12,0,10*ROW('Sanitation Data'!D129)),NA())</f>
        <v>#N/A</v>
      </c>
      <c r="AA135" s="538" t="e">
        <f ca="1">+IF(AND(ISNUMBER(OFFSET('Sanitation Data'!$E$4,0,10*ROW('Sanitation Data'!E129))),'Data Summary'!CP135="Yes"),100-OFFSET('Sanitation Data'!$E$4,0,10*ROW('Sanitation Data'!E129)),NA())</f>
        <v>#N/A</v>
      </c>
      <c r="AB135" s="538" t="e">
        <f ca="1">+IF(AND(ISNUMBER(OFFSET('Sanitation Data'!$E$6,0,10*ROW('Sanitation Data'!E129))),'Data Summary'!CQ135="Yes"),OFFSET('Sanitation Data'!$E$6,0,10*ROW('Sanitation Data'!E129)),NA())</f>
        <v>#N/A</v>
      </c>
      <c r="AC135" s="538" t="e">
        <f ca="1">+IF(AND(ISNUMBER(OFFSET('Sanitation Data'!$E$10,0,10*ROW('Sanitation Data'!E129))),'Data Summary'!CR135="Yes"),OFFSET('Sanitation Data'!$E$10,0,10*ROW('Sanitation Data'!E129)),NA())</f>
        <v>#N/A</v>
      </c>
      <c r="AD135" s="538" t="e">
        <f ca="1">+IF(AND(ISNUMBER(OFFSET('Sanitation Data'!$E$11,0,10*ROW('Sanitation Data'!E129))),'Data Summary'!CS135="Yes"),OFFSET('Sanitation Data'!$E$11,0,10*ROW('Sanitation Data'!E129)),NA())</f>
        <v>#N/A</v>
      </c>
      <c r="AE135" s="538" t="e">
        <f ca="1">+IF(AND(ISNUMBER(OFFSET('Sanitation Data'!$E$12,0,10*ROW('Sanitation Data'!E129))),'Data Summary'!CT135="Yes"),OFFSET('Sanitation Data'!$E$12,0,10*ROW('Sanitation Data'!E129)),NA())</f>
        <v>#N/A</v>
      </c>
      <c r="AF135" s="538" t="e">
        <f ca="1">+IF(AND(ISNUMBER(OFFSET('Sanitation Data'!$F$4,0,10*ROW('Sanitation Data'!F129))),'Data Summary'!CU135="Yes"),100-OFFSET('Sanitation Data'!$F$4,0,10*ROW('Sanitation Data'!F129)),NA())</f>
        <v>#N/A</v>
      </c>
      <c r="AG135" s="538" t="e">
        <f ca="1">+IF(AND(ISNUMBER(OFFSET('Sanitation Data'!$F$6,0,10*ROW('Sanitation Data'!F129))),'Data Summary'!CV135="Yes"),OFFSET('Sanitation Data'!$F$6,0,10*ROW('Sanitation Data'!F129)),NA())</f>
        <v>#N/A</v>
      </c>
      <c r="AH135" s="538" t="e">
        <f ca="1">+IF(AND(ISNUMBER(OFFSET('Sanitation Data'!$F$10,0,10*ROW('Sanitation Data'!F129))),'Data Summary'!CW135="Yes"),OFFSET('Sanitation Data'!$F$10,0,10*ROW('Sanitation Data'!F129)),NA())</f>
        <v>#N/A</v>
      </c>
      <c r="AI135" s="538" t="e">
        <f ca="1">+IF(AND(ISNUMBER(OFFSET('Sanitation Data'!$F$11,0,10*ROW('Sanitation Data'!F129))),'Data Summary'!CX135="Yes"),OFFSET('Sanitation Data'!$F$11,0,10*ROW('Sanitation Data'!F129)),NA())</f>
        <v>#N/A</v>
      </c>
      <c r="AJ135" s="538" t="e">
        <f ca="1">+IF(AND(ISNUMBER(OFFSET('Sanitation Data'!$F$12,0,10*ROW('Sanitation Data'!F129))),'Data Summary'!CY135="Yes"),OFFSET('Sanitation Data'!$F$12,0,10*ROW('Sanitation Data'!F129)),NA())</f>
        <v>#N/A</v>
      </c>
      <c r="AK135" s="538" t="e">
        <f ca="1">+IF(AND(ISNUMBER(OFFSET('Sanitation Data'!$G$4,0,10*ROW('Sanitation Data'!G129))),'Data Summary'!CZ135="Yes"),100-OFFSET('Sanitation Data'!$G$4,0,10*ROW('Sanitation Data'!G129)),NA())</f>
        <v>#N/A</v>
      </c>
      <c r="AL135" s="538" t="e">
        <f ca="1">+IF(AND(ISNUMBER(OFFSET('Sanitation Data'!$G$6,0,10*ROW('Sanitation Data'!G129))),'Data Summary'!DA135="Yes"),OFFSET('Sanitation Data'!$G$6,0,10*ROW('Sanitation Data'!G129)),NA())</f>
        <v>#N/A</v>
      </c>
      <c r="AM135" s="538" t="e">
        <f ca="1">+IF(AND(ISNUMBER(OFFSET('Sanitation Data'!$G$10,0,10*ROW('Sanitation Data'!G129))),'Data Summary'!DB135="Yes"),OFFSET('Sanitation Data'!$G$10,0,10*ROW('Sanitation Data'!G129)),NA())</f>
        <v>#N/A</v>
      </c>
      <c r="AN135" s="538" t="e">
        <f ca="1">+IF(AND(ISNUMBER(OFFSET('Sanitation Data'!$G$11,0,10*ROW('Sanitation Data'!G129))),'Data Summary'!DC135="Yes"),OFFSET('Sanitation Data'!$G$11,0,10*ROW('Sanitation Data'!G129)),NA())</f>
        <v>#N/A</v>
      </c>
      <c r="AO135" s="538" t="e">
        <f ca="1">+IF(AND(ISNUMBER(OFFSET('Sanitation Data'!$G$12,0,10*ROW('Sanitation Data'!G129))),'Data Summary'!DD135="Yes"),OFFSET('Sanitation Data'!$G$12,0,10*ROW('Sanitation Data'!G129)),NA())</f>
        <v>#N/A</v>
      </c>
      <c r="AP135" s="538" t="e">
        <f ca="1">+IF(AND(ISNUMBER(OFFSET('Sanitation Data'!$H$4,0,10*ROW('Sanitation Data'!H129))),'Data Summary'!DE135="Yes"),100-OFFSET('Sanitation Data'!$H$4,0,10*ROW('Sanitation Data'!H129)),NA())</f>
        <v>#N/A</v>
      </c>
      <c r="AQ135" s="538" t="e">
        <f ca="1">+IF(AND(ISNUMBER(OFFSET('Sanitation Data'!$H$6,0,10*ROW('Sanitation Data'!H129))),'Data Summary'!DF135="Yes"),OFFSET('Sanitation Data'!$H$6,0,10*ROW('Sanitation Data'!H129)),NA())</f>
        <v>#N/A</v>
      </c>
      <c r="AR135" s="538" t="e">
        <f ca="1">+IF(AND(ISNUMBER(OFFSET('Sanitation Data'!$H$10,0,10*ROW('Sanitation Data'!H129))),'Data Summary'!DG135="Yes"),OFFSET('Sanitation Data'!$H$10,0,10*ROW('Sanitation Data'!H129)),NA())</f>
        <v>#N/A</v>
      </c>
      <c r="AS135" s="538" t="e">
        <f ca="1">+IF(AND(ISNUMBER(OFFSET('Sanitation Data'!$H$11,0,10*ROW('Sanitation Data'!H129))),'Data Summary'!DH135="Yes"),OFFSET('Sanitation Data'!$H$11,0,10*ROW('Sanitation Data'!H129)),NA())</f>
        <v>#N/A</v>
      </c>
      <c r="AT135" s="538" t="e">
        <f ca="1">+IF(AND(ISNUMBER(OFFSET('Sanitation Data'!$H$12,0,10*ROW('Sanitation Data'!H129))),'Data Summary'!DI135="Yes"),OFFSET('Sanitation Data'!$H$12,0,10*ROW('Sanitation Data'!H129)),NA())</f>
        <v>#N/A</v>
      </c>
      <c r="AU135" s="538" t="e">
        <f ca="1">+IF(AND(ISNUMBER(OFFSET('Sanitation Data'!$I$4,0,10*ROW('Sanitation Data'!I129))),'Data Summary'!DJ135="Yes"),100-OFFSET('Sanitation Data'!$I$4,0,10*ROW('Sanitation Data'!I129)),NA())</f>
        <v>#N/A</v>
      </c>
      <c r="AV135" s="538" t="e">
        <f ca="1">+IF(AND(ISNUMBER(OFFSET('Sanitation Data'!$I$6,0,10*ROW('Sanitation Data'!I129))),'Data Summary'!DK135="Yes"),OFFSET('Sanitation Data'!$I$6,0,10*ROW('Sanitation Data'!I129)),NA())</f>
        <v>#N/A</v>
      </c>
      <c r="AW135" s="538" t="e">
        <f ca="1">+IF(AND(ISNUMBER(OFFSET('Sanitation Data'!$I$10,0,10*ROW('Sanitation Data'!I129))),'Data Summary'!DL135="Yes"),OFFSET('Sanitation Data'!$I$10,0,10*ROW('Sanitation Data'!I129)),NA())</f>
        <v>#N/A</v>
      </c>
      <c r="AX135" s="538" t="e">
        <f ca="1">+IF(AND(ISNUMBER(OFFSET('Sanitation Data'!$I$11,0,10*ROW('Sanitation Data'!I129))),'Data Summary'!DM135="Yes"),OFFSET('Sanitation Data'!$I$11,0,10*ROW('Sanitation Data'!I129)),NA())</f>
        <v>#N/A</v>
      </c>
      <c r="AY135" s="538" t="e">
        <f ca="1">+IF(AND(ISNUMBER(OFFSET('Sanitation Data'!$I$12,0,10*ROW('Sanitation Data'!I129))),'Data Summary'!DN135="Yes"),OFFSET('Sanitation Data'!$I$12,0,10*ROW('Sanitation Data'!I129)),NA())</f>
        <v>#N/A</v>
      </c>
      <c r="AZ135" s="539" t="e">
        <f ca="1">+IF(AND(ISNUMBER(OFFSET('Hygiene Data'!$D$5,0,10*ROW('Hygiene Data'!D129))),'Data Summary'!DO135="Yes"),OFFSET('Hygiene Data'!$D$5,0,10*ROW('Hygiene Data'!D129)),NA())</f>
        <v>#N/A</v>
      </c>
      <c r="BA135" s="539" t="e">
        <f ca="1">+IF(AND(ISNUMBER(OFFSET('Hygiene Data'!$D$7,0,10*ROW('Hygiene Data'!D129))),'Data Summary'!DP135="Yes"),OFFSET('Hygiene Data'!$D$7,0,10*ROW('Hygiene Data'!D129)),NA())</f>
        <v>#N/A</v>
      </c>
      <c r="BB135" s="539" t="e">
        <f ca="1">+IF(AND(ISNUMBER(OFFSET('Hygiene Data'!$D$9,0,10*ROW('Hygiene Data'!D129))),'Data Summary'!DQ135="Yes"),OFFSET('Hygiene Data'!$D$9,0,10*ROW('Hygiene Data'!D129)),NA())</f>
        <v>#N/A</v>
      </c>
      <c r="BC135" s="539" t="e">
        <f ca="1">+IF(AND(ISNUMBER(OFFSET('Hygiene Data'!$E$5,0,10*ROW('Hygiene Data'!E129))),'Data Summary'!DR135="Yes"),OFFSET('Hygiene Data'!$E$5,0,10*ROW('Hygiene Data'!E129)),NA())</f>
        <v>#N/A</v>
      </c>
      <c r="BD135" s="539" t="e">
        <f ca="1">+IF(AND(ISNUMBER(OFFSET('Hygiene Data'!$E$7,0,10*ROW('Hygiene Data'!E129))),'Data Summary'!DS135="Yes"),OFFSET('Hygiene Data'!$E$7,0,10*ROW('Hygiene Data'!E129)),NA())</f>
        <v>#N/A</v>
      </c>
      <c r="BE135" s="539" t="e">
        <f ca="1">+IF(AND(ISNUMBER(OFFSET('Hygiene Data'!$E$9,0,10*ROW('Hygiene Data'!E129))),'Data Summary'!DT135="Yes"),OFFSET('Hygiene Data'!$E$9,0,10*ROW('Hygiene Data'!E129)),NA())</f>
        <v>#N/A</v>
      </c>
      <c r="BF135" s="539" t="e">
        <f ca="1">+IF(AND(ISNUMBER(OFFSET('Hygiene Data'!$F$5,0,10*ROW('Hygiene Data'!F129))),'Data Summary'!DU135="Yes"),OFFSET('Hygiene Data'!$F$5,0,10*ROW('Hygiene Data'!F129)),NA())</f>
        <v>#N/A</v>
      </c>
      <c r="BG135" s="539" t="e">
        <f ca="1">+IF(AND(ISNUMBER(OFFSET('Hygiene Data'!$F$7,0,10*ROW('Hygiene Data'!F129))),'Data Summary'!DV135="Yes"),OFFSET('Hygiene Data'!$F$7,0,10*ROW('Hygiene Data'!F129)),NA())</f>
        <v>#N/A</v>
      </c>
      <c r="BH135" s="539" t="e">
        <f ca="1">+IF(AND(ISNUMBER(OFFSET('Hygiene Data'!$F$9,0,10*ROW('Hygiene Data'!F129))),'Data Summary'!DW135="Yes"),OFFSET('Hygiene Data'!$F$9,0,10*ROW('Hygiene Data'!F129)),NA())</f>
        <v>#N/A</v>
      </c>
      <c r="BI135" s="539" t="e">
        <f ca="1">+IF(AND(ISNUMBER(OFFSET('Hygiene Data'!$G$5,0,10*ROW('Hygiene Data'!G129))),'Data Summary'!DX135="Yes"),OFFSET('Hygiene Data'!$G$5,0,10*ROW('Hygiene Data'!G129)),NA())</f>
        <v>#N/A</v>
      </c>
      <c r="BJ135" s="539" t="e">
        <f ca="1">+IF(AND(ISNUMBER(OFFSET('Hygiene Data'!$G$7,0,10*ROW('Hygiene Data'!G129))),'Data Summary'!DY135="Yes"),OFFSET('Hygiene Data'!$G$7,0,10*ROW('Hygiene Data'!G129)),NA())</f>
        <v>#N/A</v>
      </c>
      <c r="BK135" s="539" t="e">
        <f ca="1">+IF(AND(ISNUMBER(OFFSET('Hygiene Data'!$G$9,0,10*ROW('Hygiene Data'!G129))),'Data Summary'!DZ135="Yes"),OFFSET('Hygiene Data'!$G$9,0,10*ROW('Hygiene Data'!G129)),NA())</f>
        <v>#N/A</v>
      </c>
      <c r="BL135" s="539" t="e">
        <f ca="1">+IF(AND(ISNUMBER(OFFSET('Hygiene Data'!$H$5,0,10*ROW('Hygiene Data'!H129))),'Data Summary'!EA135="Yes"),OFFSET('Hygiene Data'!$H$5,0,10*ROW('Hygiene Data'!H129)),NA())</f>
        <v>#N/A</v>
      </c>
      <c r="BM135" s="539" t="e">
        <f ca="1">+IF(AND(ISNUMBER(OFFSET('Hygiene Data'!$H$7,0,10*ROW('Hygiene Data'!H129))),'Data Summary'!EB135="Yes"),OFFSET('Hygiene Data'!$H$7,0,10*ROW('Hygiene Data'!H129)),NA())</f>
        <v>#N/A</v>
      </c>
      <c r="BN135" s="539" t="e">
        <f ca="1">+IF(AND(ISNUMBER(OFFSET('Hygiene Data'!$H$9,0,10*ROW('Hygiene Data'!H129))),'Data Summary'!EC135="Yes"),OFFSET('Hygiene Data'!$H$9,0,10*ROW('Hygiene Data'!H129)),NA())</f>
        <v>#N/A</v>
      </c>
      <c r="BO135" s="539" t="e">
        <f ca="1">+IF(AND(ISNUMBER(OFFSET('Hygiene Data'!$I$5,0,10*ROW('Hygiene Data'!I129))),'Data Summary'!ED135="Yes"),OFFSET('Hygiene Data'!$I$5,0,10*ROW('Hygiene Data'!I129)),NA())</f>
        <v>#N/A</v>
      </c>
      <c r="BP135" s="539" t="e">
        <f ca="1">+IF(AND(ISNUMBER(OFFSET('Hygiene Data'!$I$7,0,10*ROW('Hygiene Data'!I129))),'Data Summary'!EE135="Yes"),OFFSET('Hygiene Data'!$I$7,0,10*ROW('Hygiene Data'!I129)),NA())</f>
        <v>#N/A</v>
      </c>
      <c r="BQ135" s="539" t="e">
        <f ca="1">+IF(AND(ISNUMBER(OFFSET('Hygiene Data'!$I$9,0,10*ROW('Hygiene Data'!I129))),'Data Summary'!EF135="Yes"),OFFSET('Hygiene Data'!$I$9,0,10*ROW('Hygiene Data'!I129)),NA())</f>
        <v>#N/A</v>
      </c>
    </row>
    <row r="136" spans="1:69" x14ac:dyDescent="0.25">
      <c r="A136" s="535" t="e">
        <f ca="1">+RIGHT('Data Summary'!A136,LEN('Data Summary'!A136)-9)</f>
        <v>#VALUE!</v>
      </c>
      <c r="B136" s="509" t="str">
        <f ca="1">+IF(ISTEXT('Data Summary'!B136),'Data Summary'!B136,"")</f>
        <v/>
      </c>
      <c r="C136" s="536" t="e">
        <f ca="1">+VALUE('Data Summary'!C136)</f>
        <v>#VALUE!</v>
      </c>
      <c r="D136" s="537" t="e">
        <f ca="1">+IF(AND(ISNUMBER(OFFSET('Water Data'!$D$4,0,10*ROW('Water Data'!D130))),'Data Summary'!BS136="Yes"),100-OFFSET('Water Data'!$D$4,0,10*ROW('Water Data'!D130)),NA())</f>
        <v>#N/A</v>
      </c>
      <c r="E136" s="537" t="e">
        <f ca="1">+IF(AND(ISNUMBER(OFFSET('Water Data'!$D$6,0,10*ROW('Water Data'!D130))),'Data Summary'!BT136="Yes"),OFFSET('Water Data'!$D$6,0,10*ROW('Water Data'!D130)),NA())</f>
        <v>#N/A</v>
      </c>
      <c r="F136" s="537" t="e">
        <f ca="1">+IF(AND(ISNUMBER(OFFSET('Water Data'!$D$9,0,10*ROW('Water Data'!D130))),'Data Summary'!BU136="Yes"),OFFSET('Water Data'!$D$9,0,10*ROW('Water Data'!D130)),NA())</f>
        <v>#N/A</v>
      </c>
      <c r="G136" s="537" t="e">
        <f ca="1">+IF(AND(ISNUMBER(OFFSET('Water Data'!$E$4,0,10*ROW('Water Data'!E130))),'Data Summary'!BV136="Yes"),100-OFFSET('Water Data'!$E$4,0,10*ROW('Water Data'!E130)),NA())</f>
        <v>#N/A</v>
      </c>
      <c r="H136" s="537" t="e">
        <f ca="1">+IF(AND(ISNUMBER(OFFSET('Water Data'!$E$6,0,10*ROW('Water Data'!E130))),'Data Summary'!BW136="Yes"),OFFSET('Water Data'!$E$6,0,10*ROW('Water Data'!E130)),NA())</f>
        <v>#N/A</v>
      </c>
      <c r="I136" s="537" t="e">
        <f ca="1">+IF(AND(ISNUMBER(OFFSET('Water Data'!$E$9,0,10*ROW('Water Data'!E130))),'Data Summary'!BX136="Yes"),OFFSET('Water Data'!$E$9,0,10*ROW('Water Data'!E130)),NA())</f>
        <v>#N/A</v>
      </c>
      <c r="J136" s="537" t="e">
        <f ca="1">+IF(AND(ISNUMBER(OFFSET('Water Data'!$F$4,0,10*ROW('Water Data'!F130))),'Data Summary'!BY136="Yes"),100-OFFSET('Water Data'!$F$4,0,10*ROW('Water Data'!F130)),NA())</f>
        <v>#N/A</v>
      </c>
      <c r="K136" s="537" t="e">
        <f ca="1">+IF(AND(ISNUMBER(OFFSET('Water Data'!$F$6,0,10*ROW('Water Data'!F130))),'Data Summary'!BZ136="Yes"),OFFSET('Water Data'!$F$6,0,10*ROW('Water Data'!F130)),NA())</f>
        <v>#N/A</v>
      </c>
      <c r="L136" s="537" t="e">
        <f ca="1">+IF(AND(ISNUMBER(OFFSET('Water Data'!$F$9,0,10*ROW('Water Data'!F130))),'Data Summary'!CA136="Yes"),OFFSET('Water Data'!$F$9,0,10*ROW('Water Data'!F130)),NA())</f>
        <v>#N/A</v>
      </c>
      <c r="M136" s="537" t="e">
        <f ca="1">+IF(AND(ISNUMBER(OFFSET('Water Data'!$G$4,0,10*ROW('Water Data'!G130))),'Data Summary'!CB136="Yes"),100-OFFSET('Water Data'!$G$4,0,10*ROW('Water Data'!G130)),NA())</f>
        <v>#N/A</v>
      </c>
      <c r="N136" s="537" t="e">
        <f ca="1">+IF(AND(ISNUMBER(OFFSET('Water Data'!$G$6,0,10*ROW('Water Data'!G130))),'Data Summary'!CC136="Yes"),OFFSET('Water Data'!$G$6,0,10*ROW('Water Data'!G130)),NA())</f>
        <v>#N/A</v>
      </c>
      <c r="O136" s="537" t="e">
        <f ca="1">+IF(AND(ISNUMBER(OFFSET('Water Data'!$G$9,0,10*ROW('Water Data'!G130))),'Data Summary'!CD136="Yes"),OFFSET('Water Data'!$G$9,0,10*ROW('Water Data'!G130)),NA())</f>
        <v>#N/A</v>
      </c>
      <c r="P136" s="537" t="e">
        <f ca="1">+IF(AND(ISNUMBER(OFFSET('Water Data'!$H$4,0,10*ROW('Water Data'!H130))),'Data Summary'!CE136="Yes"),100-OFFSET('Water Data'!$H$4,0,10*ROW('Water Data'!H130)),NA())</f>
        <v>#N/A</v>
      </c>
      <c r="Q136" s="537" t="e">
        <f ca="1">+IF(AND(ISNUMBER(OFFSET('Water Data'!$H$6,0,10*ROW('Water Data'!H130))),'Data Summary'!CF136="Yes"),OFFSET('Water Data'!$H$6,0,10*ROW('Water Data'!H130)),NA())</f>
        <v>#N/A</v>
      </c>
      <c r="R136" s="537" t="e">
        <f ca="1">+IF(AND(ISNUMBER(OFFSET('Water Data'!$H$9,0,10*ROW('Water Data'!H130))),'Data Summary'!CG136="Yes"),OFFSET('Water Data'!$H$9,0,10*ROW('Water Data'!H130)),NA())</f>
        <v>#N/A</v>
      </c>
      <c r="S136" s="537" t="e">
        <f ca="1">+IF(AND(ISNUMBER(OFFSET('Water Data'!$I$4,0,10*ROW('Water Data'!I130))),'Data Summary'!CH136="Yes"),100-OFFSET('Water Data'!$I$4,0,10*ROW('Water Data'!I130)),NA())</f>
        <v>#N/A</v>
      </c>
      <c r="T136" s="537" t="e">
        <f ca="1">+IF(AND(ISNUMBER(OFFSET('Water Data'!$I$6,0,10*ROW('Water Data'!I130))),'Data Summary'!CI136="Yes"),OFFSET('Water Data'!$I$6,0,10*ROW('Water Data'!I130)),NA())</f>
        <v>#N/A</v>
      </c>
      <c r="U136" s="537" t="e">
        <f ca="1">+IF(AND(ISNUMBER(OFFSET('Water Data'!$I$9,0,10*ROW('Water Data'!I130))),'Data Summary'!CJ136="Yes"),OFFSET('Water Data'!$I$9,0,10*ROW('Water Data'!I130)),NA())</f>
        <v>#N/A</v>
      </c>
      <c r="V136" s="538" t="e">
        <f ca="1">+IF(AND(ISNUMBER(OFFSET('Sanitation Data'!$D$4,0,10*ROW('Sanitation Data'!D130))),'Data Summary'!CK136="Yes"),100-OFFSET('Sanitation Data'!$D$4,0,10*ROW('Sanitation Data'!D130)),NA())</f>
        <v>#N/A</v>
      </c>
      <c r="W136" s="538" t="e">
        <f ca="1">+IF(AND(ISNUMBER(OFFSET('Sanitation Data'!$D$6,0,10*ROW('Sanitation Data'!D130))),'Data Summary'!CL136="Yes"),OFFSET('Sanitation Data'!$D$6,0,10*ROW('Sanitation Data'!D130)),NA())</f>
        <v>#N/A</v>
      </c>
      <c r="X136" s="538" t="e">
        <f ca="1">+IF(AND(ISNUMBER(OFFSET('Sanitation Data'!$D$10,0,10*ROW('Sanitation Data'!D130))),'Data Summary'!CM136="Yes"),OFFSET('Sanitation Data'!$D$10,0,10*ROW('Sanitation Data'!D130)),NA())</f>
        <v>#N/A</v>
      </c>
      <c r="Y136" s="538" t="e">
        <f ca="1">+IF(AND(ISNUMBER(OFFSET('Sanitation Data'!$D$11,0,10*ROW('Sanitation Data'!D130))),'Data Summary'!CN136="Yes"),OFFSET('Sanitation Data'!$D$11,0,10*ROW('Sanitation Data'!D130)),NA())</f>
        <v>#N/A</v>
      </c>
      <c r="Z136" s="538" t="e">
        <f ca="1">+IF(AND(ISNUMBER(OFFSET('Sanitation Data'!$D$12,0,10*ROW('Sanitation Data'!D130))),'Data Summary'!CO136="Yes"),OFFSET('Sanitation Data'!$D$12,0,10*ROW('Sanitation Data'!D130)),NA())</f>
        <v>#N/A</v>
      </c>
      <c r="AA136" s="538" t="e">
        <f ca="1">+IF(AND(ISNUMBER(OFFSET('Sanitation Data'!$E$4,0,10*ROW('Sanitation Data'!E130))),'Data Summary'!CP136="Yes"),100-OFFSET('Sanitation Data'!$E$4,0,10*ROW('Sanitation Data'!E130)),NA())</f>
        <v>#N/A</v>
      </c>
      <c r="AB136" s="538" t="e">
        <f ca="1">+IF(AND(ISNUMBER(OFFSET('Sanitation Data'!$E$6,0,10*ROW('Sanitation Data'!E130))),'Data Summary'!CQ136="Yes"),OFFSET('Sanitation Data'!$E$6,0,10*ROW('Sanitation Data'!E130)),NA())</f>
        <v>#N/A</v>
      </c>
      <c r="AC136" s="538" t="e">
        <f ca="1">+IF(AND(ISNUMBER(OFFSET('Sanitation Data'!$E$10,0,10*ROW('Sanitation Data'!E130))),'Data Summary'!CR136="Yes"),OFFSET('Sanitation Data'!$E$10,0,10*ROW('Sanitation Data'!E130)),NA())</f>
        <v>#N/A</v>
      </c>
      <c r="AD136" s="538" t="e">
        <f ca="1">+IF(AND(ISNUMBER(OFFSET('Sanitation Data'!$E$11,0,10*ROW('Sanitation Data'!E130))),'Data Summary'!CS136="Yes"),OFFSET('Sanitation Data'!$E$11,0,10*ROW('Sanitation Data'!E130)),NA())</f>
        <v>#N/A</v>
      </c>
      <c r="AE136" s="538" t="e">
        <f ca="1">+IF(AND(ISNUMBER(OFFSET('Sanitation Data'!$E$12,0,10*ROW('Sanitation Data'!E130))),'Data Summary'!CT136="Yes"),OFFSET('Sanitation Data'!$E$12,0,10*ROW('Sanitation Data'!E130)),NA())</f>
        <v>#N/A</v>
      </c>
      <c r="AF136" s="538" t="e">
        <f ca="1">+IF(AND(ISNUMBER(OFFSET('Sanitation Data'!$F$4,0,10*ROW('Sanitation Data'!F130))),'Data Summary'!CU136="Yes"),100-OFFSET('Sanitation Data'!$F$4,0,10*ROW('Sanitation Data'!F130)),NA())</f>
        <v>#N/A</v>
      </c>
      <c r="AG136" s="538" t="e">
        <f ca="1">+IF(AND(ISNUMBER(OFFSET('Sanitation Data'!$F$6,0,10*ROW('Sanitation Data'!F130))),'Data Summary'!CV136="Yes"),OFFSET('Sanitation Data'!$F$6,0,10*ROW('Sanitation Data'!F130)),NA())</f>
        <v>#N/A</v>
      </c>
      <c r="AH136" s="538" t="e">
        <f ca="1">+IF(AND(ISNUMBER(OFFSET('Sanitation Data'!$F$10,0,10*ROW('Sanitation Data'!F130))),'Data Summary'!CW136="Yes"),OFFSET('Sanitation Data'!$F$10,0,10*ROW('Sanitation Data'!F130)),NA())</f>
        <v>#N/A</v>
      </c>
      <c r="AI136" s="538" t="e">
        <f ca="1">+IF(AND(ISNUMBER(OFFSET('Sanitation Data'!$F$11,0,10*ROW('Sanitation Data'!F130))),'Data Summary'!CX136="Yes"),OFFSET('Sanitation Data'!$F$11,0,10*ROW('Sanitation Data'!F130)),NA())</f>
        <v>#N/A</v>
      </c>
      <c r="AJ136" s="538" t="e">
        <f ca="1">+IF(AND(ISNUMBER(OFFSET('Sanitation Data'!$F$12,0,10*ROW('Sanitation Data'!F130))),'Data Summary'!CY136="Yes"),OFFSET('Sanitation Data'!$F$12,0,10*ROW('Sanitation Data'!F130)),NA())</f>
        <v>#N/A</v>
      </c>
      <c r="AK136" s="538" t="e">
        <f ca="1">+IF(AND(ISNUMBER(OFFSET('Sanitation Data'!$G$4,0,10*ROW('Sanitation Data'!G130))),'Data Summary'!CZ136="Yes"),100-OFFSET('Sanitation Data'!$G$4,0,10*ROW('Sanitation Data'!G130)),NA())</f>
        <v>#N/A</v>
      </c>
      <c r="AL136" s="538" t="e">
        <f ca="1">+IF(AND(ISNUMBER(OFFSET('Sanitation Data'!$G$6,0,10*ROW('Sanitation Data'!G130))),'Data Summary'!DA136="Yes"),OFFSET('Sanitation Data'!$G$6,0,10*ROW('Sanitation Data'!G130)),NA())</f>
        <v>#N/A</v>
      </c>
      <c r="AM136" s="538" t="e">
        <f ca="1">+IF(AND(ISNUMBER(OFFSET('Sanitation Data'!$G$10,0,10*ROW('Sanitation Data'!G130))),'Data Summary'!DB136="Yes"),OFFSET('Sanitation Data'!$G$10,0,10*ROW('Sanitation Data'!G130)),NA())</f>
        <v>#N/A</v>
      </c>
      <c r="AN136" s="538" t="e">
        <f ca="1">+IF(AND(ISNUMBER(OFFSET('Sanitation Data'!$G$11,0,10*ROW('Sanitation Data'!G130))),'Data Summary'!DC136="Yes"),OFFSET('Sanitation Data'!$G$11,0,10*ROW('Sanitation Data'!G130)),NA())</f>
        <v>#N/A</v>
      </c>
      <c r="AO136" s="538" t="e">
        <f ca="1">+IF(AND(ISNUMBER(OFFSET('Sanitation Data'!$G$12,0,10*ROW('Sanitation Data'!G130))),'Data Summary'!DD136="Yes"),OFFSET('Sanitation Data'!$G$12,0,10*ROW('Sanitation Data'!G130)),NA())</f>
        <v>#N/A</v>
      </c>
      <c r="AP136" s="538" t="e">
        <f ca="1">+IF(AND(ISNUMBER(OFFSET('Sanitation Data'!$H$4,0,10*ROW('Sanitation Data'!H130))),'Data Summary'!DE136="Yes"),100-OFFSET('Sanitation Data'!$H$4,0,10*ROW('Sanitation Data'!H130)),NA())</f>
        <v>#N/A</v>
      </c>
      <c r="AQ136" s="538" t="e">
        <f ca="1">+IF(AND(ISNUMBER(OFFSET('Sanitation Data'!$H$6,0,10*ROW('Sanitation Data'!H130))),'Data Summary'!DF136="Yes"),OFFSET('Sanitation Data'!$H$6,0,10*ROW('Sanitation Data'!H130)),NA())</f>
        <v>#N/A</v>
      </c>
      <c r="AR136" s="538" t="e">
        <f ca="1">+IF(AND(ISNUMBER(OFFSET('Sanitation Data'!$H$10,0,10*ROW('Sanitation Data'!H130))),'Data Summary'!DG136="Yes"),OFFSET('Sanitation Data'!$H$10,0,10*ROW('Sanitation Data'!H130)),NA())</f>
        <v>#N/A</v>
      </c>
      <c r="AS136" s="538" t="e">
        <f ca="1">+IF(AND(ISNUMBER(OFFSET('Sanitation Data'!$H$11,0,10*ROW('Sanitation Data'!H130))),'Data Summary'!DH136="Yes"),OFFSET('Sanitation Data'!$H$11,0,10*ROW('Sanitation Data'!H130)),NA())</f>
        <v>#N/A</v>
      </c>
      <c r="AT136" s="538" t="e">
        <f ca="1">+IF(AND(ISNUMBER(OFFSET('Sanitation Data'!$H$12,0,10*ROW('Sanitation Data'!H130))),'Data Summary'!DI136="Yes"),OFFSET('Sanitation Data'!$H$12,0,10*ROW('Sanitation Data'!H130)),NA())</f>
        <v>#N/A</v>
      </c>
      <c r="AU136" s="538" t="e">
        <f ca="1">+IF(AND(ISNUMBER(OFFSET('Sanitation Data'!$I$4,0,10*ROW('Sanitation Data'!I130))),'Data Summary'!DJ136="Yes"),100-OFFSET('Sanitation Data'!$I$4,0,10*ROW('Sanitation Data'!I130)),NA())</f>
        <v>#N/A</v>
      </c>
      <c r="AV136" s="538" t="e">
        <f ca="1">+IF(AND(ISNUMBER(OFFSET('Sanitation Data'!$I$6,0,10*ROW('Sanitation Data'!I130))),'Data Summary'!DK136="Yes"),OFFSET('Sanitation Data'!$I$6,0,10*ROW('Sanitation Data'!I130)),NA())</f>
        <v>#N/A</v>
      </c>
      <c r="AW136" s="538" t="e">
        <f ca="1">+IF(AND(ISNUMBER(OFFSET('Sanitation Data'!$I$10,0,10*ROW('Sanitation Data'!I130))),'Data Summary'!DL136="Yes"),OFFSET('Sanitation Data'!$I$10,0,10*ROW('Sanitation Data'!I130)),NA())</f>
        <v>#N/A</v>
      </c>
      <c r="AX136" s="538" t="e">
        <f ca="1">+IF(AND(ISNUMBER(OFFSET('Sanitation Data'!$I$11,0,10*ROW('Sanitation Data'!I130))),'Data Summary'!DM136="Yes"),OFFSET('Sanitation Data'!$I$11,0,10*ROW('Sanitation Data'!I130)),NA())</f>
        <v>#N/A</v>
      </c>
      <c r="AY136" s="538" t="e">
        <f ca="1">+IF(AND(ISNUMBER(OFFSET('Sanitation Data'!$I$12,0,10*ROW('Sanitation Data'!I130))),'Data Summary'!DN136="Yes"),OFFSET('Sanitation Data'!$I$12,0,10*ROW('Sanitation Data'!I130)),NA())</f>
        <v>#N/A</v>
      </c>
      <c r="AZ136" s="539" t="e">
        <f ca="1">+IF(AND(ISNUMBER(OFFSET('Hygiene Data'!$D$5,0,10*ROW('Hygiene Data'!D130))),'Data Summary'!DO136="Yes"),OFFSET('Hygiene Data'!$D$5,0,10*ROW('Hygiene Data'!D130)),NA())</f>
        <v>#N/A</v>
      </c>
      <c r="BA136" s="539" t="e">
        <f ca="1">+IF(AND(ISNUMBER(OFFSET('Hygiene Data'!$D$7,0,10*ROW('Hygiene Data'!D130))),'Data Summary'!DP136="Yes"),OFFSET('Hygiene Data'!$D$7,0,10*ROW('Hygiene Data'!D130)),NA())</f>
        <v>#N/A</v>
      </c>
      <c r="BB136" s="539" t="e">
        <f ca="1">+IF(AND(ISNUMBER(OFFSET('Hygiene Data'!$D$9,0,10*ROW('Hygiene Data'!D130))),'Data Summary'!DQ136="Yes"),OFFSET('Hygiene Data'!$D$9,0,10*ROW('Hygiene Data'!D130)),NA())</f>
        <v>#N/A</v>
      </c>
      <c r="BC136" s="539" t="e">
        <f ca="1">+IF(AND(ISNUMBER(OFFSET('Hygiene Data'!$E$5,0,10*ROW('Hygiene Data'!E130))),'Data Summary'!DR136="Yes"),OFFSET('Hygiene Data'!$E$5,0,10*ROW('Hygiene Data'!E130)),NA())</f>
        <v>#N/A</v>
      </c>
      <c r="BD136" s="539" t="e">
        <f ca="1">+IF(AND(ISNUMBER(OFFSET('Hygiene Data'!$E$7,0,10*ROW('Hygiene Data'!E130))),'Data Summary'!DS136="Yes"),OFFSET('Hygiene Data'!$E$7,0,10*ROW('Hygiene Data'!E130)),NA())</f>
        <v>#N/A</v>
      </c>
      <c r="BE136" s="539" t="e">
        <f ca="1">+IF(AND(ISNUMBER(OFFSET('Hygiene Data'!$E$9,0,10*ROW('Hygiene Data'!E130))),'Data Summary'!DT136="Yes"),OFFSET('Hygiene Data'!$E$9,0,10*ROW('Hygiene Data'!E130)),NA())</f>
        <v>#N/A</v>
      </c>
      <c r="BF136" s="539" t="e">
        <f ca="1">+IF(AND(ISNUMBER(OFFSET('Hygiene Data'!$F$5,0,10*ROW('Hygiene Data'!F130))),'Data Summary'!DU136="Yes"),OFFSET('Hygiene Data'!$F$5,0,10*ROW('Hygiene Data'!F130)),NA())</f>
        <v>#N/A</v>
      </c>
      <c r="BG136" s="539" t="e">
        <f ca="1">+IF(AND(ISNUMBER(OFFSET('Hygiene Data'!$F$7,0,10*ROW('Hygiene Data'!F130))),'Data Summary'!DV136="Yes"),OFFSET('Hygiene Data'!$F$7,0,10*ROW('Hygiene Data'!F130)),NA())</f>
        <v>#N/A</v>
      </c>
      <c r="BH136" s="539" t="e">
        <f ca="1">+IF(AND(ISNUMBER(OFFSET('Hygiene Data'!$F$9,0,10*ROW('Hygiene Data'!F130))),'Data Summary'!DW136="Yes"),OFFSET('Hygiene Data'!$F$9,0,10*ROW('Hygiene Data'!F130)),NA())</f>
        <v>#N/A</v>
      </c>
      <c r="BI136" s="539" t="e">
        <f ca="1">+IF(AND(ISNUMBER(OFFSET('Hygiene Data'!$G$5,0,10*ROW('Hygiene Data'!G130))),'Data Summary'!DX136="Yes"),OFFSET('Hygiene Data'!$G$5,0,10*ROW('Hygiene Data'!G130)),NA())</f>
        <v>#N/A</v>
      </c>
      <c r="BJ136" s="539" t="e">
        <f ca="1">+IF(AND(ISNUMBER(OFFSET('Hygiene Data'!$G$7,0,10*ROW('Hygiene Data'!G130))),'Data Summary'!DY136="Yes"),OFFSET('Hygiene Data'!$G$7,0,10*ROW('Hygiene Data'!G130)),NA())</f>
        <v>#N/A</v>
      </c>
      <c r="BK136" s="539" t="e">
        <f ca="1">+IF(AND(ISNUMBER(OFFSET('Hygiene Data'!$G$9,0,10*ROW('Hygiene Data'!G130))),'Data Summary'!DZ136="Yes"),OFFSET('Hygiene Data'!$G$9,0,10*ROW('Hygiene Data'!G130)),NA())</f>
        <v>#N/A</v>
      </c>
      <c r="BL136" s="539" t="e">
        <f ca="1">+IF(AND(ISNUMBER(OFFSET('Hygiene Data'!$H$5,0,10*ROW('Hygiene Data'!H130))),'Data Summary'!EA136="Yes"),OFFSET('Hygiene Data'!$H$5,0,10*ROW('Hygiene Data'!H130)),NA())</f>
        <v>#N/A</v>
      </c>
      <c r="BM136" s="539" t="e">
        <f ca="1">+IF(AND(ISNUMBER(OFFSET('Hygiene Data'!$H$7,0,10*ROW('Hygiene Data'!H130))),'Data Summary'!EB136="Yes"),OFFSET('Hygiene Data'!$H$7,0,10*ROW('Hygiene Data'!H130)),NA())</f>
        <v>#N/A</v>
      </c>
      <c r="BN136" s="539" t="e">
        <f ca="1">+IF(AND(ISNUMBER(OFFSET('Hygiene Data'!$H$9,0,10*ROW('Hygiene Data'!H130))),'Data Summary'!EC136="Yes"),OFFSET('Hygiene Data'!$H$9,0,10*ROW('Hygiene Data'!H130)),NA())</f>
        <v>#N/A</v>
      </c>
      <c r="BO136" s="539" t="e">
        <f ca="1">+IF(AND(ISNUMBER(OFFSET('Hygiene Data'!$I$5,0,10*ROW('Hygiene Data'!I130))),'Data Summary'!ED136="Yes"),OFFSET('Hygiene Data'!$I$5,0,10*ROW('Hygiene Data'!I130)),NA())</f>
        <v>#N/A</v>
      </c>
      <c r="BP136" s="539" t="e">
        <f ca="1">+IF(AND(ISNUMBER(OFFSET('Hygiene Data'!$I$7,0,10*ROW('Hygiene Data'!I130))),'Data Summary'!EE136="Yes"),OFFSET('Hygiene Data'!$I$7,0,10*ROW('Hygiene Data'!I130)),NA())</f>
        <v>#N/A</v>
      </c>
      <c r="BQ136" s="539" t="e">
        <f ca="1">+IF(AND(ISNUMBER(OFFSET('Hygiene Data'!$I$9,0,10*ROW('Hygiene Data'!I130))),'Data Summary'!EF136="Yes"),OFFSET('Hygiene Data'!$I$9,0,10*ROW('Hygiene Data'!I130)),NA())</f>
        <v>#N/A</v>
      </c>
    </row>
    <row r="137" spans="1:69" x14ac:dyDescent="0.25">
      <c r="A137" s="535" t="e">
        <f ca="1">+RIGHT('Data Summary'!A137,LEN('Data Summary'!A137)-9)</f>
        <v>#VALUE!</v>
      </c>
      <c r="B137" s="509" t="str">
        <f ca="1">+IF(ISTEXT('Data Summary'!B137),'Data Summary'!B137,"")</f>
        <v/>
      </c>
      <c r="C137" s="536" t="e">
        <f ca="1">+VALUE('Data Summary'!C137)</f>
        <v>#VALUE!</v>
      </c>
      <c r="D137" s="537" t="e">
        <f ca="1">+IF(AND(ISNUMBER(OFFSET('Water Data'!$D$4,0,10*ROW('Water Data'!D131))),'Data Summary'!BS137="Yes"),100-OFFSET('Water Data'!$D$4,0,10*ROW('Water Data'!D131)),NA())</f>
        <v>#N/A</v>
      </c>
      <c r="E137" s="537" t="e">
        <f ca="1">+IF(AND(ISNUMBER(OFFSET('Water Data'!$D$6,0,10*ROW('Water Data'!D131))),'Data Summary'!BT137="Yes"),OFFSET('Water Data'!$D$6,0,10*ROW('Water Data'!D131)),NA())</f>
        <v>#N/A</v>
      </c>
      <c r="F137" s="537" t="e">
        <f ca="1">+IF(AND(ISNUMBER(OFFSET('Water Data'!$D$9,0,10*ROW('Water Data'!D131))),'Data Summary'!BU137="Yes"),OFFSET('Water Data'!$D$9,0,10*ROW('Water Data'!D131)),NA())</f>
        <v>#N/A</v>
      </c>
      <c r="G137" s="537" t="e">
        <f ca="1">+IF(AND(ISNUMBER(OFFSET('Water Data'!$E$4,0,10*ROW('Water Data'!E131))),'Data Summary'!BV137="Yes"),100-OFFSET('Water Data'!$E$4,0,10*ROW('Water Data'!E131)),NA())</f>
        <v>#N/A</v>
      </c>
      <c r="H137" s="537" t="e">
        <f ca="1">+IF(AND(ISNUMBER(OFFSET('Water Data'!$E$6,0,10*ROW('Water Data'!E131))),'Data Summary'!BW137="Yes"),OFFSET('Water Data'!$E$6,0,10*ROW('Water Data'!E131)),NA())</f>
        <v>#N/A</v>
      </c>
      <c r="I137" s="537" t="e">
        <f ca="1">+IF(AND(ISNUMBER(OFFSET('Water Data'!$E$9,0,10*ROW('Water Data'!E131))),'Data Summary'!BX137="Yes"),OFFSET('Water Data'!$E$9,0,10*ROW('Water Data'!E131)),NA())</f>
        <v>#N/A</v>
      </c>
      <c r="J137" s="537" t="e">
        <f ca="1">+IF(AND(ISNUMBER(OFFSET('Water Data'!$F$4,0,10*ROW('Water Data'!F131))),'Data Summary'!BY137="Yes"),100-OFFSET('Water Data'!$F$4,0,10*ROW('Water Data'!F131)),NA())</f>
        <v>#N/A</v>
      </c>
      <c r="K137" s="537" t="e">
        <f ca="1">+IF(AND(ISNUMBER(OFFSET('Water Data'!$F$6,0,10*ROW('Water Data'!F131))),'Data Summary'!BZ137="Yes"),OFFSET('Water Data'!$F$6,0,10*ROW('Water Data'!F131)),NA())</f>
        <v>#N/A</v>
      </c>
      <c r="L137" s="537" t="e">
        <f ca="1">+IF(AND(ISNUMBER(OFFSET('Water Data'!$F$9,0,10*ROW('Water Data'!F131))),'Data Summary'!CA137="Yes"),OFFSET('Water Data'!$F$9,0,10*ROW('Water Data'!F131)),NA())</f>
        <v>#N/A</v>
      </c>
      <c r="M137" s="537" t="e">
        <f ca="1">+IF(AND(ISNUMBER(OFFSET('Water Data'!$G$4,0,10*ROW('Water Data'!G131))),'Data Summary'!CB137="Yes"),100-OFFSET('Water Data'!$G$4,0,10*ROW('Water Data'!G131)),NA())</f>
        <v>#N/A</v>
      </c>
      <c r="N137" s="537" t="e">
        <f ca="1">+IF(AND(ISNUMBER(OFFSET('Water Data'!$G$6,0,10*ROW('Water Data'!G131))),'Data Summary'!CC137="Yes"),OFFSET('Water Data'!$G$6,0,10*ROW('Water Data'!G131)),NA())</f>
        <v>#N/A</v>
      </c>
      <c r="O137" s="537" t="e">
        <f ca="1">+IF(AND(ISNUMBER(OFFSET('Water Data'!$G$9,0,10*ROW('Water Data'!G131))),'Data Summary'!CD137="Yes"),OFFSET('Water Data'!$G$9,0,10*ROW('Water Data'!G131)),NA())</f>
        <v>#N/A</v>
      </c>
      <c r="P137" s="537" t="e">
        <f ca="1">+IF(AND(ISNUMBER(OFFSET('Water Data'!$H$4,0,10*ROW('Water Data'!H131))),'Data Summary'!CE137="Yes"),100-OFFSET('Water Data'!$H$4,0,10*ROW('Water Data'!H131)),NA())</f>
        <v>#N/A</v>
      </c>
      <c r="Q137" s="537" t="e">
        <f ca="1">+IF(AND(ISNUMBER(OFFSET('Water Data'!$H$6,0,10*ROW('Water Data'!H131))),'Data Summary'!CF137="Yes"),OFFSET('Water Data'!$H$6,0,10*ROW('Water Data'!H131)),NA())</f>
        <v>#N/A</v>
      </c>
      <c r="R137" s="537" t="e">
        <f ca="1">+IF(AND(ISNUMBER(OFFSET('Water Data'!$H$9,0,10*ROW('Water Data'!H131))),'Data Summary'!CG137="Yes"),OFFSET('Water Data'!$H$9,0,10*ROW('Water Data'!H131)),NA())</f>
        <v>#N/A</v>
      </c>
      <c r="S137" s="537" t="e">
        <f ca="1">+IF(AND(ISNUMBER(OFFSET('Water Data'!$I$4,0,10*ROW('Water Data'!I131))),'Data Summary'!CH137="Yes"),100-OFFSET('Water Data'!$I$4,0,10*ROW('Water Data'!I131)),NA())</f>
        <v>#N/A</v>
      </c>
      <c r="T137" s="537" t="e">
        <f ca="1">+IF(AND(ISNUMBER(OFFSET('Water Data'!$I$6,0,10*ROW('Water Data'!I131))),'Data Summary'!CI137="Yes"),OFFSET('Water Data'!$I$6,0,10*ROW('Water Data'!I131)),NA())</f>
        <v>#N/A</v>
      </c>
      <c r="U137" s="537" t="e">
        <f ca="1">+IF(AND(ISNUMBER(OFFSET('Water Data'!$I$9,0,10*ROW('Water Data'!I131))),'Data Summary'!CJ137="Yes"),OFFSET('Water Data'!$I$9,0,10*ROW('Water Data'!I131)),NA())</f>
        <v>#N/A</v>
      </c>
      <c r="V137" s="538" t="e">
        <f ca="1">+IF(AND(ISNUMBER(OFFSET('Sanitation Data'!$D$4,0,10*ROW('Sanitation Data'!D131))),'Data Summary'!CK137="Yes"),100-OFFSET('Sanitation Data'!$D$4,0,10*ROW('Sanitation Data'!D131)),NA())</f>
        <v>#N/A</v>
      </c>
      <c r="W137" s="538" t="e">
        <f ca="1">+IF(AND(ISNUMBER(OFFSET('Sanitation Data'!$D$6,0,10*ROW('Sanitation Data'!D131))),'Data Summary'!CL137="Yes"),OFFSET('Sanitation Data'!$D$6,0,10*ROW('Sanitation Data'!D131)),NA())</f>
        <v>#N/A</v>
      </c>
      <c r="X137" s="538" t="e">
        <f ca="1">+IF(AND(ISNUMBER(OFFSET('Sanitation Data'!$D$10,0,10*ROW('Sanitation Data'!D131))),'Data Summary'!CM137="Yes"),OFFSET('Sanitation Data'!$D$10,0,10*ROW('Sanitation Data'!D131)),NA())</f>
        <v>#N/A</v>
      </c>
      <c r="Y137" s="538" t="e">
        <f ca="1">+IF(AND(ISNUMBER(OFFSET('Sanitation Data'!$D$11,0,10*ROW('Sanitation Data'!D131))),'Data Summary'!CN137="Yes"),OFFSET('Sanitation Data'!$D$11,0,10*ROW('Sanitation Data'!D131)),NA())</f>
        <v>#N/A</v>
      </c>
      <c r="Z137" s="538" t="e">
        <f ca="1">+IF(AND(ISNUMBER(OFFSET('Sanitation Data'!$D$12,0,10*ROW('Sanitation Data'!D131))),'Data Summary'!CO137="Yes"),OFFSET('Sanitation Data'!$D$12,0,10*ROW('Sanitation Data'!D131)),NA())</f>
        <v>#N/A</v>
      </c>
      <c r="AA137" s="538" t="e">
        <f ca="1">+IF(AND(ISNUMBER(OFFSET('Sanitation Data'!$E$4,0,10*ROW('Sanitation Data'!E131))),'Data Summary'!CP137="Yes"),100-OFFSET('Sanitation Data'!$E$4,0,10*ROW('Sanitation Data'!E131)),NA())</f>
        <v>#N/A</v>
      </c>
      <c r="AB137" s="538" t="e">
        <f ca="1">+IF(AND(ISNUMBER(OFFSET('Sanitation Data'!$E$6,0,10*ROW('Sanitation Data'!E131))),'Data Summary'!CQ137="Yes"),OFFSET('Sanitation Data'!$E$6,0,10*ROW('Sanitation Data'!E131)),NA())</f>
        <v>#N/A</v>
      </c>
      <c r="AC137" s="538" t="e">
        <f ca="1">+IF(AND(ISNUMBER(OFFSET('Sanitation Data'!$E$10,0,10*ROW('Sanitation Data'!E131))),'Data Summary'!CR137="Yes"),OFFSET('Sanitation Data'!$E$10,0,10*ROW('Sanitation Data'!E131)),NA())</f>
        <v>#N/A</v>
      </c>
      <c r="AD137" s="538" t="e">
        <f ca="1">+IF(AND(ISNUMBER(OFFSET('Sanitation Data'!$E$11,0,10*ROW('Sanitation Data'!E131))),'Data Summary'!CS137="Yes"),OFFSET('Sanitation Data'!$E$11,0,10*ROW('Sanitation Data'!E131)),NA())</f>
        <v>#N/A</v>
      </c>
      <c r="AE137" s="538" t="e">
        <f ca="1">+IF(AND(ISNUMBER(OFFSET('Sanitation Data'!$E$12,0,10*ROW('Sanitation Data'!E131))),'Data Summary'!CT137="Yes"),OFFSET('Sanitation Data'!$E$12,0,10*ROW('Sanitation Data'!E131)),NA())</f>
        <v>#N/A</v>
      </c>
      <c r="AF137" s="538" t="e">
        <f ca="1">+IF(AND(ISNUMBER(OFFSET('Sanitation Data'!$F$4,0,10*ROW('Sanitation Data'!F131))),'Data Summary'!CU137="Yes"),100-OFFSET('Sanitation Data'!$F$4,0,10*ROW('Sanitation Data'!F131)),NA())</f>
        <v>#N/A</v>
      </c>
      <c r="AG137" s="538" t="e">
        <f ca="1">+IF(AND(ISNUMBER(OFFSET('Sanitation Data'!$F$6,0,10*ROW('Sanitation Data'!F131))),'Data Summary'!CV137="Yes"),OFFSET('Sanitation Data'!$F$6,0,10*ROW('Sanitation Data'!F131)),NA())</f>
        <v>#N/A</v>
      </c>
      <c r="AH137" s="538" t="e">
        <f ca="1">+IF(AND(ISNUMBER(OFFSET('Sanitation Data'!$F$10,0,10*ROW('Sanitation Data'!F131))),'Data Summary'!CW137="Yes"),OFFSET('Sanitation Data'!$F$10,0,10*ROW('Sanitation Data'!F131)),NA())</f>
        <v>#N/A</v>
      </c>
      <c r="AI137" s="538" t="e">
        <f ca="1">+IF(AND(ISNUMBER(OFFSET('Sanitation Data'!$F$11,0,10*ROW('Sanitation Data'!F131))),'Data Summary'!CX137="Yes"),OFFSET('Sanitation Data'!$F$11,0,10*ROW('Sanitation Data'!F131)),NA())</f>
        <v>#N/A</v>
      </c>
      <c r="AJ137" s="538" t="e">
        <f ca="1">+IF(AND(ISNUMBER(OFFSET('Sanitation Data'!$F$12,0,10*ROW('Sanitation Data'!F131))),'Data Summary'!CY137="Yes"),OFFSET('Sanitation Data'!$F$12,0,10*ROW('Sanitation Data'!F131)),NA())</f>
        <v>#N/A</v>
      </c>
      <c r="AK137" s="538" t="e">
        <f ca="1">+IF(AND(ISNUMBER(OFFSET('Sanitation Data'!$G$4,0,10*ROW('Sanitation Data'!G131))),'Data Summary'!CZ137="Yes"),100-OFFSET('Sanitation Data'!$G$4,0,10*ROW('Sanitation Data'!G131)),NA())</f>
        <v>#N/A</v>
      </c>
      <c r="AL137" s="538" t="e">
        <f ca="1">+IF(AND(ISNUMBER(OFFSET('Sanitation Data'!$G$6,0,10*ROW('Sanitation Data'!G131))),'Data Summary'!DA137="Yes"),OFFSET('Sanitation Data'!$G$6,0,10*ROW('Sanitation Data'!G131)),NA())</f>
        <v>#N/A</v>
      </c>
      <c r="AM137" s="538" t="e">
        <f ca="1">+IF(AND(ISNUMBER(OFFSET('Sanitation Data'!$G$10,0,10*ROW('Sanitation Data'!G131))),'Data Summary'!DB137="Yes"),OFFSET('Sanitation Data'!$G$10,0,10*ROW('Sanitation Data'!G131)),NA())</f>
        <v>#N/A</v>
      </c>
      <c r="AN137" s="538" t="e">
        <f ca="1">+IF(AND(ISNUMBER(OFFSET('Sanitation Data'!$G$11,0,10*ROW('Sanitation Data'!G131))),'Data Summary'!DC137="Yes"),OFFSET('Sanitation Data'!$G$11,0,10*ROW('Sanitation Data'!G131)),NA())</f>
        <v>#N/A</v>
      </c>
      <c r="AO137" s="538" t="e">
        <f ca="1">+IF(AND(ISNUMBER(OFFSET('Sanitation Data'!$G$12,0,10*ROW('Sanitation Data'!G131))),'Data Summary'!DD137="Yes"),OFFSET('Sanitation Data'!$G$12,0,10*ROW('Sanitation Data'!G131)),NA())</f>
        <v>#N/A</v>
      </c>
      <c r="AP137" s="538" t="e">
        <f ca="1">+IF(AND(ISNUMBER(OFFSET('Sanitation Data'!$H$4,0,10*ROW('Sanitation Data'!H131))),'Data Summary'!DE137="Yes"),100-OFFSET('Sanitation Data'!$H$4,0,10*ROW('Sanitation Data'!H131)),NA())</f>
        <v>#N/A</v>
      </c>
      <c r="AQ137" s="538" t="e">
        <f ca="1">+IF(AND(ISNUMBER(OFFSET('Sanitation Data'!$H$6,0,10*ROW('Sanitation Data'!H131))),'Data Summary'!DF137="Yes"),OFFSET('Sanitation Data'!$H$6,0,10*ROW('Sanitation Data'!H131)),NA())</f>
        <v>#N/A</v>
      </c>
      <c r="AR137" s="538" t="e">
        <f ca="1">+IF(AND(ISNUMBER(OFFSET('Sanitation Data'!$H$10,0,10*ROW('Sanitation Data'!H131))),'Data Summary'!DG137="Yes"),OFFSET('Sanitation Data'!$H$10,0,10*ROW('Sanitation Data'!H131)),NA())</f>
        <v>#N/A</v>
      </c>
      <c r="AS137" s="538" t="e">
        <f ca="1">+IF(AND(ISNUMBER(OFFSET('Sanitation Data'!$H$11,0,10*ROW('Sanitation Data'!H131))),'Data Summary'!DH137="Yes"),OFFSET('Sanitation Data'!$H$11,0,10*ROW('Sanitation Data'!H131)),NA())</f>
        <v>#N/A</v>
      </c>
      <c r="AT137" s="538" t="e">
        <f ca="1">+IF(AND(ISNUMBER(OFFSET('Sanitation Data'!$H$12,0,10*ROW('Sanitation Data'!H131))),'Data Summary'!DI137="Yes"),OFFSET('Sanitation Data'!$H$12,0,10*ROW('Sanitation Data'!H131)),NA())</f>
        <v>#N/A</v>
      </c>
      <c r="AU137" s="538" t="e">
        <f ca="1">+IF(AND(ISNUMBER(OFFSET('Sanitation Data'!$I$4,0,10*ROW('Sanitation Data'!I131))),'Data Summary'!DJ137="Yes"),100-OFFSET('Sanitation Data'!$I$4,0,10*ROW('Sanitation Data'!I131)),NA())</f>
        <v>#N/A</v>
      </c>
      <c r="AV137" s="538" t="e">
        <f ca="1">+IF(AND(ISNUMBER(OFFSET('Sanitation Data'!$I$6,0,10*ROW('Sanitation Data'!I131))),'Data Summary'!DK137="Yes"),OFFSET('Sanitation Data'!$I$6,0,10*ROW('Sanitation Data'!I131)),NA())</f>
        <v>#N/A</v>
      </c>
      <c r="AW137" s="538" t="e">
        <f ca="1">+IF(AND(ISNUMBER(OFFSET('Sanitation Data'!$I$10,0,10*ROW('Sanitation Data'!I131))),'Data Summary'!DL137="Yes"),OFFSET('Sanitation Data'!$I$10,0,10*ROW('Sanitation Data'!I131)),NA())</f>
        <v>#N/A</v>
      </c>
      <c r="AX137" s="538" t="e">
        <f ca="1">+IF(AND(ISNUMBER(OFFSET('Sanitation Data'!$I$11,0,10*ROW('Sanitation Data'!I131))),'Data Summary'!DM137="Yes"),OFFSET('Sanitation Data'!$I$11,0,10*ROW('Sanitation Data'!I131)),NA())</f>
        <v>#N/A</v>
      </c>
      <c r="AY137" s="538" t="e">
        <f ca="1">+IF(AND(ISNUMBER(OFFSET('Sanitation Data'!$I$12,0,10*ROW('Sanitation Data'!I131))),'Data Summary'!DN137="Yes"),OFFSET('Sanitation Data'!$I$12,0,10*ROW('Sanitation Data'!I131)),NA())</f>
        <v>#N/A</v>
      </c>
      <c r="AZ137" s="539" t="e">
        <f ca="1">+IF(AND(ISNUMBER(OFFSET('Hygiene Data'!$D$5,0,10*ROW('Hygiene Data'!D131))),'Data Summary'!DO137="Yes"),OFFSET('Hygiene Data'!$D$5,0,10*ROW('Hygiene Data'!D131)),NA())</f>
        <v>#N/A</v>
      </c>
      <c r="BA137" s="539" t="e">
        <f ca="1">+IF(AND(ISNUMBER(OFFSET('Hygiene Data'!$D$7,0,10*ROW('Hygiene Data'!D131))),'Data Summary'!DP137="Yes"),OFFSET('Hygiene Data'!$D$7,0,10*ROW('Hygiene Data'!D131)),NA())</f>
        <v>#N/A</v>
      </c>
      <c r="BB137" s="539" t="e">
        <f ca="1">+IF(AND(ISNUMBER(OFFSET('Hygiene Data'!$D$9,0,10*ROW('Hygiene Data'!D131))),'Data Summary'!DQ137="Yes"),OFFSET('Hygiene Data'!$D$9,0,10*ROW('Hygiene Data'!D131)),NA())</f>
        <v>#N/A</v>
      </c>
      <c r="BC137" s="539" t="e">
        <f ca="1">+IF(AND(ISNUMBER(OFFSET('Hygiene Data'!$E$5,0,10*ROW('Hygiene Data'!E131))),'Data Summary'!DR137="Yes"),OFFSET('Hygiene Data'!$E$5,0,10*ROW('Hygiene Data'!E131)),NA())</f>
        <v>#N/A</v>
      </c>
      <c r="BD137" s="539" t="e">
        <f ca="1">+IF(AND(ISNUMBER(OFFSET('Hygiene Data'!$E$7,0,10*ROW('Hygiene Data'!E131))),'Data Summary'!DS137="Yes"),OFFSET('Hygiene Data'!$E$7,0,10*ROW('Hygiene Data'!E131)),NA())</f>
        <v>#N/A</v>
      </c>
      <c r="BE137" s="539" t="e">
        <f ca="1">+IF(AND(ISNUMBER(OFFSET('Hygiene Data'!$E$9,0,10*ROW('Hygiene Data'!E131))),'Data Summary'!DT137="Yes"),OFFSET('Hygiene Data'!$E$9,0,10*ROW('Hygiene Data'!E131)),NA())</f>
        <v>#N/A</v>
      </c>
      <c r="BF137" s="539" t="e">
        <f ca="1">+IF(AND(ISNUMBER(OFFSET('Hygiene Data'!$F$5,0,10*ROW('Hygiene Data'!F131))),'Data Summary'!DU137="Yes"),OFFSET('Hygiene Data'!$F$5,0,10*ROW('Hygiene Data'!F131)),NA())</f>
        <v>#N/A</v>
      </c>
      <c r="BG137" s="539" t="e">
        <f ca="1">+IF(AND(ISNUMBER(OFFSET('Hygiene Data'!$F$7,0,10*ROW('Hygiene Data'!F131))),'Data Summary'!DV137="Yes"),OFFSET('Hygiene Data'!$F$7,0,10*ROW('Hygiene Data'!F131)),NA())</f>
        <v>#N/A</v>
      </c>
      <c r="BH137" s="539" t="e">
        <f ca="1">+IF(AND(ISNUMBER(OFFSET('Hygiene Data'!$F$9,0,10*ROW('Hygiene Data'!F131))),'Data Summary'!DW137="Yes"),OFFSET('Hygiene Data'!$F$9,0,10*ROW('Hygiene Data'!F131)),NA())</f>
        <v>#N/A</v>
      </c>
      <c r="BI137" s="539" t="e">
        <f ca="1">+IF(AND(ISNUMBER(OFFSET('Hygiene Data'!$G$5,0,10*ROW('Hygiene Data'!G131))),'Data Summary'!DX137="Yes"),OFFSET('Hygiene Data'!$G$5,0,10*ROW('Hygiene Data'!G131)),NA())</f>
        <v>#N/A</v>
      </c>
      <c r="BJ137" s="539" t="e">
        <f ca="1">+IF(AND(ISNUMBER(OFFSET('Hygiene Data'!$G$7,0,10*ROW('Hygiene Data'!G131))),'Data Summary'!DY137="Yes"),OFFSET('Hygiene Data'!$G$7,0,10*ROW('Hygiene Data'!G131)),NA())</f>
        <v>#N/A</v>
      </c>
      <c r="BK137" s="539" t="e">
        <f ca="1">+IF(AND(ISNUMBER(OFFSET('Hygiene Data'!$G$9,0,10*ROW('Hygiene Data'!G131))),'Data Summary'!DZ137="Yes"),OFFSET('Hygiene Data'!$G$9,0,10*ROW('Hygiene Data'!G131)),NA())</f>
        <v>#N/A</v>
      </c>
      <c r="BL137" s="539" t="e">
        <f ca="1">+IF(AND(ISNUMBER(OFFSET('Hygiene Data'!$H$5,0,10*ROW('Hygiene Data'!H131))),'Data Summary'!EA137="Yes"),OFFSET('Hygiene Data'!$H$5,0,10*ROW('Hygiene Data'!H131)),NA())</f>
        <v>#N/A</v>
      </c>
      <c r="BM137" s="539" t="e">
        <f ca="1">+IF(AND(ISNUMBER(OFFSET('Hygiene Data'!$H$7,0,10*ROW('Hygiene Data'!H131))),'Data Summary'!EB137="Yes"),OFFSET('Hygiene Data'!$H$7,0,10*ROW('Hygiene Data'!H131)),NA())</f>
        <v>#N/A</v>
      </c>
      <c r="BN137" s="539" t="e">
        <f ca="1">+IF(AND(ISNUMBER(OFFSET('Hygiene Data'!$H$9,0,10*ROW('Hygiene Data'!H131))),'Data Summary'!EC137="Yes"),OFFSET('Hygiene Data'!$H$9,0,10*ROW('Hygiene Data'!H131)),NA())</f>
        <v>#N/A</v>
      </c>
      <c r="BO137" s="539" t="e">
        <f ca="1">+IF(AND(ISNUMBER(OFFSET('Hygiene Data'!$I$5,0,10*ROW('Hygiene Data'!I131))),'Data Summary'!ED137="Yes"),OFFSET('Hygiene Data'!$I$5,0,10*ROW('Hygiene Data'!I131)),NA())</f>
        <v>#N/A</v>
      </c>
      <c r="BP137" s="539" t="e">
        <f ca="1">+IF(AND(ISNUMBER(OFFSET('Hygiene Data'!$I$7,0,10*ROW('Hygiene Data'!I131))),'Data Summary'!EE137="Yes"),OFFSET('Hygiene Data'!$I$7,0,10*ROW('Hygiene Data'!I131)),NA())</f>
        <v>#N/A</v>
      </c>
      <c r="BQ137" s="539" t="e">
        <f ca="1">+IF(AND(ISNUMBER(OFFSET('Hygiene Data'!$I$9,0,10*ROW('Hygiene Data'!I131))),'Data Summary'!EF137="Yes"),OFFSET('Hygiene Data'!$I$9,0,10*ROW('Hygiene Data'!I131)),NA())</f>
        <v>#N/A</v>
      </c>
    </row>
    <row r="138" spans="1:69" x14ac:dyDescent="0.25">
      <c r="A138" s="535" t="e">
        <f ca="1">+RIGHT('Data Summary'!A138,LEN('Data Summary'!A138)-9)</f>
        <v>#VALUE!</v>
      </c>
      <c r="B138" s="509" t="str">
        <f ca="1">+IF(ISTEXT('Data Summary'!B138),'Data Summary'!B138,"")</f>
        <v/>
      </c>
      <c r="C138" s="536" t="e">
        <f ca="1">+VALUE('Data Summary'!C138)</f>
        <v>#VALUE!</v>
      </c>
      <c r="D138" s="537" t="e">
        <f ca="1">+IF(AND(ISNUMBER(OFFSET('Water Data'!$D$4,0,10*ROW('Water Data'!D132))),'Data Summary'!BS138="Yes"),100-OFFSET('Water Data'!$D$4,0,10*ROW('Water Data'!D132)),NA())</f>
        <v>#N/A</v>
      </c>
      <c r="E138" s="537" t="e">
        <f ca="1">+IF(AND(ISNUMBER(OFFSET('Water Data'!$D$6,0,10*ROW('Water Data'!D132))),'Data Summary'!BT138="Yes"),OFFSET('Water Data'!$D$6,0,10*ROW('Water Data'!D132)),NA())</f>
        <v>#N/A</v>
      </c>
      <c r="F138" s="537" t="e">
        <f ca="1">+IF(AND(ISNUMBER(OFFSET('Water Data'!$D$9,0,10*ROW('Water Data'!D132))),'Data Summary'!BU138="Yes"),OFFSET('Water Data'!$D$9,0,10*ROW('Water Data'!D132)),NA())</f>
        <v>#N/A</v>
      </c>
      <c r="G138" s="537" t="e">
        <f ca="1">+IF(AND(ISNUMBER(OFFSET('Water Data'!$E$4,0,10*ROW('Water Data'!E132))),'Data Summary'!BV138="Yes"),100-OFFSET('Water Data'!$E$4,0,10*ROW('Water Data'!E132)),NA())</f>
        <v>#N/A</v>
      </c>
      <c r="H138" s="537" t="e">
        <f ca="1">+IF(AND(ISNUMBER(OFFSET('Water Data'!$E$6,0,10*ROW('Water Data'!E132))),'Data Summary'!BW138="Yes"),OFFSET('Water Data'!$E$6,0,10*ROW('Water Data'!E132)),NA())</f>
        <v>#N/A</v>
      </c>
      <c r="I138" s="537" t="e">
        <f ca="1">+IF(AND(ISNUMBER(OFFSET('Water Data'!$E$9,0,10*ROW('Water Data'!E132))),'Data Summary'!BX138="Yes"),OFFSET('Water Data'!$E$9,0,10*ROW('Water Data'!E132)),NA())</f>
        <v>#N/A</v>
      </c>
      <c r="J138" s="537" t="e">
        <f ca="1">+IF(AND(ISNUMBER(OFFSET('Water Data'!$F$4,0,10*ROW('Water Data'!F132))),'Data Summary'!BY138="Yes"),100-OFFSET('Water Data'!$F$4,0,10*ROW('Water Data'!F132)),NA())</f>
        <v>#N/A</v>
      </c>
      <c r="K138" s="537" t="e">
        <f ca="1">+IF(AND(ISNUMBER(OFFSET('Water Data'!$F$6,0,10*ROW('Water Data'!F132))),'Data Summary'!BZ138="Yes"),OFFSET('Water Data'!$F$6,0,10*ROW('Water Data'!F132)),NA())</f>
        <v>#N/A</v>
      </c>
      <c r="L138" s="537" t="e">
        <f ca="1">+IF(AND(ISNUMBER(OFFSET('Water Data'!$F$9,0,10*ROW('Water Data'!F132))),'Data Summary'!CA138="Yes"),OFFSET('Water Data'!$F$9,0,10*ROW('Water Data'!F132)),NA())</f>
        <v>#N/A</v>
      </c>
      <c r="M138" s="537" t="e">
        <f ca="1">+IF(AND(ISNUMBER(OFFSET('Water Data'!$G$4,0,10*ROW('Water Data'!G132))),'Data Summary'!CB138="Yes"),100-OFFSET('Water Data'!$G$4,0,10*ROW('Water Data'!G132)),NA())</f>
        <v>#N/A</v>
      </c>
      <c r="N138" s="537" t="e">
        <f ca="1">+IF(AND(ISNUMBER(OFFSET('Water Data'!$G$6,0,10*ROW('Water Data'!G132))),'Data Summary'!CC138="Yes"),OFFSET('Water Data'!$G$6,0,10*ROW('Water Data'!G132)),NA())</f>
        <v>#N/A</v>
      </c>
      <c r="O138" s="537" t="e">
        <f ca="1">+IF(AND(ISNUMBER(OFFSET('Water Data'!$G$9,0,10*ROW('Water Data'!G132))),'Data Summary'!CD138="Yes"),OFFSET('Water Data'!$G$9,0,10*ROW('Water Data'!G132)),NA())</f>
        <v>#N/A</v>
      </c>
      <c r="P138" s="537" t="e">
        <f ca="1">+IF(AND(ISNUMBER(OFFSET('Water Data'!$H$4,0,10*ROW('Water Data'!H132))),'Data Summary'!CE138="Yes"),100-OFFSET('Water Data'!$H$4,0,10*ROW('Water Data'!H132)),NA())</f>
        <v>#N/A</v>
      </c>
      <c r="Q138" s="537" t="e">
        <f ca="1">+IF(AND(ISNUMBER(OFFSET('Water Data'!$H$6,0,10*ROW('Water Data'!H132))),'Data Summary'!CF138="Yes"),OFFSET('Water Data'!$H$6,0,10*ROW('Water Data'!H132)),NA())</f>
        <v>#N/A</v>
      </c>
      <c r="R138" s="537" t="e">
        <f ca="1">+IF(AND(ISNUMBER(OFFSET('Water Data'!$H$9,0,10*ROW('Water Data'!H132))),'Data Summary'!CG138="Yes"),OFFSET('Water Data'!$H$9,0,10*ROW('Water Data'!H132)),NA())</f>
        <v>#N/A</v>
      </c>
      <c r="S138" s="537" t="e">
        <f ca="1">+IF(AND(ISNUMBER(OFFSET('Water Data'!$I$4,0,10*ROW('Water Data'!I132))),'Data Summary'!CH138="Yes"),100-OFFSET('Water Data'!$I$4,0,10*ROW('Water Data'!I132)),NA())</f>
        <v>#N/A</v>
      </c>
      <c r="T138" s="537" t="e">
        <f ca="1">+IF(AND(ISNUMBER(OFFSET('Water Data'!$I$6,0,10*ROW('Water Data'!I132))),'Data Summary'!CI138="Yes"),OFFSET('Water Data'!$I$6,0,10*ROW('Water Data'!I132)),NA())</f>
        <v>#N/A</v>
      </c>
      <c r="U138" s="537" t="e">
        <f ca="1">+IF(AND(ISNUMBER(OFFSET('Water Data'!$I$9,0,10*ROW('Water Data'!I132))),'Data Summary'!CJ138="Yes"),OFFSET('Water Data'!$I$9,0,10*ROW('Water Data'!I132)),NA())</f>
        <v>#N/A</v>
      </c>
      <c r="V138" s="538" t="e">
        <f ca="1">+IF(AND(ISNUMBER(OFFSET('Sanitation Data'!$D$4,0,10*ROW('Sanitation Data'!D132))),'Data Summary'!CK138="Yes"),100-OFFSET('Sanitation Data'!$D$4,0,10*ROW('Sanitation Data'!D132)),NA())</f>
        <v>#N/A</v>
      </c>
      <c r="W138" s="538" t="e">
        <f ca="1">+IF(AND(ISNUMBER(OFFSET('Sanitation Data'!$D$6,0,10*ROW('Sanitation Data'!D132))),'Data Summary'!CL138="Yes"),OFFSET('Sanitation Data'!$D$6,0,10*ROW('Sanitation Data'!D132)),NA())</f>
        <v>#N/A</v>
      </c>
      <c r="X138" s="538" t="e">
        <f ca="1">+IF(AND(ISNUMBER(OFFSET('Sanitation Data'!$D$10,0,10*ROW('Sanitation Data'!D132))),'Data Summary'!CM138="Yes"),OFFSET('Sanitation Data'!$D$10,0,10*ROW('Sanitation Data'!D132)),NA())</f>
        <v>#N/A</v>
      </c>
      <c r="Y138" s="538" t="e">
        <f ca="1">+IF(AND(ISNUMBER(OFFSET('Sanitation Data'!$D$11,0,10*ROW('Sanitation Data'!D132))),'Data Summary'!CN138="Yes"),OFFSET('Sanitation Data'!$D$11,0,10*ROW('Sanitation Data'!D132)),NA())</f>
        <v>#N/A</v>
      </c>
      <c r="Z138" s="538" t="e">
        <f ca="1">+IF(AND(ISNUMBER(OFFSET('Sanitation Data'!$D$12,0,10*ROW('Sanitation Data'!D132))),'Data Summary'!CO138="Yes"),OFFSET('Sanitation Data'!$D$12,0,10*ROW('Sanitation Data'!D132)),NA())</f>
        <v>#N/A</v>
      </c>
      <c r="AA138" s="538" t="e">
        <f ca="1">+IF(AND(ISNUMBER(OFFSET('Sanitation Data'!$E$4,0,10*ROW('Sanitation Data'!E132))),'Data Summary'!CP138="Yes"),100-OFFSET('Sanitation Data'!$E$4,0,10*ROW('Sanitation Data'!E132)),NA())</f>
        <v>#N/A</v>
      </c>
      <c r="AB138" s="538" t="e">
        <f ca="1">+IF(AND(ISNUMBER(OFFSET('Sanitation Data'!$E$6,0,10*ROW('Sanitation Data'!E132))),'Data Summary'!CQ138="Yes"),OFFSET('Sanitation Data'!$E$6,0,10*ROW('Sanitation Data'!E132)),NA())</f>
        <v>#N/A</v>
      </c>
      <c r="AC138" s="538" t="e">
        <f ca="1">+IF(AND(ISNUMBER(OFFSET('Sanitation Data'!$E$10,0,10*ROW('Sanitation Data'!E132))),'Data Summary'!CR138="Yes"),OFFSET('Sanitation Data'!$E$10,0,10*ROW('Sanitation Data'!E132)),NA())</f>
        <v>#N/A</v>
      </c>
      <c r="AD138" s="538" t="e">
        <f ca="1">+IF(AND(ISNUMBER(OFFSET('Sanitation Data'!$E$11,0,10*ROW('Sanitation Data'!E132))),'Data Summary'!CS138="Yes"),OFFSET('Sanitation Data'!$E$11,0,10*ROW('Sanitation Data'!E132)),NA())</f>
        <v>#N/A</v>
      </c>
      <c r="AE138" s="538" t="e">
        <f ca="1">+IF(AND(ISNUMBER(OFFSET('Sanitation Data'!$E$12,0,10*ROW('Sanitation Data'!E132))),'Data Summary'!CT138="Yes"),OFFSET('Sanitation Data'!$E$12,0,10*ROW('Sanitation Data'!E132)),NA())</f>
        <v>#N/A</v>
      </c>
      <c r="AF138" s="538" t="e">
        <f ca="1">+IF(AND(ISNUMBER(OFFSET('Sanitation Data'!$F$4,0,10*ROW('Sanitation Data'!F132))),'Data Summary'!CU138="Yes"),100-OFFSET('Sanitation Data'!$F$4,0,10*ROW('Sanitation Data'!F132)),NA())</f>
        <v>#N/A</v>
      </c>
      <c r="AG138" s="538" t="e">
        <f ca="1">+IF(AND(ISNUMBER(OFFSET('Sanitation Data'!$F$6,0,10*ROW('Sanitation Data'!F132))),'Data Summary'!CV138="Yes"),OFFSET('Sanitation Data'!$F$6,0,10*ROW('Sanitation Data'!F132)),NA())</f>
        <v>#N/A</v>
      </c>
      <c r="AH138" s="538" t="e">
        <f ca="1">+IF(AND(ISNUMBER(OFFSET('Sanitation Data'!$F$10,0,10*ROW('Sanitation Data'!F132))),'Data Summary'!CW138="Yes"),OFFSET('Sanitation Data'!$F$10,0,10*ROW('Sanitation Data'!F132)),NA())</f>
        <v>#N/A</v>
      </c>
      <c r="AI138" s="538" t="e">
        <f ca="1">+IF(AND(ISNUMBER(OFFSET('Sanitation Data'!$F$11,0,10*ROW('Sanitation Data'!F132))),'Data Summary'!CX138="Yes"),OFFSET('Sanitation Data'!$F$11,0,10*ROW('Sanitation Data'!F132)),NA())</f>
        <v>#N/A</v>
      </c>
      <c r="AJ138" s="538" t="e">
        <f ca="1">+IF(AND(ISNUMBER(OFFSET('Sanitation Data'!$F$12,0,10*ROW('Sanitation Data'!F132))),'Data Summary'!CY138="Yes"),OFFSET('Sanitation Data'!$F$12,0,10*ROW('Sanitation Data'!F132)),NA())</f>
        <v>#N/A</v>
      </c>
      <c r="AK138" s="538" t="e">
        <f ca="1">+IF(AND(ISNUMBER(OFFSET('Sanitation Data'!$G$4,0,10*ROW('Sanitation Data'!G132))),'Data Summary'!CZ138="Yes"),100-OFFSET('Sanitation Data'!$G$4,0,10*ROW('Sanitation Data'!G132)),NA())</f>
        <v>#N/A</v>
      </c>
      <c r="AL138" s="538" t="e">
        <f ca="1">+IF(AND(ISNUMBER(OFFSET('Sanitation Data'!$G$6,0,10*ROW('Sanitation Data'!G132))),'Data Summary'!DA138="Yes"),OFFSET('Sanitation Data'!$G$6,0,10*ROW('Sanitation Data'!G132)),NA())</f>
        <v>#N/A</v>
      </c>
      <c r="AM138" s="538" t="e">
        <f ca="1">+IF(AND(ISNUMBER(OFFSET('Sanitation Data'!$G$10,0,10*ROW('Sanitation Data'!G132))),'Data Summary'!DB138="Yes"),OFFSET('Sanitation Data'!$G$10,0,10*ROW('Sanitation Data'!G132)),NA())</f>
        <v>#N/A</v>
      </c>
      <c r="AN138" s="538" t="e">
        <f ca="1">+IF(AND(ISNUMBER(OFFSET('Sanitation Data'!$G$11,0,10*ROW('Sanitation Data'!G132))),'Data Summary'!DC138="Yes"),OFFSET('Sanitation Data'!$G$11,0,10*ROW('Sanitation Data'!G132)),NA())</f>
        <v>#N/A</v>
      </c>
      <c r="AO138" s="538" t="e">
        <f ca="1">+IF(AND(ISNUMBER(OFFSET('Sanitation Data'!$G$12,0,10*ROW('Sanitation Data'!G132))),'Data Summary'!DD138="Yes"),OFFSET('Sanitation Data'!$G$12,0,10*ROW('Sanitation Data'!G132)),NA())</f>
        <v>#N/A</v>
      </c>
      <c r="AP138" s="538" t="e">
        <f ca="1">+IF(AND(ISNUMBER(OFFSET('Sanitation Data'!$H$4,0,10*ROW('Sanitation Data'!H132))),'Data Summary'!DE138="Yes"),100-OFFSET('Sanitation Data'!$H$4,0,10*ROW('Sanitation Data'!H132)),NA())</f>
        <v>#N/A</v>
      </c>
      <c r="AQ138" s="538" t="e">
        <f ca="1">+IF(AND(ISNUMBER(OFFSET('Sanitation Data'!$H$6,0,10*ROW('Sanitation Data'!H132))),'Data Summary'!DF138="Yes"),OFFSET('Sanitation Data'!$H$6,0,10*ROW('Sanitation Data'!H132)),NA())</f>
        <v>#N/A</v>
      </c>
      <c r="AR138" s="538" t="e">
        <f ca="1">+IF(AND(ISNUMBER(OFFSET('Sanitation Data'!$H$10,0,10*ROW('Sanitation Data'!H132))),'Data Summary'!DG138="Yes"),OFFSET('Sanitation Data'!$H$10,0,10*ROW('Sanitation Data'!H132)),NA())</f>
        <v>#N/A</v>
      </c>
      <c r="AS138" s="538" t="e">
        <f ca="1">+IF(AND(ISNUMBER(OFFSET('Sanitation Data'!$H$11,0,10*ROW('Sanitation Data'!H132))),'Data Summary'!DH138="Yes"),OFFSET('Sanitation Data'!$H$11,0,10*ROW('Sanitation Data'!H132)),NA())</f>
        <v>#N/A</v>
      </c>
      <c r="AT138" s="538" t="e">
        <f ca="1">+IF(AND(ISNUMBER(OFFSET('Sanitation Data'!$H$12,0,10*ROW('Sanitation Data'!H132))),'Data Summary'!DI138="Yes"),OFFSET('Sanitation Data'!$H$12,0,10*ROW('Sanitation Data'!H132)),NA())</f>
        <v>#N/A</v>
      </c>
      <c r="AU138" s="538" t="e">
        <f ca="1">+IF(AND(ISNUMBER(OFFSET('Sanitation Data'!$I$4,0,10*ROW('Sanitation Data'!I132))),'Data Summary'!DJ138="Yes"),100-OFFSET('Sanitation Data'!$I$4,0,10*ROW('Sanitation Data'!I132)),NA())</f>
        <v>#N/A</v>
      </c>
      <c r="AV138" s="538" t="e">
        <f ca="1">+IF(AND(ISNUMBER(OFFSET('Sanitation Data'!$I$6,0,10*ROW('Sanitation Data'!I132))),'Data Summary'!DK138="Yes"),OFFSET('Sanitation Data'!$I$6,0,10*ROW('Sanitation Data'!I132)),NA())</f>
        <v>#N/A</v>
      </c>
      <c r="AW138" s="538" t="e">
        <f ca="1">+IF(AND(ISNUMBER(OFFSET('Sanitation Data'!$I$10,0,10*ROW('Sanitation Data'!I132))),'Data Summary'!DL138="Yes"),OFFSET('Sanitation Data'!$I$10,0,10*ROW('Sanitation Data'!I132)),NA())</f>
        <v>#N/A</v>
      </c>
      <c r="AX138" s="538" t="e">
        <f ca="1">+IF(AND(ISNUMBER(OFFSET('Sanitation Data'!$I$11,0,10*ROW('Sanitation Data'!I132))),'Data Summary'!DM138="Yes"),OFFSET('Sanitation Data'!$I$11,0,10*ROW('Sanitation Data'!I132)),NA())</f>
        <v>#N/A</v>
      </c>
      <c r="AY138" s="538" t="e">
        <f ca="1">+IF(AND(ISNUMBER(OFFSET('Sanitation Data'!$I$12,0,10*ROW('Sanitation Data'!I132))),'Data Summary'!DN138="Yes"),OFFSET('Sanitation Data'!$I$12,0,10*ROW('Sanitation Data'!I132)),NA())</f>
        <v>#N/A</v>
      </c>
      <c r="AZ138" s="539" t="e">
        <f ca="1">+IF(AND(ISNUMBER(OFFSET('Hygiene Data'!$D$5,0,10*ROW('Hygiene Data'!D132))),'Data Summary'!DO138="Yes"),OFFSET('Hygiene Data'!$D$5,0,10*ROW('Hygiene Data'!D132)),NA())</f>
        <v>#N/A</v>
      </c>
      <c r="BA138" s="539" t="e">
        <f ca="1">+IF(AND(ISNUMBER(OFFSET('Hygiene Data'!$D$7,0,10*ROW('Hygiene Data'!D132))),'Data Summary'!DP138="Yes"),OFFSET('Hygiene Data'!$D$7,0,10*ROW('Hygiene Data'!D132)),NA())</f>
        <v>#N/A</v>
      </c>
      <c r="BB138" s="539" t="e">
        <f ca="1">+IF(AND(ISNUMBER(OFFSET('Hygiene Data'!$D$9,0,10*ROW('Hygiene Data'!D132))),'Data Summary'!DQ138="Yes"),OFFSET('Hygiene Data'!$D$9,0,10*ROW('Hygiene Data'!D132)),NA())</f>
        <v>#N/A</v>
      </c>
      <c r="BC138" s="539" t="e">
        <f ca="1">+IF(AND(ISNUMBER(OFFSET('Hygiene Data'!$E$5,0,10*ROW('Hygiene Data'!E132))),'Data Summary'!DR138="Yes"),OFFSET('Hygiene Data'!$E$5,0,10*ROW('Hygiene Data'!E132)),NA())</f>
        <v>#N/A</v>
      </c>
      <c r="BD138" s="539" t="e">
        <f ca="1">+IF(AND(ISNUMBER(OFFSET('Hygiene Data'!$E$7,0,10*ROW('Hygiene Data'!E132))),'Data Summary'!DS138="Yes"),OFFSET('Hygiene Data'!$E$7,0,10*ROW('Hygiene Data'!E132)),NA())</f>
        <v>#N/A</v>
      </c>
      <c r="BE138" s="539" t="e">
        <f ca="1">+IF(AND(ISNUMBER(OFFSET('Hygiene Data'!$E$9,0,10*ROW('Hygiene Data'!E132))),'Data Summary'!DT138="Yes"),OFFSET('Hygiene Data'!$E$9,0,10*ROW('Hygiene Data'!E132)),NA())</f>
        <v>#N/A</v>
      </c>
      <c r="BF138" s="539" t="e">
        <f ca="1">+IF(AND(ISNUMBER(OFFSET('Hygiene Data'!$F$5,0,10*ROW('Hygiene Data'!F132))),'Data Summary'!DU138="Yes"),OFFSET('Hygiene Data'!$F$5,0,10*ROW('Hygiene Data'!F132)),NA())</f>
        <v>#N/A</v>
      </c>
      <c r="BG138" s="539" t="e">
        <f ca="1">+IF(AND(ISNUMBER(OFFSET('Hygiene Data'!$F$7,0,10*ROW('Hygiene Data'!F132))),'Data Summary'!DV138="Yes"),OFFSET('Hygiene Data'!$F$7,0,10*ROW('Hygiene Data'!F132)),NA())</f>
        <v>#N/A</v>
      </c>
      <c r="BH138" s="539" t="e">
        <f ca="1">+IF(AND(ISNUMBER(OFFSET('Hygiene Data'!$F$9,0,10*ROW('Hygiene Data'!F132))),'Data Summary'!DW138="Yes"),OFFSET('Hygiene Data'!$F$9,0,10*ROW('Hygiene Data'!F132)),NA())</f>
        <v>#N/A</v>
      </c>
      <c r="BI138" s="539" t="e">
        <f ca="1">+IF(AND(ISNUMBER(OFFSET('Hygiene Data'!$G$5,0,10*ROW('Hygiene Data'!G132))),'Data Summary'!DX138="Yes"),OFFSET('Hygiene Data'!$G$5,0,10*ROW('Hygiene Data'!G132)),NA())</f>
        <v>#N/A</v>
      </c>
      <c r="BJ138" s="539" t="e">
        <f ca="1">+IF(AND(ISNUMBER(OFFSET('Hygiene Data'!$G$7,0,10*ROW('Hygiene Data'!G132))),'Data Summary'!DY138="Yes"),OFFSET('Hygiene Data'!$G$7,0,10*ROW('Hygiene Data'!G132)),NA())</f>
        <v>#N/A</v>
      </c>
      <c r="BK138" s="539" t="e">
        <f ca="1">+IF(AND(ISNUMBER(OFFSET('Hygiene Data'!$G$9,0,10*ROW('Hygiene Data'!G132))),'Data Summary'!DZ138="Yes"),OFFSET('Hygiene Data'!$G$9,0,10*ROW('Hygiene Data'!G132)),NA())</f>
        <v>#N/A</v>
      </c>
      <c r="BL138" s="539" t="e">
        <f ca="1">+IF(AND(ISNUMBER(OFFSET('Hygiene Data'!$H$5,0,10*ROW('Hygiene Data'!H132))),'Data Summary'!EA138="Yes"),OFFSET('Hygiene Data'!$H$5,0,10*ROW('Hygiene Data'!H132)),NA())</f>
        <v>#N/A</v>
      </c>
      <c r="BM138" s="539" t="e">
        <f ca="1">+IF(AND(ISNUMBER(OFFSET('Hygiene Data'!$H$7,0,10*ROW('Hygiene Data'!H132))),'Data Summary'!EB138="Yes"),OFFSET('Hygiene Data'!$H$7,0,10*ROW('Hygiene Data'!H132)),NA())</f>
        <v>#N/A</v>
      </c>
      <c r="BN138" s="539" t="e">
        <f ca="1">+IF(AND(ISNUMBER(OFFSET('Hygiene Data'!$H$9,0,10*ROW('Hygiene Data'!H132))),'Data Summary'!EC138="Yes"),OFFSET('Hygiene Data'!$H$9,0,10*ROW('Hygiene Data'!H132)),NA())</f>
        <v>#N/A</v>
      </c>
      <c r="BO138" s="539" t="e">
        <f ca="1">+IF(AND(ISNUMBER(OFFSET('Hygiene Data'!$I$5,0,10*ROW('Hygiene Data'!I132))),'Data Summary'!ED138="Yes"),OFFSET('Hygiene Data'!$I$5,0,10*ROW('Hygiene Data'!I132)),NA())</f>
        <v>#N/A</v>
      </c>
      <c r="BP138" s="539" t="e">
        <f ca="1">+IF(AND(ISNUMBER(OFFSET('Hygiene Data'!$I$7,0,10*ROW('Hygiene Data'!I132))),'Data Summary'!EE138="Yes"),OFFSET('Hygiene Data'!$I$7,0,10*ROW('Hygiene Data'!I132)),NA())</f>
        <v>#N/A</v>
      </c>
      <c r="BQ138" s="539" t="e">
        <f ca="1">+IF(AND(ISNUMBER(OFFSET('Hygiene Data'!$I$9,0,10*ROW('Hygiene Data'!I132))),'Data Summary'!EF138="Yes"),OFFSET('Hygiene Data'!$I$9,0,10*ROW('Hygiene Data'!I132)),NA())</f>
        <v>#N/A</v>
      </c>
    </row>
    <row r="139" spans="1:69" x14ac:dyDescent="0.25">
      <c r="A139" s="535" t="e">
        <f ca="1">+RIGHT('Data Summary'!A139,LEN('Data Summary'!A139)-9)</f>
        <v>#VALUE!</v>
      </c>
      <c r="B139" s="509" t="str">
        <f ca="1">+IF(ISTEXT('Data Summary'!B139),'Data Summary'!B139,"")</f>
        <v/>
      </c>
      <c r="C139" s="536" t="e">
        <f ca="1">+VALUE('Data Summary'!C139)</f>
        <v>#VALUE!</v>
      </c>
      <c r="D139" s="537" t="e">
        <f ca="1">+IF(AND(ISNUMBER(OFFSET('Water Data'!$D$4,0,10*ROW('Water Data'!D133))),'Data Summary'!BS139="Yes"),100-OFFSET('Water Data'!$D$4,0,10*ROW('Water Data'!D133)),NA())</f>
        <v>#N/A</v>
      </c>
      <c r="E139" s="537" t="e">
        <f ca="1">+IF(AND(ISNUMBER(OFFSET('Water Data'!$D$6,0,10*ROW('Water Data'!D133))),'Data Summary'!BT139="Yes"),OFFSET('Water Data'!$D$6,0,10*ROW('Water Data'!D133)),NA())</f>
        <v>#N/A</v>
      </c>
      <c r="F139" s="537" t="e">
        <f ca="1">+IF(AND(ISNUMBER(OFFSET('Water Data'!$D$9,0,10*ROW('Water Data'!D133))),'Data Summary'!BU139="Yes"),OFFSET('Water Data'!$D$9,0,10*ROW('Water Data'!D133)),NA())</f>
        <v>#N/A</v>
      </c>
      <c r="G139" s="537" t="e">
        <f ca="1">+IF(AND(ISNUMBER(OFFSET('Water Data'!$E$4,0,10*ROW('Water Data'!E133))),'Data Summary'!BV139="Yes"),100-OFFSET('Water Data'!$E$4,0,10*ROW('Water Data'!E133)),NA())</f>
        <v>#N/A</v>
      </c>
      <c r="H139" s="537" t="e">
        <f ca="1">+IF(AND(ISNUMBER(OFFSET('Water Data'!$E$6,0,10*ROW('Water Data'!E133))),'Data Summary'!BW139="Yes"),OFFSET('Water Data'!$E$6,0,10*ROW('Water Data'!E133)),NA())</f>
        <v>#N/A</v>
      </c>
      <c r="I139" s="537" t="e">
        <f ca="1">+IF(AND(ISNUMBER(OFFSET('Water Data'!$E$9,0,10*ROW('Water Data'!E133))),'Data Summary'!BX139="Yes"),OFFSET('Water Data'!$E$9,0,10*ROW('Water Data'!E133)),NA())</f>
        <v>#N/A</v>
      </c>
      <c r="J139" s="537" t="e">
        <f ca="1">+IF(AND(ISNUMBER(OFFSET('Water Data'!$F$4,0,10*ROW('Water Data'!F133))),'Data Summary'!BY139="Yes"),100-OFFSET('Water Data'!$F$4,0,10*ROW('Water Data'!F133)),NA())</f>
        <v>#N/A</v>
      </c>
      <c r="K139" s="537" t="e">
        <f ca="1">+IF(AND(ISNUMBER(OFFSET('Water Data'!$F$6,0,10*ROW('Water Data'!F133))),'Data Summary'!BZ139="Yes"),OFFSET('Water Data'!$F$6,0,10*ROW('Water Data'!F133)),NA())</f>
        <v>#N/A</v>
      </c>
      <c r="L139" s="537" t="e">
        <f ca="1">+IF(AND(ISNUMBER(OFFSET('Water Data'!$F$9,0,10*ROW('Water Data'!F133))),'Data Summary'!CA139="Yes"),OFFSET('Water Data'!$F$9,0,10*ROW('Water Data'!F133)),NA())</f>
        <v>#N/A</v>
      </c>
      <c r="M139" s="537" t="e">
        <f ca="1">+IF(AND(ISNUMBER(OFFSET('Water Data'!$G$4,0,10*ROW('Water Data'!G133))),'Data Summary'!CB139="Yes"),100-OFFSET('Water Data'!$G$4,0,10*ROW('Water Data'!G133)),NA())</f>
        <v>#N/A</v>
      </c>
      <c r="N139" s="537" t="e">
        <f ca="1">+IF(AND(ISNUMBER(OFFSET('Water Data'!$G$6,0,10*ROW('Water Data'!G133))),'Data Summary'!CC139="Yes"),OFFSET('Water Data'!$G$6,0,10*ROW('Water Data'!G133)),NA())</f>
        <v>#N/A</v>
      </c>
      <c r="O139" s="537" t="e">
        <f ca="1">+IF(AND(ISNUMBER(OFFSET('Water Data'!$G$9,0,10*ROW('Water Data'!G133))),'Data Summary'!CD139="Yes"),OFFSET('Water Data'!$G$9,0,10*ROW('Water Data'!G133)),NA())</f>
        <v>#N/A</v>
      </c>
      <c r="P139" s="537" t="e">
        <f ca="1">+IF(AND(ISNUMBER(OFFSET('Water Data'!$H$4,0,10*ROW('Water Data'!H133))),'Data Summary'!CE139="Yes"),100-OFFSET('Water Data'!$H$4,0,10*ROW('Water Data'!H133)),NA())</f>
        <v>#N/A</v>
      </c>
      <c r="Q139" s="537" t="e">
        <f ca="1">+IF(AND(ISNUMBER(OFFSET('Water Data'!$H$6,0,10*ROW('Water Data'!H133))),'Data Summary'!CF139="Yes"),OFFSET('Water Data'!$H$6,0,10*ROW('Water Data'!H133)),NA())</f>
        <v>#N/A</v>
      </c>
      <c r="R139" s="537" t="e">
        <f ca="1">+IF(AND(ISNUMBER(OFFSET('Water Data'!$H$9,0,10*ROW('Water Data'!H133))),'Data Summary'!CG139="Yes"),OFFSET('Water Data'!$H$9,0,10*ROW('Water Data'!H133)),NA())</f>
        <v>#N/A</v>
      </c>
      <c r="S139" s="537" t="e">
        <f ca="1">+IF(AND(ISNUMBER(OFFSET('Water Data'!$I$4,0,10*ROW('Water Data'!I133))),'Data Summary'!CH139="Yes"),100-OFFSET('Water Data'!$I$4,0,10*ROW('Water Data'!I133)),NA())</f>
        <v>#N/A</v>
      </c>
      <c r="T139" s="537" t="e">
        <f ca="1">+IF(AND(ISNUMBER(OFFSET('Water Data'!$I$6,0,10*ROW('Water Data'!I133))),'Data Summary'!CI139="Yes"),OFFSET('Water Data'!$I$6,0,10*ROW('Water Data'!I133)),NA())</f>
        <v>#N/A</v>
      </c>
      <c r="U139" s="537" t="e">
        <f ca="1">+IF(AND(ISNUMBER(OFFSET('Water Data'!$I$9,0,10*ROW('Water Data'!I133))),'Data Summary'!CJ139="Yes"),OFFSET('Water Data'!$I$9,0,10*ROW('Water Data'!I133)),NA())</f>
        <v>#N/A</v>
      </c>
      <c r="V139" s="538" t="e">
        <f ca="1">+IF(AND(ISNUMBER(OFFSET('Sanitation Data'!$D$4,0,10*ROW('Sanitation Data'!D133))),'Data Summary'!CK139="Yes"),100-OFFSET('Sanitation Data'!$D$4,0,10*ROW('Sanitation Data'!D133)),NA())</f>
        <v>#N/A</v>
      </c>
      <c r="W139" s="538" t="e">
        <f ca="1">+IF(AND(ISNUMBER(OFFSET('Sanitation Data'!$D$6,0,10*ROW('Sanitation Data'!D133))),'Data Summary'!CL139="Yes"),OFFSET('Sanitation Data'!$D$6,0,10*ROW('Sanitation Data'!D133)),NA())</f>
        <v>#N/A</v>
      </c>
      <c r="X139" s="538" t="e">
        <f ca="1">+IF(AND(ISNUMBER(OFFSET('Sanitation Data'!$D$10,0,10*ROW('Sanitation Data'!D133))),'Data Summary'!CM139="Yes"),OFFSET('Sanitation Data'!$D$10,0,10*ROW('Sanitation Data'!D133)),NA())</f>
        <v>#N/A</v>
      </c>
      <c r="Y139" s="538" t="e">
        <f ca="1">+IF(AND(ISNUMBER(OFFSET('Sanitation Data'!$D$11,0,10*ROW('Sanitation Data'!D133))),'Data Summary'!CN139="Yes"),OFFSET('Sanitation Data'!$D$11,0,10*ROW('Sanitation Data'!D133)),NA())</f>
        <v>#N/A</v>
      </c>
      <c r="Z139" s="538" t="e">
        <f ca="1">+IF(AND(ISNUMBER(OFFSET('Sanitation Data'!$D$12,0,10*ROW('Sanitation Data'!D133))),'Data Summary'!CO139="Yes"),OFFSET('Sanitation Data'!$D$12,0,10*ROW('Sanitation Data'!D133)),NA())</f>
        <v>#N/A</v>
      </c>
      <c r="AA139" s="538" t="e">
        <f ca="1">+IF(AND(ISNUMBER(OFFSET('Sanitation Data'!$E$4,0,10*ROW('Sanitation Data'!E133))),'Data Summary'!CP139="Yes"),100-OFFSET('Sanitation Data'!$E$4,0,10*ROW('Sanitation Data'!E133)),NA())</f>
        <v>#N/A</v>
      </c>
      <c r="AB139" s="538" t="e">
        <f ca="1">+IF(AND(ISNUMBER(OFFSET('Sanitation Data'!$E$6,0,10*ROW('Sanitation Data'!E133))),'Data Summary'!CQ139="Yes"),OFFSET('Sanitation Data'!$E$6,0,10*ROW('Sanitation Data'!E133)),NA())</f>
        <v>#N/A</v>
      </c>
      <c r="AC139" s="538" t="e">
        <f ca="1">+IF(AND(ISNUMBER(OFFSET('Sanitation Data'!$E$10,0,10*ROW('Sanitation Data'!E133))),'Data Summary'!CR139="Yes"),OFFSET('Sanitation Data'!$E$10,0,10*ROW('Sanitation Data'!E133)),NA())</f>
        <v>#N/A</v>
      </c>
      <c r="AD139" s="538" t="e">
        <f ca="1">+IF(AND(ISNUMBER(OFFSET('Sanitation Data'!$E$11,0,10*ROW('Sanitation Data'!E133))),'Data Summary'!CS139="Yes"),OFFSET('Sanitation Data'!$E$11,0,10*ROW('Sanitation Data'!E133)),NA())</f>
        <v>#N/A</v>
      </c>
      <c r="AE139" s="538" t="e">
        <f ca="1">+IF(AND(ISNUMBER(OFFSET('Sanitation Data'!$E$12,0,10*ROW('Sanitation Data'!E133))),'Data Summary'!CT139="Yes"),OFFSET('Sanitation Data'!$E$12,0,10*ROW('Sanitation Data'!E133)),NA())</f>
        <v>#N/A</v>
      </c>
      <c r="AF139" s="538" t="e">
        <f ca="1">+IF(AND(ISNUMBER(OFFSET('Sanitation Data'!$F$4,0,10*ROW('Sanitation Data'!F133))),'Data Summary'!CU139="Yes"),100-OFFSET('Sanitation Data'!$F$4,0,10*ROW('Sanitation Data'!F133)),NA())</f>
        <v>#N/A</v>
      </c>
      <c r="AG139" s="538" t="e">
        <f ca="1">+IF(AND(ISNUMBER(OFFSET('Sanitation Data'!$F$6,0,10*ROW('Sanitation Data'!F133))),'Data Summary'!CV139="Yes"),OFFSET('Sanitation Data'!$F$6,0,10*ROW('Sanitation Data'!F133)),NA())</f>
        <v>#N/A</v>
      </c>
      <c r="AH139" s="538" t="e">
        <f ca="1">+IF(AND(ISNUMBER(OFFSET('Sanitation Data'!$F$10,0,10*ROW('Sanitation Data'!F133))),'Data Summary'!CW139="Yes"),OFFSET('Sanitation Data'!$F$10,0,10*ROW('Sanitation Data'!F133)),NA())</f>
        <v>#N/A</v>
      </c>
      <c r="AI139" s="538" t="e">
        <f ca="1">+IF(AND(ISNUMBER(OFFSET('Sanitation Data'!$F$11,0,10*ROW('Sanitation Data'!F133))),'Data Summary'!CX139="Yes"),OFFSET('Sanitation Data'!$F$11,0,10*ROW('Sanitation Data'!F133)),NA())</f>
        <v>#N/A</v>
      </c>
      <c r="AJ139" s="538" t="e">
        <f ca="1">+IF(AND(ISNUMBER(OFFSET('Sanitation Data'!$F$12,0,10*ROW('Sanitation Data'!F133))),'Data Summary'!CY139="Yes"),OFFSET('Sanitation Data'!$F$12,0,10*ROW('Sanitation Data'!F133)),NA())</f>
        <v>#N/A</v>
      </c>
      <c r="AK139" s="538" t="e">
        <f ca="1">+IF(AND(ISNUMBER(OFFSET('Sanitation Data'!$G$4,0,10*ROW('Sanitation Data'!G133))),'Data Summary'!CZ139="Yes"),100-OFFSET('Sanitation Data'!$G$4,0,10*ROW('Sanitation Data'!G133)),NA())</f>
        <v>#N/A</v>
      </c>
      <c r="AL139" s="538" t="e">
        <f ca="1">+IF(AND(ISNUMBER(OFFSET('Sanitation Data'!$G$6,0,10*ROW('Sanitation Data'!G133))),'Data Summary'!DA139="Yes"),OFFSET('Sanitation Data'!$G$6,0,10*ROW('Sanitation Data'!G133)),NA())</f>
        <v>#N/A</v>
      </c>
      <c r="AM139" s="538" t="e">
        <f ca="1">+IF(AND(ISNUMBER(OFFSET('Sanitation Data'!$G$10,0,10*ROW('Sanitation Data'!G133))),'Data Summary'!DB139="Yes"),OFFSET('Sanitation Data'!$G$10,0,10*ROW('Sanitation Data'!G133)),NA())</f>
        <v>#N/A</v>
      </c>
      <c r="AN139" s="538" t="e">
        <f ca="1">+IF(AND(ISNUMBER(OFFSET('Sanitation Data'!$G$11,0,10*ROW('Sanitation Data'!G133))),'Data Summary'!DC139="Yes"),OFFSET('Sanitation Data'!$G$11,0,10*ROW('Sanitation Data'!G133)),NA())</f>
        <v>#N/A</v>
      </c>
      <c r="AO139" s="538" t="e">
        <f ca="1">+IF(AND(ISNUMBER(OFFSET('Sanitation Data'!$G$12,0,10*ROW('Sanitation Data'!G133))),'Data Summary'!DD139="Yes"),OFFSET('Sanitation Data'!$G$12,0,10*ROW('Sanitation Data'!G133)),NA())</f>
        <v>#N/A</v>
      </c>
      <c r="AP139" s="538" t="e">
        <f ca="1">+IF(AND(ISNUMBER(OFFSET('Sanitation Data'!$H$4,0,10*ROW('Sanitation Data'!H133))),'Data Summary'!DE139="Yes"),100-OFFSET('Sanitation Data'!$H$4,0,10*ROW('Sanitation Data'!H133)),NA())</f>
        <v>#N/A</v>
      </c>
      <c r="AQ139" s="538" t="e">
        <f ca="1">+IF(AND(ISNUMBER(OFFSET('Sanitation Data'!$H$6,0,10*ROW('Sanitation Data'!H133))),'Data Summary'!DF139="Yes"),OFFSET('Sanitation Data'!$H$6,0,10*ROW('Sanitation Data'!H133)),NA())</f>
        <v>#N/A</v>
      </c>
      <c r="AR139" s="538" t="e">
        <f ca="1">+IF(AND(ISNUMBER(OFFSET('Sanitation Data'!$H$10,0,10*ROW('Sanitation Data'!H133))),'Data Summary'!DG139="Yes"),OFFSET('Sanitation Data'!$H$10,0,10*ROW('Sanitation Data'!H133)),NA())</f>
        <v>#N/A</v>
      </c>
      <c r="AS139" s="538" t="e">
        <f ca="1">+IF(AND(ISNUMBER(OFFSET('Sanitation Data'!$H$11,0,10*ROW('Sanitation Data'!H133))),'Data Summary'!DH139="Yes"),OFFSET('Sanitation Data'!$H$11,0,10*ROW('Sanitation Data'!H133)),NA())</f>
        <v>#N/A</v>
      </c>
      <c r="AT139" s="538" t="e">
        <f ca="1">+IF(AND(ISNUMBER(OFFSET('Sanitation Data'!$H$12,0,10*ROW('Sanitation Data'!H133))),'Data Summary'!DI139="Yes"),OFFSET('Sanitation Data'!$H$12,0,10*ROW('Sanitation Data'!H133)),NA())</f>
        <v>#N/A</v>
      </c>
      <c r="AU139" s="538" t="e">
        <f ca="1">+IF(AND(ISNUMBER(OFFSET('Sanitation Data'!$I$4,0,10*ROW('Sanitation Data'!I133))),'Data Summary'!DJ139="Yes"),100-OFFSET('Sanitation Data'!$I$4,0,10*ROW('Sanitation Data'!I133)),NA())</f>
        <v>#N/A</v>
      </c>
      <c r="AV139" s="538" t="e">
        <f ca="1">+IF(AND(ISNUMBER(OFFSET('Sanitation Data'!$I$6,0,10*ROW('Sanitation Data'!I133))),'Data Summary'!DK139="Yes"),OFFSET('Sanitation Data'!$I$6,0,10*ROW('Sanitation Data'!I133)),NA())</f>
        <v>#N/A</v>
      </c>
      <c r="AW139" s="538" t="e">
        <f ca="1">+IF(AND(ISNUMBER(OFFSET('Sanitation Data'!$I$10,0,10*ROW('Sanitation Data'!I133))),'Data Summary'!DL139="Yes"),OFFSET('Sanitation Data'!$I$10,0,10*ROW('Sanitation Data'!I133)),NA())</f>
        <v>#N/A</v>
      </c>
      <c r="AX139" s="538" t="e">
        <f ca="1">+IF(AND(ISNUMBER(OFFSET('Sanitation Data'!$I$11,0,10*ROW('Sanitation Data'!I133))),'Data Summary'!DM139="Yes"),OFFSET('Sanitation Data'!$I$11,0,10*ROW('Sanitation Data'!I133)),NA())</f>
        <v>#N/A</v>
      </c>
      <c r="AY139" s="538" t="e">
        <f ca="1">+IF(AND(ISNUMBER(OFFSET('Sanitation Data'!$I$12,0,10*ROW('Sanitation Data'!I133))),'Data Summary'!DN139="Yes"),OFFSET('Sanitation Data'!$I$12,0,10*ROW('Sanitation Data'!I133)),NA())</f>
        <v>#N/A</v>
      </c>
      <c r="AZ139" s="539" t="e">
        <f ca="1">+IF(AND(ISNUMBER(OFFSET('Hygiene Data'!$D$5,0,10*ROW('Hygiene Data'!D133))),'Data Summary'!DO139="Yes"),OFFSET('Hygiene Data'!$D$5,0,10*ROW('Hygiene Data'!D133)),NA())</f>
        <v>#N/A</v>
      </c>
      <c r="BA139" s="539" t="e">
        <f ca="1">+IF(AND(ISNUMBER(OFFSET('Hygiene Data'!$D$7,0,10*ROW('Hygiene Data'!D133))),'Data Summary'!DP139="Yes"),OFFSET('Hygiene Data'!$D$7,0,10*ROW('Hygiene Data'!D133)),NA())</f>
        <v>#N/A</v>
      </c>
      <c r="BB139" s="539" t="e">
        <f ca="1">+IF(AND(ISNUMBER(OFFSET('Hygiene Data'!$D$9,0,10*ROW('Hygiene Data'!D133))),'Data Summary'!DQ139="Yes"),OFFSET('Hygiene Data'!$D$9,0,10*ROW('Hygiene Data'!D133)),NA())</f>
        <v>#N/A</v>
      </c>
      <c r="BC139" s="539" t="e">
        <f ca="1">+IF(AND(ISNUMBER(OFFSET('Hygiene Data'!$E$5,0,10*ROW('Hygiene Data'!E133))),'Data Summary'!DR139="Yes"),OFFSET('Hygiene Data'!$E$5,0,10*ROW('Hygiene Data'!E133)),NA())</f>
        <v>#N/A</v>
      </c>
      <c r="BD139" s="539" t="e">
        <f ca="1">+IF(AND(ISNUMBER(OFFSET('Hygiene Data'!$E$7,0,10*ROW('Hygiene Data'!E133))),'Data Summary'!DS139="Yes"),OFFSET('Hygiene Data'!$E$7,0,10*ROW('Hygiene Data'!E133)),NA())</f>
        <v>#N/A</v>
      </c>
      <c r="BE139" s="539" t="e">
        <f ca="1">+IF(AND(ISNUMBER(OFFSET('Hygiene Data'!$E$9,0,10*ROW('Hygiene Data'!E133))),'Data Summary'!DT139="Yes"),OFFSET('Hygiene Data'!$E$9,0,10*ROW('Hygiene Data'!E133)),NA())</f>
        <v>#N/A</v>
      </c>
      <c r="BF139" s="539" t="e">
        <f ca="1">+IF(AND(ISNUMBER(OFFSET('Hygiene Data'!$F$5,0,10*ROW('Hygiene Data'!F133))),'Data Summary'!DU139="Yes"),OFFSET('Hygiene Data'!$F$5,0,10*ROW('Hygiene Data'!F133)),NA())</f>
        <v>#N/A</v>
      </c>
      <c r="BG139" s="539" t="e">
        <f ca="1">+IF(AND(ISNUMBER(OFFSET('Hygiene Data'!$F$7,0,10*ROW('Hygiene Data'!F133))),'Data Summary'!DV139="Yes"),OFFSET('Hygiene Data'!$F$7,0,10*ROW('Hygiene Data'!F133)),NA())</f>
        <v>#N/A</v>
      </c>
      <c r="BH139" s="539" t="e">
        <f ca="1">+IF(AND(ISNUMBER(OFFSET('Hygiene Data'!$F$9,0,10*ROW('Hygiene Data'!F133))),'Data Summary'!DW139="Yes"),OFFSET('Hygiene Data'!$F$9,0,10*ROW('Hygiene Data'!F133)),NA())</f>
        <v>#N/A</v>
      </c>
      <c r="BI139" s="539" t="e">
        <f ca="1">+IF(AND(ISNUMBER(OFFSET('Hygiene Data'!$G$5,0,10*ROW('Hygiene Data'!G133))),'Data Summary'!DX139="Yes"),OFFSET('Hygiene Data'!$G$5,0,10*ROW('Hygiene Data'!G133)),NA())</f>
        <v>#N/A</v>
      </c>
      <c r="BJ139" s="539" t="e">
        <f ca="1">+IF(AND(ISNUMBER(OFFSET('Hygiene Data'!$G$7,0,10*ROW('Hygiene Data'!G133))),'Data Summary'!DY139="Yes"),OFFSET('Hygiene Data'!$G$7,0,10*ROW('Hygiene Data'!G133)),NA())</f>
        <v>#N/A</v>
      </c>
      <c r="BK139" s="539" t="e">
        <f ca="1">+IF(AND(ISNUMBER(OFFSET('Hygiene Data'!$G$9,0,10*ROW('Hygiene Data'!G133))),'Data Summary'!DZ139="Yes"),OFFSET('Hygiene Data'!$G$9,0,10*ROW('Hygiene Data'!G133)),NA())</f>
        <v>#N/A</v>
      </c>
      <c r="BL139" s="539" t="e">
        <f ca="1">+IF(AND(ISNUMBER(OFFSET('Hygiene Data'!$H$5,0,10*ROW('Hygiene Data'!H133))),'Data Summary'!EA139="Yes"),OFFSET('Hygiene Data'!$H$5,0,10*ROW('Hygiene Data'!H133)),NA())</f>
        <v>#N/A</v>
      </c>
      <c r="BM139" s="539" t="e">
        <f ca="1">+IF(AND(ISNUMBER(OFFSET('Hygiene Data'!$H$7,0,10*ROW('Hygiene Data'!H133))),'Data Summary'!EB139="Yes"),OFFSET('Hygiene Data'!$H$7,0,10*ROW('Hygiene Data'!H133)),NA())</f>
        <v>#N/A</v>
      </c>
      <c r="BN139" s="539" t="e">
        <f ca="1">+IF(AND(ISNUMBER(OFFSET('Hygiene Data'!$H$9,0,10*ROW('Hygiene Data'!H133))),'Data Summary'!EC139="Yes"),OFFSET('Hygiene Data'!$H$9,0,10*ROW('Hygiene Data'!H133)),NA())</f>
        <v>#N/A</v>
      </c>
      <c r="BO139" s="539" t="e">
        <f ca="1">+IF(AND(ISNUMBER(OFFSET('Hygiene Data'!$I$5,0,10*ROW('Hygiene Data'!I133))),'Data Summary'!ED139="Yes"),OFFSET('Hygiene Data'!$I$5,0,10*ROW('Hygiene Data'!I133)),NA())</f>
        <v>#N/A</v>
      </c>
      <c r="BP139" s="539" t="e">
        <f ca="1">+IF(AND(ISNUMBER(OFFSET('Hygiene Data'!$I$7,0,10*ROW('Hygiene Data'!I133))),'Data Summary'!EE139="Yes"),OFFSET('Hygiene Data'!$I$7,0,10*ROW('Hygiene Data'!I133)),NA())</f>
        <v>#N/A</v>
      </c>
      <c r="BQ139" s="539" t="e">
        <f ca="1">+IF(AND(ISNUMBER(OFFSET('Hygiene Data'!$I$9,0,10*ROW('Hygiene Data'!I133))),'Data Summary'!EF139="Yes"),OFFSET('Hygiene Data'!$I$9,0,10*ROW('Hygiene Data'!I133)),NA())</f>
        <v>#N/A</v>
      </c>
    </row>
    <row r="140" spans="1:69" x14ac:dyDescent="0.25">
      <c r="A140" s="535" t="e">
        <f ca="1">+RIGHT('Data Summary'!A140,LEN('Data Summary'!A140)-9)</f>
        <v>#VALUE!</v>
      </c>
      <c r="B140" s="509" t="str">
        <f ca="1">+IF(ISTEXT('Data Summary'!B140),'Data Summary'!B140,"")</f>
        <v/>
      </c>
      <c r="C140" s="536" t="e">
        <f ca="1">+VALUE('Data Summary'!C140)</f>
        <v>#VALUE!</v>
      </c>
      <c r="D140" s="537" t="e">
        <f ca="1">+IF(AND(ISNUMBER(OFFSET('Water Data'!$D$4,0,10*ROW('Water Data'!D134))),'Data Summary'!BS140="Yes"),100-OFFSET('Water Data'!$D$4,0,10*ROW('Water Data'!D134)),NA())</f>
        <v>#N/A</v>
      </c>
      <c r="E140" s="537" t="e">
        <f ca="1">+IF(AND(ISNUMBER(OFFSET('Water Data'!$D$6,0,10*ROW('Water Data'!D134))),'Data Summary'!BT140="Yes"),OFFSET('Water Data'!$D$6,0,10*ROW('Water Data'!D134)),NA())</f>
        <v>#N/A</v>
      </c>
      <c r="F140" s="537" t="e">
        <f ca="1">+IF(AND(ISNUMBER(OFFSET('Water Data'!$D$9,0,10*ROW('Water Data'!D134))),'Data Summary'!BU140="Yes"),OFFSET('Water Data'!$D$9,0,10*ROW('Water Data'!D134)),NA())</f>
        <v>#N/A</v>
      </c>
      <c r="G140" s="537" t="e">
        <f ca="1">+IF(AND(ISNUMBER(OFFSET('Water Data'!$E$4,0,10*ROW('Water Data'!E134))),'Data Summary'!BV140="Yes"),100-OFFSET('Water Data'!$E$4,0,10*ROW('Water Data'!E134)),NA())</f>
        <v>#N/A</v>
      </c>
      <c r="H140" s="537" t="e">
        <f ca="1">+IF(AND(ISNUMBER(OFFSET('Water Data'!$E$6,0,10*ROW('Water Data'!E134))),'Data Summary'!BW140="Yes"),OFFSET('Water Data'!$E$6,0,10*ROW('Water Data'!E134)),NA())</f>
        <v>#N/A</v>
      </c>
      <c r="I140" s="537" t="e">
        <f ca="1">+IF(AND(ISNUMBER(OFFSET('Water Data'!$E$9,0,10*ROW('Water Data'!E134))),'Data Summary'!BX140="Yes"),OFFSET('Water Data'!$E$9,0,10*ROW('Water Data'!E134)),NA())</f>
        <v>#N/A</v>
      </c>
      <c r="J140" s="537" t="e">
        <f ca="1">+IF(AND(ISNUMBER(OFFSET('Water Data'!$F$4,0,10*ROW('Water Data'!F134))),'Data Summary'!BY140="Yes"),100-OFFSET('Water Data'!$F$4,0,10*ROW('Water Data'!F134)),NA())</f>
        <v>#N/A</v>
      </c>
      <c r="K140" s="537" t="e">
        <f ca="1">+IF(AND(ISNUMBER(OFFSET('Water Data'!$F$6,0,10*ROW('Water Data'!F134))),'Data Summary'!BZ140="Yes"),OFFSET('Water Data'!$F$6,0,10*ROW('Water Data'!F134)),NA())</f>
        <v>#N/A</v>
      </c>
      <c r="L140" s="537" t="e">
        <f ca="1">+IF(AND(ISNUMBER(OFFSET('Water Data'!$F$9,0,10*ROW('Water Data'!F134))),'Data Summary'!CA140="Yes"),OFFSET('Water Data'!$F$9,0,10*ROW('Water Data'!F134)),NA())</f>
        <v>#N/A</v>
      </c>
      <c r="M140" s="537" t="e">
        <f ca="1">+IF(AND(ISNUMBER(OFFSET('Water Data'!$G$4,0,10*ROW('Water Data'!G134))),'Data Summary'!CB140="Yes"),100-OFFSET('Water Data'!$G$4,0,10*ROW('Water Data'!G134)),NA())</f>
        <v>#N/A</v>
      </c>
      <c r="N140" s="537" t="e">
        <f ca="1">+IF(AND(ISNUMBER(OFFSET('Water Data'!$G$6,0,10*ROW('Water Data'!G134))),'Data Summary'!CC140="Yes"),OFFSET('Water Data'!$G$6,0,10*ROW('Water Data'!G134)),NA())</f>
        <v>#N/A</v>
      </c>
      <c r="O140" s="537" t="e">
        <f ca="1">+IF(AND(ISNUMBER(OFFSET('Water Data'!$G$9,0,10*ROW('Water Data'!G134))),'Data Summary'!CD140="Yes"),OFFSET('Water Data'!$G$9,0,10*ROW('Water Data'!G134)),NA())</f>
        <v>#N/A</v>
      </c>
      <c r="P140" s="537" t="e">
        <f ca="1">+IF(AND(ISNUMBER(OFFSET('Water Data'!$H$4,0,10*ROW('Water Data'!H134))),'Data Summary'!CE140="Yes"),100-OFFSET('Water Data'!$H$4,0,10*ROW('Water Data'!H134)),NA())</f>
        <v>#N/A</v>
      </c>
      <c r="Q140" s="537" t="e">
        <f ca="1">+IF(AND(ISNUMBER(OFFSET('Water Data'!$H$6,0,10*ROW('Water Data'!H134))),'Data Summary'!CF140="Yes"),OFFSET('Water Data'!$H$6,0,10*ROW('Water Data'!H134)),NA())</f>
        <v>#N/A</v>
      </c>
      <c r="R140" s="537" t="e">
        <f ca="1">+IF(AND(ISNUMBER(OFFSET('Water Data'!$H$9,0,10*ROW('Water Data'!H134))),'Data Summary'!CG140="Yes"),OFFSET('Water Data'!$H$9,0,10*ROW('Water Data'!H134)),NA())</f>
        <v>#N/A</v>
      </c>
      <c r="S140" s="537" t="e">
        <f ca="1">+IF(AND(ISNUMBER(OFFSET('Water Data'!$I$4,0,10*ROW('Water Data'!I134))),'Data Summary'!CH140="Yes"),100-OFFSET('Water Data'!$I$4,0,10*ROW('Water Data'!I134)),NA())</f>
        <v>#N/A</v>
      </c>
      <c r="T140" s="537" t="e">
        <f ca="1">+IF(AND(ISNUMBER(OFFSET('Water Data'!$I$6,0,10*ROW('Water Data'!I134))),'Data Summary'!CI140="Yes"),OFFSET('Water Data'!$I$6,0,10*ROW('Water Data'!I134)),NA())</f>
        <v>#N/A</v>
      </c>
      <c r="U140" s="537" t="e">
        <f ca="1">+IF(AND(ISNUMBER(OFFSET('Water Data'!$I$9,0,10*ROW('Water Data'!I134))),'Data Summary'!CJ140="Yes"),OFFSET('Water Data'!$I$9,0,10*ROW('Water Data'!I134)),NA())</f>
        <v>#N/A</v>
      </c>
      <c r="V140" s="538" t="e">
        <f ca="1">+IF(AND(ISNUMBER(OFFSET('Sanitation Data'!$D$4,0,10*ROW('Sanitation Data'!D134))),'Data Summary'!CK140="Yes"),100-OFFSET('Sanitation Data'!$D$4,0,10*ROW('Sanitation Data'!D134)),NA())</f>
        <v>#N/A</v>
      </c>
      <c r="W140" s="538" t="e">
        <f ca="1">+IF(AND(ISNUMBER(OFFSET('Sanitation Data'!$D$6,0,10*ROW('Sanitation Data'!D134))),'Data Summary'!CL140="Yes"),OFFSET('Sanitation Data'!$D$6,0,10*ROW('Sanitation Data'!D134)),NA())</f>
        <v>#N/A</v>
      </c>
      <c r="X140" s="538" t="e">
        <f ca="1">+IF(AND(ISNUMBER(OFFSET('Sanitation Data'!$D$10,0,10*ROW('Sanitation Data'!D134))),'Data Summary'!CM140="Yes"),OFFSET('Sanitation Data'!$D$10,0,10*ROW('Sanitation Data'!D134)),NA())</f>
        <v>#N/A</v>
      </c>
      <c r="Y140" s="538" t="e">
        <f ca="1">+IF(AND(ISNUMBER(OFFSET('Sanitation Data'!$D$11,0,10*ROW('Sanitation Data'!D134))),'Data Summary'!CN140="Yes"),OFFSET('Sanitation Data'!$D$11,0,10*ROW('Sanitation Data'!D134)),NA())</f>
        <v>#N/A</v>
      </c>
      <c r="Z140" s="538" t="e">
        <f ca="1">+IF(AND(ISNUMBER(OFFSET('Sanitation Data'!$D$12,0,10*ROW('Sanitation Data'!D134))),'Data Summary'!CO140="Yes"),OFFSET('Sanitation Data'!$D$12,0,10*ROW('Sanitation Data'!D134)),NA())</f>
        <v>#N/A</v>
      </c>
      <c r="AA140" s="538" t="e">
        <f ca="1">+IF(AND(ISNUMBER(OFFSET('Sanitation Data'!$E$4,0,10*ROW('Sanitation Data'!E134))),'Data Summary'!CP140="Yes"),100-OFFSET('Sanitation Data'!$E$4,0,10*ROW('Sanitation Data'!E134)),NA())</f>
        <v>#N/A</v>
      </c>
      <c r="AB140" s="538" t="e">
        <f ca="1">+IF(AND(ISNUMBER(OFFSET('Sanitation Data'!$E$6,0,10*ROW('Sanitation Data'!E134))),'Data Summary'!CQ140="Yes"),OFFSET('Sanitation Data'!$E$6,0,10*ROW('Sanitation Data'!E134)),NA())</f>
        <v>#N/A</v>
      </c>
      <c r="AC140" s="538" t="e">
        <f ca="1">+IF(AND(ISNUMBER(OFFSET('Sanitation Data'!$E$10,0,10*ROW('Sanitation Data'!E134))),'Data Summary'!CR140="Yes"),OFFSET('Sanitation Data'!$E$10,0,10*ROW('Sanitation Data'!E134)),NA())</f>
        <v>#N/A</v>
      </c>
      <c r="AD140" s="538" t="e">
        <f ca="1">+IF(AND(ISNUMBER(OFFSET('Sanitation Data'!$E$11,0,10*ROW('Sanitation Data'!E134))),'Data Summary'!CS140="Yes"),OFFSET('Sanitation Data'!$E$11,0,10*ROW('Sanitation Data'!E134)),NA())</f>
        <v>#N/A</v>
      </c>
      <c r="AE140" s="538" t="e">
        <f ca="1">+IF(AND(ISNUMBER(OFFSET('Sanitation Data'!$E$12,0,10*ROW('Sanitation Data'!E134))),'Data Summary'!CT140="Yes"),OFFSET('Sanitation Data'!$E$12,0,10*ROW('Sanitation Data'!E134)),NA())</f>
        <v>#N/A</v>
      </c>
      <c r="AF140" s="538" t="e">
        <f ca="1">+IF(AND(ISNUMBER(OFFSET('Sanitation Data'!$F$4,0,10*ROW('Sanitation Data'!F134))),'Data Summary'!CU140="Yes"),100-OFFSET('Sanitation Data'!$F$4,0,10*ROW('Sanitation Data'!F134)),NA())</f>
        <v>#N/A</v>
      </c>
      <c r="AG140" s="538" t="e">
        <f ca="1">+IF(AND(ISNUMBER(OFFSET('Sanitation Data'!$F$6,0,10*ROW('Sanitation Data'!F134))),'Data Summary'!CV140="Yes"),OFFSET('Sanitation Data'!$F$6,0,10*ROW('Sanitation Data'!F134)),NA())</f>
        <v>#N/A</v>
      </c>
      <c r="AH140" s="538" t="e">
        <f ca="1">+IF(AND(ISNUMBER(OFFSET('Sanitation Data'!$F$10,0,10*ROW('Sanitation Data'!F134))),'Data Summary'!CW140="Yes"),OFFSET('Sanitation Data'!$F$10,0,10*ROW('Sanitation Data'!F134)),NA())</f>
        <v>#N/A</v>
      </c>
      <c r="AI140" s="538" t="e">
        <f ca="1">+IF(AND(ISNUMBER(OFFSET('Sanitation Data'!$F$11,0,10*ROW('Sanitation Data'!F134))),'Data Summary'!CX140="Yes"),OFFSET('Sanitation Data'!$F$11,0,10*ROW('Sanitation Data'!F134)),NA())</f>
        <v>#N/A</v>
      </c>
      <c r="AJ140" s="538" t="e">
        <f ca="1">+IF(AND(ISNUMBER(OFFSET('Sanitation Data'!$F$12,0,10*ROW('Sanitation Data'!F134))),'Data Summary'!CY140="Yes"),OFFSET('Sanitation Data'!$F$12,0,10*ROW('Sanitation Data'!F134)),NA())</f>
        <v>#N/A</v>
      </c>
      <c r="AK140" s="538" t="e">
        <f ca="1">+IF(AND(ISNUMBER(OFFSET('Sanitation Data'!$G$4,0,10*ROW('Sanitation Data'!G134))),'Data Summary'!CZ140="Yes"),100-OFFSET('Sanitation Data'!$G$4,0,10*ROW('Sanitation Data'!G134)),NA())</f>
        <v>#N/A</v>
      </c>
      <c r="AL140" s="538" t="e">
        <f ca="1">+IF(AND(ISNUMBER(OFFSET('Sanitation Data'!$G$6,0,10*ROW('Sanitation Data'!G134))),'Data Summary'!DA140="Yes"),OFFSET('Sanitation Data'!$G$6,0,10*ROW('Sanitation Data'!G134)),NA())</f>
        <v>#N/A</v>
      </c>
      <c r="AM140" s="538" t="e">
        <f ca="1">+IF(AND(ISNUMBER(OFFSET('Sanitation Data'!$G$10,0,10*ROW('Sanitation Data'!G134))),'Data Summary'!DB140="Yes"),OFFSET('Sanitation Data'!$G$10,0,10*ROW('Sanitation Data'!G134)),NA())</f>
        <v>#N/A</v>
      </c>
      <c r="AN140" s="538" t="e">
        <f ca="1">+IF(AND(ISNUMBER(OFFSET('Sanitation Data'!$G$11,0,10*ROW('Sanitation Data'!G134))),'Data Summary'!DC140="Yes"),OFFSET('Sanitation Data'!$G$11,0,10*ROW('Sanitation Data'!G134)),NA())</f>
        <v>#N/A</v>
      </c>
      <c r="AO140" s="538" t="e">
        <f ca="1">+IF(AND(ISNUMBER(OFFSET('Sanitation Data'!$G$12,0,10*ROW('Sanitation Data'!G134))),'Data Summary'!DD140="Yes"),OFFSET('Sanitation Data'!$G$12,0,10*ROW('Sanitation Data'!G134)),NA())</f>
        <v>#N/A</v>
      </c>
      <c r="AP140" s="538" t="e">
        <f ca="1">+IF(AND(ISNUMBER(OFFSET('Sanitation Data'!$H$4,0,10*ROW('Sanitation Data'!H134))),'Data Summary'!DE140="Yes"),100-OFFSET('Sanitation Data'!$H$4,0,10*ROW('Sanitation Data'!H134)),NA())</f>
        <v>#N/A</v>
      </c>
      <c r="AQ140" s="538" t="e">
        <f ca="1">+IF(AND(ISNUMBER(OFFSET('Sanitation Data'!$H$6,0,10*ROW('Sanitation Data'!H134))),'Data Summary'!DF140="Yes"),OFFSET('Sanitation Data'!$H$6,0,10*ROW('Sanitation Data'!H134)),NA())</f>
        <v>#N/A</v>
      </c>
      <c r="AR140" s="538" t="e">
        <f ca="1">+IF(AND(ISNUMBER(OFFSET('Sanitation Data'!$H$10,0,10*ROW('Sanitation Data'!H134))),'Data Summary'!DG140="Yes"),OFFSET('Sanitation Data'!$H$10,0,10*ROW('Sanitation Data'!H134)),NA())</f>
        <v>#N/A</v>
      </c>
      <c r="AS140" s="538" t="e">
        <f ca="1">+IF(AND(ISNUMBER(OFFSET('Sanitation Data'!$H$11,0,10*ROW('Sanitation Data'!H134))),'Data Summary'!DH140="Yes"),OFFSET('Sanitation Data'!$H$11,0,10*ROW('Sanitation Data'!H134)),NA())</f>
        <v>#N/A</v>
      </c>
      <c r="AT140" s="538" t="e">
        <f ca="1">+IF(AND(ISNUMBER(OFFSET('Sanitation Data'!$H$12,0,10*ROW('Sanitation Data'!H134))),'Data Summary'!DI140="Yes"),OFFSET('Sanitation Data'!$H$12,0,10*ROW('Sanitation Data'!H134)),NA())</f>
        <v>#N/A</v>
      </c>
      <c r="AU140" s="538" t="e">
        <f ca="1">+IF(AND(ISNUMBER(OFFSET('Sanitation Data'!$I$4,0,10*ROW('Sanitation Data'!I134))),'Data Summary'!DJ140="Yes"),100-OFFSET('Sanitation Data'!$I$4,0,10*ROW('Sanitation Data'!I134)),NA())</f>
        <v>#N/A</v>
      </c>
      <c r="AV140" s="538" t="e">
        <f ca="1">+IF(AND(ISNUMBER(OFFSET('Sanitation Data'!$I$6,0,10*ROW('Sanitation Data'!I134))),'Data Summary'!DK140="Yes"),OFFSET('Sanitation Data'!$I$6,0,10*ROW('Sanitation Data'!I134)),NA())</f>
        <v>#N/A</v>
      </c>
      <c r="AW140" s="538" t="e">
        <f ca="1">+IF(AND(ISNUMBER(OFFSET('Sanitation Data'!$I$10,0,10*ROW('Sanitation Data'!I134))),'Data Summary'!DL140="Yes"),OFFSET('Sanitation Data'!$I$10,0,10*ROW('Sanitation Data'!I134)),NA())</f>
        <v>#N/A</v>
      </c>
      <c r="AX140" s="538" t="e">
        <f ca="1">+IF(AND(ISNUMBER(OFFSET('Sanitation Data'!$I$11,0,10*ROW('Sanitation Data'!I134))),'Data Summary'!DM140="Yes"),OFFSET('Sanitation Data'!$I$11,0,10*ROW('Sanitation Data'!I134)),NA())</f>
        <v>#N/A</v>
      </c>
      <c r="AY140" s="538" t="e">
        <f ca="1">+IF(AND(ISNUMBER(OFFSET('Sanitation Data'!$I$12,0,10*ROW('Sanitation Data'!I134))),'Data Summary'!DN140="Yes"),OFFSET('Sanitation Data'!$I$12,0,10*ROW('Sanitation Data'!I134)),NA())</f>
        <v>#N/A</v>
      </c>
      <c r="AZ140" s="539" t="e">
        <f ca="1">+IF(AND(ISNUMBER(OFFSET('Hygiene Data'!$D$5,0,10*ROW('Hygiene Data'!D134))),'Data Summary'!DO140="Yes"),OFFSET('Hygiene Data'!$D$5,0,10*ROW('Hygiene Data'!D134)),NA())</f>
        <v>#N/A</v>
      </c>
      <c r="BA140" s="539" t="e">
        <f ca="1">+IF(AND(ISNUMBER(OFFSET('Hygiene Data'!$D$7,0,10*ROW('Hygiene Data'!D134))),'Data Summary'!DP140="Yes"),OFFSET('Hygiene Data'!$D$7,0,10*ROW('Hygiene Data'!D134)),NA())</f>
        <v>#N/A</v>
      </c>
      <c r="BB140" s="539" t="e">
        <f ca="1">+IF(AND(ISNUMBER(OFFSET('Hygiene Data'!$D$9,0,10*ROW('Hygiene Data'!D134))),'Data Summary'!DQ140="Yes"),OFFSET('Hygiene Data'!$D$9,0,10*ROW('Hygiene Data'!D134)),NA())</f>
        <v>#N/A</v>
      </c>
      <c r="BC140" s="539" t="e">
        <f ca="1">+IF(AND(ISNUMBER(OFFSET('Hygiene Data'!$E$5,0,10*ROW('Hygiene Data'!E134))),'Data Summary'!DR140="Yes"),OFFSET('Hygiene Data'!$E$5,0,10*ROW('Hygiene Data'!E134)),NA())</f>
        <v>#N/A</v>
      </c>
      <c r="BD140" s="539" t="e">
        <f ca="1">+IF(AND(ISNUMBER(OFFSET('Hygiene Data'!$E$7,0,10*ROW('Hygiene Data'!E134))),'Data Summary'!DS140="Yes"),OFFSET('Hygiene Data'!$E$7,0,10*ROW('Hygiene Data'!E134)),NA())</f>
        <v>#N/A</v>
      </c>
      <c r="BE140" s="539" t="e">
        <f ca="1">+IF(AND(ISNUMBER(OFFSET('Hygiene Data'!$E$9,0,10*ROW('Hygiene Data'!E134))),'Data Summary'!DT140="Yes"),OFFSET('Hygiene Data'!$E$9,0,10*ROW('Hygiene Data'!E134)),NA())</f>
        <v>#N/A</v>
      </c>
      <c r="BF140" s="539" t="e">
        <f ca="1">+IF(AND(ISNUMBER(OFFSET('Hygiene Data'!$F$5,0,10*ROW('Hygiene Data'!F134))),'Data Summary'!DU140="Yes"),OFFSET('Hygiene Data'!$F$5,0,10*ROW('Hygiene Data'!F134)),NA())</f>
        <v>#N/A</v>
      </c>
      <c r="BG140" s="539" t="e">
        <f ca="1">+IF(AND(ISNUMBER(OFFSET('Hygiene Data'!$F$7,0,10*ROW('Hygiene Data'!F134))),'Data Summary'!DV140="Yes"),OFFSET('Hygiene Data'!$F$7,0,10*ROW('Hygiene Data'!F134)),NA())</f>
        <v>#N/A</v>
      </c>
      <c r="BH140" s="539" t="e">
        <f ca="1">+IF(AND(ISNUMBER(OFFSET('Hygiene Data'!$F$9,0,10*ROW('Hygiene Data'!F134))),'Data Summary'!DW140="Yes"),OFFSET('Hygiene Data'!$F$9,0,10*ROW('Hygiene Data'!F134)),NA())</f>
        <v>#N/A</v>
      </c>
      <c r="BI140" s="539" t="e">
        <f ca="1">+IF(AND(ISNUMBER(OFFSET('Hygiene Data'!$G$5,0,10*ROW('Hygiene Data'!G134))),'Data Summary'!DX140="Yes"),OFFSET('Hygiene Data'!$G$5,0,10*ROW('Hygiene Data'!G134)),NA())</f>
        <v>#N/A</v>
      </c>
      <c r="BJ140" s="539" t="e">
        <f ca="1">+IF(AND(ISNUMBER(OFFSET('Hygiene Data'!$G$7,0,10*ROW('Hygiene Data'!G134))),'Data Summary'!DY140="Yes"),OFFSET('Hygiene Data'!$G$7,0,10*ROW('Hygiene Data'!G134)),NA())</f>
        <v>#N/A</v>
      </c>
      <c r="BK140" s="539" t="e">
        <f ca="1">+IF(AND(ISNUMBER(OFFSET('Hygiene Data'!$G$9,0,10*ROW('Hygiene Data'!G134))),'Data Summary'!DZ140="Yes"),OFFSET('Hygiene Data'!$G$9,0,10*ROW('Hygiene Data'!G134)),NA())</f>
        <v>#N/A</v>
      </c>
      <c r="BL140" s="539" t="e">
        <f ca="1">+IF(AND(ISNUMBER(OFFSET('Hygiene Data'!$H$5,0,10*ROW('Hygiene Data'!H134))),'Data Summary'!EA140="Yes"),OFFSET('Hygiene Data'!$H$5,0,10*ROW('Hygiene Data'!H134)),NA())</f>
        <v>#N/A</v>
      </c>
      <c r="BM140" s="539" t="e">
        <f ca="1">+IF(AND(ISNUMBER(OFFSET('Hygiene Data'!$H$7,0,10*ROW('Hygiene Data'!H134))),'Data Summary'!EB140="Yes"),OFFSET('Hygiene Data'!$H$7,0,10*ROW('Hygiene Data'!H134)),NA())</f>
        <v>#N/A</v>
      </c>
      <c r="BN140" s="539" t="e">
        <f ca="1">+IF(AND(ISNUMBER(OFFSET('Hygiene Data'!$H$9,0,10*ROW('Hygiene Data'!H134))),'Data Summary'!EC140="Yes"),OFFSET('Hygiene Data'!$H$9,0,10*ROW('Hygiene Data'!H134)),NA())</f>
        <v>#N/A</v>
      </c>
      <c r="BO140" s="539" t="e">
        <f ca="1">+IF(AND(ISNUMBER(OFFSET('Hygiene Data'!$I$5,0,10*ROW('Hygiene Data'!I134))),'Data Summary'!ED140="Yes"),OFFSET('Hygiene Data'!$I$5,0,10*ROW('Hygiene Data'!I134)),NA())</f>
        <v>#N/A</v>
      </c>
      <c r="BP140" s="539" t="e">
        <f ca="1">+IF(AND(ISNUMBER(OFFSET('Hygiene Data'!$I$7,0,10*ROW('Hygiene Data'!I134))),'Data Summary'!EE140="Yes"),OFFSET('Hygiene Data'!$I$7,0,10*ROW('Hygiene Data'!I134)),NA())</f>
        <v>#N/A</v>
      </c>
      <c r="BQ140" s="539" t="e">
        <f ca="1">+IF(AND(ISNUMBER(OFFSET('Hygiene Data'!$I$9,0,10*ROW('Hygiene Data'!I134))),'Data Summary'!EF140="Yes"),OFFSET('Hygiene Data'!$I$9,0,10*ROW('Hygiene Data'!I134)),NA())</f>
        <v>#N/A</v>
      </c>
    </row>
    <row r="141" spans="1:69" x14ac:dyDescent="0.25">
      <c r="A141" s="535" t="e">
        <f ca="1">+RIGHT('Data Summary'!A141,LEN('Data Summary'!A141)-9)</f>
        <v>#VALUE!</v>
      </c>
      <c r="B141" s="509" t="str">
        <f ca="1">+IF(ISTEXT('Data Summary'!B141),'Data Summary'!B141,"")</f>
        <v/>
      </c>
      <c r="C141" s="536" t="e">
        <f ca="1">+VALUE('Data Summary'!C141)</f>
        <v>#VALUE!</v>
      </c>
      <c r="D141" s="537" t="e">
        <f ca="1">+IF(AND(ISNUMBER(OFFSET('Water Data'!$D$4,0,10*ROW('Water Data'!D135))),'Data Summary'!BS141="Yes"),100-OFFSET('Water Data'!$D$4,0,10*ROW('Water Data'!D135)),NA())</f>
        <v>#N/A</v>
      </c>
      <c r="E141" s="537" t="e">
        <f ca="1">+IF(AND(ISNUMBER(OFFSET('Water Data'!$D$6,0,10*ROW('Water Data'!D135))),'Data Summary'!BT141="Yes"),OFFSET('Water Data'!$D$6,0,10*ROW('Water Data'!D135)),NA())</f>
        <v>#N/A</v>
      </c>
      <c r="F141" s="537" t="e">
        <f ca="1">+IF(AND(ISNUMBER(OFFSET('Water Data'!$D$9,0,10*ROW('Water Data'!D135))),'Data Summary'!BU141="Yes"),OFFSET('Water Data'!$D$9,0,10*ROW('Water Data'!D135)),NA())</f>
        <v>#N/A</v>
      </c>
      <c r="G141" s="537" t="e">
        <f ca="1">+IF(AND(ISNUMBER(OFFSET('Water Data'!$E$4,0,10*ROW('Water Data'!E135))),'Data Summary'!BV141="Yes"),100-OFFSET('Water Data'!$E$4,0,10*ROW('Water Data'!E135)),NA())</f>
        <v>#N/A</v>
      </c>
      <c r="H141" s="537" t="e">
        <f ca="1">+IF(AND(ISNUMBER(OFFSET('Water Data'!$E$6,0,10*ROW('Water Data'!E135))),'Data Summary'!BW141="Yes"),OFFSET('Water Data'!$E$6,0,10*ROW('Water Data'!E135)),NA())</f>
        <v>#N/A</v>
      </c>
      <c r="I141" s="537" t="e">
        <f ca="1">+IF(AND(ISNUMBER(OFFSET('Water Data'!$E$9,0,10*ROW('Water Data'!E135))),'Data Summary'!BX141="Yes"),OFFSET('Water Data'!$E$9,0,10*ROW('Water Data'!E135)),NA())</f>
        <v>#N/A</v>
      </c>
      <c r="J141" s="537" t="e">
        <f ca="1">+IF(AND(ISNUMBER(OFFSET('Water Data'!$F$4,0,10*ROW('Water Data'!F135))),'Data Summary'!BY141="Yes"),100-OFFSET('Water Data'!$F$4,0,10*ROW('Water Data'!F135)),NA())</f>
        <v>#N/A</v>
      </c>
      <c r="K141" s="537" t="e">
        <f ca="1">+IF(AND(ISNUMBER(OFFSET('Water Data'!$F$6,0,10*ROW('Water Data'!F135))),'Data Summary'!BZ141="Yes"),OFFSET('Water Data'!$F$6,0,10*ROW('Water Data'!F135)),NA())</f>
        <v>#N/A</v>
      </c>
      <c r="L141" s="537" t="e">
        <f ca="1">+IF(AND(ISNUMBER(OFFSET('Water Data'!$F$9,0,10*ROW('Water Data'!F135))),'Data Summary'!CA141="Yes"),OFFSET('Water Data'!$F$9,0,10*ROW('Water Data'!F135)),NA())</f>
        <v>#N/A</v>
      </c>
      <c r="M141" s="537" t="e">
        <f ca="1">+IF(AND(ISNUMBER(OFFSET('Water Data'!$G$4,0,10*ROW('Water Data'!G135))),'Data Summary'!CB141="Yes"),100-OFFSET('Water Data'!$G$4,0,10*ROW('Water Data'!G135)),NA())</f>
        <v>#N/A</v>
      </c>
      <c r="N141" s="537" t="e">
        <f ca="1">+IF(AND(ISNUMBER(OFFSET('Water Data'!$G$6,0,10*ROW('Water Data'!G135))),'Data Summary'!CC141="Yes"),OFFSET('Water Data'!$G$6,0,10*ROW('Water Data'!G135)),NA())</f>
        <v>#N/A</v>
      </c>
      <c r="O141" s="537" t="e">
        <f ca="1">+IF(AND(ISNUMBER(OFFSET('Water Data'!$G$9,0,10*ROW('Water Data'!G135))),'Data Summary'!CD141="Yes"),OFFSET('Water Data'!$G$9,0,10*ROW('Water Data'!G135)),NA())</f>
        <v>#N/A</v>
      </c>
      <c r="P141" s="537" t="e">
        <f ca="1">+IF(AND(ISNUMBER(OFFSET('Water Data'!$H$4,0,10*ROW('Water Data'!H135))),'Data Summary'!CE141="Yes"),100-OFFSET('Water Data'!$H$4,0,10*ROW('Water Data'!H135)),NA())</f>
        <v>#N/A</v>
      </c>
      <c r="Q141" s="537" t="e">
        <f ca="1">+IF(AND(ISNUMBER(OFFSET('Water Data'!$H$6,0,10*ROW('Water Data'!H135))),'Data Summary'!CF141="Yes"),OFFSET('Water Data'!$H$6,0,10*ROW('Water Data'!H135)),NA())</f>
        <v>#N/A</v>
      </c>
      <c r="R141" s="537" t="e">
        <f ca="1">+IF(AND(ISNUMBER(OFFSET('Water Data'!$H$9,0,10*ROW('Water Data'!H135))),'Data Summary'!CG141="Yes"),OFFSET('Water Data'!$H$9,0,10*ROW('Water Data'!H135)),NA())</f>
        <v>#N/A</v>
      </c>
      <c r="S141" s="537" t="e">
        <f ca="1">+IF(AND(ISNUMBER(OFFSET('Water Data'!$I$4,0,10*ROW('Water Data'!I135))),'Data Summary'!CH141="Yes"),100-OFFSET('Water Data'!$I$4,0,10*ROW('Water Data'!I135)),NA())</f>
        <v>#N/A</v>
      </c>
      <c r="T141" s="537" t="e">
        <f ca="1">+IF(AND(ISNUMBER(OFFSET('Water Data'!$I$6,0,10*ROW('Water Data'!I135))),'Data Summary'!CI141="Yes"),OFFSET('Water Data'!$I$6,0,10*ROW('Water Data'!I135)),NA())</f>
        <v>#N/A</v>
      </c>
      <c r="U141" s="537" t="e">
        <f ca="1">+IF(AND(ISNUMBER(OFFSET('Water Data'!$I$9,0,10*ROW('Water Data'!I135))),'Data Summary'!CJ141="Yes"),OFFSET('Water Data'!$I$9,0,10*ROW('Water Data'!I135)),NA())</f>
        <v>#N/A</v>
      </c>
      <c r="V141" s="538" t="e">
        <f ca="1">+IF(AND(ISNUMBER(OFFSET('Sanitation Data'!$D$4,0,10*ROW('Sanitation Data'!D135))),'Data Summary'!CK141="Yes"),100-OFFSET('Sanitation Data'!$D$4,0,10*ROW('Sanitation Data'!D135)),NA())</f>
        <v>#N/A</v>
      </c>
      <c r="W141" s="538" t="e">
        <f ca="1">+IF(AND(ISNUMBER(OFFSET('Sanitation Data'!$D$6,0,10*ROW('Sanitation Data'!D135))),'Data Summary'!CL141="Yes"),OFFSET('Sanitation Data'!$D$6,0,10*ROW('Sanitation Data'!D135)),NA())</f>
        <v>#N/A</v>
      </c>
      <c r="X141" s="538" t="e">
        <f ca="1">+IF(AND(ISNUMBER(OFFSET('Sanitation Data'!$D$10,0,10*ROW('Sanitation Data'!D135))),'Data Summary'!CM141="Yes"),OFFSET('Sanitation Data'!$D$10,0,10*ROW('Sanitation Data'!D135)),NA())</f>
        <v>#N/A</v>
      </c>
      <c r="Y141" s="538" t="e">
        <f ca="1">+IF(AND(ISNUMBER(OFFSET('Sanitation Data'!$D$11,0,10*ROW('Sanitation Data'!D135))),'Data Summary'!CN141="Yes"),OFFSET('Sanitation Data'!$D$11,0,10*ROW('Sanitation Data'!D135)),NA())</f>
        <v>#N/A</v>
      </c>
      <c r="Z141" s="538" t="e">
        <f ca="1">+IF(AND(ISNUMBER(OFFSET('Sanitation Data'!$D$12,0,10*ROW('Sanitation Data'!D135))),'Data Summary'!CO141="Yes"),OFFSET('Sanitation Data'!$D$12,0,10*ROW('Sanitation Data'!D135)),NA())</f>
        <v>#N/A</v>
      </c>
      <c r="AA141" s="538" t="e">
        <f ca="1">+IF(AND(ISNUMBER(OFFSET('Sanitation Data'!$E$4,0,10*ROW('Sanitation Data'!E135))),'Data Summary'!CP141="Yes"),100-OFFSET('Sanitation Data'!$E$4,0,10*ROW('Sanitation Data'!E135)),NA())</f>
        <v>#N/A</v>
      </c>
      <c r="AB141" s="538" t="e">
        <f ca="1">+IF(AND(ISNUMBER(OFFSET('Sanitation Data'!$E$6,0,10*ROW('Sanitation Data'!E135))),'Data Summary'!CQ141="Yes"),OFFSET('Sanitation Data'!$E$6,0,10*ROW('Sanitation Data'!E135)),NA())</f>
        <v>#N/A</v>
      </c>
      <c r="AC141" s="538" t="e">
        <f ca="1">+IF(AND(ISNUMBER(OFFSET('Sanitation Data'!$E$10,0,10*ROW('Sanitation Data'!E135))),'Data Summary'!CR141="Yes"),OFFSET('Sanitation Data'!$E$10,0,10*ROW('Sanitation Data'!E135)),NA())</f>
        <v>#N/A</v>
      </c>
      <c r="AD141" s="538" t="e">
        <f ca="1">+IF(AND(ISNUMBER(OFFSET('Sanitation Data'!$E$11,0,10*ROW('Sanitation Data'!E135))),'Data Summary'!CS141="Yes"),OFFSET('Sanitation Data'!$E$11,0,10*ROW('Sanitation Data'!E135)),NA())</f>
        <v>#N/A</v>
      </c>
      <c r="AE141" s="538" t="e">
        <f ca="1">+IF(AND(ISNUMBER(OFFSET('Sanitation Data'!$E$12,0,10*ROW('Sanitation Data'!E135))),'Data Summary'!CT141="Yes"),OFFSET('Sanitation Data'!$E$12,0,10*ROW('Sanitation Data'!E135)),NA())</f>
        <v>#N/A</v>
      </c>
      <c r="AF141" s="538" t="e">
        <f ca="1">+IF(AND(ISNUMBER(OFFSET('Sanitation Data'!$F$4,0,10*ROW('Sanitation Data'!F135))),'Data Summary'!CU141="Yes"),100-OFFSET('Sanitation Data'!$F$4,0,10*ROW('Sanitation Data'!F135)),NA())</f>
        <v>#N/A</v>
      </c>
      <c r="AG141" s="538" t="e">
        <f ca="1">+IF(AND(ISNUMBER(OFFSET('Sanitation Data'!$F$6,0,10*ROW('Sanitation Data'!F135))),'Data Summary'!CV141="Yes"),OFFSET('Sanitation Data'!$F$6,0,10*ROW('Sanitation Data'!F135)),NA())</f>
        <v>#N/A</v>
      </c>
      <c r="AH141" s="538" t="e">
        <f ca="1">+IF(AND(ISNUMBER(OFFSET('Sanitation Data'!$F$10,0,10*ROW('Sanitation Data'!F135))),'Data Summary'!CW141="Yes"),OFFSET('Sanitation Data'!$F$10,0,10*ROW('Sanitation Data'!F135)),NA())</f>
        <v>#N/A</v>
      </c>
      <c r="AI141" s="538" t="e">
        <f ca="1">+IF(AND(ISNUMBER(OFFSET('Sanitation Data'!$F$11,0,10*ROW('Sanitation Data'!F135))),'Data Summary'!CX141="Yes"),OFFSET('Sanitation Data'!$F$11,0,10*ROW('Sanitation Data'!F135)),NA())</f>
        <v>#N/A</v>
      </c>
      <c r="AJ141" s="538" t="e">
        <f ca="1">+IF(AND(ISNUMBER(OFFSET('Sanitation Data'!$F$12,0,10*ROW('Sanitation Data'!F135))),'Data Summary'!CY141="Yes"),OFFSET('Sanitation Data'!$F$12,0,10*ROW('Sanitation Data'!F135)),NA())</f>
        <v>#N/A</v>
      </c>
      <c r="AK141" s="538" t="e">
        <f ca="1">+IF(AND(ISNUMBER(OFFSET('Sanitation Data'!$G$4,0,10*ROW('Sanitation Data'!G135))),'Data Summary'!CZ141="Yes"),100-OFFSET('Sanitation Data'!$G$4,0,10*ROW('Sanitation Data'!G135)),NA())</f>
        <v>#N/A</v>
      </c>
      <c r="AL141" s="538" t="e">
        <f ca="1">+IF(AND(ISNUMBER(OFFSET('Sanitation Data'!$G$6,0,10*ROW('Sanitation Data'!G135))),'Data Summary'!DA141="Yes"),OFFSET('Sanitation Data'!$G$6,0,10*ROW('Sanitation Data'!G135)),NA())</f>
        <v>#N/A</v>
      </c>
      <c r="AM141" s="538" t="e">
        <f ca="1">+IF(AND(ISNUMBER(OFFSET('Sanitation Data'!$G$10,0,10*ROW('Sanitation Data'!G135))),'Data Summary'!DB141="Yes"),OFFSET('Sanitation Data'!$G$10,0,10*ROW('Sanitation Data'!G135)),NA())</f>
        <v>#N/A</v>
      </c>
      <c r="AN141" s="538" t="e">
        <f ca="1">+IF(AND(ISNUMBER(OFFSET('Sanitation Data'!$G$11,0,10*ROW('Sanitation Data'!G135))),'Data Summary'!DC141="Yes"),OFFSET('Sanitation Data'!$G$11,0,10*ROW('Sanitation Data'!G135)),NA())</f>
        <v>#N/A</v>
      </c>
      <c r="AO141" s="538" t="e">
        <f ca="1">+IF(AND(ISNUMBER(OFFSET('Sanitation Data'!$G$12,0,10*ROW('Sanitation Data'!G135))),'Data Summary'!DD141="Yes"),OFFSET('Sanitation Data'!$G$12,0,10*ROW('Sanitation Data'!G135)),NA())</f>
        <v>#N/A</v>
      </c>
      <c r="AP141" s="538" t="e">
        <f ca="1">+IF(AND(ISNUMBER(OFFSET('Sanitation Data'!$H$4,0,10*ROW('Sanitation Data'!H135))),'Data Summary'!DE141="Yes"),100-OFFSET('Sanitation Data'!$H$4,0,10*ROW('Sanitation Data'!H135)),NA())</f>
        <v>#N/A</v>
      </c>
      <c r="AQ141" s="538" t="e">
        <f ca="1">+IF(AND(ISNUMBER(OFFSET('Sanitation Data'!$H$6,0,10*ROW('Sanitation Data'!H135))),'Data Summary'!DF141="Yes"),OFFSET('Sanitation Data'!$H$6,0,10*ROW('Sanitation Data'!H135)),NA())</f>
        <v>#N/A</v>
      </c>
      <c r="AR141" s="538" t="e">
        <f ca="1">+IF(AND(ISNUMBER(OFFSET('Sanitation Data'!$H$10,0,10*ROW('Sanitation Data'!H135))),'Data Summary'!DG141="Yes"),OFFSET('Sanitation Data'!$H$10,0,10*ROW('Sanitation Data'!H135)),NA())</f>
        <v>#N/A</v>
      </c>
      <c r="AS141" s="538" t="e">
        <f ca="1">+IF(AND(ISNUMBER(OFFSET('Sanitation Data'!$H$11,0,10*ROW('Sanitation Data'!H135))),'Data Summary'!DH141="Yes"),OFFSET('Sanitation Data'!$H$11,0,10*ROW('Sanitation Data'!H135)),NA())</f>
        <v>#N/A</v>
      </c>
      <c r="AT141" s="538" t="e">
        <f ca="1">+IF(AND(ISNUMBER(OFFSET('Sanitation Data'!$H$12,0,10*ROW('Sanitation Data'!H135))),'Data Summary'!DI141="Yes"),OFFSET('Sanitation Data'!$H$12,0,10*ROW('Sanitation Data'!H135)),NA())</f>
        <v>#N/A</v>
      </c>
      <c r="AU141" s="538" t="e">
        <f ca="1">+IF(AND(ISNUMBER(OFFSET('Sanitation Data'!$I$4,0,10*ROW('Sanitation Data'!I135))),'Data Summary'!DJ141="Yes"),100-OFFSET('Sanitation Data'!$I$4,0,10*ROW('Sanitation Data'!I135)),NA())</f>
        <v>#N/A</v>
      </c>
      <c r="AV141" s="538" t="e">
        <f ca="1">+IF(AND(ISNUMBER(OFFSET('Sanitation Data'!$I$6,0,10*ROW('Sanitation Data'!I135))),'Data Summary'!DK141="Yes"),OFFSET('Sanitation Data'!$I$6,0,10*ROW('Sanitation Data'!I135)),NA())</f>
        <v>#N/A</v>
      </c>
      <c r="AW141" s="538" t="e">
        <f ca="1">+IF(AND(ISNUMBER(OFFSET('Sanitation Data'!$I$10,0,10*ROW('Sanitation Data'!I135))),'Data Summary'!DL141="Yes"),OFFSET('Sanitation Data'!$I$10,0,10*ROW('Sanitation Data'!I135)),NA())</f>
        <v>#N/A</v>
      </c>
      <c r="AX141" s="538" t="e">
        <f ca="1">+IF(AND(ISNUMBER(OFFSET('Sanitation Data'!$I$11,0,10*ROW('Sanitation Data'!I135))),'Data Summary'!DM141="Yes"),OFFSET('Sanitation Data'!$I$11,0,10*ROW('Sanitation Data'!I135)),NA())</f>
        <v>#N/A</v>
      </c>
      <c r="AY141" s="538" t="e">
        <f ca="1">+IF(AND(ISNUMBER(OFFSET('Sanitation Data'!$I$12,0,10*ROW('Sanitation Data'!I135))),'Data Summary'!DN141="Yes"),OFFSET('Sanitation Data'!$I$12,0,10*ROW('Sanitation Data'!I135)),NA())</f>
        <v>#N/A</v>
      </c>
      <c r="AZ141" s="539" t="e">
        <f ca="1">+IF(AND(ISNUMBER(OFFSET('Hygiene Data'!$D$5,0,10*ROW('Hygiene Data'!D135))),'Data Summary'!DO141="Yes"),OFFSET('Hygiene Data'!$D$5,0,10*ROW('Hygiene Data'!D135)),NA())</f>
        <v>#N/A</v>
      </c>
      <c r="BA141" s="539" t="e">
        <f ca="1">+IF(AND(ISNUMBER(OFFSET('Hygiene Data'!$D$7,0,10*ROW('Hygiene Data'!D135))),'Data Summary'!DP141="Yes"),OFFSET('Hygiene Data'!$D$7,0,10*ROW('Hygiene Data'!D135)),NA())</f>
        <v>#N/A</v>
      </c>
      <c r="BB141" s="539" t="e">
        <f ca="1">+IF(AND(ISNUMBER(OFFSET('Hygiene Data'!$D$9,0,10*ROW('Hygiene Data'!D135))),'Data Summary'!DQ141="Yes"),OFFSET('Hygiene Data'!$D$9,0,10*ROW('Hygiene Data'!D135)),NA())</f>
        <v>#N/A</v>
      </c>
      <c r="BC141" s="539" t="e">
        <f ca="1">+IF(AND(ISNUMBER(OFFSET('Hygiene Data'!$E$5,0,10*ROW('Hygiene Data'!E135))),'Data Summary'!DR141="Yes"),OFFSET('Hygiene Data'!$E$5,0,10*ROW('Hygiene Data'!E135)),NA())</f>
        <v>#N/A</v>
      </c>
      <c r="BD141" s="539" t="e">
        <f ca="1">+IF(AND(ISNUMBER(OFFSET('Hygiene Data'!$E$7,0,10*ROW('Hygiene Data'!E135))),'Data Summary'!DS141="Yes"),OFFSET('Hygiene Data'!$E$7,0,10*ROW('Hygiene Data'!E135)),NA())</f>
        <v>#N/A</v>
      </c>
      <c r="BE141" s="539" t="e">
        <f ca="1">+IF(AND(ISNUMBER(OFFSET('Hygiene Data'!$E$9,0,10*ROW('Hygiene Data'!E135))),'Data Summary'!DT141="Yes"),OFFSET('Hygiene Data'!$E$9,0,10*ROW('Hygiene Data'!E135)),NA())</f>
        <v>#N/A</v>
      </c>
      <c r="BF141" s="539" t="e">
        <f ca="1">+IF(AND(ISNUMBER(OFFSET('Hygiene Data'!$F$5,0,10*ROW('Hygiene Data'!F135))),'Data Summary'!DU141="Yes"),OFFSET('Hygiene Data'!$F$5,0,10*ROW('Hygiene Data'!F135)),NA())</f>
        <v>#N/A</v>
      </c>
      <c r="BG141" s="539" t="e">
        <f ca="1">+IF(AND(ISNUMBER(OFFSET('Hygiene Data'!$F$7,0,10*ROW('Hygiene Data'!F135))),'Data Summary'!DV141="Yes"),OFFSET('Hygiene Data'!$F$7,0,10*ROW('Hygiene Data'!F135)),NA())</f>
        <v>#N/A</v>
      </c>
      <c r="BH141" s="539" t="e">
        <f ca="1">+IF(AND(ISNUMBER(OFFSET('Hygiene Data'!$F$9,0,10*ROW('Hygiene Data'!F135))),'Data Summary'!DW141="Yes"),OFFSET('Hygiene Data'!$F$9,0,10*ROW('Hygiene Data'!F135)),NA())</f>
        <v>#N/A</v>
      </c>
      <c r="BI141" s="539" t="e">
        <f ca="1">+IF(AND(ISNUMBER(OFFSET('Hygiene Data'!$G$5,0,10*ROW('Hygiene Data'!G135))),'Data Summary'!DX141="Yes"),OFFSET('Hygiene Data'!$G$5,0,10*ROW('Hygiene Data'!G135)),NA())</f>
        <v>#N/A</v>
      </c>
      <c r="BJ141" s="539" t="e">
        <f ca="1">+IF(AND(ISNUMBER(OFFSET('Hygiene Data'!$G$7,0,10*ROW('Hygiene Data'!G135))),'Data Summary'!DY141="Yes"),OFFSET('Hygiene Data'!$G$7,0,10*ROW('Hygiene Data'!G135)),NA())</f>
        <v>#N/A</v>
      </c>
      <c r="BK141" s="539" t="e">
        <f ca="1">+IF(AND(ISNUMBER(OFFSET('Hygiene Data'!$G$9,0,10*ROW('Hygiene Data'!G135))),'Data Summary'!DZ141="Yes"),OFFSET('Hygiene Data'!$G$9,0,10*ROW('Hygiene Data'!G135)),NA())</f>
        <v>#N/A</v>
      </c>
      <c r="BL141" s="539" t="e">
        <f ca="1">+IF(AND(ISNUMBER(OFFSET('Hygiene Data'!$H$5,0,10*ROW('Hygiene Data'!H135))),'Data Summary'!EA141="Yes"),OFFSET('Hygiene Data'!$H$5,0,10*ROW('Hygiene Data'!H135)),NA())</f>
        <v>#N/A</v>
      </c>
      <c r="BM141" s="539" t="e">
        <f ca="1">+IF(AND(ISNUMBER(OFFSET('Hygiene Data'!$H$7,0,10*ROW('Hygiene Data'!H135))),'Data Summary'!EB141="Yes"),OFFSET('Hygiene Data'!$H$7,0,10*ROW('Hygiene Data'!H135)),NA())</f>
        <v>#N/A</v>
      </c>
      <c r="BN141" s="539" t="e">
        <f ca="1">+IF(AND(ISNUMBER(OFFSET('Hygiene Data'!$H$9,0,10*ROW('Hygiene Data'!H135))),'Data Summary'!EC141="Yes"),OFFSET('Hygiene Data'!$H$9,0,10*ROW('Hygiene Data'!H135)),NA())</f>
        <v>#N/A</v>
      </c>
      <c r="BO141" s="539" t="e">
        <f ca="1">+IF(AND(ISNUMBER(OFFSET('Hygiene Data'!$I$5,0,10*ROW('Hygiene Data'!I135))),'Data Summary'!ED141="Yes"),OFFSET('Hygiene Data'!$I$5,0,10*ROW('Hygiene Data'!I135)),NA())</f>
        <v>#N/A</v>
      </c>
      <c r="BP141" s="539" t="e">
        <f ca="1">+IF(AND(ISNUMBER(OFFSET('Hygiene Data'!$I$7,0,10*ROW('Hygiene Data'!I135))),'Data Summary'!EE141="Yes"),OFFSET('Hygiene Data'!$I$7,0,10*ROW('Hygiene Data'!I135)),NA())</f>
        <v>#N/A</v>
      </c>
      <c r="BQ141" s="539" t="e">
        <f ca="1">+IF(AND(ISNUMBER(OFFSET('Hygiene Data'!$I$9,0,10*ROW('Hygiene Data'!I135))),'Data Summary'!EF141="Yes"),OFFSET('Hygiene Data'!$I$9,0,10*ROW('Hygiene Data'!I135)),NA())</f>
        <v>#N/A</v>
      </c>
    </row>
    <row r="142" spans="1:69" x14ac:dyDescent="0.25">
      <c r="A142" s="535" t="e">
        <f ca="1">+RIGHT('Data Summary'!A142,LEN('Data Summary'!A142)-9)</f>
        <v>#VALUE!</v>
      </c>
      <c r="B142" s="509" t="str">
        <f ca="1">+IF(ISTEXT('Data Summary'!B142),'Data Summary'!B142,"")</f>
        <v/>
      </c>
      <c r="C142" s="536" t="e">
        <f ca="1">+VALUE('Data Summary'!C142)</f>
        <v>#VALUE!</v>
      </c>
      <c r="D142" s="537" t="e">
        <f ca="1">+IF(AND(ISNUMBER(OFFSET('Water Data'!$D$4,0,10*ROW('Water Data'!D136))),'Data Summary'!BS142="Yes"),100-OFFSET('Water Data'!$D$4,0,10*ROW('Water Data'!D136)),NA())</f>
        <v>#N/A</v>
      </c>
      <c r="E142" s="537" t="e">
        <f ca="1">+IF(AND(ISNUMBER(OFFSET('Water Data'!$D$6,0,10*ROW('Water Data'!D136))),'Data Summary'!BT142="Yes"),OFFSET('Water Data'!$D$6,0,10*ROW('Water Data'!D136)),NA())</f>
        <v>#N/A</v>
      </c>
      <c r="F142" s="537" t="e">
        <f ca="1">+IF(AND(ISNUMBER(OFFSET('Water Data'!$D$9,0,10*ROW('Water Data'!D136))),'Data Summary'!BU142="Yes"),OFFSET('Water Data'!$D$9,0,10*ROW('Water Data'!D136)),NA())</f>
        <v>#N/A</v>
      </c>
      <c r="G142" s="537" t="e">
        <f ca="1">+IF(AND(ISNUMBER(OFFSET('Water Data'!$E$4,0,10*ROW('Water Data'!E136))),'Data Summary'!BV142="Yes"),100-OFFSET('Water Data'!$E$4,0,10*ROW('Water Data'!E136)),NA())</f>
        <v>#N/A</v>
      </c>
      <c r="H142" s="537" t="e">
        <f ca="1">+IF(AND(ISNUMBER(OFFSET('Water Data'!$E$6,0,10*ROW('Water Data'!E136))),'Data Summary'!BW142="Yes"),OFFSET('Water Data'!$E$6,0,10*ROW('Water Data'!E136)),NA())</f>
        <v>#N/A</v>
      </c>
      <c r="I142" s="537" t="e">
        <f ca="1">+IF(AND(ISNUMBER(OFFSET('Water Data'!$E$9,0,10*ROW('Water Data'!E136))),'Data Summary'!BX142="Yes"),OFFSET('Water Data'!$E$9,0,10*ROW('Water Data'!E136)),NA())</f>
        <v>#N/A</v>
      </c>
      <c r="J142" s="537" t="e">
        <f ca="1">+IF(AND(ISNUMBER(OFFSET('Water Data'!$F$4,0,10*ROW('Water Data'!F136))),'Data Summary'!BY142="Yes"),100-OFFSET('Water Data'!$F$4,0,10*ROW('Water Data'!F136)),NA())</f>
        <v>#N/A</v>
      </c>
      <c r="K142" s="537" t="e">
        <f ca="1">+IF(AND(ISNUMBER(OFFSET('Water Data'!$F$6,0,10*ROW('Water Data'!F136))),'Data Summary'!BZ142="Yes"),OFFSET('Water Data'!$F$6,0,10*ROW('Water Data'!F136)),NA())</f>
        <v>#N/A</v>
      </c>
      <c r="L142" s="537" t="e">
        <f ca="1">+IF(AND(ISNUMBER(OFFSET('Water Data'!$F$9,0,10*ROW('Water Data'!F136))),'Data Summary'!CA142="Yes"),OFFSET('Water Data'!$F$9,0,10*ROW('Water Data'!F136)),NA())</f>
        <v>#N/A</v>
      </c>
      <c r="M142" s="537" t="e">
        <f ca="1">+IF(AND(ISNUMBER(OFFSET('Water Data'!$G$4,0,10*ROW('Water Data'!G136))),'Data Summary'!CB142="Yes"),100-OFFSET('Water Data'!$G$4,0,10*ROW('Water Data'!G136)),NA())</f>
        <v>#N/A</v>
      </c>
      <c r="N142" s="537" t="e">
        <f ca="1">+IF(AND(ISNUMBER(OFFSET('Water Data'!$G$6,0,10*ROW('Water Data'!G136))),'Data Summary'!CC142="Yes"),OFFSET('Water Data'!$G$6,0,10*ROW('Water Data'!G136)),NA())</f>
        <v>#N/A</v>
      </c>
      <c r="O142" s="537" t="e">
        <f ca="1">+IF(AND(ISNUMBER(OFFSET('Water Data'!$G$9,0,10*ROW('Water Data'!G136))),'Data Summary'!CD142="Yes"),OFFSET('Water Data'!$G$9,0,10*ROW('Water Data'!G136)),NA())</f>
        <v>#N/A</v>
      </c>
      <c r="P142" s="537" t="e">
        <f ca="1">+IF(AND(ISNUMBER(OFFSET('Water Data'!$H$4,0,10*ROW('Water Data'!H136))),'Data Summary'!CE142="Yes"),100-OFFSET('Water Data'!$H$4,0,10*ROW('Water Data'!H136)),NA())</f>
        <v>#N/A</v>
      </c>
      <c r="Q142" s="537" t="e">
        <f ca="1">+IF(AND(ISNUMBER(OFFSET('Water Data'!$H$6,0,10*ROW('Water Data'!H136))),'Data Summary'!CF142="Yes"),OFFSET('Water Data'!$H$6,0,10*ROW('Water Data'!H136)),NA())</f>
        <v>#N/A</v>
      </c>
      <c r="R142" s="537" t="e">
        <f ca="1">+IF(AND(ISNUMBER(OFFSET('Water Data'!$H$9,0,10*ROW('Water Data'!H136))),'Data Summary'!CG142="Yes"),OFFSET('Water Data'!$H$9,0,10*ROW('Water Data'!H136)),NA())</f>
        <v>#N/A</v>
      </c>
      <c r="S142" s="537" t="e">
        <f ca="1">+IF(AND(ISNUMBER(OFFSET('Water Data'!$I$4,0,10*ROW('Water Data'!I136))),'Data Summary'!CH142="Yes"),100-OFFSET('Water Data'!$I$4,0,10*ROW('Water Data'!I136)),NA())</f>
        <v>#N/A</v>
      </c>
      <c r="T142" s="537" t="e">
        <f ca="1">+IF(AND(ISNUMBER(OFFSET('Water Data'!$I$6,0,10*ROW('Water Data'!I136))),'Data Summary'!CI142="Yes"),OFFSET('Water Data'!$I$6,0,10*ROW('Water Data'!I136)),NA())</f>
        <v>#N/A</v>
      </c>
      <c r="U142" s="537" t="e">
        <f ca="1">+IF(AND(ISNUMBER(OFFSET('Water Data'!$I$9,0,10*ROW('Water Data'!I136))),'Data Summary'!CJ142="Yes"),OFFSET('Water Data'!$I$9,0,10*ROW('Water Data'!I136)),NA())</f>
        <v>#N/A</v>
      </c>
      <c r="V142" s="538" t="e">
        <f ca="1">+IF(AND(ISNUMBER(OFFSET('Sanitation Data'!$D$4,0,10*ROW('Sanitation Data'!D136))),'Data Summary'!CK142="Yes"),100-OFFSET('Sanitation Data'!$D$4,0,10*ROW('Sanitation Data'!D136)),NA())</f>
        <v>#N/A</v>
      </c>
      <c r="W142" s="538" t="e">
        <f ca="1">+IF(AND(ISNUMBER(OFFSET('Sanitation Data'!$D$6,0,10*ROW('Sanitation Data'!D136))),'Data Summary'!CL142="Yes"),OFFSET('Sanitation Data'!$D$6,0,10*ROW('Sanitation Data'!D136)),NA())</f>
        <v>#N/A</v>
      </c>
      <c r="X142" s="538" t="e">
        <f ca="1">+IF(AND(ISNUMBER(OFFSET('Sanitation Data'!$D$10,0,10*ROW('Sanitation Data'!D136))),'Data Summary'!CM142="Yes"),OFFSET('Sanitation Data'!$D$10,0,10*ROW('Sanitation Data'!D136)),NA())</f>
        <v>#N/A</v>
      </c>
      <c r="Y142" s="538" t="e">
        <f ca="1">+IF(AND(ISNUMBER(OFFSET('Sanitation Data'!$D$11,0,10*ROW('Sanitation Data'!D136))),'Data Summary'!CN142="Yes"),OFFSET('Sanitation Data'!$D$11,0,10*ROW('Sanitation Data'!D136)),NA())</f>
        <v>#N/A</v>
      </c>
      <c r="Z142" s="538" t="e">
        <f ca="1">+IF(AND(ISNUMBER(OFFSET('Sanitation Data'!$D$12,0,10*ROW('Sanitation Data'!D136))),'Data Summary'!CO142="Yes"),OFFSET('Sanitation Data'!$D$12,0,10*ROW('Sanitation Data'!D136)),NA())</f>
        <v>#N/A</v>
      </c>
      <c r="AA142" s="538" t="e">
        <f ca="1">+IF(AND(ISNUMBER(OFFSET('Sanitation Data'!$E$4,0,10*ROW('Sanitation Data'!E136))),'Data Summary'!CP142="Yes"),100-OFFSET('Sanitation Data'!$E$4,0,10*ROW('Sanitation Data'!E136)),NA())</f>
        <v>#N/A</v>
      </c>
      <c r="AB142" s="538" t="e">
        <f ca="1">+IF(AND(ISNUMBER(OFFSET('Sanitation Data'!$E$6,0,10*ROW('Sanitation Data'!E136))),'Data Summary'!CQ142="Yes"),OFFSET('Sanitation Data'!$E$6,0,10*ROW('Sanitation Data'!E136)),NA())</f>
        <v>#N/A</v>
      </c>
      <c r="AC142" s="538" t="e">
        <f ca="1">+IF(AND(ISNUMBER(OFFSET('Sanitation Data'!$E$10,0,10*ROW('Sanitation Data'!E136))),'Data Summary'!CR142="Yes"),OFFSET('Sanitation Data'!$E$10,0,10*ROW('Sanitation Data'!E136)),NA())</f>
        <v>#N/A</v>
      </c>
      <c r="AD142" s="538" t="e">
        <f ca="1">+IF(AND(ISNUMBER(OFFSET('Sanitation Data'!$E$11,0,10*ROW('Sanitation Data'!E136))),'Data Summary'!CS142="Yes"),OFFSET('Sanitation Data'!$E$11,0,10*ROW('Sanitation Data'!E136)),NA())</f>
        <v>#N/A</v>
      </c>
      <c r="AE142" s="538" t="e">
        <f ca="1">+IF(AND(ISNUMBER(OFFSET('Sanitation Data'!$E$12,0,10*ROW('Sanitation Data'!E136))),'Data Summary'!CT142="Yes"),OFFSET('Sanitation Data'!$E$12,0,10*ROW('Sanitation Data'!E136)),NA())</f>
        <v>#N/A</v>
      </c>
      <c r="AF142" s="538" t="e">
        <f ca="1">+IF(AND(ISNUMBER(OFFSET('Sanitation Data'!$F$4,0,10*ROW('Sanitation Data'!F136))),'Data Summary'!CU142="Yes"),100-OFFSET('Sanitation Data'!$F$4,0,10*ROW('Sanitation Data'!F136)),NA())</f>
        <v>#N/A</v>
      </c>
      <c r="AG142" s="538" t="e">
        <f ca="1">+IF(AND(ISNUMBER(OFFSET('Sanitation Data'!$F$6,0,10*ROW('Sanitation Data'!F136))),'Data Summary'!CV142="Yes"),OFFSET('Sanitation Data'!$F$6,0,10*ROW('Sanitation Data'!F136)),NA())</f>
        <v>#N/A</v>
      </c>
      <c r="AH142" s="538" t="e">
        <f ca="1">+IF(AND(ISNUMBER(OFFSET('Sanitation Data'!$F$10,0,10*ROW('Sanitation Data'!F136))),'Data Summary'!CW142="Yes"),OFFSET('Sanitation Data'!$F$10,0,10*ROW('Sanitation Data'!F136)),NA())</f>
        <v>#N/A</v>
      </c>
      <c r="AI142" s="538" t="e">
        <f ca="1">+IF(AND(ISNUMBER(OFFSET('Sanitation Data'!$F$11,0,10*ROW('Sanitation Data'!F136))),'Data Summary'!CX142="Yes"),OFFSET('Sanitation Data'!$F$11,0,10*ROW('Sanitation Data'!F136)),NA())</f>
        <v>#N/A</v>
      </c>
      <c r="AJ142" s="538" t="e">
        <f ca="1">+IF(AND(ISNUMBER(OFFSET('Sanitation Data'!$F$12,0,10*ROW('Sanitation Data'!F136))),'Data Summary'!CY142="Yes"),OFFSET('Sanitation Data'!$F$12,0,10*ROW('Sanitation Data'!F136)),NA())</f>
        <v>#N/A</v>
      </c>
      <c r="AK142" s="538" t="e">
        <f ca="1">+IF(AND(ISNUMBER(OFFSET('Sanitation Data'!$G$4,0,10*ROW('Sanitation Data'!G136))),'Data Summary'!CZ142="Yes"),100-OFFSET('Sanitation Data'!$G$4,0,10*ROW('Sanitation Data'!G136)),NA())</f>
        <v>#N/A</v>
      </c>
      <c r="AL142" s="538" t="e">
        <f ca="1">+IF(AND(ISNUMBER(OFFSET('Sanitation Data'!$G$6,0,10*ROW('Sanitation Data'!G136))),'Data Summary'!DA142="Yes"),OFFSET('Sanitation Data'!$G$6,0,10*ROW('Sanitation Data'!G136)),NA())</f>
        <v>#N/A</v>
      </c>
      <c r="AM142" s="538" t="e">
        <f ca="1">+IF(AND(ISNUMBER(OFFSET('Sanitation Data'!$G$10,0,10*ROW('Sanitation Data'!G136))),'Data Summary'!DB142="Yes"),OFFSET('Sanitation Data'!$G$10,0,10*ROW('Sanitation Data'!G136)),NA())</f>
        <v>#N/A</v>
      </c>
      <c r="AN142" s="538" t="e">
        <f ca="1">+IF(AND(ISNUMBER(OFFSET('Sanitation Data'!$G$11,0,10*ROW('Sanitation Data'!G136))),'Data Summary'!DC142="Yes"),OFFSET('Sanitation Data'!$G$11,0,10*ROW('Sanitation Data'!G136)),NA())</f>
        <v>#N/A</v>
      </c>
      <c r="AO142" s="538" t="e">
        <f ca="1">+IF(AND(ISNUMBER(OFFSET('Sanitation Data'!$G$12,0,10*ROW('Sanitation Data'!G136))),'Data Summary'!DD142="Yes"),OFFSET('Sanitation Data'!$G$12,0,10*ROW('Sanitation Data'!G136)),NA())</f>
        <v>#N/A</v>
      </c>
      <c r="AP142" s="538" t="e">
        <f ca="1">+IF(AND(ISNUMBER(OFFSET('Sanitation Data'!$H$4,0,10*ROW('Sanitation Data'!H136))),'Data Summary'!DE142="Yes"),100-OFFSET('Sanitation Data'!$H$4,0,10*ROW('Sanitation Data'!H136)),NA())</f>
        <v>#N/A</v>
      </c>
      <c r="AQ142" s="538" t="e">
        <f ca="1">+IF(AND(ISNUMBER(OFFSET('Sanitation Data'!$H$6,0,10*ROW('Sanitation Data'!H136))),'Data Summary'!DF142="Yes"),OFFSET('Sanitation Data'!$H$6,0,10*ROW('Sanitation Data'!H136)),NA())</f>
        <v>#N/A</v>
      </c>
      <c r="AR142" s="538" t="e">
        <f ca="1">+IF(AND(ISNUMBER(OFFSET('Sanitation Data'!$H$10,0,10*ROW('Sanitation Data'!H136))),'Data Summary'!DG142="Yes"),OFFSET('Sanitation Data'!$H$10,0,10*ROW('Sanitation Data'!H136)),NA())</f>
        <v>#N/A</v>
      </c>
      <c r="AS142" s="538" t="e">
        <f ca="1">+IF(AND(ISNUMBER(OFFSET('Sanitation Data'!$H$11,0,10*ROW('Sanitation Data'!H136))),'Data Summary'!DH142="Yes"),OFFSET('Sanitation Data'!$H$11,0,10*ROW('Sanitation Data'!H136)),NA())</f>
        <v>#N/A</v>
      </c>
      <c r="AT142" s="538" t="e">
        <f ca="1">+IF(AND(ISNUMBER(OFFSET('Sanitation Data'!$H$12,0,10*ROW('Sanitation Data'!H136))),'Data Summary'!DI142="Yes"),OFFSET('Sanitation Data'!$H$12,0,10*ROW('Sanitation Data'!H136)),NA())</f>
        <v>#N/A</v>
      </c>
      <c r="AU142" s="538" t="e">
        <f ca="1">+IF(AND(ISNUMBER(OFFSET('Sanitation Data'!$I$4,0,10*ROW('Sanitation Data'!I136))),'Data Summary'!DJ142="Yes"),100-OFFSET('Sanitation Data'!$I$4,0,10*ROW('Sanitation Data'!I136)),NA())</f>
        <v>#N/A</v>
      </c>
      <c r="AV142" s="538" t="e">
        <f ca="1">+IF(AND(ISNUMBER(OFFSET('Sanitation Data'!$I$6,0,10*ROW('Sanitation Data'!I136))),'Data Summary'!DK142="Yes"),OFFSET('Sanitation Data'!$I$6,0,10*ROW('Sanitation Data'!I136)),NA())</f>
        <v>#N/A</v>
      </c>
      <c r="AW142" s="538" t="e">
        <f ca="1">+IF(AND(ISNUMBER(OFFSET('Sanitation Data'!$I$10,0,10*ROW('Sanitation Data'!I136))),'Data Summary'!DL142="Yes"),OFFSET('Sanitation Data'!$I$10,0,10*ROW('Sanitation Data'!I136)),NA())</f>
        <v>#N/A</v>
      </c>
      <c r="AX142" s="538" t="e">
        <f ca="1">+IF(AND(ISNUMBER(OFFSET('Sanitation Data'!$I$11,0,10*ROW('Sanitation Data'!I136))),'Data Summary'!DM142="Yes"),OFFSET('Sanitation Data'!$I$11,0,10*ROW('Sanitation Data'!I136)),NA())</f>
        <v>#N/A</v>
      </c>
      <c r="AY142" s="538" t="e">
        <f ca="1">+IF(AND(ISNUMBER(OFFSET('Sanitation Data'!$I$12,0,10*ROW('Sanitation Data'!I136))),'Data Summary'!DN142="Yes"),OFFSET('Sanitation Data'!$I$12,0,10*ROW('Sanitation Data'!I136)),NA())</f>
        <v>#N/A</v>
      </c>
      <c r="AZ142" s="539" t="e">
        <f ca="1">+IF(AND(ISNUMBER(OFFSET('Hygiene Data'!$D$5,0,10*ROW('Hygiene Data'!D136))),'Data Summary'!DO142="Yes"),OFFSET('Hygiene Data'!$D$5,0,10*ROW('Hygiene Data'!D136)),NA())</f>
        <v>#N/A</v>
      </c>
      <c r="BA142" s="539" t="e">
        <f ca="1">+IF(AND(ISNUMBER(OFFSET('Hygiene Data'!$D$7,0,10*ROW('Hygiene Data'!D136))),'Data Summary'!DP142="Yes"),OFFSET('Hygiene Data'!$D$7,0,10*ROW('Hygiene Data'!D136)),NA())</f>
        <v>#N/A</v>
      </c>
      <c r="BB142" s="539" t="e">
        <f ca="1">+IF(AND(ISNUMBER(OFFSET('Hygiene Data'!$D$9,0,10*ROW('Hygiene Data'!D136))),'Data Summary'!DQ142="Yes"),OFFSET('Hygiene Data'!$D$9,0,10*ROW('Hygiene Data'!D136)),NA())</f>
        <v>#N/A</v>
      </c>
      <c r="BC142" s="539" t="e">
        <f ca="1">+IF(AND(ISNUMBER(OFFSET('Hygiene Data'!$E$5,0,10*ROW('Hygiene Data'!E136))),'Data Summary'!DR142="Yes"),OFFSET('Hygiene Data'!$E$5,0,10*ROW('Hygiene Data'!E136)),NA())</f>
        <v>#N/A</v>
      </c>
      <c r="BD142" s="539" t="e">
        <f ca="1">+IF(AND(ISNUMBER(OFFSET('Hygiene Data'!$E$7,0,10*ROW('Hygiene Data'!E136))),'Data Summary'!DS142="Yes"),OFFSET('Hygiene Data'!$E$7,0,10*ROW('Hygiene Data'!E136)),NA())</f>
        <v>#N/A</v>
      </c>
      <c r="BE142" s="539" t="e">
        <f ca="1">+IF(AND(ISNUMBER(OFFSET('Hygiene Data'!$E$9,0,10*ROW('Hygiene Data'!E136))),'Data Summary'!DT142="Yes"),OFFSET('Hygiene Data'!$E$9,0,10*ROW('Hygiene Data'!E136)),NA())</f>
        <v>#N/A</v>
      </c>
      <c r="BF142" s="539" t="e">
        <f ca="1">+IF(AND(ISNUMBER(OFFSET('Hygiene Data'!$F$5,0,10*ROW('Hygiene Data'!F136))),'Data Summary'!DU142="Yes"),OFFSET('Hygiene Data'!$F$5,0,10*ROW('Hygiene Data'!F136)),NA())</f>
        <v>#N/A</v>
      </c>
      <c r="BG142" s="539" t="e">
        <f ca="1">+IF(AND(ISNUMBER(OFFSET('Hygiene Data'!$F$7,0,10*ROW('Hygiene Data'!F136))),'Data Summary'!DV142="Yes"),OFFSET('Hygiene Data'!$F$7,0,10*ROW('Hygiene Data'!F136)),NA())</f>
        <v>#N/A</v>
      </c>
      <c r="BH142" s="539" t="e">
        <f ca="1">+IF(AND(ISNUMBER(OFFSET('Hygiene Data'!$F$9,0,10*ROW('Hygiene Data'!F136))),'Data Summary'!DW142="Yes"),OFFSET('Hygiene Data'!$F$9,0,10*ROW('Hygiene Data'!F136)),NA())</f>
        <v>#N/A</v>
      </c>
      <c r="BI142" s="539" t="e">
        <f ca="1">+IF(AND(ISNUMBER(OFFSET('Hygiene Data'!$G$5,0,10*ROW('Hygiene Data'!G136))),'Data Summary'!DX142="Yes"),OFFSET('Hygiene Data'!$G$5,0,10*ROW('Hygiene Data'!G136)),NA())</f>
        <v>#N/A</v>
      </c>
      <c r="BJ142" s="539" t="e">
        <f ca="1">+IF(AND(ISNUMBER(OFFSET('Hygiene Data'!$G$7,0,10*ROW('Hygiene Data'!G136))),'Data Summary'!DY142="Yes"),OFFSET('Hygiene Data'!$G$7,0,10*ROW('Hygiene Data'!G136)),NA())</f>
        <v>#N/A</v>
      </c>
      <c r="BK142" s="539" t="e">
        <f ca="1">+IF(AND(ISNUMBER(OFFSET('Hygiene Data'!$G$9,0,10*ROW('Hygiene Data'!G136))),'Data Summary'!DZ142="Yes"),OFFSET('Hygiene Data'!$G$9,0,10*ROW('Hygiene Data'!G136)),NA())</f>
        <v>#N/A</v>
      </c>
      <c r="BL142" s="539" t="e">
        <f ca="1">+IF(AND(ISNUMBER(OFFSET('Hygiene Data'!$H$5,0,10*ROW('Hygiene Data'!H136))),'Data Summary'!EA142="Yes"),OFFSET('Hygiene Data'!$H$5,0,10*ROW('Hygiene Data'!H136)),NA())</f>
        <v>#N/A</v>
      </c>
      <c r="BM142" s="539" t="e">
        <f ca="1">+IF(AND(ISNUMBER(OFFSET('Hygiene Data'!$H$7,0,10*ROW('Hygiene Data'!H136))),'Data Summary'!EB142="Yes"),OFFSET('Hygiene Data'!$H$7,0,10*ROW('Hygiene Data'!H136)),NA())</f>
        <v>#N/A</v>
      </c>
      <c r="BN142" s="539" t="e">
        <f ca="1">+IF(AND(ISNUMBER(OFFSET('Hygiene Data'!$H$9,0,10*ROW('Hygiene Data'!H136))),'Data Summary'!EC142="Yes"),OFFSET('Hygiene Data'!$H$9,0,10*ROW('Hygiene Data'!H136)),NA())</f>
        <v>#N/A</v>
      </c>
      <c r="BO142" s="539" t="e">
        <f ca="1">+IF(AND(ISNUMBER(OFFSET('Hygiene Data'!$I$5,0,10*ROW('Hygiene Data'!I136))),'Data Summary'!ED142="Yes"),OFFSET('Hygiene Data'!$I$5,0,10*ROW('Hygiene Data'!I136)),NA())</f>
        <v>#N/A</v>
      </c>
      <c r="BP142" s="539" t="e">
        <f ca="1">+IF(AND(ISNUMBER(OFFSET('Hygiene Data'!$I$7,0,10*ROW('Hygiene Data'!I136))),'Data Summary'!EE142="Yes"),OFFSET('Hygiene Data'!$I$7,0,10*ROW('Hygiene Data'!I136)),NA())</f>
        <v>#N/A</v>
      </c>
      <c r="BQ142" s="539" t="e">
        <f ca="1">+IF(AND(ISNUMBER(OFFSET('Hygiene Data'!$I$9,0,10*ROW('Hygiene Data'!I136))),'Data Summary'!EF142="Yes"),OFFSET('Hygiene Data'!$I$9,0,10*ROW('Hygiene Data'!I136)),NA())</f>
        <v>#N/A</v>
      </c>
    </row>
    <row r="143" spans="1:69" x14ac:dyDescent="0.25">
      <c r="A143" s="535" t="e">
        <f ca="1">+RIGHT('Data Summary'!A143,LEN('Data Summary'!A143)-9)</f>
        <v>#VALUE!</v>
      </c>
      <c r="B143" s="509" t="str">
        <f ca="1">+IF(ISTEXT('Data Summary'!B143),'Data Summary'!B143,"")</f>
        <v/>
      </c>
      <c r="C143" s="536" t="e">
        <f ca="1">+VALUE('Data Summary'!C143)</f>
        <v>#VALUE!</v>
      </c>
      <c r="D143" s="537" t="e">
        <f ca="1">+IF(AND(ISNUMBER(OFFSET('Water Data'!$D$4,0,10*ROW('Water Data'!D137))),'Data Summary'!BS143="Yes"),100-OFFSET('Water Data'!$D$4,0,10*ROW('Water Data'!D137)),NA())</f>
        <v>#N/A</v>
      </c>
      <c r="E143" s="537" t="e">
        <f ca="1">+IF(AND(ISNUMBER(OFFSET('Water Data'!$D$6,0,10*ROW('Water Data'!D137))),'Data Summary'!BT143="Yes"),OFFSET('Water Data'!$D$6,0,10*ROW('Water Data'!D137)),NA())</f>
        <v>#N/A</v>
      </c>
      <c r="F143" s="537" t="e">
        <f ca="1">+IF(AND(ISNUMBER(OFFSET('Water Data'!$D$9,0,10*ROW('Water Data'!D137))),'Data Summary'!BU143="Yes"),OFFSET('Water Data'!$D$9,0,10*ROW('Water Data'!D137)),NA())</f>
        <v>#N/A</v>
      </c>
      <c r="G143" s="537" t="e">
        <f ca="1">+IF(AND(ISNUMBER(OFFSET('Water Data'!$E$4,0,10*ROW('Water Data'!E137))),'Data Summary'!BV143="Yes"),100-OFFSET('Water Data'!$E$4,0,10*ROW('Water Data'!E137)),NA())</f>
        <v>#N/A</v>
      </c>
      <c r="H143" s="537" t="e">
        <f ca="1">+IF(AND(ISNUMBER(OFFSET('Water Data'!$E$6,0,10*ROW('Water Data'!E137))),'Data Summary'!BW143="Yes"),OFFSET('Water Data'!$E$6,0,10*ROW('Water Data'!E137)),NA())</f>
        <v>#N/A</v>
      </c>
      <c r="I143" s="537" t="e">
        <f ca="1">+IF(AND(ISNUMBER(OFFSET('Water Data'!$E$9,0,10*ROW('Water Data'!E137))),'Data Summary'!BX143="Yes"),OFFSET('Water Data'!$E$9,0,10*ROW('Water Data'!E137)),NA())</f>
        <v>#N/A</v>
      </c>
      <c r="J143" s="537" t="e">
        <f ca="1">+IF(AND(ISNUMBER(OFFSET('Water Data'!$F$4,0,10*ROW('Water Data'!F137))),'Data Summary'!BY143="Yes"),100-OFFSET('Water Data'!$F$4,0,10*ROW('Water Data'!F137)),NA())</f>
        <v>#N/A</v>
      </c>
      <c r="K143" s="537" t="e">
        <f ca="1">+IF(AND(ISNUMBER(OFFSET('Water Data'!$F$6,0,10*ROW('Water Data'!F137))),'Data Summary'!BZ143="Yes"),OFFSET('Water Data'!$F$6,0,10*ROW('Water Data'!F137)),NA())</f>
        <v>#N/A</v>
      </c>
      <c r="L143" s="537" t="e">
        <f ca="1">+IF(AND(ISNUMBER(OFFSET('Water Data'!$F$9,0,10*ROW('Water Data'!F137))),'Data Summary'!CA143="Yes"),OFFSET('Water Data'!$F$9,0,10*ROW('Water Data'!F137)),NA())</f>
        <v>#N/A</v>
      </c>
      <c r="M143" s="537" t="e">
        <f ca="1">+IF(AND(ISNUMBER(OFFSET('Water Data'!$G$4,0,10*ROW('Water Data'!G137))),'Data Summary'!CB143="Yes"),100-OFFSET('Water Data'!$G$4,0,10*ROW('Water Data'!G137)),NA())</f>
        <v>#N/A</v>
      </c>
      <c r="N143" s="537" t="e">
        <f ca="1">+IF(AND(ISNUMBER(OFFSET('Water Data'!$G$6,0,10*ROW('Water Data'!G137))),'Data Summary'!CC143="Yes"),OFFSET('Water Data'!$G$6,0,10*ROW('Water Data'!G137)),NA())</f>
        <v>#N/A</v>
      </c>
      <c r="O143" s="537" t="e">
        <f ca="1">+IF(AND(ISNUMBER(OFFSET('Water Data'!$G$9,0,10*ROW('Water Data'!G137))),'Data Summary'!CD143="Yes"),OFFSET('Water Data'!$G$9,0,10*ROW('Water Data'!G137)),NA())</f>
        <v>#N/A</v>
      </c>
      <c r="P143" s="537" t="e">
        <f ca="1">+IF(AND(ISNUMBER(OFFSET('Water Data'!$H$4,0,10*ROW('Water Data'!H137))),'Data Summary'!CE143="Yes"),100-OFFSET('Water Data'!$H$4,0,10*ROW('Water Data'!H137)),NA())</f>
        <v>#N/A</v>
      </c>
      <c r="Q143" s="537" t="e">
        <f ca="1">+IF(AND(ISNUMBER(OFFSET('Water Data'!$H$6,0,10*ROW('Water Data'!H137))),'Data Summary'!CF143="Yes"),OFFSET('Water Data'!$H$6,0,10*ROW('Water Data'!H137)),NA())</f>
        <v>#N/A</v>
      </c>
      <c r="R143" s="537" t="e">
        <f ca="1">+IF(AND(ISNUMBER(OFFSET('Water Data'!$H$9,0,10*ROW('Water Data'!H137))),'Data Summary'!CG143="Yes"),OFFSET('Water Data'!$H$9,0,10*ROW('Water Data'!H137)),NA())</f>
        <v>#N/A</v>
      </c>
      <c r="S143" s="537" t="e">
        <f ca="1">+IF(AND(ISNUMBER(OFFSET('Water Data'!$I$4,0,10*ROW('Water Data'!I137))),'Data Summary'!CH143="Yes"),100-OFFSET('Water Data'!$I$4,0,10*ROW('Water Data'!I137)),NA())</f>
        <v>#N/A</v>
      </c>
      <c r="T143" s="537" t="e">
        <f ca="1">+IF(AND(ISNUMBER(OFFSET('Water Data'!$I$6,0,10*ROW('Water Data'!I137))),'Data Summary'!CI143="Yes"),OFFSET('Water Data'!$I$6,0,10*ROW('Water Data'!I137)),NA())</f>
        <v>#N/A</v>
      </c>
      <c r="U143" s="537" t="e">
        <f ca="1">+IF(AND(ISNUMBER(OFFSET('Water Data'!$I$9,0,10*ROW('Water Data'!I137))),'Data Summary'!CJ143="Yes"),OFFSET('Water Data'!$I$9,0,10*ROW('Water Data'!I137)),NA())</f>
        <v>#N/A</v>
      </c>
      <c r="V143" s="538" t="e">
        <f ca="1">+IF(AND(ISNUMBER(OFFSET('Sanitation Data'!$D$4,0,10*ROW('Sanitation Data'!D137))),'Data Summary'!CK143="Yes"),100-OFFSET('Sanitation Data'!$D$4,0,10*ROW('Sanitation Data'!D137)),NA())</f>
        <v>#N/A</v>
      </c>
      <c r="W143" s="538" t="e">
        <f ca="1">+IF(AND(ISNUMBER(OFFSET('Sanitation Data'!$D$6,0,10*ROW('Sanitation Data'!D137))),'Data Summary'!CL143="Yes"),OFFSET('Sanitation Data'!$D$6,0,10*ROW('Sanitation Data'!D137)),NA())</f>
        <v>#N/A</v>
      </c>
      <c r="X143" s="538" t="e">
        <f ca="1">+IF(AND(ISNUMBER(OFFSET('Sanitation Data'!$D$10,0,10*ROW('Sanitation Data'!D137))),'Data Summary'!CM143="Yes"),OFFSET('Sanitation Data'!$D$10,0,10*ROW('Sanitation Data'!D137)),NA())</f>
        <v>#N/A</v>
      </c>
      <c r="Y143" s="538" t="e">
        <f ca="1">+IF(AND(ISNUMBER(OFFSET('Sanitation Data'!$D$11,0,10*ROW('Sanitation Data'!D137))),'Data Summary'!CN143="Yes"),OFFSET('Sanitation Data'!$D$11,0,10*ROW('Sanitation Data'!D137)),NA())</f>
        <v>#N/A</v>
      </c>
      <c r="Z143" s="538" t="e">
        <f ca="1">+IF(AND(ISNUMBER(OFFSET('Sanitation Data'!$D$12,0,10*ROW('Sanitation Data'!D137))),'Data Summary'!CO143="Yes"),OFFSET('Sanitation Data'!$D$12,0,10*ROW('Sanitation Data'!D137)),NA())</f>
        <v>#N/A</v>
      </c>
      <c r="AA143" s="538" t="e">
        <f ca="1">+IF(AND(ISNUMBER(OFFSET('Sanitation Data'!$E$4,0,10*ROW('Sanitation Data'!E137))),'Data Summary'!CP143="Yes"),100-OFFSET('Sanitation Data'!$E$4,0,10*ROW('Sanitation Data'!E137)),NA())</f>
        <v>#N/A</v>
      </c>
      <c r="AB143" s="538" t="e">
        <f ca="1">+IF(AND(ISNUMBER(OFFSET('Sanitation Data'!$E$6,0,10*ROW('Sanitation Data'!E137))),'Data Summary'!CQ143="Yes"),OFFSET('Sanitation Data'!$E$6,0,10*ROW('Sanitation Data'!E137)),NA())</f>
        <v>#N/A</v>
      </c>
      <c r="AC143" s="538" t="e">
        <f ca="1">+IF(AND(ISNUMBER(OFFSET('Sanitation Data'!$E$10,0,10*ROW('Sanitation Data'!E137))),'Data Summary'!CR143="Yes"),OFFSET('Sanitation Data'!$E$10,0,10*ROW('Sanitation Data'!E137)),NA())</f>
        <v>#N/A</v>
      </c>
      <c r="AD143" s="538" t="e">
        <f ca="1">+IF(AND(ISNUMBER(OFFSET('Sanitation Data'!$E$11,0,10*ROW('Sanitation Data'!E137))),'Data Summary'!CS143="Yes"),OFFSET('Sanitation Data'!$E$11,0,10*ROW('Sanitation Data'!E137)),NA())</f>
        <v>#N/A</v>
      </c>
      <c r="AE143" s="538" t="e">
        <f ca="1">+IF(AND(ISNUMBER(OFFSET('Sanitation Data'!$E$12,0,10*ROW('Sanitation Data'!E137))),'Data Summary'!CT143="Yes"),OFFSET('Sanitation Data'!$E$12,0,10*ROW('Sanitation Data'!E137)),NA())</f>
        <v>#N/A</v>
      </c>
      <c r="AF143" s="538" t="e">
        <f ca="1">+IF(AND(ISNUMBER(OFFSET('Sanitation Data'!$F$4,0,10*ROW('Sanitation Data'!F137))),'Data Summary'!CU143="Yes"),100-OFFSET('Sanitation Data'!$F$4,0,10*ROW('Sanitation Data'!F137)),NA())</f>
        <v>#N/A</v>
      </c>
      <c r="AG143" s="538" t="e">
        <f ca="1">+IF(AND(ISNUMBER(OFFSET('Sanitation Data'!$F$6,0,10*ROW('Sanitation Data'!F137))),'Data Summary'!CV143="Yes"),OFFSET('Sanitation Data'!$F$6,0,10*ROW('Sanitation Data'!F137)),NA())</f>
        <v>#N/A</v>
      </c>
      <c r="AH143" s="538" t="e">
        <f ca="1">+IF(AND(ISNUMBER(OFFSET('Sanitation Data'!$F$10,0,10*ROW('Sanitation Data'!F137))),'Data Summary'!CW143="Yes"),OFFSET('Sanitation Data'!$F$10,0,10*ROW('Sanitation Data'!F137)),NA())</f>
        <v>#N/A</v>
      </c>
      <c r="AI143" s="538" t="e">
        <f ca="1">+IF(AND(ISNUMBER(OFFSET('Sanitation Data'!$F$11,0,10*ROW('Sanitation Data'!F137))),'Data Summary'!CX143="Yes"),OFFSET('Sanitation Data'!$F$11,0,10*ROW('Sanitation Data'!F137)),NA())</f>
        <v>#N/A</v>
      </c>
      <c r="AJ143" s="538" t="e">
        <f ca="1">+IF(AND(ISNUMBER(OFFSET('Sanitation Data'!$F$12,0,10*ROW('Sanitation Data'!F137))),'Data Summary'!CY143="Yes"),OFFSET('Sanitation Data'!$F$12,0,10*ROW('Sanitation Data'!F137)),NA())</f>
        <v>#N/A</v>
      </c>
      <c r="AK143" s="538" t="e">
        <f ca="1">+IF(AND(ISNUMBER(OFFSET('Sanitation Data'!$G$4,0,10*ROW('Sanitation Data'!G137))),'Data Summary'!CZ143="Yes"),100-OFFSET('Sanitation Data'!$G$4,0,10*ROW('Sanitation Data'!G137)),NA())</f>
        <v>#N/A</v>
      </c>
      <c r="AL143" s="538" t="e">
        <f ca="1">+IF(AND(ISNUMBER(OFFSET('Sanitation Data'!$G$6,0,10*ROW('Sanitation Data'!G137))),'Data Summary'!DA143="Yes"),OFFSET('Sanitation Data'!$G$6,0,10*ROW('Sanitation Data'!G137)),NA())</f>
        <v>#N/A</v>
      </c>
      <c r="AM143" s="538" t="e">
        <f ca="1">+IF(AND(ISNUMBER(OFFSET('Sanitation Data'!$G$10,0,10*ROW('Sanitation Data'!G137))),'Data Summary'!DB143="Yes"),OFFSET('Sanitation Data'!$G$10,0,10*ROW('Sanitation Data'!G137)),NA())</f>
        <v>#N/A</v>
      </c>
      <c r="AN143" s="538" t="e">
        <f ca="1">+IF(AND(ISNUMBER(OFFSET('Sanitation Data'!$G$11,0,10*ROW('Sanitation Data'!G137))),'Data Summary'!DC143="Yes"),OFFSET('Sanitation Data'!$G$11,0,10*ROW('Sanitation Data'!G137)),NA())</f>
        <v>#N/A</v>
      </c>
      <c r="AO143" s="538" t="e">
        <f ca="1">+IF(AND(ISNUMBER(OFFSET('Sanitation Data'!$G$12,0,10*ROW('Sanitation Data'!G137))),'Data Summary'!DD143="Yes"),OFFSET('Sanitation Data'!$G$12,0,10*ROW('Sanitation Data'!G137)),NA())</f>
        <v>#N/A</v>
      </c>
      <c r="AP143" s="538" t="e">
        <f ca="1">+IF(AND(ISNUMBER(OFFSET('Sanitation Data'!$H$4,0,10*ROW('Sanitation Data'!H137))),'Data Summary'!DE143="Yes"),100-OFFSET('Sanitation Data'!$H$4,0,10*ROW('Sanitation Data'!H137)),NA())</f>
        <v>#N/A</v>
      </c>
      <c r="AQ143" s="538" t="e">
        <f ca="1">+IF(AND(ISNUMBER(OFFSET('Sanitation Data'!$H$6,0,10*ROW('Sanitation Data'!H137))),'Data Summary'!DF143="Yes"),OFFSET('Sanitation Data'!$H$6,0,10*ROW('Sanitation Data'!H137)),NA())</f>
        <v>#N/A</v>
      </c>
      <c r="AR143" s="538" t="e">
        <f ca="1">+IF(AND(ISNUMBER(OFFSET('Sanitation Data'!$H$10,0,10*ROW('Sanitation Data'!H137))),'Data Summary'!DG143="Yes"),OFFSET('Sanitation Data'!$H$10,0,10*ROW('Sanitation Data'!H137)),NA())</f>
        <v>#N/A</v>
      </c>
      <c r="AS143" s="538" t="e">
        <f ca="1">+IF(AND(ISNUMBER(OFFSET('Sanitation Data'!$H$11,0,10*ROW('Sanitation Data'!H137))),'Data Summary'!DH143="Yes"),OFFSET('Sanitation Data'!$H$11,0,10*ROW('Sanitation Data'!H137)),NA())</f>
        <v>#N/A</v>
      </c>
      <c r="AT143" s="538" t="e">
        <f ca="1">+IF(AND(ISNUMBER(OFFSET('Sanitation Data'!$H$12,0,10*ROW('Sanitation Data'!H137))),'Data Summary'!DI143="Yes"),OFFSET('Sanitation Data'!$H$12,0,10*ROW('Sanitation Data'!H137)),NA())</f>
        <v>#N/A</v>
      </c>
      <c r="AU143" s="538" t="e">
        <f ca="1">+IF(AND(ISNUMBER(OFFSET('Sanitation Data'!$I$4,0,10*ROW('Sanitation Data'!I137))),'Data Summary'!DJ143="Yes"),100-OFFSET('Sanitation Data'!$I$4,0,10*ROW('Sanitation Data'!I137)),NA())</f>
        <v>#N/A</v>
      </c>
      <c r="AV143" s="538" t="e">
        <f ca="1">+IF(AND(ISNUMBER(OFFSET('Sanitation Data'!$I$6,0,10*ROW('Sanitation Data'!I137))),'Data Summary'!DK143="Yes"),OFFSET('Sanitation Data'!$I$6,0,10*ROW('Sanitation Data'!I137)),NA())</f>
        <v>#N/A</v>
      </c>
      <c r="AW143" s="538" t="e">
        <f ca="1">+IF(AND(ISNUMBER(OFFSET('Sanitation Data'!$I$10,0,10*ROW('Sanitation Data'!I137))),'Data Summary'!DL143="Yes"),OFFSET('Sanitation Data'!$I$10,0,10*ROW('Sanitation Data'!I137)),NA())</f>
        <v>#N/A</v>
      </c>
      <c r="AX143" s="538" t="e">
        <f ca="1">+IF(AND(ISNUMBER(OFFSET('Sanitation Data'!$I$11,0,10*ROW('Sanitation Data'!I137))),'Data Summary'!DM143="Yes"),OFFSET('Sanitation Data'!$I$11,0,10*ROW('Sanitation Data'!I137)),NA())</f>
        <v>#N/A</v>
      </c>
      <c r="AY143" s="538" t="e">
        <f ca="1">+IF(AND(ISNUMBER(OFFSET('Sanitation Data'!$I$12,0,10*ROW('Sanitation Data'!I137))),'Data Summary'!DN143="Yes"),OFFSET('Sanitation Data'!$I$12,0,10*ROW('Sanitation Data'!I137)),NA())</f>
        <v>#N/A</v>
      </c>
      <c r="AZ143" s="539" t="e">
        <f ca="1">+IF(AND(ISNUMBER(OFFSET('Hygiene Data'!$D$5,0,10*ROW('Hygiene Data'!D137))),'Data Summary'!DO143="Yes"),OFFSET('Hygiene Data'!$D$5,0,10*ROW('Hygiene Data'!D137)),NA())</f>
        <v>#N/A</v>
      </c>
      <c r="BA143" s="539" t="e">
        <f ca="1">+IF(AND(ISNUMBER(OFFSET('Hygiene Data'!$D$7,0,10*ROW('Hygiene Data'!D137))),'Data Summary'!DP143="Yes"),OFFSET('Hygiene Data'!$D$7,0,10*ROW('Hygiene Data'!D137)),NA())</f>
        <v>#N/A</v>
      </c>
      <c r="BB143" s="539" t="e">
        <f ca="1">+IF(AND(ISNUMBER(OFFSET('Hygiene Data'!$D$9,0,10*ROW('Hygiene Data'!D137))),'Data Summary'!DQ143="Yes"),OFFSET('Hygiene Data'!$D$9,0,10*ROW('Hygiene Data'!D137)),NA())</f>
        <v>#N/A</v>
      </c>
      <c r="BC143" s="539" t="e">
        <f ca="1">+IF(AND(ISNUMBER(OFFSET('Hygiene Data'!$E$5,0,10*ROW('Hygiene Data'!E137))),'Data Summary'!DR143="Yes"),OFFSET('Hygiene Data'!$E$5,0,10*ROW('Hygiene Data'!E137)),NA())</f>
        <v>#N/A</v>
      </c>
      <c r="BD143" s="539" t="e">
        <f ca="1">+IF(AND(ISNUMBER(OFFSET('Hygiene Data'!$E$7,0,10*ROW('Hygiene Data'!E137))),'Data Summary'!DS143="Yes"),OFFSET('Hygiene Data'!$E$7,0,10*ROW('Hygiene Data'!E137)),NA())</f>
        <v>#N/A</v>
      </c>
      <c r="BE143" s="539" t="e">
        <f ca="1">+IF(AND(ISNUMBER(OFFSET('Hygiene Data'!$E$9,0,10*ROW('Hygiene Data'!E137))),'Data Summary'!DT143="Yes"),OFFSET('Hygiene Data'!$E$9,0,10*ROW('Hygiene Data'!E137)),NA())</f>
        <v>#N/A</v>
      </c>
      <c r="BF143" s="539" t="e">
        <f ca="1">+IF(AND(ISNUMBER(OFFSET('Hygiene Data'!$F$5,0,10*ROW('Hygiene Data'!F137))),'Data Summary'!DU143="Yes"),OFFSET('Hygiene Data'!$F$5,0,10*ROW('Hygiene Data'!F137)),NA())</f>
        <v>#N/A</v>
      </c>
      <c r="BG143" s="539" t="e">
        <f ca="1">+IF(AND(ISNUMBER(OFFSET('Hygiene Data'!$F$7,0,10*ROW('Hygiene Data'!F137))),'Data Summary'!DV143="Yes"),OFFSET('Hygiene Data'!$F$7,0,10*ROW('Hygiene Data'!F137)),NA())</f>
        <v>#N/A</v>
      </c>
      <c r="BH143" s="539" t="e">
        <f ca="1">+IF(AND(ISNUMBER(OFFSET('Hygiene Data'!$F$9,0,10*ROW('Hygiene Data'!F137))),'Data Summary'!DW143="Yes"),OFFSET('Hygiene Data'!$F$9,0,10*ROW('Hygiene Data'!F137)),NA())</f>
        <v>#N/A</v>
      </c>
      <c r="BI143" s="539" t="e">
        <f ca="1">+IF(AND(ISNUMBER(OFFSET('Hygiene Data'!$G$5,0,10*ROW('Hygiene Data'!G137))),'Data Summary'!DX143="Yes"),OFFSET('Hygiene Data'!$G$5,0,10*ROW('Hygiene Data'!G137)),NA())</f>
        <v>#N/A</v>
      </c>
      <c r="BJ143" s="539" t="e">
        <f ca="1">+IF(AND(ISNUMBER(OFFSET('Hygiene Data'!$G$7,0,10*ROW('Hygiene Data'!G137))),'Data Summary'!DY143="Yes"),OFFSET('Hygiene Data'!$G$7,0,10*ROW('Hygiene Data'!G137)),NA())</f>
        <v>#N/A</v>
      </c>
      <c r="BK143" s="539" t="e">
        <f ca="1">+IF(AND(ISNUMBER(OFFSET('Hygiene Data'!$G$9,0,10*ROW('Hygiene Data'!G137))),'Data Summary'!DZ143="Yes"),OFFSET('Hygiene Data'!$G$9,0,10*ROW('Hygiene Data'!G137)),NA())</f>
        <v>#N/A</v>
      </c>
      <c r="BL143" s="539" t="e">
        <f ca="1">+IF(AND(ISNUMBER(OFFSET('Hygiene Data'!$H$5,0,10*ROW('Hygiene Data'!H137))),'Data Summary'!EA143="Yes"),OFFSET('Hygiene Data'!$H$5,0,10*ROW('Hygiene Data'!H137)),NA())</f>
        <v>#N/A</v>
      </c>
      <c r="BM143" s="539" t="e">
        <f ca="1">+IF(AND(ISNUMBER(OFFSET('Hygiene Data'!$H$7,0,10*ROW('Hygiene Data'!H137))),'Data Summary'!EB143="Yes"),OFFSET('Hygiene Data'!$H$7,0,10*ROW('Hygiene Data'!H137)),NA())</f>
        <v>#N/A</v>
      </c>
      <c r="BN143" s="539" t="e">
        <f ca="1">+IF(AND(ISNUMBER(OFFSET('Hygiene Data'!$H$9,0,10*ROW('Hygiene Data'!H137))),'Data Summary'!EC143="Yes"),OFFSET('Hygiene Data'!$H$9,0,10*ROW('Hygiene Data'!H137)),NA())</f>
        <v>#N/A</v>
      </c>
      <c r="BO143" s="539" t="e">
        <f ca="1">+IF(AND(ISNUMBER(OFFSET('Hygiene Data'!$I$5,0,10*ROW('Hygiene Data'!I137))),'Data Summary'!ED143="Yes"),OFFSET('Hygiene Data'!$I$5,0,10*ROW('Hygiene Data'!I137)),NA())</f>
        <v>#N/A</v>
      </c>
      <c r="BP143" s="539" t="e">
        <f ca="1">+IF(AND(ISNUMBER(OFFSET('Hygiene Data'!$I$7,0,10*ROW('Hygiene Data'!I137))),'Data Summary'!EE143="Yes"),OFFSET('Hygiene Data'!$I$7,0,10*ROW('Hygiene Data'!I137)),NA())</f>
        <v>#N/A</v>
      </c>
      <c r="BQ143" s="539" t="e">
        <f ca="1">+IF(AND(ISNUMBER(OFFSET('Hygiene Data'!$I$9,0,10*ROW('Hygiene Data'!I137))),'Data Summary'!EF143="Yes"),OFFSET('Hygiene Data'!$I$9,0,10*ROW('Hygiene Data'!I137)),NA())</f>
        <v>#N/A</v>
      </c>
    </row>
    <row r="144" spans="1:69" x14ac:dyDescent="0.25">
      <c r="A144" s="535" t="e">
        <f ca="1">+RIGHT('Data Summary'!A144,LEN('Data Summary'!A144)-9)</f>
        <v>#VALUE!</v>
      </c>
      <c r="B144" s="509" t="str">
        <f ca="1">+IF(ISTEXT('Data Summary'!B144),'Data Summary'!B144,"")</f>
        <v/>
      </c>
      <c r="C144" s="536" t="e">
        <f ca="1">+VALUE('Data Summary'!C144)</f>
        <v>#VALUE!</v>
      </c>
      <c r="D144" s="537" t="e">
        <f ca="1">+IF(AND(ISNUMBER(OFFSET('Water Data'!$D$4,0,10*ROW('Water Data'!D138))),'Data Summary'!BS144="Yes"),100-OFFSET('Water Data'!$D$4,0,10*ROW('Water Data'!D138)),NA())</f>
        <v>#N/A</v>
      </c>
      <c r="E144" s="537" t="e">
        <f ca="1">+IF(AND(ISNUMBER(OFFSET('Water Data'!$D$6,0,10*ROW('Water Data'!D138))),'Data Summary'!BT144="Yes"),OFFSET('Water Data'!$D$6,0,10*ROW('Water Data'!D138)),NA())</f>
        <v>#N/A</v>
      </c>
      <c r="F144" s="537" t="e">
        <f ca="1">+IF(AND(ISNUMBER(OFFSET('Water Data'!$D$9,0,10*ROW('Water Data'!D138))),'Data Summary'!BU144="Yes"),OFFSET('Water Data'!$D$9,0,10*ROW('Water Data'!D138)),NA())</f>
        <v>#N/A</v>
      </c>
      <c r="G144" s="537" t="e">
        <f ca="1">+IF(AND(ISNUMBER(OFFSET('Water Data'!$E$4,0,10*ROW('Water Data'!E138))),'Data Summary'!BV144="Yes"),100-OFFSET('Water Data'!$E$4,0,10*ROW('Water Data'!E138)),NA())</f>
        <v>#N/A</v>
      </c>
      <c r="H144" s="537" t="e">
        <f ca="1">+IF(AND(ISNUMBER(OFFSET('Water Data'!$E$6,0,10*ROW('Water Data'!E138))),'Data Summary'!BW144="Yes"),OFFSET('Water Data'!$E$6,0,10*ROW('Water Data'!E138)),NA())</f>
        <v>#N/A</v>
      </c>
      <c r="I144" s="537" t="e">
        <f ca="1">+IF(AND(ISNUMBER(OFFSET('Water Data'!$E$9,0,10*ROW('Water Data'!E138))),'Data Summary'!BX144="Yes"),OFFSET('Water Data'!$E$9,0,10*ROW('Water Data'!E138)),NA())</f>
        <v>#N/A</v>
      </c>
      <c r="J144" s="537" t="e">
        <f ca="1">+IF(AND(ISNUMBER(OFFSET('Water Data'!$F$4,0,10*ROW('Water Data'!F138))),'Data Summary'!BY144="Yes"),100-OFFSET('Water Data'!$F$4,0,10*ROW('Water Data'!F138)),NA())</f>
        <v>#N/A</v>
      </c>
      <c r="K144" s="537" t="e">
        <f ca="1">+IF(AND(ISNUMBER(OFFSET('Water Data'!$F$6,0,10*ROW('Water Data'!F138))),'Data Summary'!BZ144="Yes"),OFFSET('Water Data'!$F$6,0,10*ROW('Water Data'!F138)),NA())</f>
        <v>#N/A</v>
      </c>
      <c r="L144" s="537" t="e">
        <f ca="1">+IF(AND(ISNUMBER(OFFSET('Water Data'!$F$9,0,10*ROW('Water Data'!F138))),'Data Summary'!CA144="Yes"),OFFSET('Water Data'!$F$9,0,10*ROW('Water Data'!F138)),NA())</f>
        <v>#N/A</v>
      </c>
      <c r="M144" s="537" t="e">
        <f ca="1">+IF(AND(ISNUMBER(OFFSET('Water Data'!$G$4,0,10*ROW('Water Data'!G138))),'Data Summary'!CB144="Yes"),100-OFFSET('Water Data'!$G$4,0,10*ROW('Water Data'!G138)),NA())</f>
        <v>#N/A</v>
      </c>
      <c r="N144" s="537" t="e">
        <f ca="1">+IF(AND(ISNUMBER(OFFSET('Water Data'!$G$6,0,10*ROW('Water Data'!G138))),'Data Summary'!CC144="Yes"),OFFSET('Water Data'!$G$6,0,10*ROW('Water Data'!G138)),NA())</f>
        <v>#N/A</v>
      </c>
      <c r="O144" s="537" t="e">
        <f ca="1">+IF(AND(ISNUMBER(OFFSET('Water Data'!$G$9,0,10*ROW('Water Data'!G138))),'Data Summary'!CD144="Yes"),OFFSET('Water Data'!$G$9,0,10*ROW('Water Data'!G138)),NA())</f>
        <v>#N/A</v>
      </c>
      <c r="P144" s="537" t="e">
        <f ca="1">+IF(AND(ISNUMBER(OFFSET('Water Data'!$H$4,0,10*ROW('Water Data'!H138))),'Data Summary'!CE144="Yes"),100-OFFSET('Water Data'!$H$4,0,10*ROW('Water Data'!H138)),NA())</f>
        <v>#N/A</v>
      </c>
      <c r="Q144" s="537" t="e">
        <f ca="1">+IF(AND(ISNUMBER(OFFSET('Water Data'!$H$6,0,10*ROW('Water Data'!H138))),'Data Summary'!CF144="Yes"),OFFSET('Water Data'!$H$6,0,10*ROW('Water Data'!H138)),NA())</f>
        <v>#N/A</v>
      </c>
      <c r="R144" s="537" t="e">
        <f ca="1">+IF(AND(ISNUMBER(OFFSET('Water Data'!$H$9,0,10*ROW('Water Data'!H138))),'Data Summary'!CG144="Yes"),OFFSET('Water Data'!$H$9,0,10*ROW('Water Data'!H138)),NA())</f>
        <v>#N/A</v>
      </c>
      <c r="S144" s="537" t="e">
        <f ca="1">+IF(AND(ISNUMBER(OFFSET('Water Data'!$I$4,0,10*ROW('Water Data'!I138))),'Data Summary'!CH144="Yes"),100-OFFSET('Water Data'!$I$4,0,10*ROW('Water Data'!I138)),NA())</f>
        <v>#N/A</v>
      </c>
      <c r="T144" s="537" t="e">
        <f ca="1">+IF(AND(ISNUMBER(OFFSET('Water Data'!$I$6,0,10*ROW('Water Data'!I138))),'Data Summary'!CI144="Yes"),OFFSET('Water Data'!$I$6,0,10*ROW('Water Data'!I138)),NA())</f>
        <v>#N/A</v>
      </c>
      <c r="U144" s="537" t="e">
        <f ca="1">+IF(AND(ISNUMBER(OFFSET('Water Data'!$I$9,0,10*ROW('Water Data'!I138))),'Data Summary'!CJ144="Yes"),OFFSET('Water Data'!$I$9,0,10*ROW('Water Data'!I138)),NA())</f>
        <v>#N/A</v>
      </c>
      <c r="V144" s="538" t="e">
        <f ca="1">+IF(AND(ISNUMBER(OFFSET('Sanitation Data'!$D$4,0,10*ROW('Sanitation Data'!D138))),'Data Summary'!CK144="Yes"),100-OFFSET('Sanitation Data'!$D$4,0,10*ROW('Sanitation Data'!D138)),NA())</f>
        <v>#N/A</v>
      </c>
      <c r="W144" s="538" t="e">
        <f ca="1">+IF(AND(ISNUMBER(OFFSET('Sanitation Data'!$D$6,0,10*ROW('Sanitation Data'!D138))),'Data Summary'!CL144="Yes"),OFFSET('Sanitation Data'!$D$6,0,10*ROW('Sanitation Data'!D138)),NA())</f>
        <v>#N/A</v>
      </c>
      <c r="X144" s="538" t="e">
        <f ca="1">+IF(AND(ISNUMBER(OFFSET('Sanitation Data'!$D$10,0,10*ROW('Sanitation Data'!D138))),'Data Summary'!CM144="Yes"),OFFSET('Sanitation Data'!$D$10,0,10*ROW('Sanitation Data'!D138)),NA())</f>
        <v>#N/A</v>
      </c>
      <c r="Y144" s="538" t="e">
        <f ca="1">+IF(AND(ISNUMBER(OFFSET('Sanitation Data'!$D$11,0,10*ROW('Sanitation Data'!D138))),'Data Summary'!CN144="Yes"),OFFSET('Sanitation Data'!$D$11,0,10*ROW('Sanitation Data'!D138)),NA())</f>
        <v>#N/A</v>
      </c>
      <c r="Z144" s="538" t="e">
        <f ca="1">+IF(AND(ISNUMBER(OFFSET('Sanitation Data'!$D$12,0,10*ROW('Sanitation Data'!D138))),'Data Summary'!CO144="Yes"),OFFSET('Sanitation Data'!$D$12,0,10*ROW('Sanitation Data'!D138)),NA())</f>
        <v>#N/A</v>
      </c>
      <c r="AA144" s="538" t="e">
        <f ca="1">+IF(AND(ISNUMBER(OFFSET('Sanitation Data'!$E$4,0,10*ROW('Sanitation Data'!E138))),'Data Summary'!CP144="Yes"),100-OFFSET('Sanitation Data'!$E$4,0,10*ROW('Sanitation Data'!E138)),NA())</f>
        <v>#N/A</v>
      </c>
      <c r="AB144" s="538" t="e">
        <f ca="1">+IF(AND(ISNUMBER(OFFSET('Sanitation Data'!$E$6,0,10*ROW('Sanitation Data'!E138))),'Data Summary'!CQ144="Yes"),OFFSET('Sanitation Data'!$E$6,0,10*ROW('Sanitation Data'!E138)),NA())</f>
        <v>#N/A</v>
      </c>
      <c r="AC144" s="538" t="e">
        <f ca="1">+IF(AND(ISNUMBER(OFFSET('Sanitation Data'!$E$10,0,10*ROW('Sanitation Data'!E138))),'Data Summary'!CR144="Yes"),OFFSET('Sanitation Data'!$E$10,0,10*ROW('Sanitation Data'!E138)),NA())</f>
        <v>#N/A</v>
      </c>
      <c r="AD144" s="538" t="e">
        <f ca="1">+IF(AND(ISNUMBER(OFFSET('Sanitation Data'!$E$11,0,10*ROW('Sanitation Data'!E138))),'Data Summary'!CS144="Yes"),OFFSET('Sanitation Data'!$E$11,0,10*ROW('Sanitation Data'!E138)),NA())</f>
        <v>#N/A</v>
      </c>
      <c r="AE144" s="538" t="e">
        <f ca="1">+IF(AND(ISNUMBER(OFFSET('Sanitation Data'!$E$12,0,10*ROW('Sanitation Data'!E138))),'Data Summary'!CT144="Yes"),OFFSET('Sanitation Data'!$E$12,0,10*ROW('Sanitation Data'!E138)),NA())</f>
        <v>#N/A</v>
      </c>
      <c r="AF144" s="538" t="e">
        <f ca="1">+IF(AND(ISNUMBER(OFFSET('Sanitation Data'!$F$4,0,10*ROW('Sanitation Data'!F138))),'Data Summary'!CU144="Yes"),100-OFFSET('Sanitation Data'!$F$4,0,10*ROW('Sanitation Data'!F138)),NA())</f>
        <v>#N/A</v>
      </c>
      <c r="AG144" s="538" t="e">
        <f ca="1">+IF(AND(ISNUMBER(OFFSET('Sanitation Data'!$F$6,0,10*ROW('Sanitation Data'!F138))),'Data Summary'!CV144="Yes"),OFFSET('Sanitation Data'!$F$6,0,10*ROW('Sanitation Data'!F138)),NA())</f>
        <v>#N/A</v>
      </c>
      <c r="AH144" s="538" t="e">
        <f ca="1">+IF(AND(ISNUMBER(OFFSET('Sanitation Data'!$F$10,0,10*ROW('Sanitation Data'!F138))),'Data Summary'!CW144="Yes"),OFFSET('Sanitation Data'!$F$10,0,10*ROW('Sanitation Data'!F138)),NA())</f>
        <v>#N/A</v>
      </c>
      <c r="AI144" s="538" t="e">
        <f ca="1">+IF(AND(ISNUMBER(OFFSET('Sanitation Data'!$F$11,0,10*ROW('Sanitation Data'!F138))),'Data Summary'!CX144="Yes"),OFFSET('Sanitation Data'!$F$11,0,10*ROW('Sanitation Data'!F138)),NA())</f>
        <v>#N/A</v>
      </c>
      <c r="AJ144" s="538" t="e">
        <f ca="1">+IF(AND(ISNUMBER(OFFSET('Sanitation Data'!$F$12,0,10*ROW('Sanitation Data'!F138))),'Data Summary'!CY144="Yes"),OFFSET('Sanitation Data'!$F$12,0,10*ROW('Sanitation Data'!F138)),NA())</f>
        <v>#N/A</v>
      </c>
      <c r="AK144" s="538" t="e">
        <f ca="1">+IF(AND(ISNUMBER(OFFSET('Sanitation Data'!$G$4,0,10*ROW('Sanitation Data'!G138))),'Data Summary'!CZ144="Yes"),100-OFFSET('Sanitation Data'!$G$4,0,10*ROW('Sanitation Data'!G138)),NA())</f>
        <v>#N/A</v>
      </c>
      <c r="AL144" s="538" t="e">
        <f ca="1">+IF(AND(ISNUMBER(OFFSET('Sanitation Data'!$G$6,0,10*ROW('Sanitation Data'!G138))),'Data Summary'!DA144="Yes"),OFFSET('Sanitation Data'!$G$6,0,10*ROW('Sanitation Data'!G138)),NA())</f>
        <v>#N/A</v>
      </c>
      <c r="AM144" s="538" t="e">
        <f ca="1">+IF(AND(ISNUMBER(OFFSET('Sanitation Data'!$G$10,0,10*ROW('Sanitation Data'!G138))),'Data Summary'!DB144="Yes"),OFFSET('Sanitation Data'!$G$10,0,10*ROW('Sanitation Data'!G138)),NA())</f>
        <v>#N/A</v>
      </c>
      <c r="AN144" s="538" t="e">
        <f ca="1">+IF(AND(ISNUMBER(OFFSET('Sanitation Data'!$G$11,0,10*ROW('Sanitation Data'!G138))),'Data Summary'!DC144="Yes"),OFFSET('Sanitation Data'!$G$11,0,10*ROW('Sanitation Data'!G138)),NA())</f>
        <v>#N/A</v>
      </c>
      <c r="AO144" s="538" t="e">
        <f ca="1">+IF(AND(ISNUMBER(OFFSET('Sanitation Data'!$G$12,0,10*ROW('Sanitation Data'!G138))),'Data Summary'!DD144="Yes"),OFFSET('Sanitation Data'!$G$12,0,10*ROW('Sanitation Data'!G138)),NA())</f>
        <v>#N/A</v>
      </c>
      <c r="AP144" s="538" t="e">
        <f ca="1">+IF(AND(ISNUMBER(OFFSET('Sanitation Data'!$H$4,0,10*ROW('Sanitation Data'!H138))),'Data Summary'!DE144="Yes"),100-OFFSET('Sanitation Data'!$H$4,0,10*ROW('Sanitation Data'!H138)),NA())</f>
        <v>#N/A</v>
      </c>
      <c r="AQ144" s="538" t="e">
        <f ca="1">+IF(AND(ISNUMBER(OFFSET('Sanitation Data'!$H$6,0,10*ROW('Sanitation Data'!H138))),'Data Summary'!DF144="Yes"),OFFSET('Sanitation Data'!$H$6,0,10*ROW('Sanitation Data'!H138)),NA())</f>
        <v>#N/A</v>
      </c>
      <c r="AR144" s="538" t="e">
        <f ca="1">+IF(AND(ISNUMBER(OFFSET('Sanitation Data'!$H$10,0,10*ROW('Sanitation Data'!H138))),'Data Summary'!DG144="Yes"),OFFSET('Sanitation Data'!$H$10,0,10*ROW('Sanitation Data'!H138)),NA())</f>
        <v>#N/A</v>
      </c>
      <c r="AS144" s="538" t="e">
        <f ca="1">+IF(AND(ISNUMBER(OFFSET('Sanitation Data'!$H$11,0,10*ROW('Sanitation Data'!H138))),'Data Summary'!DH144="Yes"),OFFSET('Sanitation Data'!$H$11,0,10*ROW('Sanitation Data'!H138)),NA())</f>
        <v>#N/A</v>
      </c>
      <c r="AT144" s="538" t="e">
        <f ca="1">+IF(AND(ISNUMBER(OFFSET('Sanitation Data'!$H$12,0,10*ROW('Sanitation Data'!H138))),'Data Summary'!DI144="Yes"),OFFSET('Sanitation Data'!$H$12,0,10*ROW('Sanitation Data'!H138)),NA())</f>
        <v>#N/A</v>
      </c>
      <c r="AU144" s="538" t="e">
        <f ca="1">+IF(AND(ISNUMBER(OFFSET('Sanitation Data'!$I$4,0,10*ROW('Sanitation Data'!I138))),'Data Summary'!DJ144="Yes"),100-OFFSET('Sanitation Data'!$I$4,0,10*ROW('Sanitation Data'!I138)),NA())</f>
        <v>#N/A</v>
      </c>
      <c r="AV144" s="538" t="e">
        <f ca="1">+IF(AND(ISNUMBER(OFFSET('Sanitation Data'!$I$6,0,10*ROW('Sanitation Data'!I138))),'Data Summary'!DK144="Yes"),OFFSET('Sanitation Data'!$I$6,0,10*ROW('Sanitation Data'!I138)),NA())</f>
        <v>#N/A</v>
      </c>
      <c r="AW144" s="538" t="e">
        <f ca="1">+IF(AND(ISNUMBER(OFFSET('Sanitation Data'!$I$10,0,10*ROW('Sanitation Data'!I138))),'Data Summary'!DL144="Yes"),OFFSET('Sanitation Data'!$I$10,0,10*ROW('Sanitation Data'!I138)),NA())</f>
        <v>#N/A</v>
      </c>
      <c r="AX144" s="538" t="e">
        <f ca="1">+IF(AND(ISNUMBER(OFFSET('Sanitation Data'!$I$11,0,10*ROW('Sanitation Data'!I138))),'Data Summary'!DM144="Yes"),OFFSET('Sanitation Data'!$I$11,0,10*ROW('Sanitation Data'!I138)),NA())</f>
        <v>#N/A</v>
      </c>
      <c r="AY144" s="538" t="e">
        <f ca="1">+IF(AND(ISNUMBER(OFFSET('Sanitation Data'!$I$12,0,10*ROW('Sanitation Data'!I138))),'Data Summary'!DN144="Yes"),OFFSET('Sanitation Data'!$I$12,0,10*ROW('Sanitation Data'!I138)),NA())</f>
        <v>#N/A</v>
      </c>
      <c r="AZ144" s="539" t="e">
        <f ca="1">+IF(AND(ISNUMBER(OFFSET('Hygiene Data'!$D$5,0,10*ROW('Hygiene Data'!D138))),'Data Summary'!DO144="Yes"),OFFSET('Hygiene Data'!$D$5,0,10*ROW('Hygiene Data'!D138)),NA())</f>
        <v>#N/A</v>
      </c>
      <c r="BA144" s="539" t="e">
        <f ca="1">+IF(AND(ISNUMBER(OFFSET('Hygiene Data'!$D$7,0,10*ROW('Hygiene Data'!D138))),'Data Summary'!DP144="Yes"),OFFSET('Hygiene Data'!$D$7,0,10*ROW('Hygiene Data'!D138)),NA())</f>
        <v>#N/A</v>
      </c>
      <c r="BB144" s="539" t="e">
        <f ca="1">+IF(AND(ISNUMBER(OFFSET('Hygiene Data'!$D$9,0,10*ROW('Hygiene Data'!D138))),'Data Summary'!DQ144="Yes"),OFFSET('Hygiene Data'!$D$9,0,10*ROW('Hygiene Data'!D138)),NA())</f>
        <v>#N/A</v>
      </c>
      <c r="BC144" s="539" t="e">
        <f ca="1">+IF(AND(ISNUMBER(OFFSET('Hygiene Data'!$E$5,0,10*ROW('Hygiene Data'!E138))),'Data Summary'!DR144="Yes"),OFFSET('Hygiene Data'!$E$5,0,10*ROW('Hygiene Data'!E138)),NA())</f>
        <v>#N/A</v>
      </c>
      <c r="BD144" s="539" t="e">
        <f ca="1">+IF(AND(ISNUMBER(OFFSET('Hygiene Data'!$E$7,0,10*ROW('Hygiene Data'!E138))),'Data Summary'!DS144="Yes"),OFFSET('Hygiene Data'!$E$7,0,10*ROW('Hygiene Data'!E138)),NA())</f>
        <v>#N/A</v>
      </c>
      <c r="BE144" s="539" t="e">
        <f ca="1">+IF(AND(ISNUMBER(OFFSET('Hygiene Data'!$E$9,0,10*ROW('Hygiene Data'!E138))),'Data Summary'!DT144="Yes"),OFFSET('Hygiene Data'!$E$9,0,10*ROW('Hygiene Data'!E138)),NA())</f>
        <v>#N/A</v>
      </c>
      <c r="BF144" s="539" t="e">
        <f ca="1">+IF(AND(ISNUMBER(OFFSET('Hygiene Data'!$F$5,0,10*ROW('Hygiene Data'!F138))),'Data Summary'!DU144="Yes"),OFFSET('Hygiene Data'!$F$5,0,10*ROW('Hygiene Data'!F138)),NA())</f>
        <v>#N/A</v>
      </c>
      <c r="BG144" s="539" t="e">
        <f ca="1">+IF(AND(ISNUMBER(OFFSET('Hygiene Data'!$F$7,0,10*ROW('Hygiene Data'!F138))),'Data Summary'!DV144="Yes"),OFFSET('Hygiene Data'!$F$7,0,10*ROW('Hygiene Data'!F138)),NA())</f>
        <v>#N/A</v>
      </c>
      <c r="BH144" s="539" t="e">
        <f ca="1">+IF(AND(ISNUMBER(OFFSET('Hygiene Data'!$F$9,0,10*ROW('Hygiene Data'!F138))),'Data Summary'!DW144="Yes"),OFFSET('Hygiene Data'!$F$9,0,10*ROW('Hygiene Data'!F138)),NA())</f>
        <v>#N/A</v>
      </c>
      <c r="BI144" s="539" t="e">
        <f ca="1">+IF(AND(ISNUMBER(OFFSET('Hygiene Data'!$G$5,0,10*ROW('Hygiene Data'!G138))),'Data Summary'!DX144="Yes"),OFFSET('Hygiene Data'!$G$5,0,10*ROW('Hygiene Data'!G138)),NA())</f>
        <v>#N/A</v>
      </c>
      <c r="BJ144" s="539" t="e">
        <f ca="1">+IF(AND(ISNUMBER(OFFSET('Hygiene Data'!$G$7,0,10*ROW('Hygiene Data'!G138))),'Data Summary'!DY144="Yes"),OFFSET('Hygiene Data'!$G$7,0,10*ROW('Hygiene Data'!G138)),NA())</f>
        <v>#N/A</v>
      </c>
      <c r="BK144" s="539" t="e">
        <f ca="1">+IF(AND(ISNUMBER(OFFSET('Hygiene Data'!$G$9,0,10*ROW('Hygiene Data'!G138))),'Data Summary'!DZ144="Yes"),OFFSET('Hygiene Data'!$G$9,0,10*ROW('Hygiene Data'!G138)),NA())</f>
        <v>#N/A</v>
      </c>
      <c r="BL144" s="539" t="e">
        <f ca="1">+IF(AND(ISNUMBER(OFFSET('Hygiene Data'!$H$5,0,10*ROW('Hygiene Data'!H138))),'Data Summary'!EA144="Yes"),OFFSET('Hygiene Data'!$H$5,0,10*ROW('Hygiene Data'!H138)),NA())</f>
        <v>#N/A</v>
      </c>
      <c r="BM144" s="539" t="e">
        <f ca="1">+IF(AND(ISNUMBER(OFFSET('Hygiene Data'!$H$7,0,10*ROW('Hygiene Data'!H138))),'Data Summary'!EB144="Yes"),OFFSET('Hygiene Data'!$H$7,0,10*ROW('Hygiene Data'!H138)),NA())</f>
        <v>#N/A</v>
      </c>
      <c r="BN144" s="539" t="e">
        <f ca="1">+IF(AND(ISNUMBER(OFFSET('Hygiene Data'!$H$9,0,10*ROW('Hygiene Data'!H138))),'Data Summary'!EC144="Yes"),OFFSET('Hygiene Data'!$H$9,0,10*ROW('Hygiene Data'!H138)),NA())</f>
        <v>#N/A</v>
      </c>
      <c r="BO144" s="539" t="e">
        <f ca="1">+IF(AND(ISNUMBER(OFFSET('Hygiene Data'!$I$5,0,10*ROW('Hygiene Data'!I138))),'Data Summary'!ED144="Yes"),OFFSET('Hygiene Data'!$I$5,0,10*ROW('Hygiene Data'!I138)),NA())</f>
        <v>#N/A</v>
      </c>
      <c r="BP144" s="539" t="e">
        <f ca="1">+IF(AND(ISNUMBER(OFFSET('Hygiene Data'!$I$7,0,10*ROW('Hygiene Data'!I138))),'Data Summary'!EE144="Yes"),OFFSET('Hygiene Data'!$I$7,0,10*ROW('Hygiene Data'!I138)),NA())</f>
        <v>#N/A</v>
      </c>
      <c r="BQ144" s="539" t="e">
        <f ca="1">+IF(AND(ISNUMBER(OFFSET('Hygiene Data'!$I$9,0,10*ROW('Hygiene Data'!I138))),'Data Summary'!EF144="Yes"),OFFSET('Hygiene Data'!$I$9,0,10*ROW('Hygiene Data'!I138)),NA())</f>
        <v>#N/A</v>
      </c>
    </row>
    <row r="145" spans="1:69" x14ac:dyDescent="0.25">
      <c r="A145" s="535" t="e">
        <f ca="1">+RIGHT('Data Summary'!A145,LEN('Data Summary'!A145)-9)</f>
        <v>#VALUE!</v>
      </c>
      <c r="B145" s="509" t="str">
        <f ca="1">+IF(ISTEXT('Data Summary'!B145),'Data Summary'!B145,"")</f>
        <v/>
      </c>
      <c r="C145" s="536" t="e">
        <f ca="1">+VALUE('Data Summary'!C145)</f>
        <v>#VALUE!</v>
      </c>
      <c r="D145" s="537" t="e">
        <f ca="1">+IF(AND(ISNUMBER(OFFSET('Water Data'!$D$4,0,10*ROW('Water Data'!D139))),'Data Summary'!BS145="Yes"),100-OFFSET('Water Data'!$D$4,0,10*ROW('Water Data'!D139)),NA())</f>
        <v>#N/A</v>
      </c>
      <c r="E145" s="537" t="e">
        <f ca="1">+IF(AND(ISNUMBER(OFFSET('Water Data'!$D$6,0,10*ROW('Water Data'!D139))),'Data Summary'!BT145="Yes"),OFFSET('Water Data'!$D$6,0,10*ROW('Water Data'!D139)),NA())</f>
        <v>#N/A</v>
      </c>
      <c r="F145" s="537" t="e">
        <f ca="1">+IF(AND(ISNUMBER(OFFSET('Water Data'!$D$9,0,10*ROW('Water Data'!D139))),'Data Summary'!BU145="Yes"),OFFSET('Water Data'!$D$9,0,10*ROW('Water Data'!D139)),NA())</f>
        <v>#N/A</v>
      </c>
      <c r="G145" s="537" t="e">
        <f ca="1">+IF(AND(ISNUMBER(OFFSET('Water Data'!$E$4,0,10*ROW('Water Data'!E139))),'Data Summary'!BV145="Yes"),100-OFFSET('Water Data'!$E$4,0,10*ROW('Water Data'!E139)),NA())</f>
        <v>#N/A</v>
      </c>
      <c r="H145" s="537" t="e">
        <f ca="1">+IF(AND(ISNUMBER(OFFSET('Water Data'!$E$6,0,10*ROW('Water Data'!E139))),'Data Summary'!BW145="Yes"),OFFSET('Water Data'!$E$6,0,10*ROW('Water Data'!E139)),NA())</f>
        <v>#N/A</v>
      </c>
      <c r="I145" s="537" t="e">
        <f ca="1">+IF(AND(ISNUMBER(OFFSET('Water Data'!$E$9,0,10*ROW('Water Data'!E139))),'Data Summary'!BX145="Yes"),OFFSET('Water Data'!$E$9,0,10*ROW('Water Data'!E139)),NA())</f>
        <v>#N/A</v>
      </c>
      <c r="J145" s="537" t="e">
        <f ca="1">+IF(AND(ISNUMBER(OFFSET('Water Data'!$F$4,0,10*ROW('Water Data'!F139))),'Data Summary'!BY145="Yes"),100-OFFSET('Water Data'!$F$4,0,10*ROW('Water Data'!F139)),NA())</f>
        <v>#N/A</v>
      </c>
      <c r="K145" s="537" t="e">
        <f ca="1">+IF(AND(ISNUMBER(OFFSET('Water Data'!$F$6,0,10*ROW('Water Data'!F139))),'Data Summary'!BZ145="Yes"),OFFSET('Water Data'!$F$6,0,10*ROW('Water Data'!F139)),NA())</f>
        <v>#N/A</v>
      </c>
      <c r="L145" s="537" t="e">
        <f ca="1">+IF(AND(ISNUMBER(OFFSET('Water Data'!$F$9,0,10*ROW('Water Data'!F139))),'Data Summary'!CA145="Yes"),OFFSET('Water Data'!$F$9,0,10*ROW('Water Data'!F139)),NA())</f>
        <v>#N/A</v>
      </c>
      <c r="M145" s="537" t="e">
        <f ca="1">+IF(AND(ISNUMBER(OFFSET('Water Data'!$G$4,0,10*ROW('Water Data'!G139))),'Data Summary'!CB145="Yes"),100-OFFSET('Water Data'!$G$4,0,10*ROW('Water Data'!G139)),NA())</f>
        <v>#N/A</v>
      </c>
      <c r="N145" s="537" t="e">
        <f ca="1">+IF(AND(ISNUMBER(OFFSET('Water Data'!$G$6,0,10*ROW('Water Data'!G139))),'Data Summary'!CC145="Yes"),OFFSET('Water Data'!$G$6,0,10*ROW('Water Data'!G139)),NA())</f>
        <v>#N/A</v>
      </c>
      <c r="O145" s="537" t="e">
        <f ca="1">+IF(AND(ISNUMBER(OFFSET('Water Data'!$G$9,0,10*ROW('Water Data'!G139))),'Data Summary'!CD145="Yes"),OFFSET('Water Data'!$G$9,0,10*ROW('Water Data'!G139)),NA())</f>
        <v>#N/A</v>
      </c>
      <c r="P145" s="537" t="e">
        <f ca="1">+IF(AND(ISNUMBER(OFFSET('Water Data'!$H$4,0,10*ROW('Water Data'!H139))),'Data Summary'!CE145="Yes"),100-OFFSET('Water Data'!$H$4,0,10*ROW('Water Data'!H139)),NA())</f>
        <v>#N/A</v>
      </c>
      <c r="Q145" s="537" t="e">
        <f ca="1">+IF(AND(ISNUMBER(OFFSET('Water Data'!$H$6,0,10*ROW('Water Data'!H139))),'Data Summary'!CF145="Yes"),OFFSET('Water Data'!$H$6,0,10*ROW('Water Data'!H139)),NA())</f>
        <v>#N/A</v>
      </c>
      <c r="R145" s="537" t="e">
        <f ca="1">+IF(AND(ISNUMBER(OFFSET('Water Data'!$H$9,0,10*ROW('Water Data'!H139))),'Data Summary'!CG145="Yes"),OFFSET('Water Data'!$H$9,0,10*ROW('Water Data'!H139)),NA())</f>
        <v>#N/A</v>
      </c>
      <c r="S145" s="537" t="e">
        <f ca="1">+IF(AND(ISNUMBER(OFFSET('Water Data'!$I$4,0,10*ROW('Water Data'!I139))),'Data Summary'!CH145="Yes"),100-OFFSET('Water Data'!$I$4,0,10*ROW('Water Data'!I139)),NA())</f>
        <v>#N/A</v>
      </c>
      <c r="T145" s="537" t="e">
        <f ca="1">+IF(AND(ISNUMBER(OFFSET('Water Data'!$I$6,0,10*ROW('Water Data'!I139))),'Data Summary'!CI145="Yes"),OFFSET('Water Data'!$I$6,0,10*ROW('Water Data'!I139)),NA())</f>
        <v>#N/A</v>
      </c>
      <c r="U145" s="537" t="e">
        <f ca="1">+IF(AND(ISNUMBER(OFFSET('Water Data'!$I$9,0,10*ROW('Water Data'!I139))),'Data Summary'!CJ145="Yes"),OFFSET('Water Data'!$I$9,0,10*ROW('Water Data'!I139)),NA())</f>
        <v>#N/A</v>
      </c>
      <c r="V145" s="538" t="e">
        <f ca="1">+IF(AND(ISNUMBER(OFFSET('Sanitation Data'!$D$4,0,10*ROW('Sanitation Data'!D139))),'Data Summary'!CK145="Yes"),100-OFFSET('Sanitation Data'!$D$4,0,10*ROW('Sanitation Data'!D139)),NA())</f>
        <v>#N/A</v>
      </c>
      <c r="W145" s="538" t="e">
        <f ca="1">+IF(AND(ISNUMBER(OFFSET('Sanitation Data'!$D$6,0,10*ROW('Sanitation Data'!D139))),'Data Summary'!CL145="Yes"),OFFSET('Sanitation Data'!$D$6,0,10*ROW('Sanitation Data'!D139)),NA())</f>
        <v>#N/A</v>
      </c>
      <c r="X145" s="538" t="e">
        <f ca="1">+IF(AND(ISNUMBER(OFFSET('Sanitation Data'!$D$10,0,10*ROW('Sanitation Data'!D139))),'Data Summary'!CM145="Yes"),OFFSET('Sanitation Data'!$D$10,0,10*ROW('Sanitation Data'!D139)),NA())</f>
        <v>#N/A</v>
      </c>
      <c r="Y145" s="538" t="e">
        <f ca="1">+IF(AND(ISNUMBER(OFFSET('Sanitation Data'!$D$11,0,10*ROW('Sanitation Data'!D139))),'Data Summary'!CN145="Yes"),OFFSET('Sanitation Data'!$D$11,0,10*ROW('Sanitation Data'!D139)),NA())</f>
        <v>#N/A</v>
      </c>
      <c r="Z145" s="538" t="e">
        <f ca="1">+IF(AND(ISNUMBER(OFFSET('Sanitation Data'!$D$12,0,10*ROW('Sanitation Data'!D139))),'Data Summary'!CO145="Yes"),OFFSET('Sanitation Data'!$D$12,0,10*ROW('Sanitation Data'!D139)),NA())</f>
        <v>#N/A</v>
      </c>
      <c r="AA145" s="538" t="e">
        <f ca="1">+IF(AND(ISNUMBER(OFFSET('Sanitation Data'!$E$4,0,10*ROW('Sanitation Data'!E139))),'Data Summary'!CP145="Yes"),100-OFFSET('Sanitation Data'!$E$4,0,10*ROW('Sanitation Data'!E139)),NA())</f>
        <v>#N/A</v>
      </c>
      <c r="AB145" s="538" t="e">
        <f ca="1">+IF(AND(ISNUMBER(OFFSET('Sanitation Data'!$E$6,0,10*ROW('Sanitation Data'!E139))),'Data Summary'!CQ145="Yes"),OFFSET('Sanitation Data'!$E$6,0,10*ROW('Sanitation Data'!E139)),NA())</f>
        <v>#N/A</v>
      </c>
      <c r="AC145" s="538" t="e">
        <f ca="1">+IF(AND(ISNUMBER(OFFSET('Sanitation Data'!$E$10,0,10*ROW('Sanitation Data'!E139))),'Data Summary'!CR145="Yes"),OFFSET('Sanitation Data'!$E$10,0,10*ROW('Sanitation Data'!E139)),NA())</f>
        <v>#N/A</v>
      </c>
      <c r="AD145" s="538" t="e">
        <f ca="1">+IF(AND(ISNUMBER(OFFSET('Sanitation Data'!$E$11,0,10*ROW('Sanitation Data'!E139))),'Data Summary'!CS145="Yes"),OFFSET('Sanitation Data'!$E$11,0,10*ROW('Sanitation Data'!E139)),NA())</f>
        <v>#N/A</v>
      </c>
      <c r="AE145" s="538" t="e">
        <f ca="1">+IF(AND(ISNUMBER(OFFSET('Sanitation Data'!$E$12,0,10*ROW('Sanitation Data'!E139))),'Data Summary'!CT145="Yes"),OFFSET('Sanitation Data'!$E$12,0,10*ROW('Sanitation Data'!E139)),NA())</f>
        <v>#N/A</v>
      </c>
      <c r="AF145" s="538" t="e">
        <f ca="1">+IF(AND(ISNUMBER(OFFSET('Sanitation Data'!$F$4,0,10*ROW('Sanitation Data'!F139))),'Data Summary'!CU145="Yes"),100-OFFSET('Sanitation Data'!$F$4,0,10*ROW('Sanitation Data'!F139)),NA())</f>
        <v>#N/A</v>
      </c>
      <c r="AG145" s="538" t="e">
        <f ca="1">+IF(AND(ISNUMBER(OFFSET('Sanitation Data'!$F$6,0,10*ROW('Sanitation Data'!F139))),'Data Summary'!CV145="Yes"),OFFSET('Sanitation Data'!$F$6,0,10*ROW('Sanitation Data'!F139)),NA())</f>
        <v>#N/A</v>
      </c>
      <c r="AH145" s="538" t="e">
        <f ca="1">+IF(AND(ISNUMBER(OFFSET('Sanitation Data'!$F$10,0,10*ROW('Sanitation Data'!F139))),'Data Summary'!CW145="Yes"),OFFSET('Sanitation Data'!$F$10,0,10*ROW('Sanitation Data'!F139)),NA())</f>
        <v>#N/A</v>
      </c>
      <c r="AI145" s="538" t="e">
        <f ca="1">+IF(AND(ISNUMBER(OFFSET('Sanitation Data'!$F$11,0,10*ROW('Sanitation Data'!F139))),'Data Summary'!CX145="Yes"),OFFSET('Sanitation Data'!$F$11,0,10*ROW('Sanitation Data'!F139)),NA())</f>
        <v>#N/A</v>
      </c>
      <c r="AJ145" s="538" t="e">
        <f ca="1">+IF(AND(ISNUMBER(OFFSET('Sanitation Data'!$F$12,0,10*ROW('Sanitation Data'!F139))),'Data Summary'!CY145="Yes"),OFFSET('Sanitation Data'!$F$12,0,10*ROW('Sanitation Data'!F139)),NA())</f>
        <v>#N/A</v>
      </c>
      <c r="AK145" s="538" t="e">
        <f ca="1">+IF(AND(ISNUMBER(OFFSET('Sanitation Data'!$G$4,0,10*ROW('Sanitation Data'!G139))),'Data Summary'!CZ145="Yes"),100-OFFSET('Sanitation Data'!$G$4,0,10*ROW('Sanitation Data'!G139)),NA())</f>
        <v>#N/A</v>
      </c>
      <c r="AL145" s="538" t="e">
        <f ca="1">+IF(AND(ISNUMBER(OFFSET('Sanitation Data'!$G$6,0,10*ROW('Sanitation Data'!G139))),'Data Summary'!DA145="Yes"),OFFSET('Sanitation Data'!$G$6,0,10*ROW('Sanitation Data'!G139)),NA())</f>
        <v>#N/A</v>
      </c>
      <c r="AM145" s="538" t="e">
        <f ca="1">+IF(AND(ISNUMBER(OFFSET('Sanitation Data'!$G$10,0,10*ROW('Sanitation Data'!G139))),'Data Summary'!DB145="Yes"),OFFSET('Sanitation Data'!$G$10,0,10*ROW('Sanitation Data'!G139)),NA())</f>
        <v>#N/A</v>
      </c>
      <c r="AN145" s="538" t="e">
        <f ca="1">+IF(AND(ISNUMBER(OFFSET('Sanitation Data'!$G$11,0,10*ROW('Sanitation Data'!G139))),'Data Summary'!DC145="Yes"),OFFSET('Sanitation Data'!$G$11,0,10*ROW('Sanitation Data'!G139)),NA())</f>
        <v>#N/A</v>
      </c>
      <c r="AO145" s="538" t="e">
        <f ca="1">+IF(AND(ISNUMBER(OFFSET('Sanitation Data'!$G$12,0,10*ROW('Sanitation Data'!G139))),'Data Summary'!DD145="Yes"),OFFSET('Sanitation Data'!$G$12,0,10*ROW('Sanitation Data'!G139)),NA())</f>
        <v>#N/A</v>
      </c>
      <c r="AP145" s="538" t="e">
        <f ca="1">+IF(AND(ISNUMBER(OFFSET('Sanitation Data'!$H$4,0,10*ROW('Sanitation Data'!H139))),'Data Summary'!DE145="Yes"),100-OFFSET('Sanitation Data'!$H$4,0,10*ROW('Sanitation Data'!H139)),NA())</f>
        <v>#N/A</v>
      </c>
      <c r="AQ145" s="538" t="e">
        <f ca="1">+IF(AND(ISNUMBER(OFFSET('Sanitation Data'!$H$6,0,10*ROW('Sanitation Data'!H139))),'Data Summary'!DF145="Yes"),OFFSET('Sanitation Data'!$H$6,0,10*ROW('Sanitation Data'!H139)),NA())</f>
        <v>#N/A</v>
      </c>
      <c r="AR145" s="538" t="e">
        <f ca="1">+IF(AND(ISNUMBER(OFFSET('Sanitation Data'!$H$10,0,10*ROW('Sanitation Data'!H139))),'Data Summary'!DG145="Yes"),OFFSET('Sanitation Data'!$H$10,0,10*ROW('Sanitation Data'!H139)),NA())</f>
        <v>#N/A</v>
      </c>
      <c r="AS145" s="538" t="e">
        <f ca="1">+IF(AND(ISNUMBER(OFFSET('Sanitation Data'!$H$11,0,10*ROW('Sanitation Data'!H139))),'Data Summary'!DH145="Yes"),OFFSET('Sanitation Data'!$H$11,0,10*ROW('Sanitation Data'!H139)),NA())</f>
        <v>#N/A</v>
      </c>
      <c r="AT145" s="538" t="e">
        <f ca="1">+IF(AND(ISNUMBER(OFFSET('Sanitation Data'!$H$12,0,10*ROW('Sanitation Data'!H139))),'Data Summary'!DI145="Yes"),OFFSET('Sanitation Data'!$H$12,0,10*ROW('Sanitation Data'!H139)),NA())</f>
        <v>#N/A</v>
      </c>
      <c r="AU145" s="538" t="e">
        <f ca="1">+IF(AND(ISNUMBER(OFFSET('Sanitation Data'!$I$4,0,10*ROW('Sanitation Data'!I139))),'Data Summary'!DJ145="Yes"),100-OFFSET('Sanitation Data'!$I$4,0,10*ROW('Sanitation Data'!I139)),NA())</f>
        <v>#N/A</v>
      </c>
      <c r="AV145" s="538" t="e">
        <f ca="1">+IF(AND(ISNUMBER(OFFSET('Sanitation Data'!$I$6,0,10*ROW('Sanitation Data'!I139))),'Data Summary'!DK145="Yes"),OFFSET('Sanitation Data'!$I$6,0,10*ROW('Sanitation Data'!I139)),NA())</f>
        <v>#N/A</v>
      </c>
      <c r="AW145" s="538" t="e">
        <f ca="1">+IF(AND(ISNUMBER(OFFSET('Sanitation Data'!$I$10,0,10*ROW('Sanitation Data'!I139))),'Data Summary'!DL145="Yes"),OFFSET('Sanitation Data'!$I$10,0,10*ROW('Sanitation Data'!I139)),NA())</f>
        <v>#N/A</v>
      </c>
      <c r="AX145" s="538" t="e">
        <f ca="1">+IF(AND(ISNUMBER(OFFSET('Sanitation Data'!$I$11,0,10*ROW('Sanitation Data'!I139))),'Data Summary'!DM145="Yes"),OFFSET('Sanitation Data'!$I$11,0,10*ROW('Sanitation Data'!I139)),NA())</f>
        <v>#N/A</v>
      </c>
      <c r="AY145" s="538" t="e">
        <f ca="1">+IF(AND(ISNUMBER(OFFSET('Sanitation Data'!$I$12,0,10*ROW('Sanitation Data'!I139))),'Data Summary'!DN145="Yes"),OFFSET('Sanitation Data'!$I$12,0,10*ROW('Sanitation Data'!I139)),NA())</f>
        <v>#N/A</v>
      </c>
      <c r="AZ145" s="539" t="e">
        <f ca="1">+IF(AND(ISNUMBER(OFFSET('Hygiene Data'!$D$5,0,10*ROW('Hygiene Data'!D139))),'Data Summary'!DO145="Yes"),OFFSET('Hygiene Data'!$D$5,0,10*ROW('Hygiene Data'!D139)),NA())</f>
        <v>#N/A</v>
      </c>
      <c r="BA145" s="539" t="e">
        <f ca="1">+IF(AND(ISNUMBER(OFFSET('Hygiene Data'!$D$7,0,10*ROW('Hygiene Data'!D139))),'Data Summary'!DP145="Yes"),OFFSET('Hygiene Data'!$D$7,0,10*ROW('Hygiene Data'!D139)),NA())</f>
        <v>#N/A</v>
      </c>
      <c r="BB145" s="539" t="e">
        <f ca="1">+IF(AND(ISNUMBER(OFFSET('Hygiene Data'!$D$9,0,10*ROW('Hygiene Data'!D139))),'Data Summary'!DQ145="Yes"),OFFSET('Hygiene Data'!$D$9,0,10*ROW('Hygiene Data'!D139)),NA())</f>
        <v>#N/A</v>
      </c>
      <c r="BC145" s="539" t="e">
        <f ca="1">+IF(AND(ISNUMBER(OFFSET('Hygiene Data'!$E$5,0,10*ROW('Hygiene Data'!E139))),'Data Summary'!DR145="Yes"),OFFSET('Hygiene Data'!$E$5,0,10*ROW('Hygiene Data'!E139)),NA())</f>
        <v>#N/A</v>
      </c>
      <c r="BD145" s="539" t="e">
        <f ca="1">+IF(AND(ISNUMBER(OFFSET('Hygiene Data'!$E$7,0,10*ROW('Hygiene Data'!E139))),'Data Summary'!DS145="Yes"),OFFSET('Hygiene Data'!$E$7,0,10*ROW('Hygiene Data'!E139)),NA())</f>
        <v>#N/A</v>
      </c>
      <c r="BE145" s="539" t="e">
        <f ca="1">+IF(AND(ISNUMBER(OFFSET('Hygiene Data'!$E$9,0,10*ROW('Hygiene Data'!E139))),'Data Summary'!DT145="Yes"),OFFSET('Hygiene Data'!$E$9,0,10*ROW('Hygiene Data'!E139)),NA())</f>
        <v>#N/A</v>
      </c>
      <c r="BF145" s="539" t="e">
        <f ca="1">+IF(AND(ISNUMBER(OFFSET('Hygiene Data'!$F$5,0,10*ROW('Hygiene Data'!F139))),'Data Summary'!DU145="Yes"),OFFSET('Hygiene Data'!$F$5,0,10*ROW('Hygiene Data'!F139)),NA())</f>
        <v>#N/A</v>
      </c>
      <c r="BG145" s="539" t="e">
        <f ca="1">+IF(AND(ISNUMBER(OFFSET('Hygiene Data'!$F$7,0,10*ROW('Hygiene Data'!F139))),'Data Summary'!DV145="Yes"),OFFSET('Hygiene Data'!$F$7,0,10*ROW('Hygiene Data'!F139)),NA())</f>
        <v>#N/A</v>
      </c>
      <c r="BH145" s="539" t="e">
        <f ca="1">+IF(AND(ISNUMBER(OFFSET('Hygiene Data'!$F$9,0,10*ROW('Hygiene Data'!F139))),'Data Summary'!DW145="Yes"),OFFSET('Hygiene Data'!$F$9,0,10*ROW('Hygiene Data'!F139)),NA())</f>
        <v>#N/A</v>
      </c>
      <c r="BI145" s="539" t="e">
        <f ca="1">+IF(AND(ISNUMBER(OFFSET('Hygiene Data'!$G$5,0,10*ROW('Hygiene Data'!G139))),'Data Summary'!DX145="Yes"),OFFSET('Hygiene Data'!$G$5,0,10*ROW('Hygiene Data'!G139)),NA())</f>
        <v>#N/A</v>
      </c>
      <c r="BJ145" s="539" t="e">
        <f ca="1">+IF(AND(ISNUMBER(OFFSET('Hygiene Data'!$G$7,0,10*ROW('Hygiene Data'!G139))),'Data Summary'!DY145="Yes"),OFFSET('Hygiene Data'!$G$7,0,10*ROW('Hygiene Data'!G139)),NA())</f>
        <v>#N/A</v>
      </c>
      <c r="BK145" s="539" t="e">
        <f ca="1">+IF(AND(ISNUMBER(OFFSET('Hygiene Data'!$G$9,0,10*ROW('Hygiene Data'!G139))),'Data Summary'!DZ145="Yes"),OFFSET('Hygiene Data'!$G$9,0,10*ROW('Hygiene Data'!G139)),NA())</f>
        <v>#N/A</v>
      </c>
      <c r="BL145" s="539" t="e">
        <f ca="1">+IF(AND(ISNUMBER(OFFSET('Hygiene Data'!$H$5,0,10*ROW('Hygiene Data'!H139))),'Data Summary'!EA145="Yes"),OFFSET('Hygiene Data'!$H$5,0,10*ROW('Hygiene Data'!H139)),NA())</f>
        <v>#N/A</v>
      </c>
      <c r="BM145" s="539" t="e">
        <f ca="1">+IF(AND(ISNUMBER(OFFSET('Hygiene Data'!$H$7,0,10*ROW('Hygiene Data'!H139))),'Data Summary'!EB145="Yes"),OFFSET('Hygiene Data'!$H$7,0,10*ROW('Hygiene Data'!H139)),NA())</f>
        <v>#N/A</v>
      </c>
      <c r="BN145" s="539" t="e">
        <f ca="1">+IF(AND(ISNUMBER(OFFSET('Hygiene Data'!$H$9,0,10*ROW('Hygiene Data'!H139))),'Data Summary'!EC145="Yes"),OFFSET('Hygiene Data'!$H$9,0,10*ROW('Hygiene Data'!H139)),NA())</f>
        <v>#N/A</v>
      </c>
      <c r="BO145" s="539" t="e">
        <f ca="1">+IF(AND(ISNUMBER(OFFSET('Hygiene Data'!$I$5,0,10*ROW('Hygiene Data'!I139))),'Data Summary'!ED145="Yes"),OFFSET('Hygiene Data'!$I$5,0,10*ROW('Hygiene Data'!I139)),NA())</f>
        <v>#N/A</v>
      </c>
      <c r="BP145" s="539" t="e">
        <f ca="1">+IF(AND(ISNUMBER(OFFSET('Hygiene Data'!$I$7,0,10*ROW('Hygiene Data'!I139))),'Data Summary'!EE145="Yes"),OFFSET('Hygiene Data'!$I$7,0,10*ROW('Hygiene Data'!I139)),NA())</f>
        <v>#N/A</v>
      </c>
      <c r="BQ145" s="539" t="e">
        <f ca="1">+IF(AND(ISNUMBER(OFFSET('Hygiene Data'!$I$9,0,10*ROW('Hygiene Data'!I139))),'Data Summary'!EF145="Yes"),OFFSET('Hygiene Data'!$I$9,0,10*ROW('Hygiene Data'!I139)),NA())</f>
        <v>#N/A</v>
      </c>
    </row>
    <row r="146" spans="1:69" x14ac:dyDescent="0.25">
      <c r="A146" s="535" t="e">
        <f ca="1">+RIGHT('Data Summary'!A146,LEN('Data Summary'!A146)-9)</f>
        <v>#VALUE!</v>
      </c>
      <c r="B146" s="509" t="str">
        <f ca="1">+IF(ISTEXT('Data Summary'!B146),'Data Summary'!B146,"")</f>
        <v/>
      </c>
      <c r="C146" s="536" t="e">
        <f ca="1">+VALUE('Data Summary'!C146)</f>
        <v>#VALUE!</v>
      </c>
      <c r="D146" s="537" t="e">
        <f ca="1">+IF(AND(ISNUMBER(OFFSET('Water Data'!$D$4,0,10*ROW('Water Data'!D140))),'Data Summary'!BS146="Yes"),100-OFFSET('Water Data'!$D$4,0,10*ROW('Water Data'!D140)),NA())</f>
        <v>#N/A</v>
      </c>
      <c r="E146" s="537" t="e">
        <f ca="1">+IF(AND(ISNUMBER(OFFSET('Water Data'!$D$6,0,10*ROW('Water Data'!D140))),'Data Summary'!BT146="Yes"),OFFSET('Water Data'!$D$6,0,10*ROW('Water Data'!D140)),NA())</f>
        <v>#N/A</v>
      </c>
      <c r="F146" s="537" t="e">
        <f ca="1">+IF(AND(ISNUMBER(OFFSET('Water Data'!$D$9,0,10*ROW('Water Data'!D140))),'Data Summary'!BU146="Yes"),OFFSET('Water Data'!$D$9,0,10*ROW('Water Data'!D140)),NA())</f>
        <v>#N/A</v>
      </c>
      <c r="G146" s="537" t="e">
        <f ca="1">+IF(AND(ISNUMBER(OFFSET('Water Data'!$E$4,0,10*ROW('Water Data'!E140))),'Data Summary'!BV146="Yes"),100-OFFSET('Water Data'!$E$4,0,10*ROW('Water Data'!E140)),NA())</f>
        <v>#N/A</v>
      </c>
      <c r="H146" s="537" t="e">
        <f ca="1">+IF(AND(ISNUMBER(OFFSET('Water Data'!$E$6,0,10*ROW('Water Data'!E140))),'Data Summary'!BW146="Yes"),OFFSET('Water Data'!$E$6,0,10*ROW('Water Data'!E140)),NA())</f>
        <v>#N/A</v>
      </c>
      <c r="I146" s="537" t="e">
        <f ca="1">+IF(AND(ISNUMBER(OFFSET('Water Data'!$E$9,0,10*ROW('Water Data'!E140))),'Data Summary'!BX146="Yes"),OFFSET('Water Data'!$E$9,0,10*ROW('Water Data'!E140)),NA())</f>
        <v>#N/A</v>
      </c>
      <c r="J146" s="537" t="e">
        <f ca="1">+IF(AND(ISNUMBER(OFFSET('Water Data'!$F$4,0,10*ROW('Water Data'!F140))),'Data Summary'!BY146="Yes"),100-OFFSET('Water Data'!$F$4,0,10*ROW('Water Data'!F140)),NA())</f>
        <v>#N/A</v>
      </c>
      <c r="K146" s="537" t="e">
        <f ca="1">+IF(AND(ISNUMBER(OFFSET('Water Data'!$F$6,0,10*ROW('Water Data'!F140))),'Data Summary'!BZ146="Yes"),OFFSET('Water Data'!$F$6,0,10*ROW('Water Data'!F140)),NA())</f>
        <v>#N/A</v>
      </c>
      <c r="L146" s="537" t="e">
        <f ca="1">+IF(AND(ISNUMBER(OFFSET('Water Data'!$F$9,0,10*ROW('Water Data'!F140))),'Data Summary'!CA146="Yes"),OFFSET('Water Data'!$F$9,0,10*ROW('Water Data'!F140)),NA())</f>
        <v>#N/A</v>
      </c>
      <c r="M146" s="537" t="e">
        <f ca="1">+IF(AND(ISNUMBER(OFFSET('Water Data'!$G$4,0,10*ROW('Water Data'!G140))),'Data Summary'!CB146="Yes"),100-OFFSET('Water Data'!$G$4,0,10*ROW('Water Data'!G140)),NA())</f>
        <v>#N/A</v>
      </c>
      <c r="N146" s="537" t="e">
        <f ca="1">+IF(AND(ISNUMBER(OFFSET('Water Data'!$G$6,0,10*ROW('Water Data'!G140))),'Data Summary'!CC146="Yes"),OFFSET('Water Data'!$G$6,0,10*ROW('Water Data'!G140)),NA())</f>
        <v>#N/A</v>
      </c>
      <c r="O146" s="537" t="e">
        <f ca="1">+IF(AND(ISNUMBER(OFFSET('Water Data'!$G$9,0,10*ROW('Water Data'!G140))),'Data Summary'!CD146="Yes"),OFFSET('Water Data'!$G$9,0,10*ROW('Water Data'!G140)),NA())</f>
        <v>#N/A</v>
      </c>
      <c r="P146" s="537" t="e">
        <f ca="1">+IF(AND(ISNUMBER(OFFSET('Water Data'!$H$4,0,10*ROW('Water Data'!H140))),'Data Summary'!CE146="Yes"),100-OFFSET('Water Data'!$H$4,0,10*ROW('Water Data'!H140)),NA())</f>
        <v>#N/A</v>
      </c>
      <c r="Q146" s="537" t="e">
        <f ca="1">+IF(AND(ISNUMBER(OFFSET('Water Data'!$H$6,0,10*ROW('Water Data'!H140))),'Data Summary'!CF146="Yes"),OFFSET('Water Data'!$H$6,0,10*ROW('Water Data'!H140)),NA())</f>
        <v>#N/A</v>
      </c>
      <c r="R146" s="537" t="e">
        <f ca="1">+IF(AND(ISNUMBER(OFFSET('Water Data'!$H$9,0,10*ROW('Water Data'!H140))),'Data Summary'!CG146="Yes"),OFFSET('Water Data'!$H$9,0,10*ROW('Water Data'!H140)),NA())</f>
        <v>#N/A</v>
      </c>
      <c r="S146" s="537" t="e">
        <f ca="1">+IF(AND(ISNUMBER(OFFSET('Water Data'!$I$4,0,10*ROW('Water Data'!I140))),'Data Summary'!CH146="Yes"),100-OFFSET('Water Data'!$I$4,0,10*ROW('Water Data'!I140)),NA())</f>
        <v>#N/A</v>
      </c>
      <c r="T146" s="537" t="e">
        <f ca="1">+IF(AND(ISNUMBER(OFFSET('Water Data'!$I$6,0,10*ROW('Water Data'!I140))),'Data Summary'!CI146="Yes"),OFFSET('Water Data'!$I$6,0,10*ROW('Water Data'!I140)),NA())</f>
        <v>#N/A</v>
      </c>
      <c r="U146" s="537" t="e">
        <f ca="1">+IF(AND(ISNUMBER(OFFSET('Water Data'!$I$9,0,10*ROW('Water Data'!I140))),'Data Summary'!CJ146="Yes"),OFFSET('Water Data'!$I$9,0,10*ROW('Water Data'!I140)),NA())</f>
        <v>#N/A</v>
      </c>
      <c r="V146" s="538" t="e">
        <f ca="1">+IF(AND(ISNUMBER(OFFSET('Sanitation Data'!$D$4,0,10*ROW('Sanitation Data'!D140))),'Data Summary'!CK146="Yes"),100-OFFSET('Sanitation Data'!$D$4,0,10*ROW('Sanitation Data'!D140)),NA())</f>
        <v>#N/A</v>
      </c>
      <c r="W146" s="538" t="e">
        <f ca="1">+IF(AND(ISNUMBER(OFFSET('Sanitation Data'!$D$6,0,10*ROW('Sanitation Data'!D140))),'Data Summary'!CL146="Yes"),OFFSET('Sanitation Data'!$D$6,0,10*ROW('Sanitation Data'!D140)),NA())</f>
        <v>#N/A</v>
      </c>
      <c r="X146" s="538" t="e">
        <f ca="1">+IF(AND(ISNUMBER(OFFSET('Sanitation Data'!$D$10,0,10*ROW('Sanitation Data'!D140))),'Data Summary'!CM146="Yes"),OFFSET('Sanitation Data'!$D$10,0,10*ROW('Sanitation Data'!D140)),NA())</f>
        <v>#N/A</v>
      </c>
      <c r="Y146" s="538" t="e">
        <f ca="1">+IF(AND(ISNUMBER(OFFSET('Sanitation Data'!$D$11,0,10*ROW('Sanitation Data'!D140))),'Data Summary'!CN146="Yes"),OFFSET('Sanitation Data'!$D$11,0,10*ROW('Sanitation Data'!D140)),NA())</f>
        <v>#N/A</v>
      </c>
      <c r="Z146" s="538" t="e">
        <f ca="1">+IF(AND(ISNUMBER(OFFSET('Sanitation Data'!$D$12,0,10*ROW('Sanitation Data'!D140))),'Data Summary'!CO146="Yes"),OFFSET('Sanitation Data'!$D$12,0,10*ROW('Sanitation Data'!D140)),NA())</f>
        <v>#N/A</v>
      </c>
      <c r="AA146" s="538" t="e">
        <f ca="1">+IF(AND(ISNUMBER(OFFSET('Sanitation Data'!$E$4,0,10*ROW('Sanitation Data'!E140))),'Data Summary'!CP146="Yes"),100-OFFSET('Sanitation Data'!$E$4,0,10*ROW('Sanitation Data'!E140)),NA())</f>
        <v>#N/A</v>
      </c>
      <c r="AB146" s="538" t="e">
        <f ca="1">+IF(AND(ISNUMBER(OFFSET('Sanitation Data'!$E$6,0,10*ROW('Sanitation Data'!E140))),'Data Summary'!CQ146="Yes"),OFFSET('Sanitation Data'!$E$6,0,10*ROW('Sanitation Data'!E140)),NA())</f>
        <v>#N/A</v>
      </c>
      <c r="AC146" s="538" t="e">
        <f ca="1">+IF(AND(ISNUMBER(OFFSET('Sanitation Data'!$E$10,0,10*ROW('Sanitation Data'!E140))),'Data Summary'!CR146="Yes"),OFFSET('Sanitation Data'!$E$10,0,10*ROW('Sanitation Data'!E140)),NA())</f>
        <v>#N/A</v>
      </c>
      <c r="AD146" s="538" t="e">
        <f ca="1">+IF(AND(ISNUMBER(OFFSET('Sanitation Data'!$E$11,0,10*ROW('Sanitation Data'!E140))),'Data Summary'!CS146="Yes"),OFFSET('Sanitation Data'!$E$11,0,10*ROW('Sanitation Data'!E140)),NA())</f>
        <v>#N/A</v>
      </c>
      <c r="AE146" s="538" t="e">
        <f ca="1">+IF(AND(ISNUMBER(OFFSET('Sanitation Data'!$E$12,0,10*ROW('Sanitation Data'!E140))),'Data Summary'!CT146="Yes"),OFFSET('Sanitation Data'!$E$12,0,10*ROW('Sanitation Data'!E140)),NA())</f>
        <v>#N/A</v>
      </c>
      <c r="AF146" s="538" t="e">
        <f ca="1">+IF(AND(ISNUMBER(OFFSET('Sanitation Data'!$F$4,0,10*ROW('Sanitation Data'!F140))),'Data Summary'!CU146="Yes"),100-OFFSET('Sanitation Data'!$F$4,0,10*ROW('Sanitation Data'!F140)),NA())</f>
        <v>#N/A</v>
      </c>
      <c r="AG146" s="538" t="e">
        <f ca="1">+IF(AND(ISNUMBER(OFFSET('Sanitation Data'!$F$6,0,10*ROW('Sanitation Data'!F140))),'Data Summary'!CV146="Yes"),OFFSET('Sanitation Data'!$F$6,0,10*ROW('Sanitation Data'!F140)),NA())</f>
        <v>#N/A</v>
      </c>
      <c r="AH146" s="538" t="e">
        <f ca="1">+IF(AND(ISNUMBER(OFFSET('Sanitation Data'!$F$10,0,10*ROW('Sanitation Data'!F140))),'Data Summary'!CW146="Yes"),OFFSET('Sanitation Data'!$F$10,0,10*ROW('Sanitation Data'!F140)),NA())</f>
        <v>#N/A</v>
      </c>
      <c r="AI146" s="538" t="e">
        <f ca="1">+IF(AND(ISNUMBER(OFFSET('Sanitation Data'!$F$11,0,10*ROW('Sanitation Data'!F140))),'Data Summary'!CX146="Yes"),OFFSET('Sanitation Data'!$F$11,0,10*ROW('Sanitation Data'!F140)),NA())</f>
        <v>#N/A</v>
      </c>
      <c r="AJ146" s="538" t="e">
        <f ca="1">+IF(AND(ISNUMBER(OFFSET('Sanitation Data'!$F$12,0,10*ROW('Sanitation Data'!F140))),'Data Summary'!CY146="Yes"),OFFSET('Sanitation Data'!$F$12,0,10*ROW('Sanitation Data'!F140)),NA())</f>
        <v>#N/A</v>
      </c>
      <c r="AK146" s="538" t="e">
        <f ca="1">+IF(AND(ISNUMBER(OFFSET('Sanitation Data'!$G$4,0,10*ROW('Sanitation Data'!G140))),'Data Summary'!CZ146="Yes"),100-OFFSET('Sanitation Data'!$G$4,0,10*ROW('Sanitation Data'!G140)),NA())</f>
        <v>#N/A</v>
      </c>
      <c r="AL146" s="538" t="e">
        <f ca="1">+IF(AND(ISNUMBER(OFFSET('Sanitation Data'!$G$6,0,10*ROW('Sanitation Data'!G140))),'Data Summary'!DA146="Yes"),OFFSET('Sanitation Data'!$G$6,0,10*ROW('Sanitation Data'!G140)),NA())</f>
        <v>#N/A</v>
      </c>
      <c r="AM146" s="538" t="e">
        <f ca="1">+IF(AND(ISNUMBER(OFFSET('Sanitation Data'!$G$10,0,10*ROW('Sanitation Data'!G140))),'Data Summary'!DB146="Yes"),OFFSET('Sanitation Data'!$G$10,0,10*ROW('Sanitation Data'!G140)),NA())</f>
        <v>#N/A</v>
      </c>
      <c r="AN146" s="538" t="e">
        <f ca="1">+IF(AND(ISNUMBER(OFFSET('Sanitation Data'!$G$11,0,10*ROW('Sanitation Data'!G140))),'Data Summary'!DC146="Yes"),OFFSET('Sanitation Data'!$G$11,0,10*ROW('Sanitation Data'!G140)),NA())</f>
        <v>#N/A</v>
      </c>
      <c r="AO146" s="538" t="e">
        <f ca="1">+IF(AND(ISNUMBER(OFFSET('Sanitation Data'!$G$12,0,10*ROW('Sanitation Data'!G140))),'Data Summary'!DD146="Yes"),OFFSET('Sanitation Data'!$G$12,0,10*ROW('Sanitation Data'!G140)),NA())</f>
        <v>#N/A</v>
      </c>
      <c r="AP146" s="538" t="e">
        <f ca="1">+IF(AND(ISNUMBER(OFFSET('Sanitation Data'!$H$4,0,10*ROW('Sanitation Data'!H140))),'Data Summary'!DE146="Yes"),100-OFFSET('Sanitation Data'!$H$4,0,10*ROW('Sanitation Data'!H140)),NA())</f>
        <v>#N/A</v>
      </c>
      <c r="AQ146" s="538" t="e">
        <f ca="1">+IF(AND(ISNUMBER(OFFSET('Sanitation Data'!$H$6,0,10*ROW('Sanitation Data'!H140))),'Data Summary'!DF146="Yes"),OFFSET('Sanitation Data'!$H$6,0,10*ROW('Sanitation Data'!H140)),NA())</f>
        <v>#N/A</v>
      </c>
      <c r="AR146" s="538" t="e">
        <f ca="1">+IF(AND(ISNUMBER(OFFSET('Sanitation Data'!$H$10,0,10*ROW('Sanitation Data'!H140))),'Data Summary'!DG146="Yes"),OFFSET('Sanitation Data'!$H$10,0,10*ROW('Sanitation Data'!H140)),NA())</f>
        <v>#N/A</v>
      </c>
      <c r="AS146" s="538" t="e">
        <f ca="1">+IF(AND(ISNUMBER(OFFSET('Sanitation Data'!$H$11,0,10*ROW('Sanitation Data'!H140))),'Data Summary'!DH146="Yes"),OFFSET('Sanitation Data'!$H$11,0,10*ROW('Sanitation Data'!H140)),NA())</f>
        <v>#N/A</v>
      </c>
      <c r="AT146" s="538" t="e">
        <f ca="1">+IF(AND(ISNUMBER(OFFSET('Sanitation Data'!$H$12,0,10*ROW('Sanitation Data'!H140))),'Data Summary'!DI146="Yes"),OFFSET('Sanitation Data'!$H$12,0,10*ROW('Sanitation Data'!H140)),NA())</f>
        <v>#N/A</v>
      </c>
      <c r="AU146" s="538" t="e">
        <f ca="1">+IF(AND(ISNUMBER(OFFSET('Sanitation Data'!$I$4,0,10*ROW('Sanitation Data'!I140))),'Data Summary'!DJ146="Yes"),100-OFFSET('Sanitation Data'!$I$4,0,10*ROW('Sanitation Data'!I140)),NA())</f>
        <v>#N/A</v>
      </c>
      <c r="AV146" s="538" t="e">
        <f ca="1">+IF(AND(ISNUMBER(OFFSET('Sanitation Data'!$I$6,0,10*ROW('Sanitation Data'!I140))),'Data Summary'!DK146="Yes"),OFFSET('Sanitation Data'!$I$6,0,10*ROW('Sanitation Data'!I140)),NA())</f>
        <v>#N/A</v>
      </c>
      <c r="AW146" s="538" t="e">
        <f ca="1">+IF(AND(ISNUMBER(OFFSET('Sanitation Data'!$I$10,0,10*ROW('Sanitation Data'!I140))),'Data Summary'!DL146="Yes"),OFFSET('Sanitation Data'!$I$10,0,10*ROW('Sanitation Data'!I140)),NA())</f>
        <v>#N/A</v>
      </c>
      <c r="AX146" s="538" t="e">
        <f ca="1">+IF(AND(ISNUMBER(OFFSET('Sanitation Data'!$I$11,0,10*ROW('Sanitation Data'!I140))),'Data Summary'!DM146="Yes"),OFFSET('Sanitation Data'!$I$11,0,10*ROW('Sanitation Data'!I140)),NA())</f>
        <v>#N/A</v>
      </c>
      <c r="AY146" s="538" t="e">
        <f ca="1">+IF(AND(ISNUMBER(OFFSET('Sanitation Data'!$I$12,0,10*ROW('Sanitation Data'!I140))),'Data Summary'!DN146="Yes"),OFFSET('Sanitation Data'!$I$12,0,10*ROW('Sanitation Data'!I140)),NA())</f>
        <v>#N/A</v>
      </c>
      <c r="AZ146" s="539" t="e">
        <f ca="1">+IF(AND(ISNUMBER(OFFSET('Hygiene Data'!$D$5,0,10*ROW('Hygiene Data'!D140))),'Data Summary'!DO146="Yes"),OFFSET('Hygiene Data'!$D$5,0,10*ROW('Hygiene Data'!D140)),NA())</f>
        <v>#N/A</v>
      </c>
      <c r="BA146" s="539" t="e">
        <f ca="1">+IF(AND(ISNUMBER(OFFSET('Hygiene Data'!$D$7,0,10*ROW('Hygiene Data'!D140))),'Data Summary'!DP146="Yes"),OFFSET('Hygiene Data'!$D$7,0,10*ROW('Hygiene Data'!D140)),NA())</f>
        <v>#N/A</v>
      </c>
      <c r="BB146" s="539" t="e">
        <f ca="1">+IF(AND(ISNUMBER(OFFSET('Hygiene Data'!$D$9,0,10*ROW('Hygiene Data'!D140))),'Data Summary'!DQ146="Yes"),OFFSET('Hygiene Data'!$D$9,0,10*ROW('Hygiene Data'!D140)),NA())</f>
        <v>#N/A</v>
      </c>
      <c r="BC146" s="539" t="e">
        <f ca="1">+IF(AND(ISNUMBER(OFFSET('Hygiene Data'!$E$5,0,10*ROW('Hygiene Data'!E140))),'Data Summary'!DR146="Yes"),OFFSET('Hygiene Data'!$E$5,0,10*ROW('Hygiene Data'!E140)),NA())</f>
        <v>#N/A</v>
      </c>
      <c r="BD146" s="539" t="e">
        <f ca="1">+IF(AND(ISNUMBER(OFFSET('Hygiene Data'!$E$7,0,10*ROW('Hygiene Data'!E140))),'Data Summary'!DS146="Yes"),OFFSET('Hygiene Data'!$E$7,0,10*ROW('Hygiene Data'!E140)),NA())</f>
        <v>#N/A</v>
      </c>
      <c r="BE146" s="539" t="e">
        <f ca="1">+IF(AND(ISNUMBER(OFFSET('Hygiene Data'!$E$9,0,10*ROW('Hygiene Data'!E140))),'Data Summary'!DT146="Yes"),OFFSET('Hygiene Data'!$E$9,0,10*ROW('Hygiene Data'!E140)),NA())</f>
        <v>#N/A</v>
      </c>
      <c r="BF146" s="539" t="e">
        <f ca="1">+IF(AND(ISNUMBER(OFFSET('Hygiene Data'!$F$5,0,10*ROW('Hygiene Data'!F140))),'Data Summary'!DU146="Yes"),OFFSET('Hygiene Data'!$F$5,0,10*ROW('Hygiene Data'!F140)),NA())</f>
        <v>#N/A</v>
      </c>
      <c r="BG146" s="539" t="e">
        <f ca="1">+IF(AND(ISNUMBER(OFFSET('Hygiene Data'!$F$7,0,10*ROW('Hygiene Data'!F140))),'Data Summary'!DV146="Yes"),OFFSET('Hygiene Data'!$F$7,0,10*ROW('Hygiene Data'!F140)),NA())</f>
        <v>#N/A</v>
      </c>
      <c r="BH146" s="539" t="e">
        <f ca="1">+IF(AND(ISNUMBER(OFFSET('Hygiene Data'!$F$9,0,10*ROW('Hygiene Data'!F140))),'Data Summary'!DW146="Yes"),OFFSET('Hygiene Data'!$F$9,0,10*ROW('Hygiene Data'!F140)),NA())</f>
        <v>#N/A</v>
      </c>
      <c r="BI146" s="539" t="e">
        <f ca="1">+IF(AND(ISNUMBER(OFFSET('Hygiene Data'!$G$5,0,10*ROW('Hygiene Data'!G140))),'Data Summary'!DX146="Yes"),OFFSET('Hygiene Data'!$G$5,0,10*ROW('Hygiene Data'!G140)),NA())</f>
        <v>#N/A</v>
      </c>
      <c r="BJ146" s="539" t="e">
        <f ca="1">+IF(AND(ISNUMBER(OFFSET('Hygiene Data'!$G$7,0,10*ROW('Hygiene Data'!G140))),'Data Summary'!DY146="Yes"),OFFSET('Hygiene Data'!$G$7,0,10*ROW('Hygiene Data'!G140)),NA())</f>
        <v>#N/A</v>
      </c>
      <c r="BK146" s="539" t="e">
        <f ca="1">+IF(AND(ISNUMBER(OFFSET('Hygiene Data'!$G$9,0,10*ROW('Hygiene Data'!G140))),'Data Summary'!DZ146="Yes"),OFFSET('Hygiene Data'!$G$9,0,10*ROW('Hygiene Data'!G140)),NA())</f>
        <v>#N/A</v>
      </c>
      <c r="BL146" s="539" t="e">
        <f ca="1">+IF(AND(ISNUMBER(OFFSET('Hygiene Data'!$H$5,0,10*ROW('Hygiene Data'!H140))),'Data Summary'!EA146="Yes"),OFFSET('Hygiene Data'!$H$5,0,10*ROW('Hygiene Data'!H140)),NA())</f>
        <v>#N/A</v>
      </c>
      <c r="BM146" s="539" t="e">
        <f ca="1">+IF(AND(ISNUMBER(OFFSET('Hygiene Data'!$H$7,0,10*ROW('Hygiene Data'!H140))),'Data Summary'!EB146="Yes"),OFFSET('Hygiene Data'!$H$7,0,10*ROW('Hygiene Data'!H140)),NA())</f>
        <v>#N/A</v>
      </c>
      <c r="BN146" s="539" t="e">
        <f ca="1">+IF(AND(ISNUMBER(OFFSET('Hygiene Data'!$H$9,0,10*ROW('Hygiene Data'!H140))),'Data Summary'!EC146="Yes"),OFFSET('Hygiene Data'!$H$9,0,10*ROW('Hygiene Data'!H140)),NA())</f>
        <v>#N/A</v>
      </c>
      <c r="BO146" s="539" t="e">
        <f ca="1">+IF(AND(ISNUMBER(OFFSET('Hygiene Data'!$I$5,0,10*ROW('Hygiene Data'!I140))),'Data Summary'!ED146="Yes"),OFFSET('Hygiene Data'!$I$5,0,10*ROW('Hygiene Data'!I140)),NA())</f>
        <v>#N/A</v>
      </c>
      <c r="BP146" s="539" t="e">
        <f ca="1">+IF(AND(ISNUMBER(OFFSET('Hygiene Data'!$I$7,0,10*ROW('Hygiene Data'!I140))),'Data Summary'!EE146="Yes"),OFFSET('Hygiene Data'!$I$7,0,10*ROW('Hygiene Data'!I140)),NA())</f>
        <v>#N/A</v>
      </c>
      <c r="BQ146" s="539" t="e">
        <f ca="1">+IF(AND(ISNUMBER(OFFSET('Hygiene Data'!$I$9,0,10*ROW('Hygiene Data'!I140))),'Data Summary'!EF146="Yes"),OFFSET('Hygiene Data'!$I$9,0,10*ROW('Hygiene Data'!I140)),NA())</f>
        <v>#N/A</v>
      </c>
    </row>
    <row r="147" spans="1:69" x14ac:dyDescent="0.25">
      <c r="A147" s="535" t="e">
        <f ca="1">+RIGHT('Data Summary'!A147,LEN('Data Summary'!A147)-9)</f>
        <v>#VALUE!</v>
      </c>
      <c r="B147" s="509" t="str">
        <f ca="1">+IF(ISTEXT('Data Summary'!B147),'Data Summary'!B147,"")</f>
        <v/>
      </c>
      <c r="C147" s="536" t="e">
        <f ca="1">+VALUE('Data Summary'!C147)</f>
        <v>#VALUE!</v>
      </c>
      <c r="D147" s="537" t="e">
        <f ca="1">+IF(AND(ISNUMBER(OFFSET('Water Data'!$D$4,0,10*ROW('Water Data'!D141))),'Data Summary'!BS147="Yes"),100-OFFSET('Water Data'!$D$4,0,10*ROW('Water Data'!D141)),NA())</f>
        <v>#N/A</v>
      </c>
      <c r="E147" s="537" t="e">
        <f ca="1">+IF(AND(ISNUMBER(OFFSET('Water Data'!$D$6,0,10*ROW('Water Data'!D141))),'Data Summary'!BT147="Yes"),OFFSET('Water Data'!$D$6,0,10*ROW('Water Data'!D141)),NA())</f>
        <v>#N/A</v>
      </c>
      <c r="F147" s="537" t="e">
        <f ca="1">+IF(AND(ISNUMBER(OFFSET('Water Data'!$D$9,0,10*ROW('Water Data'!D141))),'Data Summary'!BU147="Yes"),OFFSET('Water Data'!$D$9,0,10*ROW('Water Data'!D141)),NA())</f>
        <v>#N/A</v>
      </c>
      <c r="G147" s="537" t="e">
        <f ca="1">+IF(AND(ISNUMBER(OFFSET('Water Data'!$E$4,0,10*ROW('Water Data'!E141))),'Data Summary'!BV147="Yes"),100-OFFSET('Water Data'!$E$4,0,10*ROW('Water Data'!E141)),NA())</f>
        <v>#N/A</v>
      </c>
      <c r="H147" s="537" t="e">
        <f ca="1">+IF(AND(ISNUMBER(OFFSET('Water Data'!$E$6,0,10*ROW('Water Data'!E141))),'Data Summary'!BW147="Yes"),OFFSET('Water Data'!$E$6,0,10*ROW('Water Data'!E141)),NA())</f>
        <v>#N/A</v>
      </c>
      <c r="I147" s="537" t="e">
        <f ca="1">+IF(AND(ISNUMBER(OFFSET('Water Data'!$E$9,0,10*ROW('Water Data'!E141))),'Data Summary'!BX147="Yes"),OFFSET('Water Data'!$E$9,0,10*ROW('Water Data'!E141)),NA())</f>
        <v>#N/A</v>
      </c>
      <c r="J147" s="537" t="e">
        <f ca="1">+IF(AND(ISNUMBER(OFFSET('Water Data'!$F$4,0,10*ROW('Water Data'!F141))),'Data Summary'!BY147="Yes"),100-OFFSET('Water Data'!$F$4,0,10*ROW('Water Data'!F141)),NA())</f>
        <v>#N/A</v>
      </c>
      <c r="K147" s="537" t="e">
        <f ca="1">+IF(AND(ISNUMBER(OFFSET('Water Data'!$F$6,0,10*ROW('Water Data'!F141))),'Data Summary'!BZ147="Yes"),OFFSET('Water Data'!$F$6,0,10*ROW('Water Data'!F141)),NA())</f>
        <v>#N/A</v>
      </c>
      <c r="L147" s="537" t="e">
        <f ca="1">+IF(AND(ISNUMBER(OFFSET('Water Data'!$F$9,0,10*ROW('Water Data'!F141))),'Data Summary'!CA147="Yes"),OFFSET('Water Data'!$F$9,0,10*ROW('Water Data'!F141)),NA())</f>
        <v>#N/A</v>
      </c>
      <c r="M147" s="537" t="e">
        <f ca="1">+IF(AND(ISNUMBER(OFFSET('Water Data'!$G$4,0,10*ROW('Water Data'!G141))),'Data Summary'!CB147="Yes"),100-OFFSET('Water Data'!$G$4,0,10*ROW('Water Data'!G141)),NA())</f>
        <v>#N/A</v>
      </c>
      <c r="N147" s="537" t="e">
        <f ca="1">+IF(AND(ISNUMBER(OFFSET('Water Data'!$G$6,0,10*ROW('Water Data'!G141))),'Data Summary'!CC147="Yes"),OFFSET('Water Data'!$G$6,0,10*ROW('Water Data'!G141)),NA())</f>
        <v>#N/A</v>
      </c>
      <c r="O147" s="537" t="e">
        <f ca="1">+IF(AND(ISNUMBER(OFFSET('Water Data'!$G$9,0,10*ROW('Water Data'!G141))),'Data Summary'!CD147="Yes"),OFFSET('Water Data'!$G$9,0,10*ROW('Water Data'!G141)),NA())</f>
        <v>#N/A</v>
      </c>
      <c r="P147" s="537" t="e">
        <f ca="1">+IF(AND(ISNUMBER(OFFSET('Water Data'!$H$4,0,10*ROW('Water Data'!H141))),'Data Summary'!CE147="Yes"),100-OFFSET('Water Data'!$H$4,0,10*ROW('Water Data'!H141)),NA())</f>
        <v>#N/A</v>
      </c>
      <c r="Q147" s="537" t="e">
        <f ca="1">+IF(AND(ISNUMBER(OFFSET('Water Data'!$H$6,0,10*ROW('Water Data'!H141))),'Data Summary'!CF147="Yes"),OFFSET('Water Data'!$H$6,0,10*ROW('Water Data'!H141)),NA())</f>
        <v>#N/A</v>
      </c>
      <c r="R147" s="537" t="e">
        <f ca="1">+IF(AND(ISNUMBER(OFFSET('Water Data'!$H$9,0,10*ROW('Water Data'!H141))),'Data Summary'!CG147="Yes"),OFFSET('Water Data'!$H$9,0,10*ROW('Water Data'!H141)),NA())</f>
        <v>#N/A</v>
      </c>
      <c r="S147" s="537" t="e">
        <f ca="1">+IF(AND(ISNUMBER(OFFSET('Water Data'!$I$4,0,10*ROW('Water Data'!I141))),'Data Summary'!CH147="Yes"),100-OFFSET('Water Data'!$I$4,0,10*ROW('Water Data'!I141)),NA())</f>
        <v>#N/A</v>
      </c>
      <c r="T147" s="537" t="e">
        <f ca="1">+IF(AND(ISNUMBER(OFFSET('Water Data'!$I$6,0,10*ROW('Water Data'!I141))),'Data Summary'!CI147="Yes"),OFFSET('Water Data'!$I$6,0,10*ROW('Water Data'!I141)),NA())</f>
        <v>#N/A</v>
      </c>
      <c r="U147" s="537" t="e">
        <f ca="1">+IF(AND(ISNUMBER(OFFSET('Water Data'!$I$9,0,10*ROW('Water Data'!I141))),'Data Summary'!CJ147="Yes"),OFFSET('Water Data'!$I$9,0,10*ROW('Water Data'!I141)),NA())</f>
        <v>#N/A</v>
      </c>
      <c r="V147" s="538" t="e">
        <f ca="1">+IF(AND(ISNUMBER(OFFSET('Sanitation Data'!$D$4,0,10*ROW('Sanitation Data'!D141))),'Data Summary'!CK147="Yes"),100-OFFSET('Sanitation Data'!$D$4,0,10*ROW('Sanitation Data'!D141)),NA())</f>
        <v>#N/A</v>
      </c>
      <c r="W147" s="538" t="e">
        <f ca="1">+IF(AND(ISNUMBER(OFFSET('Sanitation Data'!$D$6,0,10*ROW('Sanitation Data'!D141))),'Data Summary'!CL147="Yes"),OFFSET('Sanitation Data'!$D$6,0,10*ROW('Sanitation Data'!D141)),NA())</f>
        <v>#N/A</v>
      </c>
      <c r="X147" s="538" t="e">
        <f ca="1">+IF(AND(ISNUMBER(OFFSET('Sanitation Data'!$D$10,0,10*ROW('Sanitation Data'!D141))),'Data Summary'!CM147="Yes"),OFFSET('Sanitation Data'!$D$10,0,10*ROW('Sanitation Data'!D141)),NA())</f>
        <v>#N/A</v>
      </c>
      <c r="Y147" s="538" t="e">
        <f ca="1">+IF(AND(ISNUMBER(OFFSET('Sanitation Data'!$D$11,0,10*ROW('Sanitation Data'!D141))),'Data Summary'!CN147="Yes"),OFFSET('Sanitation Data'!$D$11,0,10*ROW('Sanitation Data'!D141)),NA())</f>
        <v>#N/A</v>
      </c>
      <c r="Z147" s="538" t="e">
        <f ca="1">+IF(AND(ISNUMBER(OFFSET('Sanitation Data'!$D$12,0,10*ROW('Sanitation Data'!D141))),'Data Summary'!CO147="Yes"),OFFSET('Sanitation Data'!$D$12,0,10*ROW('Sanitation Data'!D141)),NA())</f>
        <v>#N/A</v>
      </c>
      <c r="AA147" s="538" t="e">
        <f ca="1">+IF(AND(ISNUMBER(OFFSET('Sanitation Data'!$E$4,0,10*ROW('Sanitation Data'!E141))),'Data Summary'!CP147="Yes"),100-OFFSET('Sanitation Data'!$E$4,0,10*ROW('Sanitation Data'!E141)),NA())</f>
        <v>#N/A</v>
      </c>
      <c r="AB147" s="538" t="e">
        <f ca="1">+IF(AND(ISNUMBER(OFFSET('Sanitation Data'!$E$6,0,10*ROW('Sanitation Data'!E141))),'Data Summary'!CQ147="Yes"),OFFSET('Sanitation Data'!$E$6,0,10*ROW('Sanitation Data'!E141)),NA())</f>
        <v>#N/A</v>
      </c>
      <c r="AC147" s="538" t="e">
        <f ca="1">+IF(AND(ISNUMBER(OFFSET('Sanitation Data'!$E$10,0,10*ROW('Sanitation Data'!E141))),'Data Summary'!CR147="Yes"),OFFSET('Sanitation Data'!$E$10,0,10*ROW('Sanitation Data'!E141)),NA())</f>
        <v>#N/A</v>
      </c>
      <c r="AD147" s="538" t="e">
        <f ca="1">+IF(AND(ISNUMBER(OFFSET('Sanitation Data'!$E$11,0,10*ROW('Sanitation Data'!E141))),'Data Summary'!CS147="Yes"),OFFSET('Sanitation Data'!$E$11,0,10*ROW('Sanitation Data'!E141)),NA())</f>
        <v>#N/A</v>
      </c>
      <c r="AE147" s="538" t="e">
        <f ca="1">+IF(AND(ISNUMBER(OFFSET('Sanitation Data'!$E$12,0,10*ROW('Sanitation Data'!E141))),'Data Summary'!CT147="Yes"),OFFSET('Sanitation Data'!$E$12,0,10*ROW('Sanitation Data'!E141)),NA())</f>
        <v>#N/A</v>
      </c>
      <c r="AF147" s="538" t="e">
        <f ca="1">+IF(AND(ISNUMBER(OFFSET('Sanitation Data'!$F$4,0,10*ROW('Sanitation Data'!F141))),'Data Summary'!CU147="Yes"),100-OFFSET('Sanitation Data'!$F$4,0,10*ROW('Sanitation Data'!F141)),NA())</f>
        <v>#N/A</v>
      </c>
      <c r="AG147" s="538" t="e">
        <f ca="1">+IF(AND(ISNUMBER(OFFSET('Sanitation Data'!$F$6,0,10*ROW('Sanitation Data'!F141))),'Data Summary'!CV147="Yes"),OFFSET('Sanitation Data'!$F$6,0,10*ROW('Sanitation Data'!F141)),NA())</f>
        <v>#N/A</v>
      </c>
      <c r="AH147" s="538" t="e">
        <f ca="1">+IF(AND(ISNUMBER(OFFSET('Sanitation Data'!$F$10,0,10*ROW('Sanitation Data'!F141))),'Data Summary'!CW147="Yes"),OFFSET('Sanitation Data'!$F$10,0,10*ROW('Sanitation Data'!F141)),NA())</f>
        <v>#N/A</v>
      </c>
      <c r="AI147" s="538" t="e">
        <f ca="1">+IF(AND(ISNUMBER(OFFSET('Sanitation Data'!$F$11,0,10*ROW('Sanitation Data'!F141))),'Data Summary'!CX147="Yes"),OFFSET('Sanitation Data'!$F$11,0,10*ROW('Sanitation Data'!F141)),NA())</f>
        <v>#N/A</v>
      </c>
      <c r="AJ147" s="538" t="e">
        <f ca="1">+IF(AND(ISNUMBER(OFFSET('Sanitation Data'!$F$12,0,10*ROW('Sanitation Data'!F141))),'Data Summary'!CY147="Yes"),OFFSET('Sanitation Data'!$F$12,0,10*ROW('Sanitation Data'!F141)),NA())</f>
        <v>#N/A</v>
      </c>
      <c r="AK147" s="538" t="e">
        <f ca="1">+IF(AND(ISNUMBER(OFFSET('Sanitation Data'!$G$4,0,10*ROW('Sanitation Data'!G141))),'Data Summary'!CZ147="Yes"),100-OFFSET('Sanitation Data'!$G$4,0,10*ROW('Sanitation Data'!G141)),NA())</f>
        <v>#N/A</v>
      </c>
      <c r="AL147" s="538" t="e">
        <f ca="1">+IF(AND(ISNUMBER(OFFSET('Sanitation Data'!$G$6,0,10*ROW('Sanitation Data'!G141))),'Data Summary'!DA147="Yes"),OFFSET('Sanitation Data'!$G$6,0,10*ROW('Sanitation Data'!G141)),NA())</f>
        <v>#N/A</v>
      </c>
      <c r="AM147" s="538" t="e">
        <f ca="1">+IF(AND(ISNUMBER(OFFSET('Sanitation Data'!$G$10,0,10*ROW('Sanitation Data'!G141))),'Data Summary'!DB147="Yes"),OFFSET('Sanitation Data'!$G$10,0,10*ROW('Sanitation Data'!G141)),NA())</f>
        <v>#N/A</v>
      </c>
      <c r="AN147" s="538" t="e">
        <f ca="1">+IF(AND(ISNUMBER(OFFSET('Sanitation Data'!$G$11,0,10*ROW('Sanitation Data'!G141))),'Data Summary'!DC147="Yes"),OFFSET('Sanitation Data'!$G$11,0,10*ROW('Sanitation Data'!G141)),NA())</f>
        <v>#N/A</v>
      </c>
      <c r="AO147" s="538" t="e">
        <f ca="1">+IF(AND(ISNUMBER(OFFSET('Sanitation Data'!$G$12,0,10*ROW('Sanitation Data'!G141))),'Data Summary'!DD147="Yes"),OFFSET('Sanitation Data'!$G$12,0,10*ROW('Sanitation Data'!G141)),NA())</f>
        <v>#N/A</v>
      </c>
      <c r="AP147" s="538" t="e">
        <f ca="1">+IF(AND(ISNUMBER(OFFSET('Sanitation Data'!$H$4,0,10*ROW('Sanitation Data'!H141))),'Data Summary'!DE147="Yes"),100-OFFSET('Sanitation Data'!$H$4,0,10*ROW('Sanitation Data'!H141)),NA())</f>
        <v>#N/A</v>
      </c>
      <c r="AQ147" s="538" t="e">
        <f ca="1">+IF(AND(ISNUMBER(OFFSET('Sanitation Data'!$H$6,0,10*ROW('Sanitation Data'!H141))),'Data Summary'!DF147="Yes"),OFFSET('Sanitation Data'!$H$6,0,10*ROW('Sanitation Data'!H141)),NA())</f>
        <v>#N/A</v>
      </c>
      <c r="AR147" s="538" t="e">
        <f ca="1">+IF(AND(ISNUMBER(OFFSET('Sanitation Data'!$H$10,0,10*ROW('Sanitation Data'!H141))),'Data Summary'!DG147="Yes"),OFFSET('Sanitation Data'!$H$10,0,10*ROW('Sanitation Data'!H141)),NA())</f>
        <v>#N/A</v>
      </c>
      <c r="AS147" s="538" t="e">
        <f ca="1">+IF(AND(ISNUMBER(OFFSET('Sanitation Data'!$H$11,0,10*ROW('Sanitation Data'!H141))),'Data Summary'!DH147="Yes"),OFFSET('Sanitation Data'!$H$11,0,10*ROW('Sanitation Data'!H141)),NA())</f>
        <v>#N/A</v>
      </c>
      <c r="AT147" s="538" t="e">
        <f ca="1">+IF(AND(ISNUMBER(OFFSET('Sanitation Data'!$H$12,0,10*ROW('Sanitation Data'!H141))),'Data Summary'!DI147="Yes"),OFFSET('Sanitation Data'!$H$12,0,10*ROW('Sanitation Data'!H141)),NA())</f>
        <v>#N/A</v>
      </c>
      <c r="AU147" s="538" t="e">
        <f ca="1">+IF(AND(ISNUMBER(OFFSET('Sanitation Data'!$I$4,0,10*ROW('Sanitation Data'!I141))),'Data Summary'!DJ147="Yes"),100-OFFSET('Sanitation Data'!$I$4,0,10*ROW('Sanitation Data'!I141)),NA())</f>
        <v>#N/A</v>
      </c>
      <c r="AV147" s="538" t="e">
        <f ca="1">+IF(AND(ISNUMBER(OFFSET('Sanitation Data'!$I$6,0,10*ROW('Sanitation Data'!I141))),'Data Summary'!DK147="Yes"),OFFSET('Sanitation Data'!$I$6,0,10*ROW('Sanitation Data'!I141)),NA())</f>
        <v>#N/A</v>
      </c>
      <c r="AW147" s="538" t="e">
        <f ca="1">+IF(AND(ISNUMBER(OFFSET('Sanitation Data'!$I$10,0,10*ROW('Sanitation Data'!I141))),'Data Summary'!DL147="Yes"),OFFSET('Sanitation Data'!$I$10,0,10*ROW('Sanitation Data'!I141)),NA())</f>
        <v>#N/A</v>
      </c>
      <c r="AX147" s="538" t="e">
        <f ca="1">+IF(AND(ISNUMBER(OFFSET('Sanitation Data'!$I$11,0,10*ROW('Sanitation Data'!I141))),'Data Summary'!DM147="Yes"),OFFSET('Sanitation Data'!$I$11,0,10*ROW('Sanitation Data'!I141)),NA())</f>
        <v>#N/A</v>
      </c>
      <c r="AY147" s="538" t="e">
        <f ca="1">+IF(AND(ISNUMBER(OFFSET('Sanitation Data'!$I$12,0,10*ROW('Sanitation Data'!I141))),'Data Summary'!DN147="Yes"),OFFSET('Sanitation Data'!$I$12,0,10*ROW('Sanitation Data'!I141)),NA())</f>
        <v>#N/A</v>
      </c>
      <c r="AZ147" s="539" t="e">
        <f ca="1">+IF(AND(ISNUMBER(OFFSET('Hygiene Data'!$D$5,0,10*ROW('Hygiene Data'!D141))),'Data Summary'!DO147="Yes"),OFFSET('Hygiene Data'!$D$5,0,10*ROW('Hygiene Data'!D141)),NA())</f>
        <v>#N/A</v>
      </c>
      <c r="BA147" s="539" t="e">
        <f ca="1">+IF(AND(ISNUMBER(OFFSET('Hygiene Data'!$D$7,0,10*ROW('Hygiene Data'!D141))),'Data Summary'!DP147="Yes"),OFFSET('Hygiene Data'!$D$7,0,10*ROW('Hygiene Data'!D141)),NA())</f>
        <v>#N/A</v>
      </c>
      <c r="BB147" s="539" t="e">
        <f ca="1">+IF(AND(ISNUMBER(OFFSET('Hygiene Data'!$D$9,0,10*ROW('Hygiene Data'!D141))),'Data Summary'!DQ147="Yes"),OFFSET('Hygiene Data'!$D$9,0,10*ROW('Hygiene Data'!D141)),NA())</f>
        <v>#N/A</v>
      </c>
      <c r="BC147" s="539" t="e">
        <f ca="1">+IF(AND(ISNUMBER(OFFSET('Hygiene Data'!$E$5,0,10*ROW('Hygiene Data'!E141))),'Data Summary'!DR147="Yes"),OFFSET('Hygiene Data'!$E$5,0,10*ROW('Hygiene Data'!E141)),NA())</f>
        <v>#N/A</v>
      </c>
      <c r="BD147" s="539" t="e">
        <f ca="1">+IF(AND(ISNUMBER(OFFSET('Hygiene Data'!$E$7,0,10*ROW('Hygiene Data'!E141))),'Data Summary'!DS147="Yes"),OFFSET('Hygiene Data'!$E$7,0,10*ROW('Hygiene Data'!E141)),NA())</f>
        <v>#N/A</v>
      </c>
      <c r="BE147" s="539" t="e">
        <f ca="1">+IF(AND(ISNUMBER(OFFSET('Hygiene Data'!$E$9,0,10*ROW('Hygiene Data'!E141))),'Data Summary'!DT147="Yes"),OFFSET('Hygiene Data'!$E$9,0,10*ROW('Hygiene Data'!E141)),NA())</f>
        <v>#N/A</v>
      </c>
      <c r="BF147" s="539" t="e">
        <f ca="1">+IF(AND(ISNUMBER(OFFSET('Hygiene Data'!$F$5,0,10*ROW('Hygiene Data'!F141))),'Data Summary'!DU147="Yes"),OFFSET('Hygiene Data'!$F$5,0,10*ROW('Hygiene Data'!F141)),NA())</f>
        <v>#N/A</v>
      </c>
      <c r="BG147" s="539" t="e">
        <f ca="1">+IF(AND(ISNUMBER(OFFSET('Hygiene Data'!$F$7,0,10*ROW('Hygiene Data'!F141))),'Data Summary'!DV147="Yes"),OFFSET('Hygiene Data'!$F$7,0,10*ROW('Hygiene Data'!F141)),NA())</f>
        <v>#N/A</v>
      </c>
      <c r="BH147" s="539" t="e">
        <f ca="1">+IF(AND(ISNUMBER(OFFSET('Hygiene Data'!$F$9,0,10*ROW('Hygiene Data'!F141))),'Data Summary'!DW147="Yes"),OFFSET('Hygiene Data'!$F$9,0,10*ROW('Hygiene Data'!F141)),NA())</f>
        <v>#N/A</v>
      </c>
      <c r="BI147" s="539" t="e">
        <f ca="1">+IF(AND(ISNUMBER(OFFSET('Hygiene Data'!$G$5,0,10*ROW('Hygiene Data'!G141))),'Data Summary'!DX147="Yes"),OFFSET('Hygiene Data'!$G$5,0,10*ROW('Hygiene Data'!G141)),NA())</f>
        <v>#N/A</v>
      </c>
      <c r="BJ147" s="539" t="e">
        <f ca="1">+IF(AND(ISNUMBER(OFFSET('Hygiene Data'!$G$7,0,10*ROW('Hygiene Data'!G141))),'Data Summary'!DY147="Yes"),OFFSET('Hygiene Data'!$G$7,0,10*ROW('Hygiene Data'!G141)),NA())</f>
        <v>#N/A</v>
      </c>
      <c r="BK147" s="539" t="e">
        <f ca="1">+IF(AND(ISNUMBER(OFFSET('Hygiene Data'!$G$9,0,10*ROW('Hygiene Data'!G141))),'Data Summary'!DZ147="Yes"),OFFSET('Hygiene Data'!$G$9,0,10*ROW('Hygiene Data'!G141)),NA())</f>
        <v>#N/A</v>
      </c>
      <c r="BL147" s="539" t="e">
        <f ca="1">+IF(AND(ISNUMBER(OFFSET('Hygiene Data'!$H$5,0,10*ROW('Hygiene Data'!H141))),'Data Summary'!EA147="Yes"),OFFSET('Hygiene Data'!$H$5,0,10*ROW('Hygiene Data'!H141)),NA())</f>
        <v>#N/A</v>
      </c>
      <c r="BM147" s="539" t="e">
        <f ca="1">+IF(AND(ISNUMBER(OFFSET('Hygiene Data'!$H$7,0,10*ROW('Hygiene Data'!H141))),'Data Summary'!EB147="Yes"),OFFSET('Hygiene Data'!$H$7,0,10*ROW('Hygiene Data'!H141)),NA())</f>
        <v>#N/A</v>
      </c>
      <c r="BN147" s="539" t="e">
        <f ca="1">+IF(AND(ISNUMBER(OFFSET('Hygiene Data'!$H$9,0,10*ROW('Hygiene Data'!H141))),'Data Summary'!EC147="Yes"),OFFSET('Hygiene Data'!$H$9,0,10*ROW('Hygiene Data'!H141)),NA())</f>
        <v>#N/A</v>
      </c>
      <c r="BO147" s="539" t="e">
        <f ca="1">+IF(AND(ISNUMBER(OFFSET('Hygiene Data'!$I$5,0,10*ROW('Hygiene Data'!I141))),'Data Summary'!ED147="Yes"),OFFSET('Hygiene Data'!$I$5,0,10*ROW('Hygiene Data'!I141)),NA())</f>
        <v>#N/A</v>
      </c>
      <c r="BP147" s="539" t="e">
        <f ca="1">+IF(AND(ISNUMBER(OFFSET('Hygiene Data'!$I$7,0,10*ROW('Hygiene Data'!I141))),'Data Summary'!EE147="Yes"),OFFSET('Hygiene Data'!$I$7,0,10*ROW('Hygiene Data'!I141)),NA())</f>
        <v>#N/A</v>
      </c>
      <c r="BQ147" s="539" t="e">
        <f ca="1">+IF(AND(ISNUMBER(OFFSET('Hygiene Data'!$I$9,0,10*ROW('Hygiene Data'!I141))),'Data Summary'!EF147="Yes"),OFFSET('Hygiene Data'!$I$9,0,10*ROW('Hygiene Data'!I141)),NA())</f>
        <v>#N/A</v>
      </c>
    </row>
    <row r="148" spans="1:69" x14ac:dyDescent="0.25">
      <c r="A148" s="535" t="e">
        <f ca="1">+RIGHT('Data Summary'!A148,LEN('Data Summary'!A148)-9)</f>
        <v>#VALUE!</v>
      </c>
      <c r="B148" s="509" t="str">
        <f ca="1">+IF(ISTEXT('Data Summary'!B148),'Data Summary'!B148,"")</f>
        <v/>
      </c>
      <c r="C148" s="536" t="e">
        <f ca="1">+VALUE('Data Summary'!C148)</f>
        <v>#VALUE!</v>
      </c>
      <c r="D148" s="537" t="e">
        <f ca="1">+IF(AND(ISNUMBER(OFFSET('Water Data'!$D$4,0,10*ROW('Water Data'!D142))),'Data Summary'!BS148="Yes"),100-OFFSET('Water Data'!$D$4,0,10*ROW('Water Data'!D142)),NA())</f>
        <v>#N/A</v>
      </c>
      <c r="E148" s="537" t="e">
        <f ca="1">+IF(AND(ISNUMBER(OFFSET('Water Data'!$D$6,0,10*ROW('Water Data'!D142))),'Data Summary'!BT148="Yes"),OFFSET('Water Data'!$D$6,0,10*ROW('Water Data'!D142)),NA())</f>
        <v>#N/A</v>
      </c>
      <c r="F148" s="537" t="e">
        <f ca="1">+IF(AND(ISNUMBER(OFFSET('Water Data'!$D$9,0,10*ROW('Water Data'!D142))),'Data Summary'!BU148="Yes"),OFFSET('Water Data'!$D$9,0,10*ROW('Water Data'!D142)),NA())</f>
        <v>#N/A</v>
      </c>
      <c r="G148" s="537" t="e">
        <f ca="1">+IF(AND(ISNUMBER(OFFSET('Water Data'!$E$4,0,10*ROW('Water Data'!E142))),'Data Summary'!BV148="Yes"),100-OFFSET('Water Data'!$E$4,0,10*ROW('Water Data'!E142)),NA())</f>
        <v>#N/A</v>
      </c>
      <c r="H148" s="537" t="e">
        <f ca="1">+IF(AND(ISNUMBER(OFFSET('Water Data'!$E$6,0,10*ROW('Water Data'!E142))),'Data Summary'!BW148="Yes"),OFFSET('Water Data'!$E$6,0,10*ROW('Water Data'!E142)),NA())</f>
        <v>#N/A</v>
      </c>
      <c r="I148" s="537" t="e">
        <f ca="1">+IF(AND(ISNUMBER(OFFSET('Water Data'!$E$9,0,10*ROW('Water Data'!E142))),'Data Summary'!BX148="Yes"),OFFSET('Water Data'!$E$9,0,10*ROW('Water Data'!E142)),NA())</f>
        <v>#N/A</v>
      </c>
      <c r="J148" s="537" t="e">
        <f ca="1">+IF(AND(ISNUMBER(OFFSET('Water Data'!$F$4,0,10*ROW('Water Data'!F142))),'Data Summary'!BY148="Yes"),100-OFFSET('Water Data'!$F$4,0,10*ROW('Water Data'!F142)),NA())</f>
        <v>#N/A</v>
      </c>
      <c r="K148" s="537" t="e">
        <f ca="1">+IF(AND(ISNUMBER(OFFSET('Water Data'!$F$6,0,10*ROW('Water Data'!F142))),'Data Summary'!BZ148="Yes"),OFFSET('Water Data'!$F$6,0,10*ROW('Water Data'!F142)),NA())</f>
        <v>#N/A</v>
      </c>
      <c r="L148" s="537" t="e">
        <f ca="1">+IF(AND(ISNUMBER(OFFSET('Water Data'!$F$9,0,10*ROW('Water Data'!F142))),'Data Summary'!CA148="Yes"),OFFSET('Water Data'!$F$9,0,10*ROW('Water Data'!F142)),NA())</f>
        <v>#N/A</v>
      </c>
      <c r="M148" s="537" t="e">
        <f ca="1">+IF(AND(ISNUMBER(OFFSET('Water Data'!$G$4,0,10*ROW('Water Data'!G142))),'Data Summary'!CB148="Yes"),100-OFFSET('Water Data'!$G$4,0,10*ROW('Water Data'!G142)),NA())</f>
        <v>#N/A</v>
      </c>
      <c r="N148" s="537" t="e">
        <f ca="1">+IF(AND(ISNUMBER(OFFSET('Water Data'!$G$6,0,10*ROW('Water Data'!G142))),'Data Summary'!CC148="Yes"),OFFSET('Water Data'!$G$6,0,10*ROW('Water Data'!G142)),NA())</f>
        <v>#N/A</v>
      </c>
      <c r="O148" s="537" t="e">
        <f ca="1">+IF(AND(ISNUMBER(OFFSET('Water Data'!$G$9,0,10*ROW('Water Data'!G142))),'Data Summary'!CD148="Yes"),OFFSET('Water Data'!$G$9,0,10*ROW('Water Data'!G142)),NA())</f>
        <v>#N/A</v>
      </c>
      <c r="P148" s="537" t="e">
        <f ca="1">+IF(AND(ISNUMBER(OFFSET('Water Data'!$H$4,0,10*ROW('Water Data'!H142))),'Data Summary'!CE148="Yes"),100-OFFSET('Water Data'!$H$4,0,10*ROW('Water Data'!H142)),NA())</f>
        <v>#N/A</v>
      </c>
      <c r="Q148" s="537" t="e">
        <f ca="1">+IF(AND(ISNUMBER(OFFSET('Water Data'!$H$6,0,10*ROW('Water Data'!H142))),'Data Summary'!CF148="Yes"),OFFSET('Water Data'!$H$6,0,10*ROW('Water Data'!H142)),NA())</f>
        <v>#N/A</v>
      </c>
      <c r="R148" s="537" t="e">
        <f ca="1">+IF(AND(ISNUMBER(OFFSET('Water Data'!$H$9,0,10*ROW('Water Data'!H142))),'Data Summary'!CG148="Yes"),OFFSET('Water Data'!$H$9,0,10*ROW('Water Data'!H142)),NA())</f>
        <v>#N/A</v>
      </c>
      <c r="S148" s="537" t="e">
        <f ca="1">+IF(AND(ISNUMBER(OFFSET('Water Data'!$I$4,0,10*ROW('Water Data'!I142))),'Data Summary'!CH148="Yes"),100-OFFSET('Water Data'!$I$4,0,10*ROW('Water Data'!I142)),NA())</f>
        <v>#N/A</v>
      </c>
      <c r="T148" s="537" t="e">
        <f ca="1">+IF(AND(ISNUMBER(OFFSET('Water Data'!$I$6,0,10*ROW('Water Data'!I142))),'Data Summary'!CI148="Yes"),OFFSET('Water Data'!$I$6,0,10*ROW('Water Data'!I142)),NA())</f>
        <v>#N/A</v>
      </c>
      <c r="U148" s="537" t="e">
        <f ca="1">+IF(AND(ISNUMBER(OFFSET('Water Data'!$I$9,0,10*ROW('Water Data'!I142))),'Data Summary'!CJ148="Yes"),OFFSET('Water Data'!$I$9,0,10*ROW('Water Data'!I142)),NA())</f>
        <v>#N/A</v>
      </c>
      <c r="V148" s="538" t="e">
        <f ca="1">+IF(AND(ISNUMBER(OFFSET('Sanitation Data'!$D$4,0,10*ROW('Sanitation Data'!D142))),'Data Summary'!CK148="Yes"),100-OFFSET('Sanitation Data'!$D$4,0,10*ROW('Sanitation Data'!D142)),NA())</f>
        <v>#N/A</v>
      </c>
      <c r="W148" s="538" t="e">
        <f ca="1">+IF(AND(ISNUMBER(OFFSET('Sanitation Data'!$D$6,0,10*ROW('Sanitation Data'!D142))),'Data Summary'!CL148="Yes"),OFFSET('Sanitation Data'!$D$6,0,10*ROW('Sanitation Data'!D142)),NA())</f>
        <v>#N/A</v>
      </c>
      <c r="X148" s="538" t="e">
        <f ca="1">+IF(AND(ISNUMBER(OFFSET('Sanitation Data'!$D$10,0,10*ROW('Sanitation Data'!D142))),'Data Summary'!CM148="Yes"),OFFSET('Sanitation Data'!$D$10,0,10*ROW('Sanitation Data'!D142)),NA())</f>
        <v>#N/A</v>
      </c>
      <c r="Y148" s="538" t="e">
        <f ca="1">+IF(AND(ISNUMBER(OFFSET('Sanitation Data'!$D$11,0,10*ROW('Sanitation Data'!D142))),'Data Summary'!CN148="Yes"),OFFSET('Sanitation Data'!$D$11,0,10*ROW('Sanitation Data'!D142)),NA())</f>
        <v>#N/A</v>
      </c>
      <c r="Z148" s="538" t="e">
        <f ca="1">+IF(AND(ISNUMBER(OFFSET('Sanitation Data'!$D$12,0,10*ROW('Sanitation Data'!D142))),'Data Summary'!CO148="Yes"),OFFSET('Sanitation Data'!$D$12,0,10*ROW('Sanitation Data'!D142)),NA())</f>
        <v>#N/A</v>
      </c>
      <c r="AA148" s="538" t="e">
        <f ca="1">+IF(AND(ISNUMBER(OFFSET('Sanitation Data'!$E$4,0,10*ROW('Sanitation Data'!E142))),'Data Summary'!CP148="Yes"),100-OFFSET('Sanitation Data'!$E$4,0,10*ROW('Sanitation Data'!E142)),NA())</f>
        <v>#N/A</v>
      </c>
      <c r="AB148" s="538" t="e">
        <f ca="1">+IF(AND(ISNUMBER(OFFSET('Sanitation Data'!$E$6,0,10*ROW('Sanitation Data'!E142))),'Data Summary'!CQ148="Yes"),OFFSET('Sanitation Data'!$E$6,0,10*ROW('Sanitation Data'!E142)),NA())</f>
        <v>#N/A</v>
      </c>
      <c r="AC148" s="538" t="e">
        <f ca="1">+IF(AND(ISNUMBER(OFFSET('Sanitation Data'!$E$10,0,10*ROW('Sanitation Data'!E142))),'Data Summary'!CR148="Yes"),OFFSET('Sanitation Data'!$E$10,0,10*ROW('Sanitation Data'!E142)),NA())</f>
        <v>#N/A</v>
      </c>
      <c r="AD148" s="538" t="e">
        <f ca="1">+IF(AND(ISNUMBER(OFFSET('Sanitation Data'!$E$11,0,10*ROW('Sanitation Data'!E142))),'Data Summary'!CS148="Yes"),OFFSET('Sanitation Data'!$E$11,0,10*ROW('Sanitation Data'!E142)),NA())</f>
        <v>#N/A</v>
      </c>
      <c r="AE148" s="538" t="e">
        <f ca="1">+IF(AND(ISNUMBER(OFFSET('Sanitation Data'!$E$12,0,10*ROW('Sanitation Data'!E142))),'Data Summary'!CT148="Yes"),OFFSET('Sanitation Data'!$E$12,0,10*ROW('Sanitation Data'!E142)),NA())</f>
        <v>#N/A</v>
      </c>
      <c r="AF148" s="538" t="e">
        <f ca="1">+IF(AND(ISNUMBER(OFFSET('Sanitation Data'!$F$4,0,10*ROW('Sanitation Data'!F142))),'Data Summary'!CU148="Yes"),100-OFFSET('Sanitation Data'!$F$4,0,10*ROW('Sanitation Data'!F142)),NA())</f>
        <v>#N/A</v>
      </c>
      <c r="AG148" s="538" t="e">
        <f ca="1">+IF(AND(ISNUMBER(OFFSET('Sanitation Data'!$F$6,0,10*ROW('Sanitation Data'!F142))),'Data Summary'!CV148="Yes"),OFFSET('Sanitation Data'!$F$6,0,10*ROW('Sanitation Data'!F142)),NA())</f>
        <v>#N/A</v>
      </c>
      <c r="AH148" s="538" t="e">
        <f ca="1">+IF(AND(ISNUMBER(OFFSET('Sanitation Data'!$F$10,0,10*ROW('Sanitation Data'!F142))),'Data Summary'!CW148="Yes"),OFFSET('Sanitation Data'!$F$10,0,10*ROW('Sanitation Data'!F142)),NA())</f>
        <v>#N/A</v>
      </c>
      <c r="AI148" s="538" t="e">
        <f ca="1">+IF(AND(ISNUMBER(OFFSET('Sanitation Data'!$F$11,0,10*ROW('Sanitation Data'!F142))),'Data Summary'!CX148="Yes"),OFFSET('Sanitation Data'!$F$11,0,10*ROW('Sanitation Data'!F142)),NA())</f>
        <v>#N/A</v>
      </c>
      <c r="AJ148" s="538" t="e">
        <f ca="1">+IF(AND(ISNUMBER(OFFSET('Sanitation Data'!$F$12,0,10*ROW('Sanitation Data'!F142))),'Data Summary'!CY148="Yes"),OFFSET('Sanitation Data'!$F$12,0,10*ROW('Sanitation Data'!F142)),NA())</f>
        <v>#N/A</v>
      </c>
      <c r="AK148" s="538" t="e">
        <f ca="1">+IF(AND(ISNUMBER(OFFSET('Sanitation Data'!$G$4,0,10*ROW('Sanitation Data'!G142))),'Data Summary'!CZ148="Yes"),100-OFFSET('Sanitation Data'!$G$4,0,10*ROW('Sanitation Data'!G142)),NA())</f>
        <v>#N/A</v>
      </c>
      <c r="AL148" s="538" t="e">
        <f ca="1">+IF(AND(ISNUMBER(OFFSET('Sanitation Data'!$G$6,0,10*ROW('Sanitation Data'!G142))),'Data Summary'!DA148="Yes"),OFFSET('Sanitation Data'!$G$6,0,10*ROW('Sanitation Data'!G142)),NA())</f>
        <v>#N/A</v>
      </c>
      <c r="AM148" s="538" t="e">
        <f ca="1">+IF(AND(ISNUMBER(OFFSET('Sanitation Data'!$G$10,0,10*ROW('Sanitation Data'!G142))),'Data Summary'!DB148="Yes"),OFFSET('Sanitation Data'!$G$10,0,10*ROW('Sanitation Data'!G142)),NA())</f>
        <v>#N/A</v>
      </c>
      <c r="AN148" s="538" t="e">
        <f ca="1">+IF(AND(ISNUMBER(OFFSET('Sanitation Data'!$G$11,0,10*ROW('Sanitation Data'!G142))),'Data Summary'!DC148="Yes"),OFFSET('Sanitation Data'!$G$11,0,10*ROW('Sanitation Data'!G142)),NA())</f>
        <v>#N/A</v>
      </c>
      <c r="AO148" s="538" t="e">
        <f ca="1">+IF(AND(ISNUMBER(OFFSET('Sanitation Data'!$G$12,0,10*ROW('Sanitation Data'!G142))),'Data Summary'!DD148="Yes"),OFFSET('Sanitation Data'!$G$12,0,10*ROW('Sanitation Data'!G142)),NA())</f>
        <v>#N/A</v>
      </c>
      <c r="AP148" s="538" t="e">
        <f ca="1">+IF(AND(ISNUMBER(OFFSET('Sanitation Data'!$H$4,0,10*ROW('Sanitation Data'!H142))),'Data Summary'!DE148="Yes"),100-OFFSET('Sanitation Data'!$H$4,0,10*ROW('Sanitation Data'!H142)),NA())</f>
        <v>#N/A</v>
      </c>
      <c r="AQ148" s="538" t="e">
        <f ca="1">+IF(AND(ISNUMBER(OFFSET('Sanitation Data'!$H$6,0,10*ROW('Sanitation Data'!H142))),'Data Summary'!DF148="Yes"),OFFSET('Sanitation Data'!$H$6,0,10*ROW('Sanitation Data'!H142)),NA())</f>
        <v>#N/A</v>
      </c>
      <c r="AR148" s="538" t="e">
        <f ca="1">+IF(AND(ISNUMBER(OFFSET('Sanitation Data'!$H$10,0,10*ROW('Sanitation Data'!H142))),'Data Summary'!DG148="Yes"),OFFSET('Sanitation Data'!$H$10,0,10*ROW('Sanitation Data'!H142)),NA())</f>
        <v>#N/A</v>
      </c>
      <c r="AS148" s="538" t="e">
        <f ca="1">+IF(AND(ISNUMBER(OFFSET('Sanitation Data'!$H$11,0,10*ROW('Sanitation Data'!H142))),'Data Summary'!DH148="Yes"),OFFSET('Sanitation Data'!$H$11,0,10*ROW('Sanitation Data'!H142)),NA())</f>
        <v>#N/A</v>
      </c>
      <c r="AT148" s="538" t="e">
        <f ca="1">+IF(AND(ISNUMBER(OFFSET('Sanitation Data'!$H$12,0,10*ROW('Sanitation Data'!H142))),'Data Summary'!DI148="Yes"),OFFSET('Sanitation Data'!$H$12,0,10*ROW('Sanitation Data'!H142)),NA())</f>
        <v>#N/A</v>
      </c>
      <c r="AU148" s="538" t="e">
        <f ca="1">+IF(AND(ISNUMBER(OFFSET('Sanitation Data'!$I$4,0,10*ROW('Sanitation Data'!I142))),'Data Summary'!DJ148="Yes"),100-OFFSET('Sanitation Data'!$I$4,0,10*ROW('Sanitation Data'!I142)),NA())</f>
        <v>#N/A</v>
      </c>
      <c r="AV148" s="538" t="e">
        <f ca="1">+IF(AND(ISNUMBER(OFFSET('Sanitation Data'!$I$6,0,10*ROW('Sanitation Data'!I142))),'Data Summary'!DK148="Yes"),OFFSET('Sanitation Data'!$I$6,0,10*ROW('Sanitation Data'!I142)),NA())</f>
        <v>#N/A</v>
      </c>
      <c r="AW148" s="538" t="e">
        <f ca="1">+IF(AND(ISNUMBER(OFFSET('Sanitation Data'!$I$10,0,10*ROW('Sanitation Data'!I142))),'Data Summary'!DL148="Yes"),OFFSET('Sanitation Data'!$I$10,0,10*ROW('Sanitation Data'!I142)),NA())</f>
        <v>#N/A</v>
      </c>
      <c r="AX148" s="538" t="e">
        <f ca="1">+IF(AND(ISNUMBER(OFFSET('Sanitation Data'!$I$11,0,10*ROW('Sanitation Data'!I142))),'Data Summary'!DM148="Yes"),OFFSET('Sanitation Data'!$I$11,0,10*ROW('Sanitation Data'!I142)),NA())</f>
        <v>#N/A</v>
      </c>
      <c r="AY148" s="538" t="e">
        <f ca="1">+IF(AND(ISNUMBER(OFFSET('Sanitation Data'!$I$12,0,10*ROW('Sanitation Data'!I142))),'Data Summary'!DN148="Yes"),OFFSET('Sanitation Data'!$I$12,0,10*ROW('Sanitation Data'!I142)),NA())</f>
        <v>#N/A</v>
      </c>
      <c r="AZ148" s="539" t="e">
        <f ca="1">+IF(AND(ISNUMBER(OFFSET('Hygiene Data'!$D$5,0,10*ROW('Hygiene Data'!D142))),'Data Summary'!DO148="Yes"),OFFSET('Hygiene Data'!$D$5,0,10*ROW('Hygiene Data'!D142)),NA())</f>
        <v>#N/A</v>
      </c>
      <c r="BA148" s="539" t="e">
        <f ca="1">+IF(AND(ISNUMBER(OFFSET('Hygiene Data'!$D$7,0,10*ROW('Hygiene Data'!D142))),'Data Summary'!DP148="Yes"),OFFSET('Hygiene Data'!$D$7,0,10*ROW('Hygiene Data'!D142)),NA())</f>
        <v>#N/A</v>
      </c>
      <c r="BB148" s="539" t="e">
        <f ca="1">+IF(AND(ISNUMBER(OFFSET('Hygiene Data'!$D$9,0,10*ROW('Hygiene Data'!D142))),'Data Summary'!DQ148="Yes"),OFFSET('Hygiene Data'!$D$9,0,10*ROW('Hygiene Data'!D142)),NA())</f>
        <v>#N/A</v>
      </c>
      <c r="BC148" s="539" t="e">
        <f ca="1">+IF(AND(ISNUMBER(OFFSET('Hygiene Data'!$E$5,0,10*ROW('Hygiene Data'!E142))),'Data Summary'!DR148="Yes"),OFFSET('Hygiene Data'!$E$5,0,10*ROW('Hygiene Data'!E142)),NA())</f>
        <v>#N/A</v>
      </c>
      <c r="BD148" s="539" t="e">
        <f ca="1">+IF(AND(ISNUMBER(OFFSET('Hygiene Data'!$E$7,0,10*ROW('Hygiene Data'!E142))),'Data Summary'!DS148="Yes"),OFFSET('Hygiene Data'!$E$7,0,10*ROW('Hygiene Data'!E142)),NA())</f>
        <v>#N/A</v>
      </c>
      <c r="BE148" s="539" t="e">
        <f ca="1">+IF(AND(ISNUMBER(OFFSET('Hygiene Data'!$E$9,0,10*ROW('Hygiene Data'!E142))),'Data Summary'!DT148="Yes"),OFFSET('Hygiene Data'!$E$9,0,10*ROW('Hygiene Data'!E142)),NA())</f>
        <v>#N/A</v>
      </c>
      <c r="BF148" s="539" t="e">
        <f ca="1">+IF(AND(ISNUMBER(OFFSET('Hygiene Data'!$F$5,0,10*ROW('Hygiene Data'!F142))),'Data Summary'!DU148="Yes"),OFFSET('Hygiene Data'!$F$5,0,10*ROW('Hygiene Data'!F142)),NA())</f>
        <v>#N/A</v>
      </c>
      <c r="BG148" s="539" t="e">
        <f ca="1">+IF(AND(ISNUMBER(OFFSET('Hygiene Data'!$F$7,0,10*ROW('Hygiene Data'!F142))),'Data Summary'!DV148="Yes"),OFFSET('Hygiene Data'!$F$7,0,10*ROW('Hygiene Data'!F142)),NA())</f>
        <v>#N/A</v>
      </c>
      <c r="BH148" s="539" t="e">
        <f ca="1">+IF(AND(ISNUMBER(OFFSET('Hygiene Data'!$F$9,0,10*ROW('Hygiene Data'!F142))),'Data Summary'!DW148="Yes"),OFFSET('Hygiene Data'!$F$9,0,10*ROW('Hygiene Data'!F142)),NA())</f>
        <v>#N/A</v>
      </c>
      <c r="BI148" s="539" t="e">
        <f ca="1">+IF(AND(ISNUMBER(OFFSET('Hygiene Data'!$G$5,0,10*ROW('Hygiene Data'!G142))),'Data Summary'!DX148="Yes"),OFFSET('Hygiene Data'!$G$5,0,10*ROW('Hygiene Data'!G142)),NA())</f>
        <v>#N/A</v>
      </c>
      <c r="BJ148" s="539" t="e">
        <f ca="1">+IF(AND(ISNUMBER(OFFSET('Hygiene Data'!$G$7,0,10*ROW('Hygiene Data'!G142))),'Data Summary'!DY148="Yes"),OFFSET('Hygiene Data'!$G$7,0,10*ROW('Hygiene Data'!G142)),NA())</f>
        <v>#N/A</v>
      </c>
      <c r="BK148" s="539" t="e">
        <f ca="1">+IF(AND(ISNUMBER(OFFSET('Hygiene Data'!$G$9,0,10*ROW('Hygiene Data'!G142))),'Data Summary'!DZ148="Yes"),OFFSET('Hygiene Data'!$G$9,0,10*ROW('Hygiene Data'!G142)),NA())</f>
        <v>#N/A</v>
      </c>
      <c r="BL148" s="539" t="e">
        <f ca="1">+IF(AND(ISNUMBER(OFFSET('Hygiene Data'!$H$5,0,10*ROW('Hygiene Data'!H142))),'Data Summary'!EA148="Yes"),OFFSET('Hygiene Data'!$H$5,0,10*ROW('Hygiene Data'!H142)),NA())</f>
        <v>#N/A</v>
      </c>
      <c r="BM148" s="539" t="e">
        <f ca="1">+IF(AND(ISNUMBER(OFFSET('Hygiene Data'!$H$7,0,10*ROW('Hygiene Data'!H142))),'Data Summary'!EB148="Yes"),OFFSET('Hygiene Data'!$H$7,0,10*ROW('Hygiene Data'!H142)),NA())</f>
        <v>#N/A</v>
      </c>
      <c r="BN148" s="539" t="e">
        <f ca="1">+IF(AND(ISNUMBER(OFFSET('Hygiene Data'!$H$9,0,10*ROW('Hygiene Data'!H142))),'Data Summary'!EC148="Yes"),OFFSET('Hygiene Data'!$H$9,0,10*ROW('Hygiene Data'!H142)),NA())</f>
        <v>#N/A</v>
      </c>
      <c r="BO148" s="539" t="e">
        <f ca="1">+IF(AND(ISNUMBER(OFFSET('Hygiene Data'!$I$5,0,10*ROW('Hygiene Data'!I142))),'Data Summary'!ED148="Yes"),OFFSET('Hygiene Data'!$I$5,0,10*ROW('Hygiene Data'!I142)),NA())</f>
        <v>#N/A</v>
      </c>
      <c r="BP148" s="539" t="e">
        <f ca="1">+IF(AND(ISNUMBER(OFFSET('Hygiene Data'!$I$7,0,10*ROW('Hygiene Data'!I142))),'Data Summary'!EE148="Yes"),OFFSET('Hygiene Data'!$I$7,0,10*ROW('Hygiene Data'!I142)),NA())</f>
        <v>#N/A</v>
      </c>
      <c r="BQ148" s="539" t="e">
        <f ca="1">+IF(AND(ISNUMBER(OFFSET('Hygiene Data'!$I$9,0,10*ROW('Hygiene Data'!I142))),'Data Summary'!EF148="Yes"),OFFSET('Hygiene Data'!$I$9,0,10*ROW('Hygiene Data'!I142)),NA())</f>
        <v>#N/A</v>
      </c>
    </row>
    <row r="149" spans="1:69" x14ac:dyDescent="0.25">
      <c r="A149" s="535" t="e">
        <f ca="1">+RIGHT('Data Summary'!A149,LEN('Data Summary'!A149)-9)</f>
        <v>#VALUE!</v>
      </c>
      <c r="B149" s="509" t="str">
        <f ca="1">+IF(ISTEXT('Data Summary'!B149),'Data Summary'!B149,"")</f>
        <v/>
      </c>
      <c r="C149" s="536" t="e">
        <f ca="1">+VALUE('Data Summary'!C149)</f>
        <v>#VALUE!</v>
      </c>
      <c r="D149" s="537" t="e">
        <f ca="1">+IF(AND(ISNUMBER(OFFSET('Water Data'!$D$4,0,10*ROW('Water Data'!D143))),'Data Summary'!BS149="Yes"),100-OFFSET('Water Data'!$D$4,0,10*ROW('Water Data'!D143)),NA())</f>
        <v>#N/A</v>
      </c>
      <c r="E149" s="537" t="e">
        <f ca="1">+IF(AND(ISNUMBER(OFFSET('Water Data'!$D$6,0,10*ROW('Water Data'!D143))),'Data Summary'!BT149="Yes"),OFFSET('Water Data'!$D$6,0,10*ROW('Water Data'!D143)),NA())</f>
        <v>#N/A</v>
      </c>
      <c r="F149" s="537" t="e">
        <f ca="1">+IF(AND(ISNUMBER(OFFSET('Water Data'!$D$9,0,10*ROW('Water Data'!D143))),'Data Summary'!BU149="Yes"),OFFSET('Water Data'!$D$9,0,10*ROW('Water Data'!D143)),NA())</f>
        <v>#N/A</v>
      </c>
      <c r="G149" s="537" t="e">
        <f ca="1">+IF(AND(ISNUMBER(OFFSET('Water Data'!$E$4,0,10*ROW('Water Data'!E143))),'Data Summary'!BV149="Yes"),100-OFFSET('Water Data'!$E$4,0,10*ROW('Water Data'!E143)),NA())</f>
        <v>#N/A</v>
      </c>
      <c r="H149" s="537" t="e">
        <f ca="1">+IF(AND(ISNUMBER(OFFSET('Water Data'!$E$6,0,10*ROW('Water Data'!E143))),'Data Summary'!BW149="Yes"),OFFSET('Water Data'!$E$6,0,10*ROW('Water Data'!E143)),NA())</f>
        <v>#N/A</v>
      </c>
      <c r="I149" s="537" t="e">
        <f ca="1">+IF(AND(ISNUMBER(OFFSET('Water Data'!$E$9,0,10*ROW('Water Data'!E143))),'Data Summary'!BX149="Yes"),OFFSET('Water Data'!$E$9,0,10*ROW('Water Data'!E143)),NA())</f>
        <v>#N/A</v>
      </c>
      <c r="J149" s="537" t="e">
        <f ca="1">+IF(AND(ISNUMBER(OFFSET('Water Data'!$F$4,0,10*ROW('Water Data'!F143))),'Data Summary'!BY149="Yes"),100-OFFSET('Water Data'!$F$4,0,10*ROW('Water Data'!F143)),NA())</f>
        <v>#N/A</v>
      </c>
      <c r="K149" s="537" t="e">
        <f ca="1">+IF(AND(ISNUMBER(OFFSET('Water Data'!$F$6,0,10*ROW('Water Data'!F143))),'Data Summary'!BZ149="Yes"),OFFSET('Water Data'!$F$6,0,10*ROW('Water Data'!F143)),NA())</f>
        <v>#N/A</v>
      </c>
      <c r="L149" s="537" t="e">
        <f ca="1">+IF(AND(ISNUMBER(OFFSET('Water Data'!$F$9,0,10*ROW('Water Data'!F143))),'Data Summary'!CA149="Yes"),OFFSET('Water Data'!$F$9,0,10*ROW('Water Data'!F143)),NA())</f>
        <v>#N/A</v>
      </c>
      <c r="M149" s="537" t="e">
        <f ca="1">+IF(AND(ISNUMBER(OFFSET('Water Data'!$G$4,0,10*ROW('Water Data'!G143))),'Data Summary'!CB149="Yes"),100-OFFSET('Water Data'!$G$4,0,10*ROW('Water Data'!G143)),NA())</f>
        <v>#N/A</v>
      </c>
      <c r="N149" s="537" t="e">
        <f ca="1">+IF(AND(ISNUMBER(OFFSET('Water Data'!$G$6,0,10*ROW('Water Data'!G143))),'Data Summary'!CC149="Yes"),OFFSET('Water Data'!$G$6,0,10*ROW('Water Data'!G143)),NA())</f>
        <v>#N/A</v>
      </c>
      <c r="O149" s="537" t="e">
        <f ca="1">+IF(AND(ISNUMBER(OFFSET('Water Data'!$G$9,0,10*ROW('Water Data'!G143))),'Data Summary'!CD149="Yes"),OFFSET('Water Data'!$G$9,0,10*ROW('Water Data'!G143)),NA())</f>
        <v>#N/A</v>
      </c>
      <c r="P149" s="537" t="e">
        <f ca="1">+IF(AND(ISNUMBER(OFFSET('Water Data'!$H$4,0,10*ROW('Water Data'!H143))),'Data Summary'!CE149="Yes"),100-OFFSET('Water Data'!$H$4,0,10*ROW('Water Data'!H143)),NA())</f>
        <v>#N/A</v>
      </c>
      <c r="Q149" s="537" t="e">
        <f ca="1">+IF(AND(ISNUMBER(OFFSET('Water Data'!$H$6,0,10*ROW('Water Data'!H143))),'Data Summary'!CF149="Yes"),OFFSET('Water Data'!$H$6,0,10*ROW('Water Data'!H143)),NA())</f>
        <v>#N/A</v>
      </c>
      <c r="R149" s="537" t="e">
        <f ca="1">+IF(AND(ISNUMBER(OFFSET('Water Data'!$H$9,0,10*ROW('Water Data'!H143))),'Data Summary'!CG149="Yes"),OFFSET('Water Data'!$H$9,0,10*ROW('Water Data'!H143)),NA())</f>
        <v>#N/A</v>
      </c>
      <c r="S149" s="537" t="e">
        <f ca="1">+IF(AND(ISNUMBER(OFFSET('Water Data'!$I$4,0,10*ROW('Water Data'!I143))),'Data Summary'!CH149="Yes"),100-OFFSET('Water Data'!$I$4,0,10*ROW('Water Data'!I143)),NA())</f>
        <v>#N/A</v>
      </c>
      <c r="T149" s="537" t="e">
        <f ca="1">+IF(AND(ISNUMBER(OFFSET('Water Data'!$I$6,0,10*ROW('Water Data'!I143))),'Data Summary'!CI149="Yes"),OFFSET('Water Data'!$I$6,0,10*ROW('Water Data'!I143)),NA())</f>
        <v>#N/A</v>
      </c>
      <c r="U149" s="537" t="e">
        <f ca="1">+IF(AND(ISNUMBER(OFFSET('Water Data'!$I$9,0,10*ROW('Water Data'!I143))),'Data Summary'!CJ149="Yes"),OFFSET('Water Data'!$I$9,0,10*ROW('Water Data'!I143)),NA())</f>
        <v>#N/A</v>
      </c>
      <c r="V149" s="538" t="e">
        <f ca="1">+IF(AND(ISNUMBER(OFFSET('Sanitation Data'!$D$4,0,10*ROW('Sanitation Data'!D143))),'Data Summary'!CK149="Yes"),100-OFFSET('Sanitation Data'!$D$4,0,10*ROW('Sanitation Data'!D143)),NA())</f>
        <v>#N/A</v>
      </c>
      <c r="W149" s="538" t="e">
        <f ca="1">+IF(AND(ISNUMBER(OFFSET('Sanitation Data'!$D$6,0,10*ROW('Sanitation Data'!D143))),'Data Summary'!CL149="Yes"),OFFSET('Sanitation Data'!$D$6,0,10*ROW('Sanitation Data'!D143)),NA())</f>
        <v>#N/A</v>
      </c>
      <c r="X149" s="538" t="e">
        <f ca="1">+IF(AND(ISNUMBER(OFFSET('Sanitation Data'!$D$10,0,10*ROW('Sanitation Data'!D143))),'Data Summary'!CM149="Yes"),OFFSET('Sanitation Data'!$D$10,0,10*ROW('Sanitation Data'!D143)),NA())</f>
        <v>#N/A</v>
      </c>
      <c r="Y149" s="538" t="e">
        <f ca="1">+IF(AND(ISNUMBER(OFFSET('Sanitation Data'!$D$11,0,10*ROW('Sanitation Data'!D143))),'Data Summary'!CN149="Yes"),OFFSET('Sanitation Data'!$D$11,0,10*ROW('Sanitation Data'!D143)),NA())</f>
        <v>#N/A</v>
      </c>
      <c r="Z149" s="538" t="e">
        <f ca="1">+IF(AND(ISNUMBER(OFFSET('Sanitation Data'!$D$12,0,10*ROW('Sanitation Data'!D143))),'Data Summary'!CO149="Yes"),OFFSET('Sanitation Data'!$D$12,0,10*ROW('Sanitation Data'!D143)),NA())</f>
        <v>#N/A</v>
      </c>
      <c r="AA149" s="538" t="e">
        <f ca="1">+IF(AND(ISNUMBER(OFFSET('Sanitation Data'!$E$4,0,10*ROW('Sanitation Data'!E143))),'Data Summary'!CP149="Yes"),100-OFFSET('Sanitation Data'!$E$4,0,10*ROW('Sanitation Data'!E143)),NA())</f>
        <v>#N/A</v>
      </c>
      <c r="AB149" s="538" t="e">
        <f ca="1">+IF(AND(ISNUMBER(OFFSET('Sanitation Data'!$E$6,0,10*ROW('Sanitation Data'!E143))),'Data Summary'!CQ149="Yes"),OFFSET('Sanitation Data'!$E$6,0,10*ROW('Sanitation Data'!E143)),NA())</f>
        <v>#N/A</v>
      </c>
      <c r="AC149" s="538" t="e">
        <f ca="1">+IF(AND(ISNUMBER(OFFSET('Sanitation Data'!$E$10,0,10*ROW('Sanitation Data'!E143))),'Data Summary'!CR149="Yes"),OFFSET('Sanitation Data'!$E$10,0,10*ROW('Sanitation Data'!E143)),NA())</f>
        <v>#N/A</v>
      </c>
      <c r="AD149" s="538" t="e">
        <f ca="1">+IF(AND(ISNUMBER(OFFSET('Sanitation Data'!$E$11,0,10*ROW('Sanitation Data'!E143))),'Data Summary'!CS149="Yes"),OFFSET('Sanitation Data'!$E$11,0,10*ROW('Sanitation Data'!E143)),NA())</f>
        <v>#N/A</v>
      </c>
      <c r="AE149" s="538" t="e">
        <f ca="1">+IF(AND(ISNUMBER(OFFSET('Sanitation Data'!$E$12,0,10*ROW('Sanitation Data'!E143))),'Data Summary'!CT149="Yes"),OFFSET('Sanitation Data'!$E$12,0,10*ROW('Sanitation Data'!E143)),NA())</f>
        <v>#N/A</v>
      </c>
      <c r="AF149" s="538" t="e">
        <f ca="1">+IF(AND(ISNUMBER(OFFSET('Sanitation Data'!$F$4,0,10*ROW('Sanitation Data'!F143))),'Data Summary'!CU149="Yes"),100-OFFSET('Sanitation Data'!$F$4,0,10*ROW('Sanitation Data'!F143)),NA())</f>
        <v>#N/A</v>
      </c>
      <c r="AG149" s="538" t="e">
        <f ca="1">+IF(AND(ISNUMBER(OFFSET('Sanitation Data'!$F$6,0,10*ROW('Sanitation Data'!F143))),'Data Summary'!CV149="Yes"),OFFSET('Sanitation Data'!$F$6,0,10*ROW('Sanitation Data'!F143)),NA())</f>
        <v>#N/A</v>
      </c>
      <c r="AH149" s="538" t="e">
        <f ca="1">+IF(AND(ISNUMBER(OFFSET('Sanitation Data'!$F$10,0,10*ROW('Sanitation Data'!F143))),'Data Summary'!CW149="Yes"),OFFSET('Sanitation Data'!$F$10,0,10*ROW('Sanitation Data'!F143)),NA())</f>
        <v>#N/A</v>
      </c>
      <c r="AI149" s="538" t="e">
        <f ca="1">+IF(AND(ISNUMBER(OFFSET('Sanitation Data'!$F$11,0,10*ROW('Sanitation Data'!F143))),'Data Summary'!CX149="Yes"),OFFSET('Sanitation Data'!$F$11,0,10*ROW('Sanitation Data'!F143)),NA())</f>
        <v>#N/A</v>
      </c>
      <c r="AJ149" s="538" t="e">
        <f ca="1">+IF(AND(ISNUMBER(OFFSET('Sanitation Data'!$F$12,0,10*ROW('Sanitation Data'!F143))),'Data Summary'!CY149="Yes"),OFFSET('Sanitation Data'!$F$12,0,10*ROW('Sanitation Data'!F143)),NA())</f>
        <v>#N/A</v>
      </c>
      <c r="AK149" s="538" t="e">
        <f ca="1">+IF(AND(ISNUMBER(OFFSET('Sanitation Data'!$G$4,0,10*ROW('Sanitation Data'!G143))),'Data Summary'!CZ149="Yes"),100-OFFSET('Sanitation Data'!$G$4,0,10*ROW('Sanitation Data'!G143)),NA())</f>
        <v>#N/A</v>
      </c>
      <c r="AL149" s="538" t="e">
        <f ca="1">+IF(AND(ISNUMBER(OFFSET('Sanitation Data'!$G$6,0,10*ROW('Sanitation Data'!G143))),'Data Summary'!DA149="Yes"),OFFSET('Sanitation Data'!$G$6,0,10*ROW('Sanitation Data'!G143)),NA())</f>
        <v>#N/A</v>
      </c>
      <c r="AM149" s="538" t="e">
        <f ca="1">+IF(AND(ISNUMBER(OFFSET('Sanitation Data'!$G$10,0,10*ROW('Sanitation Data'!G143))),'Data Summary'!DB149="Yes"),OFFSET('Sanitation Data'!$G$10,0,10*ROW('Sanitation Data'!G143)),NA())</f>
        <v>#N/A</v>
      </c>
      <c r="AN149" s="538" t="e">
        <f ca="1">+IF(AND(ISNUMBER(OFFSET('Sanitation Data'!$G$11,0,10*ROW('Sanitation Data'!G143))),'Data Summary'!DC149="Yes"),OFFSET('Sanitation Data'!$G$11,0,10*ROW('Sanitation Data'!G143)),NA())</f>
        <v>#N/A</v>
      </c>
      <c r="AO149" s="538" t="e">
        <f ca="1">+IF(AND(ISNUMBER(OFFSET('Sanitation Data'!$G$12,0,10*ROW('Sanitation Data'!G143))),'Data Summary'!DD149="Yes"),OFFSET('Sanitation Data'!$G$12,0,10*ROW('Sanitation Data'!G143)),NA())</f>
        <v>#N/A</v>
      </c>
      <c r="AP149" s="538" t="e">
        <f ca="1">+IF(AND(ISNUMBER(OFFSET('Sanitation Data'!$H$4,0,10*ROW('Sanitation Data'!H143))),'Data Summary'!DE149="Yes"),100-OFFSET('Sanitation Data'!$H$4,0,10*ROW('Sanitation Data'!H143)),NA())</f>
        <v>#N/A</v>
      </c>
      <c r="AQ149" s="538" t="e">
        <f ca="1">+IF(AND(ISNUMBER(OFFSET('Sanitation Data'!$H$6,0,10*ROW('Sanitation Data'!H143))),'Data Summary'!DF149="Yes"),OFFSET('Sanitation Data'!$H$6,0,10*ROW('Sanitation Data'!H143)),NA())</f>
        <v>#N/A</v>
      </c>
      <c r="AR149" s="538" t="e">
        <f ca="1">+IF(AND(ISNUMBER(OFFSET('Sanitation Data'!$H$10,0,10*ROW('Sanitation Data'!H143))),'Data Summary'!DG149="Yes"),OFFSET('Sanitation Data'!$H$10,0,10*ROW('Sanitation Data'!H143)),NA())</f>
        <v>#N/A</v>
      </c>
      <c r="AS149" s="538" t="e">
        <f ca="1">+IF(AND(ISNUMBER(OFFSET('Sanitation Data'!$H$11,0,10*ROW('Sanitation Data'!H143))),'Data Summary'!DH149="Yes"),OFFSET('Sanitation Data'!$H$11,0,10*ROW('Sanitation Data'!H143)),NA())</f>
        <v>#N/A</v>
      </c>
      <c r="AT149" s="538" t="e">
        <f ca="1">+IF(AND(ISNUMBER(OFFSET('Sanitation Data'!$H$12,0,10*ROW('Sanitation Data'!H143))),'Data Summary'!DI149="Yes"),OFFSET('Sanitation Data'!$H$12,0,10*ROW('Sanitation Data'!H143)),NA())</f>
        <v>#N/A</v>
      </c>
      <c r="AU149" s="538" t="e">
        <f ca="1">+IF(AND(ISNUMBER(OFFSET('Sanitation Data'!$I$4,0,10*ROW('Sanitation Data'!I143))),'Data Summary'!DJ149="Yes"),100-OFFSET('Sanitation Data'!$I$4,0,10*ROW('Sanitation Data'!I143)),NA())</f>
        <v>#N/A</v>
      </c>
      <c r="AV149" s="538" t="e">
        <f ca="1">+IF(AND(ISNUMBER(OFFSET('Sanitation Data'!$I$6,0,10*ROW('Sanitation Data'!I143))),'Data Summary'!DK149="Yes"),OFFSET('Sanitation Data'!$I$6,0,10*ROW('Sanitation Data'!I143)),NA())</f>
        <v>#N/A</v>
      </c>
      <c r="AW149" s="538" t="e">
        <f ca="1">+IF(AND(ISNUMBER(OFFSET('Sanitation Data'!$I$10,0,10*ROW('Sanitation Data'!I143))),'Data Summary'!DL149="Yes"),OFFSET('Sanitation Data'!$I$10,0,10*ROW('Sanitation Data'!I143)),NA())</f>
        <v>#N/A</v>
      </c>
      <c r="AX149" s="538" t="e">
        <f ca="1">+IF(AND(ISNUMBER(OFFSET('Sanitation Data'!$I$11,0,10*ROW('Sanitation Data'!I143))),'Data Summary'!DM149="Yes"),OFFSET('Sanitation Data'!$I$11,0,10*ROW('Sanitation Data'!I143)),NA())</f>
        <v>#N/A</v>
      </c>
      <c r="AY149" s="538" t="e">
        <f ca="1">+IF(AND(ISNUMBER(OFFSET('Sanitation Data'!$I$12,0,10*ROW('Sanitation Data'!I143))),'Data Summary'!DN149="Yes"),OFFSET('Sanitation Data'!$I$12,0,10*ROW('Sanitation Data'!I143)),NA())</f>
        <v>#N/A</v>
      </c>
      <c r="AZ149" s="539" t="e">
        <f ca="1">+IF(AND(ISNUMBER(OFFSET('Hygiene Data'!$D$5,0,10*ROW('Hygiene Data'!D143))),'Data Summary'!DO149="Yes"),OFFSET('Hygiene Data'!$D$5,0,10*ROW('Hygiene Data'!D143)),NA())</f>
        <v>#N/A</v>
      </c>
      <c r="BA149" s="539" t="e">
        <f ca="1">+IF(AND(ISNUMBER(OFFSET('Hygiene Data'!$D$7,0,10*ROW('Hygiene Data'!D143))),'Data Summary'!DP149="Yes"),OFFSET('Hygiene Data'!$D$7,0,10*ROW('Hygiene Data'!D143)),NA())</f>
        <v>#N/A</v>
      </c>
      <c r="BB149" s="539" t="e">
        <f ca="1">+IF(AND(ISNUMBER(OFFSET('Hygiene Data'!$D$9,0,10*ROW('Hygiene Data'!D143))),'Data Summary'!DQ149="Yes"),OFFSET('Hygiene Data'!$D$9,0,10*ROW('Hygiene Data'!D143)),NA())</f>
        <v>#N/A</v>
      </c>
      <c r="BC149" s="539" t="e">
        <f ca="1">+IF(AND(ISNUMBER(OFFSET('Hygiene Data'!$E$5,0,10*ROW('Hygiene Data'!E143))),'Data Summary'!DR149="Yes"),OFFSET('Hygiene Data'!$E$5,0,10*ROW('Hygiene Data'!E143)),NA())</f>
        <v>#N/A</v>
      </c>
      <c r="BD149" s="539" t="e">
        <f ca="1">+IF(AND(ISNUMBER(OFFSET('Hygiene Data'!$E$7,0,10*ROW('Hygiene Data'!E143))),'Data Summary'!DS149="Yes"),OFFSET('Hygiene Data'!$E$7,0,10*ROW('Hygiene Data'!E143)),NA())</f>
        <v>#N/A</v>
      </c>
      <c r="BE149" s="539" t="e">
        <f ca="1">+IF(AND(ISNUMBER(OFFSET('Hygiene Data'!$E$9,0,10*ROW('Hygiene Data'!E143))),'Data Summary'!DT149="Yes"),OFFSET('Hygiene Data'!$E$9,0,10*ROW('Hygiene Data'!E143)),NA())</f>
        <v>#N/A</v>
      </c>
      <c r="BF149" s="539" t="e">
        <f ca="1">+IF(AND(ISNUMBER(OFFSET('Hygiene Data'!$F$5,0,10*ROW('Hygiene Data'!F143))),'Data Summary'!DU149="Yes"),OFFSET('Hygiene Data'!$F$5,0,10*ROW('Hygiene Data'!F143)),NA())</f>
        <v>#N/A</v>
      </c>
      <c r="BG149" s="539" t="e">
        <f ca="1">+IF(AND(ISNUMBER(OFFSET('Hygiene Data'!$F$7,0,10*ROW('Hygiene Data'!F143))),'Data Summary'!DV149="Yes"),OFFSET('Hygiene Data'!$F$7,0,10*ROW('Hygiene Data'!F143)),NA())</f>
        <v>#N/A</v>
      </c>
      <c r="BH149" s="539" t="e">
        <f ca="1">+IF(AND(ISNUMBER(OFFSET('Hygiene Data'!$F$9,0,10*ROW('Hygiene Data'!F143))),'Data Summary'!DW149="Yes"),OFFSET('Hygiene Data'!$F$9,0,10*ROW('Hygiene Data'!F143)),NA())</f>
        <v>#N/A</v>
      </c>
      <c r="BI149" s="539" t="e">
        <f ca="1">+IF(AND(ISNUMBER(OFFSET('Hygiene Data'!$G$5,0,10*ROW('Hygiene Data'!G143))),'Data Summary'!DX149="Yes"),OFFSET('Hygiene Data'!$G$5,0,10*ROW('Hygiene Data'!G143)),NA())</f>
        <v>#N/A</v>
      </c>
      <c r="BJ149" s="539" t="e">
        <f ca="1">+IF(AND(ISNUMBER(OFFSET('Hygiene Data'!$G$7,0,10*ROW('Hygiene Data'!G143))),'Data Summary'!DY149="Yes"),OFFSET('Hygiene Data'!$G$7,0,10*ROW('Hygiene Data'!G143)),NA())</f>
        <v>#N/A</v>
      </c>
      <c r="BK149" s="539" t="e">
        <f ca="1">+IF(AND(ISNUMBER(OFFSET('Hygiene Data'!$G$9,0,10*ROW('Hygiene Data'!G143))),'Data Summary'!DZ149="Yes"),OFFSET('Hygiene Data'!$G$9,0,10*ROW('Hygiene Data'!G143)),NA())</f>
        <v>#N/A</v>
      </c>
      <c r="BL149" s="539" t="e">
        <f ca="1">+IF(AND(ISNUMBER(OFFSET('Hygiene Data'!$H$5,0,10*ROW('Hygiene Data'!H143))),'Data Summary'!EA149="Yes"),OFFSET('Hygiene Data'!$H$5,0,10*ROW('Hygiene Data'!H143)),NA())</f>
        <v>#N/A</v>
      </c>
      <c r="BM149" s="539" t="e">
        <f ca="1">+IF(AND(ISNUMBER(OFFSET('Hygiene Data'!$H$7,0,10*ROW('Hygiene Data'!H143))),'Data Summary'!EB149="Yes"),OFFSET('Hygiene Data'!$H$7,0,10*ROW('Hygiene Data'!H143)),NA())</f>
        <v>#N/A</v>
      </c>
      <c r="BN149" s="539" t="e">
        <f ca="1">+IF(AND(ISNUMBER(OFFSET('Hygiene Data'!$H$9,0,10*ROW('Hygiene Data'!H143))),'Data Summary'!EC149="Yes"),OFFSET('Hygiene Data'!$H$9,0,10*ROW('Hygiene Data'!H143)),NA())</f>
        <v>#N/A</v>
      </c>
      <c r="BO149" s="539" t="e">
        <f ca="1">+IF(AND(ISNUMBER(OFFSET('Hygiene Data'!$I$5,0,10*ROW('Hygiene Data'!I143))),'Data Summary'!ED149="Yes"),OFFSET('Hygiene Data'!$I$5,0,10*ROW('Hygiene Data'!I143)),NA())</f>
        <v>#N/A</v>
      </c>
      <c r="BP149" s="539" t="e">
        <f ca="1">+IF(AND(ISNUMBER(OFFSET('Hygiene Data'!$I$7,0,10*ROW('Hygiene Data'!I143))),'Data Summary'!EE149="Yes"),OFFSET('Hygiene Data'!$I$7,0,10*ROW('Hygiene Data'!I143)),NA())</f>
        <v>#N/A</v>
      </c>
      <c r="BQ149" s="539" t="e">
        <f ca="1">+IF(AND(ISNUMBER(OFFSET('Hygiene Data'!$I$9,0,10*ROW('Hygiene Data'!I143))),'Data Summary'!EF149="Yes"),OFFSET('Hygiene Data'!$I$9,0,10*ROW('Hygiene Data'!I143)),NA())</f>
        <v>#N/A</v>
      </c>
    </row>
    <row r="150" spans="1:69" x14ac:dyDescent="0.25">
      <c r="A150" s="535" t="e">
        <f ca="1">+RIGHT('Data Summary'!A150,LEN('Data Summary'!A150)-9)</f>
        <v>#VALUE!</v>
      </c>
      <c r="B150" s="509" t="str">
        <f ca="1">+IF(ISTEXT('Data Summary'!B150),'Data Summary'!B150,"")</f>
        <v/>
      </c>
      <c r="C150" s="536" t="e">
        <f ca="1">+VALUE('Data Summary'!C150)</f>
        <v>#VALUE!</v>
      </c>
      <c r="D150" s="537" t="e">
        <f ca="1">+IF(AND(ISNUMBER(OFFSET('Water Data'!$D$4,0,10*ROW('Water Data'!D144))),'Data Summary'!BS150="Yes"),100-OFFSET('Water Data'!$D$4,0,10*ROW('Water Data'!D144)),NA())</f>
        <v>#N/A</v>
      </c>
      <c r="E150" s="537" t="e">
        <f ca="1">+IF(AND(ISNUMBER(OFFSET('Water Data'!$D$6,0,10*ROW('Water Data'!D144))),'Data Summary'!BT150="Yes"),OFFSET('Water Data'!$D$6,0,10*ROW('Water Data'!D144)),NA())</f>
        <v>#N/A</v>
      </c>
      <c r="F150" s="537" t="e">
        <f ca="1">+IF(AND(ISNUMBER(OFFSET('Water Data'!$D$9,0,10*ROW('Water Data'!D144))),'Data Summary'!BU150="Yes"),OFFSET('Water Data'!$D$9,0,10*ROW('Water Data'!D144)),NA())</f>
        <v>#N/A</v>
      </c>
      <c r="G150" s="537" t="e">
        <f ca="1">+IF(AND(ISNUMBER(OFFSET('Water Data'!$E$4,0,10*ROW('Water Data'!E144))),'Data Summary'!BV150="Yes"),100-OFFSET('Water Data'!$E$4,0,10*ROW('Water Data'!E144)),NA())</f>
        <v>#N/A</v>
      </c>
      <c r="H150" s="537" t="e">
        <f ca="1">+IF(AND(ISNUMBER(OFFSET('Water Data'!$E$6,0,10*ROW('Water Data'!E144))),'Data Summary'!BW150="Yes"),OFFSET('Water Data'!$E$6,0,10*ROW('Water Data'!E144)),NA())</f>
        <v>#N/A</v>
      </c>
      <c r="I150" s="537" t="e">
        <f ca="1">+IF(AND(ISNUMBER(OFFSET('Water Data'!$E$9,0,10*ROW('Water Data'!E144))),'Data Summary'!BX150="Yes"),OFFSET('Water Data'!$E$9,0,10*ROW('Water Data'!E144)),NA())</f>
        <v>#N/A</v>
      </c>
      <c r="J150" s="537" t="e">
        <f ca="1">+IF(AND(ISNUMBER(OFFSET('Water Data'!$F$4,0,10*ROW('Water Data'!F144))),'Data Summary'!BY150="Yes"),100-OFFSET('Water Data'!$F$4,0,10*ROW('Water Data'!F144)),NA())</f>
        <v>#N/A</v>
      </c>
      <c r="K150" s="537" t="e">
        <f ca="1">+IF(AND(ISNUMBER(OFFSET('Water Data'!$F$6,0,10*ROW('Water Data'!F144))),'Data Summary'!BZ150="Yes"),OFFSET('Water Data'!$F$6,0,10*ROW('Water Data'!F144)),NA())</f>
        <v>#N/A</v>
      </c>
      <c r="L150" s="537" t="e">
        <f ca="1">+IF(AND(ISNUMBER(OFFSET('Water Data'!$F$9,0,10*ROW('Water Data'!F144))),'Data Summary'!CA150="Yes"),OFFSET('Water Data'!$F$9,0,10*ROW('Water Data'!F144)),NA())</f>
        <v>#N/A</v>
      </c>
      <c r="M150" s="537" t="e">
        <f ca="1">+IF(AND(ISNUMBER(OFFSET('Water Data'!$G$4,0,10*ROW('Water Data'!G144))),'Data Summary'!CB150="Yes"),100-OFFSET('Water Data'!$G$4,0,10*ROW('Water Data'!G144)),NA())</f>
        <v>#N/A</v>
      </c>
      <c r="N150" s="537" t="e">
        <f ca="1">+IF(AND(ISNUMBER(OFFSET('Water Data'!$G$6,0,10*ROW('Water Data'!G144))),'Data Summary'!CC150="Yes"),OFFSET('Water Data'!$G$6,0,10*ROW('Water Data'!G144)),NA())</f>
        <v>#N/A</v>
      </c>
      <c r="O150" s="537" t="e">
        <f ca="1">+IF(AND(ISNUMBER(OFFSET('Water Data'!$G$9,0,10*ROW('Water Data'!G144))),'Data Summary'!CD150="Yes"),OFFSET('Water Data'!$G$9,0,10*ROW('Water Data'!G144)),NA())</f>
        <v>#N/A</v>
      </c>
      <c r="P150" s="537" t="e">
        <f ca="1">+IF(AND(ISNUMBER(OFFSET('Water Data'!$H$4,0,10*ROW('Water Data'!H144))),'Data Summary'!CE150="Yes"),100-OFFSET('Water Data'!$H$4,0,10*ROW('Water Data'!H144)),NA())</f>
        <v>#N/A</v>
      </c>
      <c r="Q150" s="537" t="e">
        <f ca="1">+IF(AND(ISNUMBER(OFFSET('Water Data'!$H$6,0,10*ROW('Water Data'!H144))),'Data Summary'!CF150="Yes"),OFFSET('Water Data'!$H$6,0,10*ROW('Water Data'!H144)),NA())</f>
        <v>#N/A</v>
      </c>
      <c r="R150" s="537" t="e">
        <f ca="1">+IF(AND(ISNUMBER(OFFSET('Water Data'!$H$9,0,10*ROW('Water Data'!H144))),'Data Summary'!CG150="Yes"),OFFSET('Water Data'!$H$9,0,10*ROW('Water Data'!H144)),NA())</f>
        <v>#N/A</v>
      </c>
      <c r="S150" s="537" t="e">
        <f ca="1">+IF(AND(ISNUMBER(OFFSET('Water Data'!$I$4,0,10*ROW('Water Data'!I144))),'Data Summary'!CH150="Yes"),100-OFFSET('Water Data'!$I$4,0,10*ROW('Water Data'!I144)),NA())</f>
        <v>#N/A</v>
      </c>
      <c r="T150" s="537" t="e">
        <f ca="1">+IF(AND(ISNUMBER(OFFSET('Water Data'!$I$6,0,10*ROW('Water Data'!I144))),'Data Summary'!CI150="Yes"),OFFSET('Water Data'!$I$6,0,10*ROW('Water Data'!I144)),NA())</f>
        <v>#N/A</v>
      </c>
      <c r="U150" s="537" t="e">
        <f ca="1">+IF(AND(ISNUMBER(OFFSET('Water Data'!$I$9,0,10*ROW('Water Data'!I144))),'Data Summary'!CJ150="Yes"),OFFSET('Water Data'!$I$9,0,10*ROW('Water Data'!I144)),NA())</f>
        <v>#N/A</v>
      </c>
      <c r="V150" s="538" t="e">
        <f ca="1">+IF(AND(ISNUMBER(OFFSET('Sanitation Data'!$D$4,0,10*ROW('Sanitation Data'!D144))),'Data Summary'!CK150="Yes"),100-OFFSET('Sanitation Data'!$D$4,0,10*ROW('Sanitation Data'!D144)),NA())</f>
        <v>#N/A</v>
      </c>
      <c r="W150" s="538" t="e">
        <f ca="1">+IF(AND(ISNUMBER(OFFSET('Sanitation Data'!$D$6,0,10*ROW('Sanitation Data'!D144))),'Data Summary'!CL150="Yes"),OFFSET('Sanitation Data'!$D$6,0,10*ROW('Sanitation Data'!D144)),NA())</f>
        <v>#N/A</v>
      </c>
      <c r="X150" s="538" t="e">
        <f ca="1">+IF(AND(ISNUMBER(OFFSET('Sanitation Data'!$D$10,0,10*ROW('Sanitation Data'!D144))),'Data Summary'!CM150="Yes"),OFFSET('Sanitation Data'!$D$10,0,10*ROW('Sanitation Data'!D144)),NA())</f>
        <v>#N/A</v>
      </c>
      <c r="Y150" s="538" t="e">
        <f ca="1">+IF(AND(ISNUMBER(OFFSET('Sanitation Data'!$D$11,0,10*ROW('Sanitation Data'!D144))),'Data Summary'!CN150="Yes"),OFFSET('Sanitation Data'!$D$11,0,10*ROW('Sanitation Data'!D144)),NA())</f>
        <v>#N/A</v>
      </c>
      <c r="Z150" s="538" t="e">
        <f ca="1">+IF(AND(ISNUMBER(OFFSET('Sanitation Data'!$D$12,0,10*ROW('Sanitation Data'!D144))),'Data Summary'!CO150="Yes"),OFFSET('Sanitation Data'!$D$12,0,10*ROW('Sanitation Data'!D144)),NA())</f>
        <v>#N/A</v>
      </c>
      <c r="AA150" s="538" t="e">
        <f ca="1">+IF(AND(ISNUMBER(OFFSET('Sanitation Data'!$E$4,0,10*ROW('Sanitation Data'!E144))),'Data Summary'!CP150="Yes"),100-OFFSET('Sanitation Data'!$E$4,0,10*ROW('Sanitation Data'!E144)),NA())</f>
        <v>#N/A</v>
      </c>
      <c r="AB150" s="538" t="e">
        <f ca="1">+IF(AND(ISNUMBER(OFFSET('Sanitation Data'!$E$6,0,10*ROW('Sanitation Data'!E144))),'Data Summary'!CQ150="Yes"),OFFSET('Sanitation Data'!$E$6,0,10*ROW('Sanitation Data'!E144)),NA())</f>
        <v>#N/A</v>
      </c>
      <c r="AC150" s="538" t="e">
        <f ca="1">+IF(AND(ISNUMBER(OFFSET('Sanitation Data'!$E$10,0,10*ROW('Sanitation Data'!E144))),'Data Summary'!CR150="Yes"),OFFSET('Sanitation Data'!$E$10,0,10*ROW('Sanitation Data'!E144)),NA())</f>
        <v>#N/A</v>
      </c>
      <c r="AD150" s="538" t="e">
        <f ca="1">+IF(AND(ISNUMBER(OFFSET('Sanitation Data'!$E$11,0,10*ROW('Sanitation Data'!E144))),'Data Summary'!CS150="Yes"),OFFSET('Sanitation Data'!$E$11,0,10*ROW('Sanitation Data'!E144)),NA())</f>
        <v>#N/A</v>
      </c>
      <c r="AE150" s="538" t="e">
        <f ca="1">+IF(AND(ISNUMBER(OFFSET('Sanitation Data'!$E$12,0,10*ROW('Sanitation Data'!E144))),'Data Summary'!CT150="Yes"),OFFSET('Sanitation Data'!$E$12,0,10*ROW('Sanitation Data'!E144)),NA())</f>
        <v>#N/A</v>
      </c>
      <c r="AF150" s="538" t="e">
        <f ca="1">+IF(AND(ISNUMBER(OFFSET('Sanitation Data'!$F$4,0,10*ROW('Sanitation Data'!F144))),'Data Summary'!CU150="Yes"),100-OFFSET('Sanitation Data'!$F$4,0,10*ROW('Sanitation Data'!F144)),NA())</f>
        <v>#N/A</v>
      </c>
      <c r="AG150" s="538" t="e">
        <f ca="1">+IF(AND(ISNUMBER(OFFSET('Sanitation Data'!$F$6,0,10*ROW('Sanitation Data'!F144))),'Data Summary'!CV150="Yes"),OFFSET('Sanitation Data'!$F$6,0,10*ROW('Sanitation Data'!F144)),NA())</f>
        <v>#N/A</v>
      </c>
      <c r="AH150" s="538" t="e">
        <f ca="1">+IF(AND(ISNUMBER(OFFSET('Sanitation Data'!$F$10,0,10*ROW('Sanitation Data'!F144))),'Data Summary'!CW150="Yes"),OFFSET('Sanitation Data'!$F$10,0,10*ROW('Sanitation Data'!F144)),NA())</f>
        <v>#N/A</v>
      </c>
      <c r="AI150" s="538" t="e">
        <f ca="1">+IF(AND(ISNUMBER(OFFSET('Sanitation Data'!$F$11,0,10*ROW('Sanitation Data'!F144))),'Data Summary'!CX150="Yes"),OFFSET('Sanitation Data'!$F$11,0,10*ROW('Sanitation Data'!F144)),NA())</f>
        <v>#N/A</v>
      </c>
      <c r="AJ150" s="538" t="e">
        <f ca="1">+IF(AND(ISNUMBER(OFFSET('Sanitation Data'!$F$12,0,10*ROW('Sanitation Data'!F144))),'Data Summary'!CY150="Yes"),OFFSET('Sanitation Data'!$F$12,0,10*ROW('Sanitation Data'!F144)),NA())</f>
        <v>#N/A</v>
      </c>
      <c r="AK150" s="538" t="e">
        <f ca="1">+IF(AND(ISNUMBER(OFFSET('Sanitation Data'!$G$4,0,10*ROW('Sanitation Data'!G144))),'Data Summary'!CZ150="Yes"),100-OFFSET('Sanitation Data'!$G$4,0,10*ROW('Sanitation Data'!G144)),NA())</f>
        <v>#N/A</v>
      </c>
      <c r="AL150" s="538" t="e">
        <f ca="1">+IF(AND(ISNUMBER(OFFSET('Sanitation Data'!$G$6,0,10*ROW('Sanitation Data'!G144))),'Data Summary'!DA150="Yes"),OFFSET('Sanitation Data'!$G$6,0,10*ROW('Sanitation Data'!G144)),NA())</f>
        <v>#N/A</v>
      </c>
      <c r="AM150" s="538" t="e">
        <f ca="1">+IF(AND(ISNUMBER(OFFSET('Sanitation Data'!$G$10,0,10*ROW('Sanitation Data'!G144))),'Data Summary'!DB150="Yes"),OFFSET('Sanitation Data'!$G$10,0,10*ROW('Sanitation Data'!G144)),NA())</f>
        <v>#N/A</v>
      </c>
      <c r="AN150" s="538" t="e">
        <f ca="1">+IF(AND(ISNUMBER(OFFSET('Sanitation Data'!$G$11,0,10*ROW('Sanitation Data'!G144))),'Data Summary'!DC150="Yes"),OFFSET('Sanitation Data'!$G$11,0,10*ROW('Sanitation Data'!G144)),NA())</f>
        <v>#N/A</v>
      </c>
      <c r="AO150" s="538" t="e">
        <f ca="1">+IF(AND(ISNUMBER(OFFSET('Sanitation Data'!$G$12,0,10*ROW('Sanitation Data'!G144))),'Data Summary'!DD150="Yes"),OFFSET('Sanitation Data'!$G$12,0,10*ROW('Sanitation Data'!G144)),NA())</f>
        <v>#N/A</v>
      </c>
      <c r="AP150" s="538" t="e">
        <f ca="1">+IF(AND(ISNUMBER(OFFSET('Sanitation Data'!$H$4,0,10*ROW('Sanitation Data'!H144))),'Data Summary'!DE150="Yes"),100-OFFSET('Sanitation Data'!$H$4,0,10*ROW('Sanitation Data'!H144)),NA())</f>
        <v>#N/A</v>
      </c>
      <c r="AQ150" s="538" t="e">
        <f ca="1">+IF(AND(ISNUMBER(OFFSET('Sanitation Data'!$H$6,0,10*ROW('Sanitation Data'!H144))),'Data Summary'!DF150="Yes"),OFFSET('Sanitation Data'!$H$6,0,10*ROW('Sanitation Data'!H144)),NA())</f>
        <v>#N/A</v>
      </c>
      <c r="AR150" s="538" t="e">
        <f ca="1">+IF(AND(ISNUMBER(OFFSET('Sanitation Data'!$H$10,0,10*ROW('Sanitation Data'!H144))),'Data Summary'!DG150="Yes"),OFFSET('Sanitation Data'!$H$10,0,10*ROW('Sanitation Data'!H144)),NA())</f>
        <v>#N/A</v>
      </c>
      <c r="AS150" s="538" t="e">
        <f ca="1">+IF(AND(ISNUMBER(OFFSET('Sanitation Data'!$H$11,0,10*ROW('Sanitation Data'!H144))),'Data Summary'!DH150="Yes"),OFFSET('Sanitation Data'!$H$11,0,10*ROW('Sanitation Data'!H144)),NA())</f>
        <v>#N/A</v>
      </c>
      <c r="AT150" s="538" t="e">
        <f ca="1">+IF(AND(ISNUMBER(OFFSET('Sanitation Data'!$H$12,0,10*ROW('Sanitation Data'!H144))),'Data Summary'!DI150="Yes"),OFFSET('Sanitation Data'!$H$12,0,10*ROW('Sanitation Data'!H144)),NA())</f>
        <v>#N/A</v>
      </c>
      <c r="AU150" s="538" t="e">
        <f ca="1">+IF(AND(ISNUMBER(OFFSET('Sanitation Data'!$I$4,0,10*ROW('Sanitation Data'!I144))),'Data Summary'!DJ150="Yes"),100-OFFSET('Sanitation Data'!$I$4,0,10*ROW('Sanitation Data'!I144)),NA())</f>
        <v>#N/A</v>
      </c>
      <c r="AV150" s="538" t="e">
        <f ca="1">+IF(AND(ISNUMBER(OFFSET('Sanitation Data'!$I$6,0,10*ROW('Sanitation Data'!I144))),'Data Summary'!DK150="Yes"),OFFSET('Sanitation Data'!$I$6,0,10*ROW('Sanitation Data'!I144)),NA())</f>
        <v>#N/A</v>
      </c>
      <c r="AW150" s="538" t="e">
        <f ca="1">+IF(AND(ISNUMBER(OFFSET('Sanitation Data'!$I$10,0,10*ROW('Sanitation Data'!I144))),'Data Summary'!DL150="Yes"),OFFSET('Sanitation Data'!$I$10,0,10*ROW('Sanitation Data'!I144)),NA())</f>
        <v>#N/A</v>
      </c>
      <c r="AX150" s="538" t="e">
        <f ca="1">+IF(AND(ISNUMBER(OFFSET('Sanitation Data'!$I$11,0,10*ROW('Sanitation Data'!I144))),'Data Summary'!DM150="Yes"),OFFSET('Sanitation Data'!$I$11,0,10*ROW('Sanitation Data'!I144)),NA())</f>
        <v>#N/A</v>
      </c>
      <c r="AY150" s="538" t="e">
        <f ca="1">+IF(AND(ISNUMBER(OFFSET('Sanitation Data'!$I$12,0,10*ROW('Sanitation Data'!I144))),'Data Summary'!DN150="Yes"),OFFSET('Sanitation Data'!$I$12,0,10*ROW('Sanitation Data'!I144)),NA())</f>
        <v>#N/A</v>
      </c>
      <c r="AZ150" s="539" t="e">
        <f ca="1">+IF(AND(ISNUMBER(OFFSET('Hygiene Data'!$D$5,0,10*ROW('Hygiene Data'!D144))),'Data Summary'!DO150="Yes"),OFFSET('Hygiene Data'!$D$5,0,10*ROW('Hygiene Data'!D144)),NA())</f>
        <v>#N/A</v>
      </c>
      <c r="BA150" s="539" t="e">
        <f ca="1">+IF(AND(ISNUMBER(OFFSET('Hygiene Data'!$D$7,0,10*ROW('Hygiene Data'!D144))),'Data Summary'!DP150="Yes"),OFFSET('Hygiene Data'!$D$7,0,10*ROW('Hygiene Data'!D144)),NA())</f>
        <v>#N/A</v>
      </c>
      <c r="BB150" s="539" t="e">
        <f ca="1">+IF(AND(ISNUMBER(OFFSET('Hygiene Data'!$D$9,0,10*ROW('Hygiene Data'!D144))),'Data Summary'!DQ150="Yes"),OFFSET('Hygiene Data'!$D$9,0,10*ROW('Hygiene Data'!D144)),NA())</f>
        <v>#N/A</v>
      </c>
      <c r="BC150" s="539" t="e">
        <f ca="1">+IF(AND(ISNUMBER(OFFSET('Hygiene Data'!$E$5,0,10*ROW('Hygiene Data'!E144))),'Data Summary'!DR150="Yes"),OFFSET('Hygiene Data'!$E$5,0,10*ROW('Hygiene Data'!E144)),NA())</f>
        <v>#N/A</v>
      </c>
      <c r="BD150" s="539" t="e">
        <f ca="1">+IF(AND(ISNUMBER(OFFSET('Hygiene Data'!$E$7,0,10*ROW('Hygiene Data'!E144))),'Data Summary'!DS150="Yes"),OFFSET('Hygiene Data'!$E$7,0,10*ROW('Hygiene Data'!E144)),NA())</f>
        <v>#N/A</v>
      </c>
      <c r="BE150" s="539" t="e">
        <f ca="1">+IF(AND(ISNUMBER(OFFSET('Hygiene Data'!$E$9,0,10*ROW('Hygiene Data'!E144))),'Data Summary'!DT150="Yes"),OFFSET('Hygiene Data'!$E$9,0,10*ROW('Hygiene Data'!E144)),NA())</f>
        <v>#N/A</v>
      </c>
      <c r="BF150" s="539" t="e">
        <f ca="1">+IF(AND(ISNUMBER(OFFSET('Hygiene Data'!$F$5,0,10*ROW('Hygiene Data'!F144))),'Data Summary'!DU150="Yes"),OFFSET('Hygiene Data'!$F$5,0,10*ROW('Hygiene Data'!F144)),NA())</f>
        <v>#N/A</v>
      </c>
      <c r="BG150" s="539" t="e">
        <f ca="1">+IF(AND(ISNUMBER(OFFSET('Hygiene Data'!$F$7,0,10*ROW('Hygiene Data'!F144))),'Data Summary'!DV150="Yes"),OFFSET('Hygiene Data'!$F$7,0,10*ROW('Hygiene Data'!F144)),NA())</f>
        <v>#N/A</v>
      </c>
      <c r="BH150" s="539" t="e">
        <f ca="1">+IF(AND(ISNUMBER(OFFSET('Hygiene Data'!$F$9,0,10*ROW('Hygiene Data'!F144))),'Data Summary'!DW150="Yes"),OFFSET('Hygiene Data'!$F$9,0,10*ROW('Hygiene Data'!F144)),NA())</f>
        <v>#N/A</v>
      </c>
      <c r="BI150" s="539" t="e">
        <f ca="1">+IF(AND(ISNUMBER(OFFSET('Hygiene Data'!$G$5,0,10*ROW('Hygiene Data'!G144))),'Data Summary'!DX150="Yes"),OFFSET('Hygiene Data'!$G$5,0,10*ROW('Hygiene Data'!G144)),NA())</f>
        <v>#N/A</v>
      </c>
      <c r="BJ150" s="539" t="e">
        <f ca="1">+IF(AND(ISNUMBER(OFFSET('Hygiene Data'!$G$7,0,10*ROW('Hygiene Data'!G144))),'Data Summary'!DY150="Yes"),OFFSET('Hygiene Data'!$G$7,0,10*ROW('Hygiene Data'!G144)),NA())</f>
        <v>#N/A</v>
      </c>
      <c r="BK150" s="539" t="e">
        <f ca="1">+IF(AND(ISNUMBER(OFFSET('Hygiene Data'!$G$9,0,10*ROW('Hygiene Data'!G144))),'Data Summary'!DZ150="Yes"),OFFSET('Hygiene Data'!$G$9,0,10*ROW('Hygiene Data'!G144)),NA())</f>
        <v>#N/A</v>
      </c>
      <c r="BL150" s="539" t="e">
        <f ca="1">+IF(AND(ISNUMBER(OFFSET('Hygiene Data'!$H$5,0,10*ROW('Hygiene Data'!H144))),'Data Summary'!EA150="Yes"),OFFSET('Hygiene Data'!$H$5,0,10*ROW('Hygiene Data'!H144)),NA())</f>
        <v>#N/A</v>
      </c>
      <c r="BM150" s="539" t="e">
        <f ca="1">+IF(AND(ISNUMBER(OFFSET('Hygiene Data'!$H$7,0,10*ROW('Hygiene Data'!H144))),'Data Summary'!EB150="Yes"),OFFSET('Hygiene Data'!$H$7,0,10*ROW('Hygiene Data'!H144)),NA())</f>
        <v>#N/A</v>
      </c>
      <c r="BN150" s="539" t="e">
        <f ca="1">+IF(AND(ISNUMBER(OFFSET('Hygiene Data'!$H$9,0,10*ROW('Hygiene Data'!H144))),'Data Summary'!EC150="Yes"),OFFSET('Hygiene Data'!$H$9,0,10*ROW('Hygiene Data'!H144)),NA())</f>
        <v>#N/A</v>
      </c>
      <c r="BO150" s="539" t="e">
        <f ca="1">+IF(AND(ISNUMBER(OFFSET('Hygiene Data'!$I$5,0,10*ROW('Hygiene Data'!I144))),'Data Summary'!ED150="Yes"),OFFSET('Hygiene Data'!$I$5,0,10*ROW('Hygiene Data'!I144)),NA())</f>
        <v>#N/A</v>
      </c>
      <c r="BP150" s="539" t="e">
        <f ca="1">+IF(AND(ISNUMBER(OFFSET('Hygiene Data'!$I$7,0,10*ROW('Hygiene Data'!I144))),'Data Summary'!EE150="Yes"),OFFSET('Hygiene Data'!$I$7,0,10*ROW('Hygiene Data'!I144)),NA())</f>
        <v>#N/A</v>
      </c>
      <c r="BQ150" s="539" t="e">
        <f ca="1">+IF(AND(ISNUMBER(OFFSET('Hygiene Data'!$I$9,0,10*ROW('Hygiene Data'!I144))),'Data Summary'!EF150="Yes"),OFFSET('Hygiene Data'!$I$9,0,10*ROW('Hygiene Data'!I144)),NA())</f>
        <v>#N/A</v>
      </c>
    </row>
    <row r="151" spans="1:69" x14ac:dyDescent="0.25">
      <c r="A151" s="535" t="e">
        <f ca="1">+RIGHT('Data Summary'!A151,LEN('Data Summary'!A151)-9)</f>
        <v>#VALUE!</v>
      </c>
      <c r="B151" s="509" t="str">
        <f ca="1">+IF(ISTEXT('Data Summary'!B151),'Data Summary'!B151,"")</f>
        <v/>
      </c>
      <c r="C151" s="536" t="e">
        <f ca="1">+VALUE('Data Summary'!C151)</f>
        <v>#VALUE!</v>
      </c>
      <c r="D151" s="537" t="e">
        <f ca="1">+IF(AND(ISNUMBER(OFFSET('Water Data'!$D$4,0,10*ROW('Water Data'!D145))),'Data Summary'!BS151="Yes"),100-OFFSET('Water Data'!$D$4,0,10*ROW('Water Data'!D145)),NA())</f>
        <v>#N/A</v>
      </c>
      <c r="E151" s="537" t="e">
        <f ca="1">+IF(AND(ISNUMBER(OFFSET('Water Data'!$D$6,0,10*ROW('Water Data'!D145))),'Data Summary'!BT151="Yes"),OFFSET('Water Data'!$D$6,0,10*ROW('Water Data'!D145)),NA())</f>
        <v>#N/A</v>
      </c>
      <c r="F151" s="537" t="e">
        <f ca="1">+IF(AND(ISNUMBER(OFFSET('Water Data'!$D$9,0,10*ROW('Water Data'!D145))),'Data Summary'!BU151="Yes"),OFFSET('Water Data'!$D$9,0,10*ROW('Water Data'!D145)),NA())</f>
        <v>#N/A</v>
      </c>
      <c r="G151" s="537" t="e">
        <f ca="1">+IF(AND(ISNUMBER(OFFSET('Water Data'!$E$4,0,10*ROW('Water Data'!E145))),'Data Summary'!BV151="Yes"),100-OFFSET('Water Data'!$E$4,0,10*ROW('Water Data'!E145)),NA())</f>
        <v>#N/A</v>
      </c>
      <c r="H151" s="537" t="e">
        <f ca="1">+IF(AND(ISNUMBER(OFFSET('Water Data'!$E$6,0,10*ROW('Water Data'!E145))),'Data Summary'!BW151="Yes"),OFFSET('Water Data'!$E$6,0,10*ROW('Water Data'!E145)),NA())</f>
        <v>#N/A</v>
      </c>
      <c r="I151" s="537" t="e">
        <f ca="1">+IF(AND(ISNUMBER(OFFSET('Water Data'!$E$9,0,10*ROW('Water Data'!E145))),'Data Summary'!BX151="Yes"),OFFSET('Water Data'!$E$9,0,10*ROW('Water Data'!E145)),NA())</f>
        <v>#N/A</v>
      </c>
      <c r="J151" s="537" t="e">
        <f ca="1">+IF(AND(ISNUMBER(OFFSET('Water Data'!$F$4,0,10*ROW('Water Data'!F145))),'Data Summary'!BY151="Yes"),100-OFFSET('Water Data'!$F$4,0,10*ROW('Water Data'!F145)),NA())</f>
        <v>#N/A</v>
      </c>
      <c r="K151" s="537" t="e">
        <f ca="1">+IF(AND(ISNUMBER(OFFSET('Water Data'!$F$6,0,10*ROW('Water Data'!F145))),'Data Summary'!BZ151="Yes"),OFFSET('Water Data'!$F$6,0,10*ROW('Water Data'!F145)),NA())</f>
        <v>#N/A</v>
      </c>
      <c r="L151" s="537" t="e">
        <f ca="1">+IF(AND(ISNUMBER(OFFSET('Water Data'!$F$9,0,10*ROW('Water Data'!F145))),'Data Summary'!CA151="Yes"),OFFSET('Water Data'!$F$9,0,10*ROW('Water Data'!F145)),NA())</f>
        <v>#N/A</v>
      </c>
      <c r="M151" s="537" t="e">
        <f ca="1">+IF(AND(ISNUMBER(OFFSET('Water Data'!$G$4,0,10*ROW('Water Data'!G145))),'Data Summary'!CB151="Yes"),100-OFFSET('Water Data'!$G$4,0,10*ROW('Water Data'!G145)),NA())</f>
        <v>#N/A</v>
      </c>
      <c r="N151" s="537" t="e">
        <f ca="1">+IF(AND(ISNUMBER(OFFSET('Water Data'!$G$6,0,10*ROW('Water Data'!G145))),'Data Summary'!CC151="Yes"),OFFSET('Water Data'!$G$6,0,10*ROW('Water Data'!G145)),NA())</f>
        <v>#N/A</v>
      </c>
      <c r="O151" s="537" t="e">
        <f ca="1">+IF(AND(ISNUMBER(OFFSET('Water Data'!$G$9,0,10*ROW('Water Data'!G145))),'Data Summary'!CD151="Yes"),OFFSET('Water Data'!$G$9,0,10*ROW('Water Data'!G145)),NA())</f>
        <v>#N/A</v>
      </c>
      <c r="P151" s="537" t="e">
        <f ca="1">+IF(AND(ISNUMBER(OFFSET('Water Data'!$H$4,0,10*ROW('Water Data'!H145))),'Data Summary'!CE151="Yes"),100-OFFSET('Water Data'!$H$4,0,10*ROW('Water Data'!H145)),NA())</f>
        <v>#N/A</v>
      </c>
      <c r="Q151" s="537" t="e">
        <f ca="1">+IF(AND(ISNUMBER(OFFSET('Water Data'!$H$6,0,10*ROW('Water Data'!H145))),'Data Summary'!CF151="Yes"),OFFSET('Water Data'!$H$6,0,10*ROW('Water Data'!H145)),NA())</f>
        <v>#N/A</v>
      </c>
      <c r="R151" s="537" t="e">
        <f ca="1">+IF(AND(ISNUMBER(OFFSET('Water Data'!$H$9,0,10*ROW('Water Data'!H145))),'Data Summary'!CG151="Yes"),OFFSET('Water Data'!$H$9,0,10*ROW('Water Data'!H145)),NA())</f>
        <v>#N/A</v>
      </c>
      <c r="S151" s="537" t="e">
        <f ca="1">+IF(AND(ISNUMBER(OFFSET('Water Data'!$I$4,0,10*ROW('Water Data'!I145))),'Data Summary'!CH151="Yes"),100-OFFSET('Water Data'!$I$4,0,10*ROW('Water Data'!I145)),NA())</f>
        <v>#N/A</v>
      </c>
      <c r="T151" s="537" t="e">
        <f ca="1">+IF(AND(ISNUMBER(OFFSET('Water Data'!$I$6,0,10*ROW('Water Data'!I145))),'Data Summary'!CI151="Yes"),OFFSET('Water Data'!$I$6,0,10*ROW('Water Data'!I145)),NA())</f>
        <v>#N/A</v>
      </c>
      <c r="U151" s="537" t="e">
        <f ca="1">+IF(AND(ISNUMBER(OFFSET('Water Data'!$I$9,0,10*ROW('Water Data'!I145))),'Data Summary'!CJ151="Yes"),OFFSET('Water Data'!$I$9,0,10*ROW('Water Data'!I145)),NA())</f>
        <v>#N/A</v>
      </c>
      <c r="V151" s="538" t="e">
        <f ca="1">+IF(AND(ISNUMBER(OFFSET('Sanitation Data'!$D$4,0,10*ROW('Sanitation Data'!D145))),'Data Summary'!CK151="Yes"),100-OFFSET('Sanitation Data'!$D$4,0,10*ROW('Sanitation Data'!D145)),NA())</f>
        <v>#N/A</v>
      </c>
      <c r="W151" s="538" t="e">
        <f ca="1">+IF(AND(ISNUMBER(OFFSET('Sanitation Data'!$D$6,0,10*ROW('Sanitation Data'!D145))),'Data Summary'!CL151="Yes"),OFFSET('Sanitation Data'!$D$6,0,10*ROW('Sanitation Data'!D145)),NA())</f>
        <v>#N/A</v>
      </c>
      <c r="X151" s="538" t="e">
        <f ca="1">+IF(AND(ISNUMBER(OFFSET('Sanitation Data'!$D$10,0,10*ROW('Sanitation Data'!D145))),'Data Summary'!CM151="Yes"),OFFSET('Sanitation Data'!$D$10,0,10*ROW('Sanitation Data'!D145)),NA())</f>
        <v>#N/A</v>
      </c>
      <c r="Y151" s="538" t="e">
        <f ca="1">+IF(AND(ISNUMBER(OFFSET('Sanitation Data'!$D$11,0,10*ROW('Sanitation Data'!D145))),'Data Summary'!CN151="Yes"),OFFSET('Sanitation Data'!$D$11,0,10*ROW('Sanitation Data'!D145)),NA())</f>
        <v>#N/A</v>
      </c>
      <c r="Z151" s="538" t="e">
        <f ca="1">+IF(AND(ISNUMBER(OFFSET('Sanitation Data'!$D$12,0,10*ROW('Sanitation Data'!D145))),'Data Summary'!CO151="Yes"),OFFSET('Sanitation Data'!$D$12,0,10*ROW('Sanitation Data'!D145)),NA())</f>
        <v>#N/A</v>
      </c>
      <c r="AA151" s="538" t="e">
        <f ca="1">+IF(AND(ISNUMBER(OFFSET('Sanitation Data'!$E$4,0,10*ROW('Sanitation Data'!E145))),'Data Summary'!CP151="Yes"),100-OFFSET('Sanitation Data'!$E$4,0,10*ROW('Sanitation Data'!E145)),NA())</f>
        <v>#N/A</v>
      </c>
      <c r="AB151" s="538" t="e">
        <f ca="1">+IF(AND(ISNUMBER(OFFSET('Sanitation Data'!$E$6,0,10*ROW('Sanitation Data'!E145))),'Data Summary'!CQ151="Yes"),OFFSET('Sanitation Data'!$E$6,0,10*ROW('Sanitation Data'!E145)),NA())</f>
        <v>#N/A</v>
      </c>
      <c r="AC151" s="538" t="e">
        <f ca="1">+IF(AND(ISNUMBER(OFFSET('Sanitation Data'!$E$10,0,10*ROW('Sanitation Data'!E145))),'Data Summary'!CR151="Yes"),OFFSET('Sanitation Data'!$E$10,0,10*ROW('Sanitation Data'!E145)),NA())</f>
        <v>#N/A</v>
      </c>
      <c r="AD151" s="538" t="e">
        <f ca="1">+IF(AND(ISNUMBER(OFFSET('Sanitation Data'!$E$11,0,10*ROW('Sanitation Data'!E145))),'Data Summary'!CS151="Yes"),OFFSET('Sanitation Data'!$E$11,0,10*ROW('Sanitation Data'!E145)),NA())</f>
        <v>#N/A</v>
      </c>
      <c r="AE151" s="538" t="e">
        <f ca="1">+IF(AND(ISNUMBER(OFFSET('Sanitation Data'!$E$12,0,10*ROW('Sanitation Data'!E145))),'Data Summary'!CT151="Yes"),OFFSET('Sanitation Data'!$E$12,0,10*ROW('Sanitation Data'!E145)),NA())</f>
        <v>#N/A</v>
      </c>
      <c r="AF151" s="538" t="e">
        <f ca="1">+IF(AND(ISNUMBER(OFFSET('Sanitation Data'!$F$4,0,10*ROW('Sanitation Data'!F145))),'Data Summary'!CU151="Yes"),100-OFFSET('Sanitation Data'!$F$4,0,10*ROW('Sanitation Data'!F145)),NA())</f>
        <v>#N/A</v>
      </c>
      <c r="AG151" s="538" t="e">
        <f ca="1">+IF(AND(ISNUMBER(OFFSET('Sanitation Data'!$F$6,0,10*ROW('Sanitation Data'!F145))),'Data Summary'!CV151="Yes"),OFFSET('Sanitation Data'!$F$6,0,10*ROW('Sanitation Data'!F145)),NA())</f>
        <v>#N/A</v>
      </c>
      <c r="AH151" s="538" t="e">
        <f ca="1">+IF(AND(ISNUMBER(OFFSET('Sanitation Data'!$F$10,0,10*ROW('Sanitation Data'!F145))),'Data Summary'!CW151="Yes"),OFFSET('Sanitation Data'!$F$10,0,10*ROW('Sanitation Data'!F145)),NA())</f>
        <v>#N/A</v>
      </c>
      <c r="AI151" s="538" t="e">
        <f ca="1">+IF(AND(ISNUMBER(OFFSET('Sanitation Data'!$F$11,0,10*ROW('Sanitation Data'!F145))),'Data Summary'!CX151="Yes"),OFFSET('Sanitation Data'!$F$11,0,10*ROW('Sanitation Data'!F145)),NA())</f>
        <v>#N/A</v>
      </c>
      <c r="AJ151" s="538" t="e">
        <f ca="1">+IF(AND(ISNUMBER(OFFSET('Sanitation Data'!$F$12,0,10*ROW('Sanitation Data'!F145))),'Data Summary'!CY151="Yes"),OFFSET('Sanitation Data'!$F$12,0,10*ROW('Sanitation Data'!F145)),NA())</f>
        <v>#N/A</v>
      </c>
      <c r="AK151" s="538" t="e">
        <f ca="1">+IF(AND(ISNUMBER(OFFSET('Sanitation Data'!$G$4,0,10*ROW('Sanitation Data'!G145))),'Data Summary'!CZ151="Yes"),100-OFFSET('Sanitation Data'!$G$4,0,10*ROW('Sanitation Data'!G145)),NA())</f>
        <v>#N/A</v>
      </c>
      <c r="AL151" s="538" t="e">
        <f ca="1">+IF(AND(ISNUMBER(OFFSET('Sanitation Data'!$G$6,0,10*ROW('Sanitation Data'!G145))),'Data Summary'!DA151="Yes"),OFFSET('Sanitation Data'!$G$6,0,10*ROW('Sanitation Data'!G145)),NA())</f>
        <v>#N/A</v>
      </c>
      <c r="AM151" s="538" t="e">
        <f ca="1">+IF(AND(ISNUMBER(OFFSET('Sanitation Data'!$G$10,0,10*ROW('Sanitation Data'!G145))),'Data Summary'!DB151="Yes"),OFFSET('Sanitation Data'!$G$10,0,10*ROW('Sanitation Data'!G145)),NA())</f>
        <v>#N/A</v>
      </c>
      <c r="AN151" s="538" t="e">
        <f ca="1">+IF(AND(ISNUMBER(OFFSET('Sanitation Data'!$G$11,0,10*ROW('Sanitation Data'!G145))),'Data Summary'!DC151="Yes"),OFFSET('Sanitation Data'!$G$11,0,10*ROW('Sanitation Data'!G145)),NA())</f>
        <v>#N/A</v>
      </c>
      <c r="AO151" s="538" t="e">
        <f ca="1">+IF(AND(ISNUMBER(OFFSET('Sanitation Data'!$G$12,0,10*ROW('Sanitation Data'!G145))),'Data Summary'!DD151="Yes"),OFFSET('Sanitation Data'!$G$12,0,10*ROW('Sanitation Data'!G145)),NA())</f>
        <v>#N/A</v>
      </c>
      <c r="AP151" s="538" t="e">
        <f ca="1">+IF(AND(ISNUMBER(OFFSET('Sanitation Data'!$H$4,0,10*ROW('Sanitation Data'!H145))),'Data Summary'!DE151="Yes"),100-OFFSET('Sanitation Data'!$H$4,0,10*ROW('Sanitation Data'!H145)),NA())</f>
        <v>#N/A</v>
      </c>
      <c r="AQ151" s="538" t="e">
        <f ca="1">+IF(AND(ISNUMBER(OFFSET('Sanitation Data'!$H$6,0,10*ROW('Sanitation Data'!H145))),'Data Summary'!DF151="Yes"),OFFSET('Sanitation Data'!$H$6,0,10*ROW('Sanitation Data'!H145)),NA())</f>
        <v>#N/A</v>
      </c>
      <c r="AR151" s="538" t="e">
        <f ca="1">+IF(AND(ISNUMBER(OFFSET('Sanitation Data'!$H$10,0,10*ROW('Sanitation Data'!H145))),'Data Summary'!DG151="Yes"),OFFSET('Sanitation Data'!$H$10,0,10*ROW('Sanitation Data'!H145)),NA())</f>
        <v>#N/A</v>
      </c>
      <c r="AS151" s="538" t="e">
        <f ca="1">+IF(AND(ISNUMBER(OFFSET('Sanitation Data'!$H$11,0,10*ROW('Sanitation Data'!H145))),'Data Summary'!DH151="Yes"),OFFSET('Sanitation Data'!$H$11,0,10*ROW('Sanitation Data'!H145)),NA())</f>
        <v>#N/A</v>
      </c>
      <c r="AT151" s="538" t="e">
        <f ca="1">+IF(AND(ISNUMBER(OFFSET('Sanitation Data'!$H$12,0,10*ROW('Sanitation Data'!H145))),'Data Summary'!DI151="Yes"),OFFSET('Sanitation Data'!$H$12,0,10*ROW('Sanitation Data'!H145)),NA())</f>
        <v>#N/A</v>
      </c>
      <c r="AU151" s="538" t="e">
        <f ca="1">+IF(AND(ISNUMBER(OFFSET('Sanitation Data'!$I$4,0,10*ROW('Sanitation Data'!I145))),'Data Summary'!DJ151="Yes"),100-OFFSET('Sanitation Data'!$I$4,0,10*ROW('Sanitation Data'!I145)),NA())</f>
        <v>#N/A</v>
      </c>
      <c r="AV151" s="538" t="e">
        <f ca="1">+IF(AND(ISNUMBER(OFFSET('Sanitation Data'!$I$6,0,10*ROW('Sanitation Data'!I145))),'Data Summary'!DK151="Yes"),OFFSET('Sanitation Data'!$I$6,0,10*ROW('Sanitation Data'!I145)),NA())</f>
        <v>#N/A</v>
      </c>
      <c r="AW151" s="538" t="e">
        <f ca="1">+IF(AND(ISNUMBER(OFFSET('Sanitation Data'!$I$10,0,10*ROW('Sanitation Data'!I145))),'Data Summary'!DL151="Yes"),OFFSET('Sanitation Data'!$I$10,0,10*ROW('Sanitation Data'!I145)),NA())</f>
        <v>#N/A</v>
      </c>
      <c r="AX151" s="538" t="e">
        <f ca="1">+IF(AND(ISNUMBER(OFFSET('Sanitation Data'!$I$11,0,10*ROW('Sanitation Data'!I145))),'Data Summary'!DM151="Yes"),OFFSET('Sanitation Data'!$I$11,0,10*ROW('Sanitation Data'!I145)),NA())</f>
        <v>#N/A</v>
      </c>
      <c r="AY151" s="538" t="e">
        <f ca="1">+IF(AND(ISNUMBER(OFFSET('Sanitation Data'!$I$12,0,10*ROW('Sanitation Data'!I145))),'Data Summary'!DN151="Yes"),OFFSET('Sanitation Data'!$I$12,0,10*ROW('Sanitation Data'!I145)),NA())</f>
        <v>#N/A</v>
      </c>
      <c r="AZ151" s="539" t="e">
        <f ca="1">+IF(AND(ISNUMBER(OFFSET('Hygiene Data'!$D$5,0,10*ROW('Hygiene Data'!D145))),'Data Summary'!DO151="Yes"),OFFSET('Hygiene Data'!$D$5,0,10*ROW('Hygiene Data'!D145)),NA())</f>
        <v>#N/A</v>
      </c>
      <c r="BA151" s="539" t="e">
        <f ca="1">+IF(AND(ISNUMBER(OFFSET('Hygiene Data'!$D$7,0,10*ROW('Hygiene Data'!D145))),'Data Summary'!DP151="Yes"),OFFSET('Hygiene Data'!$D$7,0,10*ROW('Hygiene Data'!D145)),NA())</f>
        <v>#N/A</v>
      </c>
      <c r="BB151" s="539" t="e">
        <f ca="1">+IF(AND(ISNUMBER(OFFSET('Hygiene Data'!$D$9,0,10*ROW('Hygiene Data'!D145))),'Data Summary'!DQ151="Yes"),OFFSET('Hygiene Data'!$D$9,0,10*ROW('Hygiene Data'!D145)),NA())</f>
        <v>#N/A</v>
      </c>
      <c r="BC151" s="539" t="e">
        <f ca="1">+IF(AND(ISNUMBER(OFFSET('Hygiene Data'!$E$5,0,10*ROW('Hygiene Data'!E145))),'Data Summary'!DR151="Yes"),OFFSET('Hygiene Data'!$E$5,0,10*ROW('Hygiene Data'!E145)),NA())</f>
        <v>#N/A</v>
      </c>
      <c r="BD151" s="539" t="e">
        <f ca="1">+IF(AND(ISNUMBER(OFFSET('Hygiene Data'!$E$7,0,10*ROW('Hygiene Data'!E145))),'Data Summary'!DS151="Yes"),OFFSET('Hygiene Data'!$E$7,0,10*ROW('Hygiene Data'!E145)),NA())</f>
        <v>#N/A</v>
      </c>
      <c r="BE151" s="539" t="e">
        <f ca="1">+IF(AND(ISNUMBER(OFFSET('Hygiene Data'!$E$9,0,10*ROW('Hygiene Data'!E145))),'Data Summary'!DT151="Yes"),OFFSET('Hygiene Data'!$E$9,0,10*ROW('Hygiene Data'!E145)),NA())</f>
        <v>#N/A</v>
      </c>
      <c r="BF151" s="539" t="e">
        <f ca="1">+IF(AND(ISNUMBER(OFFSET('Hygiene Data'!$F$5,0,10*ROW('Hygiene Data'!F145))),'Data Summary'!DU151="Yes"),OFFSET('Hygiene Data'!$F$5,0,10*ROW('Hygiene Data'!F145)),NA())</f>
        <v>#N/A</v>
      </c>
      <c r="BG151" s="539" t="e">
        <f ca="1">+IF(AND(ISNUMBER(OFFSET('Hygiene Data'!$F$7,0,10*ROW('Hygiene Data'!F145))),'Data Summary'!DV151="Yes"),OFFSET('Hygiene Data'!$F$7,0,10*ROW('Hygiene Data'!F145)),NA())</f>
        <v>#N/A</v>
      </c>
      <c r="BH151" s="539" t="e">
        <f ca="1">+IF(AND(ISNUMBER(OFFSET('Hygiene Data'!$F$9,0,10*ROW('Hygiene Data'!F145))),'Data Summary'!DW151="Yes"),OFFSET('Hygiene Data'!$F$9,0,10*ROW('Hygiene Data'!F145)),NA())</f>
        <v>#N/A</v>
      </c>
      <c r="BI151" s="539" t="e">
        <f ca="1">+IF(AND(ISNUMBER(OFFSET('Hygiene Data'!$G$5,0,10*ROW('Hygiene Data'!G145))),'Data Summary'!DX151="Yes"),OFFSET('Hygiene Data'!$G$5,0,10*ROW('Hygiene Data'!G145)),NA())</f>
        <v>#N/A</v>
      </c>
      <c r="BJ151" s="539" t="e">
        <f ca="1">+IF(AND(ISNUMBER(OFFSET('Hygiene Data'!$G$7,0,10*ROW('Hygiene Data'!G145))),'Data Summary'!DY151="Yes"),OFFSET('Hygiene Data'!$G$7,0,10*ROW('Hygiene Data'!G145)),NA())</f>
        <v>#N/A</v>
      </c>
      <c r="BK151" s="539" t="e">
        <f ca="1">+IF(AND(ISNUMBER(OFFSET('Hygiene Data'!$G$9,0,10*ROW('Hygiene Data'!G145))),'Data Summary'!DZ151="Yes"),OFFSET('Hygiene Data'!$G$9,0,10*ROW('Hygiene Data'!G145)),NA())</f>
        <v>#N/A</v>
      </c>
      <c r="BL151" s="539" t="e">
        <f ca="1">+IF(AND(ISNUMBER(OFFSET('Hygiene Data'!$H$5,0,10*ROW('Hygiene Data'!H145))),'Data Summary'!EA151="Yes"),OFFSET('Hygiene Data'!$H$5,0,10*ROW('Hygiene Data'!H145)),NA())</f>
        <v>#N/A</v>
      </c>
      <c r="BM151" s="539" t="e">
        <f ca="1">+IF(AND(ISNUMBER(OFFSET('Hygiene Data'!$H$7,0,10*ROW('Hygiene Data'!H145))),'Data Summary'!EB151="Yes"),OFFSET('Hygiene Data'!$H$7,0,10*ROW('Hygiene Data'!H145)),NA())</f>
        <v>#N/A</v>
      </c>
      <c r="BN151" s="539" t="e">
        <f ca="1">+IF(AND(ISNUMBER(OFFSET('Hygiene Data'!$H$9,0,10*ROW('Hygiene Data'!H145))),'Data Summary'!EC151="Yes"),OFFSET('Hygiene Data'!$H$9,0,10*ROW('Hygiene Data'!H145)),NA())</f>
        <v>#N/A</v>
      </c>
      <c r="BO151" s="539" t="e">
        <f ca="1">+IF(AND(ISNUMBER(OFFSET('Hygiene Data'!$I$5,0,10*ROW('Hygiene Data'!I145))),'Data Summary'!ED151="Yes"),OFFSET('Hygiene Data'!$I$5,0,10*ROW('Hygiene Data'!I145)),NA())</f>
        <v>#N/A</v>
      </c>
      <c r="BP151" s="539" t="e">
        <f ca="1">+IF(AND(ISNUMBER(OFFSET('Hygiene Data'!$I$7,0,10*ROW('Hygiene Data'!I145))),'Data Summary'!EE151="Yes"),OFFSET('Hygiene Data'!$I$7,0,10*ROW('Hygiene Data'!I145)),NA())</f>
        <v>#N/A</v>
      </c>
      <c r="BQ151" s="539" t="e">
        <f ca="1">+IF(AND(ISNUMBER(OFFSET('Hygiene Data'!$I$9,0,10*ROW('Hygiene Data'!I145))),'Data Summary'!EF151="Yes"),OFFSET('Hygiene Data'!$I$9,0,10*ROW('Hygiene Data'!I145)),NA())</f>
        <v>#N/A</v>
      </c>
    </row>
    <row r="152" spans="1:69" x14ac:dyDescent="0.25">
      <c r="A152" s="535" t="e">
        <f ca="1">+RIGHT('Data Summary'!A152,LEN('Data Summary'!A152)-9)</f>
        <v>#VALUE!</v>
      </c>
      <c r="B152" s="509" t="str">
        <f ca="1">+IF(ISTEXT('Data Summary'!B152),'Data Summary'!B152,"")</f>
        <v/>
      </c>
      <c r="C152" s="536" t="e">
        <f ca="1">+VALUE('Data Summary'!C152)</f>
        <v>#VALUE!</v>
      </c>
      <c r="D152" s="537" t="e">
        <f ca="1">+IF(AND(ISNUMBER(OFFSET('Water Data'!$D$4,0,10*ROW('Water Data'!D146))),'Data Summary'!BS152="Yes"),100-OFFSET('Water Data'!$D$4,0,10*ROW('Water Data'!D146)),NA())</f>
        <v>#N/A</v>
      </c>
      <c r="E152" s="537" t="e">
        <f ca="1">+IF(AND(ISNUMBER(OFFSET('Water Data'!$D$6,0,10*ROW('Water Data'!D146))),'Data Summary'!BT152="Yes"),OFFSET('Water Data'!$D$6,0,10*ROW('Water Data'!D146)),NA())</f>
        <v>#N/A</v>
      </c>
      <c r="F152" s="537" t="e">
        <f ca="1">+IF(AND(ISNUMBER(OFFSET('Water Data'!$D$9,0,10*ROW('Water Data'!D146))),'Data Summary'!BU152="Yes"),OFFSET('Water Data'!$D$9,0,10*ROW('Water Data'!D146)),NA())</f>
        <v>#N/A</v>
      </c>
      <c r="G152" s="537" t="e">
        <f ca="1">+IF(AND(ISNUMBER(OFFSET('Water Data'!$E$4,0,10*ROW('Water Data'!E146))),'Data Summary'!BV152="Yes"),100-OFFSET('Water Data'!$E$4,0,10*ROW('Water Data'!E146)),NA())</f>
        <v>#N/A</v>
      </c>
      <c r="H152" s="537" t="e">
        <f ca="1">+IF(AND(ISNUMBER(OFFSET('Water Data'!$E$6,0,10*ROW('Water Data'!E146))),'Data Summary'!BW152="Yes"),OFFSET('Water Data'!$E$6,0,10*ROW('Water Data'!E146)),NA())</f>
        <v>#N/A</v>
      </c>
      <c r="I152" s="537" t="e">
        <f ca="1">+IF(AND(ISNUMBER(OFFSET('Water Data'!$E$9,0,10*ROW('Water Data'!E146))),'Data Summary'!BX152="Yes"),OFFSET('Water Data'!$E$9,0,10*ROW('Water Data'!E146)),NA())</f>
        <v>#N/A</v>
      </c>
      <c r="J152" s="537" t="e">
        <f ca="1">+IF(AND(ISNUMBER(OFFSET('Water Data'!$F$4,0,10*ROW('Water Data'!F146))),'Data Summary'!BY152="Yes"),100-OFFSET('Water Data'!$F$4,0,10*ROW('Water Data'!F146)),NA())</f>
        <v>#N/A</v>
      </c>
      <c r="K152" s="537" t="e">
        <f ca="1">+IF(AND(ISNUMBER(OFFSET('Water Data'!$F$6,0,10*ROW('Water Data'!F146))),'Data Summary'!BZ152="Yes"),OFFSET('Water Data'!$F$6,0,10*ROW('Water Data'!F146)),NA())</f>
        <v>#N/A</v>
      </c>
      <c r="L152" s="537" t="e">
        <f ca="1">+IF(AND(ISNUMBER(OFFSET('Water Data'!$F$9,0,10*ROW('Water Data'!F146))),'Data Summary'!CA152="Yes"),OFFSET('Water Data'!$F$9,0,10*ROW('Water Data'!F146)),NA())</f>
        <v>#N/A</v>
      </c>
      <c r="M152" s="537" t="e">
        <f ca="1">+IF(AND(ISNUMBER(OFFSET('Water Data'!$G$4,0,10*ROW('Water Data'!G146))),'Data Summary'!CB152="Yes"),100-OFFSET('Water Data'!$G$4,0,10*ROW('Water Data'!G146)),NA())</f>
        <v>#N/A</v>
      </c>
      <c r="N152" s="537" t="e">
        <f ca="1">+IF(AND(ISNUMBER(OFFSET('Water Data'!$G$6,0,10*ROW('Water Data'!G146))),'Data Summary'!CC152="Yes"),OFFSET('Water Data'!$G$6,0,10*ROW('Water Data'!G146)),NA())</f>
        <v>#N/A</v>
      </c>
      <c r="O152" s="537" t="e">
        <f ca="1">+IF(AND(ISNUMBER(OFFSET('Water Data'!$G$9,0,10*ROW('Water Data'!G146))),'Data Summary'!CD152="Yes"),OFFSET('Water Data'!$G$9,0,10*ROW('Water Data'!G146)),NA())</f>
        <v>#N/A</v>
      </c>
      <c r="P152" s="537" t="e">
        <f ca="1">+IF(AND(ISNUMBER(OFFSET('Water Data'!$H$4,0,10*ROW('Water Data'!H146))),'Data Summary'!CE152="Yes"),100-OFFSET('Water Data'!$H$4,0,10*ROW('Water Data'!H146)),NA())</f>
        <v>#N/A</v>
      </c>
      <c r="Q152" s="537" t="e">
        <f ca="1">+IF(AND(ISNUMBER(OFFSET('Water Data'!$H$6,0,10*ROW('Water Data'!H146))),'Data Summary'!CF152="Yes"),OFFSET('Water Data'!$H$6,0,10*ROW('Water Data'!H146)),NA())</f>
        <v>#N/A</v>
      </c>
      <c r="R152" s="537" t="e">
        <f ca="1">+IF(AND(ISNUMBER(OFFSET('Water Data'!$H$9,0,10*ROW('Water Data'!H146))),'Data Summary'!CG152="Yes"),OFFSET('Water Data'!$H$9,0,10*ROW('Water Data'!H146)),NA())</f>
        <v>#N/A</v>
      </c>
      <c r="S152" s="537" t="e">
        <f ca="1">+IF(AND(ISNUMBER(OFFSET('Water Data'!$I$4,0,10*ROW('Water Data'!I146))),'Data Summary'!CH152="Yes"),100-OFFSET('Water Data'!$I$4,0,10*ROW('Water Data'!I146)),NA())</f>
        <v>#N/A</v>
      </c>
      <c r="T152" s="537" t="e">
        <f ca="1">+IF(AND(ISNUMBER(OFFSET('Water Data'!$I$6,0,10*ROW('Water Data'!I146))),'Data Summary'!CI152="Yes"),OFFSET('Water Data'!$I$6,0,10*ROW('Water Data'!I146)),NA())</f>
        <v>#N/A</v>
      </c>
      <c r="U152" s="537" t="e">
        <f ca="1">+IF(AND(ISNUMBER(OFFSET('Water Data'!$I$9,0,10*ROW('Water Data'!I146))),'Data Summary'!CJ152="Yes"),OFFSET('Water Data'!$I$9,0,10*ROW('Water Data'!I146)),NA())</f>
        <v>#N/A</v>
      </c>
      <c r="V152" s="538" t="e">
        <f ca="1">+IF(AND(ISNUMBER(OFFSET('Sanitation Data'!$D$4,0,10*ROW('Sanitation Data'!D146))),'Data Summary'!CK152="Yes"),100-OFFSET('Sanitation Data'!$D$4,0,10*ROW('Sanitation Data'!D146)),NA())</f>
        <v>#N/A</v>
      </c>
      <c r="W152" s="538" t="e">
        <f ca="1">+IF(AND(ISNUMBER(OFFSET('Sanitation Data'!$D$6,0,10*ROW('Sanitation Data'!D146))),'Data Summary'!CL152="Yes"),OFFSET('Sanitation Data'!$D$6,0,10*ROW('Sanitation Data'!D146)),NA())</f>
        <v>#N/A</v>
      </c>
      <c r="X152" s="538" t="e">
        <f ca="1">+IF(AND(ISNUMBER(OFFSET('Sanitation Data'!$D$10,0,10*ROW('Sanitation Data'!D146))),'Data Summary'!CM152="Yes"),OFFSET('Sanitation Data'!$D$10,0,10*ROW('Sanitation Data'!D146)),NA())</f>
        <v>#N/A</v>
      </c>
      <c r="Y152" s="538" t="e">
        <f ca="1">+IF(AND(ISNUMBER(OFFSET('Sanitation Data'!$D$11,0,10*ROW('Sanitation Data'!D146))),'Data Summary'!CN152="Yes"),OFFSET('Sanitation Data'!$D$11,0,10*ROW('Sanitation Data'!D146)),NA())</f>
        <v>#N/A</v>
      </c>
      <c r="Z152" s="538" t="e">
        <f ca="1">+IF(AND(ISNUMBER(OFFSET('Sanitation Data'!$D$12,0,10*ROW('Sanitation Data'!D146))),'Data Summary'!CO152="Yes"),OFFSET('Sanitation Data'!$D$12,0,10*ROW('Sanitation Data'!D146)),NA())</f>
        <v>#N/A</v>
      </c>
      <c r="AA152" s="538" t="e">
        <f ca="1">+IF(AND(ISNUMBER(OFFSET('Sanitation Data'!$E$4,0,10*ROW('Sanitation Data'!E146))),'Data Summary'!CP152="Yes"),100-OFFSET('Sanitation Data'!$E$4,0,10*ROW('Sanitation Data'!E146)),NA())</f>
        <v>#N/A</v>
      </c>
      <c r="AB152" s="538" t="e">
        <f ca="1">+IF(AND(ISNUMBER(OFFSET('Sanitation Data'!$E$6,0,10*ROW('Sanitation Data'!E146))),'Data Summary'!CQ152="Yes"),OFFSET('Sanitation Data'!$E$6,0,10*ROW('Sanitation Data'!E146)),NA())</f>
        <v>#N/A</v>
      </c>
      <c r="AC152" s="538" t="e">
        <f ca="1">+IF(AND(ISNUMBER(OFFSET('Sanitation Data'!$E$10,0,10*ROW('Sanitation Data'!E146))),'Data Summary'!CR152="Yes"),OFFSET('Sanitation Data'!$E$10,0,10*ROW('Sanitation Data'!E146)),NA())</f>
        <v>#N/A</v>
      </c>
      <c r="AD152" s="538" t="e">
        <f ca="1">+IF(AND(ISNUMBER(OFFSET('Sanitation Data'!$E$11,0,10*ROW('Sanitation Data'!E146))),'Data Summary'!CS152="Yes"),OFFSET('Sanitation Data'!$E$11,0,10*ROW('Sanitation Data'!E146)),NA())</f>
        <v>#N/A</v>
      </c>
      <c r="AE152" s="538" t="e">
        <f ca="1">+IF(AND(ISNUMBER(OFFSET('Sanitation Data'!$E$12,0,10*ROW('Sanitation Data'!E146))),'Data Summary'!CT152="Yes"),OFFSET('Sanitation Data'!$E$12,0,10*ROW('Sanitation Data'!E146)),NA())</f>
        <v>#N/A</v>
      </c>
      <c r="AF152" s="538" t="e">
        <f ca="1">+IF(AND(ISNUMBER(OFFSET('Sanitation Data'!$F$4,0,10*ROW('Sanitation Data'!F146))),'Data Summary'!CU152="Yes"),100-OFFSET('Sanitation Data'!$F$4,0,10*ROW('Sanitation Data'!F146)),NA())</f>
        <v>#N/A</v>
      </c>
      <c r="AG152" s="538" t="e">
        <f ca="1">+IF(AND(ISNUMBER(OFFSET('Sanitation Data'!$F$6,0,10*ROW('Sanitation Data'!F146))),'Data Summary'!CV152="Yes"),OFFSET('Sanitation Data'!$F$6,0,10*ROW('Sanitation Data'!F146)),NA())</f>
        <v>#N/A</v>
      </c>
      <c r="AH152" s="538" t="e">
        <f ca="1">+IF(AND(ISNUMBER(OFFSET('Sanitation Data'!$F$10,0,10*ROW('Sanitation Data'!F146))),'Data Summary'!CW152="Yes"),OFFSET('Sanitation Data'!$F$10,0,10*ROW('Sanitation Data'!F146)),NA())</f>
        <v>#N/A</v>
      </c>
      <c r="AI152" s="538" t="e">
        <f ca="1">+IF(AND(ISNUMBER(OFFSET('Sanitation Data'!$F$11,0,10*ROW('Sanitation Data'!F146))),'Data Summary'!CX152="Yes"),OFFSET('Sanitation Data'!$F$11,0,10*ROW('Sanitation Data'!F146)),NA())</f>
        <v>#N/A</v>
      </c>
      <c r="AJ152" s="538" t="e">
        <f ca="1">+IF(AND(ISNUMBER(OFFSET('Sanitation Data'!$F$12,0,10*ROW('Sanitation Data'!F146))),'Data Summary'!CY152="Yes"),OFFSET('Sanitation Data'!$F$12,0,10*ROW('Sanitation Data'!F146)),NA())</f>
        <v>#N/A</v>
      </c>
      <c r="AK152" s="538" t="e">
        <f ca="1">+IF(AND(ISNUMBER(OFFSET('Sanitation Data'!$G$4,0,10*ROW('Sanitation Data'!G146))),'Data Summary'!CZ152="Yes"),100-OFFSET('Sanitation Data'!$G$4,0,10*ROW('Sanitation Data'!G146)),NA())</f>
        <v>#N/A</v>
      </c>
      <c r="AL152" s="538" t="e">
        <f ca="1">+IF(AND(ISNUMBER(OFFSET('Sanitation Data'!$G$6,0,10*ROW('Sanitation Data'!G146))),'Data Summary'!DA152="Yes"),OFFSET('Sanitation Data'!$G$6,0,10*ROW('Sanitation Data'!G146)),NA())</f>
        <v>#N/A</v>
      </c>
      <c r="AM152" s="538" t="e">
        <f ca="1">+IF(AND(ISNUMBER(OFFSET('Sanitation Data'!$G$10,0,10*ROW('Sanitation Data'!G146))),'Data Summary'!DB152="Yes"),OFFSET('Sanitation Data'!$G$10,0,10*ROW('Sanitation Data'!G146)),NA())</f>
        <v>#N/A</v>
      </c>
      <c r="AN152" s="538" t="e">
        <f ca="1">+IF(AND(ISNUMBER(OFFSET('Sanitation Data'!$G$11,0,10*ROW('Sanitation Data'!G146))),'Data Summary'!DC152="Yes"),OFFSET('Sanitation Data'!$G$11,0,10*ROW('Sanitation Data'!G146)),NA())</f>
        <v>#N/A</v>
      </c>
      <c r="AO152" s="538" t="e">
        <f ca="1">+IF(AND(ISNUMBER(OFFSET('Sanitation Data'!$G$12,0,10*ROW('Sanitation Data'!G146))),'Data Summary'!DD152="Yes"),OFFSET('Sanitation Data'!$G$12,0,10*ROW('Sanitation Data'!G146)),NA())</f>
        <v>#N/A</v>
      </c>
      <c r="AP152" s="538" t="e">
        <f ca="1">+IF(AND(ISNUMBER(OFFSET('Sanitation Data'!$H$4,0,10*ROW('Sanitation Data'!H146))),'Data Summary'!DE152="Yes"),100-OFFSET('Sanitation Data'!$H$4,0,10*ROW('Sanitation Data'!H146)),NA())</f>
        <v>#N/A</v>
      </c>
      <c r="AQ152" s="538" t="e">
        <f ca="1">+IF(AND(ISNUMBER(OFFSET('Sanitation Data'!$H$6,0,10*ROW('Sanitation Data'!H146))),'Data Summary'!DF152="Yes"),OFFSET('Sanitation Data'!$H$6,0,10*ROW('Sanitation Data'!H146)),NA())</f>
        <v>#N/A</v>
      </c>
      <c r="AR152" s="538" t="e">
        <f ca="1">+IF(AND(ISNUMBER(OFFSET('Sanitation Data'!$H$10,0,10*ROW('Sanitation Data'!H146))),'Data Summary'!DG152="Yes"),OFFSET('Sanitation Data'!$H$10,0,10*ROW('Sanitation Data'!H146)),NA())</f>
        <v>#N/A</v>
      </c>
      <c r="AS152" s="538" t="e">
        <f ca="1">+IF(AND(ISNUMBER(OFFSET('Sanitation Data'!$H$11,0,10*ROW('Sanitation Data'!H146))),'Data Summary'!DH152="Yes"),OFFSET('Sanitation Data'!$H$11,0,10*ROW('Sanitation Data'!H146)),NA())</f>
        <v>#N/A</v>
      </c>
      <c r="AT152" s="538" t="e">
        <f ca="1">+IF(AND(ISNUMBER(OFFSET('Sanitation Data'!$H$12,0,10*ROW('Sanitation Data'!H146))),'Data Summary'!DI152="Yes"),OFFSET('Sanitation Data'!$H$12,0,10*ROW('Sanitation Data'!H146)),NA())</f>
        <v>#N/A</v>
      </c>
      <c r="AU152" s="538" t="e">
        <f ca="1">+IF(AND(ISNUMBER(OFFSET('Sanitation Data'!$I$4,0,10*ROW('Sanitation Data'!I146))),'Data Summary'!DJ152="Yes"),100-OFFSET('Sanitation Data'!$I$4,0,10*ROW('Sanitation Data'!I146)),NA())</f>
        <v>#N/A</v>
      </c>
      <c r="AV152" s="538" t="e">
        <f ca="1">+IF(AND(ISNUMBER(OFFSET('Sanitation Data'!$I$6,0,10*ROW('Sanitation Data'!I146))),'Data Summary'!DK152="Yes"),OFFSET('Sanitation Data'!$I$6,0,10*ROW('Sanitation Data'!I146)),NA())</f>
        <v>#N/A</v>
      </c>
      <c r="AW152" s="538" t="e">
        <f ca="1">+IF(AND(ISNUMBER(OFFSET('Sanitation Data'!$I$10,0,10*ROW('Sanitation Data'!I146))),'Data Summary'!DL152="Yes"),OFFSET('Sanitation Data'!$I$10,0,10*ROW('Sanitation Data'!I146)),NA())</f>
        <v>#N/A</v>
      </c>
      <c r="AX152" s="538" t="e">
        <f ca="1">+IF(AND(ISNUMBER(OFFSET('Sanitation Data'!$I$11,0,10*ROW('Sanitation Data'!I146))),'Data Summary'!DM152="Yes"),OFFSET('Sanitation Data'!$I$11,0,10*ROW('Sanitation Data'!I146)),NA())</f>
        <v>#N/A</v>
      </c>
      <c r="AY152" s="538" t="e">
        <f ca="1">+IF(AND(ISNUMBER(OFFSET('Sanitation Data'!$I$12,0,10*ROW('Sanitation Data'!I146))),'Data Summary'!DN152="Yes"),OFFSET('Sanitation Data'!$I$12,0,10*ROW('Sanitation Data'!I146)),NA())</f>
        <v>#N/A</v>
      </c>
      <c r="AZ152" s="539" t="e">
        <f ca="1">+IF(AND(ISNUMBER(OFFSET('Hygiene Data'!$D$5,0,10*ROW('Hygiene Data'!D146))),'Data Summary'!DO152="Yes"),OFFSET('Hygiene Data'!$D$5,0,10*ROW('Hygiene Data'!D146)),NA())</f>
        <v>#N/A</v>
      </c>
      <c r="BA152" s="539" t="e">
        <f ca="1">+IF(AND(ISNUMBER(OFFSET('Hygiene Data'!$D$7,0,10*ROW('Hygiene Data'!D146))),'Data Summary'!DP152="Yes"),OFFSET('Hygiene Data'!$D$7,0,10*ROW('Hygiene Data'!D146)),NA())</f>
        <v>#N/A</v>
      </c>
      <c r="BB152" s="539" t="e">
        <f ca="1">+IF(AND(ISNUMBER(OFFSET('Hygiene Data'!$D$9,0,10*ROW('Hygiene Data'!D146))),'Data Summary'!DQ152="Yes"),OFFSET('Hygiene Data'!$D$9,0,10*ROW('Hygiene Data'!D146)),NA())</f>
        <v>#N/A</v>
      </c>
      <c r="BC152" s="539" t="e">
        <f ca="1">+IF(AND(ISNUMBER(OFFSET('Hygiene Data'!$E$5,0,10*ROW('Hygiene Data'!E146))),'Data Summary'!DR152="Yes"),OFFSET('Hygiene Data'!$E$5,0,10*ROW('Hygiene Data'!E146)),NA())</f>
        <v>#N/A</v>
      </c>
      <c r="BD152" s="539" t="e">
        <f ca="1">+IF(AND(ISNUMBER(OFFSET('Hygiene Data'!$E$7,0,10*ROW('Hygiene Data'!E146))),'Data Summary'!DS152="Yes"),OFFSET('Hygiene Data'!$E$7,0,10*ROW('Hygiene Data'!E146)),NA())</f>
        <v>#N/A</v>
      </c>
      <c r="BE152" s="539" t="e">
        <f ca="1">+IF(AND(ISNUMBER(OFFSET('Hygiene Data'!$E$9,0,10*ROW('Hygiene Data'!E146))),'Data Summary'!DT152="Yes"),OFFSET('Hygiene Data'!$E$9,0,10*ROW('Hygiene Data'!E146)),NA())</f>
        <v>#N/A</v>
      </c>
      <c r="BF152" s="539" t="e">
        <f ca="1">+IF(AND(ISNUMBER(OFFSET('Hygiene Data'!$F$5,0,10*ROW('Hygiene Data'!F146))),'Data Summary'!DU152="Yes"),OFFSET('Hygiene Data'!$F$5,0,10*ROW('Hygiene Data'!F146)),NA())</f>
        <v>#N/A</v>
      </c>
      <c r="BG152" s="539" t="e">
        <f ca="1">+IF(AND(ISNUMBER(OFFSET('Hygiene Data'!$F$7,0,10*ROW('Hygiene Data'!F146))),'Data Summary'!DV152="Yes"),OFFSET('Hygiene Data'!$F$7,0,10*ROW('Hygiene Data'!F146)),NA())</f>
        <v>#N/A</v>
      </c>
      <c r="BH152" s="539" t="e">
        <f ca="1">+IF(AND(ISNUMBER(OFFSET('Hygiene Data'!$F$9,0,10*ROW('Hygiene Data'!F146))),'Data Summary'!DW152="Yes"),OFFSET('Hygiene Data'!$F$9,0,10*ROW('Hygiene Data'!F146)),NA())</f>
        <v>#N/A</v>
      </c>
      <c r="BI152" s="539" t="e">
        <f ca="1">+IF(AND(ISNUMBER(OFFSET('Hygiene Data'!$G$5,0,10*ROW('Hygiene Data'!G146))),'Data Summary'!DX152="Yes"),OFFSET('Hygiene Data'!$G$5,0,10*ROW('Hygiene Data'!G146)),NA())</f>
        <v>#N/A</v>
      </c>
      <c r="BJ152" s="539" t="e">
        <f ca="1">+IF(AND(ISNUMBER(OFFSET('Hygiene Data'!$G$7,0,10*ROW('Hygiene Data'!G146))),'Data Summary'!DY152="Yes"),OFFSET('Hygiene Data'!$G$7,0,10*ROW('Hygiene Data'!G146)),NA())</f>
        <v>#N/A</v>
      </c>
      <c r="BK152" s="539" t="e">
        <f ca="1">+IF(AND(ISNUMBER(OFFSET('Hygiene Data'!$G$9,0,10*ROW('Hygiene Data'!G146))),'Data Summary'!DZ152="Yes"),OFFSET('Hygiene Data'!$G$9,0,10*ROW('Hygiene Data'!G146)),NA())</f>
        <v>#N/A</v>
      </c>
      <c r="BL152" s="539" t="e">
        <f ca="1">+IF(AND(ISNUMBER(OFFSET('Hygiene Data'!$H$5,0,10*ROW('Hygiene Data'!H146))),'Data Summary'!EA152="Yes"),OFFSET('Hygiene Data'!$H$5,0,10*ROW('Hygiene Data'!H146)),NA())</f>
        <v>#N/A</v>
      </c>
      <c r="BM152" s="539" t="e">
        <f ca="1">+IF(AND(ISNUMBER(OFFSET('Hygiene Data'!$H$7,0,10*ROW('Hygiene Data'!H146))),'Data Summary'!EB152="Yes"),OFFSET('Hygiene Data'!$H$7,0,10*ROW('Hygiene Data'!H146)),NA())</f>
        <v>#N/A</v>
      </c>
      <c r="BN152" s="539" t="e">
        <f ca="1">+IF(AND(ISNUMBER(OFFSET('Hygiene Data'!$H$9,0,10*ROW('Hygiene Data'!H146))),'Data Summary'!EC152="Yes"),OFFSET('Hygiene Data'!$H$9,0,10*ROW('Hygiene Data'!H146)),NA())</f>
        <v>#N/A</v>
      </c>
      <c r="BO152" s="539" t="e">
        <f ca="1">+IF(AND(ISNUMBER(OFFSET('Hygiene Data'!$I$5,0,10*ROW('Hygiene Data'!I146))),'Data Summary'!ED152="Yes"),OFFSET('Hygiene Data'!$I$5,0,10*ROW('Hygiene Data'!I146)),NA())</f>
        <v>#N/A</v>
      </c>
      <c r="BP152" s="539" t="e">
        <f ca="1">+IF(AND(ISNUMBER(OFFSET('Hygiene Data'!$I$7,0,10*ROW('Hygiene Data'!I146))),'Data Summary'!EE152="Yes"),OFFSET('Hygiene Data'!$I$7,0,10*ROW('Hygiene Data'!I146)),NA())</f>
        <v>#N/A</v>
      </c>
      <c r="BQ152" s="539" t="e">
        <f ca="1">+IF(AND(ISNUMBER(OFFSET('Hygiene Data'!$I$9,0,10*ROW('Hygiene Data'!I146))),'Data Summary'!EF152="Yes"),OFFSET('Hygiene Data'!$I$9,0,10*ROW('Hygiene Data'!I146)),NA())</f>
        <v>#N/A</v>
      </c>
    </row>
    <row r="153" spans="1:69" x14ac:dyDescent="0.25">
      <c r="A153" s="535" t="e">
        <f ca="1">+RIGHT('Data Summary'!A153,LEN('Data Summary'!A153)-9)</f>
        <v>#VALUE!</v>
      </c>
      <c r="B153" s="509" t="str">
        <f ca="1">+IF(ISTEXT('Data Summary'!B153),'Data Summary'!B153,"")</f>
        <v/>
      </c>
      <c r="C153" s="536" t="e">
        <f ca="1">+VALUE('Data Summary'!C153)</f>
        <v>#VALUE!</v>
      </c>
      <c r="D153" s="537" t="e">
        <f ca="1">+IF(AND(ISNUMBER(OFFSET('Water Data'!$D$4,0,10*ROW('Water Data'!D147))),'Data Summary'!BS153="Yes"),100-OFFSET('Water Data'!$D$4,0,10*ROW('Water Data'!D147)),NA())</f>
        <v>#N/A</v>
      </c>
      <c r="E153" s="537" t="e">
        <f ca="1">+IF(AND(ISNUMBER(OFFSET('Water Data'!$D$6,0,10*ROW('Water Data'!D147))),'Data Summary'!BT153="Yes"),OFFSET('Water Data'!$D$6,0,10*ROW('Water Data'!D147)),NA())</f>
        <v>#N/A</v>
      </c>
      <c r="F153" s="537" t="e">
        <f ca="1">+IF(AND(ISNUMBER(OFFSET('Water Data'!$D$9,0,10*ROW('Water Data'!D147))),'Data Summary'!BU153="Yes"),OFFSET('Water Data'!$D$9,0,10*ROW('Water Data'!D147)),NA())</f>
        <v>#N/A</v>
      </c>
      <c r="G153" s="537" t="e">
        <f ca="1">+IF(AND(ISNUMBER(OFFSET('Water Data'!$E$4,0,10*ROW('Water Data'!E147))),'Data Summary'!BV153="Yes"),100-OFFSET('Water Data'!$E$4,0,10*ROW('Water Data'!E147)),NA())</f>
        <v>#N/A</v>
      </c>
      <c r="H153" s="537" t="e">
        <f ca="1">+IF(AND(ISNUMBER(OFFSET('Water Data'!$E$6,0,10*ROW('Water Data'!E147))),'Data Summary'!BW153="Yes"),OFFSET('Water Data'!$E$6,0,10*ROW('Water Data'!E147)),NA())</f>
        <v>#N/A</v>
      </c>
      <c r="I153" s="537" t="e">
        <f ca="1">+IF(AND(ISNUMBER(OFFSET('Water Data'!$E$9,0,10*ROW('Water Data'!E147))),'Data Summary'!BX153="Yes"),OFFSET('Water Data'!$E$9,0,10*ROW('Water Data'!E147)),NA())</f>
        <v>#N/A</v>
      </c>
      <c r="J153" s="537" t="e">
        <f ca="1">+IF(AND(ISNUMBER(OFFSET('Water Data'!$F$4,0,10*ROW('Water Data'!F147))),'Data Summary'!BY153="Yes"),100-OFFSET('Water Data'!$F$4,0,10*ROW('Water Data'!F147)),NA())</f>
        <v>#N/A</v>
      </c>
      <c r="K153" s="537" t="e">
        <f ca="1">+IF(AND(ISNUMBER(OFFSET('Water Data'!$F$6,0,10*ROW('Water Data'!F147))),'Data Summary'!BZ153="Yes"),OFFSET('Water Data'!$F$6,0,10*ROW('Water Data'!F147)),NA())</f>
        <v>#N/A</v>
      </c>
      <c r="L153" s="537" t="e">
        <f ca="1">+IF(AND(ISNUMBER(OFFSET('Water Data'!$F$9,0,10*ROW('Water Data'!F147))),'Data Summary'!CA153="Yes"),OFFSET('Water Data'!$F$9,0,10*ROW('Water Data'!F147)),NA())</f>
        <v>#N/A</v>
      </c>
      <c r="M153" s="537" t="e">
        <f ca="1">+IF(AND(ISNUMBER(OFFSET('Water Data'!$G$4,0,10*ROW('Water Data'!G147))),'Data Summary'!CB153="Yes"),100-OFFSET('Water Data'!$G$4,0,10*ROW('Water Data'!G147)),NA())</f>
        <v>#N/A</v>
      </c>
      <c r="N153" s="537" t="e">
        <f ca="1">+IF(AND(ISNUMBER(OFFSET('Water Data'!$G$6,0,10*ROW('Water Data'!G147))),'Data Summary'!CC153="Yes"),OFFSET('Water Data'!$G$6,0,10*ROW('Water Data'!G147)),NA())</f>
        <v>#N/A</v>
      </c>
      <c r="O153" s="537" t="e">
        <f ca="1">+IF(AND(ISNUMBER(OFFSET('Water Data'!$G$9,0,10*ROW('Water Data'!G147))),'Data Summary'!CD153="Yes"),OFFSET('Water Data'!$G$9,0,10*ROW('Water Data'!G147)),NA())</f>
        <v>#N/A</v>
      </c>
      <c r="P153" s="537" t="e">
        <f ca="1">+IF(AND(ISNUMBER(OFFSET('Water Data'!$H$4,0,10*ROW('Water Data'!H147))),'Data Summary'!CE153="Yes"),100-OFFSET('Water Data'!$H$4,0,10*ROW('Water Data'!H147)),NA())</f>
        <v>#N/A</v>
      </c>
      <c r="Q153" s="537" t="e">
        <f ca="1">+IF(AND(ISNUMBER(OFFSET('Water Data'!$H$6,0,10*ROW('Water Data'!H147))),'Data Summary'!CF153="Yes"),OFFSET('Water Data'!$H$6,0,10*ROW('Water Data'!H147)),NA())</f>
        <v>#N/A</v>
      </c>
      <c r="R153" s="537" t="e">
        <f ca="1">+IF(AND(ISNUMBER(OFFSET('Water Data'!$H$9,0,10*ROW('Water Data'!H147))),'Data Summary'!CG153="Yes"),OFFSET('Water Data'!$H$9,0,10*ROW('Water Data'!H147)),NA())</f>
        <v>#N/A</v>
      </c>
      <c r="S153" s="537" t="e">
        <f ca="1">+IF(AND(ISNUMBER(OFFSET('Water Data'!$I$4,0,10*ROW('Water Data'!I147))),'Data Summary'!CH153="Yes"),100-OFFSET('Water Data'!$I$4,0,10*ROW('Water Data'!I147)),NA())</f>
        <v>#N/A</v>
      </c>
      <c r="T153" s="537" t="e">
        <f ca="1">+IF(AND(ISNUMBER(OFFSET('Water Data'!$I$6,0,10*ROW('Water Data'!I147))),'Data Summary'!CI153="Yes"),OFFSET('Water Data'!$I$6,0,10*ROW('Water Data'!I147)),NA())</f>
        <v>#N/A</v>
      </c>
      <c r="U153" s="537" t="e">
        <f ca="1">+IF(AND(ISNUMBER(OFFSET('Water Data'!$I$9,0,10*ROW('Water Data'!I147))),'Data Summary'!CJ153="Yes"),OFFSET('Water Data'!$I$9,0,10*ROW('Water Data'!I147)),NA())</f>
        <v>#N/A</v>
      </c>
      <c r="V153" s="538" t="e">
        <f ca="1">+IF(AND(ISNUMBER(OFFSET('Sanitation Data'!$D$4,0,10*ROW('Sanitation Data'!D147))),'Data Summary'!CK153="Yes"),100-OFFSET('Sanitation Data'!$D$4,0,10*ROW('Sanitation Data'!D147)),NA())</f>
        <v>#N/A</v>
      </c>
      <c r="W153" s="538" t="e">
        <f ca="1">+IF(AND(ISNUMBER(OFFSET('Sanitation Data'!$D$6,0,10*ROW('Sanitation Data'!D147))),'Data Summary'!CL153="Yes"),OFFSET('Sanitation Data'!$D$6,0,10*ROW('Sanitation Data'!D147)),NA())</f>
        <v>#N/A</v>
      </c>
      <c r="X153" s="538" t="e">
        <f ca="1">+IF(AND(ISNUMBER(OFFSET('Sanitation Data'!$D$10,0,10*ROW('Sanitation Data'!D147))),'Data Summary'!CM153="Yes"),OFFSET('Sanitation Data'!$D$10,0,10*ROW('Sanitation Data'!D147)),NA())</f>
        <v>#N/A</v>
      </c>
      <c r="Y153" s="538" t="e">
        <f ca="1">+IF(AND(ISNUMBER(OFFSET('Sanitation Data'!$D$11,0,10*ROW('Sanitation Data'!D147))),'Data Summary'!CN153="Yes"),OFFSET('Sanitation Data'!$D$11,0,10*ROW('Sanitation Data'!D147)),NA())</f>
        <v>#N/A</v>
      </c>
      <c r="Z153" s="538" t="e">
        <f ca="1">+IF(AND(ISNUMBER(OFFSET('Sanitation Data'!$D$12,0,10*ROW('Sanitation Data'!D147))),'Data Summary'!CO153="Yes"),OFFSET('Sanitation Data'!$D$12,0,10*ROW('Sanitation Data'!D147)),NA())</f>
        <v>#N/A</v>
      </c>
      <c r="AA153" s="538" t="e">
        <f ca="1">+IF(AND(ISNUMBER(OFFSET('Sanitation Data'!$E$4,0,10*ROW('Sanitation Data'!E147))),'Data Summary'!CP153="Yes"),100-OFFSET('Sanitation Data'!$E$4,0,10*ROW('Sanitation Data'!E147)),NA())</f>
        <v>#N/A</v>
      </c>
      <c r="AB153" s="538" t="e">
        <f ca="1">+IF(AND(ISNUMBER(OFFSET('Sanitation Data'!$E$6,0,10*ROW('Sanitation Data'!E147))),'Data Summary'!CQ153="Yes"),OFFSET('Sanitation Data'!$E$6,0,10*ROW('Sanitation Data'!E147)),NA())</f>
        <v>#N/A</v>
      </c>
      <c r="AC153" s="538" t="e">
        <f ca="1">+IF(AND(ISNUMBER(OFFSET('Sanitation Data'!$E$10,0,10*ROW('Sanitation Data'!E147))),'Data Summary'!CR153="Yes"),OFFSET('Sanitation Data'!$E$10,0,10*ROW('Sanitation Data'!E147)),NA())</f>
        <v>#N/A</v>
      </c>
      <c r="AD153" s="538" t="e">
        <f ca="1">+IF(AND(ISNUMBER(OFFSET('Sanitation Data'!$E$11,0,10*ROW('Sanitation Data'!E147))),'Data Summary'!CS153="Yes"),OFFSET('Sanitation Data'!$E$11,0,10*ROW('Sanitation Data'!E147)),NA())</f>
        <v>#N/A</v>
      </c>
      <c r="AE153" s="538" t="e">
        <f ca="1">+IF(AND(ISNUMBER(OFFSET('Sanitation Data'!$E$12,0,10*ROW('Sanitation Data'!E147))),'Data Summary'!CT153="Yes"),OFFSET('Sanitation Data'!$E$12,0,10*ROW('Sanitation Data'!E147)),NA())</f>
        <v>#N/A</v>
      </c>
      <c r="AF153" s="538" t="e">
        <f ca="1">+IF(AND(ISNUMBER(OFFSET('Sanitation Data'!$F$4,0,10*ROW('Sanitation Data'!F147))),'Data Summary'!CU153="Yes"),100-OFFSET('Sanitation Data'!$F$4,0,10*ROW('Sanitation Data'!F147)),NA())</f>
        <v>#N/A</v>
      </c>
      <c r="AG153" s="538" t="e">
        <f ca="1">+IF(AND(ISNUMBER(OFFSET('Sanitation Data'!$F$6,0,10*ROW('Sanitation Data'!F147))),'Data Summary'!CV153="Yes"),OFFSET('Sanitation Data'!$F$6,0,10*ROW('Sanitation Data'!F147)),NA())</f>
        <v>#N/A</v>
      </c>
      <c r="AH153" s="538" t="e">
        <f ca="1">+IF(AND(ISNUMBER(OFFSET('Sanitation Data'!$F$10,0,10*ROW('Sanitation Data'!F147))),'Data Summary'!CW153="Yes"),OFFSET('Sanitation Data'!$F$10,0,10*ROW('Sanitation Data'!F147)),NA())</f>
        <v>#N/A</v>
      </c>
      <c r="AI153" s="538" t="e">
        <f ca="1">+IF(AND(ISNUMBER(OFFSET('Sanitation Data'!$F$11,0,10*ROW('Sanitation Data'!F147))),'Data Summary'!CX153="Yes"),OFFSET('Sanitation Data'!$F$11,0,10*ROW('Sanitation Data'!F147)),NA())</f>
        <v>#N/A</v>
      </c>
      <c r="AJ153" s="538" t="e">
        <f ca="1">+IF(AND(ISNUMBER(OFFSET('Sanitation Data'!$F$12,0,10*ROW('Sanitation Data'!F147))),'Data Summary'!CY153="Yes"),OFFSET('Sanitation Data'!$F$12,0,10*ROW('Sanitation Data'!F147)),NA())</f>
        <v>#N/A</v>
      </c>
      <c r="AK153" s="538" t="e">
        <f ca="1">+IF(AND(ISNUMBER(OFFSET('Sanitation Data'!$G$4,0,10*ROW('Sanitation Data'!G147))),'Data Summary'!CZ153="Yes"),100-OFFSET('Sanitation Data'!$G$4,0,10*ROW('Sanitation Data'!G147)),NA())</f>
        <v>#N/A</v>
      </c>
      <c r="AL153" s="538" t="e">
        <f ca="1">+IF(AND(ISNUMBER(OFFSET('Sanitation Data'!$G$6,0,10*ROW('Sanitation Data'!G147))),'Data Summary'!DA153="Yes"),OFFSET('Sanitation Data'!$G$6,0,10*ROW('Sanitation Data'!G147)),NA())</f>
        <v>#N/A</v>
      </c>
      <c r="AM153" s="538" t="e">
        <f ca="1">+IF(AND(ISNUMBER(OFFSET('Sanitation Data'!$G$10,0,10*ROW('Sanitation Data'!G147))),'Data Summary'!DB153="Yes"),OFFSET('Sanitation Data'!$G$10,0,10*ROW('Sanitation Data'!G147)),NA())</f>
        <v>#N/A</v>
      </c>
      <c r="AN153" s="538" t="e">
        <f ca="1">+IF(AND(ISNUMBER(OFFSET('Sanitation Data'!$G$11,0,10*ROW('Sanitation Data'!G147))),'Data Summary'!DC153="Yes"),OFFSET('Sanitation Data'!$G$11,0,10*ROW('Sanitation Data'!G147)),NA())</f>
        <v>#N/A</v>
      </c>
      <c r="AO153" s="538" t="e">
        <f ca="1">+IF(AND(ISNUMBER(OFFSET('Sanitation Data'!$G$12,0,10*ROW('Sanitation Data'!G147))),'Data Summary'!DD153="Yes"),OFFSET('Sanitation Data'!$G$12,0,10*ROW('Sanitation Data'!G147)),NA())</f>
        <v>#N/A</v>
      </c>
      <c r="AP153" s="538" t="e">
        <f ca="1">+IF(AND(ISNUMBER(OFFSET('Sanitation Data'!$H$4,0,10*ROW('Sanitation Data'!H147))),'Data Summary'!DE153="Yes"),100-OFFSET('Sanitation Data'!$H$4,0,10*ROW('Sanitation Data'!H147)),NA())</f>
        <v>#N/A</v>
      </c>
      <c r="AQ153" s="538" t="e">
        <f ca="1">+IF(AND(ISNUMBER(OFFSET('Sanitation Data'!$H$6,0,10*ROW('Sanitation Data'!H147))),'Data Summary'!DF153="Yes"),OFFSET('Sanitation Data'!$H$6,0,10*ROW('Sanitation Data'!H147)),NA())</f>
        <v>#N/A</v>
      </c>
      <c r="AR153" s="538" t="e">
        <f ca="1">+IF(AND(ISNUMBER(OFFSET('Sanitation Data'!$H$10,0,10*ROW('Sanitation Data'!H147))),'Data Summary'!DG153="Yes"),OFFSET('Sanitation Data'!$H$10,0,10*ROW('Sanitation Data'!H147)),NA())</f>
        <v>#N/A</v>
      </c>
      <c r="AS153" s="538" t="e">
        <f ca="1">+IF(AND(ISNUMBER(OFFSET('Sanitation Data'!$H$11,0,10*ROW('Sanitation Data'!H147))),'Data Summary'!DH153="Yes"),OFFSET('Sanitation Data'!$H$11,0,10*ROW('Sanitation Data'!H147)),NA())</f>
        <v>#N/A</v>
      </c>
      <c r="AT153" s="538" t="e">
        <f ca="1">+IF(AND(ISNUMBER(OFFSET('Sanitation Data'!$H$12,0,10*ROW('Sanitation Data'!H147))),'Data Summary'!DI153="Yes"),OFFSET('Sanitation Data'!$H$12,0,10*ROW('Sanitation Data'!H147)),NA())</f>
        <v>#N/A</v>
      </c>
      <c r="AU153" s="538" t="e">
        <f ca="1">+IF(AND(ISNUMBER(OFFSET('Sanitation Data'!$I$4,0,10*ROW('Sanitation Data'!I147))),'Data Summary'!DJ153="Yes"),100-OFFSET('Sanitation Data'!$I$4,0,10*ROW('Sanitation Data'!I147)),NA())</f>
        <v>#N/A</v>
      </c>
      <c r="AV153" s="538" t="e">
        <f ca="1">+IF(AND(ISNUMBER(OFFSET('Sanitation Data'!$I$6,0,10*ROW('Sanitation Data'!I147))),'Data Summary'!DK153="Yes"),OFFSET('Sanitation Data'!$I$6,0,10*ROW('Sanitation Data'!I147)),NA())</f>
        <v>#N/A</v>
      </c>
      <c r="AW153" s="538" t="e">
        <f ca="1">+IF(AND(ISNUMBER(OFFSET('Sanitation Data'!$I$10,0,10*ROW('Sanitation Data'!I147))),'Data Summary'!DL153="Yes"),OFFSET('Sanitation Data'!$I$10,0,10*ROW('Sanitation Data'!I147)),NA())</f>
        <v>#N/A</v>
      </c>
      <c r="AX153" s="538" t="e">
        <f ca="1">+IF(AND(ISNUMBER(OFFSET('Sanitation Data'!$I$11,0,10*ROW('Sanitation Data'!I147))),'Data Summary'!DM153="Yes"),OFFSET('Sanitation Data'!$I$11,0,10*ROW('Sanitation Data'!I147)),NA())</f>
        <v>#N/A</v>
      </c>
      <c r="AY153" s="538" t="e">
        <f ca="1">+IF(AND(ISNUMBER(OFFSET('Sanitation Data'!$I$12,0,10*ROW('Sanitation Data'!I147))),'Data Summary'!DN153="Yes"),OFFSET('Sanitation Data'!$I$12,0,10*ROW('Sanitation Data'!I147)),NA())</f>
        <v>#N/A</v>
      </c>
      <c r="AZ153" s="539" t="e">
        <f ca="1">+IF(AND(ISNUMBER(OFFSET('Hygiene Data'!$D$5,0,10*ROW('Hygiene Data'!D147))),'Data Summary'!DO153="Yes"),OFFSET('Hygiene Data'!$D$5,0,10*ROW('Hygiene Data'!D147)),NA())</f>
        <v>#N/A</v>
      </c>
      <c r="BA153" s="539" t="e">
        <f ca="1">+IF(AND(ISNUMBER(OFFSET('Hygiene Data'!$D$7,0,10*ROW('Hygiene Data'!D147))),'Data Summary'!DP153="Yes"),OFFSET('Hygiene Data'!$D$7,0,10*ROW('Hygiene Data'!D147)),NA())</f>
        <v>#N/A</v>
      </c>
      <c r="BB153" s="539" t="e">
        <f ca="1">+IF(AND(ISNUMBER(OFFSET('Hygiene Data'!$D$9,0,10*ROW('Hygiene Data'!D147))),'Data Summary'!DQ153="Yes"),OFFSET('Hygiene Data'!$D$9,0,10*ROW('Hygiene Data'!D147)),NA())</f>
        <v>#N/A</v>
      </c>
      <c r="BC153" s="539" t="e">
        <f ca="1">+IF(AND(ISNUMBER(OFFSET('Hygiene Data'!$E$5,0,10*ROW('Hygiene Data'!E147))),'Data Summary'!DR153="Yes"),OFFSET('Hygiene Data'!$E$5,0,10*ROW('Hygiene Data'!E147)),NA())</f>
        <v>#N/A</v>
      </c>
      <c r="BD153" s="539" t="e">
        <f ca="1">+IF(AND(ISNUMBER(OFFSET('Hygiene Data'!$E$7,0,10*ROW('Hygiene Data'!E147))),'Data Summary'!DS153="Yes"),OFFSET('Hygiene Data'!$E$7,0,10*ROW('Hygiene Data'!E147)),NA())</f>
        <v>#N/A</v>
      </c>
      <c r="BE153" s="539" t="e">
        <f ca="1">+IF(AND(ISNUMBER(OFFSET('Hygiene Data'!$E$9,0,10*ROW('Hygiene Data'!E147))),'Data Summary'!DT153="Yes"),OFFSET('Hygiene Data'!$E$9,0,10*ROW('Hygiene Data'!E147)),NA())</f>
        <v>#N/A</v>
      </c>
      <c r="BF153" s="539" t="e">
        <f ca="1">+IF(AND(ISNUMBER(OFFSET('Hygiene Data'!$F$5,0,10*ROW('Hygiene Data'!F147))),'Data Summary'!DU153="Yes"),OFFSET('Hygiene Data'!$F$5,0,10*ROW('Hygiene Data'!F147)),NA())</f>
        <v>#N/A</v>
      </c>
      <c r="BG153" s="539" t="e">
        <f ca="1">+IF(AND(ISNUMBER(OFFSET('Hygiene Data'!$F$7,0,10*ROW('Hygiene Data'!F147))),'Data Summary'!DV153="Yes"),OFFSET('Hygiene Data'!$F$7,0,10*ROW('Hygiene Data'!F147)),NA())</f>
        <v>#N/A</v>
      </c>
      <c r="BH153" s="539" t="e">
        <f ca="1">+IF(AND(ISNUMBER(OFFSET('Hygiene Data'!$F$9,0,10*ROW('Hygiene Data'!F147))),'Data Summary'!DW153="Yes"),OFFSET('Hygiene Data'!$F$9,0,10*ROW('Hygiene Data'!F147)),NA())</f>
        <v>#N/A</v>
      </c>
      <c r="BI153" s="539" t="e">
        <f ca="1">+IF(AND(ISNUMBER(OFFSET('Hygiene Data'!$G$5,0,10*ROW('Hygiene Data'!G147))),'Data Summary'!DX153="Yes"),OFFSET('Hygiene Data'!$G$5,0,10*ROW('Hygiene Data'!G147)),NA())</f>
        <v>#N/A</v>
      </c>
      <c r="BJ153" s="539" t="e">
        <f ca="1">+IF(AND(ISNUMBER(OFFSET('Hygiene Data'!$G$7,0,10*ROW('Hygiene Data'!G147))),'Data Summary'!DY153="Yes"),OFFSET('Hygiene Data'!$G$7,0,10*ROW('Hygiene Data'!G147)),NA())</f>
        <v>#N/A</v>
      </c>
      <c r="BK153" s="539" t="e">
        <f ca="1">+IF(AND(ISNUMBER(OFFSET('Hygiene Data'!$G$9,0,10*ROW('Hygiene Data'!G147))),'Data Summary'!DZ153="Yes"),OFFSET('Hygiene Data'!$G$9,0,10*ROW('Hygiene Data'!G147)),NA())</f>
        <v>#N/A</v>
      </c>
      <c r="BL153" s="539" t="e">
        <f ca="1">+IF(AND(ISNUMBER(OFFSET('Hygiene Data'!$H$5,0,10*ROW('Hygiene Data'!H147))),'Data Summary'!EA153="Yes"),OFFSET('Hygiene Data'!$H$5,0,10*ROW('Hygiene Data'!H147)),NA())</f>
        <v>#N/A</v>
      </c>
      <c r="BM153" s="539" t="e">
        <f ca="1">+IF(AND(ISNUMBER(OFFSET('Hygiene Data'!$H$7,0,10*ROW('Hygiene Data'!H147))),'Data Summary'!EB153="Yes"),OFFSET('Hygiene Data'!$H$7,0,10*ROW('Hygiene Data'!H147)),NA())</f>
        <v>#N/A</v>
      </c>
      <c r="BN153" s="539" t="e">
        <f ca="1">+IF(AND(ISNUMBER(OFFSET('Hygiene Data'!$H$9,0,10*ROW('Hygiene Data'!H147))),'Data Summary'!EC153="Yes"),OFFSET('Hygiene Data'!$H$9,0,10*ROW('Hygiene Data'!H147)),NA())</f>
        <v>#N/A</v>
      </c>
      <c r="BO153" s="539" t="e">
        <f ca="1">+IF(AND(ISNUMBER(OFFSET('Hygiene Data'!$I$5,0,10*ROW('Hygiene Data'!I147))),'Data Summary'!ED153="Yes"),OFFSET('Hygiene Data'!$I$5,0,10*ROW('Hygiene Data'!I147)),NA())</f>
        <v>#N/A</v>
      </c>
      <c r="BP153" s="539" t="e">
        <f ca="1">+IF(AND(ISNUMBER(OFFSET('Hygiene Data'!$I$7,0,10*ROW('Hygiene Data'!I147))),'Data Summary'!EE153="Yes"),OFFSET('Hygiene Data'!$I$7,0,10*ROW('Hygiene Data'!I147)),NA())</f>
        <v>#N/A</v>
      </c>
      <c r="BQ153" s="539" t="e">
        <f ca="1">+IF(AND(ISNUMBER(OFFSET('Hygiene Data'!$I$9,0,10*ROW('Hygiene Data'!I147))),'Data Summary'!EF153="Yes"),OFFSET('Hygiene Data'!$I$9,0,10*ROW('Hygiene Data'!I147)),NA())</f>
        <v>#N/A</v>
      </c>
    </row>
    <row r="154" spans="1:69" x14ac:dyDescent="0.25">
      <c r="A154" s="535" t="e">
        <f ca="1">+RIGHT('Data Summary'!A154,LEN('Data Summary'!A154)-9)</f>
        <v>#VALUE!</v>
      </c>
      <c r="B154" s="509" t="str">
        <f ca="1">+IF(ISTEXT('Data Summary'!B154),'Data Summary'!B154,"")</f>
        <v/>
      </c>
      <c r="C154" s="536" t="e">
        <f ca="1">+VALUE('Data Summary'!C154)</f>
        <v>#VALUE!</v>
      </c>
      <c r="D154" s="537" t="e">
        <f ca="1">+IF(AND(ISNUMBER(OFFSET('Water Data'!$D$4,0,10*ROW('Water Data'!D148))),'Data Summary'!BS154="Yes"),100-OFFSET('Water Data'!$D$4,0,10*ROW('Water Data'!D148)),NA())</f>
        <v>#N/A</v>
      </c>
      <c r="E154" s="537" t="e">
        <f ca="1">+IF(AND(ISNUMBER(OFFSET('Water Data'!$D$6,0,10*ROW('Water Data'!D148))),'Data Summary'!BT154="Yes"),OFFSET('Water Data'!$D$6,0,10*ROW('Water Data'!D148)),NA())</f>
        <v>#N/A</v>
      </c>
      <c r="F154" s="537" t="e">
        <f ca="1">+IF(AND(ISNUMBER(OFFSET('Water Data'!$D$9,0,10*ROW('Water Data'!D148))),'Data Summary'!BU154="Yes"),OFFSET('Water Data'!$D$9,0,10*ROW('Water Data'!D148)),NA())</f>
        <v>#N/A</v>
      </c>
      <c r="G154" s="537" t="e">
        <f ca="1">+IF(AND(ISNUMBER(OFFSET('Water Data'!$E$4,0,10*ROW('Water Data'!E148))),'Data Summary'!BV154="Yes"),100-OFFSET('Water Data'!$E$4,0,10*ROW('Water Data'!E148)),NA())</f>
        <v>#N/A</v>
      </c>
      <c r="H154" s="537" t="e">
        <f ca="1">+IF(AND(ISNUMBER(OFFSET('Water Data'!$E$6,0,10*ROW('Water Data'!E148))),'Data Summary'!BW154="Yes"),OFFSET('Water Data'!$E$6,0,10*ROW('Water Data'!E148)),NA())</f>
        <v>#N/A</v>
      </c>
      <c r="I154" s="537" t="e">
        <f ca="1">+IF(AND(ISNUMBER(OFFSET('Water Data'!$E$9,0,10*ROW('Water Data'!E148))),'Data Summary'!BX154="Yes"),OFFSET('Water Data'!$E$9,0,10*ROW('Water Data'!E148)),NA())</f>
        <v>#N/A</v>
      </c>
      <c r="J154" s="537" t="e">
        <f ca="1">+IF(AND(ISNUMBER(OFFSET('Water Data'!$F$4,0,10*ROW('Water Data'!F148))),'Data Summary'!BY154="Yes"),100-OFFSET('Water Data'!$F$4,0,10*ROW('Water Data'!F148)),NA())</f>
        <v>#N/A</v>
      </c>
      <c r="K154" s="537" t="e">
        <f ca="1">+IF(AND(ISNUMBER(OFFSET('Water Data'!$F$6,0,10*ROW('Water Data'!F148))),'Data Summary'!BZ154="Yes"),OFFSET('Water Data'!$F$6,0,10*ROW('Water Data'!F148)),NA())</f>
        <v>#N/A</v>
      </c>
      <c r="L154" s="537" t="e">
        <f ca="1">+IF(AND(ISNUMBER(OFFSET('Water Data'!$F$9,0,10*ROW('Water Data'!F148))),'Data Summary'!CA154="Yes"),OFFSET('Water Data'!$F$9,0,10*ROW('Water Data'!F148)),NA())</f>
        <v>#N/A</v>
      </c>
      <c r="M154" s="537" t="e">
        <f ca="1">+IF(AND(ISNUMBER(OFFSET('Water Data'!$G$4,0,10*ROW('Water Data'!G148))),'Data Summary'!CB154="Yes"),100-OFFSET('Water Data'!$G$4,0,10*ROW('Water Data'!G148)),NA())</f>
        <v>#N/A</v>
      </c>
      <c r="N154" s="537" t="e">
        <f ca="1">+IF(AND(ISNUMBER(OFFSET('Water Data'!$G$6,0,10*ROW('Water Data'!G148))),'Data Summary'!CC154="Yes"),OFFSET('Water Data'!$G$6,0,10*ROW('Water Data'!G148)),NA())</f>
        <v>#N/A</v>
      </c>
      <c r="O154" s="537" t="e">
        <f ca="1">+IF(AND(ISNUMBER(OFFSET('Water Data'!$G$9,0,10*ROW('Water Data'!G148))),'Data Summary'!CD154="Yes"),OFFSET('Water Data'!$G$9,0,10*ROW('Water Data'!G148)),NA())</f>
        <v>#N/A</v>
      </c>
      <c r="P154" s="537" t="e">
        <f ca="1">+IF(AND(ISNUMBER(OFFSET('Water Data'!$H$4,0,10*ROW('Water Data'!H148))),'Data Summary'!CE154="Yes"),100-OFFSET('Water Data'!$H$4,0,10*ROW('Water Data'!H148)),NA())</f>
        <v>#N/A</v>
      </c>
      <c r="Q154" s="537" t="e">
        <f ca="1">+IF(AND(ISNUMBER(OFFSET('Water Data'!$H$6,0,10*ROW('Water Data'!H148))),'Data Summary'!CF154="Yes"),OFFSET('Water Data'!$H$6,0,10*ROW('Water Data'!H148)),NA())</f>
        <v>#N/A</v>
      </c>
      <c r="R154" s="537" t="e">
        <f ca="1">+IF(AND(ISNUMBER(OFFSET('Water Data'!$H$9,0,10*ROW('Water Data'!H148))),'Data Summary'!CG154="Yes"),OFFSET('Water Data'!$H$9,0,10*ROW('Water Data'!H148)),NA())</f>
        <v>#N/A</v>
      </c>
      <c r="S154" s="537" t="e">
        <f ca="1">+IF(AND(ISNUMBER(OFFSET('Water Data'!$I$4,0,10*ROW('Water Data'!I148))),'Data Summary'!CH154="Yes"),100-OFFSET('Water Data'!$I$4,0,10*ROW('Water Data'!I148)),NA())</f>
        <v>#N/A</v>
      </c>
      <c r="T154" s="537" t="e">
        <f ca="1">+IF(AND(ISNUMBER(OFFSET('Water Data'!$I$6,0,10*ROW('Water Data'!I148))),'Data Summary'!CI154="Yes"),OFFSET('Water Data'!$I$6,0,10*ROW('Water Data'!I148)),NA())</f>
        <v>#N/A</v>
      </c>
      <c r="U154" s="537" t="e">
        <f ca="1">+IF(AND(ISNUMBER(OFFSET('Water Data'!$I$9,0,10*ROW('Water Data'!I148))),'Data Summary'!CJ154="Yes"),OFFSET('Water Data'!$I$9,0,10*ROW('Water Data'!I148)),NA())</f>
        <v>#N/A</v>
      </c>
      <c r="V154" s="538" t="e">
        <f ca="1">+IF(AND(ISNUMBER(OFFSET('Sanitation Data'!$D$4,0,10*ROW('Sanitation Data'!D148))),'Data Summary'!CK154="Yes"),100-OFFSET('Sanitation Data'!$D$4,0,10*ROW('Sanitation Data'!D148)),NA())</f>
        <v>#N/A</v>
      </c>
      <c r="W154" s="538" t="e">
        <f ca="1">+IF(AND(ISNUMBER(OFFSET('Sanitation Data'!$D$6,0,10*ROW('Sanitation Data'!D148))),'Data Summary'!CL154="Yes"),OFFSET('Sanitation Data'!$D$6,0,10*ROW('Sanitation Data'!D148)),NA())</f>
        <v>#N/A</v>
      </c>
      <c r="X154" s="538" t="e">
        <f ca="1">+IF(AND(ISNUMBER(OFFSET('Sanitation Data'!$D$10,0,10*ROW('Sanitation Data'!D148))),'Data Summary'!CM154="Yes"),OFFSET('Sanitation Data'!$D$10,0,10*ROW('Sanitation Data'!D148)),NA())</f>
        <v>#N/A</v>
      </c>
      <c r="Y154" s="538" t="e">
        <f ca="1">+IF(AND(ISNUMBER(OFFSET('Sanitation Data'!$D$11,0,10*ROW('Sanitation Data'!D148))),'Data Summary'!CN154="Yes"),OFFSET('Sanitation Data'!$D$11,0,10*ROW('Sanitation Data'!D148)),NA())</f>
        <v>#N/A</v>
      </c>
      <c r="Z154" s="538" t="e">
        <f ca="1">+IF(AND(ISNUMBER(OFFSET('Sanitation Data'!$D$12,0,10*ROW('Sanitation Data'!D148))),'Data Summary'!CO154="Yes"),OFFSET('Sanitation Data'!$D$12,0,10*ROW('Sanitation Data'!D148)),NA())</f>
        <v>#N/A</v>
      </c>
      <c r="AA154" s="538" t="e">
        <f ca="1">+IF(AND(ISNUMBER(OFFSET('Sanitation Data'!$E$4,0,10*ROW('Sanitation Data'!E148))),'Data Summary'!CP154="Yes"),100-OFFSET('Sanitation Data'!$E$4,0,10*ROW('Sanitation Data'!E148)),NA())</f>
        <v>#N/A</v>
      </c>
      <c r="AB154" s="538" t="e">
        <f ca="1">+IF(AND(ISNUMBER(OFFSET('Sanitation Data'!$E$6,0,10*ROW('Sanitation Data'!E148))),'Data Summary'!CQ154="Yes"),OFFSET('Sanitation Data'!$E$6,0,10*ROW('Sanitation Data'!E148)),NA())</f>
        <v>#N/A</v>
      </c>
      <c r="AC154" s="538" t="e">
        <f ca="1">+IF(AND(ISNUMBER(OFFSET('Sanitation Data'!$E$10,0,10*ROW('Sanitation Data'!E148))),'Data Summary'!CR154="Yes"),OFFSET('Sanitation Data'!$E$10,0,10*ROW('Sanitation Data'!E148)),NA())</f>
        <v>#N/A</v>
      </c>
      <c r="AD154" s="538" t="e">
        <f ca="1">+IF(AND(ISNUMBER(OFFSET('Sanitation Data'!$E$11,0,10*ROW('Sanitation Data'!E148))),'Data Summary'!CS154="Yes"),OFFSET('Sanitation Data'!$E$11,0,10*ROW('Sanitation Data'!E148)),NA())</f>
        <v>#N/A</v>
      </c>
      <c r="AE154" s="538" t="e">
        <f ca="1">+IF(AND(ISNUMBER(OFFSET('Sanitation Data'!$E$12,0,10*ROW('Sanitation Data'!E148))),'Data Summary'!CT154="Yes"),OFFSET('Sanitation Data'!$E$12,0,10*ROW('Sanitation Data'!E148)),NA())</f>
        <v>#N/A</v>
      </c>
      <c r="AF154" s="538" t="e">
        <f ca="1">+IF(AND(ISNUMBER(OFFSET('Sanitation Data'!$F$4,0,10*ROW('Sanitation Data'!F148))),'Data Summary'!CU154="Yes"),100-OFFSET('Sanitation Data'!$F$4,0,10*ROW('Sanitation Data'!F148)),NA())</f>
        <v>#N/A</v>
      </c>
      <c r="AG154" s="538" t="e">
        <f ca="1">+IF(AND(ISNUMBER(OFFSET('Sanitation Data'!$F$6,0,10*ROW('Sanitation Data'!F148))),'Data Summary'!CV154="Yes"),OFFSET('Sanitation Data'!$F$6,0,10*ROW('Sanitation Data'!F148)),NA())</f>
        <v>#N/A</v>
      </c>
      <c r="AH154" s="538" t="e">
        <f ca="1">+IF(AND(ISNUMBER(OFFSET('Sanitation Data'!$F$10,0,10*ROW('Sanitation Data'!F148))),'Data Summary'!CW154="Yes"),OFFSET('Sanitation Data'!$F$10,0,10*ROW('Sanitation Data'!F148)),NA())</f>
        <v>#N/A</v>
      </c>
      <c r="AI154" s="538" t="e">
        <f ca="1">+IF(AND(ISNUMBER(OFFSET('Sanitation Data'!$F$11,0,10*ROW('Sanitation Data'!F148))),'Data Summary'!CX154="Yes"),OFFSET('Sanitation Data'!$F$11,0,10*ROW('Sanitation Data'!F148)),NA())</f>
        <v>#N/A</v>
      </c>
      <c r="AJ154" s="538" t="e">
        <f ca="1">+IF(AND(ISNUMBER(OFFSET('Sanitation Data'!$F$12,0,10*ROW('Sanitation Data'!F148))),'Data Summary'!CY154="Yes"),OFFSET('Sanitation Data'!$F$12,0,10*ROW('Sanitation Data'!F148)),NA())</f>
        <v>#N/A</v>
      </c>
      <c r="AK154" s="538" t="e">
        <f ca="1">+IF(AND(ISNUMBER(OFFSET('Sanitation Data'!$G$4,0,10*ROW('Sanitation Data'!G148))),'Data Summary'!CZ154="Yes"),100-OFFSET('Sanitation Data'!$G$4,0,10*ROW('Sanitation Data'!G148)),NA())</f>
        <v>#N/A</v>
      </c>
      <c r="AL154" s="538" t="e">
        <f ca="1">+IF(AND(ISNUMBER(OFFSET('Sanitation Data'!$G$6,0,10*ROW('Sanitation Data'!G148))),'Data Summary'!DA154="Yes"),OFFSET('Sanitation Data'!$G$6,0,10*ROW('Sanitation Data'!G148)),NA())</f>
        <v>#N/A</v>
      </c>
      <c r="AM154" s="538" t="e">
        <f ca="1">+IF(AND(ISNUMBER(OFFSET('Sanitation Data'!$G$10,0,10*ROW('Sanitation Data'!G148))),'Data Summary'!DB154="Yes"),OFFSET('Sanitation Data'!$G$10,0,10*ROW('Sanitation Data'!G148)),NA())</f>
        <v>#N/A</v>
      </c>
      <c r="AN154" s="538" t="e">
        <f ca="1">+IF(AND(ISNUMBER(OFFSET('Sanitation Data'!$G$11,0,10*ROW('Sanitation Data'!G148))),'Data Summary'!DC154="Yes"),OFFSET('Sanitation Data'!$G$11,0,10*ROW('Sanitation Data'!G148)),NA())</f>
        <v>#N/A</v>
      </c>
      <c r="AO154" s="538" t="e">
        <f ca="1">+IF(AND(ISNUMBER(OFFSET('Sanitation Data'!$G$12,0,10*ROW('Sanitation Data'!G148))),'Data Summary'!DD154="Yes"),OFFSET('Sanitation Data'!$G$12,0,10*ROW('Sanitation Data'!G148)),NA())</f>
        <v>#N/A</v>
      </c>
      <c r="AP154" s="538" t="e">
        <f ca="1">+IF(AND(ISNUMBER(OFFSET('Sanitation Data'!$H$4,0,10*ROW('Sanitation Data'!H148))),'Data Summary'!DE154="Yes"),100-OFFSET('Sanitation Data'!$H$4,0,10*ROW('Sanitation Data'!H148)),NA())</f>
        <v>#N/A</v>
      </c>
      <c r="AQ154" s="538" t="e">
        <f ca="1">+IF(AND(ISNUMBER(OFFSET('Sanitation Data'!$H$6,0,10*ROW('Sanitation Data'!H148))),'Data Summary'!DF154="Yes"),OFFSET('Sanitation Data'!$H$6,0,10*ROW('Sanitation Data'!H148)),NA())</f>
        <v>#N/A</v>
      </c>
      <c r="AR154" s="538" t="e">
        <f ca="1">+IF(AND(ISNUMBER(OFFSET('Sanitation Data'!$H$10,0,10*ROW('Sanitation Data'!H148))),'Data Summary'!DG154="Yes"),OFFSET('Sanitation Data'!$H$10,0,10*ROW('Sanitation Data'!H148)),NA())</f>
        <v>#N/A</v>
      </c>
      <c r="AS154" s="538" t="e">
        <f ca="1">+IF(AND(ISNUMBER(OFFSET('Sanitation Data'!$H$11,0,10*ROW('Sanitation Data'!H148))),'Data Summary'!DH154="Yes"),OFFSET('Sanitation Data'!$H$11,0,10*ROW('Sanitation Data'!H148)),NA())</f>
        <v>#N/A</v>
      </c>
      <c r="AT154" s="538" t="e">
        <f ca="1">+IF(AND(ISNUMBER(OFFSET('Sanitation Data'!$H$12,0,10*ROW('Sanitation Data'!H148))),'Data Summary'!DI154="Yes"),OFFSET('Sanitation Data'!$H$12,0,10*ROW('Sanitation Data'!H148)),NA())</f>
        <v>#N/A</v>
      </c>
      <c r="AU154" s="538" t="e">
        <f ca="1">+IF(AND(ISNUMBER(OFFSET('Sanitation Data'!$I$4,0,10*ROW('Sanitation Data'!I148))),'Data Summary'!DJ154="Yes"),100-OFFSET('Sanitation Data'!$I$4,0,10*ROW('Sanitation Data'!I148)),NA())</f>
        <v>#N/A</v>
      </c>
      <c r="AV154" s="538" t="e">
        <f ca="1">+IF(AND(ISNUMBER(OFFSET('Sanitation Data'!$I$6,0,10*ROW('Sanitation Data'!I148))),'Data Summary'!DK154="Yes"),OFFSET('Sanitation Data'!$I$6,0,10*ROW('Sanitation Data'!I148)),NA())</f>
        <v>#N/A</v>
      </c>
      <c r="AW154" s="538" t="e">
        <f ca="1">+IF(AND(ISNUMBER(OFFSET('Sanitation Data'!$I$10,0,10*ROW('Sanitation Data'!I148))),'Data Summary'!DL154="Yes"),OFFSET('Sanitation Data'!$I$10,0,10*ROW('Sanitation Data'!I148)),NA())</f>
        <v>#N/A</v>
      </c>
      <c r="AX154" s="538" t="e">
        <f ca="1">+IF(AND(ISNUMBER(OFFSET('Sanitation Data'!$I$11,0,10*ROW('Sanitation Data'!I148))),'Data Summary'!DM154="Yes"),OFFSET('Sanitation Data'!$I$11,0,10*ROW('Sanitation Data'!I148)),NA())</f>
        <v>#N/A</v>
      </c>
      <c r="AY154" s="538" t="e">
        <f ca="1">+IF(AND(ISNUMBER(OFFSET('Sanitation Data'!$I$12,0,10*ROW('Sanitation Data'!I148))),'Data Summary'!DN154="Yes"),OFFSET('Sanitation Data'!$I$12,0,10*ROW('Sanitation Data'!I148)),NA())</f>
        <v>#N/A</v>
      </c>
      <c r="AZ154" s="539" t="e">
        <f ca="1">+IF(AND(ISNUMBER(OFFSET('Hygiene Data'!$D$5,0,10*ROW('Hygiene Data'!D148))),'Data Summary'!DO154="Yes"),OFFSET('Hygiene Data'!$D$5,0,10*ROW('Hygiene Data'!D148)),NA())</f>
        <v>#N/A</v>
      </c>
      <c r="BA154" s="539" t="e">
        <f ca="1">+IF(AND(ISNUMBER(OFFSET('Hygiene Data'!$D$7,0,10*ROW('Hygiene Data'!D148))),'Data Summary'!DP154="Yes"),OFFSET('Hygiene Data'!$D$7,0,10*ROW('Hygiene Data'!D148)),NA())</f>
        <v>#N/A</v>
      </c>
      <c r="BB154" s="539" t="e">
        <f ca="1">+IF(AND(ISNUMBER(OFFSET('Hygiene Data'!$D$9,0,10*ROW('Hygiene Data'!D148))),'Data Summary'!DQ154="Yes"),OFFSET('Hygiene Data'!$D$9,0,10*ROW('Hygiene Data'!D148)),NA())</f>
        <v>#N/A</v>
      </c>
      <c r="BC154" s="539" t="e">
        <f ca="1">+IF(AND(ISNUMBER(OFFSET('Hygiene Data'!$E$5,0,10*ROW('Hygiene Data'!E148))),'Data Summary'!DR154="Yes"),OFFSET('Hygiene Data'!$E$5,0,10*ROW('Hygiene Data'!E148)),NA())</f>
        <v>#N/A</v>
      </c>
      <c r="BD154" s="539" t="e">
        <f ca="1">+IF(AND(ISNUMBER(OFFSET('Hygiene Data'!$E$7,0,10*ROW('Hygiene Data'!E148))),'Data Summary'!DS154="Yes"),OFFSET('Hygiene Data'!$E$7,0,10*ROW('Hygiene Data'!E148)),NA())</f>
        <v>#N/A</v>
      </c>
      <c r="BE154" s="539" t="e">
        <f ca="1">+IF(AND(ISNUMBER(OFFSET('Hygiene Data'!$E$9,0,10*ROW('Hygiene Data'!E148))),'Data Summary'!DT154="Yes"),OFFSET('Hygiene Data'!$E$9,0,10*ROW('Hygiene Data'!E148)),NA())</f>
        <v>#N/A</v>
      </c>
      <c r="BF154" s="539" t="e">
        <f ca="1">+IF(AND(ISNUMBER(OFFSET('Hygiene Data'!$F$5,0,10*ROW('Hygiene Data'!F148))),'Data Summary'!DU154="Yes"),OFFSET('Hygiene Data'!$F$5,0,10*ROW('Hygiene Data'!F148)),NA())</f>
        <v>#N/A</v>
      </c>
      <c r="BG154" s="539" t="e">
        <f ca="1">+IF(AND(ISNUMBER(OFFSET('Hygiene Data'!$F$7,0,10*ROW('Hygiene Data'!F148))),'Data Summary'!DV154="Yes"),OFFSET('Hygiene Data'!$F$7,0,10*ROW('Hygiene Data'!F148)),NA())</f>
        <v>#N/A</v>
      </c>
      <c r="BH154" s="539" t="e">
        <f ca="1">+IF(AND(ISNUMBER(OFFSET('Hygiene Data'!$F$9,0,10*ROW('Hygiene Data'!F148))),'Data Summary'!DW154="Yes"),OFFSET('Hygiene Data'!$F$9,0,10*ROW('Hygiene Data'!F148)),NA())</f>
        <v>#N/A</v>
      </c>
      <c r="BI154" s="539" t="e">
        <f ca="1">+IF(AND(ISNUMBER(OFFSET('Hygiene Data'!$G$5,0,10*ROW('Hygiene Data'!G148))),'Data Summary'!DX154="Yes"),OFFSET('Hygiene Data'!$G$5,0,10*ROW('Hygiene Data'!G148)),NA())</f>
        <v>#N/A</v>
      </c>
      <c r="BJ154" s="539" t="e">
        <f ca="1">+IF(AND(ISNUMBER(OFFSET('Hygiene Data'!$G$7,0,10*ROW('Hygiene Data'!G148))),'Data Summary'!DY154="Yes"),OFFSET('Hygiene Data'!$G$7,0,10*ROW('Hygiene Data'!G148)),NA())</f>
        <v>#N/A</v>
      </c>
      <c r="BK154" s="539" t="e">
        <f ca="1">+IF(AND(ISNUMBER(OFFSET('Hygiene Data'!$G$9,0,10*ROW('Hygiene Data'!G148))),'Data Summary'!DZ154="Yes"),OFFSET('Hygiene Data'!$G$9,0,10*ROW('Hygiene Data'!G148)),NA())</f>
        <v>#N/A</v>
      </c>
      <c r="BL154" s="539" t="e">
        <f ca="1">+IF(AND(ISNUMBER(OFFSET('Hygiene Data'!$H$5,0,10*ROW('Hygiene Data'!H148))),'Data Summary'!EA154="Yes"),OFFSET('Hygiene Data'!$H$5,0,10*ROW('Hygiene Data'!H148)),NA())</f>
        <v>#N/A</v>
      </c>
      <c r="BM154" s="539" t="e">
        <f ca="1">+IF(AND(ISNUMBER(OFFSET('Hygiene Data'!$H$7,0,10*ROW('Hygiene Data'!H148))),'Data Summary'!EB154="Yes"),OFFSET('Hygiene Data'!$H$7,0,10*ROW('Hygiene Data'!H148)),NA())</f>
        <v>#N/A</v>
      </c>
      <c r="BN154" s="539" t="e">
        <f ca="1">+IF(AND(ISNUMBER(OFFSET('Hygiene Data'!$H$9,0,10*ROW('Hygiene Data'!H148))),'Data Summary'!EC154="Yes"),OFFSET('Hygiene Data'!$H$9,0,10*ROW('Hygiene Data'!H148)),NA())</f>
        <v>#N/A</v>
      </c>
      <c r="BO154" s="539" t="e">
        <f ca="1">+IF(AND(ISNUMBER(OFFSET('Hygiene Data'!$I$5,0,10*ROW('Hygiene Data'!I148))),'Data Summary'!ED154="Yes"),OFFSET('Hygiene Data'!$I$5,0,10*ROW('Hygiene Data'!I148)),NA())</f>
        <v>#N/A</v>
      </c>
      <c r="BP154" s="539" t="e">
        <f ca="1">+IF(AND(ISNUMBER(OFFSET('Hygiene Data'!$I$7,0,10*ROW('Hygiene Data'!I148))),'Data Summary'!EE154="Yes"),OFFSET('Hygiene Data'!$I$7,0,10*ROW('Hygiene Data'!I148)),NA())</f>
        <v>#N/A</v>
      </c>
      <c r="BQ154" s="539" t="e">
        <f ca="1">+IF(AND(ISNUMBER(OFFSET('Hygiene Data'!$I$9,0,10*ROW('Hygiene Data'!I148))),'Data Summary'!EF154="Yes"),OFFSET('Hygiene Data'!$I$9,0,10*ROW('Hygiene Data'!I148)),NA())</f>
        <v>#N/A</v>
      </c>
    </row>
    <row r="155" spans="1:69" x14ac:dyDescent="0.25">
      <c r="A155" s="535" t="e">
        <f ca="1">+RIGHT('Data Summary'!A155,LEN('Data Summary'!A155)-9)</f>
        <v>#VALUE!</v>
      </c>
      <c r="B155" s="509" t="str">
        <f ca="1">+IF(ISTEXT('Data Summary'!B155),'Data Summary'!B155,"")</f>
        <v/>
      </c>
      <c r="C155" s="536" t="e">
        <f ca="1">+VALUE('Data Summary'!C155)</f>
        <v>#VALUE!</v>
      </c>
      <c r="D155" s="537" t="e">
        <f ca="1">+IF(AND(ISNUMBER(OFFSET('Water Data'!$D$4,0,10*ROW('Water Data'!D149))),'Data Summary'!BS155="Yes"),100-OFFSET('Water Data'!$D$4,0,10*ROW('Water Data'!D149)),NA())</f>
        <v>#N/A</v>
      </c>
      <c r="E155" s="537" t="e">
        <f ca="1">+IF(AND(ISNUMBER(OFFSET('Water Data'!$D$6,0,10*ROW('Water Data'!D149))),'Data Summary'!BT155="Yes"),OFFSET('Water Data'!$D$6,0,10*ROW('Water Data'!D149)),NA())</f>
        <v>#N/A</v>
      </c>
      <c r="F155" s="537" t="e">
        <f ca="1">+IF(AND(ISNUMBER(OFFSET('Water Data'!$D$9,0,10*ROW('Water Data'!D149))),'Data Summary'!BU155="Yes"),OFFSET('Water Data'!$D$9,0,10*ROW('Water Data'!D149)),NA())</f>
        <v>#N/A</v>
      </c>
      <c r="G155" s="537" t="e">
        <f ca="1">+IF(AND(ISNUMBER(OFFSET('Water Data'!$E$4,0,10*ROW('Water Data'!E149))),'Data Summary'!BV155="Yes"),100-OFFSET('Water Data'!$E$4,0,10*ROW('Water Data'!E149)),NA())</f>
        <v>#N/A</v>
      </c>
      <c r="H155" s="537" t="e">
        <f ca="1">+IF(AND(ISNUMBER(OFFSET('Water Data'!$E$6,0,10*ROW('Water Data'!E149))),'Data Summary'!BW155="Yes"),OFFSET('Water Data'!$E$6,0,10*ROW('Water Data'!E149)),NA())</f>
        <v>#N/A</v>
      </c>
      <c r="I155" s="537" t="e">
        <f ca="1">+IF(AND(ISNUMBER(OFFSET('Water Data'!$E$9,0,10*ROW('Water Data'!E149))),'Data Summary'!BX155="Yes"),OFFSET('Water Data'!$E$9,0,10*ROW('Water Data'!E149)),NA())</f>
        <v>#N/A</v>
      </c>
      <c r="J155" s="537" t="e">
        <f ca="1">+IF(AND(ISNUMBER(OFFSET('Water Data'!$F$4,0,10*ROW('Water Data'!F149))),'Data Summary'!BY155="Yes"),100-OFFSET('Water Data'!$F$4,0,10*ROW('Water Data'!F149)),NA())</f>
        <v>#N/A</v>
      </c>
      <c r="K155" s="537" t="e">
        <f ca="1">+IF(AND(ISNUMBER(OFFSET('Water Data'!$F$6,0,10*ROW('Water Data'!F149))),'Data Summary'!BZ155="Yes"),OFFSET('Water Data'!$F$6,0,10*ROW('Water Data'!F149)),NA())</f>
        <v>#N/A</v>
      </c>
      <c r="L155" s="537" t="e">
        <f ca="1">+IF(AND(ISNUMBER(OFFSET('Water Data'!$F$9,0,10*ROW('Water Data'!F149))),'Data Summary'!CA155="Yes"),OFFSET('Water Data'!$F$9,0,10*ROW('Water Data'!F149)),NA())</f>
        <v>#N/A</v>
      </c>
      <c r="M155" s="537" t="e">
        <f ca="1">+IF(AND(ISNUMBER(OFFSET('Water Data'!$G$4,0,10*ROW('Water Data'!G149))),'Data Summary'!CB155="Yes"),100-OFFSET('Water Data'!$G$4,0,10*ROW('Water Data'!G149)),NA())</f>
        <v>#N/A</v>
      </c>
      <c r="N155" s="537" t="e">
        <f ca="1">+IF(AND(ISNUMBER(OFFSET('Water Data'!$G$6,0,10*ROW('Water Data'!G149))),'Data Summary'!CC155="Yes"),OFFSET('Water Data'!$G$6,0,10*ROW('Water Data'!G149)),NA())</f>
        <v>#N/A</v>
      </c>
      <c r="O155" s="537" t="e">
        <f ca="1">+IF(AND(ISNUMBER(OFFSET('Water Data'!$G$9,0,10*ROW('Water Data'!G149))),'Data Summary'!CD155="Yes"),OFFSET('Water Data'!$G$9,0,10*ROW('Water Data'!G149)),NA())</f>
        <v>#N/A</v>
      </c>
      <c r="P155" s="537" t="e">
        <f ca="1">+IF(AND(ISNUMBER(OFFSET('Water Data'!$H$4,0,10*ROW('Water Data'!H149))),'Data Summary'!CE155="Yes"),100-OFFSET('Water Data'!$H$4,0,10*ROW('Water Data'!H149)),NA())</f>
        <v>#N/A</v>
      </c>
      <c r="Q155" s="537" t="e">
        <f ca="1">+IF(AND(ISNUMBER(OFFSET('Water Data'!$H$6,0,10*ROW('Water Data'!H149))),'Data Summary'!CF155="Yes"),OFFSET('Water Data'!$H$6,0,10*ROW('Water Data'!H149)),NA())</f>
        <v>#N/A</v>
      </c>
      <c r="R155" s="537" t="e">
        <f ca="1">+IF(AND(ISNUMBER(OFFSET('Water Data'!$H$9,0,10*ROW('Water Data'!H149))),'Data Summary'!CG155="Yes"),OFFSET('Water Data'!$H$9,0,10*ROW('Water Data'!H149)),NA())</f>
        <v>#N/A</v>
      </c>
      <c r="S155" s="537" t="e">
        <f ca="1">+IF(AND(ISNUMBER(OFFSET('Water Data'!$I$4,0,10*ROW('Water Data'!I149))),'Data Summary'!CH155="Yes"),100-OFFSET('Water Data'!$I$4,0,10*ROW('Water Data'!I149)),NA())</f>
        <v>#N/A</v>
      </c>
      <c r="T155" s="537" t="e">
        <f ca="1">+IF(AND(ISNUMBER(OFFSET('Water Data'!$I$6,0,10*ROW('Water Data'!I149))),'Data Summary'!CI155="Yes"),OFFSET('Water Data'!$I$6,0,10*ROW('Water Data'!I149)),NA())</f>
        <v>#N/A</v>
      </c>
      <c r="U155" s="537" t="e">
        <f ca="1">+IF(AND(ISNUMBER(OFFSET('Water Data'!$I$9,0,10*ROW('Water Data'!I149))),'Data Summary'!CJ155="Yes"),OFFSET('Water Data'!$I$9,0,10*ROW('Water Data'!I149)),NA())</f>
        <v>#N/A</v>
      </c>
      <c r="V155" s="538" t="e">
        <f ca="1">+IF(AND(ISNUMBER(OFFSET('Sanitation Data'!$D$4,0,10*ROW('Sanitation Data'!D149))),'Data Summary'!CK155="Yes"),100-OFFSET('Sanitation Data'!$D$4,0,10*ROW('Sanitation Data'!D149)),NA())</f>
        <v>#N/A</v>
      </c>
      <c r="W155" s="538" t="e">
        <f ca="1">+IF(AND(ISNUMBER(OFFSET('Sanitation Data'!$D$6,0,10*ROW('Sanitation Data'!D149))),'Data Summary'!CL155="Yes"),OFFSET('Sanitation Data'!$D$6,0,10*ROW('Sanitation Data'!D149)),NA())</f>
        <v>#N/A</v>
      </c>
      <c r="X155" s="538" t="e">
        <f ca="1">+IF(AND(ISNUMBER(OFFSET('Sanitation Data'!$D$10,0,10*ROW('Sanitation Data'!D149))),'Data Summary'!CM155="Yes"),OFFSET('Sanitation Data'!$D$10,0,10*ROW('Sanitation Data'!D149)),NA())</f>
        <v>#N/A</v>
      </c>
      <c r="Y155" s="538" t="e">
        <f ca="1">+IF(AND(ISNUMBER(OFFSET('Sanitation Data'!$D$11,0,10*ROW('Sanitation Data'!D149))),'Data Summary'!CN155="Yes"),OFFSET('Sanitation Data'!$D$11,0,10*ROW('Sanitation Data'!D149)),NA())</f>
        <v>#N/A</v>
      </c>
      <c r="Z155" s="538" t="e">
        <f ca="1">+IF(AND(ISNUMBER(OFFSET('Sanitation Data'!$D$12,0,10*ROW('Sanitation Data'!D149))),'Data Summary'!CO155="Yes"),OFFSET('Sanitation Data'!$D$12,0,10*ROW('Sanitation Data'!D149)),NA())</f>
        <v>#N/A</v>
      </c>
      <c r="AA155" s="538" t="e">
        <f ca="1">+IF(AND(ISNUMBER(OFFSET('Sanitation Data'!$E$4,0,10*ROW('Sanitation Data'!E149))),'Data Summary'!CP155="Yes"),100-OFFSET('Sanitation Data'!$E$4,0,10*ROW('Sanitation Data'!E149)),NA())</f>
        <v>#N/A</v>
      </c>
      <c r="AB155" s="538" t="e">
        <f ca="1">+IF(AND(ISNUMBER(OFFSET('Sanitation Data'!$E$6,0,10*ROW('Sanitation Data'!E149))),'Data Summary'!CQ155="Yes"),OFFSET('Sanitation Data'!$E$6,0,10*ROW('Sanitation Data'!E149)),NA())</f>
        <v>#N/A</v>
      </c>
      <c r="AC155" s="538" t="e">
        <f ca="1">+IF(AND(ISNUMBER(OFFSET('Sanitation Data'!$E$10,0,10*ROW('Sanitation Data'!E149))),'Data Summary'!CR155="Yes"),OFFSET('Sanitation Data'!$E$10,0,10*ROW('Sanitation Data'!E149)),NA())</f>
        <v>#N/A</v>
      </c>
      <c r="AD155" s="538" t="e">
        <f ca="1">+IF(AND(ISNUMBER(OFFSET('Sanitation Data'!$E$11,0,10*ROW('Sanitation Data'!E149))),'Data Summary'!CS155="Yes"),OFFSET('Sanitation Data'!$E$11,0,10*ROW('Sanitation Data'!E149)),NA())</f>
        <v>#N/A</v>
      </c>
      <c r="AE155" s="538" t="e">
        <f ca="1">+IF(AND(ISNUMBER(OFFSET('Sanitation Data'!$E$12,0,10*ROW('Sanitation Data'!E149))),'Data Summary'!CT155="Yes"),OFFSET('Sanitation Data'!$E$12,0,10*ROW('Sanitation Data'!E149)),NA())</f>
        <v>#N/A</v>
      </c>
      <c r="AF155" s="538" t="e">
        <f ca="1">+IF(AND(ISNUMBER(OFFSET('Sanitation Data'!$F$4,0,10*ROW('Sanitation Data'!F149))),'Data Summary'!CU155="Yes"),100-OFFSET('Sanitation Data'!$F$4,0,10*ROW('Sanitation Data'!F149)),NA())</f>
        <v>#N/A</v>
      </c>
      <c r="AG155" s="538" t="e">
        <f ca="1">+IF(AND(ISNUMBER(OFFSET('Sanitation Data'!$F$6,0,10*ROW('Sanitation Data'!F149))),'Data Summary'!CV155="Yes"),OFFSET('Sanitation Data'!$F$6,0,10*ROW('Sanitation Data'!F149)),NA())</f>
        <v>#N/A</v>
      </c>
      <c r="AH155" s="538" t="e">
        <f ca="1">+IF(AND(ISNUMBER(OFFSET('Sanitation Data'!$F$10,0,10*ROW('Sanitation Data'!F149))),'Data Summary'!CW155="Yes"),OFFSET('Sanitation Data'!$F$10,0,10*ROW('Sanitation Data'!F149)),NA())</f>
        <v>#N/A</v>
      </c>
      <c r="AI155" s="538" t="e">
        <f ca="1">+IF(AND(ISNUMBER(OFFSET('Sanitation Data'!$F$11,0,10*ROW('Sanitation Data'!F149))),'Data Summary'!CX155="Yes"),OFFSET('Sanitation Data'!$F$11,0,10*ROW('Sanitation Data'!F149)),NA())</f>
        <v>#N/A</v>
      </c>
      <c r="AJ155" s="538" t="e">
        <f ca="1">+IF(AND(ISNUMBER(OFFSET('Sanitation Data'!$F$12,0,10*ROW('Sanitation Data'!F149))),'Data Summary'!CY155="Yes"),OFFSET('Sanitation Data'!$F$12,0,10*ROW('Sanitation Data'!F149)),NA())</f>
        <v>#N/A</v>
      </c>
      <c r="AK155" s="538" t="e">
        <f ca="1">+IF(AND(ISNUMBER(OFFSET('Sanitation Data'!$G$4,0,10*ROW('Sanitation Data'!G149))),'Data Summary'!CZ155="Yes"),100-OFFSET('Sanitation Data'!$G$4,0,10*ROW('Sanitation Data'!G149)),NA())</f>
        <v>#N/A</v>
      </c>
      <c r="AL155" s="538" t="e">
        <f ca="1">+IF(AND(ISNUMBER(OFFSET('Sanitation Data'!$G$6,0,10*ROW('Sanitation Data'!G149))),'Data Summary'!DA155="Yes"),OFFSET('Sanitation Data'!$G$6,0,10*ROW('Sanitation Data'!G149)),NA())</f>
        <v>#N/A</v>
      </c>
      <c r="AM155" s="538" t="e">
        <f ca="1">+IF(AND(ISNUMBER(OFFSET('Sanitation Data'!$G$10,0,10*ROW('Sanitation Data'!G149))),'Data Summary'!DB155="Yes"),OFFSET('Sanitation Data'!$G$10,0,10*ROW('Sanitation Data'!G149)),NA())</f>
        <v>#N/A</v>
      </c>
      <c r="AN155" s="538" t="e">
        <f ca="1">+IF(AND(ISNUMBER(OFFSET('Sanitation Data'!$G$11,0,10*ROW('Sanitation Data'!G149))),'Data Summary'!DC155="Yes"),OFFSET('Sanitation Data'!$G$11,0,10*ROW('Sanitation Data'!G149)),NA())</f>
        <v>#N/A</v>
      </c>
      <c r="AO155" s="538" t="e">
        <f ca="1">+IF(AND(ISNUMBER(OFFSET('Sanitation Data'!$G$12,0,10*ROW('Sanitation Data'!G149))),'Data Summary'!DD155="Yes"),OFFSET('Sanitation Data'!$G$12,0,10*ROW('Sanitation Data'!G149)),NA())</f>
        <v>#N/A</v>
      </c>
      <c r="AP155" s="538" t="e">
        <f ca="1">+IF(AND(ISNUMBER(OFFSET('Sanitation Data'!$H$4,0,10*ROW('Sanitation Data'!H149))),'Data Summary'!DE155="Yes"),100-OFFSET('Sanitation Data'!$H$4,0,10*ROW('Sanitation Data'!H149)),NA())</f>
        <v>#N/A</v>
      </c>
      <c r="AQ155" s="538" t="e">
        <f ca="1">+IF(AND(ISNUMBER(OFFSET('Sanitation Data'!$H$6,0,10*ROW('Sanitation Data'!H149))),'Data Summary'!DF155="Yes"),OFFSET('Sanitation Data'!$H$6,0,10*ROW('Sanitation Data'!H149)),NA())</f>
        <v>#N/A</v>
      </c>
      <c r="AR155" s="538" t="e">
        <f ca="1">+IF(AND(ISNUMBER(OFFSET('Sanitation Data'!$H$10,0,10*ROW('Sanitation Data'!H149))),'Data Summary'!DG155="Yes"),OFFSET('Sanitation Data'!$H$10,0,10*ROW('Sanitation Data'!H149)),NA())</f>
        <v>#N/A</v>
      </c>
      <c r="AS155" s="538" t="e">
        <f ca="1">+IF(AND(ISNUMBER(OFFSET('Sanitation Data'!$H$11,0,10*ROW('Sanitation Data'!H149))),'Data Summary'!DH155="Yes"),OFFSET('Sanitation Data'!$H$11,0,10*ROW('Sanitation Data'!H149)),NA())</f>
        <v>#N/A</v>
      </c>
      <c r="AT155" s="538" t="e">
        <f ca="1">+IF(AND(ISNUMBER(OFFSET('Sanitation Data'!$H$12,0,10*ROW('Sanitation Data'!H149))),'Data Summary'!DI155="Yes"),OFFSET('Sanitation Data'!$H$12,0,10*ROW('Sanitation Data'!H149)),NA())</f>
        <v>#N/A</v>
      </c>
      <c r="AU155" s="538" t="e">
        <f ca="1">+IF(AND(ISNUMBER(OFFSET('Sanitation Data'!$I$4,0,10*ROW('Sanitation Data'!I149))),'Data Summary'!DJ155="Yes"),100-OFFSET('Sanitation Data'!$I$4,0,10*ROW('Sanitation Data'!I149)),NA())</f>
        <v>#N/A</v>
      </c>
      <c r="AV155" s="538" t="e">
        <f ca="1">+IF(AND(ISNUMBER(OFFSET('Sanitation Data'!$I$6,0,10*ROW('Sanitation Data'!I149))),'Data Summary'!DK155="Yes"),OFFSET('Sanitation Data'!$I$6,0,10*ROW('Sanitation Data'!I149)),NA())</f>
        <v>#N/A</v>
      </c>
      <c r="AW155" s="538" t="e">
        <f ca="1">+IF(AND(ISNUMBER(OFFSET('Sanitation Data'!$I$10,0,10*ROW('Sanitation Data'!I149))),'Data Summary'!DL155="Yes"),OFFSET('Sanitation Data'!$I$10,0,10*ROW('Sanitation Data'!I149)),NA())</f>
        <v>#N/A</v>
      </c>
      <c r="AX155" s="538" t="e">
        <f ca="1">+IF(AND(ISNUMBER(OFFSET('Sanitation Data'!$I$11,0,10*ROW('Sanitation Data'!I149))),'Data Summary'!DM155="Yes"),OFFSET('Sanitation Data'!$I$11,0,10*ROW('Sanitation Data'!I149)),NA())</f>
        <v>#N/A</v>
      </c>
      <c r="AY155" s="538" t="e">
        <f ca="1">+IF(AND(ISNUMBER(OFFSET('Sanitation Data'!$I$12,0,10*ROW('Sanitation Data'!I149))),'Data Summary'!DN155="Yes"),OFFSET('Sanitation Data'!$I$12,0,10*ROW('Sanitation Data'!I149)),NA())</f>
        <v>#N/A</v>
      </c>
      <c r="AZ155" s="539" t="e">
        <f ca="1">+IF(AND(ISNUMBER(OFFSET('Hygiene Data'!$D$5,0,10*ROW('Hygiene Data'!D149))),'Data Summary'!DO155="Yes"),OFFSET('Hygiene Data'!$D$5,0,10*ROW('Hygiene Data'!D149)),NA())</f>
        <v>#N/A</v>
      </c>
      <c r="BA155" s="539" t="e">
        <f ca="1">+IF(AND(ISNUMBER(OFFSET('Hygiene Data'!$D$7,0,10*ROW('Hygiene Data'!D149))),'Data Summary'!DP155="Yes"),OFFSET('Hygiene Data'!$D$7,0,10*ROW('Hygiene Data'!D149)),NA())</f>
        <v>#N/A</v>
      </c>
      <c r="BB155" s="539" t="e">
        <f ca="1">+IF(AND(ISNUMBER(OFFSET('Hygiene Data'!$D$9,0,10*ROW('Hygiene Data'!D149))),'Data Summary'!DQ155="Yes"),OFFSET('Hygiene Data'!$D$9,0,10*ROW('Hygiene Data'!D149)),NA())</f>
        <v>#N/A</v>
      </c>
      <c r="BC155" s="539" t="e">
        <f ca="1">+IF(AND(ISNUMBER(OFFSET('Hygiene Data'!$E$5,0,10*ROW('Hygiene Data'!E149))),'Data Summary'!DR155="Yes"),OFFSET('Hygiene Data'!$E$5,0,10*ROW('Hygiene Data'!E149)),NA())</f>
        <v>#N/A</v>
      </c>
      <c r="BD155" s="539" t="e">
        <f ca="1">+IF(AND(ISNUMBER(OFFSET('Hygiene Data'!$E$7,0,10*ROW('Hygiene Data'!E149))),'Data Summary'!DS155="Yes"),OFFSET('Hygiene Data'!$E$7,0,10*ROW('Hygiene Data'!E149)),NA())</f>
        <v>#N/A</v>
      </c>
      <c r="BE155" s="539" t="e">
        <f ca="1">+IF(AND(ISNUMBER(OFFSET('Hygiene Data'!$E$9,0,10*ROW('Hygiene Data'!E149))),'Data Summary'!DT155="Yes"),OFFSET('Hygiene Data'!$E$9,0,10*ROW('Hygiene Data'!E149)),NA())</f>
        <v>#N/A</v>
      </c>
      <c r="BF155" s="539" t="e">
        <f ca="1">+IF(AND(ISNUMBER(OFFSET('Hygiene Data'!$F$5,0,10*ROW('Hygiene Data'!F149))),'Data Summary'!DU155="Yes"),OFFSET('Hygiene Data'!$F$5,0,10*ROW('Hygiene Data'!F149)),NA())</f>
        <v>#N/A</v>
      </c>
      <c r="BG155" s="539" t="e">
        <f ca="1">+IF(AND(ISNUMBER(OFFSET('Hygiene Data'!$F$7,0,10*ROW('Hygiene Data'!F149))),'Data Summary'!DV155="Yes"),OFFSET('Hygiene Data'!$F$7,0,10*ROW('Hygiene Data'!F149)),NA())</f>
        <v>#N/A</v>
      </c>
      <c r="BH155" s="539" t="e">
        <f ca="1">+IF(AND(ISNUMBER(OFFSET('Hygiene Data'!$F$9,0,10*ROW('Hygiene Data'!F149))),'Data Summary'!DW155="Yes"),OFFSET('Hygiene Data'!$F$9,0,10*ROW('Hygiene Data'!F149)),NA())</f>
        <v>#N/A</v>
      </c>
      <c r="BI155" s="539" t="e">
        <f ca="1">+IF(AND(ISNUMBER(OFFSET('Hygiene Data'!$G$5,0,10*ROW('Hygiene Data'!G149))),'Data Summary'!DX155="Yes"),OFFSET('Hygiene Data'!$G$5,0,10*ROW('Hygiene Data'!G149)),NA())</f>
        <v>#N/A</v>
      </c>
      <c r="BJ155" s="539" t="e">
        <f ca="1">+IF(AND(ISNUMBER(OFFSET('Hygiene Data'!$G$7,0,10*ROW('Hygiene Data'!G149))),'Data Summary'!DY155="Yes"),OFFSET('Hygiene Data'!$G$7,0,10*ROW('Hygiene Data'!G149)),NA())</f>
        <v>#N/A</v>
      </c>
      <c r="BK155" s="539" t="e">
        <f ca="1">+IF(AND(ISNUMBER(OFFSET('Hygiene Data'!$G$9,0,10*ROW('Hygiene Data'!G149))),'Data Summary'!DZ155="Yes"),OFFSET('Hygiene Data'!$G$9,0,10*ROW('Hygiene Data'!G149)),NA())</f>
        <v>#N/A</v>
      </c>
      <c r="BL155" s="539" t="e">
        <f ca="1">+IF(AND(ISNUMBER(OFFSET('Hygiene Data'!$H$5,0,10*ROW('Hygiene Data'!H149))),'Data Summary'!EA155="Yes"),OFFSET('Hygiene Data'!$H$5,0,10*ROW('Hygiene Data'!H149)),NA())</f>
        <v>#N/A</v>
      </c>
      <c r="BM155" s="539" t="e">
        <f ca="1">+IF(AND(ISNUMBER(OFFSET('Hygiene Data'!$H$7,0,10*ROW('Hygiene Data'!H149))),'Data Summary'!EB155="Yes"),OFFSET('Hygiene Data'!$H$7,0,10*ROW('Hygiene Data'!H149)),NA())</f>
        <v>#N/A</v>
      </c>
      <c r="BN155" s="539" t="e">
        <f ca="1">+IF(AND(ISNUMBER(OFFSET('Hygiene Data'!$H$9,0,10*ROW('Hygiene Data'!H149))),'Data Summary'!EC155="Yes"),OFFSET('Hygiene Data'!$H$9,0,10*ROW('Hygiene Data'!H149)),NA())</f>
        <v>#N/A</v>
      </c>
      <c r="BO155" s="539" t="e">
        <f ca="1">+IF(AND(ISNUMBER(OFFSET('Hygiene Data'!$I$5,0,10*ROW('Hygiene Data'!I149))),'Data Summary'!ED155="Yes"),OFFSET('Hygiene Data'!$I$5,0,10*ROW('Hygiene Data'!I149)),NA())</f>
        <v>#N/A</v>
      </c>
      <c r="BP155" s="539" t="e">
        <f ca="1">+IF(AND(ISNUMBER(OFFSET('Hygiene Data'!$I$7,0,10*ROW('Hygiene Data'!I149))),'Data Summary'!EE155="Yes"),OFFSET('Hygiene Data'!$I$7,0,10*ROW('Hygiene Data'!I149)),NA())</f>
        <v>#N/A</v>
      </c>
      <c r="BQ155" s="539" t="e">
        <f ca="1">+IF(AND(ISNUMBER(OFFSET('Hygiene Data'!$I$9,0,10*ROW('Hygiene Data'!I149))),'Data Summary'!EF155="Yes"),OFFSET('Hygiene Data'!$I$9,0,10*ROW('Hygiene Data'!I149)),NA())</f>
        <v>#N/A</v>
      </c>
    </row>
    <row r="156" spans="1:69" x14ac:dyDescent="0.25">
      <c r="A156" s="535" t="e">
        <f ca="1">+RIGHT('Data Summary'!A156,LEN('Data Summary'!A156)-9)</f>
        <v>#VALUE!</v>
      </c>
      <c r="B156" s="509" t="str">
        <f ca="1">+IF(ISTEXT('Data Summary'!B156),'Data Summary'!B156,"")</f>
        <v/>
      </c>
      <c r="C156" s="536" t="e">
        <f ca="1">+VALUE('Data Summary'!C156)</f>
        <v>#VALUE!</v>
      </c>
      <c r="D156" s="537" t="e">
        <f ca="1">+IF(AND(ISNUMBER(OFFSET('Water Data'!$D$4,0,10*ROW('Water Data'!D150))),'Data Summary'!BS156="Yes"),100-OFFSET('Water Data'!$D$4,0,10*ROW('Water Data'!D150)),NA())</f>
        <v>#N/A</v>
      </c>
      <c r="E156" s="537" t="e">
        <f ca="1">+IF(AND(ISNUMBER(OFFSET('Water Data'!$D$6,0,10*ROW('Water Data'!D150))),'Data Summary'!BT156="Yes"),OFFSET('Water Data'!$D$6,0,10*ROW('Water Data'!D150)),NA())</f>
        <v>#N/A</v>
      </c>
      <c r="F156" s="537" t="e">
        <f ca="1">+IF(AND(ISNUMBER(OFFSET('Water Data'!$D$9,0,10*ROW('Water Data'!D150))),'Data Summary'!BU156="Yes"),OFFSET('Water Data'!$D$9,0,10*ROW('Water Data'!D150)),NA())</f>
        <v>#N/A</v>
      </c>
      <c r="G156" s="537" t="e">
        <f ca="1">+IF(AND(ISNUMBER(OFFSET('Water Data'!$E$4,0,10*ROW('Water Data'!E150))),'Data Summary'!BV156="Yes"),100-OFFSET('Water Data'!$E$4,0,10*ROW('Water Data'!E150)),NA())</f>
        <v>#N/A</v>
      </c>
      <c r="H156" s="537" t="e">
        <f ca="1">+IF(AND(ISNUMBER(OFFSET('Water Data'!$E$6,0,10*ROW('Water Data'!E150))),'Data Summary'!BW156="Yes"),OFFSET('Water Data'!$E$6,0,10*ROW('Water Data'!E150)),NA())</f>
        <v>#N/A</v>
      </c>
      <c r="I156" s="537" t="e">
        <f ca="1">+IF(AND(ISNUMBER(OFFSET('Water Data'!$E$9,0,10*ROW('Water Data'!E150))),'Data Summary'!BX156="Yes"),OFFSET('Water Data'!$E$9,0,10*ROW('Water Data'!E150)),NA())</f>
        <v>#N/A</v>
      </c>
      <c r="J156" s="537" t="e">
        <f ca="1">+IF(AND(ISNUMBER(OFFSET('Water Data'!$F$4,0,10*ROW('Water Data'!F150))),'Data Summary'!BY156="Yes"),100-OFFSET('Water Data'!$F$4,0,10*ROW('Water Data'!F150)),NA())</f>
        <v>#N/A</v>
      </c>
      <c r="K156" s="537" t="e">
        <f ca="1">+IF(AND(ISNUMBER(OFFSET('Water Data'!$F$6,0,10*ROW('Water Data'!F150))),'Data Summary'!BZ156="Yes"),OFFSET('Water Data'!$F$6,0,10*ROW('Water Data'!F150)),NA())</f>
        <v>#N/A</v>
      </c>
      <c r="L156" s="537" t="e">
        <f ca="1">+IF(AND(ISNUMBER(OFFSET('Water Data'!$F$9,0,10*ROW('Water Data'!F150))),'Data Summary'!CA156="Yes"),OFFSET('Water Data'!$F$9,0,10*ROW('Water Data'!F150)),NA())</f>
        <v>#N/A</v>
      </c>
      <c r="M156" s="537" t="e">
        <f ca="1">+IF(AND(ISNUMBER(OFFSET('Water Data'!$G$4,0,10*ROW('Water Data'!G150))),'Data Summary'!CB156="Yes"),100-OFFSET('Water Data'!$G$4,0,10*ROW('Water Data'!G150)),NA())</f>
        <v>#N/A</v>
      </c>
      <c r="N156" s="537" t="e">
        <f ca="1">+IF(AND(ISNUMBER(OFFSET('Water Data'!$G$6,0,10*ROW('Water Data'!G150))),'Data Summary'!CC156="Yes"),OFFSET('Water Data'!$G$6,0,10*ROW('Water Data'!G150)),NA())</f>
        <v>#N/A</v>
      </c>
      <c r="O156" s="537" t="e">
        <f ca="1">+IF(AND(ISNUMBER(OFFSET('Water Data'!$G$9,0,10*ROW('Water Data'!G150))),'Data Summary'!CD156="Yes"),OFFSET('Water Data'!$G$9,0,10*ROW('Water Data'!G150)),NA())</f>
        <v>#N/A</v>
      </c>
      <c r="P156" s="537" t="e">
        <f ca="1">+IF(AND(ISNUMBER(OFFSET('Water Data'!$H$4,0,10*ROW('Water Data'!H150))),'Data Summary'!CE156="Yes"),100-OFFSET('Water Data'!$H$4,0,10*ROW('Water Data'!H150)),NA())</f>
        <v>#N/A</v>
      </c>
      <c r="Q156" s="537" t="e">
        <f ca="1">+IF(AND(ISNUMBER(OFFSET('Water Data'!$H$6,0,10*ROW('Water Data'!H150))),'Data Summary'!CF156="Yes"),OFFSET('Water Data'!$H$6,0,10*ROW('Water Data'!H150)),NA())</f>
        <v>#N/A</v>
      </c>
      <c r="R156" s="537" t="e">
        <f ca="1">+IF(AND(ISNUMBER(OFFSET('Water Data'!$H$9,0,10*ROW('Water Data'!H150))),'Data Summary'!CG156="Yes"),OFFSET('Water Data'!$H$9,0,10*ROW('Water Data'!H150)),NA())</f>
        <v>#N/A</v>
      </c>
      <c r="S156" s="537" t="e">
        <f ca="1">+IF(AND(ISNUMBER(OFFSET('Water Data'!$I$4,0,10*ROW('Water Data'!I150))),'Data Summary'!CH156="Yes"),100-OFFSET('Water Data'!$I$4,0,10*ROW('Water Data'!I150)),NA())</f>
        <v>#N/A</v>
      </c>
      <c r="T156" s="537" t="e">
        <f ca="1">+IF(AND(ISNUMBER(OFFSET('Water Data'!$I$6,0,10*ROW('Water Data'!I150))),'Data Summary'!CI156="Yes"),OFFSET('Water Data'!$I$6,0,10*ROW('Water Data'!I150)),NA())</f>
        <v>#N/A</v>
      </c>
      <c r="U156" s="537" t="e">
        <f ca="1">+IF(AND(ISNUMBER(OFFSET('Water Data'!$I$9,0,10*ROW('Water Data'!I150))),'Data Summary'!CJ156="Yes"),OFFSET('Water Data'!$I$9,0,10*ROW('Water Data'!I150)),NA())</f>
        <v>#N/A</v>
      </c>
      <c r="V156" s="538" t="e">
        <f ca="1">+IF(AND(ISNUMBER(OFFSET('Sanitation Data'!$D$4,0,10*ROW('Sanitation Data'!D150))),'Data Summary'!CK156="Yes"),100-OFFSET('Sanitation Data'!$D$4,0,10*ROW('Sanitation Data'!D150)),NA())</f>
        <v>#N/A</v>
      </c>
      <c r="W156" s="538" t="e">
        <f ca="1">+IF(AND(ISNUMBER(OFFSET('Sanitation Data'!$D$6,0,10*ROW('Sanitation Data'!D150))),'Data Summary'!CL156="Yes"),OFFSET('Sanitation Data'!$D$6,0,10*ROW('Sanitation Data'!D150)),NA())</f>
        <v>#N/A</v>
      </c>
      <c r="X156" s="538" t="e">
        <f ca="1">+IF(AND(ISNUMBER(OFFSET('Sanitation Data'!$D$10,0,10*ROW('Sanitation Data'!D150))),'Data Summary'!CM156="Yes"),OFFSET('Sanitation Data'!$D$10,0,10*ROW('Sanitation Data'!D150)),NA())</f>
        <v>#N/A</v>
      </c>
      <c r="Y156" s="538" t="e">
        <f ca="1">+IF(AND(ISNUMBER(OFFSET('Sanitation Data'!$D$11,0,10*ROW('Sanitation Data'!D150))),'Data Summary'!CN156="Yes"),OFFSET('Sanitation Data'!$D$11,0,10*ROW('Sanitation Data'!D150)),NA())</f>
        <v>#N/A</v>
      </c>
      <c r="Z156" s="538" t="e">
        <f ca="1">+IF(AND(ISNUMBER(OFFSET('Sanitation Data'!$D$12,0,10*ROW('Sanitation Data'!D150))),'Data Summary'!CO156="Yes"),OFFSET('Sanitation Data'!$D$12,0,10*ROW('Sanitation Data'!D150)),NA())</f>
        <v>#N/A</v>
      </c>
      <c r="AA156" s="538" t="e">
        <f ca="1">+IF(AND(ISNUMBER(OFFSET('Sanitation Data'!$E$4,0,10*ROW('Sanitation Data'!E150))),'Data Summary'!CP156="Yes"),100-OFFSET('Sanitation Data'!$E$4,0,10*ROW('Sanitation Data'!E150)),NA())</f>
        <v>#N/A</v>
      </c>
      <c r="AB156" s="538" t="e">
        <f ca="1">+IF(AND(ISNUMBER(OFFSET('Sanitation Data'!$E$6,0,10*ROW('Sanitation Data'!E150))),'Data Summary'!CQ156="Yes"),OFFSET('Sanitation Data'!$E$6,0,10*ROW('Sanitation Data'!E150)),NA())</f>
        <v>#N/A</v>
      </c>
      <c r="AC156" s="538" t="e">
        <f ca="1">+IF(AND(ISNUMBER(OFFSET('Sanitation Data'!$E$10,0,10*ROW('Sanitation Data'!E150))),'Data Summary'!CR156="Yes"),OFFSET('Sanitation Data'!$E$10,0,10*ROW('Sanitation Data'!E150)),NA())</f>
        <v>#N/A</v>
      </c>
      <c r="AD156" s="538" t="e">
        <f ca="1">+IF(AND(ISNUMBER(OFFSET('Sanitation Data'!$E$11,0,10*ROW('Sanitation Data'!E150))),'Data Summary'!CS156="Yes"),OFFSET('Sanitation Data'!$E$11,0,10*ROW('Sanitation Data'!E150)),NA())</f>
        <v>#N/A</v>
      </c>
      <c r="AE156" s="538" t="e">
        <f ca="1">+IF(AND(ISNUMBER(OFFSET('Sanitation Data'!$E$12,0,10*ROW('Sanitation Data'!E150))),'Data Summary'!CT156="Yes"),OFFSET('Sanitation Data'!$E$12,0,10*ROW('Sanitation Data'!E150)),NA())</f>
        <v>#N/A</v>
      </c>
      <c r="AF156" s="538" t="e">
        <f ca="1">+IF(AND(ISNUMBER(OFFSET('Sanitation Data'!$F$4,0,10*ROW('Sanitation Data'!F150))),'Data Summary'!CU156="Yes"),100-OFFSET('Sanitation Data'!$F$4,0,10*ROW('Sanitation Data'!F150)),NA())</f>
        <v>#N/A</v>
      </c>
      <c r="AG156" s="538" t="e">
        <f ca="1">+IF(AND(ISNUMBER(OFFSET('Sanitation Data'!$F$6,0,10*ROW('Sanitation Data'!F150))),'Data Summary'!CV156="Yes"),OFFSET('Sanitation Data'!$F$6,0,10*ROW('Sanitation Data'!F150)),NA())</f>
        <v>#N/A</v>
      </c>
      <c r="AH156" s="538" t="e">
        <f ca="1">+IF(AND(ISNUMBER(OFFSET('Sanitation Data'!$F$10,0,10*ROW('Sanitation Data'!F150))),'Data Summary'!CW156="Yes"),OFFSET('Sanitation Data'!$F$10,0,10*ROW('Sanitation Data'!F150)),NA())</f>
        <v>#N/A</v>
      </c>
      <c r="AI156" s="538" t="e">
        <f ca="1">+IF(AND(ISNUMBER(OFFSET('Sanitation Data'!$F$11,0,10*ROW('Sanitation Data'!F150))),'Data Summary'!CX156="Yes"),OFFSET('Sanitation Data'!$F$11,0,10*ROW('Sanitation Data'!F150)),NA())</f>
        <v>#N/A</v>
      </c>
      <c r="AJ156" s="538" t="e">
        <f ca="1">+IF(AND(ISNUMBER(OFFSET('Sanitation Data'!$F$12,0,10*ROW('Sanitation Data'!F150))),'Data Summary'!CY156="Yes"),OFFSET('Sanitation Data'!$F$12,0,10*ROW('Sanitation Data'!F150)),NA())</f>
        <v>#N/A</v>
      </c>
      <c r="AK156" s="538" t="e">
        <f ca="1">+IF(AND(ISNUMBER(OFFSET('Sanitation Data'!$G$4,0,10*ROW('Sanitation Data'!G150))),'Data Summary'!CZ156="Yes"),100-OFFSET('Sanitation Data'!$G$4,0,10*ROW('Sanitation Data'!G150)),NA())</f>
        <v>#N/A</v>
      </c>
      <c r="AL156" s="538" t="e">
        <f ca="1">+IF(AND(ISNUMBER(OFFSET('Sanitation Data'!$G$6,0,10*ROW('Sanitation Data'!G150))),'Data Summary'!DA156="Yes"),OFFSET('Sanitation Data'!$G$6,0,10*ROW('Sanitation Data'!G150)),NA())</f>
        <v>#N/A</v>
      </c>
      <c r="AM156" s="538" t="e">
        <f ca="1">+IF(AND(ISNUMBER(OFFSET('Sanitation Data'!$G$10,0,10*ROW('Sanitation Data'!G150))),'Data Summary'!DB156="Yes"),OFFSET('Sanitation Data'!$G$10,0,10*ROW('Sanitation Data'!G150)),NA())</f>
        <v>#N/A</v>
      </c>
      <c r="AN156" s="538" t="e">
        <f ca="1">+IF(AND(ISNUMBER(OFFSET('Sanitation Data'!$G$11,0,10*ROW('Sanitation Data'!G150))),'Data Summary'!DC156="Yes"),OFFSET('Sanitation Data'!$G$11,0,10*ROW('Sanitation Data'!G150)),NA())</f>
        <v>#N/A</v>
      </c>
      <c r="AO156" s="538" t="e">
        <f ca="1">+IF(AND(ISNUMBER(OFFSET('Sanitation Data'!$G$12,0,10*ROW('Sanitation Data'!G150))),'Data Summary'!DD156="Yes"),OFFSET('Sanitation Data'!$G$12,0,10*ROW('Sanitation Data'!G150)),NA())</f>
        <v>#N/A</v>
      </c>
      <c r="AP156" s="538" t="e">
        <f ca="1">+IF(AND(ISNUMBER(OFFSET('Sanitation Data'!$H$4,0,10*ROW('Sanitation Data'!H150))),'Data Summary'!DE156="Yes"),100-OFFSET('Sanitation Data'!$H$4,0,10*ROW('Sanitation Data'!H150)),NA())</f>
        <v>#N/A</v>
      </c>
      <c r="AQ156" s="538" t="e">
        <f ca="1">+IF(AND(ISNUMBER(OFFSET('Sanitation Data'!$H$6,0,10*ROW('Sanitation Data'!H150))),'Data Summary'!DF156="Yes"),OFFSET('Sanitation Data'!$H$6,0,10*ROW('Sanitation Data'!H150)),NA())</f>
        <v>#N/A</v>
      </c>
      <c r="AR156" s="538" t="e">
        <f ca="1">+IF(AND(ISNUMBER(OFFSET('Sanitation Data'!$H$10,0,10*ROW('Sanitation Data'!H150))),'Data Summary'!DG156="Yes"),OFFSET('Sanitation Data'!$H$10,0,10*ROW('Sanitation Data'!H150)),NA())</f>
        <v>#N/A</v>
      </c>
      <c r="AS156" s="538" t="e">
        <f ca="1">+IF(AND(ISNUMBER(OFFSET('Sanitation Data'!$H$11,0,10*ROW('Sanitation Data'!H150))),'Data Summary'!DH156="Yes"),OFFSET('Sanitation Data'!$H$11,0,10*ROW('Sanitation Data'!H150)),NA())</f>
        <v>#N/A</v>
      </c>
      <c r="AT156" s="538" t="e">
        <f ca="1">+IF(AND(ISNUMBER(OFFSET('Sanitation Data'!$H$12,0,10*ROW('Sanitation Data'!H150))),'Data Summary'!DI156="Yes"),OFFSET('Sanitation Data'!$H$12,0,10*ROW('Sanitation Data'!H150)),NA())</f>
        <v>#N/A</v>
      </c>
      <c r="AU156" s="538" t="e">
        <f ca="1">+IF(AND(ISNUMBER(OFFSET('Sanitation Data'!$I$4,0,10*ROW('Sanitation Data'!I150))),'Data Summary'!DJ156="Yes"),100-OFFSET('Sanitation Data'!$I$4,0,10*ROW('Sanitation Data'!I150)),NA())</f>
        <v>#N/A</v>
      </c>
      <c r="AV156" s="538" t="e">
        <f ca="1">+IF(AND(ISNUMBER(OFFSET('Sanitation Data'!$I$6,0,10*ROW('Sanitation Data'!I150))),'Data Summary'!DK156="Yes"),OFFSET('Sanitation Data'!$I$6,0,10*ROW('Sanitation Data'!I150)),NA())</f>
        <v>#N/A</v>
      </c>
      <c r="AW156" s="538" t="e">
        <f ca="1">+IF(AND(ISNUMBER(OFFSET('Sanitation Data'!$I$10,0,10*ROW('Sanitation Data'!I150))),'Data Summary'!DL156="Yes"),OFFSET('Sanitation Data'!$I$10,0,10*ROW('Sanitation Data'!I150)),NA())</f>
        <v>#N/A</v>
      </c>
      <c r="AX156" s="538" t="e">
        <f ca="1">+IF(AND(ISNUMBER(OFFSET('Sanitation Data'!$I$11,0,10*ROW('Sanitation Data'!I150))),'Data Summary'!DM156="Yes"),OFFSET('Sanitation Data'!$I$11,0,10*ROW('Sanitation Data'!I150)),NA())</f>
        <v>#N/A</v>
      </c>
      <c r="AY156" s="538" t="e">
        <f ca="1">+IF(AND(ISNUMBER(OFFSET('Sanitation Data'!$I$12,0,10*ROW('Sanitation Data'!I150))),'Data Summary'!DN156="Yes"),OFFSET('Sanitation Data'!$I$12,0,10*ROW('Sanitation Data'!I150)),NA())</f>
        <v>#N/A</v>
      </c>
      <c r="AZ156" s="539" t="e">
        <f ca="1">+IF(AND(ISNUMBER(OFFSET('Hygiene Data'!$D$5,0,10*ROW('Hygiene Data'!D150))),'Data Summary'!DO156="Yes"),OFFSET('Hygiene Data'!$D$5,0,10*ROW('Hygiene Data'!D150)),NA())</f>
        <v>#N/A</v>
      </c>
      <c r="BA156" s="539" t="e">
        <f ca="1">+IF(AND(ISNUMBER(OFFSET('Hygiene Data'!$D$7,0,10*ROW('Hygiene Data'!D150))),'Data Summary'!DP156="Yes"),OFFSET('Hygiene Data'!$D$7,0,10*ROW('Hygiene Data'!D150)),NA())</f>
        <v>#N/A</v>
      </c>
      <c r="BB156" s="539" t="e">
        <f ca="1">+IF(AND(ISNUMBER(OFFSET('Hygiene Data'!$D$9,0,10*ROW('Hygiene Data'!D150))),'Data Summary'!DQ156="Yes"),OFFSET('Hygiene Data'!$D$9,0,10*ROW('Hygiene Data'!D150)),NA())</f>
        <v>#N/A</v>
      </c>
      <c r="BC156" s="539" t="e">
        <f ca="1">+IF(AND(ISNUMBER(OFFSET('Hygiene Data'!$E$5,0,10*ROW('Hygiene Data'!E150))),'Data Summary'!DR156="Yes"),OFFSET('Hygiene Data'!$E$5,0,10*ROW('Hygiene Data'!E150)),NA())</f>
        <v>#N/A</v>
      </c>
      <c r="BD156" s="539" t="e">
        <f ca="1">+IF(AND(ISNUMBER(OFFSET('Hygiene Data'!$E$7,0,10*ROW('Hygiene Data'!E150))),'Data Summary'!DS156="Yes"),OFFSET('Hygiene Data'!$E$7,0,10*ROW('Hygiene Data'!E150)),NA())</f>
        <v>#N/A</v>
      </c>
      <c r="BE156" s="539" t="e">
        <f ca="1">+IF(AND(ISNUMBER(OFFSET('Hygiene Data'!$E$9,0,10*ROW('Hygiene Data'!E150))),'Data Summary'!DT156="Yes"),OFFSET('Hygiene Data'!$E$9,0,10*ROW('Hygiene Data'!E150)),NA())</f>
        <v>#N/A</v>
      </c>
      <c r="BF156" s="539" t="e">
        <f ca="1">+IF(AND(ISNUMBER(OFFSET('Hygiene Data'!$F$5,0,10*ROW('Hygiene Data'!F150))),'Data Summary'!DU156="Yes"),OFFSET('Hygiene Data'!$F$5,0,10*ROW('Hygiene Data'!F150)),NA())</f>
        <v>#N/A</v>
      </c>
      <c r="BG156" s="539" t="e">
        <f ca="1">+IF(AND(ISNUMBER(OFFSET('Hygiene Data'!$F$7,0,10*ROW('Hygiene Data'!F150))),'Data Summary'!DV156="Yes"),OFFSET('Hygiene Data'!$F$7,0,10*ROW('Hygiene Data'!F150)),NA())</f>
        <v>#N/A</v>
      </c>
      <c r="BH156" s="539" t="e">
        <f ca="1">+IF(AND(ISNUMBER(OFFSET('Hygiene Data'!$F$9,0,10*ROW('Hygiene Data'!F150))),'Data Summary'!DW156="Yes"),OFFSET('Hygiene Data'!$F$9,0,10*ROW('Hygiene Data'!F150)),NA())</f>
        <v>#N/A</v>
      </c>
      <c r="BI156" s="539" t="e">
        <f ca="1">+IF(AND(ISNUMBER(OFFSET('Hygiene Data'!$G$5,0,10*ROW('Hygiene Data'!G150))),'Data Summary'!DX156="Yes"),OFFSET('Hygiene Data'!$G$5,0,10*ROW('Hygiene Data'!G150)),NA())</f>
        <v>#N/A</v>
      </c>
      <c r="BJ156" s="539" t="e">
        <f ca="1">+IF(AND(ISNUMBER(OFFSET('Hygiene Data'!$G$7,0,10*ROW('Hygiene Data'!G150))),'Data Summary'!DY156="Yes"),OFFSET('Hygiene Data'!$G$7,0,10*ROW('Hygiene Data'!G150)),NA())</f>
        <v>#N/A</v>
      </c>
      <c r="BK156" s="539" t="e">
        <f ca="1">+IF(AND(ISNUMBER(OFFSET('Hygiene Data'!$G$9,0,10*ROW('Hygiene Data'!G150))),'Data Summary'!DZ156="Yes"),OFFSET('Hygiene Data'!$G$9,0,10*ROW('Hygiene Data'!G150)),NA())</f>
        <v>#N/A</v>
      </c>
      <c r="BL156" s="539" t="e">
        <f ca="1">+IF(AND(ISNUMBER(OFFSET('Hygiene Data'!$H$5,0,10*ROW('Hygiene Data'!H150))),'Data Summary'!EA156="Yes"),OFFSET('Hygiene Data'!$H$5,0,10*ROW('Hygiene Data'!H150)),NA())</f>
        <v>#N/A</v>
      </c>
      <c r="BM156" s="539" t="e">
        <f ca="1">+IF(AND(ISNUMBER(OFFSET('Hygiene Data'!$H$7,0,10*ROW('Hygiene Data'!H150))),'Data Summary'!EB156="Yes"),OFFSET('Hygiene Data'!$H$7,0,10*ROW('Hygiene Data'!H150)),NA())</f>
        <v>#N/A</v>
      </c>
      <c r="BN156" s="539" t="e">
        <f ca="1">+IF(AND(ISNUMBER(OFFSET('Hygiene Data'!$H$9,0,10*ROW('Hygiene Data'!H150))),'Data Summary'!EC156="Yes"),OFFSET('Hygiene Data'!$H$9,0,10*ROW('Hygiene Data'!H150)),NA())</f>
        <v>#N/A</v>
      </c>
      <c r="BO156" s="539" t="e">
        <f ca="1">+IF(AND(ISNUMBER(OFFSET('Hygiene Data'!$I$5,0,10*ROW('Hygiene Data'!I150))),'Data Summary'!ED156="Yes"),OFFSET('Hygiene Data'!$I$5,0,10*ROW('Hygiene Data'!I150)),NA())</f>
        <v>#N/A</v>
      </c>
      <c r="BP156" s="539" t="e">
        <f ca="1">+IF(AND(ISNUMBER(OFFSET('Hygiene Data'!$I$7,0,10*ROW('Hygiene Data'!I150))),'Data Summary'!EE156="Yes"),OFFSET('Hygiene Data'!$I$7,0,10*ROW('Hygiene Data'!I150)),NA())</f>
        <v>#N/A</v>
      </c>
      <c r="BQ156" s="539" t="e">
        <f ca="1">+IF(AND(ISNUMBER(OFFSET('Hygiene Data'!$I$9,0,10*ROW('Hygiene Data'!I150))),'Data Summary'!EF156="Yes"),OFFSET('Hygiene Data'!$I$9,0,10*ROW('Hygiene Data'!I150)),NA())</f>
        <v>#N/A</v>
      </c>
    </row>
    <row r="157" spans="1:69" x14ac:dyDescent="0.25">
      <c r="A157" s="535" t="e">
        <f ca="1">+RIGHT('Data Summary'!A157,LEN('Data Summary'!A157)-9)</f>
        <v>#VALUE!</v>
      </c>
      <c r="B157" s="509" t="str">
        <f ca="1">+IF(ISTEXT('Data Summary'!B157),'Data Summary'!B157,"")</f>
        <v/>
      </c>
      <c r="C157" s="536" t="e">
        <f ca="1">+VALUE('Data Summary'!C157)</f>
        <v>#VALUE!</v>
      </c>
      <c r="D157" s="537" t="e">
        <f ca="1">+IF(AND(ISNUMBER(OFFSET('Water Data'!$D$4,0,10*ROW('Water Data'!D151))),'Data Summary'!BS157="Yes"),100-OFFSET('Water Data'!$D$4,0,10*ROW('Water Data'!D151)),NA())</f>
        <v>#N/A</v>
      </c>
      <c r="E157" s="537" t="e">
        <f ca="1">+IF(AND(ISNUMBER(OFFSET('Water Data'!$D$6,0,10*ROW('Water Data'!D151))),'Data Summary'!BT157="Yes"),OFFSET('Water Data'!$D$6,0,10*ROW('Water Data'!D151)),NA())</f>
        <v>#N/A</v>
      </c>
      <c r="F157" s="537" t="e">
        <f ca="1">+IF(AND(ISNUMBER(OFFSET('Water Data'!$D$9,0,10*ROW('Water Data'!D151))),'Data Summary'!BU157="Yes"),OFFSET('Water Data'!$D$9,0,10*ROW('Water Data'!D151)),NA())</f>
        <v>#N/A</v>
      </c>
      <c r="G157" s="537" t="e">
        <f ca="1">+IF(AND(ISNUMBER(OFFSET('Water Data'!$E$4,0,10*ROW('Water Data'!E151))),'Data Summary'!BV157="Yes"),100-OFFSET('Water Data'!$E$4,0,10*ROW('Water Data'!E151)),NA())</f>
        <v>#N/A</v>
      </c>
      <c r="H157" s="537" t="e">
        <f ca="1">+IF(AND(ISNUMBER(OFFSET('Water Data'!$E$6,0,10*ROW('Water Data'!E151))),'Data Summary'!BW157="Yes"),OFFSET('Water Data'!$E$6,0,10*ROW('Water Data'!E151)),NA())</f>
        <v>#N/A</v>
      </c>
      <c r="I157" s="537" t="e">
        <f ca="1">+IF(AND(ISNUMBER(OFFSET('Water Data'!$E$9,0,10*ROW('Water Data'!E151))),'Data Summary'!BX157="Yes"),OFFSET('Water Data'!$E$9,0,10*ROW('Water Data'!E151)),NA())</f>
        <v>#N/A</v>
      </c>
      <c r="J157" s="537" t="e">
        <f ca="1">+IF(AND(ISNUMBER(OFFSET('Water Data'!$F$4,0,10*ROW('Water Data'!F151))),'Data Summary'!BY157="Yes"),100-OFFSET('Water Data'!$F$4,0,10*ROW('Water Data'!F151)),NA())</f>
        <v>#N/A</v>
      </c>
      <c r="K157" s="537" t="e">
        <f ca="1">+IF(AND(ISNUMBER(OFFSET('Water Data'!$F$6,0,10*ROW('Water Data'!F151))),'Data Summary'!BZ157="Yes"),OFFSET('Water Data'!$F$6,0,10*ROW('Water Data'!F151)),NA())</f>
        <v>#N/A</v>
      </c>
      <c r="L157" s="537" t="e">
        <f ca="1">+IF(AND(ISNUMBER(OFFSET('Water Data'!$F$9,0,10*ROW('Water Data'!F151))),'Data Summary'!CA157="Yes"),OFFSET('Water Data'!$F$9,0,10*ROW('Water Data'!F151)),NA())</f>
        <v>#N/A</v>
      </c>
      <c r="M157" s="537" t="e">
        <f ca="1">+IF(AND(ISNUMBER(OFFSET('Water Data'!$G$4,0,10*ROW('Water Data'!G151))),'Data Summary'!CB157="Yes"),100-OFFSET('Water Data'!$G$4,0,10*ROW('Water Data'!G151)),NA())</f>
        <v>#N/A</v>
      </c>
      <c r="N157" s="537" t="e">
        <f ca="1">+IF(AND(ISNUMBER(OFFSET('Water Data'!$G$6,0,10*ROW('Water Data'!G151))),'Data Summary'!CC157="Yes"),OFFSET('Water Data'!$G$6,0,10*ROW('Water Data'!G151)),NA())</f>
        <v>#N/A</v>
      </c>
      <c r="O157" s="537" t="e">
        <f ca="1">+IF(AND(ISNUMBER(OFFSET('Water Data'!$G$9,0,10*ROW('Water Data'!G151))),'Data Summary'!CD157="Yes"),OFFSET('Water Data'!$G$9,0,10*ROW('Water Data'!G151)),NA())</f>
        <v>#N/A</v>
      </c>
      <c r="P157" s="537" t="e">
        <f ca="1">+IF(AND(ISNUMBER(OFFSET('Water Data'!$H$4,0,10*ROW('Water Data'!H151))),'Data Summary'!CE157="Yes"),100-OFFSET('Water Data'!$H$4,0,10*ROW('Water Data'!H151)),NA())</f>
        <v>#N/A</v>
      </c>
      <c r="Q157" s="537" t="e">
        <f ca="1">+IF(AND(ISNUMBER(OFFSET('Water Data'!$H$6,0,10*ROW('Water Data'!H151))),'Data Summary'!CF157="Yes"),OFFSET('Water Data'!$H$6,0,10*ROW('Water Data'!H151)),NA())</f>
        <v>#N/A</v>
      </c>
      <c r="R157" s="537" t="e">
        <f ca="1">+IF(AND(ISNUMBER(OFFSET('Water Data'!$H$9,0,10*ROW('Water Data'!H151))),'Data Summary'!CG157="Yes"),OFFSET('Water Data'!$H$9,0,10*ROW('Water Data'!H151)),NA())</f>
        <v>#N/A</v>
      </c>
      <c r="S157" s="537" t="e">
        <f ca="1">+IF(AND(ISNUMBER(OFFSET('Water Data'!$I$4,0,10*ROW('Water Data'!I151))),'Data Summary'!CH157="Yes"),100-OFFSET('Water Data'!$I$4,0,10*ROW('Water Data'!I151)),NA())</f>
        <v>#N/A</v>
      </c>
      <c r="T157" s="537" t="e">
        <f ca="1">+IF(AND(ISNUMBER(OFFSET('Water Data'!$I$6,0,10*ROW('Water Data'!I151))),'Data Summary'!CI157="Yes"),OFFSET('Water Data'!$I$6,0,10*ROW('Water Data'!I151)),NA())</f>
        <v>#N/A</v>
      </c>
      <c r="U157" s="537" t="e">
        <f ca="1">+IF(AND(ISNUMBER(OFFSET('Water Data'!$I$9,0,10*ROW('Water Data'!I151))),'Data Summary'!CJ157="Yes"),OFFSET('Water Data'!$I$9,0,10*ROW('Water Data'!I151)),NA())</f>
        <v>#N/A</v>
      </c>
      <c r="V157" s="538" t="e">
        <f ca="1">+IF(AND(ISNUMBER(OFFSET('Sanitation Data'!$D$4,0,10*ROW('Sanitation Data'!D151))),'Data Summary'!CK157="Yes"),100-OFFSET('Sanitation Data'!$D$4,0,10*ROW('Sanitation Data'!D151)),NA())</f>
        <v>#N/A</v>
      </c>
      <c r="W157" s="538" t="e">
        <f ca="1">+IF(AND(ISNUMBER(OFFSET('Sanitation Data'!$D$6,0,10*ROW('Sanitation Data'!D151))),'Data Summary'!CL157="Yes"),OFFSET('Sanitation Data'!$D$6,0,10*ROW('Sanitation Data'!D151)),NA())</f>
        <v>#N/A</v>
      </c>
      <c r="X157" s="538" t="e">
        <f ca="1">+IF(AND(ISNUMBER(OFFSET('Sanitation Data'!$D$10,0,10*ROW('Sanitation Data'!D151))),'Data Summary'!CM157="Yes"),OFFSET('Sanitation Data'!$D$10,0,10*ROW('Sanitation Data'!D151)),NA())</f>
        <v>#N/A</v>
      </c>
      <c r="Y157" s="538" t="e">
        <f ca="1">+IF(AND(ISNUMBER(OFFSET('Sanitation Data'!$D$11,0,10*ROW('Sanitation Data'!D151))),'Data Summary'!CN157="Yes"),OFFSET('Sanitation Data'!$D$11,0,10*ROW('Sanitation Data'!D151)),NA())</f>
        <v>#N/A</v>
      </c>
      <c r="Z157" s="538" t="e">
        <f ca="1">+IF(AND(ISNUMBER(OFFSET('Sanitation Data'!$D$12,0,10*ROW('Sanitation Data'!D151))),'Data Summary'!CO157="Yes"),OFFSET('Sanitation Data'!$D$12,0,10*ROW('Sanitation Data'!D151)),NA())</f>
        <v>#N/A</v>
      </c>
      <c r="AA157" s="538" t="e">
        <f ca="1">+IF(AND(ISNUMBER(OFFSET('Sanitation Data'!$E$4,0,10*ROW('Sanitation Data'!E151))),'Data Summary'!CP157="Yes"),100-OFFSET('Sanitation Data'!$E$4,0,10*ROW('Sanitation Data'!E151)),NA())</f>
        <v>#N/A</v>
      </c>
      <c r="AB157" s="538" t="e">
        <f ca="1">+IF(AND(ISNUMBER(OFFSET('Sanitation Data'!$E$6,0,10*ROW('Sanitation Data'!E151))),'Data Summary'!CQ157="Yes"),OFFSET('Sanitation Data'!$E$6,0,10*ROW('Sanitation Data'!E151)),NA())</f>
        <v>#N/A</v>
      </c>
      <c r="AC157" s="538" t="e">
        <f ca="1">+IF(AND(ISNUMBER(OFFSET('Sanitation Data'!$E$10,0,10*ROW('Sanitation Data'!E151))),'Data Summary'!CR157="Yes"),OFFSET('Sanitation Data'!$E$10,0,10*ROW('Sanitation Data'!E151)),NA())</f>
        <v>#N/A</v>
      </c>
      <c r="AD157" s="538" t="e">
        <f ca="1">+IF(AND(ISNUMBER(OFFSET('Sanitation Data'!$E$11,0,10*ROW('Sanitation Data'!E151))),'Data Summary'!CS157="Yes"),OFFSET('Sanitation Data'!$E$11,0,10*ROW('Sanitation Data'!E151)),NA())</f>
        <v>#N/A</v>
      </c>
      <c r="AE157" s="538" t="e">
        <f ca="1">+IF(AND(ISNUMBER(OFFSET('Sanitation Data'!$E$12,0,10*ROW('Sanitation Data'!E151))),'Data Summary'!CT157="Yes"),OFFSET('Sanitation Data'!$E$12,0,10*ROW('Sanitation Data'!E151)),NA())</f>
        <v>#N/A</v>
      </c>
      <c r="AF157" s="538" t="e">
        <f ca="1">+IF(AND(ISNUMBER(OFFSET('Sanitation Data'!$F$4,0,10*ROW('Sanitation Data'!F151))),'Data Summary'!CU157="Yes"),100-OFFSET('Sanitation Data'!$F$4,0,10*ROW('Sanitation Data'!F151)),NA())</f>
        <v>#N/A</v>
      </c>
      <c r="AG157" s="538" t="e">
        <f ca="1">+IF(AND(ISNUMBER(OFFSET('Sanitation Data'!$F$6,0,10*ROW('Sanitation Data'!F151))),'Data Summary'!CV157="Yes"),OFFSET('Sanitation Data'!$F$6,0,10*ROW('Sanitation Data'!F151)),NA())</f>
        <v>#N/A</v>
      </c>
      <c r="AH157" s="538" t="e">
        <f ca="1">+IF(AND(ISNUMBER(OFFSET('Sanitation Data'!$F$10,0,10*ROW('Sanitation Data'!F151))),'Data Summary'!CW157="Yes"),OFFSET('Sanitation Data'!$F$10,0,10*ROW('Sanitation Data'!F151)),NA())</f>
        <v>#N/A</v>
      </c>
      <c r="AI157" s="538" t="e">
        <f ca="1">+IF(AND(ISNUMBER(OFFSET('Sanitation Data'!$F$11,0,10*ROW('Sanitation Data'!F151))),'Data Summary'!CX157="Yes"),OFFSET('Sanitation Data'!$F$11,0,10*ROW('Sanitation Data'!F151)),NA())</f>
        <v>#N/A</v>
      </c>
      <c r="AJ157" s="538" t="e">
        <f ca="1">+IF(AND(ISNUMBER(OFFSET('Sanitation Data'!$F$12,0,10*ROW('Sanitation Data'!F151))),'Data Summary'!CY157="Yes"),OFFSET('Sanitation Data'!$F$12,0,10*ROW('Sanitation Data'!F151)),NA())</f>
        <v>#N/A</v>
      </c>
      <c r="AK157" s="538" t="e">
        <f ca="1">+IF(AND(ISNUMBER(OFFSET('Sanitation Data'!$G$4,0,10*ROW('Sanitation Data'!G151))),'Data Summary'!CZ157="Yes"),100-OFFSET('Sanitation Data'!$G$4,0,10*ROW('Sanitation Data'!G151)),NA())</f>
        <v>#N/A</v>
      </c>
      <c r="AL157" s="538" t="e">
        <f ca="1">+IF(AND(ISNUMBER(OFFSET('Sanitation Data'!$G$6,0,10*ROW('Sanitation Data'!G151))),'Data Summary'!DA157="Yes"),OFFSET('Sanitation Data'!$G$6,0,10*ROW('Sanitation Data'!G151)),NA())</f>
        <v>#N/A</v>
      </c>
      <c r="AM157" s="538" t="e">
        <f ca="1">+IF(AND(ISNUMBER(OFFSET('Sanitation Data'!$G$10,0,10*ROW('Sanitation Data'!G151))),'Data Summary'!DB157="Yes"),OFFSET('Sanitation Data'!$G$10,0,10*ROW('Sanitation Data'!G151)),NA())</f>
        <v>#N/A</v>
      </c>
      <c r="AN157" s="538" t="e">
        <f ca="1">+IF(AND(ISNUMBER(OFFSET('Sanitation Data'!$G$11,0,10*ROW('Sanitation Data'!G151))),'Data Summary'!DC157="Yes"),OFFSET('Sanitation Data'!$G$11,0,10*ROW('Sanitation Data'!G151)),NA())</f>
        <v>#N/A</v>
      </c>
      <c r="AO157" s="538" t="e">
        <f ca="1">+IF(AND(ISNUMBER(OFFSET('Sanitation Data'!$G$12,0,10*ROW('Sanitation Data'!G151))),'Data Summary'!DD157="Yes"),OFFSET('Sanitation Data'!$G$12,0,10*ROW('Sanitation Data'!G151)),NA())</f>
        <v>#N/A</v>
      </c>
      <c r="AP157" s="538" t="e">
        <f ca="1">+IF(AND(ISNUMBER(OFFSET('Sanitation Data'!$H$4,0,10*ROW('Sanitation Data'!H151))),'Data Summary'!DE157="Yes"),100-OFFSET('Sanitation Data'!$H$4,0,10*ROW('Sanitation Data'!H151)),NA())</f>
        <v>#N/A</v>
      </c>
      <c r="AQ157" s="538" t="e">
        <f ca="1">+IF(AND(ISNUMBER(OFFSET('Sanitation Data'!$H$6,0,10*ROW('Sanitation Data'!H151))),'Data Summary'!DF157="Yes"),OFFSET('Sanitation Data'!$H$6,0,10*ROW('Sanitation Data'!H151)),NA())</f>
        <v>#N/A</v>
      </c>
      <c r="AR157" s="538" t="e">
        <f ca="1">+IF(AND(ISNUMBER(OFFSET('Sanitation Data'!$H$10,0,10*ROW('Sanitation Data'!H151))),'Data Summary'!DG157="Yes"),OFFSET('Sanitation Data'!$H$10,0,10*ROW('Sanitation Data'!H151)),NA())</f>
        <v>#N/A</v>
      </c>
      <c r="AS157" s="538" t="e">
        <f ca="1">+IF(AND(ISNUMBER(OFFSET('Sanitation Data'!$H$11,0,10*ROW('Sanitation Data'!H151))),'Data Summary'!DH157="Yes"),OFFSET('Sanitation Data'!$H$11,0,10*ROW('Sanitation Data'!H151)),NA())</f>
        <v>#N/A</v>
      </c>
      <c r="AT157" s="538" t="e">
        <f ca="1">+IF(AND(ISNUMBER(OFFSET('Sanitation Data'!$H$12,0,10*ROW('Sanitation Data'!H151))),'Data Summary'!DI157="Yes"),OFFSET('Sanitation Data'!$H$12,0,10*ROW('Sanitation Data'!H151)),NA())</f>
        <v>#N/A</v>
      </c>
      <c r="AU157" s="538" t="e">
        <f ca="1">+IF(AND(ISNUMBER(OFFSET('Sanitation Data'!$I$4,0,10*ROW('Sanitation Data'!I151))),'Data Summary'!DJ157="Yes"),100-OFFSET('Sanitation Data'!$I$4,0,10*ROW('Sanitation Data'!I151)),NA())</f>
        <v>#N/A</v>
      </c>
      <c r="AV157" s="538" t="e">
        <f ca="1">+IF(AND(ISNUMBER(OFFSET('Sanitation Data'!$I$6,0,10*ROW('Sanitation Data'!I151))),'Data Summary'!DK157="Yes"),OFFSET('Sanitation Data'!$I$6,0,10*ROW('Sanitation Data'!I151)),NA())</f>
        <v>#N/A</v>
      </c>
      <c r="AW157" s="538" t="e">
        <f ca="1">+IF(AND(ISNUMBER(OFFSET('Sanitation Data'!$I$10,0,10*ROW('Sanitation Data'!I151))),'Data Summary'!DL157="Yes"),OFFSET('Sanitation Data'!$I$10,0,10*ROW('Sanitation Data'!I151)),NA())</f>
        <v>#N/A</v>
      </c>
      <c r="AX157" s="538" t="e">
        <f ca="1">+IF(AND(ISNUMBER(OFFSET('Sanitation Data'!$I$11,0,10*ROW('Sanitation Data'!I151))),'Data Summary'!DM157="Yes"),OFFSET('Sanitation Data'!$I$11,0,10*ROW('Sanitation Data'!I151)),NA())</f>
        <v>#N/A</v>
      </c>
      <c r="AY157" s="538" t="e">
        <f ca="1">+IF(AND(ISNUMBER(OFFSET('Sanitation Data'!$I$12,0,10*ROW('Sanitation Data'!I151))),'Data Summary'!DN157="Yes"),OFFSET('Sanitation Data'!$I$12,0,10*ROW('Sanitation Data'!I151)),NA())</f>
        <v>#N/A</v>
      </c>
      <c r="AZ157" s="539" t="e">
        <f ca="1">+IF(AND(ISNUMBER(OFFSET('Hygiene Data'!$D$5,0,10*ROW('Hygiene Data'!D151))),'Data Summary'!DO157="Yes"),OFFSET('Hygiene Data'!$D$5,0,10*ROW('Hygiene Data'!D151)),NA())</f>
        <v>#N/A</v>
      </c>
      <c r="BA157" s="539" t="e">
        <f ca="1">+IF(AND(ISNUMBER(OFFSET('Hygiene Data'!$D$7,0,10*ROW('Hygiene Data'!D151))),'Data Summary'!DP157="Yes"),OFFSET('Hygiene Data'!$D$7,0,10*ROW('Hygiene Data'!D151)),NA())</f>
        <v>#N/A</v>
      </c>
      <c r="BB157" s="539" t="e">
        <f ca="1">+IF(AND(ISNUMBER(OFFSET('Hygiene Data'!$D$9,0,10*ROW('Hygiene Data'!D151))),'Data Summary'!DQ157="Yes"),OFFSET('Hygiene Data'!$D$9,0,10*ROW('Hygiene Data'!D151)),NA())</f>
        <v>#N/A</v>
      </c>
      <c r="BC157" s="539" t="e">
        <f ca="1">+IF(AND(ISNUMBER(OFFSET('Hygiene Data'!$E$5,0,10*ROW('Hygiene Data'!E151))),'Data Summary'!DR157="Yes"),OFFSET('Hygiene Data'!$E$5,0,10*ROW('Hygiene Data'!E151)),NA())</f>
        <v>#N/A</v>
      </c>
      <c r="BD157" s="539" t="e">
        <f ca="1">+IF(AND(ISNUMBER(OFFSET('Hygiene Data'!$E$7,0,10*ROW('Hygiene Data'!E151))),'Data Summary'!DS157="Yes"),OFFSET('Hygiene Data'!$E$7,0,10*ROW('Hygiene Data'!E151)),NA())</f>
        <v>#N/A</v>
      </c>
      <c r="BE157" s="539" t="e">
        <f ca="1">+IF(AND(ISNUMBER(OFFSET('Hygiene Data'!$E$9,0,10*ROW('Hygiene Data'!E151))),'Data Summary'!DT157="Yes"),OFFSET('Hygiene Data'!$E$9,0,10*ROW('Hygiene Data'!E151)),NA())</f>
        <v>#N/A</v>
      </c>
      <c r="BF157" s="539" t="e">
        <f ca="1">+IF(AND(ISNUMBER(OFFSET('Hygiene Data'!$F$5,0,10*ROW('Hygiene Data'!F151))),'Data Summary'!DU157="Yes"),OFFSET('Hygiene Data'!$F$5,0,10*ROW('Hygiene Data'!F151)),NA())</f>
        <v>#N/A</v>
      </c>
      <c r="BG157" s="539" t="e">
        <f ca="1">+IF(AND(ISNUMBER(OFFSET('Hygiene Data'!$F$7,0,10*ROW('Hygiene Data'!F151))),'Data Summary'!DV157="Yes"),OFFSET('Hygiene Data'!$F$7,0,10*ROW('Hygiene Data'!F151)),NA())</f>
        <v>#N/A</v>
      </c>
      <c r="BH157" s="539" t="e">
        <f ca="1">+IF(AND(ISNUMBER(OFFSET('Hygiene Data'!$F$9,0,10*ROW('Hygiene Data'!F151))),'Data Summary'!DW157="Yes"),OFFSET('Hygiene Data'!$F$9,0,10*ROW('Hygiene Data'!F151)),NA())</f>
        <v>#N/A</v>
      </c>
      <c r="BI157" s="539" t="e">
        <f ca="1">+IF(AND(ISNUMBER(OFFSET('Hygiene Data'!$G$5,0,10*ROW('Hygiene Data'!G151))),'Data Summary'!DX157="Yes"),OFFSET('Hygiene Data'!$G$5,0,10*ROW('Hygiene Data'!G151)),NA())</f>
        <v>#N/A</v>
      </c>
      <c r="BJ157" s="539" t="e">
        <f ca="1">+IF(AND(ISNUMBER(OFFSET('Hygiene Data'!$G$7,0,10*ROW('Hygiene Data'!G151))),'Data Summary'!DY157="Yes"),OFFSET('Hygiene Data'!$G$7,0,10*ROW('Hygiene Data'!G151)),NA())</f>
        <v>#N/A</v>
      </c>
      <c r="BK157" s="539" t="e">
        <f ca="1">+IF(AND(ISNUMBER(OFFSET('Hygiene Data'!$G$9,0,10*ROW('Hygiene Data'!G151))),'Data Summary'!DZ157="Yes"),OFFSET('Hygiene Data'!$G$9,0,10*ROW('Hygiene Data'!G151)),NA())</f>
        <v>#N/A</v>
      </c>
      <c r="BL157" s="539" t="e">
        <f ca="1">+IF(AND(ISNUMBER(OFFSET('Hygiene Data'!$H$5,0,10*ROW('Hygiene Data'!H151))),'Data Summary'!EA157="Yes"),OFFSET('Hygiene Data'!$H$5,0,10*ROW('Hygiene Data'!H151)),NA())</f>
        <v>#N/A</v>
      </c>
      <c r="BM157" s="539" t="e">
        <f ca="1">+IF(AND(ISNUMBER(OFFSET('Hygiene Data'!$H$7,0,10*ROW('Hygiene Data'!H151))),'Data Summary'!EB157="Yes"),OFFSET('Hygiene Data'!$H$7,0,10*ROW('Hygiene Data'!H151)),NA())</f>
        <v>#N/A</v>
      </c>
      <c r="BN157" s="539" t="e">
        <f ca="1">+IF(AND(ISNUMBER(OFFSET('Hygiene Data'!$H$9,0,10*ROW('Hygiene Data'!H151))),'Data Summary'!EC157="Yes"),OFFSET('Hygiene Data'!$H$9,0,10*ROW('Hygiene Data'!H151)),NA())</f>
        <v>#N/A</v>
      </c>
      <c r="BO157" s="539" t="e">
        <f ca="1">+IF(AND(ISNUMBER(OFFSET('Hygiene Data'!$I$5,0,10*ROW('Hygiene Data'!I151))),'Data Summary'!ED157="Yes"),OFFSET('Hygiene Data'!$I$5,0,10*ROW('Hygiene Data'!I151)),NA())</f>
        <v>#N/A</v>
      </c>
      <c r="BP157" s="539" t="e">
        <f ca="1">+IF(AND(ISNUMBER(OFFSET('Hygiene Data'!$I$7,0,10*ROW('Hygiene Data'!I151))),'Data Summary'!EE157="Yes"),OFFSET('Hygiene Data'!$I$7,0,10*ROW('Hygiene Data'!I151)),NA())</f>
        <v>#N/A</v>
      </c>
      <c r="BQ157" s="539" t="e">
        <f ca="1">+IF(AND(ISNUMBER(OFFSET('Hygiene Data'!$I$9,0,10*ROW('Hygiene Data'!I151))),'Data Summary'!EF157="Yes"),OFFSET('Hygiene Data'!$I$9,0,10*ROW('Hygiene Data'!I151)),NA())</f>
        <v>#N/A</v>
      </c>
    </row>
    <row r="158" spans="1:69" x14ac:dyDescent="0.25">
      <c r="A158" s="535" t="e">
        <f ca="1">+RIGHT('Data Summary'!A158,LEN('Data Summary'!A158)-9)</f>
        <v>#VALUE!</v>
      </c>
      <c r="B158" s="509" t="str">
        <f ca="1">+IF(ISTEXT('Data Summary'!B158),'Data Summary'!B158,"")</f>
        <v/>
      </c>
      <c r="C158" s="536" t="e">
        <f ca="1">+VALUE('Data Summary'!C158)</f>
        <v>#VALUE!</v>
      </c>
      <c r="D158" s="537" t="e">
        <f ca="1">+IF(AND(ISNUMBER(OFFSET('Water Data'!$D$4,0,10*ROW('Water Data'!D152))),'Data Summary'!BS158="Yes"),100-OFFSET('Water Data'!$D$4,0,10*ROW('Water Data'!D152)),NA())</f>
        <v>#N/A</v>
      </c>
      <c r="E158" s="537" t="e">
        <f ca="1">+IF(AND(ISNUMBER(OFFSET('Water Data'!$D$6,0,10*ROW('Water Data'!D152))),'Data Summary'!BT158="Yes"),OFFSET('Water Data'!$D$6,0,10*ROW('Water Data'!D152)),NA())</f>
        <v>#N/A</v>
      </c>
      <c r="F158" s="537" t="e">
        <f ca="1">+IF(AND(ISNUMBER(OFFSET('Water Data'!$D$9,0,10*ROW('Water Data'!D152))),'Data Summary'!BU158="Yes"),OFFSET('Water Data'!$D$9,0,10*ROW('Water Data'!D152)),NA())</f>
        <v>#N/A</v>
      </c>
      <c r="G158" s="537" t="e">
        <f ca="1">+IF(AND(ISNUMBER(OFFSET('Water Data'!$E$4,0,10*ROW('Water Data'!E152))),'Data Summary'!BV158="Yes"),100-OFFSET('Water Data'!$E$4,0,10*ROW('Water Data'!E152)),NA())</f>
        <v>#N/A</v>
      </c>
      <c r="H158" s="537" t="e">
        <f ca="1">+IF(AND(ISNUMBER(OFFSET('Water Data'!$E$6,0,10*ROW('Water Data'!E152))),'Data Summary'!BW158="Yes"),OFFSET('Water Data'!$E$6,0,10*ROW('Water Data'!E152)),NA())</f>
        <v>#N/A</v>
      </c>
      <c r="I158" s="537" t="e">
        <f ca="1">+IF(AND(ISNUMBER(OFFSET('Water Data'!$E$9,0,10*ROW('Water Data'!E152))),'Data Summary'!BX158="Yes"),OFFSET('Water Data'!$E$9,0,10*ROW('Water Data'!E152)),NA())</f>
        <v>#N/A</v>
      </c>
      <c r="J158" s="537" t="e">
        <f ca="1">+IF(AND(ISNUMBER(OFFSET('Water Data'!$F$4,0,10*ROW('Water Data'!F152))),'Data Summary'!BY158="Yes"),100-OFFSET('Water Data'!$F$4,0,10*ROW('Water Data'!F152)),NA())</f>
        <v>#N/A</v>
      </c>
      <c r="K158" s="537" t="e">
        <f ca="1">+IF(AND(ISNUMBER(OFFSET('Water Data'!$F$6,0,10*ROW('Water Data'!F152))),'Data Summary'!BZ158="Yes"),OFFSET('Water Data'!$F$6,0,10*ROW('Water Data'!F152)),NA())</f>
        <v>#N/A</v>
      </c>
      <c r="L158" s="537" t="e">
        <f ca="1">+IF(AND(ISNUMBER(OFFSET('Water Data'!$F$9,0,10*ROW('Water Data'!F152))),'Data Summary'!CA158="Yes"),OFFSET('Water Data'!$F$9,0,10*ROW('Water Data'!F152)),NA())</f>
        <v>#N/A</v>
      </c>
      <c r="M158" s="537" t="e">
        <f ca="1">+IF(AND(ISNUMBER(OFFSET('Water Data'!$G$4,0,10*ROW('Water Data'!G152))),'Data Summary'!CB158="Yes"),100-OFFSET('Water Data'!$G$4,0,10*ROW('Water Data'!G152)),NA())</f>
        <v>#N/A</v>
      </c>
      <c r="N158" s="537" t="e">
        <f ca="1">+IF(AND(ISNUMBER(OFFSET('Water Data'!$G$6,0,10*ROW('Water Data'!G152))),'Data Summary'!CC158="Yes"),OFFSET('Water Data'!$G$6,0,10*ROW('Water Data'!G152)),NA())</f>
        <v>#N/A</v>
      </c>
      <c r="O158" s="537" t="e">
        <f ca="1">+IF(AND(ISNUMBER(OFFSET('Water Data'!$G$9,0,10*ROW('Water Data'!G152))),'Data Summary'!CD158="Yes"),OFFSET('Water Data'!$G$9,0,10*ROW('Water Data'!G152)),NA())</f>
        <v>#N/A</v>
      </c>
      <c r="P158" s="537" t="e">
        <f ca="1">+IF(AND(ISNUMBER(OFFSET('Water Data'!$H$4,0,10*ROW('Water Data'!H152))),'Data Summary'!CE158="Yes"),100-OFFSET('Water Data'!$H$4,0,10*ROW('Water Data'!H152)),NA())</f>
        <v>#N/A</v>
      </c>
      <c r="Q158" s="537" t="e">
        <f ca="1">+IF(AND(ISNUMBER(OFFSET('Water Data'!$H$6,0,10*ROW('Water Data'!H152))),'Data Summary'!CF158="Yes"),OFFSET('Water Data'!$H$6,0,10*ROW('Water Data'!H152)),NA())</f>
        <v>#N/A</v>
      </c>
      <c r="R158" s="537" t="e">
        <f ca="1">+IF(AND(ISNUMBER(OFFSET('Water Data'!$H$9,0,10*ROW('Water Data'!H152))),'Data Summary'!CG158="Yes"),OFFSET('Water Data'!$H$9,0,10*ROW('Water Data'!H152)),NA())</f>
        <v>#N/A</v>
      </c>
      <c r="S158" s="537" t="e">
        <f ca="1">+IF(AND(ISNUMBER(OFFSET('Water Data'!$I$4,0,10*ROW('Water Data'!I152))),'Data Summary'!CH158="Yes"),100-OFFSET('Water Data'!$I$4,0,10*ROW('Water Data'!I152)),NA())</f>
        <v>#N/A</v>
      </c>
      <c r="T158" s="537" t="e">
        <f ca="1">+IF(AND(ISNUMBER(OFFSET('Water Data'!$I$6,0,10*ROW('Water Data'!I152))),'Data Summary'!CI158="Yes"),OFFSET('Water Data'!$I$6,0,10*ROW('Water Data'!I152)),NA())</f>
        <v>#N/A</v>
      </c>
      <c r="U158" s="537" t="e">
        <f ca="1">+IF(AND(ISNUMBER(OFFSET('Water Data'!$I$9,0,10*ROW('Water Data'!I152))),'Data Summary'!CJ158="Yes"),OFFSET('Water Data'!$I$9,0,10*ROW('Water Data'!I152)),NA())</f>
        <v>#N/A</v>
      </c>
      <c r="V158" s="538" t="e">
        <f ca="1">+IF(AND(ISNUMBER(OFFSET('Sanitation Data'!$D$4,0,10*ROW('Sanitation Data'!D152))),'Data Summary'!CK158="Yes"),100-OFFSET('Sanitation Data'!$D$4,0,10*ROW('Sanitation Data'!D152)),NA())</f>
        <v>#N/A</v>
      </c>
      <c r="W158" s="538" t="e">
        <f ca="1">+IF(AND(ISNUMBER(OFFSET('Sanitation Data'!$D$6,0,10*ROW('Sanitation Data'!D152))),'Data Summary'!CL158="Yes"),OFFSET('Sanitation Data'!$D$6,0,10*ROW('Sanitation Data'!D152)),NA())</f>
        <v>#N/A</v>
      </c>
      <c r="X158" s="538" t="e">
        <f ca="1">+IF(AND(ISNUMBER(OFFSET('Sanitation Data'!$D$10,0,10*ROW('Sanitation Data'!D152))),'Data Summary'!CM158="Yes"),OFFSET('Sanitation Data'!$D$10,0,10*ROW('Sanitation Data'!D152)),NA())</f>
        <v>#N/A</v>
      </c>
      <c r="Y158" s="538" t="e">
        <f ca="1">+IF(AND(ISNUMBER(OFFSET('Sanitation Data'!$D$11,0,10*ROW('Sanitation Data'!D152))),'Data Summary'!CN158="Yes"),OFFSET('Sanitation Data'!$D$11,0,10*ROW('Sanitation Data'!D152)),NA())</f>
        <v>#N/A</v>
      </c>
      <c r="Z158" s="538" t="e">
        <f ca="1">+IF(AND(ISNUMBER(OFFSET('Sanitation Data'!$D$12,0,10*ROW('Sanitation Data'!D152))),'Data Summary'!CO158="Yes"),OFFSET('Sanitation Data'!$D$12,0,10*ROW('Sanitation Data'!D152)),NA())</f>
        <v>#N/A</v>
      </c>
      <c r="AA158" s="538" t="e">
        <f ca="1">+IF(AND(ISNUMBER(OFFSET('Sanitation Data'!$E$4,0,10*ROW('Sanitation Data'!E152))),'Data Summary'!CP158="Yes"),100-OFFSET('Sanitation Data'!$E$4,0,10*ROW('Sanitation Data'!E152)),NA())</f>
        <v>#N/A</v>
      </c>
      <c r="AB158" s="538" t="e">
        <f ca="1">+IF(AND(ISNUMBER(OFFSET('Sanitation Data'!$E$6,0,10*ROW('Sanitation Data'!E152))),'Data Summary'!CQ158="Yes"),OFFSET('Sanitation Data'!$E$6,0,10*ROW('Sanitation Data'!E152)),NA())</f>
        <v>#N/A</v>
      </c>
      <c r="AC158" s="538" t="e">
        <f ca="1">+IF(AND(ISNUMBER(OFFSET('Sanitation Data'!$E$10,0,10*ROW('Sanitation Data'!E152))),'Data Summary'!CR158="Yes"),OFFSET('Sanitation Data'!$E$10,0,10*ROW('Sanitation Data'!E152)),NA())</f>
        <v>#N/A</v>
      </c>
      <c r="AD158" s="538" t="e">
        <f ca="1">+IF(AND(ISNUMBER(OFFSET('Sanitation Data'!$E$11,0,10*ROW('Sanitation Data'!E152))),'Data Summary'!CS158="Yes"),OFFSET('Sanitation Data'!$E$11,0,10*ROW('Sanitation Data'!E152)),NA())</f>
        <v>#N/A</v>
      </c>
      <c r="AE158" s="538" t="e">
        <f ca="1">+IF(AND(ISNUMBER(OFFSET('Sanitation Data'!$E$12,0,10*ROW('Sanitation Data'!E152))),'Data Summary'!CT158="Yes"),OFFSET('Sanitation Data'!$E$12,0,10*ROW('Sanitation Data'!E152)),NA())</f>
        <v>#N/A</v>
      </c>
      <c r="AF158" s="538" t="e">
        <f ca="1">+IF(AND(ISNUMBER(OFFSET('Sanitation Data'!$F$4,0,10*ROW('Sanitation Data'!F152))),'Data Summary'!CU158="Yes"),100-OFFSET('Sanitation Data'!$F$4,0,10*ROW('Sanitation Data'!F152)),NA())</f>
        <v>#N/A</v>
      </c>
      <c r="AG158" s="538" t="e">
        <f ca="1">+IF(AND(ISNUMBER(OFFSET('Sanitation Data'!$F$6,0,10*ROW('Sanitation Data'!F152))),'Data Summary'!CV158="Yes"),OFFSET('Sanitation Data'!$F$6,0,10*ROW('Sanitation Data'!F152)),NA())</f>
        <v>#N/A</v>
      </c>
      <c r="AH158" s="538" t="e">
        <f ca="1">+IF(AND(ISNUMBER(OFFSET('Sanitation Data'!$F$10,0,10*ROW('Sanitation Data'!F152))),'Data Summary'!CW158="Yes"),OFFSET('Sanitation Data'!$F$10,0,10*ROW('Sanitation Data'!F152)),NA())</f>
        <v>#N/A</v>
      </c>
      <c r="AI158" s="538" t="e">
        <f ca="1">+IF(AND(ISNUMBER(OFFSET('Sanitation Data'!$F$11,0,10*ROW('Sanitation Data'!F152))),'Data Summary'!CX158="Yes"),OFFSET('Sanitation Data'!$F$11,0,10*ROW('Sanitation Data'!F152)),NA())</f>
        <v>#N/A</v>
      </c>
      <c r="AJ158" s="538" t="e">
        <f ca="1">+IF(AND(ISNUMBER(OFFSET('Sanitation Data'!$F$12,0,10*ROW('Sanitation Data'!F152))),'Data Summary'!CY158="Yes"),OFFSET('Sanitation Data'!$F$12,0,10*ROW('Sanitation Data'!F152)),NA())</f>
        <v>#N/A</v>
      </c>
      <c r="AK158" s="538" t="e">
        <f ca="1">+IF(AND(ISNUMBER(OFFSET('Sanitation Data'!$G$4,0,10*ROW('Sanitation Data'!G152))),'Data Summary'!CZ158="Yes"),100-OFFSET('Sanitation Data'!$G$4,0,10*ROW('Sanitation Data'!G152)),NA())</f>
        <v>#N/A</v>
      </c>
      <c r="AL158" s="538" t="e">
        <f ca="1">+IF(AND(ISNUMBER(OFFSET('Sanitation Data'!$G$6,0,10*ROW('Sanitation Data'!G152))),'Data Summary'!DA158="Yes"),OFFSET('Sanitation Data'!$G$6,0,10*ROW('Sanitation Data'!G152)),NA())</f>
        <v>#N/A</v>
      </c>
      <c r="AM158" s="538" t="e">
        <f ca="1">+IF(AND(ISNUMBER(OFFSET('Sanitation Data'!$G$10,0,10*ROW('Sanitation Data'!G152))),'Data Summary'!DB158="Yes"),OFFSET('Sanitation Data'!$G$10,0,10*ROW('Sanitation Data'!G152)),NA())</f>
        <v>#N/A</v>
      </c>
      <c r="AN158" s="538" t="e">
        <f ca="1">+IF(AND(ISNUMBER(OFFSET('Sanitation Data'!$G$11,0,10*ROW('Sanitation Data'!G152))),'Data Summary'!DC158="Yes"),OFFSET('Sanitation Data'!$G$11,0,10*ROW('Sanitation Data'!G152)),NA())</f>
        <v>#N/A</v>
      </c>
      <c r="AO158" s="538" t="e">
        <f ca="1">+IF(AND(ISNUMBER(OFFSET('Sanitation Data'!$G$12,0,10*ROW('Sanitation Data'!G152))),'Data Summary'!DD158="Yes"),OFFSET('Sanitation Data'!$G$12,0,10*ROW('Sanitation Data'!G152)),NA())</f>
        <v>#N/A</v>
      </c>
      <c r="AP158" s="538" t="e">
        <f ca="1">+IF(AND(ISNUMBER(OFFSET('Sanitation Data'!$H$4,0,10*ROW('Sanitation Data'!H152))),'Data Summary'!DE158="Yes"),100-OFFSET('Sanitation Data'!$H$4,0,10*ROW('Sanitation Data'!H152)),NA())</f>
        <v>#N/A</v>
      </c>
      <c r="AQ158" s="538" t="e">
        <f ca="1">+IF(AND(ISNUMBER(OFFSET('Sanitation Data'!$H$6,0,10*ROW('Sanitation Data'!H152))),'Data Summary'!DF158="Yes"),OFFSET('Sanitation Data'!$H$6,0,10*ROW('Sanitation Data'!H152)),NA())</f>
        <v>#N/A</v>
      </c>
      <c r="AR158" s="538" t="e">
        <f ca="1">+IF(AND(ISNUMBER(OFFSET('Sanitation Data'!$H$10,0,10*ROW('Sanitation Data'!H152))),'Data Summary'!DG158="Yes"),OFFSET('Sanitation Data'!$H$10,0,10*ROW('Sanitation Data'!H152)),NA())</f>
        <v>#N/A</v>
      </c>
      <c r="AS158" s="538" t="e">
        <f ca="1">+IF(AND(ISNUMBER(OFFSET('Sanitation Data'!$H$11,0,10*ROW('Sanitation Data'!H152))),'Data Summary'!DH158="Yes"),OFFSET('Sanitation Data'!$H$11,0,10*ROW('Sanitation Data'!H152)),NA())</f>
        <v>#N/A</v>
      </c>
      <c r="AT158" s="538" t="e">
        <f ca="1">+IF(AND(ISNUMBER(OFFSET('Sanitation Data'!$H$12,0,10*ROW('Sanitation Data'!H152))),'Data Summary'!DI158="Yes"),OFFSET('Sanitation Data'!$H$12,0,10*ROW('Sanitation Data'!H152)),NA())</f>
        <v>#N/A</v>
      </c>
      <c r="AU158" s="538" t="e">
        <f ca="1">+IF(AND(ISNUMBER(OFFSET('Sanitation Data'!$I$4,0,10*ROW('Sanitation Data'!I152))),'Data Summary'!DJ158="Yes"),100-OFFSET('Sanitation Data'!$I$4,0,10*ROW('Sanitation Data'!I152)),NA())</f>
        <v>#N/A</v>
      </c>
      <c r="AV158" s="538" t="e">
        <f ca="1">+IF(AND(ISNUMBER(OFFSET('Sanitation Data'!$I$6,0,10*ROW('Sanitation Data'!I152))),'Data Summary'!DK158="Yes"),OFFSET('Sanitation Data'!$I$6,0,10*ROW('Sanitation Data'!I152)),NA())</f>
        <v>#N/A</v>
      </c>
      <c r="AW158" s="538" t="e">
        <f ca="1">+IF(AND(ISNUMBER(OFFSET('Sanitation Data'!$I$10,0,10*ROW('Sanitation Data'!I152))),'Data Summary'!DL158="Yes"),OFFSET('Sanitation Data'!$I$10,0,10*ROW('Sanitation Data'!I152)),NA())</f>
        <v>#N/A</v>
      </c>
      <c r="AX158" s="538" t="e">
        <f ca="1">+IF(AND(ISNUMBER(OFFSET('Sanitation Data'!$I$11,0,10*ROW('Sanitation Data'!I152))),'Data Summary'!DM158="Yes"),OFFSET('Sanitation Data'!$I$11,0,10*ROW('Sanitation Data'!I152)),NA())</f>
        <v>#N/A</v>
      </c>
      <c r="AY158" s="538" t="e">
        <f ca="1">+IF(AND(ISNUMBER(OFFSET('Sanitation Data'!$I$12,0,10*ROW('Sanitation Data'!I152))),'Data Summary'!DN158="Yes"),OFFSET('Sanitation Data'!$I$12,0,10*ROW('Sanitation Data'!I152)),NA())</f>
        <v>#N/A</v>
      </c>
      <c r="AZ158" s="539" t="e">
        <f ca="1">+IF(AND(ISNUMBER(OFFSET('Hygiene Data'!$D$5,0,10*ROW('Hygiene Data'!D152))),'Data Summary'!DO158="Yes"),OFFSET('Hygiene Data'!$D$5,0,10*ROW('Hygiene Data'!D152)),NA())</f>
        <v>#N/A</v>
      </c>
      <c r="BA158" s="539" t="e">
        <f ca="1">+IF(AND(ISNUMBER(OFFSET('Hygiene Data'!$D$7,0,10*ROW('Hygiene Data'!D152))),'Data Summary'!DP158="Yes"),OFFSET('Hygiene Data'!$D$7,0,10*ROW('Hygiene Data'!D152)),NA())</f>
        <v>#N/A</v>
      </c>
      <c r="BB158" s="539" t="e">
        <f ca="1">+IF(AND(ISNUMBER(OFFSET('Hygiene Data'!$D$9,0,10*ROW('Hygiene Data'!D152))),'Data Summary'!DQ158="Yes"),OFFSET('Hygiene Data'!$D$9,0,10*ROW('Hygiene Data'!D152)),NA())</f>
        <v>#N/A</v>
      </c>
      <c r="BC158" s="539" t="e">
        <f ca="1">+IF(AND(ISNUMBER(OFFSET('Hygiene Data'!$E$5,0,10*ROW('Hygiene Data'!E152))),'Data Summary'!DR158="Yes"),OFFSET('Hygiene Data'!$E$5,0,10*ROW('Hygiene Data'!E152)),NA())</f>
        <v>#N/A</v>
      </c>
      <c r="BD158" s="539" t="e">
        <f ca="1">+IF(AND(ISNUMBER(OFFSET('Hygiene Data'!$E$7,0,10*ROW('Hygiene Data'!E152))),'Data Summary'!DS158="Yes"),OFFSET('Hygiene Data'!$E$7,0,10*ROW('Hygiene Data'!E152)),NA())</f>
        <v>#N/A</v>
      </c>
      <c r="BE158" s="539" t="e">
        <f ca="1">+IF(AND(ISNUMBER(OFFSET('Hygiene Data'!$E$9,0,10*ROW('Hygiene Data'!E152))),'Data Summary'!DT158="Yes"),OFFSET('Hygiene Data'!$E$9,0,10*ROW('Hygiene Data'!E152)),NA())</f>
        <v>#N/A</v>
      </c>
      <c r="BF158" s="539" t="e">
        <f ca="1">+IF(AND(ISNUMBER(OFFSET('Hygiene Data'!$F$5,0,10*ROW('Hygiene Data'!F152))),'Data Summary'!DU158="Yes"),OFFSET('Hygiene Data'!$F$5,0,10*ROW('Hygiene Data'!F152)),NA())</f>
        <v>#N/A</v>
      </c>
      <c r="BG158" s="539" t="e">
        <f ca="1">+IF(AND(ISNUMBER(OFFSET('Hygiene Data'!$F$7,0,10*ROW('Hygiene Data'!F152))),'Data Summary'!DV158="Yes"),OFFSET('Hygiene Data'!$F$7,0,10*ROW('Hygiene Data'!F152)),NA())</f>
        <v>#N/A</v>
      </c>
      <c r="BH158" s="539" t="e">
        <f ca="1">+IF(AND(ISNUMBER(OFFSET('Hygiene Data'!$F$9,0,10*ROW('Hygiene Data'!F152))),'Data Summary'!DW158="Yes"),OFFSET('Hygiene Data'!$F$9,0,10*ROW('Hygiene Data'!F152)),NA())</f>
        <v>#N/A</v>
      </c>
      <c r="BI158" s="539" t="e">
        <f ca="1">+IF(AND(ISNUMBER(OFFSET('Hygiene Data'!$G$5,0,10*ROW('Hygiene Data'!G152))),'Data Summary'!DX158="Yes"),OFFSET('Hygiene Data'!$G$5,0,10*ROW('Hygiene Data'!G152)),NA())</f>
        <v>#N/A</v>
      </c>
      <c r="BJ158" s="539" t="e">
        <f ca="1">+IF(AND(ISNUMBER(OFFSET('Hygiene Data'!$G$7,0,10*ROW('Hygiene Data'!G152))),'Data Summary'!DY158="Yes"),OFFSET('Hygiene Data'!$G$7,0,10*ROW('Hygiene Data'!G152)),NA())</f>
        <v>#N/A</v>
      </c>
      <c r="BK158" s="539" t="e">
        <f ca="1">+IF(AND(ISNUMBER(OFFSET('Hygiene Data'!$G$9,0,10*ROW('Hygiene Data'!G152))),'Data Summary'!DZ158="Yes"),OFFSET('Hygiene Data'!$G$9,0,10*ROW('Hygiene Data'!G152)),NA())</f>
        <v>#N/A</v>
      </c>
      <c r="BL158" s="539" t="e">
        <f ca="1">+IF(AND(ISNUMBER(OFFSET('Hygiene Data'!$H$5,0,10*ROW('Hygiene Data'!H152))),'Data Summary'!EA158="Yes"),OFFSET('Hygiene Data'!$H$5,0,10*ROW('Hygiene Data'!H152)),NA())</f>
        <v>#N/A</v>
      </c>
      <c r="BM158" s="539" t="e">
        <f ca="1">+IF(AND(ISNUMBER(OFFSET('Hygiene Data'!$H$7,0,10*ROW('Hygiene Data'!H152))),'Data Summary'!EB158="Yes"),OFFSET('Hygiene Data'!$H$7,0,10*ROW('Hygiene Data'!H152)),NA())</f>
        <v>#N/A</v>
      </c>
      <c r="BN158" s="539" t="e">
        <f ca="1">+IF(AND(ISNUMBER(OFFSET('Hygiene Data'!$H$9,0,10*ROW('Hygiene Data'!H152))),'Data Summary'!EC158="Yes"),OFFSET('Hygiene Data'!$H$9,0,10*ROW('Hygiene Data'!H152)),NA())</f>
        <v>#N/A</v>
      </c>
      <c r="BO158" s="539" t="e">
        <f ca="1">+IF(AND(ISNUMBER(OFFSET('Hygiene Data'!$I$5,0,10*ROW('Hygiene Data'!I152))),'Data Summary'!ED158="Yes"),OFFSET('Hygiene Data'!$I$5,0,10*ROW('Hygiene Data'!I152)),NA())</f>
        <v>#N/A</v>
      </c>
      <c r="BP158" s="539" t="e">
        <f ca="1">+IF(AND(ISNUMBER(OFFSET('Hygiene Data'!$I$7,0,10*ROW('Hygiene Data'!I152))),'Data Summary'!EE158="Yes"),OFFSET('Hygiene Data'!$I$7,0,10*ROW('Hygiene Data'!I152)),NA())</f>
        <v>#N/A</v>
      </c>
      <c r="BQ158" s="539" t="e">
        <f ca="1">+IF(AND(ISNUMBER(OFFSET('Hygiene Data'!$I$9,0,10*ROW('Hygiene Data'!I152))),'Data Summary'!EF158="Yes"),OFFSET('Hygiene Data'!$I$9,0,10*ROW('Hygiene Data'!I152)),NA())</f>
        <v>#N/A</v>
      </c>
    </row>
    <row r="159" spans="1:69" x14ac:dyDescent="0.25">
      <c r="A159" s="535" t="e">
        <f ca="1">+RIGHT('Data Summary'!A159,LEN('Data Summary'!A159)-9)</f>
        <v>#VALUE!</v>
      </c>
      <c r="B159" s="509" t="str">
        <f ca="1">+IF(ISTEXT('Data Summary'!B159),'Data Summary'!B159,"")</f>
        <v/>
      </c>
      <c r="C159" s="536" t="e">
        <f ca="1">+VALUE('Data Summary'!C159)</f>
        <v>#VALUE!</v>
      </c>
      <c r="D159" s="537" t="e">
        <f ca="1">+IF(AND(ISNUMBER(OFFSET('Water Data'!$D$4,0,10*ROW('Water Data'!D153))),'Data Summary'!BS159="Yes"),100-OFFSET('Water Data'!$D$4,0,10*ROW('Water Data'!D153)),NA())</f>
        <v>#N/A</v>
      </c>
      <c r="E159" s="537" t="e">
        <f ca="1">+IF(AND(ISNUMBER(OFFSET('Water Data'!$D$6,0,10*ROW('Water Data'!D153))),'Data Summary'!BT159="Yes"),OFFSET('Water Data'!$D$6,0,10*ROW('Water Data'!D153)),NA())</f>
        <v>#N/A</v>
      </c>
      <c r="F159" s="537" t="e">
        <f ca="1">+IF(AND(ISNUMBER(OFFSET('Water Data'!$D$9,0,10*ROW('Water Data'!D153))),'Data Summary'!BU159="Yes"),OFFSET('Water Data'!$D$9,0,10*ROW('Water Data'!D153)),NA())</f>
        <v>#N/A</v>
      </c>
      <c r="G159" s="537" t="e">
        <f ca="1">+IF(AND(ISNUMBER(OFFSET('Water Data'!$E$4,0,10*ROW('Water Data'!E153))),'Data Summary'!BV159="Yes"),100-OFFSET('Water Data'!$E$4,0,10*ROW('Water Data'!E153)),NA())</f>
        <v>#N/A</v>
      </c>
      <c r="H159" s="537" t="e">
        <f ca="1">+IF(AND(ISNUMBER(OFFSET('Water Data'!$E$6,0,10*ROW('Water Data'!E153))),'Data Summary'!BW159="Yes"),OFFSET('Water Data'!$E$6,0,10*ROW('Water Data'!E153)),NA())</f>
        <v>#N/A</v>
      </c>
      <c r="I159" s="537" t="e">
        <f ca="1">+IF(AND(ISNUMBER(OFFSET('Water Data'!$E$9,0,10*ROW('Water Data'!E153))),'Data Summary'!BX159="Yes"),OFFSET('Water Data'!$E$9,0,10*ROW('Water Data'!E153)),NA())</f>
        <v>#N/A</v>
      </c>
      <c r="J159" s="537" t="e">
        <f ca="1">+IF(AND(ISNUMBER(OFFSET('Water Data'!$F$4,0,10*ROW('Water Data'!F153))),'Data Summary'!BY159="Yes"),100-OFFSET('Water Data'!$F$4,0,10*ROW('Water Data'!F153)),NA())</f>
        <v>#N/A</v>
      </c>
      <c r="K159" s="537" t="e">
        <f ca="1">+IF(AND(ISNUMBER(OFFSET('Water Data'!$F$6,0,10*ROW('Water Data'!F153))),'Data Summary'!BZ159="Yes"),OFFSET('Water Data'!$F$6,0,10*ROW('Water Data'!F153)),NA())</f>
        <v>#N/A</v>
      </c>
      <c r="L159" s="537" t="e">
        <f ca="1">+IF(AND(ISNUMBER(OFFSET('Water Data'!$F$9,0,10*ROW('Water Data'!F153))),'Data Summary'!CA159="Yes"),OFFSET('Water Data'!$F$9,0,10*ROW('Water Data'!F153)),NA())</f>
        <v>#N/A</v>
      </c>
      <c r="M159" s="537" t="e">
        <f ca="1">+IF(AND(ISNUMBER(OFFSET('Water Data'!$G$4,0,10*ROW('Water Data'!G153))),'Data Summary'!CB159="Yes"),100-OFFSET('Water Data'!$G$4,0,10*ROW('Water Data'!G153)),NA())</f>
        <v>#N/A</v>
      </c>
      <c r="N159" s="537" t="e">
        <f ca="1">+IF(AND(ISNUMBER(OFFSET('Water Data'!$G$6,0,10*ROW('Water Data'!G153))),'Data Summary'!CC159="Yes"),OFFSET('Water Data'!$G$6,0,10*ROW('Water Data'!G153)),NA())</f>
        <v>#N/A</v>
      </c>
      <c r="O159" s="537" t="e">
        <f ca="1">+IF(AND(ISNUMBER(OFFSET('Water Data'!$G$9,0,10*ROW('Water Data'!G153))),'Data Summary'!CD159="Yes"),OFFSET('Water Data'!$G$9,0,10*ROW('Water Data'!G153)),NA())</f>
        <v>#N/A</v>
      </c>
      <c r="P159" s="537" t="e">
        <f ca="1">+IF(AND(ISNUMBER(OFFSET('Water Data'!$H$4,0,10*ROW('Water Data'!H153))),'Data Summary'!CE159="Yes"),100-OFFSET('Water Data'!$H$4,0,10*ROW('Water Data'!H153)),NA())</f>
        <v>#N/A</v>
      </c>
      <c r="Q159" s="537" t="e">
        <f ca="1">+IF(AND(ISNUMBER(OFFSET('Water Data'!$H$6,0,10*ROW('Water Data'!H153))),'Data Summary'!CF159="Yes"),OFFSET('Water Data'!$H$6,0,10*ROW('Water Data'!H153)),NA())</f>
        <v>#N/A</v>
      </c>
      <c r="R159" s="537" t="e">
        <f ca="1">+IF(AND(ISNUMBER(OFFSET('Water Data'!$H$9,0,10*ROW('Water Data'!H153))),'Data Summary'!CG159="Yes"),OFFSET('Water Data'!$H$9,0,10*ROW('Water Data'!H153)),NA())</f>
        <v>#N/A</v>
      </c>
      <c r="S159" s="537" t="e">
        <f ca="1">+IF(AND(ISNUMBER(OFFSET('Water Data'!$I$4,0,10*ROW('Water Data'!I153))),'Data Summary'!CH159="Yes"),100-OFFSET('Water Data'!$I$4,0,10*ROW('Water Data'!I153)),NA())</f>
        <v>#N/A</v>
      </c>
      <c r="T159" s="537" t="e">
        <f ca="1">+IF(AND(ISNUMBER(OFFSET('Water Data'!$I$6,0,10*ROW('Water Data'!I153))),'Data Summary'!CI159="Yes"),OFFSET('Water Data'!$I$6,0,10*ROW('Water Data'!I153)),NA())</f>
        <v>#N/A</v>
      </c>
      <c r="U159" s="537" t="e">
        <f ca="1">+IF(AND(ISNUMBER(OFFSET('Water Data'!$I$9,0,10*ROW('Water Data'!I153))),'Data Summary'!CJ159="Yes"),OFFSET('Water Data'!$I$9,0,10*ROW('Water Data'!I153)),NA())</f>
        <v>#N/A</v>
      </c>
      <c r="V159" s="538" t="e">
        <f ca="1">+IF(AND(ISNUMBER(OFFSET('Sanitation Data'!$D$4,0,10*ROW('Sanitation Data'!D153))),'Data Summary'!CK159="Yes"),100-OFFSET('Sanitation Data'!$D$4,0,10*ROW('Sanitation Data'!D153)),NA())</f>
        <v>#N/A</v>
      </c>
      <c r="W159" s="538" t="e">
        <f ca="1">+IF(AND(ISNUMBER(OFFSET('Sanitation Data'!$D$6,0,10*ROW('Sanitation Data'!D153))),'Data Summary'!CL159="Yes"),OFFSET('Sanitation Data'!$D$6,0,10*ROW('Sanitation Data'!D153)),NA())</f>
        <v>#N/A</v>
      </c>
      <c r="X159" s="538" t="e">
        <f ca="1">+IF(AND(ISNUMBER(OFFSET('Sanitation Data'!$D$10,0,10*ROW('Sanitation Data'!D153))),'Data Summary'!CM159="Yes"),OFFSET('Sanitation Data'!$D$10,0,10*ROW('Sanitation Data'!D153)),NA())</f>
        <v>#N/A</v>
      </c>
      <c r="Y159" s="538" t="e">
        <f ca="1">+IF(AND(ISNUMBER(OFFSET('Sanitation Data'!$D$11,0,10*ROW('Sanitation Data'!D153))),'Data Summary'!CN159="Yes"),OFFSET('Sanitation Data'!$D$11,0,10*ROW('Sanitation Data'!D153)),NA())</f>
        <v>#N/A</v>
      </c>
      <c r="Z159" s="538" t="e">
        <f ca="1">+IF(AND(ISNUMBER(OFFSET('Sanitation Data'!$D$12,0,10*ROW('Sanitation Data'!D153))),'Data Summary'!CO159="Yes"),OFFSET('Sanitation Data'!$D$12,0,10*ROW('Sanitation Data'!D153)),NA())</f>
        <v>#N/A</v>
      </c>
      <c r="AA159" s="538" t="e">
        <f ca="1">+IF(AND(ISNUMBER(OFFSET('Sanitation Data'!$E$4,0,10*ROW('Sanitation Data'!E153))),'Data Summary'!CP159="Yes"),100-OFFSET('Sanitation Data'!$E$4,0,10*ROW('Sanitation Data'!E153)),NA())</f>
        <v>#N/A</v>
      </c>
      <c r="AB159" s="538" t="e">
        <f ca="1">+IF(AND(ISNUMBER(OFFSET('Sanitation Data'!$E$6,0,10*ROW('Sanitation Data'!E153))),'Data Summary'!CQ159="Yes"),OFFSET('Sanitation Data'!$E$6,0,10*ROW('Sanitation Data'!E153)),NA())</f>
        <v>#N/A</v>
      </c>
      <c r="AC159" s="538" t="e">
        <f ca="1">+IF(AND(ISNUMBER(OFFSET('Sanitation Data'!$E$10,0,10*ROW('Sanitation Data'!E153))),'Data Summary'!CR159="Yes"),OFFSET('Sanitation Data'!$E$10,0,10*ROW('Sanitation Data'!E153)),NA())</f>
        <v>#N/A</v>
      </c>
      <c r="AD159" s="538" t="e">
        <f ca="1">+IF(AND(ISNUMBER(OFFSET('Sanitation Data'!$E$11,0,10*ROW('Sanitation Data'!E153))),'Data Summary'!CS159="Yes"),OFFSET('Sanitation Data'!$E$11,0,10*ROW('Sanitation Data'!E153)),NA())</f>
        <v>#N/A</v>
      </c>
      <c r="AE159" s="538" t="e">
        <f ca="1">+IF(AND(ISNUMBER(OFFSET('Sanitation Data'!$E$12,0,10*ROW('Sanitation Data'!E153))),'Data Summary'!CT159="Yes"),OFFSET('Sanitation Data'!$E$12,0,10*ROW('Sanitation Data'!E153)),NA())</f>
        <v>#N/A</v>
      </c>
      <c r="AF159" s="538" t="e">
        <f ca="1">+IF(AND(ISNUMBER(OFFSET('Sanitation Data'!$F$4,0,10*ROW('Sanitation Data'!F153))),'Data Summary'!CU159="Yes"),100-OFFSET('Sanitation Data'!$F$4,0,10*ROW('Sanitation Data'!F153)),NA())</f>
        <v>#N/A</v>
      </c>
      <c r="AG159" s="538" t="e">
        <f ca="1">+IF(AND(ISNUMBER(OFFSET('Sanitation Data'!$F$6,0,10*ROW('Sanitation Data'!F153))),'Data Summary'!CV159="Yes"),OFFSET('Sanitation Data'!$F$6,0,10*ROW('Sanitation Data'!F153)),NA())</f>
        <v>#N/A</v>
      </c>
      <c r="AH159" s="538" t="e">
        <f ca="1">+IF(AND(ISNUMBER(OFFSET('Sanitation Data'!$F$10,0,10*ROW('Sanitation Data'!F153))),'Data Summary'!CW159="Yes"),OFFSET('Sanitation Data'!$F$10,0,10*ROW('Sanitation Data'!F153)),NA())</f>
        <v>#N/A</v>
      </c>
      <c r="AI159" s="538" t="e">
        <f ca="1">+IF(AND(ISNUMBER(OFFSET('Sanitation Data'!$F$11,0,10*ROW('Sanitation Data'!F153))),'Data Summary'!CX159="Yes"),OFFSET('Sanitation Data'!$F$11,0,10*ROW('Sanitation Data'!F153)),NA())</f>
        <v>#N/A</v>
      </c>
      <c r="AJ159" s="538" t="e">
        <f ca="1">+IF(AND(ISNUMBER(OFFSET('Sanitation Data'!$F$12,0,10*ROW('Sanitation Data'!F153))),'Data Summary'!CY159="Yes"),OFFSET('Sanitation Data'!$F$12,0,10*ROW('Sanitation Data'!F153)),NA())</f>
        <v>#N/A</v>
      </c>
      <c r="AK159" s="538" t="e">
        <f ca="1">+IF(AND(ISNUMBER(OFFSET('Sanitation Data'!$G$4,0,10*ROW('Sanitation Data'!G153))),'Data Summary'!CZ159="Yes"),100-OFFSET('Sanitation Data'!$G$4,0,10*ROW('Sanitation Data'!G153)),NA())</f>
        <v>#N/A</v>
      </c>
      <c r="AL159" s="538" t="e">
        <f ca="1">+IF(AND(ISNUMBER(OFFSET('Sanitation Data'!$G$6,0,10*ROW('Sanitation Data'!G153))),'Data Summary'!DA159="Yes"),OFFSET('Sanitation Data'!$G$6,0,10*ROW('Sanitation Data'!G153)),NA())</f>
        <v>#N/A</v>
      </c>
      <c r="AM159" s="538" t="e">
        <f ca="1">+IF(AND(ISNUMBER(OFFSET('Sanitation Data'!$G$10,0,10*ROW('Sanitation Data'!G153))),'Data Summary'!DB159="Yes"),OFFSET('Sanitation Data'!$G$10,0,10*ROW('Sanitation Data'!G153)),NA())</f>
        <v>#N/A</v>
      </c>
      <c r="AN159" s="538" t="e">
        <f ca="1">+IF(AND(ISNUMBER(OFFSET('Sanitation Data'!$G$11,0,10*ROW('Sanitation Data'!G153))),'Data Summary'!DC159="Yes"),OFFSET('Sanitation Data'!$G$11,0,10*ROW('Sanitation Data'!G153)),NA())</f>
        <v>#N/A</v>
      </c>
      <c r="AO159" s="538" t="e">
        <f ca="1">+IF(AND(ISNUMBER(OFFSET('Sanitation Data'!$G$12,0,10*ROW('Sanitation Data'!G153))),'Data Summary'!DD159="Yes"),OFFSET('Sanitation Data'!$G$12,0,10*ROW('Sanitation Data'!G153)),NA())</f>
        <v>#N/A</v>
      </c>
      <c r="AP159" s="538" t="e">
        <f ca="1">+IF(AND(ISNUMBER(OFFSET('Sanitation Data'!$H$4,0,10*ROW('Sanitation Data'!H153))),'Data Summary'!DE159="Yes"),100-OFFSET('Sanitation Data'!$H$4,0,10*ROW('Sanitation Data'!H153)),NA())</f>
        <v>#N/A</v>
      </c>
      <c r="AQ159" s="538" t="e">
        <f ca="1">+IF(AND(ISNUMBER(OFFSET('Sanitation Data'!$H$6,0,10*ROW('Sanitation Data'!H153))),'Data Summary'!DF159="Yes"),OFFSET('Sanitation Data'!$H$6,0,10*ROW('Sanitation Data'!H153)),NA())</f>
        <v>#N/A</v>
      </c>
      <c r="AR159" s="538" t="e">
        <f ca="1">+IF(AND(ISNUMBER(OFFSET('Sanitation Data'!$H$10,0,10*ROW('Sanitation Data'!H153))),'Data Summary'!DG159="Yes"),OFFSET('Sanitation Data'!$H$10,0,10*ROW('Sanitation Data'!H153)),NA())</f>
        <v>#N/A</v>
      </c>
      <c r="AS159" s="538" t="e">
        <f ca="1">+IF(AND(ISNUMBER(OFFSET('Sanitation Data'!$H$11,0,10*ROW('Sanitation Data'!H153))),'Data Summary'!DH159="Yes"),OFFSET('Sanitation Data'!$H$11,0,10*ROW('Sanitation Data'!H153)),NA())</f>
        <v>#N/A</v>
      </c>
      <c r="AT159" s="538" t="e">
        <f ca="1">+IF(AND(ISNUMBER(OFFSET('Sanitation Data'!$H$12,0,10*ROW('Sanitation Data'!H153))),'Data Summary'!DI159="Yes"),OFFSET('Sanitation Data'!$H$12,0,10*ROW('Sanitation Data'!H153)),NA())</f>
        <v>#N/A</v>
      </c>
      <c r="AU159" s="538" t="e">
        <f ca="1">+IF(AND(ISNUMBER(OFFSET('Sanitation Data'!$I$4,0,10*ROW('Sanitation Data'!I153))),'Data Summary'!DJ159="Yes"),100-OFFSET('Sanitation Data'!$I$4,0,10*ROW('Sanitation Data'!I153)),NA())</f>
        <v>#N/A</v>
      </c>
      <c r="AV159" s="538" t="e">
        <f ca="1">+IF(AND(ISNUMBER(OFFSET('Sanitation Data'!$I$6,0,10*ROW('Sanitation Data'!I153))),'Data Summary'!DK159="Yes"),OFFSET('Sanitation Data'!$I$6,0,10*ROW('Sanitation Data'!I153)),NA())</f>
        <v>#N/A</v>
      </c>
      <c r="AW159" s="538" t="e">
        <f ca="1">+IF(AND(ISNUMBER(OFFSET('Sanitation Data'!$I$10,0,10*ROW('Sanitation Data'!I153))),'Data Summary'!DL159="Yes"),OFFSET('Sanitation Data'!$I$10,0,10*ROW('Sanitation Data'!I153)),NA())</f>
        <v>#N/A</v>
      </c>
      <c r="AX159" s="538" t="e">
        <f ca="1">+IF(AND(ISNUMBER(OFFSET('Sanitation Data'!$I$11,0,10*ROW('Sanitation Data'!I153))),'Data Summary'!DM159="Yes"),OFFSET('Sanitation Data'!$I$11,0,10*ROW('Sanitation Data'!I153)),NA())</f>
        <v>#N/A</v>
      </c>
      <c r="AY159" s="538" t="e">
        <f ca="1">+IF(AND(ISNUMBER(OFFSET('Sanitation Data'!$I$12,0,10*ROW('Sanitation Data'!I153))),'Data Summary'!DN159="Yes"),OFFSET('Sanitation Data'!$I$12,0,10*ROW('Sanitation Data'!I153)),NA())</f>
        <v>#N/A</v>
      </c>
      <c r="AZ159" s="539" t="e">
        <f ca="1">+IF(AND(ISNUMBER(OFFSET('Hygiene Data'!$D$5,0,10*ROW('Hygiene Data'!D153))),'Data Summary'!DO159="Yes"),OFFSET('Hygiene Data'!$D$5,0,10*ROW('Hygiene Data'!D153)),NA())</f>
        <v>#N/A</v>
      </c>
      <c r="BA159" s="539" t="e">
        <f ca="1">+IF(AND(ISNUMBER(OFFSET('Hygiene Data'!$D$7,0,10*ROW('Hygiene Data'!D153))),'Data Summary'!DP159="Yes"),OFFSET('Hygiene Data'!$D$7,0,10*ROW('Hygiene Data'!D153)),NA())</f>
        <v>#N/A</v>
      </c>
      <c r="BB159" s="539" t="e">
        <f ca="1">+IF(AND(ISNUMBER(OFFSET('Hygiene Data'!$D$9,0,10*ROW('Hygiene Data'!D153))),'Data Summary'!DQ159="Yes"),OFFSET('Hygiene Data'!$D$9,0,10*ROW('Hygiene Data'!D153)),NA())</f>
        <v>#N/A</v>
      </c>
      <c r="BC159" s="539" t="e">
        <f ca="1">+IF(AND(ISNUMBER(OFFSET('Hygiene Data'!$E$5,0,10*ROW('Hygiene Data'!E153))),'Data Summary'!DR159="Yes"),OFFSET('Hygiene Data'!$E$5,0,10*ROW('Hygiene Data'!E153)),NA())</f>
        <v>#N/A</v>
      </c>
      <c r="BD159" s="539" t="e">
        <f ca="1">+IF(AND(ISNUMBER(OFFSET('Hygiene Data'!$E$7,0,10*ROW('Hygiene Data'!E153))),'Data Summary'!DS159="Yes"),OFFSET('Hygiene Data'!$E$7,0,10*ROW('Hygiene Data'!E153)),NA())</f>
        <v>#N/A</v>
      </c>
      <c r="BE159" s="539" t="e">
        <f ca="1">+IF(AND(ISNUMBER(OFFSET('Hygiene Data'!$E$9,0,10*ROW('Hygiene Data'!E153))),'Data Summary'!DT159="Yes"),OFFSET('Hygiene Data'!$E$9,0,10*ROW('Hygiene Data'!E153)),NA())</f>
        <v>#N/A</v>
      </c>
      <c r="BF159" s="539" t="e">
        <f ca="1">+IF(AND(ISNUMBER(OFFSET('Hygiene Data'!$F$5,0,10*ROW('Hygiene Data'!F153))),'Data Summary'!DU159="Yes"),OFFSET('Hygiene Data'!$F$5,0,10*ROW('Hygiene Data'!F153)),NA())</f>
        <v>#N/A</v>
      </c>
      <c r="BG159" s="539" t="e">
        <f ca="1">+IF(AND(ISNUMBER(OFFSET('Hygiene Data'!$F$7,0,10*ROW('Hygiene Data'!F153))),'Data Summary'!DV159="Yes"),OFFSET('Hygiene Data'!$F$7,0,10*ROW('Hygiene Data'!F153)),NA())</f>
        <v>#N/A</v>
      </c>
      <c r="BH159" s="539" t="e">
        <f ca="1">+IF(AND(ISNUMBER(OFFSET('Hygiene Data'!$F$9,0,10*ROW('Hygiene Data'!F153))),'Data Summary'!DW159="Yes"),OFFSET('Hygiene Data'!$F$9,0,10*ROW('Hygiene Data'!F153)),NA())</f>
        <v>#N/A</v>
      </c>
      <c r="BI159" s="539" t="e">
        <f ca="1">+IF(AND(ISNUMBER(OFFSET('Hygiene Data'!$G$5,0,10*ROW('Hygiene Data'!G153))),'Data Summary'!DX159="Yes"),OFFSET('Hygiene Data'!$G$5,0,10*ROW('Hygiene Data'!G153)),NA())</f>
        <v>#N/A</v>
      </c>
      <c r="BJ159" s="539" t="e">
        <f ca="1">+IF(AND(ISNUMBER(OFFSET('Hygiene Data'!$G$7,0,10*ROW('Hygiene Data'!G153))),'Data Summary'!DY159="Yes"),OFFSET('Hygiene Data'!$G$7,0,10*ROW('Hygiene Data'!G153)),NA())</f>
        <v>#N/A</v>
      </c>
      <c r="BK159" s="539" t="e">
        <f ca="1">+IF(AND(ISNUMBER(OFFSET('Hygiene Data'!$G$9,0,10*ROW('Hygiene Data'!G153))),'Data Summary'!DZ159="Yes"),OFFSET('Hygiene Data'!$G$9,0,10*ROW('Hygiene Data'!G153)),NA())</f>
        <v>#N/A</v>
      </c>
      <c r="BL159" s="539" t="e">
        <f ca="1">+IF(AND(ISNUMBER(OFFSET('Hygiene Data'!$H$5,0,10*ROW('Hygiene Data'!H153))),'Data Summary'!EA159="Yes"),OFFSET('Hygiene Data'!$H$5,0,10*ROW('Hygiene Data'!H153)),NA())</f>
        <v>#N/A</v>
      </c>
      <c r="BM159" s="539" t="e">
        <f ca="1">+IF(AND(ISNUMBER(OFFSET('Hygiene Data'!$H$7,0,10*ROW('Hygiene Data'!H153))),'Data Summary'!EB159="Yes"),OFFSET('Hygiene Data'!$H$7,0,10*ROW('Hygiene Data'!H153)),NA())</f>
        <v>#N/A</v>
      </c>
      <c r="BN159" s="539" t="e">
        <f ca="1">+IF(AND(ISNUMBER(OFFSET('Hygiene Data'!$H$9,0,10*ROW('Hygiene Data'!H153))),'Data Summary'!EC159="Yes"),OFFSET('Hygiene Data'!$H$9,0,10*ROW('Hygiene Data'!H153)),NA())</f>
        <v>#N/A</v>
      </c>
      <c r="BO159" s="539" t="e">
        <f ca="1">+IF(AND(ISNUMBER(OFFSET('Hygiene Data'!$I$5,0,10*ROW('Hygiene Data'!I153))),'Data Summary'!ED159="Yes"),OFFSET('Hygiene Data'!$I$5,0,10*ROW('Hygiene Data'!I153)),NA())</f>
        <v>#N/A</v>
      </c>
      <c r="BP159" s="539" t="e">
        <f ca="1">+IF(AND(ISNUMBER(OFFSET('Hygiene Data'!$I$7,0,10*ROW('Hygiene Data'!I153))),'Data Summary'!EE159="Yes"),OFFSET('Hygiene Data'!$I$7,0,10*ROW('Hygiene Data'!I153)),NA())</f>
        <v>#N/A</v>
      </c>
      <c r="BQ159" s="539" t="e">
        <f ca="1">+IF(AND(ISNUMBER(OFFSET('Hygiene Data'!$I$9,0,10*ROW('Hygiene Data'!I153))),'Data Summary'!EF159="Yes"),OFFSET('Hygiene Data'!$I$9,0,10*ROW('Hygiene Data'!I153)),NA())</f>
        <v>#N/A</v>
      </c>
    </row>
    <row r="160" spans="1:69" x14ac:dyDescent="0.25">
      <c r="A160" s="535" t="e">
        <f ca="1">+RIGHT('Data Summary'!A160,LEN('Data Summary'!A160)-9)</f>
        <v>#VALUE!</v>
      </c>
      <c r="B160" s="509" t="str">
        <f ca="1">+IF(ISTEXT('Data Summary'!B160),'Data Summary'!B160,"")</f>
        <v/>
      </c>
      <c r="C160" s="536" t="e">
        <f ca="1">+VALUE('Data Summary'!C160)</f>
        <v>#VALUE!</v>
      </c>
      <c r="D160" s="537" t="e">
        <f ca="1">+IF(AND(ISNUMBER(OFFSET('Water Data'!$D$4,0,10*ROW('Water Data'!D154))),'Data Summary'!BS160="Yes"),100-OFFSET('Water Data'!$D$4,0,10*ROW('Water Data'!D154)),NA())</f>
        <v>#N/A</v>
      </c>
      <c r="E160" s="537" t="e">
        <f ca="1">+IF(AND(ISNUMBER(OFFSET('Water Data'!$D$6,0,10*ROW('Water Data'!D154))),'Data Summary'!BT160="Yes"),OFFSET('Water Data'!$D$6,0,10*ROW('Water Data'!D154)),NA())</f>
        <v>#N/A</v>
      </c>
      <c r="F160" s="537" t="e">
        <f ca="1">+IF(AND(ISNUMBER(OFFSET('Water Data'!$D$9,0,10*ROW('Water Data'!D154))),'Data Summary'!BU160="Yes"),OFFSET('Water Data'!$D$9,0,10*ROW('Water Data'!D154)),NA())</f>
        <v>#N/A</v>
      </c>
      <c r="G160" s="537" t="e">
        <f ca="1">+IF(AND(ISNUMBER(OFFSET('Water Data'!$E$4,0,10*ROW('Water Data'!E154))),'Data Summary'!BV160="Yes"),100-OFFSET('Water Data'!$E$4,0,10*ROW('Water Data'!E154)),NA())</f>
        <v>#N/A</v>
      </c>
      <c r="H160" s="537" t="e">
        <f ca="1">+IF(AND(ISNUMBER(OFFSET('Water Data'!$E$6,0,10*ROW('Water Data'!E154))),'Data Summary'!BW160="Yes"),OFFSET('Water Data'!$E$6,0,10*ROW('Water Data'!E154)),NA())</f>
        <v>#N/A</v>
      </c>
      <c r="I160" s="537" t="e">
        <f ca="1">+IF(AND(ISNUMBER(OFFSET('Water Data'!$E$9,0,10*ROW('Water Data'!E154))),'Data Summary'!BX160="Yes"),OFFSET('Water Data'!$E$9,0,10*ROW('Water Data'!E154)),NA())</f>
        <v>#N/A</v>
      </c>
      <c r="J160" s="537" t="e">
        <f ca="1">+IF(AND(ISNUMBER(OFFSET('Water Data'!$F$4,0,10*ROW('Water Data'!F154))),'Data Summary'!BY160="Yes"),100-OFFSET('Water Data'!$F$4,0,10*ROW('Water Data'!F154)),NA())</f>
        <v>#N/A</v>
      </c>
      <c r="K160" s="537" t="e">
        <f ca="1">+IF(AND(ISNUMBER(OFFSET('Water Data'!$F$6,0,10*ROW('Water Data'!F154))),'Data Summary'!BZ160="Yes"),OFFSET('Water Data'!$F$6,0,10*ROW('Water Data'!F154)),NA())</f>
        <v>#N/A</v>
      </c>
      <c r="L160" s="537" t="e">
        <f ca="1">+IF(AND(ISNUMBER(OFFSET('Water Data'!$F$9,0,10*ROW('Water Data'!F154))),'Data Summary'!CA160="Yes"),OFFSET('Water Data'!$F$9,0,10*ROW('Water Data'!F154)),NA())</f>
        <v>#N/A</v>
      </c>
      <c r="M160" s="537" t="e">
        <f ca="1">+IF(AND(ISNUMBER(OFFSET('Water Data'!$G$4,0,10*ROW('Water Data'!G154))),'Data Summary'!CB160="Yes"),100-OFFSET('Water Data'!$G$4,0,10*ROW('Water Data'!G154)),NA())</f>
        <v>#N/A</v>
      </c>
      <c r="N160" s="537" t="e">
        <f ca="1">+IF(AND(ISNUMBER(OFFSET('Water Data'!$G$6,0,10*ROW('Water Data'!G154))),'Data Summary'!CC160="Yes"),OFFSET('Water Data'!$G$6,0,10*ROW('Water Data'!G154)),NA())</f>
        <v>#N/A</v>
      </c>
      <c r="O160" s="537" t="e">
        <f ca="1">+IF(AND(ISNUMBER(OFFSET('Water Data'!$G$9,0,10*ROW('Water Data'!G154))),'Data Summary'!CD160="Yes"),OFFSET('Water Data'!$G$9,0,10*ROW('Water Data'!G154)),NA())</f>
        <v>#N/A</v>
      </c>
      <c r="P160" s="537" t="e">
        <f ca="1">+IF(AND(ISNUMBER(OFFSET('Water Data'!$H$4,0,10*ROW('Water Data'!H154))),'Data Summary'!CE160="Yes"),100-OFFSET('Water Data'!$H$4,0,10*ROW('Water Data'!H154)),NA())</f>
        <v>#N/A</v>
      </c>
      <c r="Q160" s="537" t="e">
        <f ca="1">+IF(AND(ISNUMBER(OFFSET('Water Data'!$H$6,0,10*ROW('Water Data'!H154))),'Data Summary'!CF160="Yes"),OFFSET('Water Data'!$H$6,0,10*ROW('Water Data'!H154)),NA())</f>
        <v>#N/A</v>
      </c>
      <c r="R160" s="537" t="e">
        <f ca="1">+IF(AND(ISNUMBER(OFFSET('Water Data'!$H$9,0,10*ROW('Water Data'!H154))),'Data Summary'!CG160="Yes"),OFFSET('Water Data'!$H$9,0,10*ROW('Water Data'!H154)),NA())</f>
        <v>#N/A</v>
      </c>
      <c r="S160" s="537" t="e">
        <f ca="1">+IF(AND(ISNUMBER(OFFSET('Water Data'!$I$4,0,10*ROW('Water Data'!I154))),'Data Summary'!CH160="Yes"),100-OFFSET('Water Data'!$I$4,0,10*ROW('Water Data'!I154)),NA())</f>
        <v>#N/A</v>
      </c>
      <c r="T160" s="537" t="e">
        <f ca="1">+IF(AND(ISNUMBER(OFFSET('Water Data'!$I$6,0,10*ROW('Water Data'!I154))),'Data Summary'!CI160="Yes"),OFFSET('Water Data'!$I$6,0,10*ROW('Water Data'!I154)),NA())</f>
        <v>#N/A</v>
      </c>
      <c r="U160" s="537" t="e">
        <f ca="1">+IF(AND(ISNUMBER(OFFSET('Water Data'!$I$9,0,10*ROW('Water Data'!I154))),'Data Summary'!CJ160="Yes"),OFFSET('Water Data'!$I$9,0,10*ROW('Water Data'!I154)),NA())</f>
        <v>#N/A</v>
      </c>
      <c r="V160" s="538" t="e">
        <f ca="1">+IF(AND(ISNUMBER(OFFSET('Sanitation Data'!$D$4,0,10*ROW('Sanitation Data'!D154))),'Data Summary'!CK160="Yes"),100-OFFSET('Sanitation Data'!$D$4,0,10*ROW('Sanitation Data'!D154)),NA())</f>
        <v>#N/A</v>
      </c>
      <c r="W160" s="538" t="e">
        <f ca="1">+IF(AND(ISNUMBER(OFFSET('Sanitation Data'!$D$6,0,10*ROW('Sanitation Data'!D154))),'Data Summary'!CL160="Yes"),OFFSET('Sanitation Data'!$D$6,0,10*ROW('Sanitation Data'!D154)),NA())</f>
        <v>#N/A</v>
      </c>
      <c r="X160" s="538" t="e">
        <f ca="1">+IF(AND(ISNUMBER(OFFSET('Sanitation Data'!$D$10,0,10*ROW('Sanitation Data'!D154))),'Data Summary'!CM160="Yes"),OFFSET('Sanitation Data'!$D$10,0,10*ROW('Sanitation Data'!D154)),NA())</f>
        <v>#N/A</v>
      </c>
      <c r="Y160" s="538" t="e">
        <f ca="1">+IF(AND(ISNUMBER(OFFSET('Sanitation Data'!$D$11,0,10*ROW('Sanitation Data'!D154))),'Data Summary'!CN160="Yes"),OFFSET('Sanitation Data'!$D$11,0,10*ROW('Sanitation Data'!D154)),NA())</f>
        <v>#N/A</v>
      </c>
      <c r="Z160" s="538" t="e">
        <f ca="1">+IF(AND(ISNUMBER(OFFSET('Sanitation Data'!$D$12,0,10*ROW('Sanitation Data'!D154))),'Data Summary'!CO160="Yes"),OFFSET('Sanitation Data'!$D$12,0,10*ROW('Sanitation Data'!D154)),NA())</f>
        <v>#N/A</v>
      </c>
      <c r="AA160" s="538" t="e">
        <f ca="1">+IF(AND(ISNUMBER(OFFSET('Sanitation Data'!$E$4,0,10*ROW('Sanitation Data'!E154))),'Data Summary'!CP160="Yes"),100-OFFSET('Sanitation Data'!$E$4,0,10*ROW('Sanitation Data'!E154)),NA())</f>
        <v>#N/A</v>
      </c>
      <c r="AB160" s="538" t="e">
        <f ca="1">+IF(AND(ISNUMBER(OFFSET('Sanitation Data'!$E$6,0,10*ROW('Sanitation Data'!E154))),'Data Summary'!CQ160="Yes"),OFFSET('Sanitation Data'!$E$6,0,10*ROW('Sanitation Data'!E154)),NA())</f>
        <v>#N/A</v>
      </c>
      <c r="AC160" s="538" t="e">
        <f ca="1">+IF(AND(ISNUMBER(OFFSET('Sanitation Data'!$E$10,0,10*ROW('Sanitation Data'!E154))),'Data Summary'!CR160="Yes"),OFFSET('Sanitation Data'!$E$10,0,10*ROW('Sanitation Data'!E154)),NA())</f>
        <v>#N/A</v>
      </c>
      <c r="AD160" s="538" t="e">
        <f ca="1">+IF(AND(ISNUMBER(OFFSET('Sanitation Data'!$E$11,0,10*ROW('Sanitation Data'!E154))),'Data Summary'!CS160="Yes"),OFFSET('Sanitation Data'!$E$11,0,10*ROW('Sanitation Data'!E154)),NA())</f>
        <v>#N/A</v>
      </c>
      <c r="AE160" s="538" t="e">
        <f ca="1">+IF(AND(ISNUMBER(OFFSET('Sanitation Data'!$E$12,0,10*ROW('Sanitation Data'!E154))),'Data Summary'!CT160="Yes"),OFFSET('Sanitation Data'!$E$12,0,10*ROW('Sanitation Data'!E154)),NA())</f>
        <v>#N/A</v>
      </c>
      <c r="AF160" s="538" t="e">
        <f ca="1">+IF(AND(ISNUMBER(OFFSET('Sanitation Data'!$F$4,0,10*ROW('Sanitation Data'!F154))),'Data Summary'!CU160="Yes"),100-OFFSET('Sanitation Data'!$F$4,0,10*ROW('Sanitation Data'!F154)),NA())</f>
        <v>#N/A</v>
      </c>
      <c r="AG160" s="538" t="e">
        <f ca="1">+IF(AND(ISNUMBER(OFFSET('Sanitation Data'!$F$6,0,10*ROW('Sanitation Data'!F154))),'Data Summary'!CV160="Yes"),OFFSET('Sanitation Data'!$F$6,0,10*ROW('Sanitation Data'!F154)),NA())</f>
        <v>#N/A</v>
      </c>
      <c r="AH160" s="538" t="e">
        <f ca="1">+IF(AND(ISNUMBER(OFFSET('Sanitation Data'!$F$10,0,10*ROW('Sanitation Data'!F154))),'Data Summary'!CW160="Yes"),OFFSET('Sanitation Data'!$F$10,0,10*ROW('Sanitation Data'!F154)),NA())</f>
        <v>#N/A</v>
      </c>
      <c r="AI160" s="538" t="e">
        <f ca="1">+IF(AND(ISNUMBER(OFFSET('Sanitation Data'!$F$11,0,10*ROW('Sanitation Data'!F154))),'Data Summary'!CX160="Yes"),OFFSET('Sanitation Data'!$F$11,0,10*ROW('Sanitation Data'!F154)),NA())</f>
        <v>#N/A</v>
      </c>
      <c r="AJ160" s="538" t="e">
        <f ca="1">+IF(AND(ISNUMBER(OFFSET('Sanitation Data'!$F$12,0,10*ROW('Sanitation Data'!F154))),'Data Summary'!CY160="Yes"),OFFSET('Sanitation Data'!$F$12,0,10*ROW('Sanitation Data'!F154)),NA())</f>
        <v>#N/A</v>
      </c>
      <c r="AK160" s="538" t="e">
        <f ca="1">+IF(AND(ISNUMBER(OFFSET('Sanitation Data'!$G$4,0,10*ROW('Sanitation Data'!G154))),'Data Summary'!CZ160="Yes"),100-OFFSET('Sanitation Data'!$G$4,0,10*ROW('Sanitation Data'!G154)),NA())</f>
        <v>#N/A</v>
      </c>
      <c r="AL160" s="538" t="e">
        <f ca="1">+IF(AND(ISNUMBER(OFFSET('Sanitation Data'!$G$6,0,10*ROW('Sanitation Data'!G154))),'Data Summary'!DA160="Yes"),OFFSET('Sanitation Data'!$G$6,0,10*ROW('Sanitation Data'!G154)),NA())</f>
        <v>#N/A</v>
      </c>
      <c r="AM160" s="538" t="e">
        <f ca="1">+IF(AND(ISNUMBER(OFFSET('Sanitation Data'!$G$10,0,10*ROW('Sanitation Data'!G154))),'Data Summary'!DB160="Yes"),OFFSET('Sanitation Data'!$G$10,0,10*ROW('Sanitation Data'!G154)),NA())</f>
        <v>#N/A</v>
      </c>
      <c r="AN160" s="538" t="e">
        <f ca="1">+IF(AND(ISNUMBER(OFFSET('Sanitation Data'!$G$11,0,10*ROW('Sanitation Data'!G154))),'Data Summary'!DC160="Yes"),OFFSET('Sanitation Data'!$G$11,0,10*ROW('Sanitation Data'!G154)),NA())</f>
        <v>#N/A</v>
      </c>
      <c r="AO160" s="538" t="e">
        <f ca="1">+IF(AND(ISNUMBER(OFFSET('Sanitation Data'!$G$12,0,10*ROW('Sanitation Data'!G154))),'Data Summary'!DD160="Yes"),OFFSET('Sanitation Data'!$G$12,0,10*ROW('Sanitation Data'!G154)),NA())</f>
        <v>#N/A</v>
      </c>
      <c r="AP160" s="538" t="e">
        <f ca="1">+IF(AND(ISNUMBER(OFFSET('Sanitation Data'!$H$4,0,10*ROW('Sanitation Data'!H154))),'Data Summary'!DE160="Yes"),100-OFFSET('Sanitation Data'!$H$4,0,10*ROW('Sanitation Data'!H154)),NA())</f>
        <v>#N/A</v>
      </c>
      <c r="AQ160" s="538" t="e">
        <f ca="1">+IF(AND(ISNUMBER(OFFSET('Sanitation Data'!$H$6,0,10*ROW('Sanitation Data'!H154))),'Data Summary'!DF160="Yes"),OFFSET('Sanitation Data'!$H$6,0,10*ROW('Sanitation Data'!H154)),NA())</f>
        <v>#N/A</v>
      </c>
      <c r="AR160" s="538" t="e">
        <f ca="1">+IF(AND(ISNUMBER(OFFSET('Sanitation Data'!$H$10,0,10*ROW('Sanitation Data'!H154))),'Data Summary'!DG160="Yes"),OFFSET('Sanitation Data'!$H$10,0,10*ROW('Sanitation Data'!H154)),NA())</f>
        <v>#N/A</v>
      </c>
      <c r="AS160" s="538" t="e">
        <f ca="1">+IF(AND(ISNUMBER(OFFSET('Sanitation Data'!$H$11,0,10*ROW('Sanitation Data'!H154))),'Data Summary'!DH160="Yes"),OFFSET('Sanitation Data'!$H$11,0,10*ROW('Sanitation Data'!H154)),NA())</f>
        <v>#N/A</v>
      </c>
      <c r="AT160" s="538" t="e">
        <f ca="1">+IF(AND(ISNUMBER(OFFSET('Sanitation Data'!$H$12,0,10*ROW('Sanitation Data'!H154))),'Data Summary'!DI160="Yes"),OFFSET('Sanitation Data'!$H$12,0,10*ROW('Sanitation Data'!H154)),NA())</f>
        <v>#N/A</v>
      </c>
      <c r="AU160" s="538" t="e">
        <f ca="1">+IF(AND(ISNUMBER(OFFSET('Sanitation Data'!$I$4,0,10*ROW('Sanitation Data'!I154))),'Data Summary'!DJ160="Yes"),100-OFFSET('Sanitation Data'!$I$4,0,10*ROW('Sanitation Data'!I154)),NA())</f>
        <v>#N/A</v>
      </c>
      <c r="AV160" s="538" t="e">
        <f ca="1">+IF(AND(ISNUMBER(OFFSET('Sanitation Data'!$I$6,0,10*ROW('Sanitation Data'!I154))),'Data Summary'!DK160="Yes"),OFFSET('Sanitation Data'!$I$6,0,10*ROW('Sanitation Data'!I154)),NA())</f>
        <v>#N/A</v>
      </c>
      <c r="AW160" s="538" t="e">
        <f ca="1">+IF(AND(ISNUMBER(OFFSET('Sanitation Data'!$I$10,0,10*ROW('Sanitation Data'!I154))),'Data Summary'!DL160="Yes"),OFFSET('Sanitation Data'!$I$10,0,10*ROW('Sanitation Data'!I154)),NA())</f>
        <v>#N/A</v>
      </c>
      <c r="AX160" s="538" t="e">
        <f ca="1">+IF(AND(ISNUMBER(OFFSET('Sanitation Data'!$I$11,0,10*ROW('Sanitation Data'!I154))),'Data Summary'!DM160="Yes"),OFFSET('Sanitation Data'!$I$11,0,10*ROW('Sanitation Data'!I154)),NA())</f>
        <v>#N/A</v>
      </c>
      <c r="AY160" s="538" t="e">
        <f ca="1">+IF(AND(ISNUMBER(OFFSET('Sanitation Data'!$I$12,0,10*ROW('Sanitation Data'!I154))),'Data Summary'!DN160="Yes"),OFFSET('Sanitation Data'!$I$12,0,10*ROW('Sanitation Data'!I154)),NA())</f>
        <v>#N/A</v>
      </c>
      <c r="AZ160" s="539" t="e">
        <f ca="1">+IF(AND(ISNUMBER(OFFSET('Hygiene Data'!$D$5,0,10*ROW('Hygiene Data'!D154))),'Data Summary'!DO160="Yes"),OFFSET('Hygiene Data'!$D$5,0,10*ROW('Hygiene Data'!D154)),NA())</f>
        <v>#N/A</v>
      </c>
      <c r="BA160" s="539" t="e">
        <f ca="1">+IF(AND(ISNUMBER(OFFSET('Hygiene Data'!$D$7,0,10*ROW('Hygiene Data'!D154))),'Data Summary'!DP160="Yes"),OFFSET('Hygiene Data'!$D$7,0,10*ROW('Hygiene Data'!D154)),NA())</f>
        <v>#N/A</v>
      </c>
      <c r="BB160" s="539" t="e">
        <f ca="1">+IF(AND(ISNUMBER(OFFSET('Hygiene Data'!$D$9,0,10*ROW('Hygiene Data'!D154))),'Data Summary'!DQ160="Yes"),OFFSET('Hygiene Data'!$D$9,0,10*ROW('Hygiene Data'!D154)),NA())</f>
        <v>#N/A</v>
      </c>
      <c r="BC160" s="539" t="e">
        <f ca="1">+IF(AND(ISNUMBER(OFFSET('Hygiene Data'!$E$5,0,10*ROW('Hygiene Data'!E154))),'Data Summary'!DR160="Yes"),OFFSET('Hygiene Data'!$E$5,0,10*ROW('Hygiene Data'!E154)),NA())</f>
        <v>#N/A</v>
      </c>
      <c r="BD160" s="539" t="e">
        <f ca="1">+IF(AND(ISNUMBER(OFFSET('Hygiene Data'!$E$7,0,10*ROW('Hygiene Data'!E154))),'Data Summary'!DS160="Yes"),OFFSET('Hygiene Data'!$E$7,0,10*ROW('Hygiene Data'!E154)),NA())</f>
        <v>#N/A</v>
      </c>
      <c r="BE160" s="539" t="e">
        <f ca="1">+IF(AND(ISNUMBER(OFFSET('Hygiene Data'!$E$9,0,10*ROW('Hygiene Data'!E154))),'Data Summary'!DT160="Yes"),OFFSET('Hygiene Data'!$E$9,0,10*ROW('Hygiene Data'!E154)),NA())</f>
        <v>#N/A</v>
      </c>
      <c r="BF160" s="539" t="e">
        <f ca="1">+IF(AND(ISNUMBER(OFFSET('Hygiene Data'!$F$5,0,10*ROW('Hygiene Data'!F154))),'Data Summary'!DU160="Yes"),OFFSET('Hygiene Data'!$F$5,0,10*ROW('Hygiene Data'!F154)),NA())</f>
        <v>#N/A</v>
      </c>
      <c r="BG160" s="539" t="e">
        <f ca="1">+IF(AND(ISNUMBER(OFFSET('Hygiene Data'!$F$7,0,10*ROW('Hygiene Data'!F154))),'Data Summary'!DV160="Yes"),OFFSET('Hygiene Data'!$F$7,0,10*ROW('Hygiene Data'!F154)),NA())</f>
        <v>#N/A</v>
      </c>
      <c r="BH160" s="539" t="e">
        <f ca="1">+IF(AND(ISNUMBER(OFFSET('Hygiene Data'!$F$9,0,10*ROW('Hygiene Data'!F154))),'Data Summary'!DW160="Yes"),OFFSET('Hygiene Data'!$F$9,0,10*ROW('Hygiene Data'!F154)),NA())</f>
        <v>#N/A</v>
      </c>
      <c r="BI160" s="539" t="e">
        <f ca="1">+IF(AND(ISNUMBER(OFFSET('Hygiene Data'!$G$5,0,10*ROW('Hygiene Data'!G154))),'Data Summary'!DX160="Yes"),OFFSET('Hygiene Data'!$G$5,0,10*ROW('Hygiene Data'!G154)),NA())</f>
        <v>#N/A</v>
      </c>
      <c r="BJ160" s="539" t="e">
        <f ca="1">+IF(AND(ISNUMBER(OFFSET('Hygiene Data'!$G$7,0,10*ROW('Hygiene Data'!G154))),'Data Summary'!DY160="Yes"),OFFSET('Hygiene Data'!$G$7,0,10*ROW('Hygiene Data'!G154)),NA())</f>
        <v>#N/A</v>
      </c>
      <c r="BK160" s="539" t="e">
        <f ca="1">+IF(AND(ISNUMBER(OFFSET('Hygiene Data'!$G$9,0,10*ROW('Hygiene Data'!G154))),'Data Summary'!DZ160="Yes"),OFFSET('Hygiene Data'!$G$9,0,10*ROW('Hygiene Data'!G154)),NA())</f>
        <v>#N/A</v>
      </c>
      <c r="BL160" s="539" t="e">
        <f ca="1">+IF(AND(ISNUMBER(OFFSET('Hygiene Data'!$H$5,0,10*ROW('Hygiene Data'!H154))),'Data Summary'!EA160="Yes"),OFFSET('Hygiene Data'!$H$5,0,10*ROW('Hygiene Data'!H154)),NA())</f>
        <v>#N/A</v>
      </c>
      <c r="BM160" s="539" t="e">
        <f ca="1">+IF(AND(ISNUMBER(OFFSET('Hygiene Data'!$H$7,0,10*ROW('Hygiene Data'!H154))),'Data Summary'!EB160="Yes"),OFFSET('Hygiene Data'!$H$7,0,10*ROW('Hygiene Data'!H154)),NA())</f>
        <v>#N/A</v>
      </c>
      <c r="BN160" s="539" t="e">
        <f ca="1">+IF(AND(ISNUMBER(OFFSET('Hygiene Data'!$H$9,0,10*ROW('Hygiene Data'!H154))),'Data Summary'!EC160="Yes"),OFFSET('Hygiene Data'!$H$9,0,10*ROW('Hygiene Data'!H154)),NA())</f>
        <v>#N/A</v>
      </c>
      <c r="BO160" s="539" t="e">
        <f ca="1">+IF(AND(ISNUMBER(OFFSET('Hygiene Data'!$I$5,0,10*ROW('Hygiene Data'!I154))),'Data Summary'!ED160="Yes"),OFFSET('Hygiene Data'!$I$5,0,10*ROW('Hygiene Data'!I154)),NA())</f>
        <v>#N/A</v>
      </c>
      <c r="BP160" s="539" t="e">
        <f ca="1">+IF(AND(ISNUMBER(OFFSET('Hygiene Data'!$I$7,0,10*ROW('Hygiene Data'!I154))),'Data Summary'!EE160="Yes"),OFFSET('Hygiene Data'!$I$7,0,10*ROW('Hygiene Data'!I154)),NA())</f>
        <v>#N/A</v>
      </c>
      <c r="BQ160" s="539" t="e">
        <f ca="1">+IF(AND(ISNUMBER(OFFSET('Hygiene Data'!$I$9,0,10*ROW('Hygiene Data'!I154))),'Data Summary'!EF160="Yes"),OFFSET('Hygiene Data'!$I$9,0,10*ROW('Hygiene Data'!I154)),NA())</f>
        <v>#N/A</v>
      </c>
    </row>
    <row r="161" spans="1:69" x14ac:dyDescent="0.25">
      <c r="A161" s="535" t="e">
        <f ca="1">+RIGHT('Data Summary'!A161,LEN('Data Summary'!A161)-9)</f>
        <v>#VALUE!</v>
      </c>
      <c r="B161" s="509" t="str">
        <f ca="1">+IF(ISTEXT('Data Summary'!B161),'Data Summary'!B161,"")</f>
        <v/>
      </c>
      <c r="C161" s="536" t="e">
        <f ca="1">+VALUE('Data Summary'!C161)</f>
        <v>#VALUE!</v>
      </c>
      <c r="D161" s="537" t="e">
        <f ca="1">+IF(AND(ISNUMBER(OFFSET('Water Data'!$D$4,0,10*ROW('Water Data'!D155))),'Data Summary'!BS161="Yes"),100-OFFSET('Water Data'!$D$4,0,10*ROW('Water Data'!D155)),NA())</f>
        <v>#N/A</v>
      </c>
      <c r="E161" s="537" t="e">
        <f ca="1">+IF(AND(ISNUMBER(OFFSET('Water Data'!$D$6,0,10*ROW('Water Data'!D155))),'Data Summary'!BT161="Yes"),OFFSET('Water Data'!$D$6,0,10*ROW('Water Data'!D155)),NA())</f>
        <v>#N/A</v>
      </c>
      <c r="F161" s="537" t="e">
        <f ca="1">+IF(AND(ISNUMBER(OFFSET('Water Data'!$D$9,0,10*ROW('Water Data'!D155))),'Data Summary'!BU161="Yes"),OFFSET('Water Data'!$D$9,0,10*ROW('Water Data'!D155)),NA())</f>
        <v>#N/A</v>
      </c>
      <c r="G161" s="537" t="e">
        <f ca="1">+IF(AND(ISNUMBER(OFFSET('Water Data'!$E$4,0,10*ROW('Water Data'!E155))),'Data Summary'!BV161="Yes"),100-OFFSET('Water Data'!$E$4,0,10*ROW('Water Data'!E155)),NA())</f>
        <v>#N/A</v>
      </c>
      <c r="H161" s="537" t="e">
        <f ca="1">+IF(AND(ISNUMBER(OFFSET('Water Data'!$E$6,0,10*ROW('Water Data'!E155))),'Data Summary'!BW161="Yes"),OFFSET('Water Data'!$E$6,0,10*ROW('Water Data'!E155)),NA())</f>
        <v>#N/A</v>
      </c>
      <c r="I161" s="537" t="e">
        <f ca="1">+IF(AND(ISNUMBER(OFFSET('Water Data'!$E$9,0,10*ROW('Water Data'!E155))),'Data Summary'!BX161="Yes"),OFFSET('Water Data'!$E$9,0,10*ROW('Water Data'!E155)),NA())</f>
        <v>#N/A</v>
      </c>
      <c r="J161" s="537" t="e">
        <f ca="1">+IF(AND(ISNUMBER(OFFSET('Water Data'!$F$4,0,10*ROW('Water Data'!F155))),'Data Summary'!BY161="Yes"),100-OFFSET('Water Data'!$F$4,0,10*ROW('Water Data'!F155)),NA())</f>
        <v>#N/A</v>
      </c>
      <c r="K161" s="537" t="e">
        <f ca="1">+IF(AND(ISNUMBER(OFFSET('Water Data'!$F$6,0,10*ROW('Water Data'!F155))),'Data Summary'!BZ161="Yes"),OFFSET('Water Data'!$F$6,0,10*ROW('Water Data'!F155)),NA())</f>
        <v>#N/A</v>
      </c>
      <c r="L161" s="537" t="e">
        <f ca="1">+IF(AND(ISNUMBER(OFFSET('Water Data'!$F$9,0,10*ROW('Water Data'!F155))),'Data Summary'!CA161="Yes"),OFFSET('Water Data'!$F$9,0,10*ROW('Water Data'!F155)),NA())</f>
        <v>#N/A</v>
      </c>
      <c r="M161" s="537" t="e">
        <f ca="1">+IF(AND(ISNUMBER(OFFSET('Water Data'!$G$4,0,10*ROW('Water Data'!G155))),'Data Summary'!CB161="Yes"),100-OFFSET('Water Data'!$G$4,0,10*ROW('Water Data'!G155)),NA())</f>
        <v>#N/A</v>
      </c>
      <c r="N161" s="537" t="e">
        <f ca="1">+IF(AND(ISNUMBER(OFFSET('Water Data'!$G$6,0,10*ROW('Water Data'!G155))),'Data Summary'!CC161="Yes"),OFFSET('Water Data'!$G$6,0,10*ROW('Water Data'!G155)),NA())</f>
        <v>#N/A</v>
      </c>
      <c r="O161" s="537" t="e">
        <f ca="1">+IF(AND(ISNUMBER(OFFSET('Water Data'!$G$9,0,10*ROW('Water Data'!G155))),'Data Summary'!CD161="Yes"),OFFSET('Water Data'!$G$9,0,10*ROW('Water Data'!G155)),NA())</f>
        <v>#N/A</v>
      </c>
      <c r="P161" s="537" t="e">
        <f ca="1">+IF(AND(ISNUMBER(OFFSET('Water Data'!$H$4,0,10*ROW('Water Data'!H155))),'Data Summary'!CE161="Yes"),100-OFFSET('Water Data'!$H$4,0,10*ROW('Water Data'!H155)),NA())</f>
        <v>#N/A</v>
      </c>
      <c r="Q161" s="537" t="e">
        <f ca="1">+IF(AND(ISNUMBER(OFFSET('Water Data'!$H$6,0,10*ROW('Water Data'!H155))),'Data Summary'!CF161="Yes"),OFFSET('Water Data'!$H$6,0,10*ROW('Water Data'!H155)),NA())</f>
        <v>#N/A</v>
      </c>
      <c r="R161" s="537" t="e">
        <f ca="1">+IF(AND(ISNUMBER(OFFSET('Water Data'!$H$9,0,10*ROW('Water Data'!H155))),'Data Summary'!CG161="Yes"),OFFSET('Water Data'!$H$9,0,10*ROW('Water Data'!H155)),NA())</f>
        <v>#N/A</v>
      </c>
      <c r="S161" s="537" t="e">
        <f ca="1">+IF(AND(ISNUMBER(OFFSET('Water Data'!$I$4,0,10*ROW('Water Data'!I155))),'Data Summary'!CH161="Yes"),100-OFFSET('Water Data'!$I$4,0,10*ROW('Water Data'!I155)),NA())</f>
        <v>#N/A</v>
      </c>
      <c r="T161" s="537" t="e">
        <f ca="1">+IF(AND(ISNUMBER(OFFSET('Water Data'!$I$6,0,10*ROW('Water Data'!I155))),'Data Summary'!CI161="Yes"),OFFSET('Water Data'!$I$6,0,10*ROW('Water Data'!I155)),NA())</f>
        <v>#N/A</v>
      </c>
      <c r="U161" s="537" t="e">
        <f ca="1">+IF(AND(ISNUMBER(OFFSET('Water Data'!$I$9,0,10*ROW('Water Data'!I155))),'Data Summary'!CJ161="Yes"),OFFSET('Water Data'!$I$9,0,10*ROW('Water Data'!I155)),NA())</f>
        <v>#N/A</v>
      </c>
      <c r="V161" s="538" t="e">
        <f ca="1">+IF(AND(ISNUMBER(OFFSET('Sanitation Data'!$D$4,0,10*ROW('Sanitation Data'!D155))),'Data Summary'!CK161="Yes"),100-OFFSET('Sanitation Data'!$D$4,0,10*ROW('Sanitation Data'!D155)),NA())</f>
        <v>#N/A</v>
      </c>
      <c r="W161" s="538" t="e">
        <f ca="1">+IF(AND(ISNUMBER(OFFSET('Sanitation Data'!$D$6,0,10*ROW('Sanitation Data'!D155))),'Data Summary'!CL161="Yes"),OFFSET('Sanitation Data'!$D$6,0,10*ROW('Sanitation Data'!D155)),NA())</f>
        <v>#N/A</v>
      </c>
      <c r="X161" s="538" t="e">
        <f ca="1">+IF(AND(ISNUMBER(OFFSET('Sanitation Data'!$D$10,0,10*ROW('Sanitation Data'!D155))),'Data Summary'!CM161="Yes"),OFFSET('Sanitation Data'!$D$10,0,10*ROW('Sanitation Data'!D155)),NA())</f>
        <v>#N/A</v>
      </c>
      <c r="Y161" s="538" t="e">
        <f ca="1">+IF(AND(ISNUMBER(OFFSET('Sanitation Data'!$D$11,0,10*ROW('Sanitation Data'!D155))),'Data Summary'!CN161="Yes"),OFFSET('Sanitation Data'!$D$11,0,10*ROW('Sanitation Data'!D155)),NA())</f>
        <v>#N/A</v>
      </c>
      <c r="Z161" s="538" t="e">
        <f ca="1">+IF(AND(ISNUMBER(OFFSET('Sanitation Data'!$D$12,0,10*ROW('Sanitation Data'!D155))),'Data Summary'!CO161="Yes"),OFFSET('Sanitation Data'!$D$12,0,10*ROW('Sanitation Data'!D155)),NA())</f>
        <v>#N/A</v>
      </c>
      <c r="AA161" s="538" t="e">
        <f ca="1">+IF(AND(ISNUMBER(OFFSET('Sanitation Data'!$E$4,0,10*ROW('Sanitation Data'!E155))),'Data Summary'!CP161="Yes"),100-OFFSET('Sanitation Data'!$E$4,0,10*ROW('Sanitation Data'!E155)),NA())</f>
        <v>#N/A</v>
      </c>
      <c r="AB161" s="538" t="e">
        <f ca="1">+IF(AND(ISNUMBER(OFFSET('Sanitation Data'!$E$6,0,10*ROW('Sanitation Data'!E155))),'Data Summary'!CQ161="Yes"),OFFSET('Sanitation Data'!$E$6,0,10*ROW('Sanitation Data'!E155)),NA())</f>
        <v>#N/A</v>
      </c>
      <c r="AC161" s="538" t="e">
        <f ca="1">+IF(AND(ISNUMBER(OFFSET('Sanitation Data'!$E$10,0,10*ROW('Sanitation Data'!E155))),'Data Summary'!CR161="Yes"),OFFSET('Sanitation Data'!$E$10,0,10*ROW('Sanitation Data'!E155)),NA())</f>
        <v>#N/A</v>
      </c>
      <c r="AD161" s="538" t="e">
        <f ca="1">+IF(AND(ISNUMBER(OFFSET('Sanitation Data'!$E$11,0,10*ROW('Sanitation Data'!E155))),'Data Summary'!CS161="Yes"),OFFSET('Sanitation Data'!$E$11,0,10*ROW('Sanitation Data'!E155)),NA())</f>
        <v>#N/A</v>
      </c>
      <c r="AE161" s="538" t="e">
        <f ca="1">+IF(AND(ISNUMBER(OFFSET('Sanitation Data'!$E$12,0,10*ROW('Sanitation Data'!E155))),'Data Summary'!CT161="Yes"),OFFSET('Sanitation Data'!$E$12,0,10*ROW('Sanitation Data'!E155)),NA())</f>
        <v>#N/A</v>
      </c>
      <c r="AF161" s="538" t="e">
        <f ca="1">+IF(AND(ISNUMBER(OFFSET('Sanitation Data'!$F$4,0,10*ROW('Sanitation Data'!F155))),'Data Summary'!CU161="Yes"),100-OFFSET('Sanitation Data'!$F$4,0,10*ROW('Sanitation Data'!F155)),NA())</f>
        <v>#N/A</v>
      </c>
      <c r="AG161" s="538" t="e">
        <f ca="1">+IF(AND(ISNUMBER(OFFSET('Sanitation Data'!$F$6,0,10*ROW('Sanitation Data'!F155))),'Data Summary'!CV161="Yes"),OFFSET('Sanitation Data'!$F$6,0,10*ROW('Sanitation Data'!F155)),NA())</f>
        <v>#N/A</v>
      </c>
      <c r="AH161" s="538" t="e">
        <f ca="1">+IF(AND(ISNUMBER(OFFSET('Sanitation Data'!$F$10,0,10*ROW('Sanitation Data'!F155))),'Data Summary'!CW161="Yes"),OFFSET('Sanitation Data'!$F$10,0,10*ROW('Sanitation Data'!F155)),NA())</f>
        <v>#N/A</v>
      </c>
      <c r="AI161" s="538" t="e">
        <f ca="1">+IF(AND(ISNUMBER(OFFSET('Sanitation Data'!$F$11,0,10*ROW('Sanitation Data'!F155))),'Data Summary'!CX161="Yes"),OFFSET('Sanitation Data'!$F$11,0,10*ROW('Sanitation Data'!F155)),NA())</f>
        <v>#N/A</v>
      </c>
      <c r="AJ161" s="538" t="e">
        <f ca="1">+IF(AND(ISNUMBER(OFFSET('Sanitation Data'!$F$12,0,10*ROW('Sanitation Data'!F155))),'Data Summary'!CY161="Yes"),OFFSET('Sanitation Data'!$F$12,0,10*ROW('Sanitation Data'!F155)),NA())</f>
        <v>#N/A</v>
      </c>
      <c r="AK161" s="538" t="e">
        <f ca="1">+IF(AND(ISNUMBER(OFFSET('Sanitation Data'!$G$4,0,10*ROW('Sanitation Data'!G155))),'Data Summary'!CZ161="Yes"),100-OFFSET('Sanitation Data'!$G$4,0,10*ROW('Sanitation Data'!G155)),NA())</f>
        <v>#N/A</v>
      </c>
      <c r="AL161" s="538" t="e">
        <f ca="1">+IF(AND(ISNUMBER(OFFSET('Sanitation Data'!$G$6,0,10*ROW('Sanitation Data'!G155))),'Data Summary'!DA161="Yes"),OFFSET('Sanitation Data'!$G$6,0,10*ROW('Sanitation Data'!G155)),NA())</f>
        <v>#N/A</v>
      </c>
      <c r="AM161" s="538" t="e">
        <f ca="1">+IF(AND(ISNUMBER(OFFSET('Sanitation Data'!$G$10,0,10*ROW('Sanitation Data'!G155))),'Data Summary'!DB161="Yes"),OFFSET('Sanitation Data'!$G$10,0,10*ROW('Sanitation Data'!G155)),NA())</f>
        <v>#N/A</v>
      </c>
      <c r="AN161" s="538" t="e">
        <f ca="1">+IF(AND(ISNUMBER(OFFSET('Sanitation Data'!$G$11,0,10*ROW('Sanitation Data'!G155))),'Data Summary'!DC161="Yes"),OFFSET('Sanitation Data'!$G$11,0,10*ROW('Sanitation Data'!G155)),NA())</f>
        <v>#N/A</v>
      </c>
      <c r="AO161" s="538" t="e">
        <f ca="1">+IF(AND(ISNUMBER(OFFSET('Sanitation Data'!$G$12,0,10*ROW('Sanitation Data'!G155))),'Data Summary'!DD161="Yes"),OFFSET('Sanitation Data'!$G$12,0,10*ROW('Sanitation Data'!G155)),NA())</f>
        <v>#N/A</v>
      </c>
      <c r="AP161" s="538" t="e">
        <f ca="1">+IF(AND(ISNUMBER(OFFSET('Sanitation Data'!$H$4,0,10*ROW('Sanitation Data'!H155))),'Data Summary'!DE161="Yes"),100-OFFSET('Sanitation Data'!$H$4,0,10*ROW('Sanitation Data'!H155)),NA())</f>
        <v>#N/A</v>
      </c>
      <c r="AQ161" s="538" t="e">
        <f ca="1">+IF(AND(ISNUMBER(OFFSET('Sanitation Data'!$H$6,0,10*ROW('Sanitation Data'!H155))),'Data Summary'!DF161="Yes"),OFFSET('Sanitation Data'!$H$6,0,10*ROW('Sanitation Data'!H155)),NA())</f>
        <v>#N/A</v>
      </c>
      <c r="AR161" s="538" t="e">
        <f ca="1">+IF(AND(ISNUMBER(OFFSET('Sanitation Data'!$H$10,0,10*ROW('Sanitation Data'!H155))),'Data Summary'!DG161="Yes"),OFFSET('Sanitation Data'!$H$10,0,10*ROW('Sanitation Data'!H155)),NA())</f>
        <v>#N/A</v>
      </c>
      <c r="AS161" s="538" t="e">
        <f ca="1">+IF(AND(ISNUMBER(OFFSET('Sanitation Data'!$H$11,0,10*ROW('Sanitation Data'!H155))),'Data Summary'!DH161="Yes"),OFFSET('Sanitation Data'!$H$11,0,10*ROW('Sanitation Data'!H155)),NA())</f>
        <v>#N/A</v>
      </c>
      <c r="AT161" s="538" t="e">
        <f ca="1">+IF(AND(ISNUMBER(OFFSET('Sanitation Data'!$H$12,0,10*ROW('Sanitation Data'!H155))),'Data Summary'!DI161="Yes"),OFFSET('Sanitation Data'!$H$12,0,10*ROW('Sanitation Data'!H155)),NA())</f>
        <v>#N/A</v>
      </c>
      <c r="AU161" s="538" t="e">
        <f ca="1">+IF(AND(ISNUMBER(OFFSET('Sanitation Data'!$I$4,0,10*ROW('Sanitation Data'!I155))),'Data Summary'!DJ161="Yes"),100-OFFSET('Sanitation Data'!$I$4,0,10*ROW('Sanitation Data'!I155)),NA())</f>
        <v>#N/A</v>
      </c>
      <c r="AV161" s="538" t="e">
        <f ca="1">+IF(AND(ISNUMBER(OFFSET('Sanitation Data'!$I$6,0,10*ROW('Sanitation Data'!I155))),'Data Summary'!DK161="Yes"),OFFSET('Sanitation Data'!$I$6,0,10*ROW('Sanitation Data'!I155)),NA())</f>
        <v>#N/A</v>
      </c>
      <c r="AW161" s="538" t="e">
        <f ca="1">+IF(AND(ISNUMBER(OFFSET('Sanitation Data'!$I$10,0,10*ROW('Sanitation Data'!I155))),'Data Summary'!DL161="Yes"),OFFSET('Sanitation Data'!$I$10,0,10*ROW('Sanitation Data'!I155)),NA())</f>
        <v>#N/A</v>
      </c>
      <c r="AX161" s="538" t="e">
        <f ca="1">+IF(AND(ISNUMBER(OFFSET('Sanitation Data'!$I$11,0,10*ROW('Sanitation Data'!I155))),'Data Summary'!DM161="Yes"),OFFSET('Sanitation Data'!$I$11,0,10*ROW('Sanitation Data'!I155)),NA())</f>
        <v>#N/A</v>
      </c>
      <c r="AY161" s="538" t="e">
        <f ca="1">+IF(AND(ISNUMBER(OFFSET('Sanitation Data'!$I$12,0,10*ROW('Sanitation Data'!I155))),'Data Summary'!DN161="Yes"),OFFSET('Sanitation Data'!$I$12,0,10*ROW('Sanitation Data'!I155)),NA())</f>
        <v>#N/A</v>
      </c>
      <c r="AZ161" s="539" t="e">
        <f ca="1">+IF(AND(ISNUMBER(OFFSET('Hygiene Data'!$D$5,0,10*ROW('Hygiene Data'!D155))),'Data Summary'!DO161="Yes"),OFFSET('Hygiene Data'!$D$5,0,10*ROW('Hygiene Data'!D155)),NA())</f>
        <v>#N/A</v>
      </c>
      <c r="BA161" s="539" t="e">
        <f ca="1">+IF(AND(ISNUMBER(OFFSET('Hygiene Data'!$D$7,0,10*ROW('Hygiene Data'!D155))),'Data Summary'!DP161="Yes"),OFFSET('Hygiene Data'!$D$7,0,10*ROW('Hygiene Data'!D155)),NA())</f>
        <v>#N/A</v>
      </c>
      <c r="BB161" s="539" t="e">
        <f ca="1">+IF(AND(ISNUMBER(OFFSET('Hygiene Data'!$D$9,0,10*ROW('Hygiene Data'!D155))),'Data Summary'!DQ161="Yes"),OFFSET('Hygiene Data'!$D$9,0,10*ROW('Hygiene Data'!D155)),NA())</f>
        <v>#N/A</v>
      </c>
      <c r="BC161" s="539" t="e">
        <f ca="1">+IF(AND(ISNUMBER(OFFSET('Hygiene Data'!$E$5,0,10*ROW('Hygiene Data'!E155))),'Data Summary'!DR161="Yes"),OFFSET('Hygiene Data'!$E$5,0,10*ROW('Hygiene Data'!E155)),NA())</f>
        <v>#N/A</v>
      </c>
      <c r="BD161" s="539" t="e">
        <f ca="1">+IF(AND(ISNUMBER(OFFSET('Hygiene Data'!$E$7,0,10*ROW('Hygiene Data'!E155))),'Data Summary'!DS161="Yes"),OFFSET('Hygiene Data'!$E$7,0,10*ROW('Hygiene Data'!E155)),NA())</f>
        <v>#N/A</v>
      </c>
      <c r="BE161" s="539" t="e">
        <f ca="1">+IF(AND(ISNUMBER(OFFSET('Hygiene Data'!$E$9,0,10*ROW('Hygiene Data'!E155))),'Data Summary'!DT161="Yes"),OFFSET('Hygiene Data'!$E$9,0,10*ROW('Hygiene Data'!E155)),NA())</f>
        <v>#N/A</v>
      </c>
      <c r="BF161" s="539" t="e">
        <f ca="1">+IF(AND(ISNUMBER(OFFSET('Hygiene Data'!$F$5,0,10*ROW('Hygiene Data'!F155))),'Data Summary'!DU161="Yes"),OFFSET('Hygiene Data'!$F$5,0,10*ROW('Hygiene Data'!F155)),NA())</f>
        <v>#N/A</v>
      </c>
      <c r="BG161" s="539" t="e">
        <f ca="1">+IF(AND(ISNUMBER(OFFSET('Hygiene Data'!$F$7,0,10*ROW('Hygiene Data'!F155))),'Data Summary'!DV161="Yes"),OFFSET('Hygiene Data'!$F$7,0,10*ROW('Hygiene Data'!F155)),NA())</f>
        <v>#N/A</v>
      </c>
      <c r="BH161" s="539" t="e">
        <f ca="1">+IF(AND(ISNUMBER(OFFSET('Hygiene Data'!$F$9,0,10*ROW('Hygiene Data'!F155))),'Data Summary'!DW161="Yes"),OFFSET('Hygiene Data'!$F$9,0,10*ROW('Hygiene Data'!F155)),NA())</f>
        <v>#N/A</v>
      </c>
      <c r="BI161" s="539" t="e">
        <f ca="1">+IF(AND(ISNUMBER(OFFSET('Hygiene Data'!$G$5,0,10*ROW('Hygiene Data'!G155))),'Data Summary'!DX161="Yes"),OFFSET('Hygiene Data'!$G$5,0,10*ROW('Hygiene Data'!G155)),NA())</f>
        <v>#N/A</v>
      </c>
      <c r="BJ161" s="539" t="e">
        <f ca="1">+IF(AND(ISNUMBER(OFFSET('Hygiene Data'!$G$7,0,10*ROW('Hygiene Data'!G155))),'Data Summary'!DY161="Yes"),OFFSET('Hygiene Data'!$G$7,0,10*ROW('Hygiene Data'!G155)),NA())</f>
        <v>#N/A</v>
      </c>
      <c r="BK161" s="539" t="e">
        <f ca="1">+IF(AND(ISNUMBER(OFFSET('Hygiene Data'!$G$9,0,10*ROW('Hygiene Data'!G155))),'Data Summary'!DZ161="Yes"),OFFSET('Hygiene Data'!$G$9,0,10*ROW('Hygiene Data'!G155)),NA())</f>
        <v>#N/A</v>
      </c>
      <c r="BL161" s="539" t="e">
        <f ca="1">+IF(AND(ISNUMBER(OFFSET('Hygiene Data'!$H$5,0,10*ROW('Hygiene Data'!H155))),'Data Summary'!EA161="Yes"),OFFSET('Hygiene Data'!$H$5,0,10*ROW('Hygiene Data'!H155)),NA())</f>
        <v>#N/A</v>
      </c>
      <c r="BM161" s="539" t="e">
        <f ca="1">+IF(AND(ISNUMBER(OFFSET('Hygiene Data'!$H$7,0,10*ROW('Hygiene Data'!H155))),'Data Summary'!EB161="Yes"),OFFSET('Hygiene Data'!$H$7,0,10*ROW('Hygiene Data'!H155)),NA())</f>
        <v>#N/A</v>
      </c>
      <c r="BN161" s="539" t="e">
        <f ca="1">+IF(AND(ISNUMBER(OFFSET('Hygiene Data'!$H$9,0,10*ROW('Hygiene Data'!H155))),'Data Summary'!EC161="Yes"),OFFSET('Hygiene Data'!$H$9,0,10*ROW('Hygiene Data'!H155)),NA())</f>
        <v>#N/A</v>
      </c>
      <c r="BO161" s="539" t="e">
        <f ca="1">+IF(AND(ISNUMBER(OFFSET('Hygiene Data'!$I$5,0,10*ROW('Hygiene Data'!I155))),'Data Summary'!ED161="Yes"),OFFSET('Hygiene Data'!$I$5,0,10*ROW('Hygiene Data'!I155)),NA())</f>
        <v>#N/A</v>
      </c>
      <c r="BP161" s="539" t="e">
        <f ca="1">+IF(AND(ISNUMBER(OFFSET('Hygiene Data'!$I$7,0,10*ROW('Hygiene Data'!I155))),'Data Summary'!EE161="Yes"),OFFSET('Hygiene Data'!$I$7,0,10*ROW('Hygiene Data'!I155)),NA())</f>
        <v>#N/A</v>
      </c>
      <c r="BQ161" s="539" t="e">
        <f ca="1">+IF(AND(ISNUMBER(OFFSET('Hygiene Data'!$I$9,0,10*ROW('Hygiene Data'!I155))),'Data Summary'!EF161="Yes"),OFFSET('Hygiene Data'!$I$9,0,10*ROW('Hygiene Data'!I155)),NA())</f>
        <v>#N/A</v>
      </c>
    </row>
    <row r="162" spans="1:69" x14ac:dyDescent="0.25">
      <c r="A162" s="535" t="e">
        <f ca="1">+RIGHT('Data Summary'!A162,LEN('Data Summary'!A162)-9)</f>
        <v>#VALUE!</v>
      </c>
      <c r="B162" s="509" t="str">
        <f ca="1">+IF(ISTEXT('Data Summary'!B162),'Data Summary'!B162,"")</f>
        <v/>
      </c>
      <c r="C162" s="536" t="e">
        <f ca="1">+VALUE('Data Summary'!C162)</f>
        <v>#VALUE!</v>
      </c>
      <c r="D162" s="537" t="e">
        <f ca="1">+IF(AND(ISNUMBER(OFFSET('Water Data'!$D$4,0,10*ROW('Water Data'!D156))),'Data Summary'!BS162="Yes"),100-OFFSET('Water Data'!$D$4,0,10*ROW('Water Data'!D156)),NA())</f>
        <v>#N/A</v>
      </c>
      <c r="E162" s="537" t="e">
        <f ca="1">+IF(AND(ISNUMBER(OFFSET('Water Data'!$D$6,0,10*ROW('Water Data'!D156))),'Data Summary'!BT162="Yes"),OFFSET('Water Data'!$D$6,0,10*ROW('Water Data'!D156)),NA())</f>
        <v>#N/A</v>
      </c>
      <c r="F162" s="537" t="e">
        <f ca="1">+IF(AND(ISNUMBER(OFFSET('Water Data'!$D$9,0,10*ROW('Water Data'!D156))),'Data Summary'!BU162="Yes"),OFFSET('Water Data'!$D$9,0,10*ROW('Water Data'!D156)),NA())</f>
        <v>#N/A</v>
      </c>
      <c r="G162" s="537" t="e">
        <f ca="1">+IF(AND(ISNUMBER(OFFSET('Water Data'!$E$4,0,10*ROW('Water Data'!E156))),'Data Summary'!BV162="Yes"),100-OFFSET('Water Data'!$E$4,0,10*ROW('Water Data'!E156)),NA())</f>
        <v>#N/A</v>
      </c>
      <c r="H162" s="537" t="e">
        <f ca="1">+IF(AND(ISNUMBER(OFFSET('Water Data'!$E$6,0,10*ROW('Water Data'!E156))),'Data Summary'!BW162="Yes"),OFFSET('Water Data'!$E$6,0,10*ROW('Water Data'!E156)),NA())</f>
        <v>#N/A</v>
      </c>
      <c r="I162" s="537" t="e">
        <f ca="1">+IF(AND(ISNUMBER(OFFSET('Water Data'!$E$9,0,10*ROW('Water Data'!E156))),'Data Summary'!BX162="Yes"),OFFSET('Water Data'!$E$9,0,10*ROW('Water Data'!E156)),NA())</f>
        <v>#N/A</v>
      </c>
      <c r="J162" s="537" t="e">
        <f ca="1">+IF(AND(ISNUMBER(OFFSET('Water Data'!$F$4,0,10*ROW('Water Data'!F156))),'Data Summary'!BY162="Yes"),100-OFFSET('Water Data'!$F$4,0,10*ROW('Water Data'!F156)),NA())</f>
        <v>#N/A</v>
      </c>
      <c r="K162" s="537" t="e">
        <f ca="1">+IF(AND(ISNUMBER(OFFSET('Water Data'!$F$6,0,10*ROW('Water Data'!F156))),'Data Summary'!BZ162="Yes"),OFFSET('Water Data'!$F$6,0,10*ROW('Water Data'!F156)),NA())</f>
        <v>#N/A</v>
      </c>
      <c r="L162" s="537" t="e">
        <f ca="1">+IF(AND(ISNUMBER(OFFSET('Water Data'!$F$9,0,10*ROW('Water Data'!F156))),'Data Summary'!CA162="Yes"),OFFSET('Water Data'!$F$9,0,10*ROW('Water Data'!F156)),NA())</f>
        <v>#N/A</v>
      </c>
      <c r="M162" s="537" t="e">
        <f ca="1">+IF(AND(ISNUMBER(OFFSET('Water Data'!$G$4,0,10*ROW('Water Data'!G156))),'Data Summary'!CB162="Yes"),100-OFFSET('Water Data'!$G$4,0,10*ROW('Water Data'!G156)),NA())</f>
        <v>#N/A</v>
      </c>
      <c r="N162" s="537" t="e">
        <f ca="1">+IF(AND(ISNUMBER(OFFSET('Water Data'!$G$6,0,10*ROW('Water Data'!G156))),'Data Summary'!CC162="Yes"),OFFSET('Water Data'!$G$6,0,10*ROW('Water Data'!G156)),NA())</f>
        <v>#N/A</v>
      </c>
      <c r="O162" s="537" t="e">
        <f ca="1">+IF(AND(ISNUMBER(OFFSET('Water Data'!$G$9,0,10*ROW('Water Data'!G156))),'Data Summary'!CD162="Yes"),OFFSET('Water Data'!$G$9,0,10*ROW('Water Data'!G156)),NA())</f>
        <v>#N/A</v>
      </c>
      <c r="P162" s="537" t="e">
        <f ca="1">+IF(AND(ISNUMBER(OFFSET('Water Data'!$H$4,0,10*ROW('Water Data'!H156))),'Data Summary'!CE162="Yes"),100-OFFSET('Water Data'!$H$4,0,10*ROW('Water Data'!H156)),NA())</f>
        <v>#N/A</v>
      </c>
      <c r="Q162" s="537" t="e">
        <f ca="1">+IF(AND(ISNUMBER(OFFSET('Water Data'!$H$6,0,10*ROW('Water Data'!H156))),'Data Summary'!CF162="Yes"),OFFSET('Water Data'!$H$6,0,10*ROW('Water Data'!H156)),NA())</f>
        <v>#N/A</v>
      </c>
      <c r="R162" s="537" t="e">
        <f ca="1">+IF(AND(ISNUMBER(OFFSET('Water Data'!$H$9,0,10*ROW('Water Data'!H156))),'Data Summary'!CG162="Yes"),OFFSET('Water Data'!$H$9,0,10*ROW('Water Data'!H156)),NA())</f>
        <v>#N/A</v>
      </c>
      <c r="S162" s="537" t="e">
        <f ca="1">+IF(AND(ISNUMBER(OFFSET('Water Data'!$I$4,0,10*ROW('Water Data'!I156))),'Data Summary'!CH162="Yes"),100-OFFSET('Water Data'!$I$4,0,10*ROW('Water Data'!I156)),NA())</f>
        <v>#N/A</v>
      </c>
      <c r="T162" s="537" t="e">
        <f ca="1">+IF(AND(ISNUMBER(OFFSET('Water Data'!$I$6,0,10*ROW('Water Data'!I156))),'Data Summary'!CI162="Yes"),OFFSET('Water Data'!$I$6,0,10*ROW('Water Data'!I156)),NA())</f>
        <v>#N/A</v>
      </c>
      <c r="U162" s="537" t="e">
        <f ca="1">+IF(AND(ISNUMBER(OFFSET('Water Data'!$I$9,0,10*ROW('Water Data'!I156))),'Data Summary'!CJ162="Yes"),OFFSET('Water Data'!$I$9,0,10*ROW('Water Data'!I156)),NA())</f>
        <v>#N/A</v>
      </c>
      <c r="V162" s="538" t="e">
        <f ca="1">+IF(AND(ISNUMBER(OFFSET('Sanitation Data'!$D$4,0,10*ROW('Sanitation Data'!D156))),'Data Summary'!CK162="Yes"),100-OFFSET('Sanitation Data'!$D$4,0,10*ROW('Sanitation Data'!D156)),NA())</f>
        <v>#N/A</v>
      </c>
      <c r="W162" s="538" t="e">
        <f ca="1">+IF(AND(ISNUMBER(OFFSET('Sanitation Data'!$D$6,0,10*ROW('Sanitation Data'!D156))),'Data Summary'!CL162="Yes"),OFFSET('Sanitation Data'!$D$6,0,10*ROW('Sanitation Data'!D156)),NA())</f>
        <v>#N/A</v>
      </c>
      <c r="X162" s="538" t="e">
        <f ca="1">+IF(AND(ISNUMBER(OFFSET('Sanitation Data'!$D$10,0,10*ROW('Sanitation Data'!D156))),'Data Summary'!CM162="Yes"),OFFSET('Sanitation Data'!$D$10,0,10*ROW('Sanitation Data'!D156)),NA())</f>
        <v>#N/A</v>
      </c>
      <c r="Y162" s="538" t="e">
        <f ca="1">+IF(AND(ISNUMBER(OFFSET('Sanitation Data'!$D$11,0,10*ROW('Sanitation Data'!D156))),'Data Summary'!CN162="Yes"),OFFSET('Sanitation Data'!$D$11,0,10*ROW('Sanitation Data'!D156)),NA())</f>
        <v>#N/A</v>
      </c>
      <c r="Z162" s="538" t="e">
        <f ca="1">+IF(AND(ISNUMBER(OFFSET('Sanitation Data'!$D$12,0,10*ROW('Sanitation Data'!D156))),'Data Summary'!CO162="Yes"),OFFSET('Sanitation Data'!$D$12,0,10*ROW('Sanitation Data'!D156)),NA())</f>
        <v>#N/A</v>
      </c>
      <c r="AA162" s="538" t="e">
        <f ca="1">+IF(AND(ISNUMBER(OFFSET('Sanitation Data'!$E$4,0,10*ROW('Sanitation Data'!E156))),'Data Summary'!CP162="Yes"),100-OFFSET('Sanitation Data'!$E$4,0,10*ROW('Sanitation Data'!E156)),NA())</f>
        <v>#N/A</v>
      </c>
      <c r="AB162" s="538" t="e">
        <f ca="1">+IF(AND(ISNUMBER(OFFSET('Sanitation Data'!$E$6,0,10*ROW('Sanitation Data'!E156))),'Data Summary'!CQ162="Yes"),OFFSET('Sanitation Data'!$E$6,0,10*ROW('Sanitation Data'!E156)),NA())</f>
        <v>#N/A</v>
      </c>
      <c r="AC162" s="538" t="e">
        <f ca="1">+IF(AND(ISNUMBER(OFFSET('Sanitation Data'!$E$10,0,10*ROW('Sanitation Data'!E156))),'Data Summary'!CR162="Yes"),OFFSET('Sanitation Data'!$E$10,0,10*ROW('Sanitation Data'!E156)),NA())</f>
        <v>#N/A</v>
      </c>
      <c r="AD162" s="538" t="e">
        <f ca="1">+IF(AND(ISNUMBER(OFFSET('Sanitation Data'!$E$11,0,10*ROW('Sanitation Data'!E156))),'Data Summary'!CS162="Yes"),OFFSET('Sanitation Data'!$E$11,0,10*ROW('Sanitation Data'!E156)),NA())</f>
        <v>#N/A</v>
      </c>
      <c r="AE162" s="538" t="e">
        <f ca="1">+IF(AND(ISNUMBER(OFFSET('Sanitation Data'!$E$12,0,10*ROW('Sanitation Data'!E156))),'Data Summary'!CT162="Yes"),OFFSET('Sanitation Data'!$E$12,0,10*ROW('Sanitation Data'!E156)),NA())</f>
        <v>#N/A</v>
      </c>
      <c r="AF162" s="538" t="e">
        <f ca="1">+IF(AND(ISNUMBER(OFFSET('Sanitation Data'!$F$4,0,10*ROW('Sanitation Data'!F156))),'Data Summary'!CU162="Yes"),100-OFFSET('Sanitation Data'!$F$4,0,10*ROW('Sanitation Data'!F156)),NA())</f>
        <v>#N/A</v>
      </c>
      <c r="AG162" s="538" t="e">
        <f ca="1">+IF(AND(ISNUMBER(OFFSET('Sanitation Data'!$F$6,0,10*ROW('Sanitation Data'!F156))),'Data Summary'!CV162="Yes"),OFFSET('Sanitation Data'!$F$6,0,10*ROW('Sanitation Data'!F156)),NA())</f>
        <v>#N/A</v>
      </c>
      <c r="AH162" s="538" t="e">
        <f ca="1">+IF(AND(ISNUMBER(OFFSET('Sanitation Data'!$F$10,0,10*ROW('Sanitation Data'!F156))),'Data Summary'!CW162="Yes"),OFFSET('Sanitation Data'!$F$10,0,10*ROW('Sanitation Data'!F156)),NA())</f>
        <v>#N/A</v>
      </c>
      <c r="AI162" s="538" t="e">
        <f ca="1">+IF(AND(ISNUMBER(OFFSET('Sanitation Data'!$F$11,0,10*ROW('Sanitation Data'!F156))),'Data Summary'!CX162="Yes"),OFFSET('Sanitation Data'!$F$11,0,10*ROW('Sanitation Data'!F156)),NA())</f>
        <v>#N/A</v>
      </c>
      <c r="AJ162" s="538" t="e">
        <f ca="1">+IF(AND(ISNUMBER(OFFSET('Sanitation Data'!$F$12,0,10*ROW('Sanitation Data'!F156))),'Data Summary'!CY162="Yes"),OFFSET('Sanitation Data'!$F$12,0,10*ROW('Sanitation Data'!F156)),NA())</f>
        <v>#N/A</v>
      </c>
      <c r="AK162" s="538" t="e">
        <f ca="1">+IF(AND(ISNUMBER(OFFSET('Sanitation Data'!$G$4,0,10*ROW('Sanitation Data'!G156))),'Data Summary'!CZ162="Yes"),100-OFFSET('Sanitation Data'!$G$4,0,10*ROW('Sanitation Data'!G156)),NA())</f>
        <v>#N/A</v>
      </c>
      <c r="AL162" s="538" t="e">
        <f ca="1">+IF(AND(ISNUMBER(OFFSET('Sanitation Data'!$G$6,0,10*ROW('Sanitation Data'!G156))),'Data Summary'!DA162="Yes"),OFFSET('Sanitation Data'!$G$6,0,10*ROW('Sanitation Data'!G156)),NA())</f>
        <v>#N/A</v>
      </c>
      <c r="AM162" s="538" t="e">
        <f ca="1">+IF(AND(ISNUMBER(OFFSET('Sanitation Data'!$G$10,0,10*ROW('Sanitation Data'!G156))),'Data Summary'!DB162="Yes"),OFFSET('Sanitation Data'!$G$10,0,10*ROW('Sanitation Data'!G156)),NA())</f>
        <v>#N/A</v>
      </c>
      <c r="AN162" s="538" t="e">
        <f ca="1">+IF(AND(ISNUMBER(OFFSET('Sanitation Data'!$G$11,0,10*ROW('Sanitation Data'!G156))),'Data Summary'!DC162="Yes"),OFFSET('Sanitation Data'!$G$11,0,10*ROW('Sanitation Data'!G156)),NA())</f>
        <v>#N/A</v>
      </c>
      <c r="AO162" s="538" t="e">
        <f ca="1">+IF(AND(ISNUMBER(OFFSET('Sanitation Data'!$G$12,0,10*ROW('Sanitation Data'!G156))),'Data Summary'!DD162="Yes"),OFFSET('Sanitation Data'!$G$12,0,10*ROW('Sanitation Data'!G156)),NA())</f>
        <v>#N/A</v>
      </c>
      <c r="AP162" s="538" t="e">
        <f ca="1">+IF(AND(ISNUMBER(OFFSET('Sanitation Data'!$H$4,0,10*ROW('Sanitation Data'!H156))),'Data Summary'!DE162="Yes"),100-OFFSET('Sanitation Data'!$H$4,0,10*ROW('Sanitation Data'!H156)),NA())</f>
        <v>#N/A</v>
      </c>
      <c r="AQ162" s="538" t="e">
        <f ca="1">+IF(AND(ISNUMBER(OFFSET('Sanitation Data'!$H$6,0,10*ROW('Sanitation Data'!H156))),'Data Summary'!DF162="Yes"),OFFSET('Sanitation Data'!$H$6,0,10*ROW('Sanitation Data'!H156)),NA())</f>
        <v>#N/A</v>
      </c>
      <c r="AR162" s="538" t="e">
        <f ca="1">+IF(AND(ISNUMBER(OFFSET('Sanitation Data'!$H$10,0,10*ROW('Sanitation Data'!H156))),'Data Summary'!DG162="Yes"),OFFSET('Sanitation Data'!$H$10,0,10*ROW('Sanitation Data'!H156)),NA())</f>
        <v>#N/A</v>
      </c>
      <c r="AS162" s="538" t="e">
        <f ca="1">+IF(AND(ISNUMBER(OFFSET('Sanitation Data'!$H$11,0,10*ROW('Sanitation Data'!H156))),'Data Summary'!DH162="Yes"),OFFSET('Sanitation Data'!$H$11,0,10*ROW('Sanitation Data'!H156)),NA())</f>
        <v>#N/A</v>
      </c>
      <c r="AT162" s="538" t="e">
        <f ca="1">+IF(AND(ISNUMBER(OFFSET('Sanitation Data'!$H$12,0,10*ROW('Sanitation Data'!H156))),'Data Summary'!DI162="Yes"),OFFSET('Sanitation Data'!$H$12,0,10*ROW('Sanitation Data'!H156)),NA())</f>
        <v>#N/A</v>
      </c>
      <c r="AU162" s="538" t="e">
        <f ca="1">+IF(AND(ISNUMBER(OFFSET('Sanitation Data'!$I$4,0,10*ROW('Sanitation Data'!I156))),'Data Summary'!DJ162="Yes"),100-OFFSET('Sanitation Data'!$I$4,0,10*ROW('Sanitation Data'!I156)),NA())</f>
        <v>#N/A</v>
      </c>
      <c r="AV162" s="538" t="e">
        <f ca="1">+IF(AND(ISNUMBER(OFFSET('Sanitation Data'!$I$6,0,10*ROW('Sanitation Data'!I156))),'Data Summary'!DK162="Yes"),OFFSET('Sanitation Data'!$I$6,0,10*ROW('Sanitation Data'!I156)),NA())</f>
        <v>#N/A</v>
      </c>
      <c r="AW162" s="538" t="e">
        <f ca="1">+IF(AND(ISNUMBER(OFFSET('Sanitation Data'!$I$10,0,10*ROW('Sanitation Data'!I156))),'Data Summary'!DL162="Yes"),OFFSET('Sanitation Data'!$I$10,0,10*ROW('Sanitation Data'!I156)),NA())</f>
        <v>#N/A</v>
      </c>
      <c r="AX162" s="538" t="e">
        <f ca="1">+IF(AND(ISNUMBER(OFFSET('Sanitation Data'!$I$11,0,10*ROW('Sanitation Data'!I156))),'Data Summary'!DM162="Yes"),OFFSET('Sanitation Data'!$I$11,0,10*ROW('Sanitation Data'!I156)),NA())</f>
        <v>#N/A</v>
      </c>
      <c r="AY162" s="538" t="e">
        <f ca="1">+IF(AND(ISNUMBER(OFFSET('Sanitation Data'!$I$12,0,10*ROW('Sanitation Data'!I156))),'Data Summary'!DN162="Yes"),OFFSET('Sanitation Data'!$I$12,0,10*ROW('Sanitation Data'!I156)),NA())</f>
        <v>#N/A</v>
      </c>
      <c r="AZ162" s="539" t="e">
        <f ca="1">+IF(AND(ISNUMBER(OFFSET('Hygiene Data'!$D$5,0,10*ROW('Hygiene Data'!D156))),'Data Summary'!DO162="Yes"),OFFSET('Hygiene Data'!$D$5,0,10*ROW('Hygiene Data'!D156)),NA())</f>
        <v>#N/A</v>
      </c>
      <c r="BA162" s="539" t="e">
        <f ca="1">+IF(AND(ISNUMBER(OFFSET('Hygiene Data'!$D$7,0,10*ROW('Hygiene Data'!D156))),'Data Summary'!DP162="Yes"),OFFSET('Hygiene Data'!$D$7,0,10*ROW('Hygiene Data'!D156)),NA())</f>
        <v>#N/A</v>
      </c>
      <c r="BB162" s="539" t="e">
        <f ca="1">+IF(AND(ISNUMBER(OFFSET('Hygiene Data'!$D$9,0,10*ROW('Hygiene Data'!D156))),'Data Summary'!DQ162="Yes"),OFFSET('Hygiene Data'!$D$9,0,10*ROW('Hygiene Data'!D156)),NA())</f>
        <v>#N/A</v>
      </c>
      <c r="BC162" s="539" t="e">
        <f ca="1">+IF(AND(ISNUMBER(OFFSET('Hygiene Data'!$E$5,0,10*ROW('Hygiene Data'!E156))),'Data Summary'!DR162="Yes"),OFFSET('Hygiene Data'!$E$5,0,10*ROW('Hygiene Data'!E156)),NA())</f>
        <v>#N/A</v>
      </c>
      <c r="BD162" s="539" t="e">
        <f ca="1">+IF(AND(ISNUMBER(OFFSET('Hygiene Data'!$E$7,0,10*ROW('Hygiene Data'!E156))),'Data Summary'!DS162="Yes"),OFFSET('Hygiene Data'!$E$7,0,10*ROW('Hygiene Data'!E156)),NA())</f>
        <v>#N/A</v>
      </c>
      <c r="BE162" s="539" t="e">
        <f ca="1">+IF(AND(ISNUMBER(OFFSET('Hygiene Data'!$E$9,0,10*ROW('Hygiene Data'!E156))),'Data Summary'!DT162="Yes"),OFFSET('Hygiene Data'!$E$9,0,10*ROW('Hygiene Data'!E156)),NA())</f>
        <v>#N/A</v>
      </c>
      <c r="BF162" s="539" t="e">
        <f ca="1">+IF(AND(ISNUMBER(OFFSET('Hygiene Data'!$F$5,0,10*ROW('Hygiene Data'!F156))),'Data Summary'!DU162="Yes"),OFFSET('Hygiene Data'!$F$5,0,10*ROW('Hygiene Data'!F156)),NA())</f>
        <v>#N/A</v>
      </c>
      <c r="BG162" s="539" t="e">
        <f ca="1">+IF(AND(ISNUMBER(OFFSET('Hygiene Data'!$F$7,0,10*ROW('Hygiene Data'!F156))),'Data Summary'!DV162="Yes"),OFFSET('Hygiene Data'!$F$7,0,10*ROW('Hygiene Data'!F156)),NA())</f>
        <v>#N/A</v>
      </c>
      <c r="BH162" s="539" t="e">
        <f ca="1">+IF(AND(ISNUMBER(OFFSET('Hygiene Data'!$F$9,0,10*ROW('Hygiene Data'!F156))),'Data Summary'!DW162="Yes"),OFFSET('Hygiene Data'!$F$9,0,10*ROW('Hygiene Data'!F156)),NA())</f>
        <v>#N/A</v>
      </c>
      <c r="BI162" s="539" t="e">
        <f ca="1">+IF(AND(ISNUMBER(OFFSET('Hygiene Data'!$G$5,0,10*ROW('Hygiene Data'!G156))),'Data Summary'!DX162="Yes"),OFFSET('Hygiene Data'!$G$5,0,10*ROW('Hygiene Data'!G156)),NA())</f>
        <v>#N/A</v>
      </c>
      <c r="BJ162" s="539" t="e">
        <f ca="1">+IF(AND(ISNUMBER(OFFSET('Hygiene Data'!$G$7,0,10*ROW('Hygiene Data'!G156))),'Data Summary'!DY162="Yes"),OFFSET('Hygiene Data'!$G$7,0,10*ROW('Hygiene Data'!G156)),NA())</f>
        <v>#N/A</v>
      </c>
      <c r="BK162" s="539" t="e">
        <f ca="1">+IF(AND(ISNUMBER(OFFSET('Hygiene Data'!$G$9,0,10*ROW('Hygiene Data'!G156))),'Data Summary'!DZ162="Yes"),OFFSET('Hygiene Data'!$G$9,0,10*ROW('Hygiene Data'!G156)),NA())</f>
        <v>#N/A</v>
      </c>
      <c r="BL162" s="539" t="e">
        <f ca="1">+IF(AND(ISNUMBER(OFFSET('Hygiene Data'!$H$5,0,10*ROW('Hygiene Data'!H156))),'Data Summary'!EA162="Yes"),OFFSET('Hygiene Data'!$H$5,0,10*ROW('Hygiene Data'!H156)),NA())</f>
        <v>#N/A</v>
      </c>
      <c r="BM162" s="539" t="e">
        <f ca="1">+IF(AND(ISNUMBER(OFFSET('Hygiene Data'!$H$7,0,10*ROW('Hygiene Data'!H156))),'Data Summary'!EB162="Yes"),OFFSET('Hygiene Data'!$H$7,0,10*ROW('Hygiene Data'!H156)),NA())</f>
        <v>#N/A</v>
      </c>
      <c r="BN162" s="539" t="e">
        <f ca="1">+IF(AND(ISNUMBER(OFFSET('Hygiene Data'!$H$9,0,10*ROW('Hygiene Data'!H156))),'Data Summary'!EC162="Yes"),OFFSET('Hygiene Data'!$H$9,0,10*ROW('Hygiene Data'!H156)),NA())</f>
        <v>#N/A</v>
      </c>
      <c r="BO162" s="539" t="e">
        <f ca="1">+IF(AND(ISNUMBER(OFFSET('Hygiene Data'!$I$5,0,10*ROW('Hygiene Data'!I156))),'Data Summary'!ED162="Yes"),OFFSET('Hygiene Data'!$I$5,0,10*ROW('Hygiene Data'!I156)),NA())</f>
        <v>#N/A</v>
      </c>
      <c r="BP162" s="539" t="e">
        <f ca="1">+IF(AND(ISNUMBER(OFFSET('Hygiene Data'!$I$7,0,10*ROW('Hygiene Data'!I156))),'Data Summary'!EE162="Yes"),OFFSET('Hygiene Data'!$I$7,0,10*ROW('Hygiene Data'!I156)),NA())</f>
        <v>#N/A</v>
      </c>
      <c r="BQ162" s="539" t="e">
        <f ca="1">+IF(AND(ISNUMBER(OFFSET('Hygiene Data'!$I$9,0,10*ROW('Hygiene Data'!I156))),'Data Summary'!EF162="Yes"),OFFSET('Hygiene Data'!$I$9,0,10*ROW('Hygiene Data'!I156)),NA())</f>
        <v>#N/A</v>
      </c>
    </row>
    <row r="163" spans="1:69" x14ac:dyDescent="0.25">
      <c r="A163" s="535" t="e">
        <f ca="1">+RIGHT('Data Summary'!A163,LEN('Data Summary'!A163)-9)</f>
        <v>#VALUE!</v>
      </c>
      <c r="B163" s="509" t="str">
        <f ca="1">+IF(ISTEXT('Data Summary'!B163),'Data Summary'!B163,"")</f>
        <v/>
      </c>
      <c r="C163" s="536" t="e">
        <f ca="1">+VALUE('Data Summary'!C163)</f>
        <v>#VALUE!</v>
      </c>
      <c r="D163" s="537" t="e">
        <f ca="1">+IF(AND(ISNUMBER(OFFSET('Water Data'!$D$4,0,10*ROW('Water Data'!D157))),'Data Summary'!BS163="Yes"),100-OFFSET('Water Data'!$D$4,0,10*ROW('Water Data'!D157)),NA())</f>
        <v>#N/A</v>
      </c>
      <c r="E163" s="537" t="e">
        <f ca="1">+IF(AND(ISNUMBER(OFFSET('Water Data'!$D$6,0,10*ROW('Water Data'!D157))),'Data Summary'!BT163="Yes"),OFFSET('Water Data'!$D$6,0,10*ROW('Water Data'!D157)),NA())</f>
        <v>#N/A</v>
      </c>
      <c r="F163" s="537" t="e">
        <f ca="1">+IF(AND(ISNUMBER(OFFSET('Water Data'!$D$9,0,10*ROW('Water Data'!D157))),'Data Summary'!BU163="Yes"),OFFSET('Water Data'!$D$9,0,10*ROW('Water Data'!D157)),NA())</f>
        <v>#N/A</v>
      </c>
      <c r="G163" s="537" t="e">
        <f ca="1">+IF(AND(ISNUMBER(OFFSET('Water Data'!$E$4,0,10*ROW('Water Data'!E157))),'Data Summary'!BV163="Yes"),100-OFFSET('Water Data'!$E$4,0,10*ROW('Water Data'!E157)),NA())</f>
        <v>#N/A</v>
      </c>
      <c r="H163" s="537" t="e">
        <f ca="1">+IF(AND(ISNUMBER(OFFSET('Water Data'!$E$6,0,10*ROW('Water Data'!E157))),'Data Summary'!BW163="Yes"),OFFSET('Water Data'!$E$6,0,10*ROW('Water Data'!E157)),NA())</f>
        <v>#N/A</v>
      </c>
      <c r="I163" s="537" t="e">
        <f ca="1">+IF(AND(ISNUMBER(OFFSET('Water Data'!$E$9,0,10*ROW('Water Data'!E157))),'Data Summary'!BX163="Yes"),OFFSET('Water Data'!$E$9,0,10*ROW('Water Data'!E157)),NA())</f>
        <v>#N/A</v>
      </c>
      <c r="J163" s="537" t="e">
        <f ca="1">+IF(AND(ISNUMBER(OFFSET('Water Data'!$F$4,0,10*ROW('Water Data'!F157))),'Data Summary'!BY163="Yes"),100-OFFSET('Water Data'!$F$4,0,10*ROW('Water Data'!F157)),NA())</f>
        <v>#N/A</v>
      </c>
      <c r="K163" s="537" t="e">
        <f ca="1">+IF(AND(ISNUMBER(OFFSET('Water Data'!$F$6,0,10*ROW('Water Data'!F157))),'Data Summary'!BZ163="Yes"),OFFSET('Water Data'!$F$6,0,10*ROW('Water Data'!F157)),NA())</f>
        <v>#N/A</v>
      </c>
      <c r="L163" s="537" t="e">
        <f ca="1">+IF(AND(ISNUMBER(OFFSET('Water Data'!$F$9,0,10*ROW('Water Data'!F157))),'Data Summary'!CA163="Yes"),OFFSET('Water Data'!$F$9,0,10*ROW('Water Data'!F157)),NA())</f>
        <v>#N/A</v>
      </c>
      <c r="M163" s="537" t="e">
        <f ca="1">+IF(AND(ISNUMBER(OFFSET('Water Data'!$G$4,0,10*ROW('Water Data'!G157))),'Data Summary'!CB163="Yes"),100-OFFSET('Water Data'!$G$4,0,10*ROW('Water Data'!G157)),NA())</f>
        <v>#N/A</v>
      </c>
      <c r="N163" s="537" t="e">
        <f ca="1">+IF(AND(ISNUMBER(OFFSET('Water Data'!$G$6,0,10*ROW('Water Data'!G157))),'Data Summary'!CC163="Yes"),OFFSET('Water Data'!$G$6,0,10*ROW('Water Data'!G157)),NA())</f>
        <v>#N/A</v>
      </c>
      <c r="O163" s="537" t="e">
        <f ca="1">+IF(AND(ISNUMBER(OFFSET('Water Data'!$G$9,0,10*ROW('Water Data'!G157))),'Data Summary'!CD163="Yes"),OFFSET('Water Data'!$G$9,0,10*ROW('Water Data'!G157)),NA())</f>
        <v>#N/A</v>
      </c>
      <c r="P163" s="537" t="e">
        <f ca="1">+IF(AND(ISNUMBER(OFFSET('Water Data'!$H$4,0,10*ROW('Water Data'!H157))),'Data Summary'!CE163="Yes"),100-OFFSET('Water Data'!$H$4,0,10*ROW('Water Data'!H157)),NA())</f>
        <v>#N/A</v>
      </c>
      <c r="Q163" s="537" t="e">
        <f ca="1">+IF(AND(ISNUMBER(OFFSET('Water Data'!$H$6,0,10*ROW('Water Data'!H157))),'Data Summary'!CF163="Yes"),OFFSET('Water Data'!$H$6,0,10*ROW('Water Data'!H157)),NA())</f>
        <v>#N/A</v>
      </c>
      <c r="R163" s="537" t="e">
        <f ca="1">+IF(AND(ISNUMBER(OFFSET('Water Data'!$H$9,0,10*ROW('Water Data'!H157))),'Data Summary'!CG163="Yes"),OFFSET('Water Data'!$H$9,0,10*ROW('Water Data'!H157)),NA())</f>
        <v>#N/A</v>
      </c>
      <c r="S163" s="537" t="e">
        <f ca="1">+IF(AND(ISNUMBER(OFFSET('Water Data'!$I$4,0,10*ROW('Water Data'!I157))),'Data Summary'!CH163="Yes"),100-OFFSET('Water Data'!$I$4,0,10*ROW('Water Data'!I157)),NA())</f>
        <v>#N/A</v>
      </c>
      <c r="T163" s="537" t="e">
        <f ca="1">+IF(AND(ISNUMBER(OFFSET('Water Data'!$I$6,0,10*ROW('Water Data'!I157))),'Data Summary'!CI163="Yes"),OFFSET('Water Data'!$I$6,0,10*ROW('Water Data'!I157)),NA())</f>
        <v>#N/A</v>
      </c>
      <c r="U163" s="537" t="e">
        <f ca="1">+IF(AND(ISNUMBER(OFFSET('Water Data'!$I$9,0,10*ROW('Water Data'!I157))),'Data Summary'!CJ163="Yes"),OFFSET('Water Data'!$I$9,0,10*ROW('Water Data'!I157)),NA())</f>
        <v>#N/A</v>
      </c>
      <c r="V163" s="538" t="e">
        <f ca="1">+IF(AND(ISNUMBER(OFFSET('Sanitation Data'!$D$4,0,10*ROW('Sanitation Data'!D157))),'Data Summary'!CK163="Yes"),100-OFFSET('Sanitation Data'!$D$4,0,10*ROW('Sanitation Data'!D157)),NA())</f>
        <v>#N/A</v>
      </c>
      <c r="W163" s="538" t="e">
        <f ca="1">+IF(AND(ISNUMBER(OFFSET('Sanitation Data'!$D$6,0,10*ROW('Sanitation Data'!D157))),'Data Summary'!CL163="Yes"),OFFSET('Sanitation Data'!$D$6,0,10*ROW('Sanitation Data'!D157)),NA())</f>
        <v>#N/A</v>
      </c>
      <c r="X163" s="538" t="e">
        <f ca="1">+IF(AND(ISNUMBER(OFFSET('Sanitation Data'!$D$10,0,10*ROW('Sanitation Data'!D157))),'Data Summary'!CM163="Yes"),OFFSET('Sanitation Data'!$D$10,0,10*ROW('Sanitation Data'!D157)),NA())</f>
        <v>#N/A</v>
      </c>
      <c r="Y163" s="538" t="e">
        <f ca="1">+IF(AND(ISNUMBER(OFFSET('Sanitation Data'!$D$11,0,10*ROW('Sanitation Data'!D157))),'Data Summary'!CN163="Yes"),OFFSET('Sanitation Data'!$D$11,0,10*ROW('Sanitation Data'!D157)),NA())</f>
        <v>#N/A</v>
      </c>
      <c r="Z163" s="538" t="e">
        <f ca="1">+IF(AND(ISNUMBER(OFFSET('Sanitation Data'!$D$12,0,10*ROW('Sanitation Data'!D157))),'Data Summary'!CO163="Yes"),OFFSET('Sanitation Data'!$D$12,0,10*ROW('Sanitation Data'!D157)),NA())</f>
        <v>#N/A</v>
      </c>
      <c r="AA163" s="538" t="e">
        <f ca="1">+IF(AND(ISNUMBER(OFFSET('Sanitation Data'!$E$4,0,10*ROW('Sanitation Data'!E157))),'Data Summary'!CP163="Yes"),100-OFFSET('Sanitation Data'!$E$4,0,10*ROW('Sanitation Data'!E157)),NA())</f>
        <v>#N/A</v>
      </c>
      <c r="AB163" s="538" t="e">
        <f ca="1">+IF(AND(ISNUMBER(OFFSET('Sanitation Data'!$E$6,0,10*ROW('Sanitation Data'!E157))),'Data Summary'!CQ163="Yes"),OFFSET('Sanitation Data'!$E$6,0,10*ROW('Sanitation Data'!E157)),NA())</f>
        <v>#N/A</v>
      </c>
      <c r="AC163" s="538" t="e">
        <f ca="1">+IF(AND(ISNUMBER(OFFSET('Sanitation Data'!$E$10,0,10*ROW('Sanitation Data'!E157))),'Data Summary'!CR163="Yes"),OFFSET('Sanitation Data'!$E$10,0,10*ROW('Sanitation Data'!E157)),NA())</f>
        <v>#N/A</v>
      </c>
      <c r="AD163" s="538" t="e">
        <f ca="1">+IF(AND(ISNUMBER(OFFSET('Sanitation Data'!$E$11,0,10*ROW('Sanitation Data'!E157))),'Data Summary'!CS163="Yes"),OFFSET('Sanitation Data'!$E$11,0,10*ROW('Sanitation Data'!E157)),NA())</f>
        <v>#N/A</v>
      </c>
      <c r="AE163" s="538" t="e">
        <f ca="1">+IF(AND(ISNUMBER(OFFSET('Sanitation Data'!$E$12,0,10*ROW('Sanitation Data'!E157))),'Data Summary'!CT163="Yes"),OFFSET('Sanitation Data'!$E$12,0,10*ROW('Sanitation Data'!E157)),NA())</f>
        <v>#N/A</v>
      </c>
      <c r="AF163" s="538" t="e">
        <f ca="1">+IF(AND(ISNUMBER(OFFSET('Sanitation Data'!$F$4,0,10*ROW('Sanitation Data'!F157))),'Data Summary'!CU163="Yes"),100-OFFSET('Sanitation Data'!$F$4,0,10*ROW('Sanitation Data'!F157)),NA())</f>
        <v>#N/A</v>
      </c>
      <c r="AG163" s="538" t="e">
        <f ca="1">+IF(AND(ISNUMBER(OFFSET('Sanitation Data'!$F$6,0,10*ROW('Sanitation Data'!F157))),'Data Summary'!CV163="Yes"),OFFSET('Sanitation Data'!$F$6,0,10*ROW('Sanitation Data'!F157)),NA())</f>
        <v>#N/A</v>
      </c>
      <c r="AH163" s="538" t="e">
        <f ca="1">+IF(AND(ISNUMBER(OFFSET('Sanitation Data'!$F$10,0,10*ROW('Sanitation Data'!F157))),'Data Summary'!CW163="Yes"),OFFSET('Sanitation Data'!$F$10,0,10*ROW('Sanitation Data'!F157)),NA())</f>
        <v>#N/A</v>
      </c>
      <c r="AI163" s="538" t="e">
        <f ca="1">+IF(AND(ISNUMBER(OFFSET('Sanitation Data'!$F$11,0,10*ROW('Sanitation Data'!F157))),'Data Summary'!CX163="Yes"),OFFSET('Sanitation Data'!$F$11,0,10*ROW('Sanitation Data'!F157)),NA())</f>
        <v>#N/A</v>
      </c>
      <c r="AJ163" s="538" t="e">
        <f ca="1">+IF(AND(ISNUMBER(OFFSET('Sanitation Data'!$F$12,0,10*ROW('Sanitation Data'!F157))),'Data Summary'!CY163="Yes"),OFFSET('Sanitation Data'!$F$12,0,10*ROW('Sanitation Data'!F157)),NA())</f>
        <v>#N/A</v>
      </c>
      <c r="AK163" s="538" t="e">
        <f ca="1">+IF(AND(ISNUMBER(OFFSET('Sanitation Data'!$G$4,0,10*ROW('Sanitation Data'!G157))),'Data Summary'!CZ163="Yes"),100-OFFSET('Sanitation Data'!$G$4,0,10*ROW('Sanitation Data'!G157)),NA())</f>
        <v>#N/A</v>
      </c>
      <c r="AL163" s="538" t="e">
        <f ca="1">+IF(AND(ISNUMBER(OFFSET('Sanitation Data'!$G$6,0,10*ROW('Sanitation Data'!G157))),'Data Summary'!DA163="Yes"),OFFSET('Sanitation Data'!$G$6,0,10*ROW('Sanitation Data'!G157)),NA())</f>
        <v>#N/A</v>
      </c>
      <c r="AM163" s="538" t="e">
        <f ca="1">+IF(AND(ISNUMBER(OFFSET('Sanitation Data'!$G$10,0,10*ROW('Sanitation Data'!G157))),'Data Summary'!DB163="Yes"),OFFSET('Sanitation Data'!$G$10,0,10*ROW('Sanitation Data'!G157)),NA())</f>
        <v>#N/A</v>
      </c>
      <c r="AN163" s="538" t="e">
        <f ca="1">+IF(AND(ISNUMBER(OFFSET('Sanitation Data'!$G$11,0,10*ROW('Sanitation Data'!G157))),'Data Summary'!DC163="Yes"),OFFSET('Sanitation Data'!$G$11,0,10*ROW('Sanitation Data'!G157)),NA())</f>
        <v>#N/A</v>
      </c>
      <c r="AO163" s="538" t="e">
        <f ca="1">+IF(AND(ISNUMBER(OFFSET('Sanitation Data'!$G$12,0,10*ROW('Sanitation Data'!G157))),'Data Summary'!DD163="Yes"),OFFSET('Sanitation Data'!$G$12,0,10*ROW('Sanitation Data'!G157)),NA())</f>
        <v>#N/A</v>
      </c>
      <c r="AP163" s="538" t="e">
        <f ca="1">+IF(AND(ISNUMBER(OFFSET('Sanitation Data'!$H$4,0,10*ROW('Sanitation Data'!H157))),'Data Summary'!DE163="Yes"),100-OFFSET('Sanitation Data'!$H$4,0,10*ROW('Sanitation Data'!H157)),NA())</f>
        <v>#N/A</v>
      </c>
      <c r="AQ163" s="538" t="e">
        <f ca="1">+IF(AND(ISNUMBER(OFFSET('Sanitation Data'!$H$6,0,10*ROW('Sanitation Data'!H157))),'Data Summary'!DF163="Yes"),OFFSET('Sanitation Data'!$H$6,0,10*ROW('Sanitation Data'!H157)),NA())</f>
        <v>#N/A</v>
      </c>
      <c r="AR163" s="538" t="e">
        <f ca="1">+IF(AND(ISNUMBER(OFFSET('Sanitation Data'!$H$10,0,10*ROW('Sanitation Data'!H157))),'Data Summary'!DG163="Yes"),OFFSET('Sanitation Data'!$H$10,0,10*ROW('Sanitation Data'!H157)),NA())</f>
        <v>#N/A</v>
      </c>
      <c r="AS163" s="538" t="e">
        <f ca="1">+IF(AND(ISNUMBER(OFFSET('Sanitation Data'!$H$11,0,10*ROW('Sanitation Data'!H157))),'Data Summary'!DH163="Yes"),OFFSET('Sanitation Data'!$H$11,0,10*ROW('Sanitation Data'!H157)),NA())</f>
        <v>#N/A</v>
      </c>
      <c r="AT163" s="538" t="e">
        <f ca="1">+IF(AND(ISNUMBER(OFFSET('Sanitation Data'!$H$12,0,10*ROW('Sanitation Data'!H157))),'Data Summary'!DI163="Yes"),OFFSET('Sanitation Data'!$H$12,0,10*ROW('Sanitation Data'!H157)),NA())</f>
        <v>#N/A</v>
      </c>
      <c r="AU163" s="538" t="e">
        <f ca="1">+IF(AND(ISNUMBER(OFFSET('Sanitation Data'!$I$4,0,10*ROW('Sanitation Data'!I157))),'Data Summary'!DJ163="Yes"),100-OFFSET('Sanitation Data'!$I$4,0,10*ROW('Sanitation Data'!I157)),NA())</f>
        <v>#N/A</v>
      </c>
      <c r="AV163" s="538" t="e">
        <f ca="1">+IF(AND(ISNUMBER(OFFSET('Sanitation Data'!$I$6,0,10*ROW('Sanitation Data'!I157))),'Data Summary'!DK163="Yes"),OFFSET('Sanitation Data'!$I$6,0,10*ROW('Sanitation Data'!I157)),NA())</f>
        <v>#N/A</v>
      </c>
      <c r="AW163" s="538" t="e">
        <f ca="1">+IF(AND(ISNUMBER(OFFSET('Sanitation Data'!$I$10,0,10*ROW('Sanitation Data'!I157))),'Data Summary'!DL163="Yes"),OFFSET('Sanitation Data'!$I$10,0,10*ROW('Sanitation Data'!I157)),NA())</f>
        <v>#N/A</v>
      </c>
      <c r="AX163" s="538" t="e">
        <f ca="1">+IF(AND(ISNUMBER(OFFSET('Sanitation Data'!$I$11,0,10*ROW('Sanitation Data'!I157))),'Data Summary'!DM163="Yes"),OFFSET('Sanitation Data'!$I$11,0,10*ROW('Sanitation Data'!I157)),NA())</f>
        <v>#N/A</v>
      </c>
      <c r="AY163" s="538" t="e">
        <f ca="1">+IF(AND(ISNUMBER(OFFSET('Sanitation Data'!$I$12,0,10*ROW('Sanitation Data'!I157))),'Data Summary'!DN163="Yes"),OFFSET('Sanitation Data'!$I$12,0,10*ROW('Sanitation Data'!I157)),NA())</f>
        <v>#N/A</v>
      </c>
      <c r="AZ163" s="539" t="e">
        <f ca="1">+IF(AND(ISNUMBER(OFFSET('Hygiene Data'!$D$5,0,10*ROW('Hygiene Data'!D157))),'Data Summary'!DO163="Yes"),OFFSET('Hygiene Data'!$D$5,0,10*ROW('Hygiene Data'!D157)),NA())</f>
        <v>#N/A</v>
      </c>
      <c r="BA163" s="539" t="e">
        <f ca="1">+IF(AND(ISNUMBER(OFFSET('Hygiene Data'!$D$7,0,10*ROW('Hygiene Data'!D157))),'Data Summary'!DP163="Yes"),OFFSET('Hygiene Data'!$D$7,0,10*ROW('Hygiene Data'!D157)),NA())</f>
        <v>#N/A</v>
      </c>
      <c r="BB163" s="539" t="e">
        <f ca="1">+IF(AND(ISNUMBER(OFFSET('Hygiene Data'!$D$9,0,10*ROW('Hygiene Data'!D157))),'Data Summary'!DQ163="Yes"),OFFSET('Hygiene Data'!$D$9,0,10*ROW('Hygiene Data'!D157)),NA())</f>
        <v>#N/A</v>
      </c>
      <c r="BC163" s="539" t="e">
        <f ca="1">+IF(AND(ISNUMBER(OFFSET('Hygiene Data'!$E$5,0,10*ROW('Hygiene Data'!E157))),'Data Summary'!DR163="Yes"),OFFSET('Hygiene Data'!$E$5,0,10*ROW('Hygiene Data'!E157)),NA())</f>
        <v>#N/A</v>
      </c>
      <c r="BD163" s="539" t="e">
        <f ca="1">+IF(AND(ISNUMBER(OFFSET('Hygiene Data'!$E$7,0,10*ROW('Hygiene Data'!E157))),'Data Summary'!DS163="Yes"),OFFSET('Hygiene Data'!$E$7,0,10*ROW('Hygiene Data'!E157)),NA())</f>
        <v>#N/A</v>
      </c>
      <c r="BE163" s="539" t="e">
        <f ca="1">+IF(AND(ISNUMBER(OFFSET('Hygiene Data'!$E$9,0,10*ROW('Hygiene Data'!E157))),'Data Summary'!DT163="Yes"),OFFSET('Hygiene Data'!$E$9,0,10*ROW('Hygiene Data'!E157)),NA())</f>
        <v>#N/A</v>
      </c>
      <c r="BF163" s="539" t="e">
        <f ca="1">+IF(AND(ISNUMBER(OFFSET('Hygiene Data'!$F$5,0,10*ROW('Hygiene Data'!F157))),'Data Summary'!DU163="Yes"),OFFSET('Hygiene Data'!$F$5,0,10*ROW('Hygiene Data'!F157)),NA())</f>
        <v>#N/A</v>
      </c>
      <c r="BG163" s="539" t="e">
        <f ca="1">+IF(AND(ISNUMBER(OFFSET('Hygiene Data'!$F$7,0,10*ROW('Hygiene Data'!F157))),'Data Summary'!DV163="Yes"),OFFSET('Hygiene Data'!$F$7,0,10*ROW('Hygiene Data'!F157)),NA())</f>
        <v>#N/A</v>
      </c>
      <c r="BH163" s="539" t="e">
        <f ca="1">+IF(AND(ISNUMBER(OFFSET('Hygiene Data'!$F$9,0,10*ROW('Hygiene Data'!F157))),'Data Summary'!DW163="Yes"),OFFSET('Hygiene Data'!$F$9,0,10*ROW('Hygiene Data'!F157)),NA())</f>
        <v>#N/A</v>
      </c>
      <c r="BI163" s="539" t="e">
        <f ca="1">+IF(AND(ISNUMBER(OFFSET('Hygiene Data'!$G$5,0,10*ROW('Hygiene Data'!G157))),'Data Summary'!DX163="Yes"),OFFSET('Hygiene Data'!$G$5,0,10*ROW('Hygiene Data'!G157)),NA())</f>
        <v>#N/A</v>
      </c>
      <c r="BJ163" s="539" t="e">
        <f ca="1">+IF(AND(ISNUMBER(OFFSET('Hygiene Data'!$G$7,0,10*ROW('Hygiene Data'!G157))),'Data Summary'!DY163="Yes"),OFFSET('Hygiene Data'!$G$7,0,10*ROW('Hygiene Data'!G157)),NA())</f>
        <v>#N/A</v>
      </c>
      <c r="BK163" s="539" t="e">
        <f ca="1">+IF(AND(ISNUMBER(OFFSET('Hygiene Data'!$G$9,0,10*ROW('Hygiene Data'!G157))),'Data Summary'!DZ163="Yes"),OFFSET('Hygiene Data'!$G$9,0,10*ROW('Hygiene Data'!G157)),NA())</f>
        <v>#N/A</v>
      </c>
      <c r="BL163" s="539" t="e">
        <f ca="1">+IF(AND(ISNUMBER(OFFSET('Hygiene Data'!$H$5,0,10*ROW('Hygiene Data'!H157))),'Data Summary'!EA163="Yes"),OFFSET('Hygiene Data'!$H$5,0,10*ROW('Hygiene Data'!H157)),NA())</f>
        <v>#N/A</v>
      </c>
      <c r="BM163" s="539" t="e">
        <f ca="1">+IF(AND(ISNUMBER(OFFSET('Hygiene Data'!$H$7,0,10*ROW('Hygiene Data'!H157))),'Data Summary'!EB163="Yes"),OFFSET('Hygiene Data'!$H$7,0,10*ROW('Hygiene Data'!H157)),NA())</f>
        <v>#N/A</v>
      </c>
      <c r="BN163" s="539" t="e">
        <f ca="1">+IF(AND(ISNUMBER(OFFSET('Hygiene Data'!$H$9,0,10*ROW('Hygiene Data'!H157))),'Data Summary'!EC163="Yes"),OFFSET('Hygiene Data'!$H$9,0,10*ROW('Hygiene Data'!H157)),NA())</f>
        <v>#N/A</v>
      </c>
      <c r="BO163" s="539" t="e">
        <f ca="1">+IF(AND(ISNUMBER(OFFSET('Hygiene Data'!$I$5,0,10*ROW('Hygiene Data'!I157))),'Data Summary'!ED163="Yes"),OFFSET('Hygiene Data'!$I$5,0,10*ROW('Hygiene Data'!I157)),NA())</f>
        <v>#N/A</v>
      </c>
      <c r="BP163" s="539" t="e">
        <f ca="1">+IF(AND(ISNUMBER(OFFSET('Hygiene Data'!$I$7,0,10*ROW('Hygiene Data'!I157))),'Data Summary'!EE163="Yes"),OFFSET('Hygiene Data'!$I$7,0,10*ROW('Hygiene Data'!I157)),NA())</f>
        <v>#N/A</v>
      </c>
      <c r="BQ163" s="539" t="e">
        <f ca="1">+IF(AND(ISNUMBER(OFFSET('Hygiene Data'!$I$9,0,10*ROW('Hygiene Data'!I157))),'Data Summary'!EF163="Yes"),OFFSET('Hygiene Data'!$I$9,0,10*ROW('Hygiene Data'!I157)),NA())</f>
        <v>#N/A</v>
      </c>
    </row>
    <row r="164" spans="1:69" x14ac:dyDescent="0.25">
      <c r="A164" s="535" t="e">
        <f ca="1">+RIGHT('Data Summary'!A164,LEN('Data Summary'!A164)-9)</f>
        <v>#VALUE!</v>
      </c>
      <c r="B164" s="509" t="str">
        <f ca="1">+IF(ISTEXT('Data Summary'!B164),'Data Summary'!B164,"")</f>
        <v/>
      </c>
      <c r="C164" s="536" t="e">
        <f ca="1">+VALUE('Data Summary'!C164)</f>
        <v>#VALUE!</v>
      </c>
      <c r="D164" s="537" t="e">
        <f ca="1">+IF(AND(ISNUMBER(OFFSET('Water Data'!$D$4,0,10*ROW('Water Data'!D158))),'Data Summary'!BS164="Yes"),100-OFFSET('Water Data'!$D$4,0,10*ROW('Water Data'!D158)),NA())</f>
        <v>#N/A</v>
      </c>
      <c r="E164" s="537" t="e">
        <f ca="1">+IF(AND(ISNUMBER(OFFSET('Water Data'!$D$6,0,10*ROW('Water Data'!D158))),'Data Summary'!BT164="Yes"),OFFSET('Water Data'!$D$6,0,10*ROW('Water Data'!D158)),NA())</f>
        <v>#N/A</v>
      </c>
      <c r="F164" s="537" t="e">
        <f ca="1">+IF(AND(ISNUMBER(OFFSET('Water Data'!$D$9,0,10*ROW('Water Data'!D158))),'Data Summary'!BU164="Yes"),OFFSET('Water Data'!$D$9,0,10*ROW('Water Data'!D158)),NA())</f>
        <v>#N/A</v>
      </c>
      <c r="G164" s="537" t="e">
        <f ca="1">+IF(AND(ISNUMBER(OFFSET('Water Data'!$E$4,0,10*ROW('Water Data'!E158))),'Data Summary'!BV164="Yes"),100-OFFSET('Water Data'!$E$4,0,10*ROW('Water Data'!E158)),NA())</f>
        <v>#N/A</v>
      </c>
      <c r="H164" s="537" t="e">
        <f ca="1">+IF(AND(ISNUMBER(OFFSET('Water Data'!$E$6,0,10*ROW('Water Data'!E158))),'Data Summary'!BW164="Yes"),OFFSET('Water Data'!$E$6,0,10*ROW('Water Data'!E158)),NA())</f>
        <v>#N/A</v>
      </c>
      <c r="I164" s="537" t="e">
        <f ca="1">+IF(AND(ISNUMBER(OFFSET('Water Data'!$E$9,0,10*ROW('Water Data'!E158))),'Data Summary'!BX164="Yes"),OFFSET('Water Data'!$E$9,0,10*ROW('Water Data'!E158)),NA())</f>
        <v>#N/A</v>
      </c>
      <c r="J164" s="537" t="e">
        <f ca="1">+IF(AND(ISNUMBER(OFFSET('Water Data'!$F$4,0,10*ROW('Water Data'!F158))),'Data Summary'!BY164="Yes"),100-OFFSET('Water Data'!$F$4,0,10*ROW('Water Data'!F158)),NA())</f>
        <v>#N/A</v>
      </c>
      <c r="K164" s="537" t="e">
        <f ca="1">+IF(AND(ISNUMBER(OFFSET('Water Data'!$F$6,0,10*ROW('Water Data'!F158))),'Data Summary'!BZ164="Yes"),OFFSET('Water Data'!$F$6,0,10*ROW('Water Data'!F158)),NA())</f>
        <v>#N/A</v>
      </c>
      <c r="L164" s="537" t="e">
        <f ca="1">+IF(AND(ISNUMBER(OFFSET('Water Data'!$F$9,0,10*ROW('Water Data'!F158))),'Data Summary'!CA164="Yes"),OFFSET('Water Data'!$F$9,0,10*ROW('Water Data'!F158)),NA())</f>
        <v>#N/A</v>
      </c>
      <c r="M164" s="537" t="e">
        <f ca="1">+IF(AND(ISNUMBER(OFFSET('Water Data'!$G$4,0,10*ROW('Water Data'!G158))),'Data Summary'!CB164="Yes"),100-OFFSET('Water Data'!$G$4,0,10*ROW('Water Data'!G158)),NA())</f>
        <v>#N/A</v>
      </c>
      <c r="N164" s="537" t="e">
        <f ca="1">+IF(AND(ISNUMBER(OFFSET('Water Data'!$G$6,0,10*ROW('Water Data'!G158))),'Data Summary'!CC164="Yes"),OFFSET('Water Data'!$G$6,0,10*ROW('Water Data'!G158)),NA())</f>
        <v>#N/A</v>
      </c>
      <c r="O164" s="537" t="e">
        <f ca="1">+IF(AND(ISNUMBER(OFFSET('Water Data'!$G$9,0,10*ROW('Water Data'!G158))),'Data Summary'!CD164="Yes"),OFFSET('Water Data'!$G$9,0,10*ROW('Water Data'!G158)),NA())</f>
        <v>#N/A</v>
      </c>
      <c r="P164" s="537" t="e">
        <f ca="1">+IF(AND(ISNUMBER(OFFSET('Water Data'!$H$4,0,10*ROW('Water Data'!H158))),'Data Summary'!CE164="Yes"),100-OFFSET('Water Data'!$H$4,0,10*ROW('Water Data'!H158)),NA())</f>
        <v>#N/A</v>
      </c>
      <c r="Q164" s="537" t="e">
        <f ca="1">+IF(AND(ISNUMBER(OFFSET('Water Data'!$H$6,0,10*ROW('Water Data'!H158))),'Data Summary'!CF164="Yes"),OFFSET('Water Data'!$H$6,0,10*ROW('Water Data'!H158)),NA())</f>
        <v>#N/A</v>
      </c>
      <c r="R164" s="537" t="e">
        <f ca="1">+IF(AND(ISNUMBER(OFFSET('Water Data'!$H$9,0,10*ROW('Water Data'!H158))),'Data Summary'!CG164="Yes"),OFFSET('Water Data'!$H$9,0,10*ROW('Water Data'!H158)),NA())</f>
        <v>#N/A</v>
      </c>
      <c r="S164" s="537" t="e">
        <f ca="1">+IF(AND(ISNUMBER(OFFSET('Water Data'!$I$4,0,10*ROW('Water Data'!I158))),'Data Summary'!CH164="Yes"),100-OFFSET('Water Data'!$I$4,0,10*ROW('Water Data'!I158)),NA())</f>
        <v>#N/A</v>
      </c>
      <c r="T164" s="537" t="e">
        <f ca="1">+IF(AND(ISNUMBER(OFFSET('Water Data'!$I$6,0,10*ROW('Water Data'!I158))),'Data Summary'!CI164="Yes"),OFFSET('Water Data'!$I$6,0,10*ROW('Water Data'!I158)),NA())</f>
        <v>#N/A</v>
      </c>
      <c r="U164" s="537" t="e">
        <f ca="1">+IF(AND(ISNUMBER(OFFSET('Water Data'!$I$9,0,10*ROW('Water Data'!I158))),'Data Summary'!CJ164="Yes"),OFFSET('Water Data'!$I$9,0,10*ROW('Water Data'!I158)),NA())</f>
        <v>#N/A</v>
      </c>
      <c r="V164" s="538" t="e">
        <f ca="1">+IF(AND(ISNUMBER(OFFSET('Sanitation Data'!$D$4,0,10*ROW('Sanitation Data'!D158))),'Data Summary'!CK164="Yes"),100-OFFSET('Sanitation Data'!$D$4,0,10*ROW('Sanitation Data'!D158)),NA())</f>
        <v>#N/A</v>
      </c>
      <c r="W164" s="538" t="e">
        <f ca="1">+IF(AND(ISNUMBER(OFFSET('Sanitation Data'!$D$6,0,10*ROW('Sanitation Data'!D158))),'Data Summary'!CL164="Yes"),OFFSET('Sanitation Data'!$D$6,0,10*ROW('Sanitation Data'!D158)),NA())</f>
        <v>#N/A</v>
      </c>
      <c r="X164" s="538" t="e">
        <f ca="1">+IF(AND(ISNUMBER(OFFSET('Sanitation Data'!$D$10,0,10*ROW('Sanitation Data'!D158))),'Data Summary'!CM164="Yes"),OFFSET('Sanitation Data'!$D$10,0,10*ROW('Sanitation Data'!D158)),NA())</f>
        <v>#N/A</v>
      </c>
      <c r="Y164" s="538" t="e">
        <f ca="1">+IF(AND(ISNUMBER(OFFSET('Sanitation Data'!$D$11,0,10*ROW('Sanitation Data'!D158))),'Data Summary'!CN164="Yes"),OFFSET('Sanitation Data'!$D$11,0,10*ROW('Sanitation Data'!D158)),NA())</f>
        <v>#N/A</v>
      </c>
      <c r="Z164" s="538" t="e">
        <f ca="1">+IF(AND(ISNUMBER(OFFSET('Sanitation Data'!$D$12,0,10*ROW('Sanitation Data'!D158))),'Data Summary'!CO164="Yes"),OFFSET('Sanitation Data'!$D$12,0,10*ROW('Sanitation Data'!D158)),NA())</f>
        <v>#N/A</v>
      </c>
      <c r="AA164" s="538" t="e">
        <f ca="1">+IF(AND(ISNUMBER(OFFSET('Sanitation Data'!$E$4,0,10*ROW('Sanitation Data'!E158))),'Data Summary'!CP164="Yes"),100-OFFSET('Sanitation Data'!$E$4,0,10*ROW('Sanitation Data'!E158)),NA())</f>
        <v>#N/A</v>
      </c>
      <c r="AB164" s="538" t="e">
        <f ca="1">+IF(AND(ISNUMBER(OFFSET('Sanitation Data'!$E$6,0,10*ROW('Sanitation Data'!E158))),'Data Summary'!CQ164="Yes"),OFFSET('Sanitation Data'!$E$6,0,10*ROW('Sanitation Data'!E158)),NA())</f>
        <v>#N/A</v>
      </c>
      <c r="AC164" s="538" t="e">
        <f ca="1">+IF(AND(ISNUMBER(OFFSET('Sanitation Data'!$E$10,0,10*ROW('Sanitation Data'!E158))),'Data Summary'!CR164="Yes"),OFFSET('Sanitation Data'!$E$10,0,10*ROW('Sanitation Data'!E158)),NA())</f>
        <v>#N/A</v>
      </c>
      <c r="AD164" s="538" t="e">
        <f ca="1">+IF(AND(ISNUMBER(OFFSET('Sanitation Data'!$E$11,0,10*ROW('Sanitation Data'!E158))),'Data Summary'!CS164="Yes"),OFFSET('Sanitation Data'!$E$11,0,10*ROW('Sanitation Data'!E158)),NA())</f>
        <v>#N/A</v>
      </c>
      <c r="AE164" s="538" t="e">
        <f ca="1">+IF(AND(ISNUMBER(OFFSET('Sanitation Data'!$E$12,0,10*ROW('Sanitation Data'!E158))),'Data Summary'!CT164="Yes"),OFFSET('Sanitation Data'!$E$12,0,10*ROW('Sanitation Data'!E158)),NA())</f>
        <v>#N/A</v>
      </c>
      <c r="AF164" s="538" t="e">
        <f ca="1">+IF(AND(ISNUMBER(OFFSET('Sanitation Data'!$F$4,0,10*ROW('Sanitation Data'!F158))),'Data Summary'!CU164="Yes"),100-OFFSET('Sanitation Data'!$F$4,0,10*ROW('Sanitation Data'!F158)),NA())</f>
        <v>#N/A</v>
      </c>
      <c r="AG164" s="538" t="e">
        <f ca="1">+IF(AND(ISNUMBER(OFFSET('Sanitation Data'!$F$6,0,10*ROW('Sanitation Data'!F158))),'Data Summary'!CV164="Yes"),OFFSET('Sanitation Data'!$F$6,0,10*ROW('Sanitation Data'!F158)),NA())</f>
        <v>#N/A</v>
      </c>
      <c r="AH164" s="538" t="e">
        <f ca="1">+IF(AND(ISNUMBER(OFFSET('Sanitation Data'!$F$10,0,10*ROW('Sanitation Data'!F158))),'Data Summary'!CW164="Yes"),OFFSET('Sanitation Data'!$F$10,0,10*ROW('Sanitation Data'!F158)),NA())</f>
        <v>#N/A</v>
      </c>
      <c r="AI164" s="538" t="e">
        <f ca="1">+IF(AND(ISNUMBER(OFFSET('Sanitation Data'!$F$11,0,10*ROW('Sanitation Data'!F158))),'Data Summary'!CX164="Yes"),OFFSET('Sanitation Data'!$F$11,0,10*ROW('Sanitation Data'!F158)),NA())</f>
        <v>#N/A</v>
      </c>
      <c r="AJ164" s="538" t="e">
        <f ca="1">+IF(AND(ISNUMBER(OFFSET('Sanitation Data'!$F$12,0,10*ROW('Sanitation Data'!F158))),'Data Summary'!CY164="Yes"),OFFSET('Sanitation Data'!$F$12,0,10*ROW('Sanitation Data'!F158)),NA())</f>
        <v>#N/A</v>
      </c>
      <c r="AK164" s="538" t="e">
        <f ca="1">+IF(AND(ISNUMBER(OFFSET('Sanitation Data'!$G$4,0,10*ROW('Sanitation Data'!G158))),'Data Summary'!CZ164="Yes"),100-OFFSET('Sanitation Data'!$G$4,0,10*ROW('Sanitation Data'!G158)),NA())</f>
        <v>#N/A</v>
      </c>
      <c r="AL164" s="538" t="e">
        <f ca="1">+IF(AND(ISNUMBER(OFFSET('Sanitation Data'!$G$6,0,10*ROW('Sanitation Data'!G158))),'Data Summary'!DA164="Yes"),OFFSET('Sanitation Data'!$G$6,0,10*ROW('Sanitation Data'!G158)),NA())</f>
        <v>#N/A</v>
      </c>
      <c r="AM164" s="538" t="e">
        <f ca="1">+IF(AND(ISNUMBER(OFFSET('Sanitation Data'!$G$10,0,10*ROW('Sanitation Data'!G158))),'Data Summary'!DB164="Yes"),OFFSET('Sanitation Data'!$G$10,0,10*ROW('Sanitation Data'!G158)),NA())</f>
        <v>#N/A</v>
      </c>
      <c r="AN164" s="538" t="e">
        <f ca="1">+IF(AND(ISNUMBER(OFFSET('Sanitation Data'!$G$11,0,10*ROW('Sanitation Data'!G158))),'Data Summary'!DC164="Yes"),OFFSET('Sanitation Data'!$G$11,0,10*ROW('Sanitation Data'!G158)),NA())</f>
        <v>#N/A</v>
      </c>
      <c r="AO164" s="538" t="e">
        <f ca="1">+IF(AND(ISNUMBER(OFFSET('Sanitation Data'!$G$12,0,10*ROW('Sanitation Data'!G158))),'Data Summary'!DD164="Yes"),OFFSET('Sanitation Data'!$G$12,0,10*ROW('Sanitation Data'!G158)),NA())</f>
        <v>#N/A</v>
      </c>
      <c r="AP164" s="538" t="e">
        <f ca="1">+IF(AND(ISNUMBER(OFFSET('Sanitation Data'!$H$4,0,10*ROW('Sanitation Data'!H158))),'Data Summary'!DE164="Yes"),100-OFFSET('Sanitation Data'!$H$4,0,10*ROW('Sanitation Data'!H158)),NA())</f>
        <v>#N/A</v>
      </c>
      <c r="AQ164" s="538" t="e">
        <f ca="1">+IF(AND(ISNUMBER(OFFSET('Sanitation Data'!$H$6,0,10*ROW('Sanitation Data'!H158))),'Data Summary'!DF164="Yes"),OFFSET('Sanitation Data'!$H$6,0,10*ROW('Sanitation Data'!H158)),NA())</f>
        <v>#N/A</v>
      </c>
      <c r="AR164" s="538" t="e">
        <f ca="1">+IF(AND(ISNUMBER(OFFSET('Sanitation Data'!$H$10,0,10*ROW('Sanitation Data'!H158))),'Data Summary'!DG164="Yes"),OFFSET('Sanitation Data'!$H$10,0,10*ROW('Sanitation Data'!H158)),NA())</f>
        <v>#N/A</v>
      </c>
      <c r="AS164" s="538" t="e">
        <f ca="1">+IF(AND(ISNUMBER(OFFSET('Sanitation Data'!$H$11,0,10*ROW('Sanitation Data'!H158))),'Data Summary'!DH164="Yes"),OFFSET('Sanitation Data'!$H$11,0,10*ROW('Sanitation Data'!H158)),NA())</f>
        <v>#N/A</v>
      </c>
      <c r="AT164" s="538" t="e">
        <f ca="1">+IF(AND(ISNUMBER(OFFSET('Sanitation Data'!$H$12,0,10*ROW('Sanitation Data'!H158))),'Data Summary'!DI164="Yes"),OFFSET('Sanitation Data'!$H$12,0,10*ROW('Sanitation Data'!H158)),NA())</f>
        <v>#N/A</v>
      </c>
      <c r="AU164" s="538" t="e">
        <f ca="1">+IF(AND(ISNUMBER(OFFSET('Sanitation Data'!$I$4,0,10*ROW('Sanitation Data'!I158))),'Data Summary'!DJ164="Yes"),100-OFFSET('Sanitation Data'!$I$4,0,10*ROW('Sanitation Data'!I158)),NA())</f>
        <v>#N/A</v>
      </c>
      <c r="AV164" s="538" t="e">
        <f ca="1">+IF(AND(ISNUMBER(OFFSET('Sanitation Data'!$I$6,0,10*ROW('Sanitation Data'!I158))),'Data Summary'!DK164="Yes"),OFFSET('Sanitation Data'!$I$6,0,10*ROW('Sanitation Data'!I158)),NA())</f>
        <v>#N/A</v>
      </c>
      <c r="AW164" s="538" t="e">
        <f ca="1">+IF(AND(ISNUMBER(OFFSET('Sanitation Data'!$I$10,0,10*ROW('Sanitation Data'!I158))),'Data Summary'!DL164="Yes"),OFFSET('Sanitation Data'!$I$10,0,10*ROW('Sanitation Data'!I158)),NA())</f>
        <v>#N/A</v>
      </c>
      <c r="AX164" s="538" t="e">
        <f ca="1">+IF(AND(ISNUMBER(OFFSET('Sanitation Data'!$I$11,0,10*ROW('Sanitation Data'!I158))),'Data Summary'!DM164="Yes"),OFFSET('Sanitation Data'!$I$11,0,10*ROW('Sanitation Data'!I158)),NA())</f>
        <v>#N/A</v>
      </c>
      <c r="AY164" s="538" t="e">
        <f ca="1">+IF(AND(ISNUMBER(OFFSET('Sanitation Data'!$I$12,0,10*ROW('Sanitation Data'!I158))),'Data Summary'!DN164="Yes"),OFFSET('Sanitation Data'!$I$12,0,10*ROW('Sanitation Data'!I158)),NA())</f>
        <v>#N/A</v>
      </c>
      <c r="AZ164" s="539" t="e">
        <f ca="1">+IF(AND(ISNUMBER(OFFSET('Hygiene Data'!$D$5,0,10*ROW('Hygiene Data'!D158))),'Data Summary'!DO164="Yes"),OFFSET('Hygiene Data'!$D$5,0,10*ROW('Hygiene Data'!D158)),NA())</f>
        <v>#N/A</v>
      </c>
      <c r="BA164" s="539" t="e">
        <f ca="1">+IF(AND(ISNUMBER(OFFSET('Hygiene Data'!$D$7,0,10*ROW('Hygiene Data'!D158))),'Data Summary'!DP164="Yes"),OFFSET('Hygiene Data'!$D$7,0,10*ROW('Hygiene Data'!D158)),NA())</f>
        <v>#N/A</v>
      </c>
      <c r="BB164" s="539" t="e">
        <f ca="1">+IF(AND(ISNUMBER(OFFSET('Hygiene Data'!$D$9,0,10*ROW('Hygiene Data'!D158))),'Data Summary'!DQ164="Yes"),OFFSET('Hygiene Data'!$D$9,0,10*ROW('Hygiene Data'!D158)),NA())</f>
        <v>#N/A</v>
      </c>
      <c r="BC164" s="539" t="e">
        <f ca="1">+IF(AND(ISNUMBER(OFFSET('Hygiene Data'!$E$5,0,10*ROW('Hygiene Data'!E158))),'Data Summary'!DR164="Yes"),OFFSET('Hygiene Data'!$E$5,0,10*ROW('Hygiene Data'!E158)),NA())</f>
        <v>#N/A</v>
      </c>
      <c r="BD164" s="539" t="e">
        <f ca="1">+IF(AND(ISNUMBER(OFFSET('Hygiene Data'!$E$7,0,10*ROW('Hygiene Data'!E158))),'Data Summary'!DS164="Yes"),OFFSET('Hygiene Data'!$E$7,0,10*ROW('Hygiene Data'!E158)),NA())</f>
        <v>#N/A</v>
      </c>
      <c r="BE164" s="539" t="e">
        <f ca="1">+IF(AND(ISNUMBER(OFFSET('Hygiene Data'!$E$9,0,10*ROW('Hygiene Data'!E158))),'Data Summary'!DT164="Yes"),OFFSET('Hygiene Data'!$E$9,0,10*ROW('Hygiene Data'!E158)),NA())</f>
        <v>#N/A</v>
      </c>
      <c r="BF164" s="539" t="e">
        <f ca="1">+IF(AND(ISNUMBER(OFFSET('Hygiene Data'!$F$5,0,10*ROW('Hygiene Data'!F158))),'Data Summary'!DU164="Yes"),OFFSET('Hygiene Data'!$F$5,0,10*ROW('Hygiene Data'!F158)),NA())</f>
        <v>#N/A</v>
      </c>
      <c r="BG164" s="539" t="e">
        <f ca="1">+IF(AND(ISNUMBER(OFFSET('Hygiene Data'!$F$7,0,10*ROW('Hygiene Data'!F158))),'Data Summary'!DV164="Yes"),OFFSET('Hygiene Data'!$F$7,0,10*ROW('Hygiene Data'!F158)),NA())</f>
        <v>#N/A</v>
      </c>
      <c r="BH164" s="539" t="e">
        <f ca="1">+IF(AND(ISNUMBER(OFFSET('Hygiene Data'!$F$9,0,10*ROW('Hygiene Data'!F158))),'Data Summary'!DW164="Yes"),OFFSET('Hygiene Data'!$F$9,0,10*ROW('Hygiene Data'!F158)),NA())</f>
        <v>#N/A</v>
      </c>
      <c r="BI164" s="539" t="e">
        <f ca="1">+IF(AND(ISNUMBER(OFFSET('Hygiene Data'!$G$5,0,10*ROW('Hygiene Data'!G158))),'Data Summary'!DX164="Yes"),OFFSET('Hygiene Data'!$G$5,0,10*ROW('Hygiene Data'!G158)),NA())</f>
        <v>#N/A</v>
      </c>
      <c r="BJ164" s="539" t="e">
        <f ca="1">+IF(AND(ISNUMBER(OFFSET('Hygiene Data'!$G$7,0,10*ROW('Hygiene Data'!G158))),'Data Summary'!DY164="Yes"),OFFSET('Hygiene Data'!$G$7,0,10*ROW('Hygiene Data'!G158)),NA())</f>
        <v>#N/A</v>
      </c>
      <c r="BK164" s="539" t="e">
        <f ca="1">+IF(AND(ISNUMBER(OFFSET('Hygiene Data'!$G$9,0,10*ROW('Hygiene Data'!G158))),'Data Summary'!DZ164="Yes"),OFFSET('Hygiene Data'!$G$9,0,10*ROW('Hygiene Data'!G158)),NA())</f>
        <v>#N/A</v>
      </c>
      <c r="BL164" s="539" t="e">
        <f ca="1">+IF(AND(ISNUMBER(OFFSET('Hygiene Data'!$H$5,0,10*ROW('Hygiene Data'!H158))),'Data Summary'!EA164="Yes"),OFFSET('Hygiene Data'!$H$5,0,10*ROW('Hygiene Data'!H158)),NA())</f>
        <v>#N/A</v>
      </c>
      <c r="BM164" s="539" t="e">
        <f ca="1">+IF(AND(ISNUMBER(OFFSET('Hygiene Data'!$H$7,0,10*ROW('Hygiene Data'!H158))),'Data Summary'!EB164="Yes"),OFFSET('Hygiene Data'!$H$7,0,10*ROW('Hygiene Data'!H158)),NA())</f>
        <v>#N/A</v>
      </c>
      <c r="BN164" s="539" t="e">
        <f ca="1">+IF(AND(ISNUMBER(OFFSET('Hygiene Data'!$H$9,0,10*ROW('Hygiene Data'!H158))),'Data Summary'!EC164="Yes"),OFFSET('Hygiene Data'!$H$9,0,10*ROW('Hygiene Data'!H158)),NA())</f>
        <v>#N/A</v>
      </c>
      <c r="BO164" s="539" t="e">
        <f ca="1">+IF(AND(ISNUMBER(OFFSET('Hygiene Data'!$I$5,0,10*ROW('Hygiene Data'!I158))),'Data Summary'!ED164="Yes"),OFFSET('Hygiene Data'!$I$5,0,10*ROW('Hygiene Data'!I158)),NA())</f>
        <v>#N/A</v>
      </c>
      <c r="BP164" s="539" t="e">
        <f ca="1">+IF(AND(ISNUMBER(OFFSET('Hygiene Data'!$I$7,0,10*ROW('Hygiene Data'!I158))),'Data Summary'!EE164="Yes"),OFFSET('Hygiene Data'!$I$7,0,10*ROW('Hygiene Data'!I158)),NA())</f>
        <v>#N/A</v>
      </c>
      <c r="BQ164" s="539" t="e">
        <f ca="1">+IF(AND(ISNUMBER(OFFSET('Hygiene Data'!$I$9,0,10*ROW('Hygiene Data'!I158))),'Data Summary'!EF164="Yes"),OFFSET('Hygiene Data'!$I$9,0,10*ROW('Hygiene Data'!I158)),NA())</f>
        <v>#N/A</v>
      </c>
    </row>
    <row r="165" spans="1:69" x14ac:dyDescent="0.25">
      <c r="A165" s="535" t="e">
        <f ca="1">+RIGHT('Data Summary'!A165,LEN('Data Summary'!A165)-9)</f>
        <v>#VALUE!</v>
      </c>
      <c r="B165" s="509" t="str">
        <f ca="1">+IF(ISTEXT('Data Summary'!B165),'Data Summary'!B165,"")</f>
        <v/>
      </c>
      <c r="C165" s="536" t="e">
        <f ca="1">+VALUE('Data Summary'!C165)</f>
        <v>#VALUE!</v>
      </c>
      <c r="D165" s="537" t="e">
        <f ca="1">+IF(AND(ISNUMBER(OFFSET('Water Data'!$D$4,0,10*ROW('Water Data'!D159))),'Data Summary'!BS165="Yes"),100-OFFSET('Water Data'!$D$4,0,10*ROW('Water Data'!D159)),NA())</f>
        <v>#N/A</v>
      </c>
      <c r="E165" s="537" t="e">
        <f ca="1">+IF(AND(ISNUMBER(OFFSET('Water Data'!$D$6,0,10*ROW('Water Data'!D159))),'Data Summary'!BT165="Yes"),OFFSET('Water Data'!$D$6,0,10*ROW('Water Data'!D159)),NA())</f>
        <v>#N/A</v>
      </c>
      <c r="F165" s="537" t="e">
        <f ca="1">+IF(AND(ISNUMBER(OFFSET('Water Data'!$D$9,0,10*ROW('Water Data'!D159))),'Data Summary'!BU165="Yes"),OFFSET('Water Data'!$D$9,0,10*ROW('Water Data'!D159)),NA())</f>
        <v>#N/A</v>
      </c>
      <c r="G165" s="537" t="e">
        <f ca="1">+IF(AND(ISNUMBER(OFFSET('Water Data'!$E$4,0,10*ROW('Water Data'!E159))),'Data Summary'!BV165="Yes"),100-OFFSET('Water Data'!$E$4,0,10*ROW('Water Data'!E159)),NA())</f>
        <v>#N/A</v>
      </c>
      <c r="H165" s="537" t="e">
        <f ca="1">+IF(AND(ISNUMBER(OFFSET('Water Data'!$E$6,0,10*ROW('Water Data'!E159))),'Data Summary'!BW165="Yes"),OFFSET('Water Data'!$E$6,0,10*ROW('Water Data'!E159)),NA())</f>
        <v>#N/A</v>
      </c>
      <c r="I165" s="537" t="e">
        <f ca="1">+IF(AND(ISNUMBER(OFFSET('Water Data'!$E$9,0,10*ROW('Water Data'!E159))),'Data Summary'!BX165="Yes"),OFFSET('Water Data'!$E$9,0,10*ROW('Water Data'!E159)),NA())</f>
        <v>#N/A</v>
      </c>
      <c r="J165" s="537" t="e">
        <f ca="1">+IF(AND(ISNUMBER(OFFSET('Water Data'!$F$4,0,10*ROW('Water Data'!F159))),'Data Summary'!BY165="Yes"),100-OFFSET('Water Data'!$F$4,0,10*ROW('Water Data'!F159)),NA())</f>
        <v>#N/A</v>
      </c>
      <c r="K165" s="537" t="e">
        <f ca="1">+IF(AND(ISNUMBER(OFFSET('Water Data'!$F$6,0,10*ROW('Water Data'!F159))),'Data Summary'!BZ165="Yes"),OFFSET('Water Data'!$F$6,0,10*ROW('Water Data'!F159)),NA())</f>
        <v>#N/A</v>
      </c>
      <c r="L165" s="537" t="e">
        <f ca="1">+IF(AND(ISNUMBER(OFFSET('Water Data'!$F$9,0,10*ROW('Water Data'!F159))),'Data Summary'!CA165="Yes"),OFFSET('Water Data'!$F$9,0,10*ROW('Water Data'!F159)),NA())</f>
        <v>#N/A</v>
      </c>
      <c r="M165" s="537" t="e">
        <f ca="1">+IF(AND(ISNUMBER(OFFSET('Water Data'!$G$4,0,10*ROW('Water Data'!G159))),'Data Summary'!CB165="Yes"),100-OFFSET('Water Data'!$G$4,0,10*ROW('Water Data'!G159)),NA())</f>
        <v>#N/A</v>
      </c>
      <c r="N165" s="537" t="e">
        <f ca="1">+IF(AND(ISNUMBER(OFFSET('Water Data'!$G$6,0,10*ROW('Water Data'!G159))),'Data Summary'!CC165="Yes"),OFFSET('Water Data'!$G$6,0,10*ROW('Water Data'!G159)),NA())</f>
        <v>#N/A</v>
      </c>
      <c r="O165" s="537" t="e">
        <f ca="1">+IF(AND(ISNUMBER(OFFSET('Water Data'!$G$9,0,10*ROW('Water Data'!G159))),'Data Summary'!CD165="Yes"),OFFSET('Water Data'!$G$9,0,10*ROW('Water Data'!G159)),NA())</f>
        <v>#N/A</v>
      </c>
      <c r="P165" s="537" t="e">
        <f ca="1">+IF(AND(ISNUMBER(OFFSET('Water Data'!$H$4,0,10*ROW('Water Data'!H159))),'Data Summary'!CE165="Yes"),100-OFFSET('Water Data'!$H$4,0,10*ROW('Water Data'!H159)),NA())</f>
        <v>#N/A</v>
      </c>
      <c r="Q165" s="537" t="e">
        <f ca="1">+IF(AND(ISNUMBER(OFFSET('Water Data'!$H$6,0,10*ROW('Water Data'!H159))),'Data Summary'!CF165="Yes"),OFFSET('Water Data'!$H$6,0,10*ROW('Water Data'!H159)),NA())</f>
        <v>#N/A</v>
      </c>
      <c r="R165" s="537" t="e">
        <f ca="1">+IF(AND(ISNUMBER(OFFSET('Water Data'!$H$9,0,10*ROW('Water Data'!H159))),'Data Summary'!CG165="Yes"),OFFSET('Water Data'!$H$9,0,10*ROW('Water Data'!H159)),NA())</f>
        <v>#N/A</v>
      </c>
      <c r="S165" s="537" t="e">
        <f ca="1">+IF(AND(ISNUMBER(OFFSET('Water Data'!$I$4,0,10*ROW('Water Data'!I159))),'Data Summary'!CH165="Yes"),100-OFFSET('Water Data'!$I$4,0,10*ROW('Water Data'!I159)),NA())</f>
        <v>#N/A</v>
      </c>
      <c r="T165" s="537" t="e">
        <f ca="1">+IF(AND(ISNUMBER(OFFSET('Water Data'!$I$6,0,10*ROW('Water Data'!I159))),'Data Summary'!CI165="Yes"),OFFSET('Water Data'!$I$6,0,10*ROW('Water Data'!I159)),NA())</f>
        <v>#N/A</v>
      </c>
      <c r="U165" s="537" t="e">
        <f ca="1">+IF(AND(ISNUMBER(OFFSET('Water Data'!$I$9,0,10*ROW('Water Data'!I159))),'Data Summary'!CJ165="Yes"),OFFSET('Water Data'!$I$9,0,10*ROW('Water Data'!I159)),NA())</f>
        <v>#N/A</v>
      </c>
      <c r="V165" s="538" t="e">
        <f ca="1">+IF(AND(ISNUMBER(OFFSET('Sanitation Data'!$D$4,0,10*ROW('Sanitation Data'!D159))),'Data Summary'!CK165="Yes"),100-OFFSET('Sanitation Data'!$D$4,0,10*ROW('Sanitation Data'!D159)),NA())</f>
        <v>#N/A</v>
      </c>
      <c r="W165" s="538" t="e">
        <f ca="1">+IF(AND(ISNUMBER(OFFSET('Sanitation Data'!$D$6,0,10*ROW('Sanitation Data'!D159))),'Data Summary'!CL165="Yes"),OFFSET('Sanitation Data'!$D$6,0,10*ROW('Sanitation Data'!D159)),NA())</f>
        <v>#N/A</v>
      </c>
      <c r="X165" s="538" t="e">
        <f ca="1">+IF(AND(ISNUMBER(OFFSET('Sanitation Data'!$D$10,0,10*ROW('Sanitation Data'!D159))),'Data Summary'!CM165="Yes"),OFFSET('Sanitation Data'!$D$10,0,10*ROW('Sanitation Data'!D159)),NA())</f>
        <v>#N/A</v>
      </c>
      <c r="Y165" s="538" t="e">
        <f ca="1">+IF(AND(ISNUMBER(OFFSET('Sanitation Data'!$D$11,0,10*ROW('Sanitation Data'!D159))),'Data Summary'!CN165="Yes"),OFFSET('Sanitation Data'!$D$11,0,10*ROW('Sanitation Data'!D159)),NA())</f>
        <v>#N/A</v>
      </c>
      <c r="Z165" s="538" t="e">
        <f ca="1">+IF(AND(ISNUMBER(OFFSET('Sanitation Data'!$D$12,0,10*ROW('Sanitation Data'!D159))),'Data Summary'!CO165="Yes"),OFFSET('Sanitation Data'!$D$12,0,10*ROW('Sanitation Data'!D159)),NA())</f>
        <v>#N/A</v>
      </c>
      <c r="AA165" s="538" t="e">
        <f ca="1">+IF(AND(ISNUMBER(OFFSET('Sanitation Data'!$E$4,0,10*ROW('Sanitation Data'!E159))),'Data Summary'!CP165="Yes"),100-OFFSET('Sanitation Data'!$E$4,0,10*ROW('Sanitation Data'!E159)),NA())</f>
        <v>#N/A</v>
      </c>
      <c r="AB165" s="538" t="e">
        <f ca="1">+IF(AND(ISNUMBER(OFFSET('Sanitation Data'!$E$6,0,10*ROW('Sanitation Data'!E159))),'Data Summary'!CQ165="Yes"),OFFSET('Sanitation Data'!$E$6,0,10*ROW('Sanitation Data'!E159)),NA())</f>
        <v>#N/A</v>
      </c>
      <c r="AC165" s="538" t="e">
        <f ca="1">+IF(AND(ISNUMBER(OFFSET('Sanitation Data'!$E$10,0,10*ROW('Sanitation Data'!E159))),'Data Summary'!CR165="Yes"),OFFSET('Sanitation Data'!$E$10,0,10*ROW('Sanitation Data'!E159)),NA())</f>
        <v>#N/A</v>
      </c>
      <c r="AD165" s="538" t="e">
        <f ca="1">+IF(AND(ISNUMBER(OFFSET('Sanitation Data'!$E$11,0,10*ROW('Sanitation Data'!E159))),'Data Summary'!CS165="Yes"),OFFSET('Sanitation Data'!$E$11,0,10*ROW('Sanitation Data'!E159)),NA())</f>
        <v>#N/A</v>
      </c>
      <c r="AE165" s="538" t="e">
        <f ca="1">+IF(AND(ISNUMBER(OFFSET('Sanitation Data'!$E$12,0,10*ROW('Sanitation Data'!E159))),'Data Summary'!CT165="Yes"),OFFSET('Sanitation Data'!$E$12,0,10*ROW('Sanitation Data'!E159)),NA())</f>
        <v>#N/A</v>
      </c>
      <c r="AF165" s="538" t="e">
        <f ca="1">+IF(AND(ISNUMBER(OFFSET('Sanitation Data'!$F$4,0,10*ROW('Sanitation Data'!F159))),'Data Summary'!CU165="Yes"),100-OFFSET('Sanitation Data'!$F$4,0,10*ROW('Sanitation Data'!F159)),NA())</f>
        <v>#N/A</v>
      </c>
      <c r="AG165" s="538" t="e">
        <f ca="1">+IF(AND(ISNUMBER(OFFSET('Sanitation Data'!$F$6,0,10*ROW('Sanitation Data'!F159))),'Data Summary'!CV165="Yes"),OFFSET('Sanitation Data'!$F$6,0,10*ROW('Sanitation Data'!F159)),NA())</f>
        <v>#N/A</v>
      </c>
      <c r="AH165" s="538" t="e">
        <f ca="1">+IF(AND(ISNUMBER(OFFSET('Sanitation Data'!$F$10,0,10*ROW('Sanitation Data'!F159))),'Data Summary'!CW165="Yes"),OFFSET('Sanitation Data'!$F$10,0,10*ROW('Sanitation Data'!F159)),NA())</f>
        <v>#N/A</v>
      </c>
      <c r="AI165" s="538" t="e">
        <f ca="1">+IF(AND(ISNUMBER(OFFSET('Sanitation Data'!$F$11,0,10*ROW('Sanitation Data'!F159))),'Data Summary'!CX165="Yes"),OFFSET('Sanitation Data'!$F$11,0,10*ROW('Sanitation Data'!F159)),NA())</f>
        <v>#N/A</v>
      </c>
      <c r="AJ165" s="538" t="e">
        <f ca="1">+IF(AND(ISNUMBER(OFFSET('Sanitation Data'!$F$12,0,10*ROW('Sanitation Data'!F159))),'Data Summary'!CY165="Yes"),OFFSET('Sanitation Data'!$F$12,0,10*ROW('Sanitation Data'!F159)),NA())</f>
        <v>#N/A</v>
      </c>
      <c r="AK165" s="538" t="e">
        <f ca="1">+IF(AND(ISNUMBER(OFFSET('Sanitation Data'!$G$4,0,10*ROW('Sanitation Data'!G159))),'Data Summary'!CZ165="Yes"),100-OFFSET('Sanitation Data'!$G$4,0,10*ROW('Sanitation Data'!G159)),NA())</f>
        <v>#N/A</v>
      </c>
      <c r="AL165" s="538" t="e">
        <f ca="1">+IF(AND(ISNUMBER(OFFSET('Sanitation Data'!$G$6,0,10*ROW('Sanitation Data'!G159))),'Data Summary'!DA165="Yes"),OFFSET('Sanitation Data'!$G$6,0,10*ROW('Sanitation Data'!G159)),NA())</f>
        <v>#N/A</v>
      </c>
      <c r="AM165" s="538" t="e">
        <f ca="1">+IF(AND(ISNUMBER(OFFSET('Sanitation Data'!$G$10,0,10*ROW('Sanitation Data'!G159))),'Data Summary'!DB165="Yes"),OFFSET('Sanitation Data'!$G$10,0,10*ROW('Sanitation Data'!G159)),NA())</f>
        <v>#N/A</v>
      </c>
      <c r="AN165" s="538" t="e">
        <f ca="1">+IF(AND(ISNUMBER(OFFSET('Sanitation Data'!$G$11,0,10*ROW('Sanitation Data'!G159))),'Data Summary'!DC165="Yes"),OFFSET('Sanitation Data'!$G$11,0,10*ROW('Sanitation Data'!G159)),NA())</f>
        <v>#N/A</v>
      </c>
      <c r="AO165" s="538" t="e">
        <f ca="1">+IF(AND(ISNUMBER(OFFSET('Sanitation Data'!$G$12,0,10*ROW('Sanitation Data'!G159))),'Data Summary'!DD165="Yes"),OFFSET('Sanitation Data'!$G$12,0,10*ROW('Sanitation Data'!G159)),NA())</f>
        <v>#N/A</v>
      </c>
      <c r="AP165" s="538" t="e">
        <f ca="1">+IF(AND(ISNUMBER(OFFSET('Sanitation Data'!$H$4,0,10*ROW('Sanitation Data'!H159))),'Data Summary'!DE165="Yes"),100-OFFSET('Sanitation Data'!$H$4,0,10*ROW('Sanitation Data'!H159)),NA())</f>
        <v>#N/A</v>
      </c>
      <c r="AQ165" s="538" t="e">
        <f ca="1">+IF(AND(ISNUMBER(OFFSET('Sanitation Data'!$H$6,0,10*ROW('Sanitation Data'!H159))),'Data Summary'!DF165="Yes"),OFFSET('Sanitation Data'!$H$6,0,10*ROW('Sanitation Data'!H159)),NA())</f>
        <v>#N/A</v>
      </c>
      <c r="AR165" s="538" t="e">
        <f ca="1">+IF(AND(ISNUMBER(OFFSET('Sanitation Data'!$H$10,0,10*ROW('Sanitation Data'!H159))),'Data Summary'!DG165="Yes"),OFFSET('Sanitation Data'!$H$10,0,10*ROW('Sanitation Data'!H159)),NA())</f>
        <v>#N/A</v>
      </c>
      <c r="AS165" s="538" t="e">
        <f ca="1">+IF(AND(ISNUMBER(OFFSET('Sanitation Data'!$H$11,0,10*ROW('Sanitation Data'!H159))),'Data Summary'!DH165="Yes"),OFFSET('Sanitation Data'!$H$11,0,10*ROW('Sanitation Data'!H159)),NA())</f>
        <v>#N/A</v>
      </c>
      <c r="AT165" s="538" t="e">
        <f ca="1">+IF(AND(ISNUMBER(OFFSET('Sanitation Data'!$H$12,0,10*ROW('Sanitation Data'!H159))),'Data Summary'!DI165="Yes"),OFFSET('Sanitation Data'!$H$12,0,10*ROW('Sanitation Data'!H159)),NA())</f>
        <v>#N/A</v>
      </c>
      <c r="AU165" s="538" t="e">
        <f ca="1">+IF(AND(ISNUMBER(OFFSET('Sanitation Data'!$I$4,0,10*ROW('Sanitation Data'!I159))),'Data Summary'!DJ165="Yes"),100-OFFSET('Sanitation Data'!$I$4,0,10*ROW('Sanitation Data'!I159)),NA())</f>
        <v>#N/A</v>
      </c>
      <c r="AV165" s="538" t="e">
        <f ca="1">+IF(AND(ISNUMBER(OFFSET('Sanitation Data'!$I$6,0,10*ROW('Sanitation Data'!I159))),'Data Summary'!DK165="Yes"),OFFSET('Sanitation Data'!$I$6,0,10*ROW('Sanitation Data'!I159)),NA())</f>
        <v>#N/A</v>
      </c>
      <c r="AW165" s="538" t="e">
        <f ca="1">+IF(AND(ISNUMBER(OFFSET('Sanitation Data'!$I$10,0,10*ROW('Sanitation Data'!I159))),'Data Summary'!DL165="Yes"),OFFSET('Sanitation Data'!$I$10,0,10*ROW('Sanitation Data'!I159)),NA())</f>
        <v>#N/A</v>
      </c>
      <c r="AX165" s="538" t="e">
        <f ca="1">+IF(AND(ISNUMBER(OFFSET('Sanitation Data'!$I$11,0,10*ROW('Sanitation Data'!I159))),'Data Summary'!DM165="Yes"),OFFSET('Sanitation Data'!$I$11,0,10*ROW('Sanitation Data'!I159)),NA())</f>
        <v>#N/A</v>
      </c>
      <c r="AY165" s="538" t="e">
        <f ca="1">+IF(AND(ISNUMBER(OFFSET('Sanitation Data'!$I$12,0,10*ROW('Sanitation Data'!I159))),'Data Summary'!DN165="Yes"),OFFSET('Sanitation Data'!$I$12,0,10*ROW('Sanitation Data'!I159)),NA())</f>
        <v>#N/A</v>
      </c>
      <c r="AZ165" s="539" t="e">
        <f ca="1">+IF(AND(ISNUMBER(OFFSET('Hygiene Data'!$D$5,0,10*ROW('Hygiene Data'!D159))),'Data Summary'!DO165="Yes"),OFFSET('Hygiene Data'!$D$5,0,10*ROW('Hygiene Data'!D159)),NA())</f>
        <v>#N/A</v>
      </c>
      <c r="BA165" s="539" t="e">
        <f ca="1">+IF(AND(ISNUMBER(OFFSET('Hygiene Data'!$D$7,0,10*ROW('Hygiene Data'!D159))),'Data Summary'!DP165="Yes"),OFFSET('Hygiene Data'!$D$7,0,10*ROW('Hygiene Data'!D159)),NA())</f>
        <v>#N/A</v>
      </c>
      <c r="BB165" s="539" t="e">
        <f ca="1">+IF(AND(ISNUMBER(OFFSET('Hygiene Data'!$D$9,0,10*ROW('Hygiene Data'!D159))),'Data Summary'!DQ165="Yes"),OFFSET('Hygiene Data'!$D$9,0,10*ROW('Hygiene Data'!D159)),NA())</f>
        <v>#N/A</v>
      </c>
      <c r="BC165" s="539" t="e">
        <f ca="1">+IF(AND(ISNUMBER(OFFSET('Hygiene Data'!$E$5,0,10*ROW('Hygiene Data'!E159))),'Data Summary'!DR165="Yes"),OFFSET('Hygiene Data'!$E$5,0,10*ROW('Hygiene Data'!E159)),NA())</f>
        <v>#N/A</v>
      </c>
      <c r="BD165" s="539" t="e">
        <f ca="1">+IF(AND(ISNUMBER(OFFSET('Hygiene Data'!$E$7,0,10*ROW('Hygiene Data'!E159))),'Data Summary'!DS165="Yes"),OFFSET('Hygiene Data'!$E$7,0,10*ROW('Hygiene Data'!E159)),NA())</f>
        <v>#N/A</v>
      </c>
      <c r="BE165" s="539" t="e">
        <f ca="1">+IF(AND(ISNUMBER(OFFSET('Hygiene Data'!$E$9,0,10*ROW('Hygiene Data'!E159))),'Data Summary'!DT165="Yes"),OFFSET('Hygiene Data'!$E$9,0,10*ROW('Hygiene Data'!E159)),NA())</f>
        <v>#N/A</v>
      </c>
      <c r="BF165" s="539" t="e">
        <f ca="1">+IF(AND(ISNUMBER(OFFSET('Hygiene Data'!$F$5,0,10*ROW('Hygiene Data'!F159))),'Data Summary'!DU165="Yes"),OFFSET('Hygiene Data'!$F$5,0,10*ROW('Hygiene Data'!F159)),NA())</f>
        <v>#N/A</v>
      </c>
      <c r="BG165" s="539" t="e">
        <f ca="1">+IF(AND(ISNUMBER(OFFSET('Hygiene Data'!$F$7,0,10*ROW('Hygiene Data'!F159))),'Data Summary'!DV165="Yes"),OFFSET('Hygiene Data'!$F$7,0,10*ROW('Hygiene Data'!F159)),NA())</f>
        <v>#N/A</v>
      </c>
      <c r="BH165" s="539" t="e">
        <f ca="1">+IF(AND(ISNUMBER(OFFSET('Hygiene Data'!$F$9,0,10*ROW('Hygiene Data'!F159))),'Data Summary'!DW165="Yes"),OFFSET('Hygiene Data'!$F$9,0,10*ROW('Hygiene Data'!F159)),NA())</f>
        <v>#N/A</v>
      </c>
      <c r="BI165" s="539" t="e">
        <f ca="1">+IF(AND(ISNUMBER(OFFSET('Hygiene Data'!$G$5,0,10*ROW('Hygiene Data'!G159))),'Data Summary'!DX165="Yes"),OFFSET('Hygiene Data'!$G$5,0,10*ROW('Hygiene Data'!G159)),NA())</f>
        <v>#N/A</v>
      </c>
      <c r="BJ165" s="539" t="e">
        <f ca="1">+IF(AND(ISNUMBER(OFFSET('Hygiene Data'!$G$7,0,10*ROW('Hygiene Data'!G159))),'Data Summary'!DY165="Yes"),OFFSET('Hygiene Data'!$G$7,0,10*ROW('Hygiene Data'!G159)),NA())</f>
        <v>#N/A</v>
      </c>
      <c r="BK165" s="539" t="e">
        <f ca="1">+IF(AND(ISNUMBER(OFFSET('Hygiene Data'!$G$9,0,10*ROW('Hygiene Data'!G159))),'Data Summary'!DZ165="Yes"),OFFSET('Hygiene Data'!$G$9,0,10*ROW('Hygiene Data'!G159)),NA())</f>
        <v>#N/A</v>
      </c>
      <c r="BL165" s="539" t="e">
        <f ca="1">+IF(AND(ISNUMBER(OFFSET('Hygiene Data'!$H$5,0,10*ROW('Hygiene Data'!H159))),'Data Summary'!EA165="Yes"),OFFSET('Hygiene Data'!$H$5,0,10*ROW('Hygiene Data'!H159)),NA())</f>
        <v>#N/A</v>
      </c>
      <c r="BM165" s="539" t="e">
        <f ca="1">+IF(AND(ISNUMBER(OFFSET('Hygiene Data'!$H$7,0,10*ROW('Hygiene Data'!H159))),'Data Summary'!EB165="Yes"),OFFSET('Hygiene Data'!$H$7,0,10*ROW('Hygiene Data'!H159)),NA())</f>
        <v>#N/A</v>
      </c>
      <c r="BN165" s="539" t="e">
        <f ca="1">+IF(AND(ISNUMBER(OFFSET('Hygiene Data'!$H$9,0,10*ROW('Hygiene Data'!H159))),'Data Summary'!EC165="Yes"),OFFSET('Hygiene Data'!$H$9,0,10*ROW('Hygiene Data'!H159)),NA())</f>
        <v>#N/A</v>
      </c>
      <c r="BO165" s="539" t="e">
        <f ca="1">+IF(AND(ISNUMBER(OFFSET('Hygiene Data'!$I$5,0,10*ROW('Hygiene Data'!I159))),'Data Summary'!ED165="Yes"),OFFSET('Hygiene Data'!$I$5,0,10*ROW('Hygiene Data'!I159)),NA())</f>
        <v>#N/A</v>
      </c>
      <c r="BP165" s="539" t="e">
        <f ca="1">+IF(AND(ISNUMBER(OFFSET('Hygiene Data'!$I$7,0,10*ROW('Hygiene Data'!I159))),'Data Summary'!EE165="Yes"),OFFSET('Hygiene Data'!$I$7,0,10*ROW('Hygiene Data'!I159)),NA())</f>
        <v>#N/A</v>
      </c>
      <c r="BQ165" s="539" t="e">
        <f ca="1">+IF(AND(ISNUMBER(OFFSET('Hygiene Data'!$I$9,0,10*ROW('Hygiene Data'!I159))),'Data Summary'!EF165="Yes"),OFFSET('Hygiene Data'!$I$9,0,10*ROW('Hygiene Data'!I159)),NA())</f>
        <v>#N/A</v>
      </c>
    </row>
    <row r="166" spans="1:69" x14ac:dyDescent="0.25">
      <c r="A166" s="535" t="e">
        <f ca="1">+RIGHT('Data Summary'!A166,LEN('Data Summary'!A166)-9)</f>
        <v>#VALUE!</v>
      </c>
      <c r="B166" s="509" t="str">
        <f ca="1">+IF(ISTEXT('Data Summary'!B166),'Data Summary'!B166,"")</f>
        <v/>
      </c>
      <c r="C166" s="536" t="e">
        <f ca="1">+VALUE('Data Summary'!C166)</f>
        <v>#VALUE!</v>
      </c>
      <c r="D166" s="537" t="e">
        <f ca="1">+IF(AND(ISNUMBER(OFFSET('Water Data'!$D$4,0,10*ROW('Water Data'!D160))),'Data Summary'!BS166="Yes"),100-OFFSET('Water Data'!$D$4,0,10*ROW('Water Data'!D160)),NA())</f>
        <v>#N/A</v>
      </c>
      <c r="E166" s="537" t="e">
        <f ca="1">+IF(AND(ISNUMBER(OFFSET('Water Data'!$D$6,0,10*ROW('Water Data'!D160))),'Data Summary'!BT166="Yes"),OFFSET('Water Data'!$D$6,0,10*ROW('Water Data'!D160)),NA())</f>
        <v>#N/A</v>
      </c>
      <c r="F166" s="537" t="e">
        <f ca="1">+IF(AND(ISNUMBER(OFFSET('Water Data'!$D$9,0,10*ROW('Water Data'!D160))),'Data Summary'!BU166="Yes"),OFFSET('Water Data'!$D$9,0,10*ROW('Water Data'!D160)),NA())</f>
        <v>#N/A</v>
      </c>
      <c r="G166" s="537" t="e">
        <f ca="1">+IF(AND(ISNUMBER(OFFSET('Water Data'!$E$4,0,10*ROW('Water Data'!E160))),'Data Summary'!BV166="Yes"),100-OFFSET('Water Data'!$E$4,0,10*ROW('Water Data'!E160)),NA())</f>
        <v>#N/A</v>
      </c>
      <c r="H166" s="537" t="e">
        <f ca="1">+IF(AND(ISNUMBER(OFFSET('Water Data'!$E$6,0,10*ROW('Water Data'!E160))),'Data Summary'!BW166="Yes"),OFFSET('Water Data'!$E$6,0,10*ROW('Water Data'!E160)),NA())</f>
        <v>#N/A</v>
      </c>
      <c r="I166" s="537" t="e">
        <f ca="1">+IF(AND(ISNUMBER(OFFSET('Water Data'!$E$9,0,10*ROW('Water Data'!E160))),'Data Summary'!BX166="Yes"),OFFSET('Water Data'!$E$9,0,10*ROW('Water Data'!E160)),NA())</f>
        <v>#N/A</v>
      </c>
      <c r="J166" s="537" t="e">
        <f ca="1">+IF(AND(ISNUMBER(OFFSET('Water Data'!$F$4,0,10*ROW('Water Data'!F160))),'Data Summary'!BY166="Yes"),100-OFFSET('Water Data'!$F$4,0,10*ROW('Water Data'!F160)),NA())</f>
        <v>#N/A</v>
      </c>
      <c r="K166" s="537" t="e">
        <f ca="1">+IF(AND(ISNUMBER(OFFSET('Water Data'!$F$6,0,10*ROW('Water Data'!F160))),'Data Summary'!BZ166="Yes"),OFFSET('Water Data'!$F$6,0,10*ROW('Water Data'!F160)),NA())</f>
        <v>#N/A</v>
      </c>
      <c r="L166" s="537" t="e">
        <f ca="1">+IF(AND(ISNUMBER(OFFSET('Water Data'!$F$9,0,10*ROW('Water Data'!F160))),'Data Summary'!CA166="Yes"),OFFSET('Water Data'!$F$9,0,10*ROW('Water Data'!F160)),NA())</f>
        <v>#N/A</v>
      </c>
      <c r="M166" s="537" t="e">
        <f ca="1">+IF(AND(ISNUMBER(OFFSET('Water Data'!$G$4,0,10*ROW('Water Data'!G160))),'Data Summary'!CB166="Yes"),100-OFFSET('Water Data'!$G$4,0,10*ROW('Water Data'!G160)),NA())</f>
        <v>#N/A</v>
      </c>
      <c r="N166" s="537" t="e">
        <f ca="1">+IF(AND(ISNUMBER(OFFSET('Water Data'!$G$6,0,10*ROW('Water Data'!G160))),'Data Summary'!CC166="Yes"),OFFSET('Water Data'!$G$6,0,10*ROW('Water Data'!G160)),NA())</f>
        <v>#N/A</v>
      </c>
      <c r="O166" s="537" t="e">
        <f ca="1">+IF(AND(ISNUMBER(OFFSET('Water Data'!$G$9,0,10*ROW('Water Data'!G160))),'Data Summary'!CD166="Yes"),OFFSET('Water Data'!$G$9,0,10*ROW('Water Data'!G160)),NA())</f>
        <v>#N/A</v>
      </c>
      <c r="P166" s="537" t="e">
        <f ca="1">+IF(AND(ISNUMBER(OFFSET('Water Data'!$H$4,0,10*ROW('Water Data'!H160))),'Data Summary'!CE166="Yes"),100-OFFSET('Water Data'!$H$4,0,10*ROW('Water Data'!H160)),NA())</f>
        <v>#N/A</v>
      </c>
      <c r="Q166" s="537" t="e">
        <f ca="1">+IF(AND(ISNUMBER(OFFSET('Water Data'!$H$6,0,10*ROW('Water Data'!H160))),'Data Summary'!CF166="Yes"),OFFSET('Water Data'!$H$6,0,10*ROW('Water Data'!H160)),NA())</f>
        <v>#N/A</v>
      </c>
      <c r="R166" s="537" t="e">
        <f ca="1">+IF(AND(ISNUMBER(OFFSET('Water Data'!$H$9,0,10*ROW('Water Data'!H160))),'Data Summary'!CG166="Yes"),OFFSET('Water Data'!$H$9,0,10*ROW('Water Data'!H160)),NA())</f>
        <v>#N/A</v>
      </c>
      <c r="S166" s="537" t="e">
        <f ca="1">+IF(AND(ISNUMBER(OFFSET('Water Data'!$I$4,0,10*ROW('Water Data'!I160))),'Data Summary'!CH166="Yes"),100-OFFSET('Water Data'!$I$4,0,10*ROW('Water Data'!I160)),NA())</f>
        <v>#N/A</v>
      </c>
      <c r="T166" s="537" t="e">
        <f ca="1">+IF(AND(ISNUMBER(OFFSET('Water Data'!$I$6,0,10*ROW('Water Data'!I160))),'Data Summary'!CI166="Yes"),OFFSET('Water Data'!$I$6,0,10*ROW('Water Data'!I160)),NA())</f>
        <v>#N/A</v>
      </c>
      <c r="U166" s="537" t="e">
        <f ca="1">+IF(AND(ISNUMBER(OFFSET('Water Data'!$I$9,0,10*ROW('Water Data'!I160))),'Data Summary'!CJ166="Yes"),OFFSET('Water Data'!$I$9,0,10*ROW('Water Data'!I160)),NA())</f>
        <v>#N/A</v>
      </c>
      <c r="V166" s="538" t="e">
        <f ca="1">+IF(AND(ISNUMBER(OFFSET('Sanitation Data'!$D$4,0,10*ROW('Sanitation Data'!D160))),'Data Summary'!CK166="Yes"),100-OFFSET('Sanitation Data'!$D$4,0,10*ROW('Sanitation Data'!D160)),NA())</f>
        <v>#N/A</v>
      </c>
      <c r="W166" s="538" t="e">
        <f ca="1">+IF(AND(ISNUMBER(OFFSET('Sanitation Data'!$D$6,0,10*ROW('Sanitation Data'!D160))),'Data Summary'!CL166="Yes"),OFFSET('Sanitation Data'!$D$6,0,10*ROW('Sanitation Data'!D160)),NA())</f>
        <v>#N/A</v>
      </c>
      <c r="X166" s="538" t="e">
        <f ca="1">+IF(AND(ISNUMBER(OFFSET('Sanitation Data'!$D$10,0,10*ROW('Sanitation Data'!D160))),'Data Summary'!CM166="Yes"),OFFSET('Sanitation Data'!$D$10,0,10*ROW('Sanitation Data'!D160)),NA())</f>
        <v>#N/A</v>
      </c>
      <c r="Y166" s="538" t="e">
        <f ca="1">+IF(AND(ISNUMBER(OFFSET('Sanitation Data'!$D$11,0,10*ROW('Sanitation Data'!D160))),'Data Summary'!CN166="Yes"),OFFSET('Sanitation Data'!$D$11,0,10*ROW('Sanitation Data'!D160)),NA())</f>
        <v>#N/A</v>
      </c>
      <c r="Z166" s="538" t="e">
        <f ca="1">+IF(AND(ISNUMBER(OFFSET('Sanitation Data'!$D$12,0,10*ROW('Sanitation Data'!D160))),'Data Summary'!CO166="Yes"),OFFSET('Sanitation Data'!$D$12,0,10*ROW('Sanitation Data'!D160)),NA())</f>
        <v>#N/A</v>
      </c>
      <c r="AA166" s="538" t="e">
        <f ca="1">+IF(AND(ISNUMBER(OFFSET('Sanitation Data'!$E$4,0,10*ROW('Sanitation Data'!E160))),'Data Summary'!CP166="Yes"),100-OFFSET('Sanitation Data'!$E$4,0,10*ROW('Sanitation Data'!E160)),NA())</f>
        <v>#N/A</v>
      </c>
      <c r="AB166" s="538" t="e">
        <f ca="1">+IF(AND(ISNUMBER(OFFSET('Sanitation Data'!$E$6,0,10*ROW('Sanitation Data'!E160))),'Data Summary'!CQ166="Yes"),OFFSET('Sanitation Data'!$E$6,0,10*ROW('Sanitation Data'!E160)),NA())</f>
        <v>#N/A</v>
      </c>
      <c r="AC166" s="538" t="e">
        <f ca="1">+IF(AND(ISNUMBER(OFFSET('Sanitation Data'!$E$10,0,10*ROW('Sanitation Data'!E160))),'Data Summary'!CR166="Yes"),OFFSET('Sanitation Data'!$E$10,0,10*ROW('Sanitation Data'!E160)),NA())</f>
        <v>#N/A</v>
      </c>
      <c r="AD166" s="538" t="e">
        <f ca="1">+IF(AND(ISNUMBER(OFFSET('Sanitation Data'!$E$11,0,10*ROW('Sanitation Data'!E160))),'Data Summary'!CS166="Yes"),OFFSET('Sanitation Data'!$E$11,0,10*ROW('Sanitation Data'!E160)),NA())</f>
        <v>#N/A</v>
      </c>
      <c r="AE166" s="538" t="e">
        <f ca="1">+IF(AND(ISNUMBER(OFFSET('Sanitation Data'!$E$12,0,10*ROW('Sanitation Data'!E160))),'Data Summary'!CT166="Yes"),OFFSET('Sanitation Data'!$E$12,0,10*ROW('Sanitation Data'!E160)),NA())</f>
        <v>#N/A</v>
      </c>
      <c r="AF166" s="538" t="e">
        <f ca="1">+IF(AND(ISNUMBER(OFFSET('Sanitation Data'!$F$4,0,10*ROW('Sanitation Data'!F160))),'Data Summary'!CU166="Yes"),100-OFFSET('Sanitation Data'!$F$4,0,10*ROW('Sanitation Data'!F160)),NA())</f>
        <v>#N/A</v>
      </c>
      <c r="AG166" s="538" t="e">
        <f ca="1">+IF(AND(ISNUMBER(OFFSET('Sanitation Data'!$F$6,0,10*ROW('Sanitation Data'!F160))),'Data Summary'!CV166="Yes"),OFFSET('Sanitation Data'!$F$6,0,10*ROW('Sanitation Data'!F160)),NA())</f>
        <v>#N/A</v>
      </c>
      <c r="AH166" s="538" t="e">
        <f ca="1">+IF(AND(ISNUMBER(OFFSET('Sanitation Data'!$F$10,0,10*ROW('Sanitation Data'!F160))),'Data Summary'!CW166="Yes"),OFFSET('Sanitation Data'!$F$10,0,10*ROW('Sanitation Data'!F160)),NA())</f>
        <v>#N/A</v>
      </c>
      <c r="AI166" s="538" t="e">
        <f ca="1">+IF(AND(ISNUMBER(OFFSET('Sanitation Data'!$F$11,0,10*ROW('Sanitation Data'!F160))),'Data Summary'!CX166="Yes"),OFFSET('Sanitation Data'!$F$11,0,10*ROW('Sanitation Data'!F160)),NA())</f>
        <v>#N/A</v>
      </c>
      <c r="AJ166" s="538" t="e">
        <f ca="1">+IF(AND(ISNUMBER(OFFSET('Sanitation Data'!$F$12,0,10*ROW('Sanitation Data'!F160))),'Data Summary'!CY166="Yes"),OFFSET('Sanitation Data'!$F$12,0,10*ROW('Sanitation Data'!F160)),NA())</f>
        <v>#N/A</v>
      </c>
      <c r="AK166" s="538" t="e">
        <f ca="1">+IF(AND(ISNUMBER(OFFSET('Sanitation Data'!$G$4,0,10*ROW('Sanitation Data'!G160))),'Data Summary'!CZ166="Yes"),100-OFFSET('Sanitation Data'!$G$4,0,10*ROW('Sanitation Data'!G160)),NA())</f>
        <v>#N/A</v>
      </c>
      <c r="AL166" s="538" t="e">
        <f ca="1">+IF(AND(ISNUMBER(OFFSET('Sanitation Data'!$G$6,0,10*ROW('Sanitation Data'!G160))),'Data Summary'!DA166="Yes"),OFFSET('Sanitation Data'!$G$6,0,10*ROW('Sanitation Data'!G160)),NA())</f>
        <v>#N/A</v>
      </c>
      <c r="AM166" s="538" t="e">
        <f ca="1">+IF(AND(ISNUMBER(OFFSET('Sanitation Data'!$G$10,0,10*ROW('Sanitation Data'!G160))),'Data Summary'!DB166="Yes"),OFFSET('Sanitation Data'!$G$10,0,10*ROW('Sanitation Data'!G160)),NA())</f>
        <v>#N/A</v>
      </c>
      <c r="AN166" s="538" t="e">
        <f ca="1">+IF(AND(ISNUMBER(OFFSET('Sanitation Data'!$G$11,0,10*ROW('Sanitation Data'!G160))),'Data Summary'!DC166="Yes"),OFFSET('Sanitation Data'!$G$11,0,10*ROW('Sanitation Data'!G160)),NA())</f>
        <v>#N/A</v>
      </c>
      <c r="AO166" s="538" t="e">
        <f ca="1">+IF(AND(ISNUMBER(OFFSET('Sanitation Data'!$G$12,0,10*ROW('Sanitation Data'!G160))),'Data Summary'!DD166="Yes"),OFFSET('Sanitation Data'!$G$12,0,10*ROW('Sanitation Data'!G160)),NA())</f>
        <v>#N/A</v>
      </c>
      <c r="AP166" s="538" t="e">
        <f ca="1">+IF(AND(ISNUMBER(OFFSET('Sanitation Data'!$H$4,0,10*ROW('Sanitation Data'!H160))),'Data Summary'!DE166="Yes"),100-OFFSET('Sanitation Data'!$H$4,0,10*ROW('Sanitation Data'!H160)),NA())</f>
        <v>#N/A</v>
      </c>
      <c r="AQ166" s="538" t="e">
        <f ca="1">+IF(AND(ISNUMBER(OFFSET('Sanitation Data'!$H$6,0,10*ROW('Sanitation Data'!H160))),'Data Summary'!DF166="Yes"),OFFSET('Sanitation Data'!$H$6,0,10*ROW('Sanitation Data'!H160)),NA())</f>
        <v>#N/A</v>
      </c>
      <c r="AR166" s="538" t="e">
        <f ca="1">+IF(AND(ISNUMBER(OFFSET('Sanitation Data'!$H$10,0,10*ROW('Sanitation Data'!H160))),'Data Summary'!DG166="Yes"),OFFSET('Sanitation Data'!$H$10,0,10*ROW('Sanitation Data'!H160)),NA())</f>
        <v>#N/A</v>
      </c>
      <c r="AS166" s="538" t="e">
        <f ca="1">+IF(AND(ISNUMBER(OFFSET('Sanitation Data'!$H$11,0,10*ROW('Sanitation Data'!H160))),'Data Summary'!DH166="Yes"),OFFSET('Sanitation Data'!$H$11,0,10*ROW('Sanitation Data'!H160)),NA())</f>
        <v>#N/A</v>
      </c>
      <c r="AT166" s="538" t="e">
        <f ca="1">+IF(AND(ISNUMBER(OFFSET('Sanitation Data'!$H$12,0,10*ROW('Sanitation Data'!H160))),'Data Summary'!DI166="Yes"),OFFSET('Sanitation Data'!$H$12,0,10*ROW('Sanitation Data'!H160)),NA())</f>
        <v>#N/A</v>
      </c>
      <c r="AU166" s="538" t="e">
        <f ca="1">+IF(AND(ISNUMBER(OFFSET('Sanitation Data'!$I$4,0,10*ROW('Sanitation Data'!I160))),'Data Summary'!DJ166="Yes"),100-OFFSET('Sanitation Data'!$I$4,0,10*ROW('Sanitation Data'!I160)),NA())</f>
        <v>#N/A</v>
      </c>
      <c r="AV166" s="538" t="e">
        <f ca="1">+IF(AND(ISNUMBER(OFFSET('Sanitation Data'!$I$6,0,10*ROW('Sanitation Data'!I160))),'Data Summary'!DK166="Yes"),OFFSET('Sanitation Data'!$I$6,0,10*ROW('Sanitation Data'!I160)),NA())</f>
        <v>#N/A</v>
      </c>
      <c r="AW166" s="538" t="e">
        <f ca="1">+IF(AND(ISNUMBER(OFFSET('Sanitation Data'!$I$10,0,10*ROW('Sanitation Data'!I160))),'Data Summary'!DL166="Yes"),OFFSET('Sanitation Data'!$I$10,0,10*ROW('Sanitation Data'!I160)),NA())</f>
        <v>#N/A</v>
      </c>
      <c r="AX166" s="538" t="e">
        <f ca="1">+IF(AND(ISNUMBER(OFFSET('Sanitation Data'!$I$11,0,10*ROW('Sanitation Data'!I160))),'Data Summary'!DM166="Yes"),OFFSET('Sanitation Data'!$I$11,0,10*ROW('Sanitation Data'!I160)),NA())</f>
        <v>#N/A</v>
      </c>
      <c r="AY166" s="538" t="e">
        <f ca="1">+IF(AND(ISNUMBER(OFFSET('Sanitation Data'!$I$12,0,10*ROW('Sanitation Data'!I160))),'Data Summary'!DN166="Yes"),OFFSET('Sanitation Data'!$I$12,0,10*ROW('Sanitation Data'!I160)),NA())</f>
        <v>#N/A</v>
      </c>
      <c r="AZ166" s="539" t="e">
        <f ca="1">+IF(AND(ISNUMBER(OFFSET('Hygiene Data'!$D$5,0,10*ROW('Hygiene Data'!D160))),'Data Summary'!DO166="Yes"),OFFSET('Hygiene Data'!$D$5,0,10*ROW('Hygiene Data'!D160)),NA())</f>
        <v>#N/A</v>
      </c>
      <c r="BA166" s="539" t="e">
        <f ca="1">+IF(AND(ISNUMBER(OFFSET('Hygiene Data'!$D$7,0,10*ROW('Hygiene Data'!D160))),'Data Summary'!DP166="Yes"),OFFSET('Hygiene Data'!$D$7,0,10*ROW('Hygiene Data'!D160)),NA())</f>
        <v>#N/A</v>
      </c>
      <c r="BB166" s="539" t="e">
        <f ca="1">+IF(AND(ISNUMBER(OFFSET('Hygiene Data'!$D$9,0,10*ROW('Hygiene Data'!D160))),'Data Summary'!DQ166="Yes"),OFFSET('Hygiene Data'!$D$9,0,10*ROW('Hygiene Data'!D160)),NA())</f>
        <v>#N/A</v>
      </c>
      <c r="BC166" s="539" t="e">
        <f ca="1">+IF(AND(ISNUMBER(OFFSET('Hygiene Data'!$E$5,0,10*ROW('Hygiene Data'!E160))),'Data Summary'!DR166="Yes"),OFFSET('Hygiene Data'!$E$5,0,10*ROW('Hygiene Data'!E160)),NA())</f>
        <v>#N/A</v>
      </c>
      <c r="BD166" s="539" t="e">
        <f ca="1">+IF(AND(ISNUMBER(OFFSET('Hygiene Data'!$E$7,0,10*ROW('Hygiene Data'!E160))),'Data Summary'!DS166="Yes"),OFFSET('Hygiene Data'!$E$7,0,10*ROW('Hygiene Data'!E160)),NA())</f>
        <v>#N/A</v>
      </c>
      <c r="BE166" s="539" t="e">
        <f ca="1">+IF(AND(ISNUMBER(OFFSET('Hygiene Data'!$E$9,0,10*ROW('Hygiene Data'!E160))),'Data Summary'!DT166="Yes"),OFFSET('Hygiene Data'!$E$9,0,10*ROW('Hygiene Data'!E160)),NA())</f>
        <v>#N/A</v>
      </c>
      <c r="BF166" s="539" t="e">
        <f ca="1">+IF(AND(ISNUMBER(OFFSET('Hygiene Data'!$F$5,0,10*ROW('Hygiene Data'!F160))),'Data Summary'!DU166="Yes"),OFFSET('Hygiene Data'!$F$5,0,10*ROW('Hygiene Data'!F160)),NA())</f>
        <v>#N/A</v>
      </c>
      <c r="BG166" s="539" t="e">
        <f ca="1">+IF(AND(ISNUMBER(OFFSET('Hygiene Data'!$F$7,0,10*ROW('Hygiene Data'!F160))),'Data Summary'!DV166="Yes"),OFFSET('Hygiene Data'!$F$7,0,10*ROW('Hygiene Data'!F160)),NA())</f>
        <v>#N/A</v>
      </c>
      <c r="BH166" s="539" t="e">
        <f ca="1">+IF(AND(ISNUMBER(OFFSET('Hygiene Data'!$F$9,0,10*ROW('Hygiene Data'!F160))),'Data Summary'!DW166="Yes"),OFFSET('Hygiene Data'!$F$9,0,10*ROW('Hygiene Data'!F160)),NA())</f>
        <v>#N/A</v>
      </c>
      <c r="BI166" s="539" t="e">
        <f ca="1">+IF(AND(ISNUMBER(OFFSET('Hygiene Data'!$G$5,0,10*ROW('Hygiene Data'!G160))),'Data Summary'!DX166="Yes"),OFFSET('Hygiene Data'!$G$5,0,10*ROW('Hygiene Data'!G160)),NA())</f>
        <v>#N/A</v>
      </c>
      <c r="BJ166" s="539" t="e">
        <f ca="1">+IF(AND(ISNUMBER(OFFSET('Hygiene Data'!$G$7,0,10*ROW('Hygiene Data'!G160))),'Data Summary'!DY166="Yes"),OFFSET('Hygiene Data'!$G$7,0,10*ROW('Hygiene Data'!G160)),NA())</f>
        <v>#N/A</v>
      </c>
      <c r="BK166" s="539" t="e">
        <f ca="1">+IF(AND(ISNUMBER(OFFSET('Hygiene Data'!$G$9,0,10*ROW('Hygiene Data'!G160))),'Data Summary'!DZ166="Yes"),OFFSET('Hygiene Data'!$G$9,0,10*ROW('Hygiene Data'!G160)),NA())</f>
        <v>#N/A</v>
      </c>
      <c r="BL166" s="539" t="e">
        <f ca="1">+IF(AND(ISNUMBER(OFFSET('Hygiene Data'!$H$5,0,10*ROW('Hygiene Data'!H160))),'Data Summary'!EA166="Yes"),OFFSET('Hygiene Data'!$H$5,0,10*ROW('Hygiene Data'!H160)),NA())</f>
        <v>#N/A</v>
      </c>
      <c r="BM166" s="539" t="e">
        <f ca="1">+IF(AND(ISNUMBER(OFFSET('Hygiene Data'!$H$7,0,10*ROW('Hygiene Data'!H160))),'Data Summary'!EB166="Yes"),OFFSET('Hygiene Data'!$H$7,0,10*ROW('Hygiene Data'!H160)),NA())</f>
        <v>#N/A</v>
      </c>
      <c r="BN166" s="539" t="e">
        <f ca="1">+IF(AND(ISNUMBER(OFFSET('Hygiene Data'!$H$9,0,10*ROW('Hygiene Data'!H160))),'Data Summary'!EC166="Yes"),OFFSET('Hygiene Data'!$H$9,0,10*ROW('Hygiene Data'!H160)),NA())</f>
        <v>#N/A</v>
      </c>
      <c r="BO166" s="539" t="e">
        <f ca="1">+IF(AND(ISNUMBER(OFFSET('Hygiene Data'!$I$5,0,10*ROW('Hygiene Data'!I160))),'Data Summary'!ED166="Yes"),OFFSET('Hygiene Data'!$I$5,0,10*ROW('Hygiene Data'!I160)),NA())</f>
        <v>#N/A</v>
      </c>
      <c r="BP166" s="539" t="e">
        <f ca="1">+IF(AND(ISNUMBER(OFFSET('Hygiene Data'!$I$7,0,10*ROW('Hygiene Data'!I160))),'Data Summary'!EE166="Yes"),OFFSET('Hygiene Data'!$I$7,0,10*ROW('Hygiene Data'!I160)),NA())</f>
        <v>#N/A</v>
      </c>
      <c r="BQ166" s="539" t="e">
        <f ca="1">+IF(AND(ISNUMBER(OFFSET('Hygiene Data'!$I$9,0,10*ROW('Hygiene Data'!I160))),'Data Summary'!EF166="Yes"),OFFSET('Hygiene Data'!$I$9,0,10*ROW('Hygiene Data'!I160)),NA())</f>
        <v>#N/A</v>
      </c>
    </row>
    <row r="167" spans="1:69" x14ac:dyDescent="0.25">
      <c r="A167" s="535" t="e">
        <f ca="1">+RIGHT('Data Summary'!A167,LEN('Data Summary'!A167)-9)</f>
        <v>#VALUE!</v>
      </c>
      <c r="B167" s="509" t="str">
        <f ca="1">+IF(ISTEXT('Data Summary'!B167),'Data Summary'!B167,"")</f>
        <v/>
      </c>
      <c r="C167" s="536" t="e">
        <f ca="1">+VALUE('Data Summary'!C167)</f>
        <v>#VALUE!</v>
      </c>
      <c r="D167" s="537" t="e">
        <f ca="1">+IF(AND(ISNUMBER(OFFSET('Water Data'!$D$4,0,10*ROW('Water Data'!D161))),'Data Summary'!BS167="Yes"),100-OFFSET('Water Data'!$D$4,0,10*ROW('Water Data'!D161)),NA())</f>
        <v>#N/A</v>
      </c>
      <c r="E167" s="537" t="e">
        <f ca="1">+IF(AND(ISNUMBER(OFFSET('Water Data'!$D$6,0,10*ROW('Water Data'!D161))),'Data Summary'!BT167="Yes"),OFFSET('Water Data'!$D$6,0,10*ROW('Water Data'!D161)),NA())</f>
        <v>#N/A</v>
      </c>
      <c r="F167" s="537" t="e">
        <f ca="1">+IF(AND(ISNUMBER(OFFSET('Water Data'!$D$9,0,10*ROW('Water Data'!D161))),'Data Summary'!BU167="Yes"),OFFSET('Water Data'!$D$9,0,10*ROW('Water Data'!D161)),NA())</f>
        <v>#N/A</v>
      </c>
      <c r="G167" s="537" t="e">
        <f ca="1">+IF(AND(ISNUMBER(OFFSET('Water Data'!$E$4,0,10*ROW('Water Data'!E161))),'Data Summary'!BV167="Yes"),100-OFFSET('Water Data'!$E$4,0,10*ROW('Water Data'!E161)),NA())</f>
        <v>#N/A</v>
      </c>
      <c r="H167" s="537" t="e">
        <f ca="1">+IF(AND(ISNUMBER(OFFSET('Water Data'!$E$6,0,10*ROW('Water Data'!E161))),'Data Summary'!BW167="Yes"),OFFSET('Water Data'!$E$6,0,10*ROW('Water Data'!E161)),NA())</f>
        <v>#N/A</v>
      </c>
      <c r="I167" s="537" t="e">
        <f ca="1">+IF(AND(ISNUMBER(OFFSET('Water Data'!$E$9,0,10*ROW('Water Data'!E161))),'Data Summary'!BX167="Yes"),OFFSET('Water Data'!$E$9,0,10*ROW('Water Data'!E161)),NA())</f>
        <v>#N/A</v>
      </c>
      <c r="J167" s="537" t="e">
        <f ca="1">+IF(AND(ISNUMBER(OFFSET('Water Data'!$F$4,0,10*ROW('Water Data'!F161))),'Data Summary'!BY167="Yes"),100-OFFSET('Water Data'!$F$4,0,10*ROW('Water Data'!F161)),NA())</f>
        <v>#N/A</v>
      </c>
      <c r="K167" s="537" t="e">
        <f ca="1">+IF(AND(ISNUMBER(OFFSET('Water Data'!$F$6,0,10*ROW('Water Data'!F161))),'Data Summary'!BZ167="Yes"),OFFSET('Water Data'!$F$6,0,10*ROW('Water Data'!F161)),NA())</f>
        <v>#N/A</v>
      </c>
      <c r="L167" s="537" t="e">
        <f ca="1">+IF(AND(ISNUMBER(OFFSET('Water Data'!$F$9,0,10*ROW('Water Data'!F161))),'Data Summary'!CA167="Yes"),OFFSET('Water Data'!$F$9,0,10*ROW('Water Data'!F161)),NA())</f>
        <v>#N/A</v>
      </c>
      <c r="M167" s="537" t="e">
        <f ca="1">+IF(AND(ISNUMBER(OFFSET('Water Data'!$G$4,0,10*ROW('Water Data'!G161))),'Data Summary'!CB167="Yes"),100-OFFSET('Water Data'!$G$4,0,10*ROW('Water Data'!G161)),NA())</f>
        <v>#N/A</v>
      </c>
      <c r="N167" s="537" t="e">
        <f ca="1">+IF(AND(ISNUMBER(OFFSET('Water Data'!$G$6,0,10*ROW('Water Data'!G161))),'Data Summary'!CC167="Yes"),OFFSET('Water Data'!$G$6,0,10*ROW('Water Data'!G161)),NA())</f>
        <v>#N/A</v>
      </c>
      <c r="O167" s="537" t="e">
        <f ca="1">+IF(AND(ISNUMBER(OFFSET('Water Data'!$G$9,0,10*ROW('Water Data'!G161))),'Data Summary'!CD167="Yes"),OFFSET('Water Data'!$G$9,0,10*ROW('Water Data'!G161)),NA())</f>
        <v>#N/A</v>
      </c>
      <c r="P167" s="537" t="e">
        <f ca="1">+IF(AND(ISNUMBER(OFFSET('Water Data'!$H$4,0,10*ROW('Water Data'!H161))),'Data Summary'!CE167="Yes"),100-OFFSET('Water Data'!$H$4,0,10*ROW('Water Data'!H161)),NA())</f>
        <v>#N/A</v>
      </c>
      <c r="Q167" s="537" t="e">
        <f ca="1">+IF(AND(ISNUMBER(OFFSET('Water Data'!$H$6,0,10*ROW('Water Data'!H161))),'Data Summary'!CF167="Yes"),OFFSET('Water Data'!$H$6,0,10*ROW('Water Data'!H161)),NA())</f>
        <v>#N/A</v>
      </c>
      <c r="R167" s="537" t="e">
        <f ca="1">+IF(AND(ISNUMBER(OFFSET('Water Data'!$H$9,0,10*ROW('Water Data'!H161))),'Data Summary'!CG167="Yes"),OFFSET('Water Data'!$H$9,0,10*ROW('Water Data'!H161)),NA())</f>
        <v>#N/A</v>
      </c>
      <c r="S167" s="537" t="e">
        <f ca="1">+IF(AND(ISNUMBER(OFFSET('Water Data'!$I$4,0,10*ROW('Water Data'!I161))),'Data Summary'!CH167="Yes"),100-OFFSET('Water Data'!$I$4,0,10*ROW('Water Data'!I161)),NA())</f>
        <v>#N/A</v>
      </c>
      <c r="T167" s="537" t="e">
        <f ca="1">+IF(AND(ISNUMBER(OFFSET('Water Data'!$I$6,0,10*ROW('Water Data'!I161))),'Data Summary'!CI167="Yes"),OFFSET('Water Data'!$I$6,0,10*ROW('Water Data'!I161)),NA())</f>
        <v>#N/A</v>
      </c>
      <c r="U167" s="537" t="e">
        <f ca="1">+IF(AND(ISNUMBER(OFFSET('Water Data'!$I$9,0,10*ROW('Water Data'!I161))),'Data Summary'!CJ167="Yes"),OFFSET('Water Data'!$I$9,0,10*ROW('Water Data'!I161)),NA())</f>
        <v>#N/A</v>
      </c>
      <c r="V167" s="538" t="e">
        <f ca="1">+IF(AND(ISNUMBER(OFFSET('Sanitation Data'!$D$4,0,10*ROW('Sanitation Data'!D161))),'Data Summary'!CK167="Yes"),100-OFFSET('Sanitation Data'!$D$4,0,10*ROW('Sanitation Data'!D161)),NA())</f>
        <v>#N/A</v>
      </c>
      <c r="W167" s="538" t="e">
        <f ca="1">+IF(AND(ISNUMBER(OFFSET('Sanitation Data'!$D$6,0,10*ROW('Sanitation Data'!D161))),'Data Summary'!CL167="Yes"),OFFSET('Sanitation Data'!$D$6,0,10*ROW('Sanitation Data'!D161)),NA())</f>
        <v>#N/A</v>
      </c>
      <c r="X167" s="538" t="e">
        <f ca="1">+IF(AND(ISNUMBER(OFFSET('Sanitation Data'!$D$10,0,10*ROW('Sanitation Data'!D161))),'Data Summary'!CM167="Yes"),OFFSET('Sanitation Data'!$D$10,0,10*ROW('Sanitation Data'!D161)),NA())</f>
        <v>#N/A</v>
      </c>
      <c r="Y167" s="538" t="e">
        <f ca="1">+IF(AND(ISNUMBER(OFFSET('Sanitation Data'!$D$11,0,10*ROW('Sanitation Data'!D161))),'Data Summary'!CN167="Yes"),OFFSET('Sanitation Data'!$D$11,0,10*ROW('Sanitation Data'!D161)),NA())</f>
        <v>#N/A</v>
      </c>
      <c r="Z167" s="538" t="e">
        <f ca="1">+IF(AND(ISNUMBER(OFFSET('Sanitation Data'!$D$12,0,10*ROW('Sanitation Data'!D161))),'Data Summary'!CO167="Yes"),OFFSET('Sanitation Data'!$D$12,0,10*ROW('Sanitation Data'!D161)),NA())</f>
        <v>#N/A</v>
      </c>
      <c r="AA167" s="538" t="e">
        <f ca="1">+IF(AND(ISNUMBER(OFFSET('Sanitation Data'!$E$4,0,10*ROW('Sanitation Data'!E161))),'Data Summary'!CP167="Yes"),100-OFFSET('Sanitation Data'!$E$4,0,10*ROW('Sanitation Data'!E161)),NA())</f>
        <v>#N/A</v>
      </c>
      <c r="AB167" s="538" t="e">
        <f ca="1">+IF(AND(ISNUMBER(OFFSET('Sanitation Data'!$E$6,0,10*ROW('Sanitation Data'!E161))),'Data Summary'!CQ167="Yes"),OFFSET('Sanitation Data'!$E$6,0,10*ROW('Sanitation Data'!E161)),NA())</f>
        <v>#N/A</v>
      </c>
      <c r="AC167" s="538" t="e">
        <f ca="1">+IF(AND(ISNUMBER(OFFSET('Sanitation Data'!$E$10,0,10*ROW('Sanitation Data'!E161))),'Data Summary'!CR167="Yes"),OFFSET('Sanitation Data'!$E$10,0,10*ROW('Sanitation Data'!E161)),NA())</f>
        <v>#N/A</v>
      </c>
      <c r="AD167" s="538" t="e">
        <f ca="1">+IF(AND(ISNUMBER(OFFSET('Sanitation Data'!$E$11,0,10*ROW('Sanitation Data'!E161))),'Data Summary'!CS167="Yes"),OFFSET('Sanitation Data'!$E$11,0,10*ROW('Sanitation Data'!E161)),NA())</f>
        <v>#N/A</v>
      </c>
      <c r="AE167" s="538" t="e">
        <f ca="1">+IF(AND(ISNUMBER(OFFSET('Sanitation Data'!$E$12,0,10*ROW('Sanitation Data'!E161))),'Data Summary'!CT167="Yes"),OFFSET('Sanitation Data'!$E$12,0,10*ROW('Sanitation Data'!E161)),NA())</f>
        <v>#N/A</v>
      </c>
      <c r="AF167" s="538" t="e">
        <f ca="1">+IF(AND(ISNUMBER(OFFSET('Sanitation Data'!$F$4,0,10*ROW('Sanitation Data'!F161))),'Data Summary'!CU167="Yes"),100-OFFSET('Sanitation Data'!$F$4,0,10*ROW('Sanitation Data'!F161)),NA())</f>
        <v>#N/A</v>
      </c>
      <c r="AG167" s="538" t="e">
        <f ca="1">+IF(AND(ISNUMBER(OFFSET('Sanitation Data'!$F$6,0,10*ROW('Sanitation Data'!F161))),'Data Summary'!CV167="Yes"),OFFSET('Sanitation Data'!$F$6,0,10*ROW('Sanitation Data'!F161)),NA())</f>
        <v>#N/A</v>
      </c>
      <c r="AH167" s="538" t="e">
        <f ca="1">+IF(AND(ISNUMBER(OFFSET('Sanitation Data'!$F$10,0,10*ROW('Sanitation Data'!F161))),'Data Summary'!CW167="Yes"),OFFSET('Sanitation Data'!$F$10,0,10*ROW('Sanitation Data'!F161)),NA())</f>
        <v>#N/A</v>
      </c>
      <c r="AI167" s="538" t="e">
        <f ca="1">+IF(AND(ISNUMBER(OFFSET('Sanitation Data'!$F$11,0,10*ROW('Sanitation Data'!F161))),'Data Summary'!CX167="Yes"),OFFSET('Sanitation Data'!$F$11,0,10*ROW('Sanitation Data'!F161)),NA())</f>
        <v>#N/A</v>
      </c>
      <c r="AJ167" s="538" t="e">
        <f ca="1">+IF(AND(ISNUMBER(OFFSET('Sanitation Data'!$F$12,0,10*ROW('Sanitation Data'!F161))),'Data Summary'!CY167="Yes"),OFFSET('Sanitation Data'!$F$12,0,10*ROW('Sanitation Data'!F161)),NA())</f>
        <v>#N/A</v>
      </c>
      <c r="AK167" s="538" t="e">
        <f ca="1">+IF(AND(ISNUMBER(OFFSET('Sanitation Data'!$G$4,0,10*ROW('Sanitation Data'!G161))),'Data Summary'!CZ167="Yes"),100-OFFSET('Sanitation Data'!$G$4,0,10*ROW('Sanitation Data'!G161)),NA())</f>
        <v>#N/A</v>
      </c>
      <c r="AL167" s="538" t="e">
        <f ca="1">+IF(AND(ISNUMBER(OFFSET('Sanitation Data'!$G$6,0,10*ROW('Sanitation Data'!G161))),'Data Summary'!DA167="Yes"),OFFSET('Sanitation Data'!$G$6,0,10*ROW('Sanitation Data'!G161)),NA())</f>
        <v>#N/A</v>
      </c>
      <c r="AM167" s="538" t="e">
        <f ca="1">+IF(AND(ISNUMBER(OFFSET('Sanitation Data'!$G$10,0,10*ROW('Sanitation Data'!G161))),'Data Summary'!DB167="Yes"),OFFSET('Sanitation Data'!$G$10,0,10*ROW('Sanitation Data'!G161)),NA())</f>
        <v>#N/A</v>
      </c>
      <c r="AN167" s="538" t="e">
        <f ca="1">+IF(AND(ISNUMBER(OFFSET('Sanitation Data'!$G$11,0,10*ROW('Sanitation Data'!G161))),'Data Summary'!DC167="Yes"),OFFSET('Sanitation Data'!$G$11,0,10*ROW('Sanitation Data'!G161)),NA())</f>
        <v>#N/A</v>
      </c>
      <c r="AO167" s="538" t="e">
        <f ca="1">+IF(AND(ISNUMBER(OFFSET('Sanitation Data'!$G$12,0,10*ROW('Sanitation Data'!G161))),'Data Summary'!DD167="Yes"),OFFSET('Sanitation Data'!$G$12,0,10*ROW('Sanitation Data'!G161)),NA())</f>
        <v>#N/A</v>
      </c>
      <c r="AP167" s="538" t="e">
        <f ca="1">+IF(AND(ISNUMBER(OFFSET('Sanitation Data'!$H$4,0,10*ROW('Sanitation Data'!H161))),'Data Summary'!DE167="Yes"),100-OFFSET('Sanitation Data'!$H$4,0,10*ROW('Sanitation Data'!H161)),NA())</f>
        <v>#N/A</v>
      </c>
      <c r="AQ167" s="538" t="e">
        <f ca="1">+IF(AND(ISNUMBER(OFFSET('Sanitation Data'!$H$6,0,10*ROW('Sanitation Data'!H161))),'Data Summary'!DF167="Yes"),OFFSET('Sanitation Data'!$H$6,0,10*ROW('Sanitation Data'!H161)),NA())</f>
        <v>#N/A</v>
      </c>
      <c r="AR167" s="538" t="e">
        <f ca="1">+IF(AND(ISNUMBER(OFFSET('Sanitation Data'!$H$10,0,10*ROW('Sanitation Data'!H161))),'Data Summary'!DG167="Yes"),OFFSET('Sanitation Data'!$H$10,0,10*ROW('Sanitation Data'!H161)),NA())</f>
        <v>#N/A</v>
      </c>
      <c r="AS167" s="538" t="e">
        <f ca="1">+IF(AND(ISNUMBER(OFFSET('Sanitation Data'!$H$11,0,10*ROW('Sanitation Data'!H161))),'Data Summary'!DH167="Yes"),OFFSET('Sanitation Data'!$H$11,0,10*ROW('Sanitation Data'!H161)),NA())</f>
        <v>#N/A</v>
      </c>
      <c r="AT167" s="538" t="e">
        <f ca="1">+IF(AND(ISNUMBER(OFFSET('Sanitation Data'!$H$12,0,10*ROW('Sanitation Data'!H161))),'Data Summary'!DI167="Yes"),OFFSET('Sanitation Data'!$H$12,0,10*ROW('Sanitation Data'!H161)),NA())</f>
        <v>#N/A</v>
      </c>
      <c r="AU167" s="538" t="e">
        <f ca="1">+IF(AND(ISNUMBER(OFFSET('Sanitation Data'!$I$4,0,10*ROW('Sanitation Data'!I161))),'Data Summary'!DJ167="Yes"),100-OFFSET('Sanitation Data'!$I$4,0,10*ROW('Sanitation Data'!I161)),NA())</f>
        <v>#N/A</v>
      </c>
      <c r="AV167" s="538" t="e">
        <f ca="1">+IF(AND(ISNUMBER(OFFSET('Sanitation Data'!$I$6,0,10*ROW('Sanitation Data'!I161))),'Data Summary'!DK167="Yes"),OFFSET('Sanitation Data'!$I$6,0,10*ROW('Sanitation Data'!I161)),NA())</f>
        <v>#N/A</v>
      </c>
      <c r="AW167" s="538" t="e">
        <f ca="1">+IF(AND(ISNUMBER(OFFSET('Sanitation Data'!$I$10,0,10*ROW('Sanitation Data'!I161))),'Data Summary'!DL167="Yes"),OFFSET('Sanitation Data'!$I$10,0,10*ROW('Sanitation Data'!I161)),NA())</f>
        <v>#N/A</v>
      </c>
      <c r="AX167" s="538" t="e">
        <f ca="1">+IF(AND(ISNUMBER(OFFSET('Sanitation Data'!$I$11,0,10*ROW('Sanitation Data'!I161))),'Data Summary'!DM167="Yes"),OFFSET('Sanitation Data'!$I$11,0,10*ROW('Sanitation Data'!I161)),NA())</f>
        <v>#N/A</v>
      </c>
      <c r="AY167" s="538" t="e">
        <f ca="1">+IF(AND(ISNUMBER(OFFSET('Sanitation Data'!$I$12,0,10*ROW('Sanitation Data'!I161))),'Data Summary'!DN167="Yes"),OFFSET('Sanitation Data'!$I$12,0,10*ROW('Sanitation Data'!I161)),NA())</f>
        <v>#N/A</v>
      </c>
      <c r="AZ167" s="539" t="e">
        <f ca="1">+IF(AND(ISNUMBER(OFFSET('Hygiene Data'!$D$5,0,10*ROW('Hygiene Data'!D161))),'Data Summary'!DO167="Yes"),OFFSET('Hygiene Data'!$D$5,0,10*ROW('Hygiene Data'!D161)),NA())</f>
        <v>#N/A</v>
      </c>
      <c r="BA167" s="539" t="e">
        <f ca="1">+IF(AND(ISNUMBER(OFFSET('Hygiene Data'!$D$7,0,10*ROW('Hygiene Data'!D161))),'Data Summary'!DP167="Yes"),OFFSET('Hygiene Data'!$D$7,0,10*ROW('Hygiene Data'!D161)),NA())</f>
        <v>#N/A</v>
      </c>
      <c r="BB167" s="539" t="e">
        <f ca="1">+IF(AND(ISNUMBER(OFFSET('Hygiene Data'!$D$9,0,10*ROW('Hygiene Data'!D161))),'Data Summary'!DQ167="Yes"),OFFSET('Hygiene Data'!$D$9,0,10*ROW('Hygiene Data'!D161)),NA())</f>
        <v>#N/A</v>
      </c>
      <c r="BC167" s="539" t="e">
        <f ca="1">+IF(AND(ISNUMBER(OFFSET('Hygiene Data'!$E$5,0,10*ROW('Hygiene Data'!E161))),'Data Summary'!DR167="Yes"),OFFSET('Hygiene Data'!$E$5,0,10*ROW('Hygiene Data'!E161)),NA())</f>
        <v>#N/A</v>
      </c>
      <c r="BD167" s="539" t="e">
        <f ca="1">+IF(AND(ISNUMBER(OFFSET('Hygiene Data'!$E$7,0,10*ROW('Hygiene Data'!E161))),'Data Summary'!DS167="Yes"),OFFSET('Hygiene Data'!$E$7,0,10*ROW('Hygiene Data'!E161)),NA())</f>
        <v>#N/A</v>
      </c>
      <c r="BE167" s="539" t="e">
        <f ca="1">+IF(AND(ISNUMBER(OFFSET('Hygiene Data'!$E$9,0,10*ROW('Hygiene Data'!E161))),'Data Summary'!DT167="Yes"),OFFSET('Hygiene Data'!$E$9,0,10*ROW('Hygiene Data'!E161)),NA())</f>
        <v>#N/A</v>
      </c>
      <c r="BF167" s="539" t="e">
        <f ca="1">+IF(AND(ISNUMBER(OFFSET('Hygiene Data'!$F$5,0,10*ROW('Hygiene Data'!F161))),'Data Summary'!DU167="Yes"),OFFSET('Hygiene Data'!$F$5,0,10*ROW('Hygiene Data'!F161)),NA())</f>
        <v>#N/A</v>
      </c>
      <c r="BG167" s="539" t="e">
        <f ca="1">+IF(AND(ISNUMBER(OFFSET('Hygiene Data'!$F$7,0,10*ROW('Hygiene Data'!F161))),'Data Summary'!DV167="Yes"),OFFSET('Hygiene Data'!$F$7,0,10*ROW('Hygiene Data'!F161)),NA())</f>
        <v>#N/A</v>
      </c>
      <c r="BH167" s="539" t="e">
        <f ca="1">+IF(AND(ISNUMBER(OFFSET('Hygiene Data'!$F$9,0,10*ROW('Hygiene Data'!F161))),'Data Summary'!DW167="Yes"),OFFSET('Hygiene Data'!$F$9,0,10*ROW('Hygiene Data'!F161)),NA())</f>
        <v>#N/A</v>
      </c>
      <c r="BI167" s="539" t="e">
        <f ca="1">+IF(AND(ISNUMBER(OFFSET('Hygiene Data'!$G$5,0,10*ROW('Hygiene Data'!G161))),'Data Summary'!DX167="Yes"),OFFSET('Hygiene Data'!$G$5,0,10*ROW('Hygiene Data'!G161)),NA())</f>
        <v>#N/A</v>
      </c>
      <c r="BJ167" s="539" t="e">
        <f ca="1">+IF(AND(ISNUMBER(OFFSET('Hygiene Data'!$G$7,0,10*ROW('Hygiene Data'!G161))),'Data Summary'!DY167="Yes"),OFFSET('Hygiene Data'!$G$7,0,10*ROW('Hygiene Data'!G161)),NA())</f>
        <v>#N/A</v>
      </c>
      <c r="BK167" s="539" t="e">
        <f ca="1">+IF(AND(ISNUMBER(OFFSET('Hygiene Data'!$G$9,0,10*ROW('Hygiene Data'!G161))),'Data Summary'!DZ167="Yes"),OFFSET('Hygiene Data'!$G$9,0,10*ROW('Hygiene Data'!G161)),NA())</f>
        <v>#N/A</v>
      </c>
      <c r="BL167" s="539" t="e">
        <f ca="1">+IF(AND(ISNUMBER(OFFSET('Hygiene Data'!$H$5,0,10*ROW('Hygiene Data'!H161))),'Data Summary'!EA167="Yes"),OFFSET('Hygiene Data'!$H$5,0,10*ROW('Hygiene Data'!H161)),NA())</f>
        <v>#N/A</v>
      </c>
      <c r="BM167" s="539" t="e">
        <f ca="1">+IF(AND(ISNUMBER(OFFSET('Hygiene Data'!$H$7,0,10*ROW('Hygiene Data'!H161))),'Data Summary'!EB167="Yes"),OFFSET('Hygiene Data'!$H$7,0,10*ROW('Hygiene Data'!H161)),NA())</f>
        <v>#N/A</v>
      </c>
      <c r="BN167" s="539" t="e">
        <f ca="1">+IF(AND(ISNUMBER(OFFSET('Hygiene Data'!$H$9,0,10*ROW('Hygiene Data'!H161))),'Data Summary'!EC167="Yes"),OFFSET('Hygiene Data'!$H$9,0,10*ROW('Hygiene Data'!H161)),NA())</f>
        <v>#N/A</v>
      </c>
      <c r="BO167" s="539" t="e">
        <f ca="1">+IF(AND(ISNUMBER(OFFSET('Hygiene Data'!$I$5,0,10*ROW('Hygiene Data'!I161))),'Data Summary'!ED167="Yes"),OFFSET('Hygiene Data'!$I$5,0,10*ROW('Hygiene Data'!I161)),NA())</f>
        <v>#N/A</v>
      </c>
      <c r="BP167" s="539" t="e">
        <f ca="1">+IF(AND(ISNUMBER(OFFSET('Hygiene Data'!$I$7,0,10*ROW('Hygiene Data'!I161))),'Data Summary'!EE167="Yes"),OFFSET('Hygiene Data'!$I$7,0,10*ROW('Hygiene Data'!I161)),NA())</f>
        <v>#N/A</v>
      </c>
      <c r="BQ167" s="539" t="e">
        <f ca="1">+IF(AND(ISNUMBER(OFFSET('Hygiene Data'!$I$9,0,10*ROW('Hygiene Data'!I161))),'Data Summary'!EF167="Yes"),OFFSET('Hygiene Data'!$I$9,0,10*ROW('Hygiene Data'!I161)),NA())</f>
        <v>#N/A</v>
      </c>
    </row>
    <row r="168" spans="1:69" x14ac:dyDescent="0.25">
      <c r="A168" s="535" t="e">
        <f ca="1">+RIGHT('Data Summary'!A168,LEN('Data Summary'!A168)-9)</f>
        <v>#VALUE!</v>
      </c>
      <c r="B168" s="509" t="str">
        <f ca="1">+IF(ISTEXT('Data Summary'!B168),'Data Summary'!B168,"")</f>
        <v/>
      </c>
      <c r="C168" s="536" t="e">
        <f ca="1">+VALUE('Data Summary'!C168)</f>
        <v>#VALUE!</v>
      </c>
      <c r="D168" s="537" t="e">
        <f ca="1">+IF(AND(ISNUMBER(OFFSET('Water Data'!$D$4,0,10*ROW('Water Data'!D162))),'Data Summary'!BS168="Yes"),100-OFFSET('Water Data'!$D$4,0,10*ROW('Water Data'!D162)),NA())</f>
        <v>#N/A</v>
      </c>
      <c r="E168" s="537" t="e">
        <f ca="1">+IF(AND(ISNUMBER(OFFSET('Water Data'!$D$6,0,10*ROW('Water Data'!D162))),'Data Summary'!BT168="Yes"),OFFSET('Water Data'!$D$6,0,10*ROW('Water Data'!D162)),NA())</f>
        <v>#N/A</v>
      </c>
      <c r="F168" s="537" t="e">
        <f ca="1">+IF(AND(ISNUMBER(OFFSET('Water Data'!$D$9,0,10*ROW('Water Data'!D162))),'Data Summary'!BU168="Yes"),OFFSET('Water Data'!$D$9,0,10*ROW('Water Data'!D162)),NA())</f>
        <v>#N/A</v>
      </c>
      <c r="G168" s="537" t="e">
        <f ca="1">+IF(AND(ISNUMBER(OFFSET('Water Data'!$E$4,0,10*ROW('Water Data'!E162))),'Data Summary'!BV168="Yes"),100-OFFSET('Water Data'!$E$4,0,10*ROW('Water Data'!E162)),NA())</f>
        <v>#N/A</v>
      </c>
      <c r="H168" s="537" t="e">
        <f ca="1">+IF(AND(ISNUMBER(OFFSET('Water Data'!$E$6,0,10*ROW('Water Data'!E162))),'Data Summary'!BW168="Yes"),OFFSET('Water Data'!$E$6,0,10*ROW('Water Data'!E162)),NA())</f>
        <v>#N/A</v>
      </c>
      <c r="I168" s="537" t="e">
        <f ca="1">+IF(AND(ISNUMBER(OFFSET('Water Data'!$E$9,0,10*ROW('Water Data'!E162))),'Data Summary'!BX168="Yes"),OFFSET('Water Data'!$E$9,0,10*ROW('Water Data'!E162)),NA())</f>
        <v>#N/A</v>
      </c>
      <c r="J168" s="537" t="e">
        <f ca="1">+IF(AND(ISNUMBER(OFFSET('Water Data'!$F$4,0,10*ROW('Water Data'!F162))),'Data Summary'!BY168="Yes"),100-OFFSET('Water Data'!$F$4,0,10*ROW('Water Data'!F162)),NA())</f>
        <v>#N/A</v>
      </c>
      <c r="K168" s="537" t="e">
        <f ca="1">+IF(AND(ISNUMBER(OFFSET('Water Data'!$F$6,0,10*ROW('Water Data'!F162))),'Data Summary'!BZ168="Yes"),OFFSET('Water Data'!$F$6,0,10*ROW('Water Data'!F162)),NA())</f>
        <v>#N/A</v>
      </c>
      <c r="L168" s="537" t="e">
        <f ca="1">+IF(AND(ISNUMBER(OFFSET('Water Data'!$F$9,0,10*ROW('Water Data'!F162))),'Data Summary'!CA168="Yes"),OFFSET('Water Data'!$F$9,0,10*ROW('Water Data'!F162)),NA())</f>
        <v>#N/A</v>
      </c>
      <c r="M168" s="537" t="e">
        <f ca="1">+IF(AND(ISNUMBER(OFFSET('Water Data'!$G$4,0,10*ROW('Water Data'!G162))),'Data Summary'!CB168="Yes"),100-OFFSET('Water Data'!$G$4,0,10*ROW('Water Data'!G162)),NA())</f>
        <v>#N/A</v>
      </c>
      <c r="N168" s="537" t="e">
        <f ca="1">+IF(AND(ISNUMBER(OFFSET('Water Data'!$G$6,0,10*ROW('Water Data'!G162))),'Data Summary'!CC168="Yes"),OFFSET('Water Data'!$G$6,0,10*ROW('Water Data'!G162)),NA())</f>
        <v>#N/A</v>
      </c>
      <c r="O168" s="537" t="e">
        <f ca="1">+IF(AND(ISNUMBER(OFFSET('Water Data'!$G$9,0,10*ROW('Water Data'!G162))),'Data Summary'!CD168="Yes"),OFFSET('Water Data'!$G$9,0,10*ROW('Water Data'!G162)),NA())</f>
        <v>#N/A</v>
      </c>
      <c r="P168" s="537" t="e">
        <f ca="1">+IF(AND(ISNUMBER(OFFSET('Water Data'!$H$4,0,10*ROW('Water Data'!H162))),'Data Summary'!CE168="Yes"),100-OFFSET('Water Data'!$H$4,0,10*ROW('Water Data'!H162)),NA())</f>
        <v>#N/A</v>
      </c>
      <c r="Q168" s="537" t="e">
        <f ca="1">+IF(AND(ISNUMBER(OFFSET('Water Data'!$H$6,0,10*ROW('Water Data'!H162))),'Data Summary'!CF168="Yes"),OFFSET('Water Data'!$H$6,0,10*ROW('Water Data'!H162)),NA())</f>
        <v>#N/A</v>
      </c>
      <c r="R168" s="537" t="e">
        <f ca="1">+IF(AND(ISNUMBER(OFFSET('Water Data'!$H$9,0,10*ROW('Water Data'!H162))),'Data Summary'!CG168="Yes"),OFFSET('Water Data'!$H$9,0,10*ROW('Water Data'!H162)),NA())</f>
        <v>#N/A</v>
      </c>
      <c r="S168" s="537" t="e">
        <f ca="1">+IF(AND(ISNUMBER(OFFSET('Water Data'!$I$4,0,10*ROW('Water Data'!I162))),'Data Summary'!CH168="Yes"),100-OFFSET('Water Data'!$I$4,0,10*ROW('Water Data'!I162)),NA())</f>
        <v>#N/A</v>
      </c>
      <c r="T168" s="537" t="e">
        <f ca="1">+IF(AND(ISNUMBER(OFFSET('Water Data'!$I$6,0,10*ROW('Water Data'!I162))),'Data Summary'!CI168="Yes"),OFFSET('Water Data'!$I$6,0,10*ROW('Water Data'!I162)),NA())</f>
        <v>#N/A</v>
      </c>
      <c r="U168" s="537" t="e">
        <f ca="1">+IF(AND(ISNUMBER(OFFSET('Water Data'!$I$9,0,10*ROW('Water Data'!I162))),'Data Summary'!CJ168="Yes"),OFFSET('Water Data'!$I$9,0,10*ROW('Water Data'!I162)),NA())</f>
        <v>#N/A</v>
      </c>
      <c r="V168" s="538" t="e">
        <f ca="1">+IF(AND(ISNUMBER(OFFSET('Sanitation Data'!$D$4,0,10*ROW('Sanitation Data'!D162))),'Data Summary'!CK168="Yes"),100-OFFSET('Sanitation Data'!$D$4,0,10*ROW('Sanitation Data'!D162)),NA())</f>
        <v>#N/A</v>
      </c>
      <c r="W168" s="538" t="e">
        <f ca="1">+IF(AND(ISNUMBER(OFFSET('Sanitation Data'!$D$6,0,10*ROW('Sanitation Data'!D162))),'Data Summary'!CL168="Yes"),OFFSET('Sanitation Data'!$D$6,0,10*ROW('Sanitation Data'!D162)),NA())</f>
        <v>#N/A</v>
      </c>
      <c r="X168" s="538" t="e">
        <f ca="1">+IF(AND(ISNUMBER(OFFSET('Sanitation Data'!$D$10,0,10*ROW('Sanitation Data'!D162))),'Data Summary'!CM168="Yes"),OFFSET('Sanitation Data'!$D$10,0,10*ROW('Sanitation Data'!D162)),NA())</f>
        <v>#N/A</v>
      </c>
      <c r="Y168" s="538" t="e">
        <f ca="1">+IF(AND(ISNUMBER(OFFSET('Sanitation Data'!$D$11,0,10*ROW('Sanitation Data'!D162))),'Data Summary'!CN168="Yes"),OFFSET('Sanitation Data'!$D$11,0,10*ROW('Sanitation Data'!D162)),NA())</f>
        <v>#N/A</v>
      </c>
      <c r="Z168" s="538" t="e">
        <f ca="1">+IF(AND(ISNUMBER(OFFSET('Sanitation Data'!$D$12,0,10*ROW('Sanitation Data'!D162))),'Data Summary'!CO168="Yes"),OFFSET('Sanitation Data'!$D$12,0,10*ROW('Sanitation Data'!D162)),NA())</f>
        <v>#N/A</v>
      </c>
      <c r="AA168" s="538" t="e">
        <f ca="1">+IF(AND(ISNUMBER(OFFSET('Sanitation Data'!$E$4,0,10*ROW('Sanitation Data'!E162))),'Data Summary'!CP168="Yes"),100-OFFSET('Sanitation Data'!$E$4,0,10*ROW('Sanitation Data'!E162)),NA())</f>
        <v>#N/A</v>
      </c>
      <c r="AB168" s="538" t="e">
        <f ca="1">+IF(AND(ISNUMBER(OFFSET('Sanitation Data'!$E$6,0,10*ROW('Sanitation Data'!E162))),'Data Summary'!CQ168="Yes"),OFFSET('Sanitation Data'!$E$6,0,10*ROW('Sanitation Data'!E162)),NA())</f>
        <v>#N/A</v>
      </c>
      <c r="AC168" s="538" t="e">
        <f ca="1">+IF(AND(ISNUMBER(OFFSET('Sanitation Data'!$E$10,0,10*ROW('Sanitation Data'!E162))),'Data Summary'!CR168="Yes"),OFFSET('Sanitation Data'!$E$10,0,10*ROW('Sanitation Data'!E162)),NA())</f>
        <v>#N/A</v>
      </c>
      <c r="AD168" s="538" t="e">
        <f ca="1">+IF(AND(ISNUMBER(OFFSET('Sanitation Data'!$E$11,0,10*ROW('Sanitation Data'!E162))),'Data Summary'!CS168="Yes"),OFFSET('Sanitation Data'!$E$11,0,10*ROW('Sanitation Data'!E162)),NA())</f>
        <v>#N/A</v>
      </c>
      <c r="AE168" s="538" t="e">
        <f ca="1">+IF(AND(ISNUMBER(OFFSET('Sanitation Data'!$E$12,0,10*ROW('Sanitation Data'!E162))),'Data Summary'!CT168="Yes"),OFFSET('Sanitation Data'!$E$12,0,10*ROW('Sanitation Data'!E162)),NA())</f>
        <v>#N/A</v>
      </c>
      <c r="AF168" s="538" t="e">
        <f ca="1">+IF(AND(ISNUMBER(OFFSET('Sanitation Data'!$F$4,0,10*ROW('Sanitation Data'!F162))),'Data Summary'!CU168="Yes"),100-OFFSET('Sanitation Data'!$F$4,0,10*ROW('Sanitation Data'!F162)),NA())</f>
        <v>#N/A</v>
      </c>
      <c r="AG168" s="538" t="e">
        <f ca="1">+IF(AND(ISNUMBER(OFFSET('Sanitation Data'!$F$6,0,10*ROW('Sanitation Data'!F162))),'Data Summary'!CV168="Yes"),OFFSET('Sanitation Data'!$F$6,0,10*ROW('Sanitation Data'!F162)),NA())</f>
        <v>#N/A</v>
      </c>
      <c r="AH168" s="538" t="e">
        <f ca="1">+IF(AND(ISNUMBER(OFFSET('Sanitation Data'!$F$10,0,10*ROW('Sanitation Data'!F162))),'Data Summary'!CW168="Yes"),OFFSET('Sanitation Data'!$F$10,0,10*ROW('Sanitation Data'!F162)),NA())</f>
        <v>#N/A</v>
      </c>
      <c r="AI168" s="538" t="e">
        <f ca="1">+IF(AND(ISNUMBER(OFFSET('Sanitation Data'!$F$11,0,10*ROW('Sanitation Data'!F162))),'Data Summary'!CX168="Yes"),OFFSET('Sanitation Data'!$F$11,0,10*ROW('Sanitation Data'!F162)),NA())</f>
        <v>#N/A</v>
      </c>
      <c r="AJ168" s="538" t="e">
        <f ca="1">+IF(AND(ISNUMBER(OFFSET('Sanitation Data'!$F$12,0,10*ROW('Sanitation Data'!F162))),'Data Summary'!CY168="Yes"),OFFSET('Sanitation Data'!$F$12,0,10*ROW('Sanitation Data'!F162)),NA())</f>
        <v>#N/A</v>
      </c>
      <c r="AK168" s="538" t="e">
        <f ca="1">+IF(AND(ISNUMBER(OFFSET('Sanitation Data'!$G$4,0,10*ROW('Sanitation Data'!G162))),'Data Summary'!CZ168="Yes"),100-OFFSET('Sanitation Data'!$G$4,0,10*ROW('Sanitation Data'!G162)),NA())</f>
        <v>#N/A</v>
      </c>
      <c r="AL168" s="538" t="e">
        <f ca="1">+IF(AND(ISNUMBER(OFFSET('Sanitation Data'!$G$6,0,10*ROW('Sanitation Data'!G162))),'Data Summary'!DA168="Yes"),OFFSET('Sanitation Data'!$G$6,0,10*ROW('Sanitation Data'!G162)),NA())</f>
        <v>#N/A</v>
      </c>
      <c r="AM168" s="538" t="e">
        <f ca="1">+IF(AND(ISNUMBER(OFFSET('Sanitation Data'!$G$10,0,10*ROW('Sanitation Data'!G162))),'Data Summary'!DB168="Yes"),OFFSET('Sanitation Data'!$G$10,0,10*ROW('Sanitation Data'!G162)),NA())</f>
        <v>#N/A</v>
      </c>
      <c r="AN168" s="538" t="e">
        <f ca="1">+IF(AND(ISNUMBER(OFFSET('Sanitation Data'!$G$11,0,10*ROW('Sanitation Data'!G162))),'Data Summary'!DC168="Yes"),OFFSET('Sanitation Data'!$G$11,0,10*ROW('Sanitation Data'!G162)),NA())</f>
        <v>#N/A</v>
      </c>
      <c r="AO168" s="538" t="e">
        <f ca="1">+IF(AND(ISNUMBER(OFFSET('Sanitation Data'!$G$12,0,10*ROW('Sanitation Data'!G162))),'Data Summary'!DD168="Yes"),OFFSET('Sanitation Data'!$G$12,0,10*ROW('Sanitation Data'!G162)),NA())</f>
        <v>#N/A</v>
      </c>
      <c r="AP168" s="538" t="e">
        <f ca="1">+IF(AND(ISNUMBER(OFFSET('Sanitation Data'!$H$4,0,10*ROW('Sanitation Data'!H162))),'Data Summary'!DE168="Yes"),100-OFFSET('Sanitation Data'!$H$4,0,10*ROW('Sanitation Data'!H162)),NA())</f>
        <v>#N/A</v>
      </c>
      <c r="AQ168" s="538" t="e">
        <f ca="1">+IF(AND(ISNUMBER(OFFSET('Sanitation Data'!$H$6,0,10*ROW('Sanitation Data'!H162))),'Data Summary'!DF168="Yes"),OFFSET('Sanitation Data'!$H$6,0,10*ROW('Sanitation Data'!H162)),NA())</f>
        <v>#N/A</v>
      </c>
      <c r="AR168" s="538" t="e">
        <f ca="1">+IF(AND(ISNUMBER(OFFSET('Sanitation Data'!$H$10,0,10*ROW('Sanitation Data'!H162))),'Data Summary'!DG168="Yes"),OFFSET('Sanitation Data'!$H$10,0,10*ROW('Sanitation Data'!H162)),NA())</f>
        <v>#N/A</v>
      </c>
      <c r="AS168" s="538" t="e">
        <f ca="1">+IF(AND(ISNUMBER(OFFSET('Sanitation Data'!$H$11,0,10*ROW('Sanitation Data'!H162))),'Data Summary'!DH168="Yes"),OFFSET('Sanitation Data'!$H$11,0,10*ROW('Sanitation Data'!H162)),NA())</f>
        <v>#N/A</v>
      </c>
      <c r="AT168" s="538" t="e">
        <f ca="1">+IF(AND(ISNUMBER(OFFSET('Sanitation Data'!$H$12,0,10*ROW('Sanitation Data'!H162))),'Data Summary'!DI168="Yes"),OFFSET('Sanitation Data'!$H$12,0,10*ROW('Sanitation Data'!H162)),NA())</f>
        <v>#N/A</v>
      </c>
      <c r="AU168" s="538" t="e">
        <f ca="1">+IF(AND(ISNUMBER(OFFSET('Sanitation Data'!$I$4,0,10*ROW('Sanitation Data'!I162))),'Data Summary'!DJ168="Yes"),100-OFFSET('Sanitation Data'!$I$4,0,10*ROW('Sanitation Data'!I162)),NA())</f>
        <v>#N/A</v>
      </c>
      <c r="AV168" s="538" t="e">
        <f ca="1">+IF(AND(ISNUMBER(OFFSET('Sanitation Data'!$I$6,0,10*ROW('Sanitation Data'!I162))),'Data Summary'!DK168="Yes"),OFFSET('Sanitation Data'!$I$6,0,10*ROW('Sanitation Data'!I162)),NA())</f>
        <v>#N/A</v>
      </c>
      <c r="AW168" s="538" t="e">
        <f ca="1">+IF(AND(ISNUMBER(OFFSET('Sanitation Data'!$I$10,0,10*ROW('Sanitation Data'!I162))),'Data Summary'!DL168="Yes"),OFFSET('Sanitation Data'!$I$10,0,10*ROW('Sanitation Data'!I162)),NA())</f>
        <v>#N/A</v>
      </c>
      <c r="AX168" s="538" t="e">
        <f ca="1">+IF(AND(ISNUMBER(OFFSET('Sanitation Data'!$I$11,0,10*ROW('Sanitation Data'!I162))),'Data Summary'!DM168="Yes"),OFFSET('Sanitation Data'!$I$11,0,10*ROW('Sanitation Data'!I162)),NA())</f>
        <v>#N/A</v>
      </c>
      <c r="AY168" s="538" t="e">
        <f ca="1">+IF(AND(ISNUMBER(OFFSET('Sanitation Data'!$I$12,0,10*ROW('Sanitation Data'!I162))),'Data Summary'!DN168="Yes"),OFFSET('Sanitation Data'!$I$12,0,10*ROW('Sanitation Data'!I162)),NA())</f>
        <v>#N/A</v>
      </c>
      <c r="AZ168" s="539" t="e">
        <f ca="1">+IF(AND(ISNUMBER(OFFSET('Hygiene Data'!$D$5,0,10*ROW('Hygiene Data'!D162))),'Data Summary'!DO168="Yes"),OFFSET('Hygiene Data'!$D$5,0,10*ROW('Hygiene Data'!D162)),NA())</f>
        <v>#N/A</v>
      </c>
      <c r="BA168" s="539" t="e">
        <f ca="1">+IF(AND(ISNUMBER(OFFSET('Hygiene Data'!$D$7,0,10*ROW('Hygiene Data'!D162))),'Data Summary'!DP168="Yes"),OFFSET('Hygiene Data'!$D$7,0,10*ROW('Hygiene Data'!D162)),NA())</f>
        <v>#N/A</v>
      </c>
      <c r="BB168" s="539" t="e">
        <f ca="1">+IF(AND(ISNUMBER(OFFSET('Hygiene Data'!$D$9,0,10*ROW('Hygiene Data'!D162))),'Data Summary'!DQ168="Yes"),OFFSET('Hygiene Data'!$D$9,0,10*ROW('Hygiene Data'!D162)),NA())</f>
        <v>#N/A</v>
      </c>
      <c r="BC168" s="539" t="e">
        <f ca="1">+IF(AND(ISNUMBER(OFFSET('Hygiene Data'!$E$5,0,10*ROW('Hygiene Data'!E162))),'Data Summary'!DR168="Yes"),OFFSET('Hygiene Data'!$E$5,0,10*ROW('Hygiene Data'!E162)),NA())</f>
        <v>#N/A</v>
      </c>
      <c r="BD168" s="539" t="e">
        <f ca="1">+IF(AND(ISNUMBER(OFFSET('Hygiene Data'!$E$7,0,10*ROW('Hygiene Data'!E162))),'Data Summary'!DS168="Yes"),OFFSET('Hygiene Data'!$E$7,0,10*ROW('Hygiene Data'!E162)),NA())</f>
        <v>#N/A</v>
      </c>
      <c r="BE168" s="539" t="e">
        <f ca="1">+IF(AND(ISNUMBER(OFFSET('Hygiene Data'!$E$9,0,10*ROW('Hygiene Data'!E162))),'Data Summary'!DT168="Yes"),OFFSET('Hygiene Data'!$E$9,0,10*ROW('Hygiene Data'!E162)),NA())</f>
        <v>#N/A</v>
      </c>
      <c r="BF168" s="539" t="e">
        <f ca="1">+IF(AND(ISNUMBER(OFFSET('Hygiene Data'!$F$5,0,10*ROW('Hygiene Data'!F162))),'Data Summary'!DU168="Yes"),OFFSET('Hygiene Data'!$F$5,0,10*ROW('Hygiene Data'!F162)),NA())</f>
        <v>#N/A</v>
      </c>
      <c r="BG168" s="539" t="e">
        <f ca="1">+IF(AND(ISNUMBER(OFFSET('Hygiene Data'!$F$7,0,10*ROW('Hygiene Data'!F162))),'Data Summary'!DV168="Yes"),OFFSET('Hygiene Data'!$F$7,0,10*ROW('Hygiene Data'!F162)),NA())</f>
        <v>#N/A</v>
      </c>
      <c r="BH168" s="539" t="e">
        <f ca="1">+IF(AND(ISNUMBER(OFFSET('Hygiene Data'!$F$9,0,10*ROW('Hygiene Data'!F162))),'Data Summary'!DW168="Yes"),OFFSET('Hygiene Data'!$F$9,0,10*ROW('Hygiene Data'!F162)),NA())</f>
        <v>#N/A</v>
      </c>
      <c r="BI168" s="539" t="e">
        <f ca="1">+IF(AND(ISNUMBER(OFFSET('Hygiene Data'!$G$5,0,10*ROW('Hygiene Data'!G162))),'Data Summary'!DX168="Yes"),OFFSET('Hygiene Data'!$G$5,0,10*ROW('Hygiene Data'!G162)),NA())</f>
        <v>#N/A</v>
      </c>
      <c r="BJ168" s="539" t="e">
        <f ca="1">+IF(AND(ISNUMBER(OFFSET('Hygiene Data'!$G$7,0,10*ROW('Hygiene Data'!G162))),'Data Summary'!DY168="Yes"),OFFSET('Hygiene Data'!$G$7,0,10*ROW('Hygiene Data'!G162)),NA())</f>
        <v>#N/A</v>
      </c>
      <c r="BK168" s="539" t="e">
        <f ca="1">+IF(AND(ISNUMBER(OFFSET('Hygiene Data'!$G$9,0,10*ROW('Hygiene Data'!G162))),'Data Summary'!DZ168="Yes"),OFFSET('Hygiene Data'!$G$9,0,10*ROW('Hygiene Data'!G162)),NA())</f>
        <v>#N/A</v>
      </c>
      <c r="BL168" s="539" t="e">
        <f ca="1">+IF(AND(ISNUMBER(OFFSET('Hygiene Data'!$H$5,0,10*ROW('Hygiene Data'!H162))),'Data Summary'!EA168="Yes"),OFFSET('Hygiene Data'!$H$5,0,10*ROW('Hygiene Data'!H162)),NA())</f>
        <v>#N/A</v>
      </c>
      <c r="BM168" s="539" t="e">
        <f ca="1">+IF(AND(ISNUMBER(OFFSET('Hygiene Data'!$H$7,0,10*ROW('Hygiene Data'!H162))),'Data Summary'!EB168="Yes"),OFFSET('Hygiene Data'!$H$7,0,10*ROW('Hygiene Data'!H162)),NA())</f>
        <v>#N/A</v>
      </c>
      <c r="BN168" s="539" t="e">
        <f ca="1">+IF(AND(ISNUMBER(OFFSET('Hygiene Data'!$H$9,0,10*ROW('Hygiene Data'!H162))),'Data Summary'!EC168="Yes"),OFFSET('Hygiene Data'!$H$9,0,10*ROW('Hygiene Data'!H162)),NA())</f>
        <v>#N/A</v>
      </c>
      <c r="BO168" s="539" t="e">
        <f ca="1">+IF(AND(ISNUMBER(OFFSET('Hygiene Data'!$I$5,0,10*ROW('Hygiene Data'!I162))),'Data Summary'!ED168="Yes"),OFFSET('Hygiene Data'!$I$5,0,10*ROW('Hygiene Data'!I162)),NA())</f>
        <v>#N/A</v>
      </c>
      <c r="BP168" s="539" t="e">
        <f ca="1">+IF(AND(ISNUMBER(OFFSET('Hygiene Data'!$I$7,0,10*ROW('Hygiene Data'!I162))),'Data Summary'!EE168="Yes"),OFFSET('Hygiene Data'!$I$7,0,10*ROW('Hygiene Data'!I162)),NA())</f>
        <v>#N/A</v>
      </c>
      <c r="BQ168" s="539" t="e">
        <f ca="1">+IF(AND(ISNUMBER(OFFSET('Hygiene Data'!$I$9,0,10*ROW('Hygiene Data'!I162))),'Data Summary'!EF168="Yes"),OFFSET('Hygiene Data'!$I$9,0,10*ROW('Hygiene Data'!I162)),NA())</f>
        <v>#N/A</v>
      </c>
    </row>
    <row r="169" spans="1:69" x14ac:dyDescent="0.25">
      <c r="A169" s="535" t="e">
        <f ca="1">+RIGHT('Data Summary'!A169,LEN('Data Summary'!A169)-9)</f>
        <v>#VALUE!</v>
      </c>
      <c r="B169" s="509" t="str">
        <f ca="1">+IF(ISTEXT('Data Summary'!B169),'Data Summary'!B169,"")</f>
        <v/>
      </c>
      <c r="C169" s="536" t="e">
        <f ca="1">+VALUE('Data Summary'!C169)</f>
        <v>#VALUE!</v>
      </c>
      <c r="D169" s="537" t="e">
        <f ca="1">+IF(AND(ISNUMBER(OFFSET('Water Data'!$D$4,0,10*ROW('Water Data'!D163))),'Data Summary'!BS169="Yes"),100-OFFSET('Water Data'!$D$4,0,10*ROW('Water Data'!D163)),NA())</f>
        <v>#N/A</v>
      </c>
      <c r="E169" s="537" t="e">
        <f ca="1">+IF(AND(ISNUMBER(OFFSET('Water Data'!$D$6,0,10*ROW('Water Data'!D163))),'Data Summary'!BT169="Yes"),OFFSET('Water Data'!$D$6,0,10*ROW('Water Data'!D163)),NA())</f>
        <v>#N/A</v>
      </c>
      <c r="F169" s="537" t="e">
        <f ca="1">+IF(AND(ISNUMBER(OFFSET('Water Data'!$D$9,0,10*ROW('Water Data'!D163))),'Data Summary'!BU169="Yes"),OFFSET('Water Data'!$D$9,0,10*ROW('Water Data'!D163)),NA())</f>
        <v>#N/A</v>
      </c>
      <c r="G169" s="537" t="e">
        <f ca="1">+IF(AND(ISNUMBER(OFFSET('Water Data'!$E$4,0,10*ROW('Water Data'!E163))),'Data Summary'!BV169="Yes"),100-OFFSET('Water Data'!$E$4,0,10*ROW('Water Data'!E163)),NA())</f>
        <v>#N/A</v>
      </c>
      <c r="H169" s="537" t="e">
        <f ca="1">+IF(AND(ISNUMBER(OFFSET('Water Data'!$E$6,0,10*ROW('Water Data'!E163))),'Data Summary'!BW169="Yes"),OFFSET('Water Data'!$E$6,0,10*ROW('Water Data'!E163)),NA())</f>
        <v>#N/A</v>
      </c>
      <c r="I169" s="537" t="e">
        <f ca="1">+IF(AND(ISNUMBER(OFFSET('Water Data'!$E$9,0,10*ROW('Water Data'!E163))),'Data Summary'!BX169="Yes"),OFFSET('Water Data'!$E$9,0,10*ROW('Water Data'!E163)),NA())</f>
        <v>#N/A</v>
      </c>
      <c r="J169" s="537" t="e">
        <f ca="1">+IF(AND(ISNUMBER(OFFSET('Water Data'!$F$4,0,10*ROW('Water Data'!F163))),'Data Summary'!BY169="Yes"),100-OFFSET('Water Data'!$F$4,0,10*ROW('Water Data'!F163)),NA())</f>
        <v>#N/A</v>
      </c>
      <c r="K169" s="537" t="e">
        <f ca="1">+IF(AND(ISNUMBER(OFFSET('Water Data'!$F$6,0,10*ROW('Water Data'!F163))),'Data Summary'!BZ169="Yes"),OFFSET('Water Data'!$F$6,0,10*ROW('Water Data'!F163)),NA())</f>
        <v>#N/A</v>
      </c>
      <c r="L169" s="537" t="e">
        <f ca="1">+IF(AND(ISNUMBER(OFFSET('Water Data'!$F$9,0,10*ROW('Water Data'!F163))),'Data Summary'!CA169="Yes"),OFFSET('Water Data'!$F$9,0,10*ROW('Water Data'!F163)),NA())</f>
        <v>#N/A</v>
      </c>
      <c r="M169" s="537" t="e">
        <f ca="1">+IF(AND(ISNUMBER(OFFSET('Water Data'!$G$4,0,10*ROW('Water Data'!G163))),'Data Summary'!CB169="Yes"),100-OFFSET('Water Data'!$G$4,0,10*ROW('Water Data'!G163)),NA())</f>
        <v>#N/A</v>
      </c>
      <c r="N169" s="537" t="e">
        <f ca="1">+IF(AND(ISNUMBER(OFFSET('Water Data'!$G$6,0,10*ROW('Water Data'!G163))),'Data Summary'!CC169="Yes"),OFFSET('Water Data'!$G$6,0,10*ROW('Water Data'!G163)),NA())</f>
        <v>#N/A</v>
      </c>
      <c r="O169" s="537" t="e">
        <f ca="1">+IF(AND(ISNUMBER(OFFSET('Water Data'!$G$9,0,10*ROW('Water Data'!G163))),'Data Summary'!CD169="Yes"),OFFSET('Water Data'!$G$9,0,10*ROW('Water Data'!G163)),NA())</f>
        <v>#N/A</v>
      </c>
      <c r="P169" s="537" t="e">
        <f ca="1">+IF(AND(ISNUMBER(OFFSET('Water Data'!$H$4,0,10*ROW('Water Data'!H163))),'Data Summary'!CE169="Yes"),100-OFFSET('Water Data'!$H$4,0,10*ROW('Water Data'!H163)),NA())</f>
        <v>#N/A</v>
      </c>
      <c r="Q169" s="537" t="e">
        <f ca="1">+IF(AND(ISNUMBER(OFFSET('Water Data'!$H$6,0,10*ROW('Water Data'!H163))),'Data Summary'!CF169="Yes"),OFFSET('Water Data'!$H$6,0,10*ROW('Water Data'!H163)),NA())</f>
        <v>#N/A</v>
      </c>
      <c r="R169" s="537" t="e">
        <f ca="1">+IF(AND(ISNUMBER(OFFSET('Water Data'!$H$9,0,10*ROW('Water Data'!H163))),'Data Summary'!CG169="Yes"),OFFSET('Water Data'!$H$9,0,10*ROW('Water Data'!H163)),NA())</f>
        <v>#N/A</v>
      </c>
      <c r="S169" s="537" t="e">
        <f ca="1">+IF(AND(ISNUMBER(OFFSET('Water Data'!$I$4,0,10*ROW('Water Data'!I163))),'Data Summary'!CH169="Yes"),100-OFFSET('Water Data'!$I$4,0,10*ROW('Water Data'!I163)),NA())</f>
        <v>#N/A</v>
      </c>
      <c r="T169" s="537" t="e">
        <f ca="1">+IF(AND(ISNUMBER(OFFSET('Water Data'!$I$6,0,10*ROW('Water Data'!I163))),'Data Summary'!CI169="Yes"),OFFSET('Water Data'!$I$6,0,10*ROW('Water Data'!I163)),NA())</f>
        <v>#N/A</v>
      </c>
      <c r="U169" s="537" t="e">
        <f ca="1">+IF(AND(ISNUMBER(OFFSET('Water Data'!$I$9,0,10*ROW('Water Data'!I163))),'Data Summary'!CJ169="Yes"),OFFSET('Water Data'!$I$9,0,10*ROW('Water Data'!I163)),NA())</f>
        <v>#N/A</v>
      </c>
      <c r="V169" s="538" t="e">
        <f ca="1">+IF(AND(ISNUMBER(OFFSET('Sanitation Data'!$D$4,0,10*ROW('Sanitation Data'!D163))),'Data Summary'!CK169="Yes"),100-OFFSET('Sanitation Data'!$D$4,0,10*ROW('Sanitation Data'!D163)),NA())</f>
        <v>#N/A</v>
      </c>
      <c r="W169" s="538" t="e">
        <f ca="1">+IF(AND(ISNUMBER(OFFSET('Sanitation Data'!$D$6,0,10*ROW('Sanitation Data'!D163))),'Data Summary'!CL169="Yes"),OFFSET('Sanitation Data'!$D$6,0,10*ROW('Sanitation Data'!D163)),NA())</f>
        <v>#N/A</v>
      </c>
      <c r="X169" s="538" t="e">
        <f ca="1">+IF(AND(ISNUMBER(OFFSET('Sanitation Data'!$D$10,0,10*ROW('Sanitation Data'!D163))),'Data Summary'!CM169="Yes"),OFFSET('Sanitation Data'!$D$10,0,10*ROW('Sanitation Data'!D163)),NA())</f>
        <v>#N/A</v>
      </c>
      <c r="Y169" s="538" t="e">
        <f ca="1">+IF(AND(ISNUMBER(OFFSET('Sanitation Data'!$D$11,0,10*ROW('Sanitation Data'!D163))),'Data Summary'!CN169="Yes"),OFFSET('Sanitation Data'!$D$11,0,10*ROW('Sanitation Data'!D163)),NA())</f>
        <v>#N/A</v>
      </c>
      <c r="Z169" s="538" t="e">
        <f ca="1">+IF(AND(ISNUMBER(OFFSET('Sanitation Data'!$D$12,0,10*ROW('Sanitation Data'!D163))),'Data Summary'!CO169="Yes"),OFFSET('Sanitation Data'!$D$12,0,10*ROW('Sanitation Data'!D163)),NA())</f>
        <v>#N/A</v>
      </c>
      <c r="AA169" s="538" t="e">
        <f ca="1">+IF(AND(ISNUMBER(OFFSET('Sanitation Data'!$E$4,0,10*ROW('Sanitation Data'!E163))),'Data Summary'!CP169="Yes"),100-OFFSET('Sanitation Data'!$E$4,0,10*ROW('Sanitation Data'!E163)),NA())</f>
        <v>#N/A</v>
      </c>
      <c r="AB169" s="538" t="e">
        <f ca="1">+IF(AND(ISNUMBER(OFFSET('Sanitation Data'!$E$6,0,10*ROW('Sanitation Data'!E163))),'Data Summary'!CQ169="Yes"),OFFSET('Sanitation Data'!$E$6,0,10*ROW('Sanitation Data'!E163)),NA())</f>
        <v>#N/A</v>
      </c>
      <c r="AC169" s="538" t="e">
        <f ca="1">+IF(AND(ISNUMBER(OFFSET('Sanitation Data'!$E$10,0,10*ROW('Sanitation Data'!E163))),'Data Summary'!CR169="Yes"),OFFSET('Sanitation Data'!$E$10,0,10*ROW('Sanitation Data'!E163)),NA())</f>
        <v>#N/A</v>
      </c>
      <c r="AD169" s="538" t="e">
        <f ca="1">+IF(AND(ISNUMBER(OFFSET('Sanitation Data'!$E$11,0,10*ROW('Sanitation Data'!E163))),'Data Summary'!CS169="Yes"),OFFSET('Sanitation Data'!$E$11,0,10*ROW('Sanitation Data'!E163)),NA())</f>
        <v>#N/A</v>
      </c>
      <c r="AE169" s="538" t="e">
        <f ca="1">+IF(AND(ISNUMBER(OFFSET('Sanitation Data'!$E$12,0,10*ROW('Sanitation Data'!E163))),'Data Summary'!CT169="Yes"),OFFSET('Sanitation Data'!$E$12,0,10*ROW('Sanitation Data'!E163)),NA())</f>
        <v>#N/A</v>
      </c>
      <c r="AF169" s="538" t="e">
        <f ca="1">+IF(AND(ISNUMBER(OFFSET('Sanitation Data'!$F$4,0,10*ROW('Sanitation Data'!F163))),'Data Summary'!CU169="Yes"),100-OFFSET('Sanitation Data'!$F$4,0,10*ROW('Sanitation Data'!F163)),NA())</f>
        <v>#N/A</v>
      </c>
      <c r="AG169" s="538" t="e">
        <f ca="1">+IF(AND(ISNUMBER(OFFSET('Sanitation Data'!$F$6,0,10*ROW('Sanitation Data'!F163))),'Data Summary'!CV169="Yes"),OFFSET('Sanitation Data'!$F$6,0,10*ROW('Sanitation Data'!F163)),NA())</f>
        <v>#N/A</v>
      </c>
      <c r="AH169" s="538" t="e">
        <f ca="1">+IF(AND(ISNUMBER(OFFSET('Sanitation Data'!$F$10,0,10*ROW('Sanitation Data'!F163))),'Data Summary'!CW169="Yes"),OFFSET('Sanitation Data'!$F$10,0,10*ROW('Sanitation Data'!F163)),NA())</f>
        <v>#N/A</v>
      </c>
      <c r="AI169" s="538" t="e">
        <f ca="1">+IF(AND(ISNUMBER(OFFSET('Sanitation Data'!$F$11,0,10*ROW('Sanitation Data'!F163))),'Data Summary'!CX169="Yes"),OFFSET('Sanitation Data'!$F$11,0,10*ROW('Sanitation Data'!F163)),NA())</f>
        <v>#N/A</v>
      </c>
      <c r="AJ169" s="538" t="e">
        <f ca="1">+IF(AND(ISNUMBER(OFFSET('Sanitation Data'!$F$12,0,10*ROW('Sanitation Data'!F163))),'Data Summary'!CY169="Yes"),OFFSET('Sanitation Data'!$F$12,0,10*ROW('Sanitation Data'!F163)),NA())</f>
        <v>#N/A</v>
      </c>
      <c r="AK169" s="538" t="e">
        <f ca="1">+IF(AND(ISNUMBER(OFFSET('Sanitation Data'!$G$4,0,10*ROW('Sanitation Data'!G163))),'Data Summary'!CZ169="Yes"),100-OFFSET('Sanitation Data'!$G$4,0,10*ROW('Sanitation Data'!G163)),NA())</f>
        <v>#N/A</v>
      </c>
      <c r="AL169" s="538" t="e">
        <f ca="1">+IF(AND(ISNUMBER(OFFSET('Sanitation Data'!$G$6,0,10*ROW('Sanitation Data'!G163))),'Data Summary'!DA169="Yes"),OFFSET('Sanitation Data'!$G$6,0,10*ROW('Sanitation Data'!G163)),NA())</f>
        <v>#N/A</v>
      </c>
      <c r="AM169" s="538" t="e">
        <f ca="1">+IF(AND(ISNUMBER(OFFSET('Sanitation Data'!$G$10,0,10*ROW('Sanitation Data'!G163))),'Data Summary'!DB169="Yes"),OFFSET('Sanitation Data'!$G$10,0,10*ROW('Sanitation Data'!G163)),NA())</f>
        <v>#N/A</v>
      </c>
      <c r="AN169" s="538" t="e">
        <f ca="1">+IF(AND(ISNUMBER(OFFSET('Sanitation Data'!$G$11,0,10*ROW('Sanitation Data'!G163))),'Data Summary'!DC169="Yes"),OFFSET('Sanitation Data'!$G$11,0,10*ROW('Sanitation Data'!G163)),NA())</f>
        <v>#N/A</v>
      </c>
      <c r="AO169" s="538" t="e">
        <f ca="1">+IF(AND(ISNUMBER(OFFSET('Sanitation Data'!$G$12,0,10*ROW('Sanitation Data'!G163))),'Data Summary'!DD169="Yes"),OFFSET('Sanitation Data'!$G$12,0,10*ROW('Sanitation Data'!G163)),NA())</f>
        <v>#N/A</v>
      </c>
      <c r="AP169" s="538" t="e">
        <f ca="1">+IF(AND(ISNUMBER(OFFSET('Sanitation Data'!$H$4,0,10*ROW('Sanitation Data'!H163))),'Data Summary'!DE169="Yes"),100-OFFSET('Sanitation Data'!$H$4,0,10*ROW('Sanitation Data'!H163)),NA())</f>
        <v>#N/A</v>
      </c>
      <c r="AQ169" s="538" t="e">
        <f ca="1">+IF(AND(ISNUMBER(OFFSET('Sanitation Data'!$H$6,0,10*ROW('Sanitation Data'!H163))),'Data Summary'!DF169="Yes"),OFFSET('Sanitation Data'!$H$6,0,10*ROW('Sanitation Data'!H163)),NA())</f>
        <v>#N/A</v>
      </c>
      <c r="AR169" s="538" t="e">
        <f ca="1">+IF(AND(ISNUMBER(OFFSET('Sanitation Data'!$H$10,0,10*ROW('Sanitation Data'!H163))),'Data Summary'!DG169="Yes"),OFFSET('Sanitation Data'!$H$10,0,10*ROW('Sanitation Data'!H163)),NA())</f>
        <v>#N/A</v>
      </c>
      <c r="AS169" s="538" t="e">
        <f ca="1">+IF(AND(ISNUMBER(OFFSET('Sanitation Data'!$H$11,0,10*ROW('Sanitation Data'!H163))),'Data Summary'!DH169="Yes"),OFFSET('Sanitation Data'!$H$11,0,10*ROW('Sanitation Data'!H163)),NA())</f>
        <v>#N/A</v>
      </c>
      <c r="AT169" s="538" t="e">
        <f ca="1">+IF(AND(ISNUMBER(OFFSET('Sanitation Data'!$H$12,0,10*ROW('Sanitation Data'!H163))),'Data Summary'!DI169="Yes"),OFFSET('Sanitation Data'!$H$12,0,10*ROW('Sanitation Data'!H163)),NA())</f>
        <v>#N/A</v>
      </c>
      <c r="AU169" s="538" t="e">
        <f ca="1">+IF(AND(ISNUMBER(OFFSET('Sanitation Data'!$I$4,0,10*ROW('Sanitation Data'!I163))),'Data Summary'!DJ169="Yes"),100-OFFSET('Sanitation Data'!$I$4,0,10*ROW('Sanitation Data'!I163)),NA())</f>
        <v>#N/A</v>
      </c>
      <c r="AV169" s="538" t="e">
        <f ca="1">+IF(AND(ISNUMBER(OFFSET('Sanitation Data'!$I$6,0,10*ROW('Sanitation Data'!I163))),'Data Summary'!DK169="Yes"),OFFSET('Sanitation Data'!$I$6,0,10*ROW('Sanitation Data'!I163)),NA())</f>
        <v>#N/A</v>
      </c>
      <c r="AW169" s="538" t="e">
        <f ca="1">+IF(AND(ISNUMBER(OFFSET('Sanitation Data'!$I$10,0,10*ROW('Sanitation Data'!I163))),'Data Summary'!DL169="Yes"),OFFSET('Sanitation Data'!$I$10,0,10*ROW('Sanitation Data'!I163)),NA())</f>
        <v>#N/A</v>
      </c>
      <c r="AX169" s="538" t="e">
        <f ca="1">+IF(AND(ISNUMBER(OFFSET('Sanitation Data'!$I$11,0,10*ROW('Sanitation Data'!I163))),'Data Summary'!DM169="Yes"),OFFSET('Sanitation Data'!$I$11,0,10*ROW('Sanitation Data'!I163)),NA())</f>
        <v>#N/A</v>
      </c>
      <c r="AY169" s="538" t="e">
        <f ca="1">+IF(AND(ISNUMBER(OFFSET('Sanitation Data'!$I$12,0,10*ROW('Sanitation Data'!I163))),'Data Summary'!DN169="Yes"),OFFSET('Sanitation Data'!$I$12,0,10*ROW('Sanitation Data'!I163)),NA())</f>
        <v>#N/A</v>
      </c>
      <c r="AZ169" s="539" t="e">
        <f ca="1">+IF(AND(ISNUMBER(OFFSET('Hygiene Data'!$D$5,0,10*ROW('Hygiene Data'!D163))),'Data Summary'!DO169="Yes"),OFFSET('Hygiene Data'!$D$5,0,10*ROW('Hygiene Data'!D163)),NA())</f>
        <v>#N/A</v>
      </c>
      <c r="BA169" s="539" t="e">
        <f ca="1">+IF(AND(ISNUMBER(OFFSET('Hygiene Data'!$D$7,0,10*ROW('Hygiene Data'!D163))),'Data Summary'!DP169="Yes"),OFFSET('Hygiene Data'!$D$7,0,10*ROW('Hygiene Data'!D163)),NA())</f>
        <v>#N/A</v>
      </c>
      <c r="BB169" s="539" t="e">
        <f ca="1">+IF(AND(ISNUMBER(OFFSET('Hygiene Data'!$D$9,0,10*ROW('Hygiene Data'!D163))),'Data Summary'!DQ169="Yes"),OFFSET('Hygiene Data'!$D$9,0,10*ROW('Hygiene Data'!D163)),NA())</f>
        <v>#N/A</v>
      </c>
      <c r="BC169" s="539" t="e">
        <f ca="1">+IF(AND(ISNUMBER(OFFSET('Hygiene Data'!$E$5,0,10*ROW('Hygiene Data'!E163))),'Data Summary'!DR169="Yes"),OFFSET('Hygiene Data'!$E$5,0,10*ROW('Hygiene Data'!E163)),NA())</f>
        <v>#N/A</v>
      </c>
      <c r="BD169" s="539" t="e">
        <f ca="1">+IF(AND(ISNUMBER(OFFSET('Hygiene Data'!$E$7,0,10*ROW('Hygiene Data'!E163))),'Data Summary'!DS169="Yes"),OFFSET('Hygiene Data'!$E$7,0,10*ROW('Hygiene Data'!E163)),NA())</f>
        <v>#N/A</v>
      </c>
      <c r="BE169" s="539" t="e">
        <f ca="1">+IF(AND(ISNUMBER(OFFSET('Hygiene Data'!$E$9,0,10*ROW('Hygiene Data'!E163))),'Data Summary'!DT169="Yes"),OFFSET('Hygiene Data'!$E$9,0,10*ROW('Hygiene Data'!E163)),NA())</f>
        <v>#N/A</v>
      </c>
      <c r="BF169" s="539" t="e">
        <f ca="1">+IF(AND(ISNUMBER(OFFSET('Hygiene Data'!$F$5,0,10*ROW('Hygiene Data'!F163))),'Data Summary'!DU169="Yes"),OFFSET('Hygiene Data'!$F$5,0,10*ROW('Hygiene Data'!F163)),NA())</f>
        <v>#N/A</v>
      </c>
      <c r="BG169" s="539" t="e">
        <f ca="1">+IF(AND(ISNUMBER(OFFSET('Hygiene Data'!$F$7,0,10*ROW('Hygiene Data'!F163))),'Data Summary'!DV169="Yes"),OFFSET('Hygiene Data'!$F$7,0,10*ROW('Hygiene Data'!F163)),NA())</f>
        <v>#N/A</v>
      </c>
      <c r="BH169" s="539" t="e">
        <f ca="1">+IF(AND(ISNUMBER(OFFSET('Hygiene Data'!$F$9,0,10*ROW('Hygiene Data'!F163))),'Data Summary'!DW169="Yes"),OFFSET('Hygiene Data'!$F$9,0,10*ROW('Hygiene Data'!F163)),NA())</f>
        <v>#N/A</v>
      </c>
      <c r="BI169" s="539" t="e">
        <f ca="1">+IF(AND(ISNUMBER(OFFSET('Hygiene Data'!$G$5,0,10*ROW('Hygiene Data'!G163))),'Data Summary'!DX169="Yes"),OFFSET('Hygiene Data'!$G$5,0,10*ROW('Hygiene Data'!G163)),NA())</f>
        <v>#N/A</v>
      </c>
      <c r="BJ169" s="539" t="e">
        <f ca="1">+IF(AND(ISNUMBER(OFFSET('Hygiene Data'!$G$7,0,10*ROW('Hygiene Data'!G163))),'Data Summary'!DY169="Yes"),OFFSET('Hygiene Data'!$G$7,0,10*ROW('Hygiene Data'!G163)),NA())</f>
        <v>#N/A</v>
      </c>
      <c r="BK169" s="539" t="e">
        <f ca="1">+IF(AND(ISNUMBER(OFFSET('Hygiene Data'!$G$9,0,10*ROW('Hygiene Data'!G163))),'Data Summary'!DZ169="Yes"),OFFSET('Hygiene Data'!$G$9,0,10*ROW('Hygiene Data'!G163)),NA())</f>
        <v>#N/A</v>
      </c>
      <c r="BL169" s="539" t="e">
        <f ca="1">+IF(AND(ISNUMBER(OFFSET('Hygiene Data'!$H$5,0,10*ROW('Hygiene Data'!H163))),'Data Summary'!EA169="Yes"),OFFSET('Hygiene Data'!$H$5,0,10*ROW('Hygiene Data'!H163)),NA())</f>
        <v>#N/A</v>
      </c>
      <c r="BM169" s="539" t="e">
        <f ca="1">+IF(AND(ISNUMBER(OFFSET('Hygiene Data'!$H$7,0,10*ROW('Hygiene Data'!H163))),'Data Summary'!EB169="Yes"),OFFSET('Hygiene Data'!$H$7,0,10*ROW('Hygiene Data'!H163)),NA())</f>
        <v>#N/A</v>
      </c>
      <c r="BN169" s="539" t="e">
        <f ca="1">+IF(AND(ISNUMBER(OFFSET('Hygiene Data'!$H$9,0,10*ROW('Hygiene Data'!H163))),'Data Summary'!EC169="Yes"),OFFSET('Hygiene Data'!$H$9,0,10*ROW('Hygiene Data'!H163)),NA())</f>
        <v>#N/A</v>
      </c>
      <c r="BO169" s="539" t="e">
        <f ca="1">+IF(AND(ISNUMBER(OFFSET('Hygiene Data'!$I$5,0,10*ROW('Hygiene Data'!I163))),'Data Summary'!ED169="Yes"),OFFSET('Hygiene Data'!$I$5,0,10*ROW('Hygiene Data'!I163)),NA())</f>
        <v>#N/A</v>
      </c>
      <c r="BP169" s="539" t="e">
        <f ca="1">+IF(AND(ISNUMBER(OFFSET('Hygiene Data'!$I$7,0,10*ROW('Hygiene Data'!I163))),'Data Summary'!EE169="Yes"),OFFSET('Hygiene Data'!$I$7,0,10*ROW('Hygiene Data'!I163)),NA())</f>
        <v>#N/A</v>
      </c>
      <c r="BQ169" s="539" t="e">
        <f ca="1">+IF(AND(ISNUMBER(OFFSET('Hygiene Data'!$I$9,0,10*ROW('Hygiene Data'!I163))),'Data Summary'!EF169="Yes"),OFFSET('Hygiene Data'!$I$9,0,10*ROW('Hygiene Data'!I163)),NA())</f>
        <v>#N/A</v>
      </c>
    </row>
    <row r="170" spans="1:69" x14ac:dyDescent="0.25">
      <c r="A170" s="535" t="e">
        <f ca="1">+RIGHT('Data Summary'!A170,LEN('Data Summary'!A170)-9)</f>
        <v>#VALUE!</v>
      </c>
      <c r="B170" s="509" t="str">
        <f ca="1">+IF(ISTEXT('Data Summary'!B170),'Data Summary'!B170,"")</f>
        <v/>
      </c>
      <c r="C170" s="536" t="e">
        <f ca="1">+VALUE('Data Summary'!C170)</f>
        <v>#VALUE!</v>
      </c>
      <c r="D170" s="537" t="e">
        <f ca="1">+IF(AND(ISNUMBER(OFFSET('Water Data'!$D$4,0,10*ROW('Water Data'!D164))),'Data Summary'!BS170="Yes"),100-OFFSET('Water Data'!$D$4,0,10*ROW('Water Data'!D164)),NA())</f>
        <v>#N/A</v>
      </c>
      <c r="E170" s="537" t="e">
        <f ca="1">+IF(AND(ISNUMBER(OFFSET('Water Data'!$D$6,0,10*ROW('Water Data'!D164))),'Data Summary'!BT170="Yes"),OFFSET('Water Data'!$D$6,0,10*ROW('Water Data'!D164)),NA())</f>
        <v>#N/A</v>
      </c>
      <c r="F170" s="537" t="e">
        <f ca="1">+IF(AND(ISNUMBER(OFFSET('Water Data'!$D$9,0,10*ROW('Water Data'!D164))),'Data Summary'!BU170="Yes"),OFFSET('Water Data'!$D$9,0,10*ROW('Water Data'!D164)),NA())</f>
        <v>#N/A</v>
      </c>
      <c r="G170" s="537" t="e">
        <f ca="1">+IF(AND(ISNUMBER(OFFSET('Water Data'!$E$4,0,10*ROW('Water Data'!E164))),'Data Summary'!BV170="Yes"),100-OFFSET('Water Data'!$E$4,0,10*ROW('Water Data'!E164)),NA())</f>
        <v>#N/A</v>
      </c>
      <c r="H170" s="537" t="e">
        <f ca="1">+IF(AND(ISNUMBER(OFFSET('Water Data'!$E$6,0,10*ROW('Water Data'!E164))),'Data Summary'!BW170="Yes"),OFFSET('Water Data'!$E$6,0,10*ROW('Water Data'!E164)),NA())</f>
        <v>#N/A</v>
      </c>
      <c r="I170" s="537" t="e">
        <f ca="1">+IF(AND(ISNUMBER(OFFSET('Water Data'!$E$9,0,10*ROW('Water Data'!E164))),'Data Summary'!BX170="Yes"),OFFSET('Water Data'!$E$9,0,10*ROW('Water Data'!E164)),NA())</f>
        <v>#N/A</v>
      </c>
      <c r="J170" s="537" t="e">
        <f ca="1">+IF(AND(ISNUMBER(OFFSET('Water Data'!$F$4,0,10*ROW('Water Data'!F164))),'Data Summary'!BY170="Yes"),100-OFFSET('Water Data'!$F$4,0,10*ROW('Water Data'!F164)),NA())</f>
        <v>#N/A</v>
      </c>
      <c r="K170" s="537" t="e">
        <f ca="1">+IF(AND(ISNUMBER(OFFSET('Water Data'!$F$6,0,10*ROW('Water Data'!F164))),'Data Summary'!BZ170="Yes"),OFFSET('Water Data'!$F$6,0,10*ROW('Water Data'!F164)),NA())</f>
        <v>#N/A</v>
      </c>
      <c r="L170" s="537" t="e">
        <f ca="1">+IF(AND(ISNUMBER(OFFSET('Water Data'!$F$9,0,10*ROW('Water Data'!F164))),'Data Summary'!CA170="Yes"),OFFSET('Water Data'!$F$9,0,10*ROW('Water Data'!F164)),NA())</f>
        <v>#N/A</v>
      </c>
      <c r="M170" s="537" t="e">
        <f ca="1">+IF(AND(ISNUMBER(OFFSET('Water Data'!$G$4,0,10*ROW('Water Data'!G164))),'Data Summary'!CB170="Yes"),100-OFFSET('Water Data'!$G$4,0,10*ROW('Water Data'!G164)),NA())</f>
        <v>#N/A</v>
      </c>
      <c r="N170" s="537" t="e">
        <f ca="1">+IF(AND(ISNUMBER(OFFSET('Water Data'!$G$6,0,10*ROW('Water Data'!G164))),'Data Summary'!CC170="Yes"),OFFSET('Water Data'!$G$6,0,10*ROW('Water Data'!G164)),NA())</f>
        <v>#N/A</v>
      </c>
      <c r="O170" s="537" t="e">
        <f ca="1">+IF(AND(ISNUMBER(OFFSET('Water Data'!$G$9,0,10*ROW('Water Data'!G164))),'Data Summary'!CD170="Yes"),OFFSET('Water Data'!$G$9,0,10*ROW('Water Data'!G164)),NA())</f>
        <v>#N/A</v>
      </c>
      <c r="P170" s="537" t="e">
        <f ca="1">+IF(AND(ISNUMBER(OFFSET('Water Data'!$H$4,0,10*ROW('Water Data'!H164))),'Data Summary'!CE170="Yes"),100-OFFSET('Water Data'!$H$4,0,10*ROW('Water Data'!H164)),NA())</f>
        <v>#N/A</v>
      </c>
      <c r="Q170" s="537" t="e">
        <f ca="1">+IF(AND(ISNUMBER(OFFSET('Water Data'!$H$6,0,10*ROW('Water Data'!H164))),'Data Summary'!CF170="Yes"),OFFSET('Water Data'!$H$6,0,10*ROW('Water Data'!H164)),NA())</f>
        <v>#N/A</v>
      </c>
      <c r="R170" s="537" t="e">
        <f ca="1">+IF(AND(ISNUMBER(OFFSET('Water Data'!$H$9,0,10*ROW('Water Data'!H164))),'Data Summary'!CG170="Yes"),OFFSET('Water Data'!$H$9,0,10*ROW('Water Data'!H164)),NA())</f>
        <v>#N/A</v>
      </c>
      <c r="S170" s="537" t="e">
        <f ca="1">+IF(AND(ISNUMBER(OFFSET('Water Data'!$I$4,0,10*ROW('Water Data'!I164))),'Data Summary'!CH170="Yes"),100-OFFSET('Water Data'!$I$4,0,10*ROW('Water Data'!I164)),NA())</f>
        <v>#N/A</v>
      </c>
      <c r="T170" s="537" t="e">
        <f ca="1">+IF(AND(ISNUMBER(OFFSET('Water Data'!$I$6,0,10*ROW('Water Data'!I164))),'Data Summary'!CI170="Yes"),OFFSET('Water Data'!$I$6,0,10*ROW('Water Data'!I164)),NA())</f>
        <v>#N/A</v>
      </c>
      <c r="U170" s="537" t="e">
        <f ca="1">+IF(AND(ISNUMBER(OFFSET('Water Data'!$I$9,0,10*ROW('Water Data'!I164))),'Data Summary'!CJ170="Yes"),OFFSET('Water Data'!$I$9,0,10*ROW('Water Data'!I164)),NA())</f>
        <v>#N/A</v>
      </c>
      <c r="V170" s="538" t="e">
        <f ca="1">+IF(AND(ISNUMBER(OFFSET('Sanitation Data'!$D$4,0,10*ROW('Sanitation Data'!D164))),'Data Summary'!CK170="Yes"),100-OFFSET('Sanitation Data'!$D$4,0,10*ROW('Sanitation Data'!D164)),NA())</f>
        <v>#N/A</v>
      </c>
      <c r="W170" s="538" t="e">
        <f ca="1">+IF(AND(ISNUMBER(OFFSET('Sanitation Data'!$D$6,0,10*ROW('Sanitation Data'!D164))),'Data Summary'!CL170="Yes"),OFFSET('Sanitation Data'!$D$6,0,10*ROW('Sanitation Data'!D164)),NA())</f>
        <v>#N/A</v>
      </c>
      <c r="X170" s="538" t="e">
        <f ca="1">+IF(AND(ISNUMBER(OFFSET('Sanitation Data'!$D$10,0,10*ROW('Sanitation Data'!D164))),'Data Summary'!CM170="Yes"),OFFSET('Sanitation Data'!$D$10,0,10*ROW('Sanitation Data'!D164)),NA())</f>
        <v>#N/A</v>
      </c>
      <c r="Y170" s="538" t="e">
        <f ca="1">+IF(AND(ISNUMBER(OFFSET('Sanitation Data'!$D$11,0,10*ROW('Sanitation Data'!D164))),'Data Summary'!CN170="Yes"),OFFSET('Sanitation Data'!$D$11,0,10*ROW('Sanitation Data'!D164)),NA())</f>
        <v>#N/A</v>
      </c>
      <c r="Z170" s="538" t="e">
        <f ca="1">+IF(AND(ISNUMBER(OFFSET('Sanitation Data'!$D$12,0,10*ROW('Sanitation Data'!D164))),'Data Summary'!CO170="Yes"),OFFSET('Sanitation Data'!$D$12,0,10*ROW('Sanitation Data'!D164)),NA())</f>
        <v>#N/A</v>
      </c>
      <c r="AA170" s="538" t="e">
        <f ca="1">+IF(AND(ISNUMBER(OFFSET('Sanitation Data'!$E$4,0,10*ROW('Sanitation Data'!E164))),'Data Summary'!CP170="Yes"),100-OFFSET('Sanitation Data'!$E$4,0,10*ROW('Sanitation Data'!E164)),NA())</f>
        <v>#N/A</v>
      </c>
      <c r="AB170" s="538" t="e">
        <f ca="1">+IF(AND(ISNUMBER(OFFSET('Sanitation Data'!$E$6,0,10*ROW('Sanitation Data'!E164))),'Data Summary'!CQ170="Yes"),OFFSET('Sanitation Data'!$E$6,0,10*ROW('Sanitation Data'!E164)),NA())</f>
        <v>#N/A</v>
      </c>
      <c r="AC170" s="538" t="e">
        <f ca="1">+IF(AND(ISNUMBER(OFFSET('Sanitation Data'!$E$10,0,10*ROW('Sanitation Data'!E164))),'Data Summary'!CR170="Yes"),OFFSET('Sanitation Data'!$E$10,0,10*ROW('Sanitation Data'!E164)),NA())</f>
        <v>#N/A</v>
      </c>
      <c r="AD170" s="538" t="e">
        <f ca="1">+IF(AND(ISNUMBER(OFFSET('Sanitation Data'!$E$11,0,10*ROW('Sanitation Data'!E164))),'Data Summary'!CS170="Yes"),OFFSET('Sanitation Data'!$E$11,0,10*ROW('Sanitation Data'!E164)),NA())</f>
        <v>#N/A</v>
      </c>
      <c r="AE170" s="538" t="e">
        <f ca="1">+IF(AND(ISNUMBER(OFFSET('Sanitation Data'!$E$12,0,10*ROW('Sanitation Data'!E164))),'Data Summary'!CT170="Yes"),OFFSET('Sanitation Data'!$E$12,0,10*ROW('Sanitation Data'!E164)),NA())</f>
        <v>#N/A</v>
      </c>
      <c r="AF170" s="538" t="e">
        <f ca="1">+IF(AND(ISNUMBER(OFFSET('Sanitation Data'!$F$4,0,10*ROW('Sanitation Data'!F164))),'Data Summary'!CU170="Yes"),100-OFFSET('Sanitation Data'!$F$4,0,10*ROW('Sanitation Data'!F164)),NA())</f>
        <v>#N/A</v>
      </c>
      <c r="AG170" s="538" t="e">
        <f ca="1">+IF(AND(ISNUMBER(OFFSET('Sanitation Data'!$F$6,0,10*ROW('Sanitation Data'!F164))),'Data Summary'!CV170="Yes"),OFFSET('Sanitation Data'!$F$6,0,10*ROW('Sanitation Data'!F164)),NA())</f>
        <v>#N/A</v>
      </c>
      <c r="AH170" s="538" t="e">
        <f ca="1">+IF(AND(ISNUMBER(OFFSET('Sanitation Data'!$F$10,0,10*ROW('Sanitation Data'!F164))),'Data Summary'!CW170="Yes"),OFFSET('Sanitation Data'!$F$10,0,10*ROW('Sanitation Data'!F164)),NA())</f>
        <v>#N/A</v>
      </c>
      <c r="AI170" s="538" t="e">
        <f ca="1">+IF(AND(ISNUMBER(OFFSET('Sanitation Data'!$F$11,0,10*ROW('Sanitation Data'!F164))),'Data Summary'!CX170="Yes"),OFFSET('Sanitation Data'!$F$11,0,10*ROW('Sanitation Data'!F164)),NA())</f>
        <v>#N/A</v>
      </c>
      <c r="AJ170" s="538" t="e">
        <f ca="1">+IF(AND(ISNUMBER(OFFSET('Sanitation Data'!$F$12,0,10*ROW('Sanitation Data'!F164))),'Data Summary'!CY170="Yes"),OFFSET('Sanitation Data'!$F$12,0,10*ROW('Sanitation Data'!F164)),NA())</f>
        <v>#N/A</v>
      </c>
      <c r="AK170" s="538" t="e">
        <f ca="1">+IF(AND(ISNUMBER(OFFSET('Sanitation Data'!$G$4,0,10*ROW('Sanitation Data'!G164))),'Data Summary'!CZ170="Yes"),100-OFFSET('Sanitation Data'!$G$4,0,10*ROW('Sanitation Data'!G164)),NA())</f>
        <v>#N/A</v>
      </c>
      <c r="AL170" s="538" t="e">
        <f ca="1">+IF(AND(ISNUMBER(OFFSET('Sanitation Data'!$G$6,0,10*ROW('Sanitation Data'!G164))),'Data Summary'!DA170="Yes"),OFFSET('Sanitation Data'!$G$6,0,10*ROW('Sanitation Data'!G164)),NA())</f>
        <v>#N/A</v>
      </c>
      <c r="AM170" s="538" t="e">
        <f ca="1">+IF(AND(ISNUMBER(OFFSET('Sanitation Data'!$G$10,0,10*ROW('Sanitation Data'!G164))),'Data Summary'!DB170="Yes"),OFFSET('Sanitation Data'!$G$10,0,10*ROW('Sanitation Data'!G164)),NA())</f>
        <v>#N/A</v>
      </c>
      <c r="AN170" s="538" t="e">
        <f ca="1">+IF(AND(ISNUMBER(OFFSET('Sanitation Data'!$G$11,0,10*ROW('Sanitation Data'!G164))),'Data Summary'!DC170="Yes"),OFFSET('Sanitation Data'!$G$11,0,10*ROW('Sanitation Data'!G164)),NA())</f>
        <v>#N/A</v>
      </c>
      <c r="AO170" s="538" t="e">
        <f ca="1">+IF(AND(ISNUMBER(OFFSET('Sanitation Data'!$G$12,0,10*ROW('Sanitation Data'!G164))),'Data Summary'!DD170="Yes"),OFFSET('Sanitation Data'!$G$12,0,10*ROW('Sanitation Data'!G164)),NA())</f>
        <v>#N/A</v>
      </c>
      <c r="AP170" s="538" t="e">
        <f ca="1">+IF(AND(ISNUMBER(OFFSET('Sanitation Data'!$H$4,0,10*ROW('Sanitation Data'!H164))),'Data Summary'!DE170="Yes"),100-OFFSET('Sanitation Data'!$H$4,0,10*ROW('Sanitation Data'!H164)),NA())</f>
        <v>#N/A</v>
      </c>
      <c r="AQ170" s="538" t="e">
        <f ca="1">+IF(AND(ISNUMBER(OFFSET('Sanitation Data'!$H$6,0,10*ROW('Sanitation Data'!H164))),'Data Summary'!DF170="Yes"),OFFSET('Sanitation Data'!$H$6,0,10*ROW('Sanitation Data'!H164)),NA())</f>
        <v>#N/A</v>
      </c>
      <c r="AR170" s="538" t="e">
        <f ca="1">+IF(AND(ISNUMBER(OFFSET('Sanitation Data'!$H$10,0,10*ROW('Sanitation Data'!H164))),'Data Summary'!DG170="Yes"),OFFSET('Sanitation Data'!$H$10,0,10*ROW('Sanitation Data'!H164)),NA())</f>
        <v>#N/A</v>
      </c>
      <c r="AS170" s="538" t="e">
        <f ca="1">+IF(AND(ISNUMBER(OFFSET('Sanitation Data'!$H$11,0,10*ROW('Sanitation Data'!H164))),'Data Summary'!DH170="Yes"),OFFSET('Sanitation Data'!$H$11,0,10*ROW('Sanitation Data'!H164)),NA())</f>
        <v>#N/A</v>
      </c>
      <c r="AT170" s="538" t="e">
        <f ca="1">+IF(AND(ISNUMBER(OFFSET('Sanitation Data'!$H$12,0,10*ROW('Sanitation Data'!H164))),'Data Summary'!DI170="Yes"),OFFSET('Sanitation Data'!$H$12,0,10*ROW('Sanitation Data'!H164)),NA())</f>
        <v>#N/A</v>
      </c>
      <c r="AU170" s="538" t="e">
        <f ca="1">+IF(AND(ISNUMBER(OFFSET('Sanitation Data'!$I$4,0,10*ROW('Sanitation Data'!I164))),'Data Summary'!DJ170="Yes"),100-OFFSET('Sanitation Data'!$I$4,0,10*ROW('Sanitation Data'!I164)),NA())</f>
        <v>#N/A</v>
      </c>
      <c r="AV170" s="538" t="e">
        <f ca="1">+IF(AND(ISNUMBER(OFFSET('Sanitation Data'!$I$6,0,10*ROW('Sanitation Data'!I164))),'Data Summary'!DK170="Yes"),OFFSET('Sanitation Data'!$I$6,0,10*ROW('Sanitation Data'!I164)),NA())</f>
        <v>#N/A</v>
      </c>
      <c r="AW170" s="538" t="e">
        <f ca="1">+IF(AND(ISNUMBER(OFFSET('Sanitation Data'!$I$10,0,10*ROW('Sanitation Data'!I164))),'Data Summary'!DL170="Yes"),OFFSET('Sanitation Data'!$I$10,0,10*ROW('Sanitation Data'!I164)),NA())</f>
        <v>#N/A</v>
      </c>
      <c r="AX170" s="538" t="e">
        <f ca="1">+IF(AND(ISNUMBER(OFFSET('Sanitation Data'!$I$11,0,10*ROW('Sanitation Data'!I164))),'Data Summary'!DM170="Yes"),OFFSET('Sanitation Data'!$I$11,0,10*ROW('Sanitation Data'!I164)),NA())</f>
        <v>#N/A</v>
      </c>
      <c r="AY170" s="538" t="e">
        <f ca="1">+IF(AND(ISNUMBER(OFFSET('Sanitation Data'!$I$12,0,10*ROW('Sanitation Data'!I164))),'Data Summary'!DN170="Yes"),OFFSET('Sanitation Data'!$I$12,0,10*ROW('Sanitation Data'!I164)),NA())</f>
        <v>#N/A</v>
      </c>
      <c r="AZ170" s="539" t="e">
        <f ca="1">+IF(AND(ISNUMBER(OFFSET('Hygiene Data'!$D$5,0,10*ROW('Hygiene Data'!D164))),'Data Summary'!DO170="Yes"),OFFSET('Hygiene Data'!$D$5,0,10*ROW('Hygiene Data'!D164)),NA())</f>
        <v>#N/A</v>
      </c>
      <c r="BA170" s="539" t="e">
        <f ca="1">+IF(AND(ISNUMBER(OFFSET('Hygiene Data'!$D$7,0,10*ROW('Hygiene Data'!D164))),'Data Summary'!DP170="Yes"),OFFSET('Hygiene Data'!$D$7,0,10*ROW('Hygiene Data'!D164)),NA())</f>
        <v>#N/A</v>
      </c>
      <c r="BB170" s="539" t="e">
        <f ca="1">+IF(AND(ISNUMBER(OFFSET('Hygiene Data'!$D$9,0,10*ROW('Hygiene Data'!D164))),'Data Summary'!DQ170="Yes"),OFFSET('Hygiene Data'!$D$9,0,10*ROW('Hygiene Data'!D164)),NA())</f>
        <v>#N/A</v>
      </c>
      <c r="BC170" s="539" t="e">
        <f ca="1">+IF(AND(ISNUMBER(OFFSET('Hygiene Data'!$E$5,0,10*ROW('Hygiene Data'!E164))),'Data Summary'!DR170="Yes"),OFFSET('Hygiene Data'!$E$5,0,10*ROW('Hygiene Data'!E164)),NA())</f>
        <v>#N/A</v>
      </c>
      <c r="BD170" s="539" t="e">
        <f ca="1">+IF(AND(ISNUMBER(OFFSET('Hygiene Data'!$E$7,0,10*ROW('Hygiene Data'!E164))),'Data Summary'!DS170="Yes"),OFFSET('Hygiene Data'!$E$7,0,10*ROW('Hygiene Data'!E164)),NA())</f>
        <v>#N/A</v>
      </c>
      <c r="BE170" s="539" t="e">
        <f ca="1">+IF(AND(ISNUMBER(OFFSET('Hygiene Data'!$E$9,0,10*ROW('Hygiene Data'!E164))),'Data Summary'!DT170="Yes"),OFFSET('Hygiene Data'!$E$9,0,10*ROW('Hygiene Data'!E164)),NA())</f>
        <v>#N/A</v>
      </c>
      <c r="BF170" s="539" t="e">
        <f ca="1">+IF(AND(ISNUMBER(OFFSET('Hygiene Data'!$F$5,0,10*ROW('Hygiene Data'!F164))),'Data Summary'!DU170="Yes"),OFFSET('Hygiene Data'!$F$5,0,10*ROW('Hygiene Data'!F164)),NA())</f>
        <v>#N/A</v>
      </c>
      <c r="BG170" s="539" t="e">
        <f ca="1">+IF(AND(ISNUMBER(OFFSET('Hygiene Data'!$F$7,0,10*ROW('Hygiene Data'!F164))),'Data Summary'!DV170="Yes"),OFFSET('Hygiene Data'!$F$7,0,10*ROW('Hygiene Data'!F164)),NA())</f>
        <v>#N/A</v>
      </c>
      <c r="BH170" s="539" t="e">
        <f ca="1">+IF(AND(ISNUMBER(OFFSET('Hygiene Data'!$F$9,0,10*ROW('Hygiene Data'!F164))),'Data Summary'!DW170="Yes"),OFFSET('Hygiene Data'!$F$9,0,10*ROW('Hygiene Data'!F164)),NA())</f>
        <v>#N/A</v>
      </c>
      <c r="BI170" s="539" t="e">
        <f ca="1">+IF(AND(ISNUMBER(OFFSET('Hygiene Data'!$G$5,0,10*ROW('Hygiene Data'!G164))),'Data Summary'!DX170="Yes"),OFFSET('Hygiene Data'!$G$5,0,10*ROW('Hygiene Data'!G164)),NA())</f>
        <v>#N/A</v>
      </c>
      <c r="BJ170" s="539" t="e">
        <f ca="1">+IF(AND(ISNUMBER(OFFSET('Hygiene Data'!$G$7,0,10*ROW('Hygiene Data'!G164))),'Data Summary'!DY170="Yes"),OFFSET('Hygiene Data'!$G$7,0,10*ROW('Hygiene Data'!G164)),NA())</f>
        <v>#N/A</v>
      </c>
      <c r="BK170" s="539" t="e">
        <f ca="1">+IF(AND(ISNUMBER(OFFSET('Hygiene Data'!$G$9,0,10*ROW('Hygiene Data'!G164))),'Data Summary'!DZ170="Yes"),OFFSET('Hygiene Data'!$G$9,0,10*ROW('Hygiene Data'!G164)),NA())</f>
        <v>#N/A</v>
      </c>
      <c r="BL170" s="539" t="e">
        <f ca="1">+IF(AND(ISNUMBER(OFFSET('Hygiene Data'!$H$5,0,10*ROW('Hygiene Data'!H164))),'Data Summary'!EA170="Yes"),OFFSET('Hygiene Data'!$H$5,0,10*ROW('Hygiene Data'!H164)),NA())</f>
        <v>#N/A</v>
      </c>
      <c r="BM170" s="539" t="e">
        <f ca="1">+IF(AND(ISNUMBER(OFFSET('Hygiene Data'!$H$7,0,10*ROW('Hygiene Data'!H164))),'Data Summary'!EB170="Yes"),OFFSET('Hygiene Data'!$H$7,0,10*ROW('Hygiene Data'!H164)),NA())</f>
        <v>#N/A</v>
      </c>
      <c r="BN170" s="539" t="e">
        <f ca="1">+IF(AND(ISNUMBER(OFFSET('Hygiene Data'!$H$9,0,10*ROW('Hygiene Data'!H164))),'Data Summary'!EC170="Yes"),OFFSET('Hygiene Data'!$H$9,0,10*ROW('Hygiene Data'!H164)),NA())</f>
        <v>#N/A</v>
      </c>
      <c r="BO170" s="539" t="e">
        <f ca="1">+IF(AND(ISNUMBER(OFFSET('Hygiene Data'!$I$5,0,10*ROW('Hygiene Data'!I164))),'Data Summary'!ED170="Yes"),OFFSET('Hygiene Data'!$I$5,0,10*ROW('Hygiene Data'!I164)),NA())</f>
        <v>#N/A</v>
      </c>
      <c r="BP170" s="539" t="e">
        <f ca="1">+IF(AND(ISNUMBER(OFFSET('Hygiene Data'!$I$7,0,10*ROW('Hygiene Data'!I164))),'Data Summary'!EE170="Yes"),OFFSET('Hygiene Data'!$I$7,0,10*ROW('Hygiene Data'!I164)),NA())</f>
        <v>#N/A</v>
      </c>
      <c r="BQ170" s="539" t="e">
        <f ca="1">+IF(AND(ISNUMBER(OFFSET('Hygiene Data'!$I$9,0,10*ROW('Hygiene Data'!I164))),'Data Summary'!EF170="Yes"),OFFSET('Hygiene Data'!$I$9,0,10*ROW('Hygiene Data'!I164)),NA())</f>
        <v>#N/A</v>
      </c>
    </row>
    <row r="171" spans="1:69" x14ac:dyDescent="0.25">
      <c r="A171" s="535" t="e">
        <f ca="1">+RIGHT('Data Summary'!A171,LEN('Data Summary'!A171)-9)</f>
        <v>#VALUE!</v>
      </c>
      <c r="B171" s="509" t="str">
        <f ca="1">+IF(ISTEXT('Data Summary'!B171),'Data Summary'!B171,"")</f>
        <v/>
      </c>
      <c r="C171" s="536" t="e">
        <f ca="1">+VALUE('Data Summary'!C171)</f>
        <v>#VALUE!</v>
      </c>
      <c r="D171" s="537" t="e">
        <f ca="1">+IF(AND(ISNUMBER(OFFSET('Water Data'!$D$4,0,10*ROW('Water Data'!D165))),'Data Summary'!BS171="Yes"),100-OFFSET('Water Data'!$D$4,0,10*ROW('Water Data'!D165)),NA())</f>
        <v>#N/A</v>
      </c>
      <c r="E171" s="537" t="e">
        <f ca="1">+IF(AND(ISNUMBER(OFFSET('Water Data'!$D$6,0,10*ROW('Water Data'!D165))),'Data Summary'!BT171="Yes"),OFFSET('Water Data'!$D$6,0,10*ROW('Water Data'!D165)),NA())</f>
        <v>#N/A</v>
      </c>
      <c r="F171" s="537" t="e">
        <f ca="1">+IF(AND(ISNUMBER(OFFSET('Water Data'!$D$9,0,10*ROW('Water Data'!D165))),'Data Summary'!BU171="Yes"),OFFSET('Water Data'!$D$9,0,10*ROW('Water Data'!D165)),NA())</f>
        <v>#N/A</v>
      </c>
      <c r="G171" s="537" t="e">
        <f ca="1">+IF(AND(ISNUMBER(OFFSET('Water Data'!$E$4,0,10*ROW('Water Data'!E165))),'Data Summary'!BV171="Yes"),100-OFFSET('Water Data'!$E$4,0,10*ROW('Water Data'!E165)),NA())</f>
        <v>#N/A</v>
      </c>
      <c r="H171" s="537" t="e">
        <f ca="1">+IF(AND(ISNUMBER(OFFSET('Water Data'!$E$6,0,10*ROW('Water Data'!E165))),'Data Summary'!BW171="Yes"),OFFSET('Water Data'!$E$6,0,10*ROW('Water Data'!E165)),NA())</f>
        <v>#N/A</v>
      </c>
      <c r="I171" s="537" t="e">
        <f ca="1">+IF(AND(ISNUMBER(OFFSET('Water Data'!$E$9,0,10*ROW('Water Data'!E165))),'Data Summary'!BX171="Yes"),OFFSET('Water Data'!$E$9,0,10*ROW('Water Data'!E165)),NA())</f>
        <v>#N/A</v>
      </c>
      <c r="J171" s="537" t="e">
        <f ca="1">+IF(AND(ISNUMBER(OFFSET('Water Data'!$F$4,0,10*ROW('Water Data'!F165))),'Data Summary'!BY171="Yes"),100-OFFSET('Water Data'!$F$4,0,10*ROW('Water Data'!F165)),NA())</f>
        <v>#N/A</v>
      </c>
      <c r="K171" s="537" t="e">
        <f ca="1">+IF(AND(ISNUMBER(OFFSET('Water Data'!$F$6,0,10*ROW('Water Data'!F165))),'Data Summary'!BZ171="Yes"),OFFSET('Water Data'!$F$6,0,10*ROW('Water Data'!F165)),NA())</f>
        <v>#N/A</v>
      </c>
      <c r="L171" s="537" t="e">
        <f ca="1">+IF(AND(ISNUMBER(OFFSET('Water Data'!$F$9,0,10*ROW('Water Data'!F165))),'Data Summary'!CA171="Yes"),OFFSET('Water Data'!$F$9,0,10*ROW('Water Data'!F165)),NA())</f>
        <v>#N/A</v>
      </c>
      <c r="M171" s="537" t="e">
        <f ca="1">+IF(AND(ISNUMBER(OFFSET('Water Data'!$G$4,0,10*ROW('Water Data'!G165))),'Data Summary'!CB171="Yes"),100-OFFSET('Water Data'!$G$4,0,10*ROW('Water Data'!G165)),NA())</f>
        <v>#N/A</v>
      </c>
      <c r="N171" s="537" t="e">
        <f ca="1">+IF(AND(ISNUMBER(OFFSET('Water Data'!$G$6,0,10*ROW('Water Data'!G165))),'Data Summary'!CC171="Yes"),OFFSET('Water Data'!$G$6,0,10*ROW('Water Data'!G165)),NA())</f>
        <v>#N/A</v>
      </c>
      <c r="O171" s="537" t="e">
        <f ca="1">+IF(AND(ISNUMBER(OFFSET('Water Data'!$G$9,0,10*ROW('Water Data'!G165))),'Data Summary'!CD171="Yes"),OFFSET('Water Data'!$G$9,0,10*ROW('Water Data'!G165)),NA())</f>
        <v>#N/A</v>
      </c>
      <c r="P171" s="537" t="e">
        <f ca="1">+IF(AND(ISNUMBER(OFFSET('Water Data'!$H$4,0,10*ROW('Water Data'!H165))),'Data Summary'!CE171="Yes"),100-OFFSET('Water Data'!$H$4,0,10*ROW('Water Data'!H165)),NA())</f>
        <v>#N/A</v>
      </c>
      <c r="Q171" s="537" t="e">
        <f ca="1">+IF(AND(ISNUMBER(OFFSET('Water Data'!$H$6,0,10*ROW('Water Data'!H165))),'Data Summary'!CF171="Yes"),OFFSET('Water Data'!$H$6,0,10*ROW('Water Data'!H165)),NA())</f>
        <v>#N/A</v>
      </c>
      <c r="R171" s="537" t="e">
        <f ca="1">+IF(AND(ISNUMBER(OFFSET('Water Data'!$H$9,0,10*ROW('Water Data'!H165))),'Data Summary'!CG171="Yes"),OFFSET('Water Data'!$H$9,0,10*ROW('Water Data'!H165)),NA())</f>
        <v>#N/A</v>
      </c>
      <c r="S171" s="537" t="e">
        <f ca="1">+IF(AND(ISNUMBER(OFFSET('Water Data'!$I$4,0,10*ROW('Water Data'!I165))),'Data Summary'!CH171="Yes"),100-OFFSET('Water Data'!$I$4,0,10*ROW('Water Data'!I165)),NA())</f>
        <v>#N/A</v>
      </c>
      <c r="T171" s="537" t="e">
        <f ca="1">+IF(AND(ISNUMBER(OFFSET('Water Data'!$I$6,0,10*ROW('Water Data'!I165))),'Data Summary'!CI171="Yes"),OFFSET('Water Data'!$I$6,0,10*ROW('Water Data'!I165)),NA())</f>
        <v>#N/A</v>
      </c>
      <c r="U171" s="537" t="e">
        <f ca="1">+IF(AND(ISNUMBER(OFFSET('Water Data'!$I$9,0,10*ROW('Water Data'!I165))),'Data Summary'!CJ171="Yes"),OFFSET('Water Data'!$I$9,0,10*ROW('Water Data'!I165)),NA())</f>
        <v>#N/A</v>
      </c>
      <c r="V171" s="538" t="e">
        <f ca="1">+IF(AND(ISNUMBER(OFFSET('Sanitation Data'!$D$4,0,10*ROW('Sanitation Data'!D165))),'Data Summary'!CK171="Yes"),100-OFFSET('Sanitation Data'!$D$4,0,10*ROW('Sanitation Data'!D165)),NA())</f>
        <v>#N/A</v>
      </c>
      <c r="W171" s="538" t="e">
        <f ca="1">+IF(AND(ISNUMBER(OFFSET('Sanitation Data'!$D$6,0,10*ROW('Sanitation Data'!D165))),'Data Summary'!CL171="Yes"),OFFSET('Sanitation Data'!$D$6,0,10*ROW('Sanitation Data'!D165)),NA())</f>
        <v>#N/A</v>
      </c>
      <c r="X171" s="538" t="e">
        <f ca="1">+IF(AND(ISNUMBER(OFFSET('Sanitation Data'!$D$10,0,10*ROW('Sanitation Data'!D165))),'Data Summary'!CM171="Yes"),OFFSET('Sanitation Data'!$D$10,0,10*ROW('Sanitation Data'!D165)),NA())</f>
        <v>#N/A</v>
      </c>
      <c r="Y171" s="538" t="e">
        <f ca="1">+IF(AND(ISNUMBER(OFFSET('Sanitation Data'!$D$11,0,10*ROW('Sanitation Data'!D165))),'Data Summary'!CN171="Yes"),OFFSET('Sanitation Data'!$D$11,0,10*ROW('Sanitation Data'!D165)),NA())</f>
        <v>#N/A</v>
      </c>
      <c r="Z171" s="538" t="e">
        <f ca="1">+IF(AND(ISNUMBER(OFFSET('Sanitation Data'!$D$12,0,10*ROW('Sanitation Data'!D165))),'Data Summary'!CO171="Yes"),OFFSET('Sanitation Data'!$D$12,0,10*ROW('Sanitation Data'!D165)),NA())</f>
        <v>#N/A</v>
      </c>
      <c r="AA171" s="538" t="e">
        <f ca="1">+IF(AND(ISNUMBER(OFFSET('Sanitation Data'!$E$4,0,10*ROW('Sanitation Data'!E165))),'Data Summary'!CP171="Yes"),100-OFFSET('Sanitation Data'!$E$4,0,10*ROW('Sanitation Data'!E165)),NA())</f>
        <v>#N/A</v>
      </c>
      <c r="AB171" s="538" t="e">
        <f ca="1">+IF(AND(ISNUMBER(OFFSET('Sanitation Data'!$E$6,0,10*ROW('Sanitation Data'!E165))),'Data Summary'!CQ171="Yes"),OFFSET('Sanitation Data'!$E$6,0,10*ROW('Sanitation Data'!E165)),NA())</f>
        <v>#N/A</v>
      </c>
      <c r="AC171" s="538" t="e">
        <f ca="1">+IF(AND(ISNUMBER(OFFSET('Sanitation Data'!$E$10,0,10*ROW('Sanitation Data'!E165))),'Data Summary'!CR171="Yes"),OFFSET('Sanitation Data'!$E$10,0,10*ROW('Sanitation Data'!E165)),NA())</f>
        <v>#N/A</v>
      </c>
      <c r="AD171" s="538" t="e">
        <f ca="1">+IF(AND(ISNUMBER(OFFSET('Sanitation Data'!$E$11,0,10*ROW('Sanitation Data'!E165))),'Data Summary'!CS171="Yes"),OFFSET('Sanitation Data'!$E$11,0,10*ROW('Sanitation Data'!E165)),NA())</f>
        <v>#N/A</v>
      </c>
      <c r="AE171" s="538" t="e">
        <f ca="1">+IF(AND(ISNUMBER(OFFSET('Sanitation Data'!$E$12,0,10*ROW('Sanitation Data'!E165))),'Data Summary'!CT171="Yes"),OFFSET('Sanitation Data'!$E$12,0,10*ROW('Sanitation Data'!E165)),NA())</f>
        <v>#N/A</v>
      </c>
      <c r="AF171" s="538" t="e">
        <f ca="1">+IF(AND(ISNUMBER(OFFSET('Sanitation Data'!$F$4,0,10*ROW('Sanitation Data'!F165))),'Data Summary'!CU171="Yes"),100-OFFSET('Sanitation Data'!$F$4,0,10*ROW('Sanitation Data'!F165)),NA())</f>
        <v>#N/A</v>
      </c>
      <c r="AG171" s="538" t="e">
        <f ca="1">+IF(AND(ISNUMBER(OFFSET('Sanitation Data'!$F$6,0,10*ROW('Sanitation Data'!F165))),'Data Summary'!CV171="Yes"),OFFSET('Sanitation Data'!$F$6,0,10*ROW('Sanitation Data'!F165)),NA())</f>
        <v>#N/A</v>
      </c>
      <c r="AH171" s="538" t="e">
        <f ca="1">+IF(AND(ISNUMBER(OFFSET('Sanitation Data'!$F$10,0,10*ROW('Sanitation Data'!F165))),'Data Summary'!CW171="Yes"),OFFSET('Sanitation Data'!$F$10,0,10*ROW('Sanitation Data'!F165)),NA())</f>
        <v>#N/A</v>
      </c>
      <c r="AI171" s="538" t="e">
        <f ca="1">+IF(AND(ISNUMBER(OFFSET('Sanitation Data'!$F$11,0,10*ROW('Sanitation Data'!F165))),'Data Summary'!CX171="Yes"),OFFSET('Sanitation Data'!$F$11,0,10*ROW('Sanitation Data'!F165)),NA())</f>
        <v>#N/A</v>
      </c>
      <c r="AJ171" s="538" t="e">
        <f ca="1">+IF(AND(ISNUMBER(OFFSET('Sanitation Data'!$F$12,0,10*ROW('Sanitation Data'!F165))),'Data Summary'!CY171="Yes"),OFFSET('Sanitation Data'!$F$12,0,10*ROW('Sanitation Data'!F165)),NA())</f>
        <v>#N/A</v>
      </c>
      <c r="AK171" s="538" t="e">
        <f ca="1">+IF(AND(ISNUMBER(OFFSET('Sanitation Data'!$G$4,0,10*ROW('Sanitation Data'!G165))),'Data Summary'!CZ171="Yes"),100-OFFSET('Sanitation Data'!$G$4,0,10*ROW('Sanitation Data'!G165)),NA())</f>
        <v>#N/A</v>
      </c>
      <c r="AL171" s="538" t="e">
        <f ca="1">+IF(AND(ISNUMBER(OFFSET('Sanitation Data'!$G$6,0,10*ROW('Sanitation Data'!G165))),'Data Summary'!DA171="Yes"),OFFSET('Sanitation Data'!$G$6,0,10*ROW('Sanitation Data'!G165)),NA())</f>
        <v>#N/A</v>
      </c>
      <c r="AM171" s="538" t="e">
        <f ca="1">+IF(AND(ISNUMBER(OFFSET('Sanitation Data'!$G$10,0,10*ROW('Sanitation Data'!G165))),'Data Summary'!DB171="Yes"),OFFSET('Sanitation Data'!$G$10,0,10*ROW('Sanitation Data'!G165)),NA())</f>
        <v>#N/A</v>
      </c>
      <c r="AN171" s="538" t="e">
        <f ca="1">+IF(AND(ISNUMBER(OFFSET('Sanitation Data'!$G$11,0,10*ROW('Sanitation Data'!G165))),'Data Summary'!DC171="Yes"),OFFSET('Sanitation Data'!$G$11,0,10*ROW('Sanitation Data'!G165)),NA())</f>
        <v>#N/A</v>
      </c>
      <c r="AO171" s="538" t="e">
        <f ca="1">+IF(AND(ISNUMBER(OFFSET('Sanitation Data'!$G$12,0,10*ROW('Sanitation Data'!G165))),'Data Summary'!DD171="Yes"),OFFSET('Sanitation Data'!$G$12,0,10*ROW('Sanitation Data'!G165)),NA())</f>
        <v>#N/A</v>
      </c>
      <c r="AP171" s="538" t="e">
        <f ca="1">+IF(AND(ISNUMBER(OFFSET('Sanitation Data'!$H$4,0,10*ROW('Sanitation Data'!H165))),'Data Summary'!DE171="Yes"),100-OFFSET('Sanitation Data'!$H$4,0,10*ROW('Sanitation Data'!H165)),NA())</f>
        <v>#N/A</v>
      </c>
      <c r="AQ171" s="538" t="e">
        <f ca="1">+IF(AND(ISNUMBER(OFFSET('Sanitation Data'!$H$6,0,10*ROW('Sanitation Data'!H165))),'Data Summary'!DF171="Yes"),OFFSET('Sanitation Data'!$H$6,0,10*ROW('Sanitation Data'!H165)),NA())</f>
        <v>#N/A</v>
      </c>
      <c r="AR171" s="538" t="e">
        <f ca="1">+IF(AND(ISNUMBER(OFFSET('Sanitation Data'!$H$10,0,10*ROW('Sanitation Data'!H165))),'Data Summary'!DG171="Yes"),OFFSET('Sanitation Data'!$H$10,0,10*ROW('Sanitation Data'!H165)),NA())</f>
        <v>#N/A</v>
      </c>
      <c r="AS171" s="538" t="e">
        <f ca="1">+IF(AND(ISNUMBER(OFFSET('Sanitation Data'!$H$11,0,10*ROW('Sanitation Data'!H165))),'Data Summary'!DH171="Yes"),OFFSET('Sanitation Data'!$H$11,0,10*ROW('Sanitation Data'!H165)),NA())</f>
        <v>#N/A</v>
      </c>
      <c r="AT171" s="538" t="e">
        <f ca="1">+IF(AND(ISNUMBER(OFFSET('Sanitation Data'!$H$12,0,10*ROW('Sanitation Data'!H165))),'Data Summary'!DI171="Yes"),OFFSET('Sanitation Data'!$H$12,0,10*ROW('Sanitation Data'!H165)),NA())</f>
        <v>#N/A</v>
      </c>
      <c r="AU171" s="538" t="e">
        <f ca="1">+IF(AND(ISNUMBER(OFFSET('Sanitation Data'!$I$4,0,10*ROW('Sanitation Data'!I165))),'Data Summary'!DJ171="Yes"),100-OFFSET('Sanitation Data'!$I$4,0,10*ROW('Sanitation Data'!I165)),NA())</f>
        <v>#N/A</v>
      </c>
      <c r="AV171" s="538" t="e">
        <f ca="1">+IF(AND(ISNUMBER(OFFSET('Sanitation Data'!$I$6,0,10*ROW('Sanitation Data'!I165))),'Data Summary'!DK171="Yes"),OFFSET('Sanitation Data'!$I$6,0,10*ROW('Sanitation Data'!I165)),NA())</f>
        <v>#N/A</v>
      </c>
      <c r="AW171" s="538" t="e">
        <f ca="1">+IF(AND(ISNUMBER(OFFSET('Sanitation Data'!$I$10,0,10*ROW('Sanitation Data'!I165))),'Data Summary'!DL171="Yes"),OFFSET('Sanitation Data'!$I$10,0,10*ROW('Sanitation Data'!I165)),NA())</f>
        <v>#N/A</v>
      </c>
      <c r="AX171" s="538" t="e">
        <f ca="1">+IF(AND(ISNUMBER(OFFSET('Sanitation Data'!$I$11,0,10*ROW('Sanitation Data'!I165))),'Data Summary'!DM171="Yes"),OFFSET('Sanitation Data'!$I$11,0,10*ROW('Sanitation Data'!I165)),NA())</f>
        <v>#N/A</v>
      </c>
      <c r="AY171" s="538" t="e">
        <f ca="1">+IF(AND(ISNUMBER(OFFSET('Sanitation Data'!$I$12,0,10*ROW('Sanitation Data'!I165))),'Data Summary'!DN171="Yes"),OFFSET('Sanitation Data'!$I$12,0,10*ROW('Sanitation Data'!I165)),NA())</f>
        <v>#N/A</v>
      </c>
      <c r="AZ171" s="539" t="e">
        <f ca="1">+IF(AND(ISNUMBER(OFFSET('Hygiene Data'!$D$5,0,10*ROW('Hygiene Data'!D165))),'Data Summary'!DO171="Yes"),OFFSET('Hygiene Data'!$D$5,0,10*ROW('Hygiene Data'!D165)),NA())</f>
        <v>#N/A</v>
      </c>
      <c r="BA171" s="539" t="e">
        <f ca="1">+IF(AND(ISNUMBER(OFFSET('Hygiene Data'!$D$7,0,10*ROW('Hygiene Data'!D165))),'Data Summary'!DP171="Yes"),OFFSET('Hygiene Data'!$D$7,0,10*ROW('Hygiene Data'!D165)),NA())</f>
        <v>#N/A</v>
      </c>
      <c r="BB171" s="539" t="e">
        <f ca="1">+IF(AND(ISNUMBER(OFFSET('Hygiene Data'!$D$9,0,10*ROW('Hygiene Data'!D165))),'Data Summary'!DQ171="Yes"),OFFSET('Hygiene Data'!$D$9,0,10*ROW('Hygiene Data'!D165)),NA())</f>
        <v>#N/A</v>
      </c>
      <c r="BC171" s="539" t="e">
        <f ca="1">+IF(AND(ISNUMBER(OFFSET('Hygiene Data'!$E$5,0,10*ROW('Hygiene Data'!E165))),'Data Summary'!DR171="Yes"),OFFSET('Hygiene Data'!$E$5,0,10*ROW('Hygiene Data'!E165)),NA())</f>
        <v>#N/A</v>
      </c>
      <c r="BD171" s="539" t="e">
        <f ca="1">+IF(AND(ISNUMBER(OFFSET('Hygiene Data'!$E$7,0,10*ROW('Hygiene Data'!E165))),'Data Summary'!DS171="Yes"),OFFSET('Hygiene Data'!$E$7,0,10*ROW('Hygiene Data'!E165)),NA())</f>
        <v>#N/A</v>
      </c>
      <c r="BE171" s="539" t="e">
        <f ca="1">+IF(AND(ISNUMBER(OFFSET('Hygiene Data'!$E$9,0,10*ROW('Hygiene Data'!E165))),'Data Summary'!DT171="Yes"),OFFSET('Hygiene Data'!$E$9,0,10*ROW('Hygiene Data'!E165)),NA())</f>
        <v>#N/A</v>
      </c>
      <c r="BF171" s="539" t="e">
        <f ca="1">+IF(AND(ISNUMBER(OFFSET('Hygiene Data'!$F$5,0,10*ROW('Hygiene Data'!F165))),'Data Summary'!DU171="Yes"),OFFSET('Hygiene Data'!$F$5,0,10*ROW('Hygiene Data'!F165)),NA())</f>
        <v>#N/A</v>
      </c>
      <c r="BG171" s="539" t="e">
        <f ca="1">+IF(AND(ISNUMBER(OFFSET('Hygiene Data'!$F$7,0,10*ROW('Hygiene Data'!F165))),'Data Summary'!DV171="Yes"),OFFSET('Hygiene Data'!$F$7,0,10*ROW('Hygiene Data'!F165)),NA())</f>
        <v>#N/A</v>
      </c>
      <c r="BH171" s="539" t="e">
        <f ca="1">+IF(AND(ISNUMBER(OFFSET('Hygiene Data'!$F$9,0,10*ROW('Hygiene Data'!F165))),'Data Summary'!DW171="Yes"),OFFSET('Hygiene Data'!$F$9,0,10*ROW('Hygiene Data'!F165)),NA())</f>
        <v>#N/A</v>
      </c>
      <c r="BI171" s="539" t="e">
        <f ca="1">+IF(AND(ISNUMBER(OFFSET('Hygiene Data'!$G$5,0,10*ROW('Hygiene Data'!G165))),'Data Summary'!DX171="Yes"),OFFSET('Hygiene Data'!$G$5,0,10*ROW('Hygiene Data'!G165)),NA())</f>
        <v>#N/A</v>
      </c>
      <c r="BJ171" s="539" t="e">
        <f ca="1">+IF(AND(ISNUMBER(OFFSET('Hygiene Data'!$G$7,0,10*ROW('Hygiene Data'!G165))),'Data Summary'!DY171="Yes"),OFFSET('Hygiene Data'!$G$7,0,10*ROW('Hygiene Data'!G165)),NA())</f>
        <v>#N/A</v>
      </c>
      <c r="BK171" s="539" t="e">
        <f ca="1">+IF(AND(ISNUMBER(OFFSET('Hygiene Data'!$G$9,0,10*ROW('Hygiene Data'!G165))),'Data Summary'!DZ171="Yes"),OFFSET('Hygiene Data'!$G$9,0,10*ROW('Hygiene Data'!G165)),NA())</f>
        <v>#N/A</v>
      </c>
      <c r="BL171" s="539" t="e">
        <f ca="1">+IF(AND(ISNUMBER(OFFSET('Hygiene Data'!$H$5,0,10*ROW('Hygiene Data'!H165))),'Data Summary'!EA171="Yes"),OFFSET('Hygiene Data'!$H$5,0,10*ROW('Hygiene Data'!H165)),NA())</f>
        <v>#N/A</v>
      </c>
      <c r="BM171" s="539" t="e">
        <f ca="1">+IF(AND(ISNUMBER(OFFSET('Hygiene Data'!$H$7,0,10*ROW('Hygiene Data'!H165))),'Data Summary'!EB171="Yes"),OFFSET('Hygiene Data'!$H$7,0,10*ROW('Hygiene Data'!H165)),NA())</f>
        <v>#N/A</v>
      </c>
      <c r="BN171" s="539" t="e">
        <f ca="1">+IF(AND(ISNUMBER(OFFSET('Hygiene Data'!$H$9,0,10*ROW('Hygiene Data'!H165))),'Data Summary'!EC171="Yes"),OFFSET('Hygiene Data'!$H$9,0,10*ROW('Hygiene Data'!H165)),NA())</f>
        <v>#N/A</v>
      </c>
      <c r="BO171" s="539" t="e">
        <f ca="1">+IF(AND(ISNUMBER(OFFSET('Hygiene Data'!$I$5,0,10*ROW('Hygiene Data'!I165))),'Data Summary'!ED171="Yes"),OFFSET('Hygiene Data'!$I$5,0,10*ROW('Hygiene Data'!I165)),NA())</f>
        <v>#N/A</v>
      </c>
      <c r="BP171" s="539" t="e">
        <f ca="1">+IF(AND(ISNUMBER(OFFSET('Hygiene Data'!$I$7,0,10*ROW('Hygiene Data'!I165))),'Data Summary'!EE171="Yes"),OFFSET('Hygiene Data'!$I$7,0,10*ROW('Hygiene Data'!I165)),NA())</f>
        <v>#N/A</v>
      </c>
      <c r="BQ171" s="539" t="e">
        <f ca="1">+IF(AND(ISNUMBER(OFFSET('Hygiene Data'!$I$9,0,10*ROW('Hygiene Data'!I165))),'Data Summary'!EF171="Yes"),OFFSET('Hygiene Data'!$I$9,0,10*ROW('Hygiene Data'!I165)),NA())</f>
        <v>#N/A</v>
      </c>
    </row>
    <row r="172" spans="1:69" x14ac:dyDescent="0.25">
      <c r="A172" s="535" t="e">
        <f ca="1">+RIGHT('Data Summary'!A172,LEN('Data Summary'!A172)-9)</f>
        <v>#VALUE!</v>
      </c>
      <c r="B172" s="509" t="str">
        <f ca="1">+IF(ISTEXT('Data Summary'!B172),'Data Summary'!B172,"")</f>
        <v/>
      </c>
      <c r="C172" s="536" t="e">
        <f ca="1">+VALUE('Data Summary'!C172)</f>
        <v>#VALUE!</v>
      </c>
      <c r="D172" s="537" t="e">
        <f ca="1">+IF(AND(ISNUMBER(OFFSET('Water Data'!$D$4,0,10*ROW('Water Data'!D166))),'Data Summary'!BS172="Yes"),100-OFFSET('Water Data'!$D$4,0,10*ROW('Water Data'!D166)),NA())</f>
        <v>#N/A</v>
      </c>
      <c r="E172" s="537" t="e">
        <f ca="1">+IF(AND(ISNUMBER(OFFSET('Water Data'!$D$6,0,10*ROW('Water Data'!D166))),'Data Summary'!BT172="Yes"),OFFSET('Water Data'!$D$6,0,10*ROW('Water Data'!D166)),NA())</f>
        <v>#N/A</v>
      </c>
      <c r="F172" s="537" t="e">
        <f ca="1">+IF(AND(ISNUMBER(OFFSET('Water Data'!$D$9,0,10*ROW('Water Data'!D166))),'Data Summary'!BU172="Yes"),OFFSET('Water Data'!$D$9,0,10*ROW('Water Data'!D166)),NA())</f>
        <v>#N/A</v>
      </c>
      <c r="G172" s="537" t="e">
        <f ca="1">+IF(AND(ISNUMBER(OFFSET('Water Data'!$E$4,0,10*ROW('Water Data'!E166))),'Data Summary'!BV172="Yes"),100-OFFSET('Water Data'!$E$4,0,10*ROW('Water Data'!E166)),NA())</f>
        <v>#N/A</v>
      </c>
      <c r="H172" s="537" t="e">
        <f ca="1">+IF(AND(ISNUMBER(OFFSET('Water Data'!$E$6,0,10*ROW('Water Data'!E166))),'Data Summary'!BW172="Yes"),OFFSET('Water Data'!$E$6,0,10*ROW('Water Data'!E166)),NA())</f>
        <v>#N/A</v>
      </c>
      <c r="I172" s="537" t="e">
        <f ca="1">+IF(AND(ISNUMBER(OFFSET('Water Data'!$E$9,0,10*ROW('Water Data'!E166))),'Data Summary'!BX172="Yes"),OFFSET('Water Data'!$E$9,0,10*ROW('Water Data'!E166)),NA())</f>
        <v>#N/A</v>
      </c>
      <c r="J172" s="537" t="e">
        <f ca="1">+IF(AND(ISNUMBER(OFFSET('Water Data'!$F$4,0,10*ROW('Water Data'!F166))),'Data Summary'!BY172="Yes"),100-OFFSET('Water Data'!$F$4,0,10*ROW('Water Data'!F166)),NA())</f>
        <v>#N/A</v>
      </c>
      <c r="K172" s="537" t="e">
        <f ca="1">+IF(AND(ISNUMBER(OFFSET('Water Data'!$F$6,0,10*ROW('Water Data'!F166))),'Data Summary'!BZ172="Yes"),OFFSET('Water Data'!$F$6,0,10*ROW('Water Data'!F166)),NA())</f>
        <v>#N/A</v>
      </c>
      <c r="L172" s="537" t="e">
        <f ca="1">+IF(AND(ISNUMBER(OFFSET('Water Data'!$F$9,0,10*ROW('Water Data'!F166))),'Data Summary'!CA172="Yes"),OFFSET('Water Data'!$F$9,0,10*ROW('Water Data'!F166)),NA())</f>
        <v>#N/A</v>
      </c>
      <c r="M172" s="537" t="e">
        <f ca="1">+IF(AND(ISNUMBER(OFFSET('Water Data'!$G$4,0,10*ROW('Water Data'!G166))),'Data Summary'!CB172="Yes"),100-OFFSET('Water Data'!$G$4,0,10*ROW('Water Data'!G166)),NA())</f>
        <v>#N/A</v>
      </c>
      <c r="N172" s="537" t="e">
        <f ca="1">+IF(AND(ISNUMBER(OFFSET('Water Data'!$G$6,0,10*ROW('Water Data'!G166))),'Data Summary'!CC172="Yes"),OFFSET('Water Data'!$G$6,0,10*ROW('Water Data'!G166)),NA())</f>
        <v>#N/A</v>
      </c>
      <c r="O172" s="537" t="e">
        <f ca="1">+IF(AND(ISNUMBER(OFFSET('Water Data'!$G$9,0,10*ROW('Water Data'!G166))),'Data Summary'!CD172="Yes"),OFFSET('Water Data'!$G$9,0,10*ROW('Water Data'!G166)),NA())</f>
        <v>#N/A</v>
      </c>
      <c r="P172" s="537" t="e">
        <f ca="1">+IF(AND(ISNUMBER(OFFSET('Water Data'!$H$4,0,10*ROW('Water Data'!H166))),'Data Summary'!CE172="Yes"),100-OFFSET('Water Data'!$H$4,0,10*ROW('Water Data'!H166)),NA())</f>
        <v>#N/A</v>
      </c>
      <c r="Q172" s="537" t="e">
        <f ca="1">+IF(AND(ISNUMBER(OFFSET('Water Data'!$H$6,0,10*ROW('Water Data'!H166))),'Data Summary'!CF172="Yes"),OFFSET('Water Data'!$H$6,0,10*ROW('Water Data'!H166)),NA())</f>
        <v>#N/A</v>
      </c>
      <c r="R172" s="537" t="e">
        <f ca="1">+IF(AND(ISNUMBER(OFFSET('Water Data'!$H$9,0,10*ROW('Water Data'!H166))),'Data Summary'!CG172="Yes"),OFFSET('Water Data'!$H$9,0,10*ROW('Water Data'!H166)),NA())</f>
        <v>#N/A</v>
      </c>
      <c r="S172" s="537" t="e">
        <f ca="1">+IF(AND(ISNUMBER(OFFSET('Water Data'!$I$4,0,10*ROW('Water Data'!I166))),'Data Summary'!CH172="Yes"),100-OFFSET('Water Data'!$I$4,0,10*ROW('Water Data'!I166)),NA())</f>
        <v>#N/A</v>
      </c>
      <c r="T172" s="537" t="e">
        <f ca="1">+IF(AND(ISNUMBER(OFFSET('Water Data'!$I$6,0,10*ROW('Water Data'!I166))),'Data Summary'!CI172="Yes"),OFFSET('Water Data'!$I$6,0,10*ROW('Water Data'!I166)),NA())</f>
        <v>#N/A</v>
      </c>
      <c r="U172" s="537" t="e">
        <f ca="1">+IF(AND(ISNUMBER(OFFSET('Water Data'!$I$9,0,10*ROW('Water Data'!I166))),'Data Summary'!CJ172="Yes"),OFFSET('Water Data'!$I$9,0,10*ROW('Water Data'!I166)),NA())</f>
        <v>#N/A</v>
      </c>
      <c r="V172" s="538" t="e">
        <f ca="1">+IF(AND(ISNUMBER(OFFSET('Sanitation Data'!$D$4,0,10*ROW('Sanitation Data'!D166))),'Data Summary'!CK172="Yes"),100-OFFSET('Sanitation Data'!$D$4,0,10*ROW('Sanitation Data'!D166)),NA())</f>
        <v>#N/A</v>
      </c>
      <c r="W172" s="538" t="e">
        <f ca="1">+IF(AND(ISNUMBER(OFFSET('Sanitation Data'!$D$6,0,10*ROW('Sanitation Data'!D166))),'Data Summary'!CL172="Yes"),OFFSET('Sanitation Data'!$D$6,0,10*ROW('Sanitation Data'!D166)),NA())</f>
        <v>#N/A</v>
      </c>
      <c r="X172" s="538" t="e">
        <f ca="1">+IF(AND(ISNUMBER(OFFSET('Sanitation Data'!$D$10,0,10*ROW('Sanitation Data'!D166))),'Data Summary'!CM172="Yes"),OFFSET('Sanitation Data'!$D$10,0,10*ROW('Sanitation Data'!D166)),NA())</f>
        <v>#N/A</v>
      </c>
      <c r="Y172" s="538" t="e">
        <f ca="1">+IF(AND(ISNUMBER(OFFSET('Sanitation Data'!$D$11,0,10*ROW('Sanitation Data'!D166))),'Data Summary'!CN172="Yes"),OFFSET('Sanitation Data'!$D$11,0,10*ROW('Sanitation Data'!D166)),NA())</f>
        <v>#N/A</v>
      </c>
      <c r="Z172" s="538" t="e">
        <f ca="1">+IF(AND(ISNUMBER(OFFSET('Sanitation Data'!$D$12,0,10*ROW('Sanitation Data'!D166))),'Data Summary'!CO172="Yes"),OFFSET('Sanitation Data'!$D$12,0,10*ROW('Sanitation Data'!D166)),NA())</f>
        <v>#N/A</v>
      </c>
      <c r="AA172" s="538" t="e">
        <f ca="1">+IF(AND(ISNUMBER(OFFSET('Sanitation Data'!$E$4,0,10*ROW('Sanitation Data'!E166))),'Data Summary'!CP172="Yes"),100-OFFSET('Sanitation Data'!$E$4,0,10*ROW('Sanitation Data'!E166)),NA())</f>
        <v>#N/A</v>
      </c>
      <c r="AB172" s="538" t="e">
        <f ca="1">+IF(AND(ISNUMBER(OFFSET('Sanitation Data'!$E$6,0,10*ROW('Sanitation Data'!E166))),'Data Summary'!CQ172="Yes"),OFFSET('Sanitation Data'!$E$6,0,10*ROW('Sanitation Data'!E166)),NA())</f>
        <v>#N/A</v>
      </c>
      <c r="AC172" s="538" t="e">
        <f ca="1">+IF(AND(ISNUMBER(OFFSET('Sanitation Data'!$E$10,0,10*ROW('Sanitation Data'!E166))),'Data Summary'!CR172="Yes"),OFFSET('Sanitation Data'!$E$10,0,10*ROW('Sanitation Data'!E166)),NA())</f>
        <v>#N/A</v>
      </c>
      <c r="AD172" s="538" t="e">
        <f ca="1">+IF(AND(ISNUMBER(OFFSET('Sanitation Data'!$E$11,0,10*ROW('Sanitation Data'!E166))),'Data Summary'!CS172="Yes"),OFFSET('Sanitation Data'!$E$11,0,10*ROW('Sanitation Data'!E166)),NA())</f>
        <v>#N/A</v>
      </c>
      <c r="AE172" s="538" t="e">
        <f ca="1">+IF(AND(ISNUMBER(OFFSET('Sanitation Data'!$E$12,0,10*ROW('Sanitation Data'!E166))),'Data Summary'!CT172="Yes"),OFFSET('Sanitation Data'!$E$12,0,10*ROW('Sanitation Data'!E166)),NA())</f>
        <v>#N/A</v>
      </c>
      <c r="AF172" s="538" t="e">
        <f ca="1">+IF(AND(ISNUMBER(OFFSET('Sanitation Data'!$F$4,0,10*ROW('Sanitation Data'!F166))),'Data Summary'!CU172="Yes"),100-OFFSET('Sanitation Data'!$F$4,0,10*ROW('Sanitation Data'!F166)),NA())</f>
        <v>#N/A</v>
      </c>
      <c r="AG172" s="538" t="e">
        <f ca="1">+IF(AND(ISNUMBER(OFFSET('Sanitation Data'!$F$6,0,10*ROW('Sanitation Data'!F166))),'Data Summary'!CV172="Yes"),OFFSET('Sanitation Data'!$F$6,0,10*ROW('Sanitation Data'!F166)),NA())</f>
        <v>#N/A</v>
      </c>
      <c r="AH172" s="538" t="e">
        <f ca="1">+IF(AND(ISNUMBER(OFFSET('Sanitation Data'!$F$10,0,10*ROW('Sanitation Data'!F166))),'Data Summary'!CW172="Yes"),OFFSET('Sanitation Data'!$F$10,0,10*ROW('Sanitation Data'!F166)),NA())</f>
        <v>#N/A</v>
      </c>
      <c r="AI172" s="538" t="e">
        <f ca="1">+IF(AND(ISNUMBER(OFFSET('Sanitation Data'!$F$11,0,10*ROW('Sanitation Data'!F166))),'Data Summary'!CX172="Yes"),OFFSET('Sanitation Data'!$F$11,0,10*ROW('Sanitation Data'!F166)),NA())</f>
        <v>#N/A</v>
      </c>
      <c r="AJ172" s="538" t="e">
        <f ca="1">+IF(AND(ISNUMBER(OFFSET('Sanitation Data'!$F$12,0,10*ROW('Sanitation Data'!F166))),'Data Summary'!CY172="Yes"),OFFSET('Sanitation Data'!$F$12,0,10*ROW('Sanitation Data'!F166)),NA())</f>
        <v>#N/A</v>
      </c>
      <c r="AK172" s="538" t="e">
        <f ca="1">+IF(AND(ISNUMBER(OFFSET('Sanitation Data'!$G$4,0,10*ROW('Sanitation Data'!G166))),'Data Summary'!CZ172="Yes"),100-OFFSET('Sanitation Data'!$G$4,0,10*ROW('Sanitation Data'!G166)),NA())</f>
        <v>#N/A</v>
      </c>
      <c r="AL172" s="538" t="e">
        <f ca="1">+IF(AND(ISNUMBER(OFFSET('Sanitation Data'!$G$6,0,10*ROW('Sanitation Data'!G166))),'Data Summary'!DA172="Yes"),OFFSET('Sanitation Data'!$G$6,0,10*ROW('Sanitation Data'!G166)),NA())</f>
        <v>#N/A</v>
      </c>
      <c r="AM172" s="538" t="e">
        <f ca="1">+IF(AND(ISNUMBER(OFFSET('Sanitation Data'!$G$10,0,10*ROW('Sanitation Data'!G166))),'Data Summary'!DB172="Yes"),OFFSET('Sanitation Data'!$G$10,0,10*ROW('Sanitation Data'!G166)),NA())</f>
        <v>#N/A</v>
      </c>
      <c r="AN172" s="538" t="e">
        <f ca="1">+IF(AND(ISNUMBER(OFFSET('Sanitation Data'!$G$11,0,10*ROW('Sanitation Data'!G166))),'Data Summary'!DC172="Yes"),OFFSET('Sanitation Data'!$G$11,0,10*ROW('Sanitation Data'!G166)),NA())</f>
        <v>#N/A</v>
      </c>
      <c r="AO172" s="538" t="e">
        <f ca="1">+IF(AND(ISNUMBER(OFFSET('Sanitation Data'!$G$12,0,10*ROW('Sanitation Data'!G166))),'Data Summary'!DD172="Yes"),OFFSET('Sanitation Data'!$G$12,0,10*ROW('Sanitation Data'!G166)),NA())</f>
        <v>#N/A</v>
      </c>
      <c r="AP172" s="538" t="e">
        <f ca="1">+IF(AND(ISNUMBER(OFFSET('Sanitation Data'!$H$4,0,10*ROW('Sanitation Data'!H166))),'Data Summary'!DE172="Yes"),100-OFFSET('Sanitation Data'!$H$4,0,10*ROW('Sanitation Data'!H166)),NA())</f>
        <v>#N/A</v>
      </c>
      <c r="AQ172" s="538" t="e">
        <f ca="1">+IF(AND(ISNUMBER(OFFSET('Sanitation Data'!$H$6,0,10*ROW('Sanitation Data'!H166))),'Data Summary'!DF172="Yes"),OFFSET('Sanitation Data'!$H$6,0,10*ROW('Sanitation Data'!H166)),NA())</f>
        <v>#N/A</v>
      </c>
      <c r="AR172" s="538" t="e">
        <f ca="1">+IF(AND(ISNUMBER(OFFSET('Sanitation Data'!$H$10,0,10*ROW('Sanitation Data'!H166))),'Data Summary'!DG172="Yes"),OFFSET('Sanitation Data'!$H$10,0,10*ROW('Sanitation Data'!H166)),NA())</f>
        <v>#N/A</v>
      </c>
      <c r="AS172" s="538" t="e">
        <f ca="1">+IF(AND(ISNUMBER(OFFSET('Sanitation Data'!$H$11,0,10*ROW('Sanitation Data'!H166))),'Data Summary'!DH172="Yes"),OFFSET('Sanitation Data'!$H$11,0,10*ROW('Sanitation Data'!H166)),NA())</f>
        <v>#N/A</v>
      </c>
      <c r="AT172" s="538" t="e">
        <f ca="1">+IF(AND(ISNUMBER(OFFSET('Sanitation Data'!$H$12,0,10*ROW('Sanitation Data'!H166))),'Data Summary'!DI172="Yes"),OFFSET('Sanitation Data'!$H$12,0,10*ROW('Sanitation Data'!H166)),NA())</f>
        <v>#N/A</v>
      </c>
      <c r="AU172" s="538" t="e">
        <f ca="1">+IF(AND(ISNUMBER(OFFSET('Sanitation Data'!$I$4,0,10*ROW('Sanitation Data'!I166))),'Data Summary'!DJ172="Yes"),100-OFFSET('Sanitation Data'!$I$4,0,10*ROW('Sanitation Data'!I166)),NA())</f>
        <v>#N/A</v>
      </c>
      <c r="AV172" s="538" t="e">
        <f ca="1">+IF(AND(ISNUMBER(OFFSET('Sanitation Data'!$I$6,0,10*ROW('Sanitation Data'!I166))),'Data Summary'!DK172="Yes"),OFFSET('Sanitation Data'!$I$6,0,10*ROW('Sanitation Data'!I166)),NA())</f>
        <v>#N/A</v>
      </c>
      <c r="AW172" s="538" t="e">
        <f ca="1">+IF(AND(ISNUMBER(OFFSET('Sanitation Data'!$I$10,0,10*ROW('Sanitation Data'!I166))),'Data Summary'!DL172="Yes"),OFFSET('Sanitation Data'!$I$10,0,10*ROW('Sanitation Data'!I166)),NA())</f>
        <v>#N/A</v>
      </c>
      <c r="AX172" s="538" t="e">
        <f ca="1">+IF(AND(ISNUMBER(OFFSET('Sanitation Data'!$I$11,0,10*ROW('Sanitation Data'!I166))),'Data Summary'!DM172="Yes"),OFFSET('Sanitation Data'!$I$11,0,10*ROW('Sanitation Data'!I166)),NA())</f>
        <v>#N/A</v>
      </c>
      <c r="AY172" s="538" t="e">
        <f ca="1">+IF(AND(ISNUMBER(OFFSET('Sanitation Data'!$I$12,0,10*ROW('Sanitation Data'!I166))),'Data Summary'!DN172="Yes"),OFFSET('Sanitation Data'!$I$12,0,10*ROW('Sanitation Data'!I166)),NA())</f>
        <v>#N/A</v>
      </c>
      <c r="AZ172" s="539" t="e">
        <f ca="1">+IF(AND(ISNUMBER(OFFSET('Hygiene Data'!$D$5,0,10*ROW('Hygiene Data'!D166))),'Data Summary'!DO172="Yes"),OFFSET('Hygiene Data'!$D$5,0,10*ROW('Hygiene Data'!D166)),NA())</f>
        <v>#N/A</v>
      </c>
      <c r="BA172" s="539" t="e">
        <f ca="1">+IF(AND(ISNUMBER(OFFSET('Hygiene Data'!$D$7,0,10*ROW('Hygiene Data'!D166))),'Data Summary'!DP172="Yes"),OFFSET('Hygiene Data'!$D$7,0,10*ROW('Hygiene Data'!D166)),NA())</f>
        <v>#N/A</v>
      </c>
      <c r="BB172" s="539" t="e">
        <f ca="1">+IF(AND(ISNUMBER(OFFSET('Hygiene Data'!$D$9,0,10*ROW('Hygiene Data'!D166))),'Data Summary'!DQ172="Yes"),OFFSET('Hygiene Data'!$D$9,0,10*ROW('Hygiene Data'!D166)),NA())</f>
        <v>#N/A</v>
      </c>
      <c r="BC172" s="539" t="e">
        <f ca="1">+IF(AND(ISNUMBER(OFFSET('Hygiene Data'!$E$5,0,10*ROW('Hygiene Data'!E166))),'Data Summary'!DR172="Yes"),OFFSET('Hygiene Data'!$E$5,0,10*ROW('Hygiene Data'!E166)),NA())</f>
        <v>#N/A</v>
      </c>
      <c r="BD172" s="539" t="e">
        <f ca="1">+IF(AND(ISNUMBER(OFFSET('Hygiene Data'!$E$7,0,10*ROW('Hygiene Data'!E166))),'Data Summary'!DS172="Yes"),OFFSET('Hygiene Data'!$E$7,0,10*ROW('Hygiene Data'!E166)),NA())</f>
        <v>#N/A</v>
      </c>
      <c r="BE172" s="539" t="e">
        <f ca="1">+IF(AND(ISNUMBER(OFFSET('Hygiene Data'!$E$9,0,10*ROW('Hygiene Data'!E166))),'Data Summary'!DT172="Yes"),OFFSET('Hygiene Data'!$E$9,0,10*ROW('Hygiene Data'!E166)),NA())</f>
        <v>#N/A</v>
      </c>
      <c r="BF172" s="539" t="e">
        <f ca="1">+IF(AND(ISNUMBER(OFFSET('Hygiene Data'!$F$5,0,10*ROW('Hygiene Data'!F166))),'Data Summary'!DU172="Yes"),OFFSET('Hygiene Data'!$F$5,0,10*ROW('Hygiene Data'!F166)),NA())</f>
        <v>#N/A</v>
      </c>
      <c r="BG172" s="539" t="e">
        <f ca="1">+IF(AND(ISNUMBER(OFFSET('Hygiene Data'!$F$7,0,10*ROW('Hygiene Data'!F166))),'Data Summary'!DV172="Yes"),OFFSET('Hygiene Data'!$F$7,0,10*ROW('Hygiene Data'!F166)),NA())</f>
        <v>#N/A</v>
      </c>
      <c r="BH172" s="539" t="e">
        <f ca="1">+IF(AND(ISNUMBER(OFFSET('Hygiene Data'!$F$9,0,10*ROW('Hygiene Data'!F166))),'Data Summary'!DW172="Yes"),OFFSET('Hygiene Data'!$F$9,0,10*ROW('Hygiene Data'!F166)),NA())</f>
        <v>#N/A</v>
      </c>
      <c r="BI172" s="539" t="e">
        <f ca="1">+IF(AND(ISNUMBER(OFFSET('Hygiene Data'!$G$5,0,10*ROW('Hygiene Data'!G166))),'Data Summary'!DX172="Yes"),OFFSET('Hygiene Data'!$G$5,0,10*ROW('Hygiene Data'!G166)),NA())</f>
        <v>#N/A</v>
      </c>
      <c r="BJ172" s="539" t="e">
        <f ca="1">+IF(AND(ISNUMBER(OFFSET('Hygiene Data'!$G$7,0,10*ROW('Hygiene Data'!G166))),'Data Summary'!DY172="Yes"),OFFSET('Hygiene Data'!$G$7,0,10*ROW('Hygiene Data'!G166)),NA())</f>
        <v>#N/A</v>
      </c>
      <c r="BK172" s="539" t="e">
        <f ca="1">+IF(AND(ISNUMBER(OFFSET('Hygiene Data'!$G$9,0,10*ROW('Hygiene Data'!G166))),'Data Summary'!DZ172="Yes"),OFFSET('Hygiene Data'!$G$9,0,10*ROW('Hygiene Data'!G166)),NA())</f>
        <v>#N/A</v>
      </c>
      <c r="BL172" s="539" t="e">
        <f ca="1">+IF(AND(ISNUMBER(OFFSET('Hygiene Data'!$H$5,0,10*ROW('Hygiene Data'!H166))),'Data Summary'!EA172="Yes"),OFFSET('Hygiene Data'!$H$5,0,10*ROW('Hygiene Data'!H166)),NA())</f>
        <v>#N/A</v>
      </c>
      <c r="BM172" s="539" t="e">
        <f ca="1">+IF(AND(ISNUMBER(OFFSET('Hygiene Data'!$H$7,0,10*ROW('Hygiene Data'!H166))),'Data Summary'!EB172="Yes"),OFFSET('Hygiene Data'!$H$7,0,10*ROW('Hygiene Data'!H166)),NA())</f>
        <v>#N/A</v>
      </c>
      <c r="BN172" s="539" t="e">
        <f ca="1">+IF(AND(ISNUMBER(OFFSET('Hygiene Data'!$H$9,0,10*ROW('Hygiene Data'!H166))),'Data Summary'!EC172="Yes"),OFFSET('Hygiene Data'!$H$9,0,10*ROW('Hygiene Data'!H166)),NA())</f>
        <v>#N/A</v>
      </c>
      <c r="BO172" s="539" t="e">
        <f ca="1">+IF(AND(ISNUMBER(OFFSET('Hygiene Data'!$I$5,0,10*ROW('Hygiene Data'!I166))),'Data Summary'!ED172="Yes"),OFFSET('Hygiene Data'!$I$5,0,10*ROW('Hygiene Data'!I166)),NA())</f>
        <v>#N/A</v>
      </c>
      <c r="BP172" s="539" t="e">
        <f ca="1">+IF(AND(ISNUMBER(OFFSET('Hygiene Data'!$I$7,0,10*ROW('Hygiene Data'!I166))),'Data Summary'!EE172="Yes"),OFFSET('Hygiene Data'!$I$7,0,10*ROW('Hygiene Data'!I166)),NA())</f>
        <v>#N/A</v>
      </c>
      <c r="BQ172" s="539" t="e">
        <f ca="1">+IF(AND(ISNUMBER(OFFSET('Hygiene Data'!$I$9,0,10*ROW('Hygiene Data'!I166))),'Data Summary'!EF172="Yes"),OFFSET('Hygiene Data'!$I$9,0,10*ROW('Hygiene Data'!I166)),NA())</f>
        <v>#N/A</v>
      </c>
    </row>
    <row r="173" spans="1:69" x14ac:dyDescent="0.25">
      <c r="A173" s="535" t="e">
        <f ca="1">+RIGHT('Data Summary'!A173,LEN('Data Summary'!A173)-9)</f>
        <v>#VALUE!</v>
      </c>
      <c r="B173" s="509" t="str">
        <f ca="1">+IF(ISTEXT('Data Summary'!B173),'Data Summary'!B173,"")</f>
        <v/>
      </c>
      <c r="C173" s="536" t="e">
        <f ca="1">+VALUE('Data Summary'!C173)</f>
        <v>#VALUE!</v>
      </c>
      <c r="D173" s="537" t="e">
        <f ca="1">+IF(AND(ISNUMBER(OFFSET('Water Data'!$D$4,0,10*ROW('Water Data'!D167))),'Data Summary'!BS173="Yes"),100-OFFSET('Water Data'!$D$4,0,10*ROW('Water Data'!D167)),NA())</f>
        <v>#N/A</v>
      </c>
      <c r="E173" s="537" t="e">
        <f ca="1">+IF(AND(ISNUMBER(OFFSET('Water Data'!$D$6,0,10*ROW('Water Data'!D167))),'Data Summary'!BT173="Yes"),OFFSET('Water Data'!$D$6,0,10*ROW('Water Data'!D167)),NA())</f>
        <v>#N/A</v>
      </c>
      <c r="F173" s="537" t="e">
        <f ca="1">+IF(AND(ISNUMBER(OFFSET('Water Data'!$D$9,0,10*ROW('Water Data'!D167))),'Data Summary'!BU173="Yes"),OFFSET('Water Data'!$D$9,0,10*ROW('Water Data'!D167)),NA())</f>
        <v>#N/A</v>
      </c>
      <c r="G173" s="537" t="e">
        <f ca="1">+IF(AND(ISNUMBER(OFFSET('Water Data'!$E$4,0,10*ROW('Water Data'!E167))),'Data Summary'!BV173="Yes"),100-OFFSET('Water Data'!$E$4,0,10*ROW('Water Data'!E167)),NA())</f>
        <v>#N/A</v>
      </c>
      <c r="H173" s="537" t="e">
        <f ca="1">+IF(AND(ISNUMBER(OFFSET('Water Data'!$E$6,0,10*ROW('Water Data'!E167))),'Data Summary'!BW173="Yes"),OFFSET('Water Data'!$E$6,0,10*ROW('Water Data'!E167)),NA())</f>
        <v>#N/A</v>
      </c>
      <c r="I173" s="537" t="e">
        <f ca="1">+IF(AND(ISNUMBER(OFFSET('Water Data'!$E$9,0,10*ROW('Water Data'!E167))),'Data Summary'!BX173="Yes"),OFFSET('Water Data'!$E$9,0,10*ROW('Water Data'!E167)),NA())</f>
        <v>#N/A</v>
      </c>
      <c r="J173" s="537" t="e">
        <f ca="1">+IF(AND(ISNUMBER(OFFSET('Water Data'!$F$4,0,10*ROW('Water Data'!F167))),'Data Summary'!BY173="Yes"),100-OFFSET('Water Data'!$F$4,0,10*ROW('Water Data'!F167)),NA())</f>
        <v>#N/A</v>
      </c>
      <c r="K173" s="537" t="e">
        <f ca="1">+IF(AND(ISNUMBER(OFFSET('Water Data'!$F$6,0,10*ROW('Water Data'!F167))),'Data Summary'!BZ173="Yes"),OFFSET('Water Data'!$F$6,0,10*ROW('Water Data'!F167)),NA())</f>
        <v>#N/A</v>
      </c>
      <c r="L173" s="537" t="e">
        <f ca="1">+IF(AND(ISNUMBER(OFFSET('Water Data'!$F$9,0,10*ROW('Water Data'!F167))),'Data Summary'!CA173="Yes"),OFFSET('Water Data'!$F$9,0,10*ROW('Water Data'!F167)),NA())</f>
        <v>#N/A</v>
      </c>
      <c r="M173" s="537" t="e">
        <f ca="1">+IF(AND(ISNUMBER(OFFSET('Water Data'!$G$4,0,10*ROW('Water Data'!G167))),'Data Summary'!CB173="Yes"),100-OFFSET('Water Data'!$G$4,0,10*ROW('Water Data'!G167)),NA())</f>
        <v>#N/A</v>
      </c>
      <c r="N173" s="537" t="e">
        <f ca="1">+IF(AND(ISNUMBER(OFFSET('Water Data'!$G$6,0,10*ROW('Water Data'!G167))),'Data Summary'!CC173="Yes"),OFFSET('Water Data'!$G$6,0,10*ROW('Water Data'!G167)),NA())</f>
        <v>#N/A</v>
      </c>
      <c r="O173" s="537" t="e">
        <f ca="1">+IF(AND(ISNUMBER(OFFSET('Water Data'!$G$9,0,10*ROW('Water Data'!G167))),'Data Summary'!CD173="Yes"),OFFSET('Water Data'!$G$9,0,10*ROW('Water Data'!G167)),NA())</f>
        <v>#N/A</v>
      </c>
      <c r="P173" s="537" t="e">
        <f ca="1">+IF(AND(ISNUMBER(OFFSET('Water Data'!$H$4,0,10*ROW('Water Data'!H167))),'Data Summary'!CE173="Yes"),100-OFFSET('Water Data'!$H$4,0,10*ROW('Water Data'!H167)),NA())</f>
        <v>#N/A</v>
      </c>
      <c r="Q173" s="537" t="e">
        <f ca="1">+IF(AND(ISNUMBER(OFFSET('Water Data'!$H$6,0,10*ROW('Water Data'!H167))),'Data Summary'!CF173="Yes"),OFFSET('Water Data'!$H$6,0,10*ROW('Water Data'!H167)),NA())</f>
        <v>#N/A</v>
      </c>
      <c r="R173" s="537" t="e">
        <f ca="1">+IF(AND(ISNUMBER(OFFSET('Water Data'!$H$9,0,10*ROW('Water Data'!H167))),'Data Summary'!CG173="Yes"),OFFSET('Water Data'!$H$9,0,10*ROW('Water Data'!H167)),NA())</f>
        <v>#N/A</v>
      </c>
      <c r="S173" s="537" t="e">
        <f ca="1">+IF(AND(ISNUMBER(OFFSET('Water Data'!$I$4,0,10*ROW('Water Data'!I167))),'Data Summary'!CH173="Yes"),100-OFFSET('Water Data'!$I$4,0,10*ROW('Water Data'!I167)),NA())</f>
        <v>#N/A</v>
      </c>
      <c r="T173" s="537" t="e">
        <f ca="1">+IF(AND(ISNUMBER(OFFSET('Water Data'!$I$6,0,10*ROW('Water Data'!I167))),'Data Summary'!CI173="Yes"),OFFSET('Water Data'!$I$6,0,10*ROW('Water Data'!I167)),NA())</f>
        <v>#N/A</v>
      </c>
      <c r="U173" s="537" t="e">
        <f ca="1">+IF(AND(ISNUMBER(OFFSET('Water Data'!$I$9,0,10*ROW('Water Data'!I167))),'Data Summary'!CJ173="Yes"),OFFSET('Water Data'!$I$9,0,10*ROW('Water Data'!I167)),NA())</f>
        <v>#N/A</v>
      </c>
      <c r="V173" s="538" t="e">
        <f ca="1">+IF(AND(ISNUMBER(OFFSET('Sanitation Data'!$D$4,0,10*ROW('Sanitation Data'!D167))),'Data Summary'!CK173="Yes"),100-OFFSET('Sanitation Data'!$D$4,0,10*ROW('Sanitation Data'!D167)),NA())</f>
        <v>#N/A</v>
      </c>
      <c r="W173" s="538" t="e">
        <f ca="1">+IF(AND(ISNUMBER(OFFSET('Sanitation Data'!$D$6,0,10*ROW('Sanitation Data'!D167))),'Data Summary'!CL173="Yes"),OFFSET('Sanitation Data'!$D$6,0,10*ROW('Sanitation Data'!D167)),NA())</f>
        <v>#N/A</v>
      </c>
      <c r="X173" s="538" t="e">
        <f ca="1">+IF(AND(ISNUMBER(OFFSET('Sanitation Data'!$D$10,0,10*ROW('Sanitation Data'!D167))),'Data Summary'!CM173="Yes"),OFFSET('Sanitation Data'!$D$10,0,10*ROW('Sanitation Data'!D167)),NA())</f>
        <v>#N/A</v>
      </c>
      <c r="Y173" s="538" t="e">
        <f ca="1">+IF(AND(ISNUMBER(OFFSET('Sanitation Data'!$D$11,0,10*ROW('Sanitation Data'!D167))),'Data Summary'!CN173="Yes"),OFFSET('Sanitation Data'!$D$11,0,10*ROW('Sanitation Data'!D167)),NA())</f>
        <v>#N/A</v>
      </c>
      <c r="Z173" s="538" t="e">
        <f ca="1">+IF(AND(ISNUMBER(OFFSET('Sanitation Data'!$D$12,0,10*ROW('Sanitation Data'!D167))),'Data Summary'!CO173="Yes"),OFFSET('Sanitation Data'!$D$12,0,10*ROW('Sanitation Data'!D167)),NA())</f>
        <v>#N/A</v>
      </c>
      <c r="AA173" s="538" t="e">
        <f ca="1">+IF(AND(ISNUMBER(OFFSET('Sanitation Data'!$E$4,0,10*ROW('Sanitation Data'!E167))),'Data Summary'!CP173="Yes"),100-OFFSET('Sanitation Data'!$E$4,0,10*ROW('Sanitation Data'!E167)),NA())</f>
        <v>#N/A</v>
      </c>
      <c r="AB173" s="538" t="e">
        <f ca="1">+IF(AND(ISNUMBER(OFFSET('Sanitation Data'!$E$6,0,10*ROW('Sanitation Data'!E167))),'Data Summary'!CQ173="Yes"),OFFSET('Sanitation Data'!$E$6,0,10*ROW('Sanitation Data'!E167)),NA())</f>
        <v>#N/A</v>
      </c>
      <c r="AC173" s="538" t="e">
        <f ca="1">+IF(AND(ISNUMBER(OFFSET('Sanitation Data'!$E$10,0,10*ROW('Sanitation Data'!E167))),'Data Summary'!CR173="Yes"),OFFSET('Sanitation Data'!$E$10,0,10*ROW('Sanitation Data'!E167)),NA())</f>
        <v>#N/A</v>
      </c>
      <c r="AD173" s="538" t="e">
        <f ca="1">+IF(AND(ISNUMBER(OFFSET('Sanitation Data'!$E$11,0,10*ROW('Sanitation Data'!E167))),'Data Summary'!CS173="Yes"),OFFSET('Sanitation Data'!$E$11,0,10*ROW('Sanitation Data'!E167)),NA())</f>
        <v>#N/A</v>
      </c>
      <c r="AE173" s="538" t="e">
        <f ca="1">+IF(AND(ISNUMBER(OFFSET('Sanitation Data'!$E$12,0,10*ROW('Sanitation Data'!E167))),'Data Summary'!CT173="Yes"),OFFSET('Sanitation Data'!$E$12,0,10*ROW('Sanitation Data'!E167)),NA())</f>
        <v>#N/A</v>
      </c>
      <c r="AF173" s="538" t="e">
        <f ca="1">+IF(AND(ISNUMBER(OFFSET('Sanitation Data'!$F$4,0,10*ROW('Sanitation Data'!F167))),'Data Summary'!CU173="Yes"),100-OFFSET('Sanitation Data'!$F$4,0,10*ROW('Sanitation Data'!F167)),NA())</f>
        <v>#N/A</v>
      </c>
      <c r="AG173" s="538" t="e">
        <f ca="1">+IF(AND(ISNUMBER(OFFSET('Sanitation Data'!$F$6,0,10*ROW('Sanitation Data'!F167))),'Data Summary'!CV173="Yes"),OFFSET('Sanitation Data'!$F$6,0,10*ROW('Sanitation Data'!F167)),NA())</f>
        <v>#N/A</v>
      </c>
      <c r="AH173" s="538" t="e">
        <f ca="1">+IF(AND(ISNUMBER(OFFSET('Sanitation Data'!$F$10,0,10*ROW('Sanitation Data'!F167))),'Data Summary'!CW173="Yes"),OFFSET('Sanitation Data'!$F$10,0,10*ROW('Sanitation Data'!F167)),NA())</f>
        <v>#N/A</v>
      </c>
      <c r="AI173" s="538" t="e">
        <f ca="1">+IF(AND(ISNUMBER(OFFSET('Sanitation Data'!$F$11,0,10*ROW('Sanitation Data'!F167))),'Data Summary'!CX173="Yes"),OFFSET('Sanitation Data'!$F$11,0,10*ROW('Sanitation Data'!F167)),NA())</f>
        <v>#N/A</v>
      </c>
      <c r="AJ173" s="538" t="e">
        <f ca="1">+IF(AND(ISNUMBER(OFFSET('Sanitation Data'!$F$12,0,10*ROW('Sanitation Data'!F167))),'Data Summary'!CY173="Yes"),OFFSET('Sanitation Data'!$F$12,0,10*ROW('Sanitation Data'!F167)),NA())</f>
        <v>#N/A</v>
      </c>
      <c r="AK173" s="538" t="e">
        <f ca="1">+IF(AND(ISNUMBER(OFFSET('Sanitation Data'!$G$4,0,10*ROW('Sanitation Data'!G167))),'Data Summary'!CZ173="Yes"),100-OFFSET('Sanitation Data'!$G$4,0,10*ROW('Sanitation Data'!G167)),NA())</f>
        <v>#N/A</v>
      </c>
      <c r="AL173" s="538" t="e">
        <f ca="1">+IF(AND(ISNUMBER(OFFSET('Sanitation Data'!$G$6,0,10*ROW('Sanitation Data'!G167))),'Data Summary'!DA173="Yes"),OFFSET('Sanitation Data'!$G$6,0,10*ROW('Sanitation Data'!G167)),NA())</f>
        <v>#N/A</v>
      </c>
      <c r="AM173" s="538" t="e">
        <f ca="1">+IF(AND(ISNUMBER(OFFSET('Sanitation Data'!$G$10,0,10*ROW('Sanitation Data'!G167))),'Data Summary'!DB173="Yes"),OFFSET('Sanitation Data'!$G$10,0,10*ROW('Sanitation Data'!G167)),NA())</f>
        <v>#N/A</v>
      </c>
      <c r="AN173" s="538" t="e">
        <f ca="1">+IF(AND(ISNUMBER(OFFSET('Sanitation Data'!$G$11,0,10*ROW('Sanitation Data'!G167))),'Data Summary'!DC173="Yes"),OFFSET('Sanitation Data'!$G$11,0,10*ROW('Sanitation Data'!G167)),NA())</f>
        <v>#N/A</v>
      </c>
      <c r="AO173" s="538" t="e">
        <f ca="1">+IF(AND(ISNUMBER(OFFSET('Sanitation Data'!$G$12,0,10*ROW('Sanitation Data'!G167))),'Data Summary'!DD173="Yes"),OFFSET('Sanitation Data'!$G$12,0,10*ROW('Sanitation Data'!G167)),NA())</f>
        <v>#N/A</v>
      </c>
      <c r="AP173" s="538" t="e">
        <f ca="1">+IF(AND(ISNUMBER(OFFSET('Sanitation Data'!$H$4,0,10*ROW('Sanitation Data'!H167))),'Data Summary'!DE173="Yes"),100-OFFSET('Sanitation Data'!$H$4,0,10*ROW('Sanitation Data'!H167)),NA())</f>
        <v>#N/A</v>
      </c>
      <c r="AQ173" s="538" t="e">
        <f ca="1">+IF(AND(ISNUMBER(OFFSET('Sanitation Data'!$H$6,0,10*ROW('Sanitation Data'!H167))),'Data Summary'!DF173="Yes"),OFFSET('Sanitation Data'!$H$6,0,10*ROW('Sanitation Data'!H167)),NA())</f>
        <v>#N/A</v>
      </c>
      <c r="AR173" s="538" t="e">
        <f ca="1">+IF(AND(ISNUMBER(OFFSET('Sanitation Data'!$H$10,0,10*ROW('Sanitation Data'!H167))),'Data Summary'!DG173="Yes"),OFFSET('Sanitation Data'!$H$10,0,10*ROW('Sanitation Data'!H167)),NA())</f>
        <v>#N/A</v>
      </c>
      <c r="AS173" s="538" t="e">
        <f ca="1">+IF(AND(ISNUMBER(OFFSET('Sanitation Data'!$H$11,0,10*ROW('Sanitation Data'!H167))),'Data Summary'!DH173="Yes"),OFFSET('Sanitation Data'!$H$11,0,10*ROW('Sanitation Data'!H167)),NA())</f>
        <v>#N/A</v>
      </c>
      <c r="AT173" s="538" t="e">
        <f ca="1">+IF(AND(ISNUMBER(OFFSET('Sanitation Data'!$H$12,0,10*ROW('Sanitation Data'!H167))),'Data Summary'!DI173="Yes"),OFFSET('Sanitation Data'!$H$12,0,10*ROW('Sanitation Data'!H167)),NA())</f>
        <v>#N/A</v>
      </c>
      <c r="AU173" s="538" t="e">
        <f ca="1">+IF(AND(ISNUMBER(OFFSET('Sanitation Data'!$I$4,0,10*ROW('Sanitation Data'!I167))),'Data Summary'!DJ173="Yes"),100-OFFSET('Sanitation Data'!$I$4,0,10*ROW('Sanitation Data'!I167)),NA())</f>
        <v>#N/A</v>
      </c>
      <c r="AV173" s="538" t="e">
        <f ca="1">+IF(AND(ISNUMBER(OFFSET('Sanitation Data'!$I$6,0,10*ROW('Sanitation Data'!I167))),'Data Summary'!DK173="Yes"),OFFSET('Sanitation Data'!$I$6,0,10*ROW('Sanitation Data'!I167)),NA())</f>
        <v>#N/A</v>
      </c>
      <c r="AW173" s="538" t="e">
        <f ca="1">+IF(AND(ISNUMBER(OFFSET('Sanitation Data'!$I$10,0,10*ROW('Sanitation Data'!I167))),'Data Summary'!DL173="Yes"),OFFSET('Sanitation Data'!$I$10,0,10*ROW('Sanitation Data'!I167)),NA())</f>
        <v>#N/A</v>
      </c>
      <c r="AX173" s="538" t="e">
        <f ca="1">+IF(AND(ISNUMBER(OFFSET('Sanitation Data'!$I$11,0,10*ROW('Sanitation Data'!I167))),'Data Summary'!DM173="Yes"),OFFSET('Sanitation Data'!$I$11,0,10*ROW('Sanitation Data'!I167)),NA())</f>
        <v>#N/A</v>
      </c>
      <c r="AY173" s="538" t="e">
        <f ca="1">+IF(AND(ISNUMBER(OFFSET('Sanitation Data'!$I$12,0,10*ROW('Sanitation Data'!I167))),'Data Summary'!DN173="Yes"),OFFSET('Sanitation Data'!$I$12,0,10*ROW('Sanitation Data'!I167)),NA())</f>
        <v>#N/A</v>
      </c>
      <c r="AZ173" s="539" t="e">
        <f ca="1">+IF(AND(ISNUMBER(OFFSET('Hygiene Data'!$D$5,0,10*ROW('Hygiene Data'!D167))),'Data Summary'!DO173="Yes"),OFFSET('Hygiene Data'!$D$5,0,10*ROW('Hygiene Data'!D167)),NA())</f>
        <v>#N/A</v>
      </c>
      <c r="BA173" s="539" t="e">
        <f ca="1">+IF(AND(ISNUMBER(OFFSET('Hygiene Data'!$D$7,0,10*ROW('Hygiene Data'!D167))),'Data Summary'!DP173="Yes"),OFFSET('Hygiene Data'!$D$7,0,10*ROW('Hygiene Data'!D167)),NA())</f>
        <v>#N/A</v>
      </c>
      <c r="BB173" s="539" t="e">
        <f ca="1">+IF(AND(ISNUMBER(OFFSET('Hygiene Data'!$D$9,0,10*ROW('Hygiene Data'!D167))),'Data Summary'!DQ173="Yes"),OFFSET('Hygiene Data'!$D$9,0,10*ROW('Hygiene Data'!D167)),NA())</f>
        <v>#N/A</v>
      </c>
      <c r="BC173" s="539" t="e">
        <f ca="1">+IF(AND(ISNUMBER(OFFSET('Hygiene Data'!$E$5,0,10*ROW('Hygiene Data'!E167))),'Data Summary'!DR173="Yes"),OFFSET('Hygiene Data'!$E$5,0,10*ROW('Hygiene Data'!E167)),NA())</f>
        <v>#N/A</v>
      </c>
      <c r="BD173" s="539" t="e">
        <f ca="1">+IF(AND(ISNUMBER(OFFSET('Hygiene Data'!$E$7,0,10*ROW('Hygiene Data'!E167))),'Data Summary'!DS173="Yes"),OFFSET('Hygiene Data'!$E$7,0,10*ROW('Hygiene Data'!E167)),NA())</f>
        <v>#N/A</v>
      </c>
      <c r="BE173" s="539" t="e">
        <f ca="1">+IF(AND(ISNUMBER(OFFSET('Hygiene Data'!$E$9,0,10*ROW('Hygiene Data'!E167))),'Data Summary'!DT173="Yes"),OFFSET('Hygiene Data'!$E$9,0,10*ROW('Hygiene Data'!E167)),NA())</f>
        <v>#N/A</v>
      </c>
      <c r="BF173" s="539" t="e">
        <f ca="1">+IF(AND(ISNUMBER(OFFSET('Hygiene Data'!$F$5,0,10*ROW('Hygiene Data'!F167))),'Data Summary'!DU173="Yes"),OFFSET('Hygiene Data'!$F$5,0,10*ROW('Hygiene Data'!F167)),NA())</f>
        <v>#N/A</v>
      </c>
      <c r="BG173" s="539" t="e">
        <f ca="1">+IF(AND(ISNUMBER(OFFSET('Hygiene Data'!$F$7,0,10*ROW('Hygiene Data'!F167))),'Data Summary'!DV173="Yes"),OFFSET('Hygiene Data'!$F$7,0,10*ROW('Hygiene Data'!F167)),NA())</f>
        <v>#N/A</v>
      </c>
      <c r="BH173" s="539" t="e">
        <f ca="1">+IF(AND(ISNUMBER(OFFSET('Hygiene Data'!$F$9,0,10*ROW('Hygiene Data'!F167))),'Data Summary'!DW173="Yes"),OFFSET('Hygiene Data'!$F$9,0,10*ROW('Hygiene Data'!F167)),NA())</f>
        <v>#N/A</v>
      </c>
      <c r="BI173" s="539" t="e">
        <f ca="1">+IF(AND(ISNUMBER(OFFSET('Hygiene Data'!$G$5,0,10*ROW('Hygiene Data'!G167))),'Data Summary'!DX173="Yes"),OFFSET('Hygiene Data'!$G$5,0,10*ROW('Hygiene Data'!G167)),NA())</f>
        <v>#N/A</v>
      </c>
      <c r="BJ173" s="539" t="e">
        <f ca="1">+IF(AND(ISNUMBER(OFFSET('Hygiene Data'!$G$7,0,10*ROW('Hygiene Data'!G167))),'Data Summary'!DY173="Yes"),OFFSET('Hygiene Data'!$G$7,0,10*ROW('Hygiene Data'!G167)),NA())</f>
        <v>#N/A</v>
      </c>
      <c r="BK173" s="539" t="e">
        <f ca="1">+IF(AND(ISNUMBER(OFFSET('Hygiene Data'!$G$9,0,10*ROW('Hygiene Data'!G167))),'Data Summary'!DZ173="Yes"),OFFSET('Hygiene Data'!$G$9,0,10*ROW('Hygiene Data'!G167)),NA())</f>
        <v>#N/A</v>
      </c>
      <c r="BL173" s="539" t="e">
        <f ca="1">+IF(AND(ISNUMBER(OFFSET('Hygiene Data'!$H$5,0,10*ROW('Hygiene Data'!H167))),'Data Summary'!EA173="Yes"),OFFSET('Hygiene Data'!$H$5,0,10*ROW('Hygiene Data'!H167)),NA())</f>
        <v>#N/A</v>
      </c>
      <c r="BM173" s="539" t="e">
        <f ca="1">+IF(AND(ISNUMBER(OFFSET('Hygiene Data'!$H$7,0,10*ROW('Hygiene Data'!H167))),'Data Summary'!EB173="Yes"),OFFSET('Hygiene Data'!$H$7,0,10*ROW('Hygiene Data'!H167)),NA())</f>
        <v>#N/A</v>
      </c>
      <c r="BN173" s="539" t="e">
        <f ca="1">+IF(AND(ISNUMBER(OFFSET('Hygiene Data'!$H$9,0,10*ROW('Hygiene Data'!H167))),'Data Summary'!EC173="Yes"),OFFSET('Hygiene Data'!$H$9,0,10*ROW('Hygiene Data'!H167)),NA())</f>
        <v>#N/A</v>
      </c>
      <c r="BO173" s="539" t="e">
        <f ca="1">+IF(AND(ISNUMBER(OFFSET('Hygiene Data'!$I$5,0,10*ROW('Hygiene Data'!I167))),'Data Summary'!ED173="Yes"),OFFSET('Hygiene Data'!$I$5,0,10*ROW('Hygiene Data'!I167)),NA())</f>
        <v>#N/A</v>
      </c>
      <c r="BP173" s="539" t="e">
        <f ca="1">+IF(AND(ISNUMBER(OFFSET('Hygiene Data'!$I$7,0,10*ROW('Hygiene Data'!I167))),'Data Summary'!EE173="Yes"),OFFSET('Hygiene Data'!$I$7,0,10*ROW('Hygiene Data'!I167)),NA())</f>
        <v>#N/A</v>
      </c>
      <c r="BQ173" s="539" t="e">
        <f ca="1">+IF(AND(ISNUMBER(OFFSET('Hygiene Data'!$I$9,0,10*ROW('Hygiene Data'!I167))),'Data Summary'!EF173="Yes"),OFFSET('Hygiene Data'!$I$9,0,10*ROW('Hygiene Data'!I167)),NA())</f>
        <v>#N/A</v>
      </c>
    </row>
    <row r="174" spans="1:69" x14ac:dyDescent="0.25">
      <c r="A174" s="535" t="e">
        <f ca="1">+RIGHT('Data Summary'!A174,LEN('Data Summary'!A174)-9)</f>
        <v>#VALUE!</v>
      </c>
      <c r="B174" s="509" t="str">
        <f ca="1">+IF(ISTEXT('Data Summary'!B174),'Data Summary'!B174,"")</f>
        <v/>
      </c>
      <c r="C174" s="536" t="e">
        <f ca="1">+VALUE('Data Summary'!C174)</f>
        <v>#VALUE!</v>
      </c>
      <c r="D174" s="537" t="e">
        <f ca="1">+IF(AND(ISNUMBER(OFFSET('Water Data'!$D$4,0,10*ROW('Water Data'!D168))),'Data Summary'!BS174="Yes"),100-OFFSET('Water Data'!$D$4,0,10*ROW('Water Data'!D168)),NA())</f>
        <v>#N/A</v>
      </c>
      <c r="E174" s="537" t="e">
        <f ca="1">+IF(AND(ISNUMBER(OFFSET('Water Data'!$D$6,0,10*ROW('Water Data'!D168))),'Data Summary'!BT174="Yes"),OFFSET('Water Data'!$D$6,0,10*ROW('Water Data'!D168)),NA())</f>
        <v>#N/A</v>
      </c>
      <c r="F174" s="537" t="e">
        <f ca="1">+IF(AND(ISNUMBER(OFFSET('Water Data'!$D$9,0,10*ROW('Water Data'!D168))),'Data Summary'!BU174="Yes"),OFFSET('Water Data'!$D$9,0,10*ROW('Water Data'!D168)),NA())</f>
        <v>#N/A</v>
      </c>
      <c r="G174" s="537" t="e">
        <f ca="1">+IF(AND(ISNUMBER(OFFSET('Water Data'!$E$4,0,10*ROW('Water Data'!E168))),'Data Summary'!BV174="Yes"),100-OFFSET('Water Data'!$E$4,0,10*ROW('Water Data'!E168)),NA())</f>
        <v>#N/A</v>
      </c>
      <c r="H174" s="537" t="e">
        <f ca="1">+IF(AND(ISNUMBER(OFFSET('Water Data'!$E$6,0,10*ROW('Water Data'!E168))),'Data Summary'!BW174="Yes"),OFFSET('Water Data'!$E$6,0,10*ROW('Water Data'!E168)),NA())</f>
        <v>#N/A</v>
      </c>
      <c r="I174" s="537" t="e">
        <f ca="1">+IF(AND(ISNUMBER(OFFSET('Water Data'!$E$9,0,10*ROW('Water Data'!E168))),'Data Summary'!BX174="Yes"),OFFSET('Water Data'!$E$9,0,10*ROW('Water Data'!E168)),NA())</f>
        <v>#N/A</v>
      </c>
      <c r="J174" s="537" t="e">
        <f ca="1">+IF(AND(ISNUMBER(OFFSET('Water Data'!$F$4,0,10*ROW('Water Data'!F168))),'Data Summary'!BY174="Yes"),100-OFFSET('Water Data'!$F$4,0,10*ROW('Water Data'!F168)),NA())</f>
        <v>#N/A</v>
      </c>
      <c r="K174" s="537" t="e">
        <f ca="1">+IF(AND(ISNUMBER(OFFSET('Water Data'!$F$6,0,10*ROW('Water Data'!F168))),'Data Summary'!BZ174="Yes"),OFFSET('Water Data'!$F$6,0,10*ROW('Water Data'!F168)),NA())</f>
        <v>#N/A</v>
      </c>
      <c r="L174" s="537" t="e">
        <f ca="1">+IF(AND(ISNUMBER(OFFSET('Water Data'!$F$9,0,10*ROW('Water Data'!F168))),'Data Summary'!CA174="Yes"),OFFSET('Water Data'!$F$9,0,10*ROW('Water Data'!F168)),NA())</f>
        <v>#N/A</v>
      </c>
      <c r="M174" s="537" t="e">
        <f ca="1">+IF(AND(ISNUMBER(OFFSET('Water Data'!$G$4,0,10*ROW('Water Data'!G168))),'Data Summary'!CB174="Yes"),100-OFFSET('Water Data'!$G$4,0,10*ROW('Water Data'!G168)),NA())</f>
        <v>#N/A</v>
      </c>
      <c r="N174" s="537" t="e">
        <f ca="1">+IF(AND(ISNUMBER(OFFSET('Water Data'!$G$6,0,10*ROW('Water Data'!G168))),'Data Summary'!CC174="Yes"),OFFSET('Water Data'!$G$6,0,10*ROW('Water Data'!G168)),NA())</f>
        <v>#N/A</v>
      </c>
      <c r="O174" s="537" t="e">
        <f ca="1">+IF(AND(ISNUMBER(OFFSET('Water Data'!$G$9,0,10*ROW('Water Data'!G168))),'Data Summary'!CD174="Yes"),OFFSET('Water Data'!$G$9,0,10*ROW('Water Data'!G168)),NA())</f>
        <v>#N/A</v>
      </c>
      <c r="P174" s="537" t="e">
        <f ca="1">+IF(AND(ISNUMBER(OFFSET('Water Data'!$H$4,0,10*ROW('Water Data'!H168))),'Data Summary'!CE174="Yes"),100-OFFSET('Water Data'!$H$4,0,10*ROW('Water Data'!H168)),NA())</f>
        <v>#N/A</v>
      </c>
      <c r="Q174" s="537" t="e">
        <f ca="1">+IF(AND(ISNUMBER(OFFSET('Water Data'!$H$6,0,10*ROW('Water Data'!H168))),'Data Summary'!CF174="Yes"),OFFSET('Water Data'!$H$6,0,10*ROW('Water Data'!H168)),NA())</f>
        <v>#N/A</v>
      </c>
      <c r="R174" s="537" t="e">
        <f ca="1">+IF(AND(ISNUMBER(OFFSET('Water Data'!$H$9,0,10*ROW('Water Data'!H168))),'Data Summary'!CG174="Yes"),OFFSET('Water Data'!$H$9,0,10*ROW('Water Data'!H168)),NA())</f>
        <v>#N/A</v>
      </c>
      <c r="S174" s="537" t="e">
        <f ca="1">+IF(AND(ISNUMBER(OFFSET('Water Data'!$I$4,0,10*ROW('Water Data'!I168))),'Data Summary'!CH174="Yes"),100-OFFSET('Water Data'!$I$4,0,10*ROW('Water Data'!I168)),NA())</f>
        <v>#N/A</v>
      </c>
      <c r="T174" s="537" t="e">
        <f ca="1">+IF(AND(ISNUMBER(OFFSET('Water Data'!$I$6,0,10*ROW('Water Data'!I168))),'Data Summary'!CI174="Yes"),OFFSET('Water Data'!$I$6,0,10*ROW('Water Data'!I168)),NA())</f>
        <v>#N/A</v>
      </c>
      <c r="U174" s="537" t="e">
        <f ca="1">+IF(AND(ISNUMBER(OFFSET('Water Data'!$I$9,0,10*ROW('Water Data'!I168))),'Data Summary'!CJ174="Yes"),OFFSET('Water Data'!$I$9,0,10*ROW('Water Data'!I168)),NA())</f>
        <v>#N/A</v>
      </c>
      <c r="V174" s="538" t="e">
        <f ca="1">+IF(AND(ISNUMBER(OFFSET('Sanitation Data'!$D$4,0,10*ROW('Sanitation Data'!D168))),'Data Summary'!CK174="Yes"),100-OFFSET('Sanitation Data'!$D$4,0,10*ROW('Sanitation Data'!D168)),NA())</f>
        <v>#N/A</v>
      </c>
      <c r="W174" s="538" t="e">
        <f ca="1">+IF(AND(ISNUMBER(OFFSET('Sanitation Data'!$D$6,0,10*ROW('Sanitation Data'!D168))),'Data Summary'!CL174="Yes"),OFFSET('Sanitation Data'!$D$6,0,10*ROW('Sanitation Data'!D168)),NA())</f>
        <v>#N/A</v>
      </c>
      <c r="X174" s="538" t="e">
        <f ca="1">+IF(AND(ISNUMBER(OFFSET('Sanitation Data'!$D$10,0,10*ROW('Sanitation Data'!D168))),'Data Summary'!CM174="Yes"),OFFSET('Sanitation Data'!$D$10,0,10*ROW('Sanitation Data'!D168)),NA())</f>
        <v>#N/A</v>
      </c>
      <c r="Y174" s="538" t="e">
        <f ca="1">+IF(AND(ISNUMBER(OFFSET('Sanitation Data'!$D$11,0,10*ROW('Sanitation Data'!D168))),'Data Summary'!CN174="Yes"),OFFSET('Sanitation Data'!$D$11,0,10*ROW('Sanitation Data'!D168)),NA())</f>
        <v>#N/A</v>
      </c>
      <c r="Z174" s="538" t="e">
        <f ca="1">+IF(AND(ISNUMBER(OFFSET('Sanitation Data'!$D$12,0,10*ROW('Sanitation Data'!D168))),'Data Summary'!CO174="Yes"),OFFSET('Sanitation Data'!$D$12,0,10*ROW('Sanitation Data'!D168)),NA())</f>
        <v>#N/A</v>
      </c>
      <c r="AA174" s="538" t="e">
        <f ca="1">+IF(AND(ISNUMBER(OFFSET('Sanitation Data'!$E$4,0,10*ROW('Sanitation Data'!E168))),'Data Summary'!CP174="Yes"),100-OFFSET('Sanitation Data'!$E$4,0,10*ROW('Sanitation Data'!E168)),NA())</f>
        <v>#N/A</v>
      </c>
      <c r="AB174" s="538" t="e">
        <f ca="1">+IF(AND(ISNUMBER(OFFSET('Sanitation Data'!$E$6,0,10*ROW('Sanitation Data'!E168))),'Data Summary'!CQ174="Yes"),OFFSET('Sanitation Data'!$E$6,0,10*ROW('Sanitation Data'!E168)),NA())</f>
        <v>#N/A</v>
      </c>
      <c r="AC174" s="538" t="e">
        <f ca="1">+IF(AND(ISNUMBER(OFFSET('Sanitation Data'!$E$10,0,10*ROW('Sanitation Data'!E168))),'Data Summary'!CR174="Yes"),OFFSET('Sanitation Data'!$E$10,0,10*ROW('Sanitation Data'!E168)),NA())</f>
        <v>#N/A</v>
      </c>
      <c r="AD174" s="538" t="e">
        <f ca="1">+IF(AND(ISNUMBER(OFFSET('Sanitation Data'!$E$11,0,10*ROW('Sanitation Data'!E168))),'Data Summary'!CS174="Yes"),OFFSET('Sanitation Data'!$E$11,0,10*ROW('Sanitation Data'!E168)),NA())</f>
        <v>#N/A</v>
      </c>
      <c r="AE174" s="538" t="e">
        <f ca="1">+IF(AND(ISNUMBER(OFFSET('Sanitation Data'!$E$12,0,10*ROW('Sanitation Data'!E168))),'Data Summary'!CT174="Yes"),OFFSET('Sanitation Data'!$E$12,0,10*ROW('Sanitation Data'!E168)),NA())</f>
        <v>#N/A</v>
      </c>
      <c r="AF174" s="538" t="e">
        <f ca="1">+IF(AND(ISNUMBER(OFFSET('Sanitation Data'!$F$4,0,10*ROW('Sanitation Data'!F168))),'Data Summary'!CU174="Yes"),100-OFFSET('Sanitation Data'!$F$4,0,10*ROW('Sanitation Data'!F168)),NA())</f>
        <v>#N/A</v>
      </c>
      <c r="AG174" s="538" t="e">
        <f ca="1">+IF(AND(ISNUMBER(OFFSET('Sanitation Data'!$F$6,0,10*ROW('Sanitation Data'!F168))),'Data Summary'!CV174="Yes"),OFFSET('Sanitation Data'!$F$6,0,10*ROW('Sanitation Data'!F168)),NA())</f>
        <v>#N/A</v>
      </c>
      <c r="AH174" s="538" t="e">
        <f ca="1">+IF(AND(ISNUMBER(OFFSET('Sanitation Data'!$F$10,0,10*ROW('Sanitation Data'!F168))),'Data Summary'!CW174="Yes"),OFFSET('Sanitation Data'!$F$10,0,10*ROW('Sanitation Data'!F168)),NA())</f>
        <v>#N/A</v>
      </c>
      <c r="AI174" s="538" t="e">
        <f ca="1">+IF(AND(ISNUMBER(OFFSET('Sanitation Data'!$F$11,0,10*ROW('Sanitation Data'!F168))),'Data Summary'!CX174="Yes"),OFFSET('Sanitation Data'!$F$11,0,10*ROW('Sanitation Data'!F168)),NA())</f>
        <v>#N/A</v>
      </c>
      <c r="AJ174" s="538" t="e">
        <f ca="1">+IF(AND(ISNUMBER(OFFSET('Sanitation Data'!$F$12,0,10*ROW('Sanitation Data'!F168))),'Data Summary'!CY174="Yes"),OFFSET('Sanitation Data'!$F$12,0,10*ROW('Sanitation Data'!F168)),NA())</f>
        <v>#N/A</v>
      </c>
      <c r="AK174" s="538" t="e">
        <f ca="1">+IF(AND(ISNUMBER(OFFSET('Sanitation Data'!$G$4,0,10*ROW('Sanitation Data'!G168))),'Data Summary'!CZ174="Yes"),100-OFFSET('Sanitation Data'!$G$4,0,10*ROW('Sanitation Data'!G168)),NA())</f>
        <v>#N/A</v>
      </c>
      <c r="AL174" s="538" t="e">
        <f ca="1">+IF(AND(ISNUMBER(OFFSET('Sanitation Data'!$G$6,0,10*ROW('Sanitation Data'!G168))),'Data Summary'!DA174="Yes"),OFFSET('Sanitation Data'!$G$6,0,10*ROW('Sanitation Data'!G168)),NA())</f>
        <v>#N/A</v>
      </c>
      <c r="AM174" s="538" t="e">
        <f ca="1">+IF(AND(ISNUMBER(OFFSET('Sanitation Data'!$G$10,0,10*ROW('Sanitation Data'!G168))),'Data Summary'!DB174="Yes"),OFFSET('Sanitation Data'!$G$10,0,10*ROW('Sanitation Data'!G168)),NA())</f>
        <v>#N/A</v>
      </c>
      <c r="AN174" s="538" t="e">
        <f ca="1">+IF(AND(ISNUMBER(OFFSET('Sanitation Data'!$G$11,0,10*ROW('Sanitation Data'!G168))),'Data Summary'!DC174="Yes"),OFFSET('Sanitation Data'!$G$11,0,10*ROW('Sanitation Data'!G168)),NA())</f>
        <v>#N/A</v>
      </c>
      <c r="AO174" s="538" t="e">
        <f ca="1">+IF(AND(ISNUMBER(OFFSET('Sanitation Data'!$G$12,0,10*ROW('Sanitation Data'!G168))),'Data Summary'!DD174="Yes"),OFFSET('Sanitation Data'!$G$12,0,10*ROW('Sanitation Data'!G168)),NA())</f>
        <v>#N/A</v>
      </c>
      <c r="AP174" s="538" t="e">
        <f ca="1">+IF(AND(ISNUMBER(OFFSET('Sanitation Data'!$H$4,0,10*ROW('Sanitation Data'!H168))),'Data Summary'!DE174="Yes"),100-OFFSET('Sanitation Data'!$H$4,0,10*ROW('Sanitation Data'!H168)),NA())</f>
        <v>#N/A</v>
      </c>
      <c r="AQ174" s="538" t="e">
        <f ca="1">+IF(AND(ISNUMBER(OFFSET('Sanitation Data'!$H$6,0,10*ROW('Sanitation Data'!H168))),'Data Summary'!DF174="Yes"),OFFSET('Sanitation Data'!$H$6,0,10*ROW('Sanitation Data'!H168)),NA())</f>
        <v>#N/A</v>
      </c>
      <c r="AR174" s="538" t="e">
        <f ca="1">+IF(AND(ISNUMBER(OFFSET('Sanitation Data'!$H$10,0,10*ROW('Sanitation Data'!H168))),'Data Summary'!DG174="Yes"),OFFSET('Sanitation Data'!$H$10,0,10*ROW('Sanitation Data'!H168)),NA())</f>
        <v>#N/A</v>
      </c>
      <c r="AS174" s="538" t="e">
        <f ca="1">+IF(AND(ISNUMBER(OFFSET('Sanitation Data'!$H$11,0,10*ROW('Sanitation Data'!H168))),'Data Summary'!DH174="Yes"),OFFSET('Sanitation Data'!$H$11,0,10*ROW('Sanitation Data'!H168)),NA())</f>
        <v>#N/A</v>
      </c>
      <c r="AT174" s="538" t="e">
        <f ca="1">+IF(AND(ISNUMBER(OFFSET('Sanitation Data'!$H$12,0,10*ROW('Sanitation Data'!H168))),'Data Summary'!DI174="Yes"),OFFSET('Sanitation Data'!$H$12,0,10*ROW('Sanitation Data'!H168)),NA())</f>
        <v>#N/A</v>
      </c>
      <c r="AU174" s="538" t="e">
        <f ca="1">+IF(AND(ISNUMBER(OFFSET('Sanitation Data'!$I$4,0,10*ROW('Sanitation Data'!I168))),'Data Summary'!DJ174="Yes"),100-OFFSET('Sanitation Data'!$I$4,0,10*ROW('Sanitation Data'!I168)),NA())</f>
        <v>#N/A</v>
      </c>
      <c r="AV174" s="538" t="e">
        <f ca="1">+IF(AND(ISNUMBER(OFFSET('Sanitation Data'!$I$6,0,10*ROW('Sanitation Data'!I168))),'Data Summary'!DK174="Yes"),OFFSET('Sanitation Data'!$I$6,0,10*ROW('Sanitation Data'!I168)),NA())</f>
        <v>#N/A</v>
      </c>
      <c r="AW174" s="538" t="e">
        <f ca="1">+IF(AND(ISNUMBER(OFFSET('Sanitation Data'!$I$10,0,10*ROW('Sanitation Data'!I168))),'Data Summary'!DL174="Yes"),OFFSET('Sanitation Data'!$I$10,0,10*ROW('Sanitation Data'!I168)),NA())</f>
        <v>#N/A</v>
      </c>
      <c r="AX174" s="538" t="e">
        <f ca="1">+IF(AND(ISNUMBER(OFFSET('Sanitation Data'!$I$11,0,10*ROW('Sanitation Data'!I168))),'Data Summary'!DM174="Yes"),OFFSET('Sanitation Data'!$I$11,0,10*ROW('Sanitation Data'!I168)),NA())</f>
        <v>#N/A</v>
      </c>
      <c r="AY174" s="538" t="e">
        <f ca="1">+IF(AND(ISNUMBER(OFFSET('Sanitation Data'!$I$12,0,10*ROW('Sanitation Data'!I168))),'Data Summary'!DN174="Yes"),OFFSET('Sanitation Data'!$I$12,0,10*ROW('Sanitation Data'!I168)),NA())</f>
        <v>#N/A</v>
      </c>
      <c r="AZ174" s="539" t="e">
        <f ca="1">+IF(AND(ISNUMBER(OFFSET('Hygiene Data'!$D$5,0,10*ROW('Hygiene Data'!D168))),'Data Summary'!DO174="Yes"),OFFSET('Hygiene Data'!$D$5,0,10*ROW('Hygiene Data'!D168)),NA())</f>
        <v>#N/A</v>
      </c>
      <c r="BA174" s="539" t="e">
        <f ca="1">+IF(AND(ISNUMBER(OFFSET('Hygiene Data'!$D$7,0,10*ROW('Hygiene Data'!D168))),'Data Summary'!DP174="Yes"),OFFSET('Hygiene Data'!$D$7,0,10*ROW('Hygiene Data'!D168)),NA())</f>
        <v>#N/A</v>
      </c>
      <c r="BB174" s="539" t="e">
        <f ca="1">+IF(AND(ISNUMBER(OFFSET('Hygiene Data'!$D$9,0,10*ROW('Hygiene Data'!D168))),'Data Summary'!DQ174="Yes"),OFFSET('Hygiene Data'!$D$9,0,10*ROW('Hygiene Data'!D168)),NA())</f>
        <v>#N/A</v>
      </c>
      <c r="BC174" s="539" t="e">
        <f ca="1">+IF(AND(ISNUMBER(OFFSET('Hygiene Data'!$E$5,0,10*ROW('Hygiene Data'!E168))),'Data Summary'!DR174="Yes"),OFFSET('Hygiene Data'!$E$5,0,10*ROW('Hygiene Data'!E168)),NA())</f>
        <v>#N/A</v>
      </c>
      <c r="BD174" s="539" t="e">
        <f ca="1">+IF(AND(ISNUMBER(OFFSET('Hygiene Data'!$E$7,0,10*ROW('Hygiene Data'!E168))),'Data Summary'!DS174="Yes"),OFFSET('Hygiene Data'!$E$7,0,10*ROW('Hygiene Data'!E168)),NA())</f>
        <v>#N/A</v>
      </c>
      <c r="BE174" s="539" t="e">
        <f ca="1">+IF(AND(ISNUMBER(OFFSET('Hygiene Data'!$E$9,0,10*ROW('Hygiene Data'!E168))),'Data Summary'!DT174="Yes"),OFFSET('Hygiene Data'!$E$9,0,10*ROW('Hygiene Data'!E168)),NA())</f>
        <v>#N/A</v>
      </c>
      <c r="BF174" s="539" t="e">
        <f ca="1">+IF(AND(ISNUMBER(OFFSET('Hygiene Data'!$F$5,0,10*ROW('Hygiene Data'!F168))),'Data Summary'!DU174="Yes"),OFFSET('Hygiene Data'!$F$5,0,10*ROW('Hygiene Data'!F168)),NA())</f>
        <v>#N/A</v>
      </c>
      <c r="BG174" s="539" t="e">
        <f ca="1">+IF(AND(ISNUMBER(OFFSET('Hygiene Data'!$F$7,0,10*ROW('Hygiene Data'!F168))),'Data Summary'!DV174="Yes"),OFFSET('Hygiene Data'!$F$7,0,10*ROW('Hygiene Data'!F168)),NA())</f>
        <v>#N/A</v>
      </c>
      <c r="BH174" s="539" t="e">
        <f ca="1">+IF(AND(ISNUMBER(OFFSET('Hygiene Data'!$F$9,0,10*ROW('Hygiene Data'!F168))),'Data Summary'!DW174="Yes"),OFFSET('Hygiene Data'!$F$9,0,10*ROW('Hygiene Data'!F168)),NA())</f>
        <v>#N/A</v>
      </c>
      <c r="BI174" s="539" t="e">
        <f ca="1">+IF(AND(ISNUMBER(OFFSET('Hygiene Data'!$G$5,0,10*ROW('Hygiene Data'!G168))),'Data Summary'!DX174="Yes"),OFFSET('Hygiene Data'!$G$5,0,10*ROW('Hygiene Data'!G168)),NA())</f>
        <v>#N/A</v>
      </c>
      <c r="BJ174" s="539" t="e">
        <f ca="1">+IF(AND(ISNUMBER(OFFSET('Hygiene Data'!$G$7,0,10*ROW('Hygiene Data'!G168))),'Data Summary'!DY174="Yes"),OFFSET('Hygiene Data'!$G$7,0,10*ROW('Hygiene Data'!G168)),NA())</f>
        <v>#N/A</v>
      </c>
      <c r="BK174" s="539" t="e">
        <f ca="1">+IF(AND(ISNUMBER(OFFSET('Hygiene Data'!$G$9,0,10*ROW('Hygiene Data'!G168))),'Data Summary'!DZ174="Yes"),OFFSET('Hygiene Data'!$G$9,0,10*ROW('Hygiene Data'!G168)),NA())</f>
        <v>#N/A</v>
      </c>
      <c r="BL174" s="539" t="e">
        <f ca="1">+IF(AND(ISNUMBER(OFFSET('Hygiene Data'!$H$5,0,10*ROW('Hygiene Data'!H168))),'Data Summary'!EA174="Yes"),OFFSET('Hygiene Data'!$H$5,0,10*ROW('Hygiene Data'!H168)),NA())</f>
        <v>#N/A</v>
      </c>
      <c r="BM174" s="539" t="e">
        <f ca="1">+IF(AND(ISNUMBER(OFFSET('Hygiene Data'!$H$7,0,10*ROW('Hygiene Data'!H168))),'Data Summary'!EB174="Yes"),OFFSET('Hygiene Data'!$H$7,0,10*ROW('Hygiene Data'!H168)),NA())</f>
        <v>#N/A</v>
      </c>
      <c r="BN174" s="539" t="e">
        <f ca="1">+IF(AND(ISNUMBER(OFFSET('Hygiene Data'!$H$9,0,10*ROW('Hygiene Data'!H168))),'Data Summary'!EC174="Yes"),OFFSET('Hygiene Data'!$H$9,0,10*ROW('Hygiene Data'!H168)),NA())</f>
        <v>#N/A</v>
      </c>
      <c r="BO174" s="539" t="e">
        <f ca="1">+IF(AND(ISNUMBER(OFFSET('Hygiene Data'!$I$5,0,10*ROW('Hygiene Data'!I168))),'Data Summary'!ED174="Yes"),OFFSET('Hygiene Data'!$I$5,0,10*ROW('Hygiene Data'!I168)),NA())</f>
        <v>#N/A</v>
      </c>
      <c r="BP174" s="539" t="e">
        <f ca="1">+IF(AND(ISNUMBER(OFFSET('Hygiene Data'!$I$7,0,10*ROW('Hygiene Data'!I168))),'Data Summary'!EE174="Yes"),OFFSET('Hygiene Data'!$I$7,0,10*ROW('Hygiene Data'!I168)),NA())</f>
        <v>#N/A</v>
      </c>
      <c r="BQ174" s="539" t="e">
        <f ca="1">+IF(AND(ISNUMBER(OFFSET('Hygiene Data'!$I$9,0,10*ROW('Hygiene Data'!I168))),'Data Summary'!EF174="Yes"),OFFSET('Hygiene Data'!$I$9,0,10*ROW('Hygiene Data'!I168)),NA())</f>
        <v>#N/A</v>
      </c>
    </row>
    <row r="175" spans="1:69" x14ac:dyDescent="0.25">
      <c r="A175" s="535" t="e">
        <f ca="1">+RIGHT('Data Summary'!A175,LEN('Data Summary'!A175)-9)</f>
        <v>#VALUE!</v>
      </c>
      <c r="B175" s="509" t="str">
        <f ca="1">+IF(ISTEXT('Data Summary'!B175),'Data Summary'!B175,"")</f>
        <v/>
      </c>
      <c r="C175" s="536" t="e">
        <f ca="1">+VALUE('Data Summary'!C175)</f>
        <v>#VALUE!</v>
      </c>
      <c r="D175" s="537" t="e">
        <f ca="1">+IF(AND(ISNUMBER(OFFSET('Water Data'!$D$4,0,10*ROW('Water Data'!D169))),'Data Summary'!BS175="Yes"),100-OFFSET('Water Data'!$D$4,0,10*ROW('Water Data'!D169)),NA())</f>
        <v>#N/A</v>
      </c>
      <c r="E175" s="537" t="e">
        <f ca="1">+IF(AND(ISNUMBER(OFFSET('Water Data'!$D$6,0,10*ROW('Water Data'!D169))),'Data Summary'!BT175="Yes"),OFFSET('Water Data'!$D$6,0,10*ROW('Water Data'!D169)),NA())</f>
        <v>#N/A</v>
      </c>
      <c r="F175" s="537" t="e">
        <f ca="1">+IF(AND(ISNUMBER(OFFSET('Water Data'!$D$9,0,10*ROW('Water Data'!D169))),'Data Summary'!BU175="Yes"),OFFSET('Water Data'!$D$9,0,10*ROW('Water Data'!D169)),NA())</f>
        <v>#N/A</v>
      </c>
      <c r="G175" s="537" t="e">
        <f ca="1">+IF(AND(ISNUMBER(OFFSET('Water Data'!$E$4,0,10*ROW('Water Data'!E169))),'Data Summary'!BV175="Yes"),100-OFFSET('Water Data'!$E$4,0,10*ROW('Water Data'!E169)),NA())</f>
        <v>#N/A</v>
      </c>
      <c r="H175" s="537" t="e">
        <f ca="1">+IF(AND(ISNUMBER(OFFSET('Water Data'!$E$6,0,10*ROW('Water Data'!E169))),'Data Summary'!BW175="Yes"),OFFSET('Water Data'!$E$6,0,10*ROW('Water Data'!E169)),NA())</f>
        <v>#N/A</v>
      </c>
      <c r="I175" s="537" t="e">
        <f ca="1">+IF(AND(ISNUMBER(OFFSET('Water Data'!$E$9,0,10*ROW('Water Data'!E169))),'Data Summary'!BX175="Yes"),OFFSET('Water Data'!$E$9,0,10*ROW('Water Data'!E169)),NA())</f>
        <v>#N/A</v>
      </c>
      <c r="J175" s="537" t="e">
        <f ca="1">+IF(AND(ISNUMBER(OFFSET('Water Data'!$F$4,0,10*ROW('Water Data'!F169))),'Data Summary'!BY175="Yes"),100-OFFSET('Water Data'!$F$4,0,10*ROW('Water Data'!F169)),NA())</f>
        <v>#N/A</v>
      </c>
      <c r="K175" s="537" t="e">
        <f ca="1">+IF(AND(ISNUMBER(OFFSET('Water Data'!$F$6,0,10*ROW('Water Data'!F169))),'Data Summary'!BZ175="Yes"),OFFSET('Water Data'!$F$6,0,10*ROW('Water Data'!F169)),NA())</f>
        <v>#N/A</v>
      </c>
      <c r="L175" s="537" t="e">
        <f ca="1">+IF(AND(ISNUMBER(OFFSET('Water Data'!$F$9,0,10*ROW('Water Data'!F169))),'Data Summary'!CA175="Yes"),OFFSET('Water Data'!$F$9,0,10*ROW('Water Data'!F169)),NA())</f>
        <v>#N/A</v>
      </c>
      <c r="M175" s="537" t="e">
        <f ca="1">+IF(AND(ISNUMBER(OFFSET('Water Data'!$G$4,0,10*ROW('Water Data'!G169))),'Data Summary'!CB175="Yes"),100-OFFSET('Water Data'!$G$4,0,10*ROW('Water Data'!G169)),NA())</f>
        <v>#N/A</v>
      </c>
      <c r="N175" s="537" t="e">
        <f ca="1">+IF(AND(ISNUMBER(OFFSET('Water Data'!$G$6,0,10*ROW('Water Data'!G169))),'Data Summary'!CC175="Yes"),OFFSET('Water Data'!$G$6,0,10*ROW('Water Data'!G169)),NA())</f>
        <v>#N/A</v>
      </c>
      <c r="O175" s="537" t="e">
        <f ca="1">+IF(AND(ISNUMBER(OFFSET('Water Data'!$G$9,0,10*ROW('Water Data'!G169))),'Data Summary'!CD175="Yes"),OFFSET('Water Data'!$G$9,0,10*ROW('Water Data'!G169)),NA())</f>
        <v>#N/A</v>
      </c>
      <c r="P175" s="537" t="e">
        <f ca="1">+IF(AND(ISNUMBER(OFFSET('Water Data'!$H$4,0,10*ROW('Water Data'!H169))),'Data Summary'!CE175="Yes"),100-OFFSET('Water Data'!$H$4,0,10*ROW('Water Data'!H169)),NA())</f>
        <v>#N/A</v>
      </c>
      <c r="Q175" s="537" t="e">
        <f ca="1">+IF(AND(ISNUMBER(OFFSET('Water Data'!$H$6,0,10*ROW('Water Data'!H169))),'Data Summary'!CF175="Yes"),OFFSET('Water Data'!$H$6,0,10*ROW('Water Data'!H169)),NA())</f>
        <v>#N/A</v>
      </c>
      <c r="R175" s="537" t="e">
        <f ca="1">+IF(AND(ISNUMBER(OFFSET('Water Data'!$H$9,0,10*ROW('Water Data'!H169))),'Data Summary'!CG175="Yes"),OFFSET('Water Data'!$H$9,0,10*ROW('Water Data'!H169)),NA())</f>
        <v>#N/A</v>
      </c>
      <c r="S175" s="537" t="e">
        <f ca="1">+IF(AND(ISNUMBER(OFFSET('Water Data'!$I$4,0,10*ROW('Water Data'!I169))),'Data Summary'!CH175="Yes"),100-OFFSET('Water Data'!$I$4,0,10*ROW('Water Data'!I169)),NA())</f>
        <v>#N/A</v>
      </c>
      <c r="T175" s="537" t="e">
        <f ca="1">+IF(AND(ISNUMBER(OFFSET('Water Data'!$I$6,0,10*ROW('Water Data'!I169))),'Data Summary'!CI175="Yes"),OFFSET('Water Data'!$I$6,0,10*ROW('Water Data'!I169)),NA())</f>
        <v>#N/A</v>
      </c>
      <c r="U175" s="537" t="e">
        <f ca="1">+IF(AND(ISNUMBER(OFFSET('Water Data'!$I$9,0,10*ROW('Water Data'!I169))),'Data Summary'!CJ175="Yes"),OFFSET('Water Data'!$I$9,0,10*ROW('Water Data'!I169)),NA())</f>
        <v>#N/A</v>
      </c>
      <c r="V175" s="538" t="e">
        <f ca="1">+IF(AND(ISNUMBER(OFFSET('Sanitation Data'!$D$4,0,10*ROW('Sanitation Data'!D169))),'Data Summary'!CK175="Yes"),100-OFFSET('Sanitation Data'!$D$4,0,10*ROW('Sanitation Data'!D169)),NA())</f>
        <v>#N/A</v>
      </c>
      <c r="W175" s="538" t="e">
        <f ca="1">+IF(AND(ISNUMBER(OFFSET('Sanitation Data'!$D$6,0,10*ROW('Sanitation Data'!D169))),'Data Summary'!CL175="Yes"),OFFSET('Sanitation Data'!$D$6,0,10*ROW('Sanitation Data'!D169)),NA())</f>
        <v>#N/A</v>
      </c>
      <c r="X175" s="538" t="e">
        <f ca="1">+IF(AND(ISNUMBER(OFFSET('Sanitation Data'!$D$10,0,10*ROW('Sanitation Data'!D169))),'Data Summary'!CM175="Yes"),OFFSET('Sanitation Data'!$D$10,0,10*ROW('Sanitation Data'!D169)),NA())</f>
        <v>#N/A</v>
      </c>
      <c r="Y175" s="538" t="e">
        <f ca="1">+IF(AND(ISNUMBER(OFFSET('Sanitation Data'!$D$11,0,10*ROW('Sanitation Data'!D169))),'Data Summary'!CN175="Yes"),OFFSET('Sanitation Data'!$D$11,0,10*ROW('Sanitation Data'!D169)),NA())</f>
        <v>#N/A</v>
      </c>
      <c r="Z175" s="538" t="e">
        <f ca="1">+IF(AND(ISNUMBER(OFFSET('Sanitation Data'!$D$12,0,10*ROW('Sanitation Data'!D169))),'Data Summary'!CO175="Yes"),OFFSET('Sanitation Data'!$D$12,0,10*ROW('Sanitation Data'!D169)),NA())</f>
        <v>#N/A</v>
      </c>
      <c r="AA175" s="538" t="e">
        <f ca="1">+IF(AND(ISNUMBER(OFFSET('Sanitation Data'!$E$4,0,10*ROW('Sanitation Data'!E169))),'Data Summary'!CP175="Yes"),100-OFFSET('Sanitation Data'!$E$4,0,10*ROW('Sanitation Data'!E169)),NA())</f>
        <v>#N/A</v>
      </c>
      <c r="AB175" s="538" t="e">
        <f ca="1">+IF(AND(ISNUMBER(OFFSET('Sanitation Data'!$E$6,0,10*ROW('Sanitation Data'!E169))),'Data Summary'!CQ175="Yes"),OFFSET('Sanitation Data'!$E$6,0,10*ROW('Sanitation Data'!E169)),NA())</f>
        <v>#N/A</v>
      </c>
      <c r="AC175" s="538" t="e">
        <f ca="1">+IF(AND(ISNUMBER(OFFSET('Sanitation Data'!$E$10,0,10*ROW('Sanitation Data'!E169))),'Data Summary'!CR175="Yes"),OFFSET('Sanitation Data'!$E$10,0,10*ROW('Sanitation Data'!E169)),NA())</f>
        <v>#N/A</v>
      </c>
      <c r="AD175" s="538" t="e">
        <f ca="1">+IF(AND(ISNUMBER(OFFSET('Sanitation Data'!$E$11,0,10*ROW('Sanitation Data'!E169))),'Data Summary'!CS175="Yes"),OFFSET('Sanitation Data'!$E$11,0,10*ROW('Sanitation Data'!E169)),NA())</f>
        <v>#N/A</v>
      </c>
      <c r="AE175" s="538" t="e">
        <f ca="1">+IF(AND(ISNUMBER(OFFSET('Sanitation Data'!$E$12,0,10*ROW('Sanitation Data'!E169))),'Data Summary'!CT175="Yes"),OFFSET('Sanitation Data'!$E$12,0,10*ROW('Sanitation Data'!E169)),NA())</f>
        <v>#N/A</v>
      </c>
      <c r="AF175" s="538" t="e">
        <f ca="1">+IF(AND(ISNUMBER(OFFSET('Sanitation Data'!$F$4,0,10*ROW('Sanitation Data'!F169))),'Data Summary'!CU175="Yes"),100-OFFSET('Sanitation Data'!$F$4,0,10*ROW('Sanitation Data'!F169)),NA())</f>
        <v>#N/A</v>
      </c>
      <c r="AG175" s="538" t="e">
        <f ca="1">+IF(AND(ISNUMBER(OFFSET('Sanitation Data'!$F$6,0,10*ROW('Sanitation Data'!F169))),'Data Summary'!CV175="Yes"),OFFSET('Sanitation Data'!$F$6,0,10*ROW('Sanitation Data'!F169)),NA())</f>
        <v>#N/A</v>
      </c>
      <c r="AH175" s="538" t="e">
        <f ca="1">+IF(AND(ISNUMBER(OFFSET('Sanitation Data'!$F$10,0,10*ROW('Sanitation Data'!F169))),'Data Summary'!CW175="Yes"),OFFSET('Sanitation Data'!$F$10,0,10*ROW('Sanitation Data'!F169)),NA())</f>
        <v>#N/A</v>
      </c>
      <c r="AI175" s="538" t="e">
        <f ca="1">+IF(AND(ISNUMBER(OFFSET('Sanitation Data'!$F$11,0,10*ROW('Sanitation Data'!F169))),'Data Summary'!CX175="Yes"),OFFSET('Sanitation Data'!$F$11,0,10*ROW('Sanitation Data'!F169)),NA())</f>
        <v>#N/A</v>
      </c>
      <c r="AJ175" s="538" t="e">
        <f ca="1">+IF(AND(ISNUMBER(OFFSET('Sanitation Data'!$F$12,0,10*ROW('Sanitation Data'!F169))),'Data Summary'!CY175="Yes"),OFFSET('Sanitation Data'!$F$12,0,10*ROW('Sanitation Data'!F169)),NA())</f>
        <v>#N/A</v>
      </c>
      <c r="AK175" s="538" t="e">
        <f ca="1">+IF(AND(ISNUMBER(OFFSET('Sanitation Data'!$G$4,0,10*ROW('Sanitation Data'!G169))),'Data Summary'!CZ175="Yes"),100-OFFSET('Sanitation Data'!$G$4,0,10*ROW('Sanitation Data'!G169)),NA())</f>
        <v>#N/A</v>
      </c>
      <c r="AL175" s="538" t="e">
        <f ca="1">+IF(AND(ISNUMBER(OFFSET('Sanitation Data'!$G$6,0,10*ROW('Sanitation Data'!G169))),'Data Summary'!DA175="Yes"),OFFSET('Sanitation Data'!$G$6,0,10*ROW('Sanitation Data'!G169)),NA())</f>
        <v>#N/A</v>
      </c>
      <c r="AM175" s="538" t="e">
        <f ca="1">+IF(AND(ISNUMBER(OFFSET('Sanitation Data'!$G$10,0,10*ROW('Sanitation Data'!G169))),'Data Summary'!DB175="Yes"),OFFSET('Sanitation Data'!$G$10,0,10*ROW('Sanitation Data'!G169)),NA())</f>
        <v>#N/A</v>
      </c>
      <c r="AN175" s="538" t="e">
        <f ca="1">+IF(AND(ISNUMBER(OFFSET('Sanitation Data'!$G$11,0,10*ROW('Sanitation Data'!G169))),'Data Summary'!DC175="Yes"),OFFSET('Sanitation Data'!$G$11,0,10*ROW('Sanitation Data'!G169)),NA())</f>
        <v>#N/A</v>
      </c>
      <c r="AO175" s="538" t="e">
        <f ca="1">+IF(AND(ISNUMBER(OFFSET('Sanitation Data'!$G$12,0,10*ROW('Sanitation Data'!G169))),'Data Summary'!DD175="Yes"),OFFSET('Sanitation Data'!$G$12,0,10*ROW('Sanitation Data'!G169)),NA())</f>
        <v>#N/A</v>
      </c>
      <c r="AP175" s="538" t="e">
        <f ca="1">+IF(AND(ISNUMBER(OFFSET('Sanitation Data'!$H$4,0,10*ROW('Sanitation Data'!H169))),'Data Summary'!DE175="Yes"),100-OFFSET('Sanitation Data'!$H$4,0,10*ROW('Sanitation Data'!H169)),NA())</f>
        <v>#N/A</v>
      </c>
      <c r="AQ175" s="538" t="e">
        <f ca="1">+IF(AND(ISNUMBER(OFFSET('Sanitation Data'!$H$6,0,10*ROW('Sanitation Data'!H169))),'Data Summary'!DF175="Yes"),OFFSET('Sanitation Data'!$H$6,0,10*ROW('Sanitation Data'!H169)),NA())</f>
        <v>#N/A</v>
      </c>
      <c r="AR175" s="538" t="e">
        <f ca="1">+IF(AND(ISNUMBER(OFFSET('Sanitation Data'!$H$10,0,10*ROW('Sanitation Data'!H169))),'Data Summary'!DG175="Yes"),OFFSET('Sanitation Data'!$H$10,0,10*ROW('Sanitation Data'!H169)),NA())</f>
        <v>#N/A</v>
      </c>
      <c r="AS175" s="538" t="e">
        <f ca="1">+IF(AND(ISNUMBER(OFFSET('Sanitation Data'!$H$11,0,10*ROW('Sanitation Data'!H169))),'Data Summary'!DH175="Yes"),OFFSET('Sanitation Data'!$H$11,0,10*ROW('Sanitation Data'!H169)),NA())</f>
        <v>#N/A</v>
      </c>
      <c r="AT175" s="538" t="e">
        <f ca="1">+IF(AND(ISNUMBER(OFFSET('Sanitation Data'!$H$12,0,10*ROW('Sanitation Data'!H169))),'Data Summary'!DI175="Yes"),OFFSET('Sanitation Data'!$H$12,0,10*ROW('Sanitation Data'!H169)),NA())</f>
        <v>#N/A</v>
      </c>
      <c r="AU175" s="538" t="e">
        <f ca="1">+IF(AND(ISNUMBER(OFFSET('Sanitation Data'!$I$4,0,10*ROW('Sanitation Data'!I169))),'Data Summary'!DJ175="Yes"),100-OFFSET('Sanitation Data'!$I$4,0,10*ROW('Sanitation Data'!I169)),NA())</f>
        <v>#N/A</v>
      </c>
      <c r="AV175" s="538" t="e">
        <f ca="1">+IF(AND(ISNUMBER(OFFSET('Sanitation Data'!$I$6,0,10*ROW('Sanitation Data'!I169))),'Data Summary'!DK175="Yes"),OFFSET('Sanitation Data'!$I$6,0,10*ROW('Sanitation Data'!I169)),NA())</f>
        <v>#N/A</v>
      </c>
      <c r="AW175" s="538" t="e">
        <f ca="1">+IF(AND(ISNUMBER(OFFSET('Sanitation Data'!$I$10,0,10*ROW('Sanitation Data'!I169))),'Data Summary'!DL175="Yes"),OFFSET('Sanitation Data'!$I$10,0,10*ROW('Sanitation Data'!I169)),NA())</f>
        <v>#N/A</v>
      </c>
      <c r="AX175" s="538" t="e">
        <f ca="1">+IF(AND(ISNUMBER(OFFSET('Sanitation Data'!$I$11,0,10*ROW('Sanitation Data'!I169))),'Data Summary'!DM175="Yes"),OFFSET('Sanitation Data'!$I$11,0,10*ROW('Sanitation Data'!I169)),NA())</f>
        <v>#N/A</v>
      </c>
      <c r="AY175" s="538" t="e">
        <f ca="1">+IF(AND(ISNUMBER(OFFSET('Sanitation Data'!$I$12,0,10*ROW('Sanitation Data'!I169))),'Data Summary'!DN175="Yes"),OFFSET('Sanitation Data'!$I$12,0,10*ROW('Sanitation Data'!I169)),NA())</f>
        <v>#N/A</v>
      </c>
      <c r="AZ175" s="539" t="e">
        <f ca="1">+IF(AND(ISNUMBER(OFFSET('Hygiene Data'!$D$5,0,10*ROW('Hygiene Data'!D169))),'Data Summary'!DO175="Yes"),OFFSET('Hygiene Data'!$D$5,0,10*ROW('Hygiene Data'!D169)),NA())</f>
        <v>#N/A</v>
      </c>
      <c r="BA175" s="539" t="e">
        <f ca="1">+IF(AND(ISNUMBER(OFFSET('Hygiene Data'!$D$7,0,10*ROW('Hygiene Data'!D169))),'Data Summary'!DP175="Yes"),OFFSET('Hygiene Data'!$D$7,0,10*ROW('Hygiene Data'!D169)),NA())</f>
        <v>#N/A</v>
      </c>
      <c r="BB175" s="539" t="e">
        <f ca="1">+IF(AND(ISNUMBER(OFFSET('Hygiene Data'!$D$9,0,10*ROW('Hygiene Data'!D169))),'Data Summary'!DQ175="Yes"),OFFSET('Hygiene Data'!$D$9,0,10*ROW('Hygiene Data'!D169)),NA())</f>
        <v>#N/A</v>
      </c>
      <c r="BC175" s="539" t="e">
        <f ca="1">+IF(AND(ISNUMBER(OFFSET('Hygiene Data'!$E$5,0,10*ROW('Hygiene Data'!E169))),'Data Summary'!DR175="Yes"),OFFSET('Hygiene Data'!$E$5,0,10*ROW('Hygiene Data'!E169)),NA())</f>
        <v>#N/A</v>
      </c>
      <c r="BD175" s="539" t="e">
        <f ca="1">+IF(AND(ISNUMBER(OFFSET('Hygiene Data'!$E$7,0,10*ROW('Hygiene Data'!E169))),'Data Summary'!DS175="Yes"),OFFSET('Hygiene Data'!$E$7,0,10*ROW('Hygiene Data'!E169)),NA())</f>
        <v>#N/A</v>
      </c>
      <c r="BE175" s="539" t="e">
        <f ca="1">+IF(AND(ISNUMBER(OFFSET('Hygiene Data'!$E$9,0,10*ROW('Hygiene Data'!E169))),'Data Summary'!DT175="Yes"),OFFSET('Hygiene Data'!$E$9,0,10*ROW('Hygiene Data'!E169)),NA())</f>
        <v>#N/A</v>
      </c>
      <c r="BF175" s="539" t="e">
        <f ca="1">+IF(AND(ISNUMBER(OFFSET('Hygiene Data'!$F$5,0,10*ROW('Hygiene Data'!F169))),'Data Summary'!DU175="Yes"),OFFSET('Hygiene Data'!$F$5,0,10*ROW('Hygiene Data'!F169)),NA())</f>
        <v>#N/A</v>
      </c>
      <c r="BG175" s="539" t="e">
        <f ca="1">+IF(AND(ISNUMBER(OFFSET('Hygiene Data'!$F$7,0,10*ROW('Hygiene Data'!F169))),'Data Summary'!DV175="Yes"),OFFSET('Hygiene Data'!$F$7,0,10*ROW('Hygiene Data'!F169)),NA())</f>
        <v>#N/A</v>
      </c>
      <c r="BH175" s="539" t="e">
        <f ca="1">+IF(AND(ISNUMBER(OFFSET('Hygiene Data'!$F$9,0,10*ROW('Hygiene Data'!F169))),'Data Summary'!DW175="Yes"),OFFSET('Hygiene Data'!$F$9,0,10*ROW('Hygiene Data'!F169)),NA())</f>
        <v>#N/A</v>
      </c>
      <c r="BI175" s="539" t="e">
        <f ca="1">+IF(AND(ISNUMBER(OFFSET('Hygiene Data'!$G$5,0,10*ROW('Hygiene Data'!G169))),'Data Summary'!DX175="Yes"),OFFSET('Hygiene Data'!$G$5,0,10*ROW('Hygiene Data'!G169)),NA())</f>
        <v>#N/A</v>
      </c>
      <c r="BJ175" s="539" t="e">
        <f ca="1">+IF(AND(ISNUMBER(OFFSET('Hygiene Data'!$G$7,0,10*ROW('Hygiene Data'!G169))),'Data Summary'!DY175="Yes"),OFFSET('Hygiene Data'!$G$7,0,10*ROW('Hygiene Data'!G169)),NA())</f>
        <v>#N/A</v>
      </c>
      <c r="BK175" s="539" t="e">
        <f ca="1">+IF(AND(ISNUMBER(OFFSET('Hygiene Data'!$G$9,0,10*ROW('Hygiene Data'!G169))),'Data Summary'!DZ175="Yes"),OFFSET('Hygiene Data'!$G$9,0,10*ROW('Hygiene Data'!G169)),NA())</f>
        <v>#N/A</v>
      </c>
      <c r="BL175" s="539" t="e">
        <f ca="1">+IF(AND(ISNUMBER(OFFSET('Hygiene Data'!$H$5,0,10*ROW('Hygiene Data'!H169))),'Data Summary'!EA175="Yes"),OFFSET('Hygiene Data'!$H$5,0,10*ROW('Hygiene Data'!H169)),NA())</f>
        <v>#N/A</v>
      </c>
      <c r="BM175" s="539" t="e">
        <f ca="1">+IF(AND(ISNUMBER(OFFSET('Hygiene Data'!$H$7,0,10*ROW('Hygiene Data'!H169))),'Data Summary'!EB175="Yes"),OFFSET('Hygiene Data'!$H$7,0,10*ROW('Hygiene Data'!H169)),NA())</f>
        <v>#N/A</v>
      </c>
      <c r="BN175" s="539" t="e">
        <f ca="1">+IF(AND(ISNUMBER(OFFSET('Hygiene Data'!$H$9,0,10*ROW('Hygiene Data'!H169))),'Data Summary'!EC175="Yes"),OFFSET('Hygiene Data'!$H$9,0,10*ROW('Hygiene Data'!H169)),NA())</f>
        <v>#N/A</v>
      </c>
      <c r="BO175" s="539" t="e">
        <f ca="1">+IF(AND(ISNUMBER(OFFSET('Hygiene Data'!$I$5,0,10*ROW('Hygiene Data'!I169))),'Data Summary'!ED175="Yes"),OFFSET('Hygiene Data'!$I$5,0,10*ROW('Hygiene Data'!I169)),NA())</f>
        <v>#N/A</v>
      </c>
      <c r="BP175" s="539" t="e">
        <f ca="1">+IF(AND(ISNUMBER(OFFSET('Hygiene Data'!$I$7,0,10*ROW('Hygiene Data'!I169))),'Data Summary'!EE175="Yes"),OFFSET('Hygiene Data'!$I$7,0,10*ROW('Hygiene Data'!I169)),NA())</f>
        <v>#N/A</v>
      </c>
      <c r="BQ175" s="539" t="e">
        <f ca="1">+IF(AND(ISNUMBER(OFFSET('Hygiene Data'!$I$9,0,10*ROW('Hygiene Data'!I169))),'Data Summary'!EF175="Yes"),OFFSET('Hygiene Data'!$I$9,0,10*ROW('Hygiene Data'!I169)),NA())</f>
        <v>#N/A</v>
      </c>
    </row>
    <row r="176" spans="1:69" x14ac:dyDescent="0.25">
      <c r="A176" s="535" t="e">
        <f ca="1">+RIGHT('Data Summary'!A176,LEN('Data Summary'!A176)-9)</f>
        <v>#VALUE!</v>
      </c>
      <c r="B176" s="509" t="str">
        <f ca="1">+IF(ISTEXT('Data Summary'!B176),'Data Summary'!B176,"")</f>
        <v/>
      </c>
      <c r="C176" s="536" t="e">
        <f ca="1">+VALUE('Data Summary'!C176)</f>
        <v>#VALUE!</v>
      </c>
      <c r="D176" s="537" t="e">
        <f ca="1">+IF(AND(ISNUMBER(OFFSET('Water Data'!$D$4,0,10*ROW('Water Data'!D170))),'Data Summary'!BS176="Yes"),100-OFFSET('Water Data'!$D$4,0,10*ROW('Water Data'!D170)),NA())</f>
        <v>#N/A</v>
      </c>
      <c r="E176" s="537" t="e">
        <f ca="1">+IF(AND(ISNUMBER(OFFSET('Water Data'!$D$6,0,10*ROW('Water Data'!D170))),'Data Summary'!BT176="Yes"),OFFSET('Water Data'!$D$6,0,10*ROW('Water Data'!D170)),NA())</f>
        <v>#N/A</v>
      </c>
      <c r="F176" s="537" t="e">
        <f ca="1">+IF(AND(ISNUMBER(OFFSET('Water Data'!$D$9,0,10*ROW('Water Data'!D170))),'Data Summary'!BU176="Yes"),OFFSET('Water Data'!$D$9,0,10*ROW('Water Data'!D170)),NA())</f>
        <v>#N/A</v>
      </c>
      <c r="G176" s="537" t="e">
        <f ca="1">+IF(AND(ISNUMBER(OFFSET('Water Data'!$E$4,0,10*ROW('Water Data'!E170))),'Data Summary'!BV176="Yes"),100-OFFSET('Water Data'!$E$4,0,10*ROW('Water Data'!E170)),NA())</f>
        <v>#N/A</v>
      </c>
      <c r="H176" s="537" t="e">
        <f ca="1">+IF(AND(ISNUMBER(OFFSET('Water Data'!$E$6,0,10*ROW('Water Data'!E170))),'Data Summary'!BW176="Yes"),OFFSET('Water Data'!$E$6,0,10*ROW('Water Data'!E170)),NA())</f>
        <v>#N/A</v>
      </c>
      <c r="I176" s="537" t="e">
        <f ca="1">+IF(AND(ISNUMBER(OFFSET('Water Data'!$E$9,0,10*ROW('Water Data'!E170))),'Data Summary'!BX176="Yes"),OFFSET('Water Data'!$E$9,0,10*ROW('Water Data'!E170)),NA())</f>
        <v>#N/A</v>
      </c>
      <c r="J176" s="537" t="e">
        <f ca="1">+IF(AND(ISNUMBER(OFFSET('Water Data'!$F$4,0,10*ROW('Water Data'!F170))),'Data Summary'!BY176="Yes"),100-OFFSET('Water Data'!$F$4,0,10*ROW('Water Data'!F170)),NA())</f>
        <v>#N/A</v>
      </c>
      <c r="K176" s="537" t="e">
        <f ca="1">+IF(AND(ISNUMBER(OFFSET('Water Data'!$F$6,0,10*ROW('Water Data'!F170))),'Data Summary'!BZ176="Yes"),OFFSET('Water Data'!$F$6,0,10*ROW('Water Data'!F170)),NA())</f>
        <v>#N/A</v>
      </c>
      <c r="L176" s="537" t="e">
        <f ca="1">+IF(AND(ISNUMBER(OFFSET('Water Data'!$F$9,0,10*ROW('Water Data'!F170))),'Data Summary'!CA176="Yes"),OFFSET('Water Data'!$F$9,0,10*ROW('Water Data'!F170)),NA())</f>
        <v>#N/A</v>
      </c>
      <c r="M176" s="537" t="e">
        <f ca="1">+IF(AND(ISNUMBER(OFFSET('Water Data'!$G$4,0,10*ROW('Water Data'!G170))),'Data Summary'!CB176="Yes"),100-OFFSET('Water Data'!$G$4,0,10*ROW('Water Data'!G170)),NA())</f>
        <v>#N/A</v>
      </c>
      <c r="N176" s="537" t="e">
        <f ca="1">+IF(AND(ISNUMBER(OFFSET('Water Data'!$G$6,0,10*ROW('Water Data'!G170))),'Data Summary'!CC176="Yes"),OFFSET('Water Data'!$G$6,0,10*ROW('Water Data'!G170)),NA())</f>
        <v>#N/A</v>
      </c>
      <c r="O176" s="537" t="e">
        <f ca="1">+IF(AND(ISNUMBER(OFFSET('Water Data'!$G$9,0,10*ROW('Water Data'!G170))),'Data Summary'!CD176="Yes"),OFFSET('Water Data'!$G$9,0,10*ROW('Water Data'!G170)),NA())</f>
        <v>#N/A</v>
      </c>
      <c r="P176" s="537" t="e">
        <f ca="1">+IF(AND(ISNUMBER(OFFSET('Water Data'!$H$4,0,10*ROW('Water Data'!H170))),'Data Summary'!CE176="Yes"),100-OFFSET('Water Data'!$H$4,0,10*ROW('Water Data'!H170)),NA())</f>
        <v>#N/A</v>
      </c>
      <c r="Q176" s="537" t="e">
        <f ca="1">+IF(AND(ISNUMBER(OFFSET('Water Data'!$H$6,0,10*ROW('Water Data'!H170))),'Data Summary'!CF176="Yes"),OFFSET('Water Data'!$H$6,0,10*ROW('Water Data'!H170)),NA())</f>
        <v>#N/A</v>
      </c>
      <c r="R176" s="537" t="e">
        <f ca="1">+IF(AND(ISNUMBER(OFFSET('Water Data'!$H$9,0,10*ROW('Water Data'!H170))),'Data Summary'!CG176="Yes"),OFFSET('Water Data'!$H$9,0,10*ROW('Water Data'!H170)),NA())</f>
        <v>#N/A</v>
      </c>
      <c r="S176" s="537" t="e">
        <f ca="1">+IF(AND(ISNUMBER(OFFSET('Water Data'!$I$4,0,10*ROW('Water Data'!I170))),'Data Summary'!CH176="Yes"),100-OFFSET('Water Data'!$I$4,0,10*ROW('Water Data'!I170)),NA())</f>
        <v>#N/A</v>
      </c>
      <c r="T176" s="537" t="e">
        <f ca="1">+IF(AND(ISNUMBER(OFFSET('Water Data'!$I$6,0,10*ROW('Water Data'!I170))),'Data Summary'!CI176="Yes"),OFFSET('Water Data'!$I$6,0,10*ROW('Water Data'!I170)),NA())</f>
        <v>#N/A</v>
      </c>
      <c r="U176" s="537" t="e">
        <f ca="1">+IF(AND(ISNUMBER(OFFSET('Water Data'!$I$9,0,10*ROW('Water Data'!I170))),'Data Summary'!CJ176="Yes"),OFFSET('Water Data'!$I$9,0,10*ROW('Water Data'!I170)),NA())</f>
        <v>#N/A</v>
      </c>
      <c r="V176" s="538" t="e">
        <f ca="1">+IF(AND(ISNUMBER(OFFSET('Sanitation Data'!$D$4,0,10*ROW('Sanitation Data'!D170))),'Data Summary'!CK176="Yes"),100-OFFSET('Sanitation Data'!$D$4,0,10*ROW('Sanitation Data'!D170)),NA())</f>
        <v>#N/A</v>
      </c>
      <c r="W176" s="538" t="e">
        <f ca="1">+IF(AND(ISNUMBER(OFFSET('Sanitation Data'!$D$6,0,10*ROW('Sanitation Data'!D170))),'Data Summary'!CL176="Yes"),OFFSET('Sanitation Data'!$D$6,0,10*ROW('Sanitation Data'!D170)),NA())</f>
        <v>#N/A</v>
      </c>
      <c r="X176" s="538" t="e">
        <f ca="1">+IF(AND(ISNUMBER(OFFSET('Sanitation Data'!$D$10,0,10*ROW('Sanitation Data'!D170))),'Data Summary'!CM176="Yes"),OFFSET('Sanitation Data'!$D$10,0,10*ROW('Sanitation Data'!D170)),NA())</f>
        <v>#N/A</v>
      </c>
      <c r="Y176" s="538" t="e">
        <f ca="1">+IF(AND(ISNUMBER(OFFSET('Sanitation Data'!$D$11,0,10*ROW('Sanitation Data'!D170))),'Data Summary'!CN176="Yes"),OFFSET('Sanitation Data'!$D$11,0,10*ROW('Sanitation Data'!D170)),NA())</f>
        <v>#N/A</v>
      </c>
      <c r="Z176" s="538" t="e">
        <f ca="1">+IF(AND(ISNUMBER(OFFSET('Sanitation Data'!$D$12,0,10*ROW('Sanitation Data'!D170))),'Data Summary'!CO176="Yes"),OFFSET('Sanitation Data'!$D$12,0,10*ROW('Sanitation Data'!D170)),NA())</f>
        <v>#N/A</v>
      </c>
      <c r="AA176" s="538" t="e">
        <f ca="1">+IF(AND(ISNUMBER(OFFSET('Sanitation Data'!$E$4,0,10*ROW('Sanitation Data'!E170))),'Data Summary'!CP176="Yes"),100-OFFSET('Sanitation Data'!$E$4,0,10*ROW('Sanitation Data'!E170)),NA())</f>
        <v>#N/A</v>
      </c>
      <c r="AB176" s="538" t="e">
        <f ca="1">+IF(AND(ISNUMBER(OFFSET('Sanitation Data'!$E$6,0,10*ROW('Sanitation Data'!E170))),'Data Summary'!CQ176="Yes"),OFFSET('Sanitation Data'!$E$6,0,10*ROW('Sanitation Data'!E170)),NA())</f>
        <v>#N/A</v>
      </c>
      <c r="AC176" s="538" t="e">
        <f ca="1">+IF(AND(ISNUMBER(OFFSET('Sanitation Data'!$E$10,0,10*ROW('Sanitation Data'!E170))),'Data Summary'!CR176="Yes"),OFFSET('Sanitation Data'!$E$10,0,10*ROW('Sanitation Data'!E170)),NA())</f>
        <v>#N/A</v>
      </c>
      <c r="AD176" s="538" t="e">
        <f ca="1">+IF(AND(ISNUMBER(OFFSET('Sanitation Data'!$E$11,0,10*ROW('Sanitation Data'!E170))),'Data Summary'!CS176="Yes"),OFFSET('Sanitation Data'!$E$11,0,10*ROW('Sanitation Data'!E170)),NA())</f>
        <v>#N/A</v>
      </c>
      <c r="AE176" s="538" t="e">
        <f ca="1">+IF(AND(ISNUMBER(OFFSET('Sanitation Data'!$E$12,0,10*ROW('Sanitation Data'!E170))),'Data Summary'!CT176="Yes"),OFFSET('Sanitation Data'!$E$12,0,10*ROW('Sanitation Data'!E170)),NA())</f>
        <v>#N/A</v>
      </c>
      <c r="AF176" s="538" t="e">
        <f ca="1">+IF(AND(ISNUMBER(OFFSET('Sanitation Data'!$F$4,0,10*ROW('Sanitation Data'!F170))),'Data Summary'!CU176="Yes"),100-OFFSET('Sanitation Data'!$F$4,0,10*ROW('Sanitation Data'!F170)),NA())</f>
        <v>#N/A</v>
      </c>
      <c r="AG176" s="538" t="e">
        <f ca="1">+IF(AND(ISNUMBER(OFFSET('Sanitation Data'!$F$6,0,10*ROW('Sanitation Data'!F170))),'Data Summary'!CV176="Yes"),OFFSET('Sanitation Data'!$F$6,0,10*ROW('Sanitation Data'!F170)),NA())</f>
        <v>#N/A</v>
      </c>
      <c r="AH176" s="538" t="e">
        <f ca="1">+IF(AND(ISNUMBER(OFFSET('Sanitation Data'!$F$10,0,10*ROW('Sanitation Data'!F170))),'Data Summary'!CW176="Yes"),OFFSET('Sanitation Data'!$F$10,0,10*ROW('Sanitation Data'!F170)),NA())</f>
        <v>#N/A</v>
      </c>
      <c r="AI176" s="538" t="e">
        <f ca="1">+IF(AND(ISNUMBER(OFFSET('Sanitation Data'!$F$11,0,10*ROW('Sanitation Data'!F170))),'Data Summary'!CX176="Yes"),OFFSET('Sanitation Data'!$F$11,0,10*ROW('Sanitation Data'!F170)),NA())</f>
        <v>#N/A</v>
      </c>
      <c r="AJ176" s="538" t="e">
        <f ca="1">+IF(AND(ISNUMBER(OFFSET('Sanitation Data'!$F$12,0,10*ROW('Sanitation Data'!F170))),'Data Summary'!CY176="Yes"),OFFSET('Sanitation Data'!$F$12,0,10*ROW('Sanitation Data'!F170)),NA())</f>
        <v>#N/A</v>
      </c>
      <c r="AK176" s="538" t="e">
        <f ca="1">+IF(AND(ISNUMBER(OFFSET('Sanitation Data'!$G$4,0,10*ROW('Sanitation Data'!G170))),'Data Summary'!CZ176="Yes"),100-OFFSET('Sanitation Data'!$G$4,0,10*ROW('Sanitation Data'!G170)),NA())</f>
        <v>#N/A</v>
      </c>
      <c r="AL176" s="538" t="e">
        <f ca="1">+IF(AND(ISNUMBER(OFFSET('Sanitation Data'!$G$6,0,10*ROW('Sanitation Data'!G170))),'Data Summary'!DA176="Yes"),OFFSET('Sanitation Data'!$G$6,0,10*ROW('Sanitation Data'!G170)),NA())</f>
        <v>#N/A</v>
      </c>
      <c r="AM176" s="538" t="e">
        <f ca="1">+IF(AND(ISNUMBER(OFFSET('Sanitation Data'!$G$10,0,10*ROW('Sanitation Data'!G170))),'Data Summary'!DB176="Yes"),OFFSET('Sanitation Data'!$G$10,0,10*ROW('Sanitation Data'!G170)),NA())</f>
        <v>#N/A</v>
      </c>
      <c r="AN176" s="538" t="e">
        <f ca="1">+IF(AND(ISNUMBER(OFFSET('Sanitation Data'!$G$11,0,10*ROW('Sanitation Data'!G170))),'Data Summary'!DC176="Yes"),OFFSET('Sanitation Data'!$G$11,0,10*ROW('Sanitation Data'!G170)),NA())</f>
        <v>#N/A</v>
      </c>
      <c r="AO176" s="538" t="e">
        <f ca="1">+IF(AND(ISNUMBER(OFFSET('Sanitation Data'!$G$12,0,10*ROW('Sanitation Data'!G170))),'Data Summary'!DD176="Yes"),OFFSET('Sanitation Data'!$G$12,0,10*ROW('Sanitation Data'!G170)),NA())</f>
        <v>#N/A</v>
      </c>
      <c r="AP176" s="538" t="e">
        <f ca="1">+IF(AND(ISNUMBER(OFFSET('Sanitation Data'!$H$4,0,10*ROW('Sanitation Data'!H170))),'Data Summary'!DE176="Yes"),100-OFFSET('Sanitation Data'!$H$4,0,10*ROW('Sanitation Data'!H170)),NA())</f>
        <v>#N/A</v>
      </c>
      <c r="AQ176" s="538" t="e">
        <f ca="1">+IF(AND(ISNUMBER(OFFSET('Sanitation Data'!$H$6,0,10*ROW('Sanitation Data'!H170))),'Data Summary'!DF176="Yes"),OFFSET('Sanitation Data'!$H$6,0,10*ROW('Sanitation Data'!H170)),NA())</f>
        <v>#N/A</v>
      </c>
      <c r="AR176" s="538" t="e">
        <f ca="1">+IF(AND(ISNUMBER(OFFSET('Sanitation Data'!$H$10,0,10*ROW('Sanitation Data'!H170))),'Data Summary'!DG176="Yes"),OFFSET('Sanitation Data'!$H$10,0,10*ROW('Sanitation Data'!H170)),NA())</f>
        <v>#N/A</v>
      </c>
      <c r="AS176" s="538" t="e">
        <f ca="1">+IF(AND(ISNUMBER(OFFSET('Sanitation Data'!$H$11,0,10*ROW('Sanitation Data'!H170))),'Data Summary'!DH176="Yes"),OFFSET('Sanitation Data'!$H$11,0,10*ROW('Sanitation Data'!H170)),NA())</f>
        <v>#N/A</v>
      </c>
      <c r="AT176" s="538" t="e">
        <f ca="1">+IF(AND(ISNUMBER(OFFSET('Sanitation Data'!$H$12,0,10*ROW('Sanitation Data'!H170))),'Data Summary'!DI176="Yes"),OFFSET('Sanitation Data'!$H$12,0,10*ROW('Sanitation Data'!H170)),NA())</f>
        <v>#N/A</v>
      </c>
      <c r="AU176" s="538" t="e">
        <f ca="1">+IF(AND(ISNUMBER(OFFSET('Sanitation Data'!$I$4,0,10*ROW('Sanitation Data'!I170))),'Data Summary'!DJ176="Yes"),100-OFFSET('Sanitation Data'!$I$4,0,10*ROW('Sanitation Data'!I170)),NA())</f>
        <v>#N/A</v>
      </c>
      <c r="AV176" s="538" t="e">
        <f ca="1">+IF(AND(ISNUMBER(OFFSET('Sanitation Data'!$I$6,0,10*ROW('Sanitation Data'!I170))),'Data Summary'!DK176="Yes"),OFFSET('Sanitation Data'!$I$6,0,10*ROW('Sanitation Data'!I170)),NA())</f>
        <v>#N/A</v>
      </c>
      <c r="AW176" s="538" t="e">
        <f ca="1">+IF(AND(ISNUMBER(OFFSET('Sanitation Data'!$I$10,0,10*ROW('Sanitation Data'!I170))),'Data Summary'!DL176="Yes"),OFFSET('Sanitation Data'!$I$10,0,10*ROW('Sanitation Data'!I170)),NA())</f>
        <v>#N/A</v>
      </c>
      <c r="AX176" s="538" t="e">
        <f ca="1">+IF(AND(ISNUMBER(OFFSET('Sanitation Data'!$I$11,0,10*ROW('Sanitation Data'!I170))),'Data Summary'!DM176="Yes"),OFFSET('Sanitation Data'!$I$11,0,10*ROW('Sanitation Data'!I170)),NA())</f>
        <v>#N/A</v>
      </c>
      <c r="AY176" s="538" t="e">
        <f ca="1">+IF(AND(ISNUMBER(OFFSET('Sanitation Data'!$I$12,0,10*ROW('Sanitation Data'!I170))),'Data Summary'!DN176="Yes"),OFFSET('Sanitation Data'!$I$12,0,10*ROW('Sanitation Data'!I170)),NA())</f>
        <v>#N/A</v>
      </c>
      <c r="AZ176" s="539" t="e">
        <f ca="1">+IF(AND(ISNUMBER(OFFSET('Hygiene Data'!$D$5,0,10*ROW('Hygiene Data'!D170))),'Data Summary'!DO176="Yes"),OFFSET('Hygiene Data'!$D$5,0,10*ROW('Hygiene Data'!D170)),NA())</f>
        <v>#N/A</v>
      </c>
      <c r="BA176" s="539" t="e">
        <f ca="1">+IF(AND(ISNUMBER(OFFSET('Hygiene Data'!$D$7,0,10*ROW('Hygiene Data'!D170))),'Data Summary'!DP176="Yes"),OFFSET('Hygiene Data'!$D$7,0,10*ROW('Hygiene Data'!D170)),NA())</f>
        <v>#N/A</v>
      </c>
      <c r="BB176" s="539" t="e">
        <f ca="1">+IF(AND(ISNUMBER(OFFSET('Hygiene Data'!$D$9,0,10*ROW('Hygiene Data'!D170))),'Data Summary'!DQ176="Yes"),OFFSET('Hygiene Data'!$D$9,0,10*ROW('Hygiene Data'!D170)),NA())</f>
        <v>#N/A</v>
      </c>
      <c r="BC176" s="539" t="e">
        <f ca="1">+IF(AND(ISNUMBER(OFFSET('Hygiene Data'!$E$5,0,10*ROW('Hygiene Data'!E170))),'Data Summary'!DR176="Yes"),OFFSET('Hygiene Data'!$E$5,0,10*ROW('Hygiene Data'!E170)),NA())</f>
        <v>#N/A</v>
      </c>
      <c r="BD176" s="539" t="e">
        <f ca="1">+IF(AND(ISNUMBER(OFFSET('Hygiene Data'!$E$7,0,10*ROW('Hygiene Data'!E170))),'Data Summary'!DS176="Yes"),OFFSET('Hygiene Data'!$E$7,0,10*ROW('Hygiene Data'!E170)),NA())</f>
        <v>#N/A</v>
      </c>
      <c r="BE176" s="539" t="e">
        <f ca="1">+IF(AND(ISNUMBER(OFFSET('Hygiene Data'!$E$9,0,10*ROW('Hygiene Data'!E170))),'Data Summary'!DT176="Yes"),OFFSET('Hygiene Data'!$E$9,0,10*ROW('Hygiene Data'!E170)),NA())</f>
        <v>#N/A</v>
      </c>
      <c r="BF176" s="539" t="e">
        <f ca="1">+IF(AND(ISNUMBER(OFFSET('Hygiene Data'!$F$5,0,10*ROW('Hygiene Data'!F170))),'Data Summary'!DU176="Yes"),OFFSET('Hygiene Data'!$F$5,0,10*ROW('Hygiene Data'!F170)),NA())</f>
        <v>#N/A</v>
      </c>
      <c r="BG176" s="539" t="e">
        <f ca="1">+IF(AND(ISNUMBER(OFFSET('Hygiene Data'!$F$7,0,10*ROW('Hygiene Data'!F170))),'Data Summary'!DV176="Yes"),OFFSET('Hygiene Data'!$F$7,0,10*ROW('Hygiene Data'!F170)),NA())</f>
        <v>#N/A</v>
      </c>
      <c r="BH176" s="539" t="e">
        <f ca="1">+IF(AND(ISNUMBER(OFFSET('Hygiene Data'!$F$9,0,10*ROW('Hygiene Data'!F170))),'Data Summary'!DW176="Yes"),OFFSET('Hygiene Data'!$F$9,0,10*ROW('Hygiene Data'!F170)),NA())</f>
        <v>#N/A</v>
      </c>
      <c r="BI176" s="539" t="e">
        <f ca="1">+IF(AND(ISNUMBER(OFFSET('Hygiene Data'!$G$5,0,10*ROW('Hygiene Data'!G170))),'Data Summary'!DX176="Yes"),OFFSET('Hygiene Data'!$G$5,0,10*ROW('Hygiene Data'!G170)),NA())</f>
        <v>#N/A</v>
      </c>
      <c r="BJ176" s="539" t="e">
        <f ca="1">+IF(AND(ISNUMBER(OFFSET('Hygiene Data'!$G$7,0,10*ROW('Hygiene Data'!G170))),'Data Summary'!DY176="Yes"),OFFSET('Hygiene Data'!$G$7,0,10*ROW('Hygiene Data'!G170)),NA())</f>
        <v>#N/A</v>
      </c>
      <c r="BK176" s="539" t="e">
        <f ca="1">+IF(AND(ISNUMBER(OFFSET('Hygiene Data'!$G$9,0,10*ROW('Hygiene Data'!G170))),'Data Summary'!DZ176="Yes"),OFFSET('Hygiene Data'!$G$9,0,10*ROW('Hygiene Data'!G170)),NA())</f>
        <v>#N/A</v>
      </c>
      <c r="BL176" s="539" t="e">
        <f ca="1">+IF(AND(ISNUMBER(OFFSET('Hygiene Data'!$H$5,0,10*ROW('Hygiene Data'!H170))),'Data Summary'!EA176="Yes"),OFFSET('Hygiene Data'!$H$5,0,10*ROW('Hygiene Data'!H170)),NA())</f>
        <v>#N/A</v>
      </c>
      <c r="BM176" s="539" t="e">
        <f ca="1">+IF(AND(ISNUMBER(OFFSET('Hygiene Data'!$H$7,0,10*ROW('Hygiene Data'!H170))),'Data Summary'!EB176="Yes"),OFFSET('Hygiene Data'!$H$7,0,10*ROW('Hygiene Data'!H170)),NA())</f>
        <v>#N/A</v>
      </c>
      <c r="BN176" s="539" t="e">
        <f ca="1">+IF(AND(ISNUMBER(OFFSET('Hygiene Data'!$H$9,0,10*ROW('Hygiene Data'!H170))),'Data Summary'!EC176="Yes"),OFFSET('Hygiene Data'!$H$9,0,10*ROW('Hygiene Data'!H170)),NA())</f>
        <v>#N/A</v>
      </c>
      <c r="BO176" s="539" t="e">
        <f ca="1">+IF(AND(ISNUMBER(OFFSET('Hygiene Data'!$I$5,0,10*ROW('Hygiene Data'!I170))),'Data Summary'!ED176="Yes"),OFFSET('Hygiene Data'!$I$5,0,10*ROW('Hygiene Data'!I170)),NA())</f>
        <v>#N/A</v>
      </c>
      <c r="BP176" s="539" t="e">
        <f ca="1">+IF(AND(ISNUMBER(OFFSET('Hygiene Data'!$I$7,0,10*ROW('Hygiene Data'!I170))),'Data Summary'!EE176="Yes"),OFFSET('Hygiene Data'!$I$7,0,10*ROW('Hygiene Data'!I170)),NA())</f>
        <v>#N/A</v>
      </c>
      <c r="BQ176" s="539" t="e">
        <f ca="1">+IF(AND(ISNUMBER(OFFSET('Hygiene Data'!$I$9,0,10*ROW('Hygiene Data'!I170))),'Data Summary'!EF176="Yes"),OFFSET('Hygiene Data'!$I$9,0,10*ROW('Hygiene Data'!I170)),NA())</f>
        <v>#N/A</v>
      </c>
    </row>
    <row r="177" spans="1:69" x14ac:dyDescent="0.25">
      <c r="A177" s="535" t="e">
        <f ca="1">+RIGHT('Data Summary'!A177,LEN('Data Summary'!A177)-9)</f>
        <v>#VALUE!</v>
      </c>
      <c r="B177" s="509" t="str">
        <f ca="1">+IF(ISTEXT('Data Summary'!B177),'Data Summary'!B177,"")</f>
        <v/>
      </c>
      <c r="C177" s="536" t="e">
        <f ca="1">+VALUE('Data Summary'!C177)</f>
        <v>#VALUE!</v>
      </c>
      <c r="D177" s="537" t="e">
        <f ca="1">+IF(AND(ISNUMBER(OFFSET('Water Data'!$D$4,0,10*ROW('Water Data'!D171))),'Data Summary'!BS177="Yes"),100-OFFSET('Water Data'!$D$4,0,10*ROW('Water Data'!D171)),NA())</f>
        <v>#N/A</v>
      </c>
      <c r="E177" s="537" t="e">
        <f ca="1">+IF(AND(ISNUMBER(OFFSET('Water Data'!$D$6,0,10*ROW('Water Data'!D171))),'Data Summary'!BT177="Yes"),OFFSET('Water Data'!$D$6,0,10*ROW('Water Data'!D171)),NA())</f>
        <v>#N/A</v>
      </c>
      <c r="F177" s="537" t="e">
        <f ca="1">+IF(AND(ISNUMBER(OFFSET('Water Data'!$D$9,0,10*ROW('Water Data'!D171))),'Data Summary'!BU177="Yes"),OFFSET('Water Data'!$D$9,0,10*ROW('Water Data'!D171)),NA())</f>
        <v>#N/A</v>
      </c>
      <c r="G177" s="537" t="e">
        <f ca="1">+IF(AND(ISNUMBER(OFFSET('Water Data'!$E$4,0,10*ROW('Water Data'!E171))),'Data Summary'!BV177="Yes"),100-OFFSET('Water Data'!$E$4,0,10*ROW('Water Data'!E171)),NA())</f>
        <v>#N/A</v>
      </c>
      <c r="H177" s="537" t="e">
        <f ca="1">+IF(AND(ISNUMBER(OFFSET('Water Data'!$E$6,0,10*ROW('Water Data'!E171))),'Data Summary'!BW177="Yes"),OFFSET('Water Data'!$E$6,0,10*ROW('Water Data'!E171)),NA())</f>
        <v>#N/A</v>
      </c>
      <c r="I177" s="537" t="e">
        <f ca="1">+IF(AND(ISNUMBER(OFFSET('Water Data'!$E$9,0,10*ROW('Water Data'!E171))),'Data Summary'!BX177="Yes"),OFFSET('Water Data'!$E$9,0,10*ROW('Water Data'!E171)),NA())</f>
        <v>#N/A</v>
      </c>
      <c r="J177" s="537" t="e">
        <f ca="1">+IF(AND(ISNUMBER(OFFSET('Water Data'!$F$4,0,10*ROW('Water Data'!F171))),'Data Summary'!BY177="Yes"),100-OFFSET('Water Data'!$F$4,0,10*ROW('Water Data'!F171)),NA())</f>
        <v>#N/A</v>
      </c>
      <c r="K177" s="537" t="e">
        <f ca="1">+IF(AND(ISNUMBER(OFFSET('Water Data'!$F$6,0,10*ROW('Water Data'!F171))),'Data Summary'!BZ177="Yes"),OFFSET('Water Data'!$F$6,0,10*ROW('Water Data'!F171)),NA())</f>
        <v>#N/A</v>
      </c>
      <c r="L177" s="537" t="e">
        <f ca="1">+IF(AND(ISNUMBER(OFFSET('Water Data'!$F$9,0,10*ROW('Water Data'!F171))),'Data Summary'!CA177="Yes"),OFFSET('Water Data'!$F$9,0,10*ROW('Water Data'!F171)),NA())</f>
        <v>#N/A</v>
      </c>
      <c r="M177" s="537" t="e">
        <f ca="1">+IF(AND(ISNUMBER(OFFSET('Water Data'!$G$4,0,10*ROW('Water Data'!G171))),'Data Summary'!CB177="Yes"),100-OFFSET('Water Data'!$G$4,0,10*ROW('Water Data'!G171)),NA())</f>
        <v>#N/A</v>
      </c>
      <c r="N177" s="537" t="e">
        <f ca="1">+IF(AND(ISNUMBER(OFFSET('Water Data'!$G$6,0,10*ROW('Water Data'!G171))),'Data Summary'!CC177="Yes"),OFFSET('Water Data'!$G$6,0,10*ROW('Water Data'!G171)),NA())</f>
        <v>#N/A</v>
      </c>
      <c r="O177" s="537" t="e">
        <f ca="1">+IF(AND(ISNUMBER(OFFSET('Water Data'!$G$9,0,10*ROW('Water Data'!G171))),'Data Summary'!CD177="Yes"),OFFSET('Water Data'!$G$9,0,10*ROW('Water Data'!G171)),NA())</f>
        <v>#N/A</v>
      </c>
      <c r="P177" s="537" t="e">
        <f ca="1">+IF(AND(ISNUMBER(OFFSET('Water Data'!$H$4,0,10*ROW('Water Data'!H171))),'Data Summary'!CE177="Yes"),100-OFFSET('Water Data'!$H$4,0,10*ROW('Water Data'!H171)),NA())</f>
        <v>#N/A</v>
      </c>
      <c r="Q177" s="537" t="e">
        <f ca="1">+IF(AND(ISNUMBER(OFFSET('Water Data'!$H$6,0,10*ROW('Water Data'!H171))),'Data Summary'!CF177="Yes"),OFFSET('Water Data'!$H$6,0,10*ROW('Water Data'!H171)),NA())</f>
        <v>#N/A</v>
      </c>
      <c r="R177" s="537" t="e">
        <f ca="1">+IF(AND(ISNUMBER(OFFSET('Water Data'!$H$9,0,10*ROW('Water Data'!H171))),'Data Summary'!CG177="Yes"),OFFSET('Water Data'!$H$9,0,10*ROW('Water Data'!H171)),NA())</f>
        <v>#N/A</v>
      </c>
      <c r="S177" s="537" t="e">
        <f ca="1">+IF(AND(ISNUMBER(OFFSET('Water Data'!$I$4,0,10*ROW('Water Data'!I171))),'Data Summary'!CH177="Yes"),100-OFFSET('Water Data'!$I$4,0,10*ROW('Water Data'!I171)),NA())</f>
        <v>#N/A</v>
      </c>
      <c r="T177" s="537" t="e">
        <f ca="1">+IF(AND(ISNUMBER(OFFSET('Water Data'!$I$6,0,10*ROW('Water Data'!I171))),'Data Summary'!CI177="Yes"),OFFSET('Water Data'!$I$6,0,10*ROW('Water Data'!I171)),NA())</f>
        <v>#N/A</v>
      </c>
      <c r="U177" s="537" t="e">
        <f ca="1">+IF(AND(ISNUMBER(OFFSET('Water Data'!$I$9,0,10*ROW('Water Data'!I171))),'Data Summary'!CJ177="Yes"),OFFSET('Water Data'!$I$9,0,10*ROW('Water Data'!I171)),NA())</f>
        <v>#N/A</v>
      </c>
      <c r="V177" s="538" t="e">
        <f ca="1">+IF(AND(ISNUMBER(OFFSET('Sanitation Data'!$D$4,0,10*ROW('Sanitation Data'!D171))),'Data Summary'!CK177="Yes"),100-OFFSET('Sanitation Data'!$D$4,0,10*ROW('Sanitation Data'!D171)),NA())</f>
        <v>#N/A</v>
      </c>
      <c r="W177" s="538" t="e">
        <f ca="1">+IF(AND(ISNUMBER(OFFSET('Sanitation Data'!$D$6,0,10*ROW('Sanitation Data'!D171))),'Data Summary'!CL177="Yes"),OFFSET('Sanitation Data'!$D$6,0,10*ROW('Sanitation Data'!D171)),NA())</f>
        <v>#N/A</v>
      </c>
      <c r="X177" s="538" t="e">
        <f ca="1">+IF(AND(ISNUMBER(OFFSET('Sanitation Data'!$D$10,0,10*ROW('Sanitation Data'!D171))),'Data Summary'!CM177="Yes"),OFFSET('Sanitation Data'!$D$10,0,10*ROW('Sanitation Data'!D171)),NA())</f>
        <v>#N/A</v>
      </c>
      <c r="Y177" s="538" t="e">
        <f ca="1">+IF(AND(ISNUMBER(OFFSET('Sanitation Data'!$D$11,0,10*ROW('Sanitation Data'!D171))),'Data Summary'!CN177="Yes"),OFFSET('Sanitation Data'!$D$11,0,10*ROW('Sanitation Data'!D171)),NA())</f>
        <v>#N/A</v>
      </c>
      <c r="Z177" s="538" t="e">
        <f ca="1">+IF(AND(ISNUMBER(OFFSET('Sanitation Data'!$D$12,0,10*ROW('Sanitation Data'!D171))),'Data Summary'!CO177="Yes"),OFFSET('Sanitation Data'!$D$12,0,10*ROW('Sanitation Data'!D171)),NA())</f>
        <v>#N/A</v>
      </c>
      <c r="AA177" s="538" t="e">
        <f ca="1">+IF(AND(ISNUMBER(OFFSET('Sanitation Data'!$E$4,0,10*ROW('Sanitation Data'!E171))),'Data Summary'!CP177="Yes"),100-OFFSET('Sanitation Data'!$E$4,0,10*ROW('Sanitation Data'!E171)),NA())</f>
        <v>#N/A</v>
      </c>
      <c r="AB177" s="538" t="e">
        <f ca="1">+IF(AND(ISNUMBER(OFFSET('Sanitation Data'!$E$6,0,10*ROW('Sanitation Data'!E171))),'Data Summary'!CQ177="Yes"),OFFSET('Sanitation Data'!$E$6,0,10*ROW('Sanitation Data'!E171)),NA())</f>
        <v>#N/A</v>
      </c>
      <c r="AC177" s="538" t="e">
        <f ca="1">+IF(AND(ISNUMBER(OFFSET('Sanitation Data'!$E$10,0,10*ROW('Sanitation Data'!E171))),'Data Summary'!CR177="Yes"),OFFSET('Sanitation Data'!$E$10,0,10*ROW('Sanitation Data'!E171)),NA())</f>
        <v>#N/A</v>
      </c>
      <c r="AD177" s="538" t="e">
        <f ca="1">+IF(AND(ISNUMBER(OFFSET('Sanitation Data'!$E$11,0,10*ROW('Sanitation Data'!E171))),'Data Summary'!CS177="Yes"),OFFSET('Sanitation Data'!$E$11,0,10*ROW('Sanitation Data'!E171)),NA())</f>
        <v>#N/A</v>
      </c>
      <c r="AE177" s="538" t="e">
        <f ca="1">+IF(AND(ISNUMBER(OFFSET('Sanitation Data'!$E$12,0,10*ROW('Sanitation Data'!E171))),'Data Summary'!CT177="Yes"),OFFSET('Sanitation Data'!$E$12,0,10*ROW('Sanitation Data'!E171)),NA())</f>
        <v>#N/A</v>
      </c>
      <c r="AF177" s="538" t="e">
        <f ca="1">+IF(AND(ISNUMBER(OFFSET('Sanitation Data'!$F$4,0,10*ROW('Sanitation Data'!F171))),'Data Summary'!CU177="Yes"),100-OFFSET('Sanitation Data'!$F$4,0,10*ROW('Sanitation Data'!F171)),NA())</f>
        <v>#N/A</v>
      </c>
      <c r="AG177" s="538" t="e">
        <f ca="1">+IF(AND(ISNUMBER(OFFSET('Sanitation Data'!$F$6,0,10*ROW('Sanitation Data'!F171))),'Data Summary'!CV177="Yes"),OFFSET('Sanitation Data'!$F$6,0,10*ROW('Sanitation Data'!F171)),NA())</f>
        <v>#N/A</v>
      </c>
      <c r="AH177" s="538" t="e">
        <f ca="1">+IF(AND(ISNUMBER(OFFSET('Sanitation Data'!$F$10,0,10*ROW('Sanitation Data'!F171))),'Data Summary'!CW177="Yes"),OFFSET('Sanitation Data'!$F$10,0,10*ROW('Sanitation Data'!F171)),NA())</f>
        <v>#N/A</v>
      </c>
      <c r="AI177" s="538" t="e">
        <f ca="1">+IF(AND(ISNUMBER(OFFSET('Sanitation Data'!$F$11,0,10*ROW('Sanitation Data'!F171))),'Data Summary'!CX177="Yes"),OFFSET('Sanitation Data'!$F$11,0,10*ROW('Sanitation Data'!F171)),NA())</f>
        <v>#N/A</v>
      </c>
      <c r="AJ177" s="538" t="e">
        <f ca="1">+IF(AND(ISNUMBER(OFFSET('Sanitation Data'!$F$12,0,10*ROW('Sanitation Data'!F171))),'Data Summary'!CY177="Yes"),OFFSET('Sanitation Data'!$F$12,0,10*ROW('Sanitation Data'!F171)),NA())</f>
        <v>#N/A</v>
      </c>
      <c r="AK177" s="538" t="e">
        <f ca="1">+IF(AND(ISNUMBER(OFFSET('Sanitation Data'!$G$4,0,10*ROW('Sanitation Data'!G171))),'Data Summary'!CZ177="Yes"),100-OFFSET('Sanitation Data'!$G$4,0,10*ROW('Sanitation Data'!G171)),NA())</f>
        <v>#N/A</v>
      </c>
      <c r="AL177" s="538" t="e">
        <f ca="1">+IF(AND(ISNUMBER(OFFSET('Sanitation Data'!$G$6,0,10*ROW('Sanitation Data'!G171))),'Data Summary'!DA177="Yes"),OFFSET('Sanitation Data'!$G$6,0,10*ROW('Sanitation Data'!G171)),NA())</f>
        <v>#N/A</v>
      </c>
      <c r="AM177" s="538" t="e">
        <f ca="1">+IF(AND(ISNUMBER(OFFSET('Sanitation Data'!$G$10,0,10*ROW('Sanitation Data'!G171))),'Data Summary'!DB177="Yes"),OFFSET('Sanitation Data'!$G$10,0,10*ROW('Sanitation Data'!G171)),NA())</f>
        <v>#N/A</v>
      </c>
      <c r="AN177" s="538" t="e">
        <f ca="1">+IF(AND(ISNUMBER(OFFSET('Sanitation Data'!$G$11,0,10*ROW('Sanitation Data'!G171))),'Data Summary'!DC177="Yes"),OFFSET('Sanitation Data'!$G$11,0,10*ROW('Sanitation Data'!G171)),NA())</f>
        <v>#N/A</v>
      </c>
      <c r="AO177" s="538" t="e">
        <f ca="1">+IF(AND(ISNUMBER(OFFSET('Sanitation Data'!$G$12,0,10*ROW('Sanitation Data'!G171))),'Data Summary'!DD177="Yes"),OFFSET('Sanitation Data'!$G$12,0,10*ROW('Sanitation Data'!G171)),NA())</f>
        <v>#N/A</v>
      </c>
      <c r="AP177" s="538" t="e">
        <f ca="1">+IF(AND(ISNUMBER(OFFSET('Sanitation Data'!$H$4,0,10*ROW('Sanitation Data'!H171))),'Data Summary'!DE177="Yes"),100-OFFSET('Sanitation Data'!$H$4,0,10*ROW('Sanitation Data'!H171)),NA())</f>
        <v>#N/A</v>
      </c>
      <c r="AQ177" s="538" t="e">
        <f ca="1">+IF(AND(ISNUMBER(OFFSET('Sanitation Data'!$H$6,0,10*ROW('Sanitation Data'!H171))),'Data Summary'!DF177="Yes"),OFFSET('Sanitation Data'!$H$6,0,10*ROW('Sanitation Data'!H171)),NA())</f>
        <v>#N/A</v>
      </c>
      <c r="AR177" s="538" t="e">
        <f ca="1">+IF(AND(ISNUMBER(OFFSET('Sanitation Data'!$H$10,0,10*ROW('Sanitation Data'!H171))),'Data Summary'!DG177="Yes"),OFFSET('Sanitation Data'!$H$10,0,10*ROW('Sanitation Data'!H171)),NA())</f>
        <v>#N/A</v>
      </c>
      <c r="AS177" s="538" t="e">
        <f ca="1">+IF(AND(ISNUMBER(OFFSET('Sanitation Data'!$H$11,0,10*ROW('Sanitation Data'!H171))),'Data Summary'!DH177="Yes"),OFFSET('Sanitation Data'!$H$11,0,10*ROW('Sanitation Data'!H171)),NA())</f>
        <v>#N/A</v>
      </c>
      <c r="AT177" s="538" t="e">
        <f ca="1">+IF(AND(ISNUMBER(OFFSET('Sanitation Data'!$H$12,0,10*ROW('Sanitation Data'!H171))),'Data Summary'!DI177="Yes"),OFFSET('Sanitation Data'!$H$12,0,10*ROW('Sanitation Data'!H171)),NA())</f>
        <v>#N/A</v>
      </c>
      <c r="AU177" s="538" t="e">
        <f ca="1">+IF(AND(ISNUMBER(OFFSET('Sanitation Data'!$I$4,0,10*ROW('Sanitation Data'!I171))),'Data Summary'!DJ177="Yes"),100-OFFSET('Sanitation Data'!$I$4,0,10*ROW('Sanitation Data'!I171)),NA())</f>
        <v>#N/A</v>
      </c>
      <c r="AV177" s="538" t="e">
        <f ca="1">+IF(AND(ISNUMBER(OFFSET('Sanitation Data'!$I$6,0,10*ROW('Sanitation Data'!I171))),'Data Summary'!DK177="Yes"),OFFSET('Sanitation Data'!$I$6,0,10*ROW('Sanitation Data'!I171)),NA())</f>
        <v>#N/A</v>
      </c>
      <c r="AW177" s="538" t="e">
        <f ca="1">+IF(AND(ISNUMBER(OFFSET('Sanitation Data'!$I$10,0,10*ROW('Sanitation Data'!I171))),'Data Summary'!DL177="Yes"),OFFSET('Sanitation Data'!$I$10,0,10*ROW('Sanitation Data'!I171)),NA())</f>
        <v>#N/A</v>
      </c>
      <c r="AX177" s="538" t="e">
        <f ca="1">+IF(AND(ISNUMBER(OFFSET('Sanitation Data'!$I$11,0,10*ROW('Sanitation Data'!I171))),'Data Summary'!DM177="Yes"),OFFSET('Sanitation Data'!$I$11,0,10*ROW('Sanitation Data'!I171)),NA())</f>
        <v>#N/A</v>
      </c>
      <c r="AY177" s="538" t="e">
        <f ca="1">+IF(AND(ISNUMBER(OFFSET('Sanitation Data'!$I$12,0,10*ROW('Sanitation Data'!I171))),'Data Summary'!DN177="Yes"),OFFSET('Sanitation Data'!$I$12,0,10*ROW('Sanitation Data'!I171)),NA())</f>
        <v>#N/A</v>
      </c>
      <c r="AZ177" s="539" t="e">
        <f ca="1">+IF(AND(ISNUMBER(OFFSET('Hygiene Data'!$D$5,0,10*ROW('Hygiene Data'!D171))),'Data Summary'!DO177="Yes"),OFFSET('Hygiene Data'!$D$5,0,10*ROW('Hygiene Data'!D171)),NA())</f>
        <v>#N/A</v>
      </c>
      <c r="BA177" s="539" t="e">
        <f ca="1">+IF(AND(ISNUMBER(OFFSET('Hygiene Data'!$D$7,0,10*ROW('Hygiene Data'!D171))),'Data Summary'!DP177="Yes"),OFFSET('Hygiene Data'!$D$7,0,10*ROW('Hygiene Data'!D171)),NA())</f>
        <v>#N/A</v>
      </c>
      <c r="BB177" s="539" t="e">
        <f ca="1">+IF(AND(ISNUMBER(OFFSET('Hygiene Data'!$D$9,0,10*ROW('Hygiene Data'!D171))),'Data Summary'!DQ177="Yes"),OFFSET('Hygiene Data'!$D$9,0,10*ROW('Hygiene Data'!D171)),NA())</f>
        <v>#N/A</v>
      </c>
      <c r="BC177" s="539" t="e">
        <f ca="1">+IF(AND(ISNUMBER(OFFSET('Hygiene Data'!$E$5,0,10*ROW('Hygiene Data'!E171))),'Data Summary'!DR177="Yes"),OFFSET('Hygiene Data'!$E$5,0,10*ROW('Hygiene Data'!E171)),NA())</f>
        <v>#N/A</v>
      </c>
      <c r="BD177" s="539" t="e">
        <f ca="1">+IF(AND(ISNUMBER(OFFSET('Hygiene Data'!$E$7,0,10*ROW('Hygiene Data'!E171))),'Data Summary'!DS177="Yes"),OFFSET('Hygiene Data'!$E$7,0,10*ROW('Hygiene Data'!E171)),NA())</f>
        <v>#N/A</v>
      </c>
      <c r="BE177" s="539" t="e">
        <f ca="1">+IF(AND(ISNUMBER(OFFSET('Hygiene Data'!$E$9,0,10*ROW('Hygiene Data'!E171))),'Data Summary'!DT177="Yes"),OFFSET('Hygiene Data'!$E$9,0,10*ROW('Hygiene Data'!E171)),NA())</f>
        <v>#N/A</v>
      </c>
      <c r="BF177" s="539" t="e">
        <f ca="1">+IF(AND(ISNUMBER(OFFSET('Hygiene Data'!$F$5,0,10*ROW('Hygiene Data'!F171))),'Data Summary'!DU177="Yes"),OFFSET('Hygiene Data'!$F$5,0,10*ROW('Hygiene Data'!F171)),NA())</f>
        <v>#N/A</v>
      </c>
      <c r="BG177" s="539" t="e">
        <f ca="1">+IF(AND(ISNUMBER(OFFSET('Hygiene Data'!$F$7,0,10*ROW('Hygiene Data'!F171))),'Data Summary'!DV177="Yes"),OFFSET('Hygiene Data'!$F$7,0,10*ROW('Hygiene Data'!F171)),NA())</f>
        <v>#N/A</v>
      </c>
      <c r="BH177" s="539" t="e">
        <f ca="1">+IF(AND(ISNUMBER(OFFSET('Hygiene Data'!$F$9,0,10*ROW('Hygiene Data'!F171))),'Data Summary'!DW177="Yes"),OFFSET('Hygiene Data'!$F$9,0,10*ROW('Hygiene Data'!F171)),NA())</f>
        <v>#N/A</v>
      </c>
      <c r="BI177" s="539" t="e">
        <f ca="1">+IF(AND(ISNUMBER(OFFSET('Hygiene Data'!$G$5,0,10*ROW('Hygiene Data'!G171))),'Data Summary'!DX177="Yes"),OFFSET('Hygiene Data'!$G$5,0,10*ROW('Hygiene Data'!G171)),NA())</f>
        <v>#N/A</v>
      </c>
      <c r="BJ177" s="539" t="e">
        <f ca="1">+IF(AND(ISNUMBER(OFFSET('Hygiene Data'!$G$7,0,10*ROW('Hygiene Data'!G171))),'Data Summary'!DY177="Yes"),OFFSET('Hygiene Data'!$G$7,0,10*ROW('Hygiene Data'!G171)),NA())</f>
        <v>#N/A</v>
      </c>
      <c r="BK177" s="539" t="e">
        <f ca="1">+IF(AND(ISNUMBER(OFFSET('Hygiene Data'!$G$9,0,10*ROW('Hygiene Data'!G171))),'Data Summary'!DZ177="Yes"),OFFSET('Hygiene Data'!$G$9,0,10*ROW('Hygiene Data'!G171)),NA())</f>
        <v>#N/A</v>
      </c>
      <c r="BL177" s="539" t="e">
        <f ca="1">+IF(AND(ISNUMBER(OFFSET('Hygiene Data'!$H$5,0,10*ROW('Hygiene Data'!H171))),'Data Summary'!EA177="Yes"),OFFSET('Hygiene Data'!$H$5,0,10*ROW('Hygiene Data'!H171)),NA())</f>
        <v>#N/A</v>
      </c>
      <c r="BM177" s="539" t="e">
        <f ca="1">+IF(AND(ISNUMBER(OFFSET('Hygiene Data'!$H$7,0,10*ROW('Hygiene Data'!H171))),'Data Summary'!EB177="Yes"),OFFSET('Hygiene Data'!$H$7,0,10*ROW('Hygiene Data'!H171)),NA())</f>
        <v>#N/A</v>
      </c>
      <c r="BN177" s="539" t="e">
        <f ca="1">+IF(AND(ISNUMBER(OFFSET('Hygiene Data'!$H$9,0,10*ROW('Hygiene Data'!H171))),'Data Summary'!EC177="Yes"),OFFSET('Hygiene Data'!$H$9,0,10*ROW('Hygiene Data'!H171)),NA())</f>
        <v>#N/A</v>
      </c>
      <c r="BO177" s="539" t="e">
        <f ca="1">+IF(AND(ISNUMBER(OFFSET('Hygiene Data'!$I$5,0,10*ROW('Hygiene Data'!I171))),'Data Summary'!ED177="Yes"),OFFSET('Hygiene Data'!$I$5,0,10*ROW('Hygiene Data'!I171)),NA())</f>
        <v>#N/A</v>
      </c>
      <c r="BP177" s="539" t="e">
        <f ca="1">+IF(AND(ISNUMBER(OFFSET('Hygiene Data'!$I$7,0,10*ROW('Hygiene Data'!I171))),'Data Summary'!EE177="Yes"),OFFSET('Hygiene Data'!$I$7,0,10*ROW('Hygiene Data'!I171)),NA())</f>
        <v>#N/A</v>
      </c>
      <c r="BQ177" s="539" t="e">
        <f ca="1">+IF(AND(ISNUMBER(OFFSET('Hygiene Data'!$I$9,0,10*ROW('Hygiene Data'!I171))),'Data Summary'!EF177="Yes"),OFFSET('Hygiene Data'!$I$9,0,10*ROW('Hygiene Data'!I171)),NA())</f>
        <v>#N/A</v>
      </c>
    </row>
    <row r="178" spans="1:69" x14ac:dyDescent="0.25">
      <c r="A178" s="535" t="e">
        <f ca="1">+RIGHT('Data Summary'!A178,LEN('Data Summary'!A178)-9)</f>
        <v>#VALUE!</v>
      </c>
      <c r="B178" s="509" t="str">
        <f ca="1">+IF(ISTEXT('Data Summary'!B178),'Data Summary'!B178,"")</f>
        <v/>
      </c>
      <c r="C178" s="536" t="e">
        <f ca="1">+VALUE('Data Summary'!C178)</f>
        <v>#VALUE!</v>
      </c>
      <c r="D178" s="537" t="e">
        <f ca="1">+IF(AND(ISNUMBER(OFFSET('Water Data'!$D$4,0,10*ROW('Water Data'!D172))),'Data Summary'!BS178="Yes"),100-OFFSET('Water Data'!$D$4,0,10*ROW('Water Data'!D172)),NA())</f>
        <v>#N/A</v>
      </c>
      <c r="E178" s="537" t="e">
        <f ca="1">+IF(AND(ISNUMBER(OFFSET('Water Data'!$D$6,0,10*ROW('Water Data'!D172))),'Data Summary'!BT178="Yes"),OFFSET('Water Data'!$D$6,0,10*ROW('Water Data'!D172)),NA())</f>
        <v>#N/A</v>
      </c>
      <c r="F178" s="537" t="e">
        <f ca="1">+IF(AND(ISNUMBER(OFFSET('Water Data'!$D$9,0,10*ROW('Water Data'!D172))),'Data Summary'!BU178="Yes"),OFFSET('Water Data'!$D$9,0,10*ROW('Water Data'!D172)),NA())</f>
        <v>#N/A</v>
      </c>
      <c r="G178" s="537" t="e">
        <f ca="1">+IF(AND(ISNUMBER(OFFSET('Water Data'!$E$4,0,10*ROW('Water Data'!E172))),'Data Summary'!BV178="Yes"),100-OFFSET('Water Data'!$E$4,0,10*ROW('Water Data'!E172)),NA())</f>
        <v>#N/A</v>
      </c>
      <c r="H178" s="537" t="e">
        <f ca="1">+IF(AND(ISNUMBER(OFFSET('Water Data'!$E$6,0,10*ROW('Water Data'!E172))),'Data Summary'!BW178="Yes"),OFFSET('Water Data'!$E$6,0,10*ROW('Water Data'!E172)),NA())</f>
        <v>#N/A</v>
      </c>
      <c r="I178" s="537" t="e">
        <f ca="1">+IF(AND(ISNUMBER(OFFSET('Water Data'!$E$9,0,10*ROW('Water Data'!E172))),'Data Summary'!BX178="Yes"),OFFSET('Water Data'!$E$9,0,10*ROW('Water Data'!E172)),NA())</f>
        <v>#N/A</v>
      </c>
      <c r="J178" s="537" t="e">
        <f ca="1">+IF(AND(ISNUMBER(OFFSET('Water Data'!$F$4,0,10*ROW('Water Data'!F172))),'Data Summary'!BY178="Yes"),100-OFFSET('Water Data'!$F$4,0,10*ROW('Water Data'!F172)),NA())</f>
        <v>#N/A</v>
      </c>
      <c r="K178" s="537" t="e">
        <f ca="1">+IF(AND(ISNUMBER(OFFSET('Water Data'!$F$6,0,10*ROW('Water Data'!F172))),'Data Summary'!BZ178="Yes"),OFFSET('Water Data'!$F$6,0,10*ROW('Water Data'!F172)),NA())</f>
        <v>#N/A</v>
      </c>
      <c r="L178" s="537" t="e">
        <f ca="1">+IF(AND(ISNUMBER(OFFSET('Water Data'!$F$9,0,10*ROW('Water Data'!F172))),'Data Summary'!CA178="Yes"),OFFSET('Water Data'!$F$9,0,10*ROW('Water Data'!F172)),NA())</f>
        <v>#N/A</v>
      </c>
      <c r="M178" s="537" t="e">
        <f ca="1">+IF(AND(ISNUMBER(OFFSET('Water Data'!$G$4,0,10*ROW('Water Data'!G172))),'Data Summary'!CB178="Yes"),100-OFFSET('Water Data'!$G$4,0,10*ROW('Water Data'!G172)),NA())</f>
        <v>#N/A</v>
      </c>
      <c r="N178" s="537" t="e">
        <f ca="1">+IF(AND(ISNUMBER(OFFSET('Water Data'!$G$6,0,10*ROW('Water Data'!G172))),'Data Summary'!CC178="Yes"),OFFSET('Water Data'!$G$6,0,10*ROW('Water Data'!G172)),NA())</f>
        <v>#N/A</v>
      </c>
      <c r="O178" s="537" t="e">
        <f ca="1">+IF(AND(ISNUMBER(OFFSET('Water Data'!$G$9,0,10*ROW('Water Data'!G172))),'Data Summary'!CD178="Yes"),OFFSET('Water Data'!$G$9,0,10*ROW('Water Data'!G172)),NA())</f>
        <v>#N/A</v>
      </c>
      <c r="P178" s="537" t="e">
        <f ca="1">+IF(AND(ISNUMBER(OFFSET('Water Data'!$H$4,0,10*ROW('Water Data'!H172))),'Data Summary'!CE178="Yes"),100-OFFSET('Water Data'!$H$4,0,10*ROW('Water Data'!H172)),NA())</f>
        <v>#N/A</v>
      </c>
      <c r="Q178" s="537" t="e">
        <f ca="1">+IF(AND(ISNUMBER(OFFSET('Water Data'!$H$6,0,10*ROW('Water Data'!H172))),'Data Summary'!CF178="Yes"),OFFSET('Water Data'!$H$6,0,10*ROW('Water Data'!H172)),NA())</f>
        <v>#N/A</v>
      </c>
      <c r="R178" s="537" t="e">
        <f ca="1">+IF(AND(ISNUMBER(OFFSET('Water Data'!$H$9,0,10*ROW('Water Data'!H172))),'Data Summary'!CG178="Yes"),OFFSET('Water Data'!$H$9,0,10*ROW('Water Data'!H172)),NA())</f>
        <v>#N/A</v>
      </c>
      <c r="S178" s="537" t="e">
        <f ca="1">+IF(AND(ISNUMBER(OFFSET('Water Data'!$I$4,0,10*ROW('Water Data'!I172))),'Data Summary'!CH178="Yes"),100-OFFSET('Water Data'!$I$4,0,10*ROW('Water Data'!I172)),NA())</f>
        <v>#N/A</v>
      </c>
      <c r="T178" s="537" t="e">
        <f ca="1">+IF(AND(ISNUMBER(OFFSET('Water Data'!$I$6,0,10*ROW('Water Data'!I172))),'Data Summary'!CI178="Yes"),OFFSET('Water Data'!$I$6,0,10*ROW('Water Data'!I172)),NA())</f>
        <v>#N/A</v>
      </c>
      <c r="U178" s="537" t="e">
        <f ca="1">+IF(AND(ISNUMBER(OFFSET('Water Data'!$I$9,0,10*ROW('Water Data'!I172))),'Data Summary'!CJ178="Yes"),OFFSET('Water Data'!$I$9,0,10*ROW('Water Data'!I172)),NA())</f>
        <v>#N/A</v>
      </c>
      <c r="V178" s="538" t="e">
        <f ca="1">+IF(AND(ISNUMBER(OFFSET('Sanitation Data'!$D$4,0,10*ROW('Sanitation Data'!D172))),'Data Summary'!CK178="Yes"),100-OFFSET('Sanitation Data'!$D$4,0,10*ROW('Sanitation Data'!D172)),NA())</f>
        <v>#N/A</v>
      </c>
      <c r="W178" s="538" t="e">
        <f ca="1">+IF(AND(ISNUMBER(OFFSET('Sanitation Data'!$D$6,0,10*ROW('Sanitation Data'!D172))),'Data Summary'!CL178="Yes"),OFFSET('Sanitation Data'!$D$6,0,10*ROW('Sanitation Data'!D172)),NA())</f>
        <v>#N/A</v>
      </c>
      <c r="X178" s="538" t="e">
        <f ca="1">+IF(AND(ISNUMBER(OFFSET('Sanitation Data'!$D$10,0,10*ROW('Sanitation Data'!D172))),'Data Summary'!CM178="Yes"),OFFSET('Sanitation Data'!$D$10,0,10*ROW('Sanitation Data'!D172)),NA())</f>
        <v>#N/A</v>
      </c>
      <c r="Y178" s="538" t="e">
        <f ca="1">+IF(AND(ISNUMBER(OFFSET('Sanitation Data'!$D$11,0,10*ROW('Sanitation Data'!D172))),'Data Summary'!CN178="Yes"),OFFSET('Sanitation Data'!$D$11,0,10*ROW('Sanitation Data'!D172)),NA())</f>
        <v>#N/A</v>
      </c>
      <c r="Z178" s="538" t="e">
        <f ca="1">+IF(AND(ISNUMBER(OFFSET('Sanitation Data'!$D$12,0,10*ROW('Sanitation Data'!D172))),'Data Summary'!CO178="Yes"),OFFSET('Sanitation Data'!$D$12,0,10*ROW('Sanitation Data'!D172)),NA())</f>
        <v>#N/A</v>
      </c>
      <c r="AA178" s="538" t="e">
        <f ca="1">+IF(AND(ISNUMBER(OFFSET('Sanitation Data'!$E$4,0,10*ROW('Sanitation Data'!E172))),'Data Summary'!CP178="Yes"),100-OFFSET('Sanitation Data'!$E$4,0,10*ROW('Sanitation Data'!E172)),NA())</f>
        <v>#N/A</v>
      </c>
      <c r="AB178" s="538" t="e">
        <f ca="1">+IF(AND(ISNUMBER(OFFSET('Sanitation Data'!$E$6,0,10*ROW('Sanitation Data'!E172))),'Data Summary'!CQ178="Yes"),OFFSET('Sanitation Data'!$E$6,0,10*ROW('Sanitation Data'!E172)),NA())</f>
        <v>#N/A</v>
      </c>
      <c r="AC178" s="538" t="e">
        <f ca="1">+IF(AND(ISNUMBER(OFFSET('Sanitation Data'!$E$10,0,10*ROW('Sanitation Data'!E172))),'Data Summary'!CR178="Yes"),OFFSET('Sanitation Data'!$E$10,0,10*ROW('Sanitation Data'!E172)),NA())</f>
        <v>#N/A</v>
      </c>
      <c r="AD178" s="538" t="e">
        <f ca="1">+IF(AND(ISNUMBER(OFFSET('Sanitation Data'!$E$11,0,10*ROW('Sanitation Data'!E172))),'Data Summary'!CS178="Yes"),OFFSET('Sanitation Data'!$E$11,0,10*ROW('Sanitation Data'!E172)),NA())</f>
        <v>#N/A</v>
      </c>
      <c r="AE178" s="538" t="e">
        <f ca="1">+IF(AND(ISNUMBER(OFFSET('Sanitation Data'!$E$12,0,10*ROW('Sanitation Data'!E172))),'Data Summary'!CT178="Yes"),OFFSET('Sanitation Data'!$E$12,0,10*ROW('Sanitation Data'!E172)),NA())</f>
        <v>#N/A</v>
      </c>
      <c r="AF178" s="538" t="e">
        <f ca="1">+IF(AND(ISNUMBER(OFFSET('Sanitation Data'!$F$4,0,10*ROW('Sanitation Data'!F172))),'Data Summary'!CU178="Yes"),100-OFFSET('Sanitation Data'!$F$4,0,10*ROW('Sanitation Data'!F172)),NA())</f>
        <v>#N/A</v>
      </c>
      <c r="AG178" s="538" t="e">
        <f ca="1">+IF(AND(ISNUMBER(OFFSET('Sanitation Data'!$F$6,0,10*ROW('Sanitation Data'!F172))),'Data Summary'!CV178="Yes"),OFFSET('Sanitation Data'!$F$6,0,10*ROW('Sanitation Data'!F172)),NA())</f>
        <v>#N/A</v>
      </c>
      <c r="AH178" s="538" t="e">
        <f ca="1">+IF(AND(ISNUMBER(OFFSET('Sanitation Data'!$F$10,0,10*ROW('Sanitation Data'!F172))),'Data Summary'!CW178="Yes"),OFFSET('Sanitation Data'!$F$10,0,10*ROW('Sanitation Data'!F172)),NA())</f>
        <v>#N/A</v>
      </c>
      <c r="AI178" s="538" t="e">
        <f ca="1">+IF(AND(ISNUMBER(OFFSET('Sanitation Data'!$F$11,0,10*ROW('Sanitation Data'!F172))),'Data Summary'!CX178="Yes"),OFFSET('Sanitation Data'!$F$11,0,10*ROW('Sanitation Data'!F172)),NA())</f>
        <v>#N/A</v>
      </c>
      <c r="AJ178" s="538" t="e">
        <f ca="1">+IF(AND(ISNUMBER(OFFSET('Sanitation Data'!$F$12,0,10*ROW('Sanitation Data'!F172))),'Data Summary'!CY178="Yes"),OFFSET('Sanitation Data'!$F$12,0,10*ROW('Sanitation Data'!F172)),NA())</f>
        <v>#N/A</v>
      </c>
      <c r="AK178" s="538" t="e">
        <f ca="1">+IF(AND(ISNUMBER(OFFSET('Sanitation Data'!$G$4,0,10*ROW('Sanitation Data'!G172))),'Data Summary'!CZ178="Yes"),100-OFFSET('Sanitation Data'!$G$4,0,10*ROW('Sanitation Data'!G172)),NA())</f>
        <v>#N/A</v>
      </c>
      <c r="AL178" s="538" t="e">
        <f ca="1">+IF(AND(ISNUMBER(OFFSET('Sanitation Data'!$G$6,0,10*ROW('Sanitation Data'!G172))),'Data Summary'!DA178="Yes"),OFFSET('Sanitation Data'!$G$6,0,10*ROW('Sanitation Data'!G172)),NA())</f>
        <v>#N/A</v>
      </c>
      <c r="AM178" s="538" t="e">
        <f ca="1">+IF(AND(ISNUMBER(OFFSET('Sanitation Data'!$G$10,0,10*ROW('Sanitation Data'!G172))),'Data Summary'!DB178="Yes"),OFFSET('Sanitation Data'!$G$10,0,10*ROW('Sanitation Data'!G172)),NA())</f>
        <v>#N/A</v>
      </c>
      <c r="AN178" s="538" t="e">
        <f ca="1">+IF(AND(ISNUMBER(OFFSET('Sanitation Data'!$G$11,0,10*ROW('Sanitation Data'!G172))),'Data Summary'!DC178="Yes"),OFFSET('Sanitation Data'!$G$11,0,10*ROW('Sanitation Data'!G172)),NA())</f>
        <v>#N/A</v>
      </c>
      <c r="AO178" s="538" t="e">
        <f ca="1">+IF(AND(ISNUMBER(OFFSET('Sanitation Data'!$G$12,0,10*ROW('Sanitation Data'!G172))),'Data Summary'!DD178="Yes"),OFFSET('Sanitation Data'!$G$12,0,10*ROW('Sanitation Data'!G172)),NA())</f>
        <v>#N/A</v>
      </c>
      <c r="AP178" s="538" t="e">
        <f ca="1">+IF(AND(ISNUMBER(OFFSET('Sanitation Data'!$H$4,0,10*ROW('Sanitation Data'!H172))),'Data Summary'!DE178="Yes"),100-OFFSET('Sanitation Data'!$H$4,0,10*ROW('Sanitation Data'!H172)),NA())</f>
        <v>#N/A</v>
      </c>
      <c r="AQ178" s="538" t="e">
        <f ca="1">+IF(AND(ISNUMBER(OFFSET('Sanitation Data'!$H$6,0,10*ROW('Sanitation Data'!H172))),'Data Summary'!DF178="Yes"),OFFSET('Sanitation Data'!$H$6,0,10*ROW('Sanitation Data'!H172)),NA())</f>
        <v>#N/A</v>
      </c>
      <c r="AR178" s="538" t="e">
        <f ca="1">+IF(AND(ISNUMBER(OFFSET('Sanitation Data'!$H$10,0,10*ROW('Sanitation Data'!H172))),'Data Summary'!DG178="Yes"),OFFSET('Sanitation Data'!$H$10,0,10*ROW('Sanitation Data'!H172)),NA())</f>
        <v>#N/A</v>
      </c>
      <c r="AS178" s="538" t="e">
        <f ca="1">+IF(AND(ISNUMBER(OFFSET('Sanitation Data'!$H$11,0,10*ROW('Sanitation Data'!H172))),'Data Summary'!DH178="Yes"),OFFSET('Sanitation Data'!$H$11,0,10*ROW('Sanitation Data'!H172)),NA())</f>
        <v>#N/A</v>
      </c>
      <c r="AT178" s="538" t="e">
        <f ca="1">+IF(AND(ISNUMBER(OFFSET('Sanitation Data'!$H$12,0,10*ROW('Sanitation Data'!H172))),'Data Summary'!DI178="Yes"),OFFSET('Sanitation Data'!$H$12,0,10*ROW('Sanitation Data'!H172)),NA())</f>
        <v>#N/A</v>
      </c>
      <c r="AU178" s="538" t="e">
        <f ca="1">+IF(AND(ISNUMBER(OFFSET('Sanitation Data'!$I$4,0,10*ROW('Sanitation Data'!I172))),'Data Summary'!DJ178="Yes"),100-OFFSET('Sanitation Data'!$I$4,0,10*ROW('Sanitation Data'!I172)),NA())</f>
        <v>#N/A</v>
      </c>
      <c r="AV178" s="538" t="e">
        <f ca="1">+IF(AND(ISNUMBER(OFFSET('Sanitation Data'!$I$6,0,10*ROW('Sanitation Data'!I172))),'Data Summary'!DK178="Yes"),OFFSET('Sanitation Data'!$I$6,0,10*ROW('Sanitation Data'!I172)),NA())</f>
        <v>#N/A</v>
      </c>
      <c r="AW178" s="538" t="e">
        <f ca="1">+IF(AND(ISNUMBER(OFFSET('Sanitation Data'!$I$10,0,10*ROW('Sanitation Data'!I172))),'Data Summary'!DL178="Yes"),OFFSET('Sanitation Data'!$I$10,0,10*ROW('Sanitation Data'!I172)),NA())</f>
        <v>#N/A</v>
      </c>
      <c r="AX178" s="538" t="e">
        <f ca="1">+IF(AND(ISNUMBER(OFFSET('Sanitation Data'!$I$11,0,10*ROW('Sanitation Data'!I172))),'Data Summary'!DM178="Yes"),OFFSET('Sanitation Data'!$I$11,0,10*ROW('Sanitation Data'!I172)),NA())</f>
        <v>#N/A</v>
      </c>
      <c r="AY178" s="538" t="e">
        <f ca="1">+IF(AND(ISNUMBER(OFFSET('Sanitation Data'!$I$12,0,10*ROW('Sanitation Data'!I172))),'Data Summary'!DN178="Yes"),OFFSET('Sanitation Data'!$I$12,0,10*ROW('Sanitation Data'!I172)),NA())</f>
        <v>#N/A</v>
      </c>
      <c r="AZ178" s="539" t="e">
        <f ca="1">+IF(AND(ISNUMBER(OFFSET('Hygiene Data'!$D$5,0,10*ROW('Hygiene Data'!D172))),'Data Summary'!DO178="Yes"),OFFSET('Hygiene Data'!$D$5,0,10*ROW('Hygiene Data'!D172)),NA())</f>
        <v>#N/A</v>
      </c>
      <c r="BA178" s="539" t="e">
        <f ca="1">+IF(AND(ISNUMBER(OFFSET('Hygiene Data'!$D$7,0,10*ROW('Hygiene Data'!D172))),'Data Summary'!DP178="Yes"),OFFSET('Hygiene Data'!$D$7,0,10*ROW('Hygiene Data'!D172)),NA())</f>
        <v>#N/A</v>
      </c>
      <c r="BB178" s="539" t="e">
        <f ca="1">+IF(AND(ISNUMBER(OFFSET('Hygiene Data'!$D$9,0,10*ROW('Hygiene Data'!D172))),'Data Summary'!DQ178="Yes"),OFFSET('Hygiene Data'!$D$9,0,10*ROW('Hygiene Data'!D172)),NA())</f>
        <v>#N/A</v>
      </c>
      <c r="BC178" s="539" t="e">
        <f ca="1">+IF(AND(ISNUMBER(OFFSET('Hygiene Data'!$E$5,0,10*ROW('Hygiene Data'!E172))),'Data Summary'!DR178="Yes"),OFFSET('Hygiene Data'!$E$5,0,10*ROW('Hygiene Data'!E172)),NA())</f>
        <v>#N/A</v>
      </c>
      <c r="BD178" s="539" t="e">
        <f ca="1">+IF(AND(ISNUMBER(OFFSET('Hygiene Data'!$E$7,0,10*ROW('Hygiene Data'!E172))),'Data Summary'!DS178="Yes"),OFFSET('Hygiene Data'!$E$7,0,10*ROW('Hygiene Data'!E172)),NA())</f>
        <v>#N/A</v>
      </c>
      <c r="BE178" s="539" t="e">
        <f ca="1">+IF(AND(ISNUMBER(OFFSET('Hygiene Data'!$E$9,0,10*ROW('Hygiene Data'!E172))),'Data Summary'!DT178="Yes"),OFFSET('Hygiene Data'!$E$9,0,10*ROW('Hygiene Data'!E172)),NA())</f>
        <v>#N/A</v>
      </c>
      <c r="BF178" s="539" t="e">
        <f ca="1">+IF(AND(ISNUMBER(OFFSET('Hygiene Data'!$F$5,0,10*ROW('Hygiene Data'!F172))),'Data Summary'!DU178="Yes"),OFFSET('Hygiene Data'!$F$5,0,10*ROW('Hygiene Data'!F172)),NA())</f>
        <v>#N/A</v>
      </c>
      <c r="BG178" s="539" t="e">
        <f ca="1">+IF(AND(ISNUMBER(OFFSET('Hygiene Data'!$F$7,0,10*ROW('Hygiene Data'!F172))),'Data Summary'!DV178="Yes"),OFFSET('Hygiene Data'!$F$7,0,10*ROW('Hygiene Data'!F172)),NA())</f>
        <v>#N/A</v>
      </c>
      <c r="BH178" s="539" t="e">
        <f ca="1">+IF(AND(ISNUMBER(OFFSET('Hygiene Data'!$F$9,0,10*ROW('Hygiene Data'!F172))),'Data Summary'!DW178="Yes"),OFFSET('Hygiene Data'!$F$9,0,10*ROW('Hygiene Data'!F172)),NA())</f>
        <v>#N/A</v>
      </c>
      <c r="BI178" s="539" t="e">
        <f ca="1">+IF(AND(ISNUMBER(OFFSET('Hygiene Data'!$G$5,0,10*ROW('Hygiene Data'!G172))),'Data Summary'!DX178="Yes"),OFFSET('Hygiene Data'!$G$5,0,10*ROW('Hygiene Data'!G172)),NA())</f>
        <v>#N/A</v>
      </c>
      <c r="BJ178" s="539" t="e">
        <f ca="1">+IF(AND(ISNUMBER(OFFSET('Hygiene Data'!$G$7,0,10*ROW('Hygiene Data'!G172))),'Data Summary'!DY178="Yes"),OFFSET('Hygiene Data'!$G$7,0,10*ROW('Hygiene Data'!G172)),NA())</f>
        <v>#N/A</v>
      </c>
      <c r="BK178" s="539" t="e">
        <f ca="1">+IF(AND(ISNUMBER(OFFSET('Hygiene Data'!$G$9,0,10*ROW('Hygiene Data'!G172))),'Data Summary'!DZ178="Yes"),OFFSET('Hygiene Data'!$G$9,0,10*ROW('Hygiene Data'!G172)),NA())</f>
        <v>#N/A</v>
      </c>
      <c r="BL178" s="539" t="e">
        <f ca="1">+IF(AND(ISNUMBER(OFFSET('Hygiene Data'!$H$5,0,10*ROW('Hygiene Data'!H172))),'Data Summary'!EA178="Yes"),OFFSET('Hygiene Data'!$H$5,0,10*ROW('Hygiene Data'!H172)),NA())</f>
        <v>#N/A</v>
      </c>
      <c r="BM178" s="539" t="e">
        <f ca="1">+IF(AND(ISNUMBER(OFFSET('Hygiene Data'!$H$7,0,10*ROW('Hygiene Data'!H172))),'Data Summary'!EB178="Yes"),OFFSET('Hygiene Data'!$H$7,0,10*ROW('Hygiene Data'!H172)),NA())</f>
        <v>#N/A</v>
      </c>
      <c r="BN178" s="539" t="e">
        <f ca="1">+IF(AND(ISNUMBER(OFFSET('Hygiene Data'!$H$9,0,10*ROW('Hygiene Data'!H172))),'Data Summary'!EC178="Yes"),OFFSET('Hygiene Data'!$H$9,0,10*ROW('Hygiene Data'!H172)),NA())</f>
        <v>#N/A</v>
      </c>
      <c r="BO178" s="539" t="e">
        <f ca="1">+IF(AND(ISNUMBER(OFFSET('Hygiene Data'!$I$5,0,10*ROW('Hygiene Data'!I172))),'Data Summary'!ED178="Yes"),OFFSET('Hygiene Data'!$I$5,0,10*ROW('Hygiene Data'!I172)),NA())</f>
        <v>#N/A</v>
      </c>
      <c r="BP178" s="539" t="e">
        <f ca="1">+IF(AND(ISNUMBER(OFFSET('Hygiene Data'!$I$7,0,10*ROW('Hygiene Data'!I172))),'Data Summary'!EE178="Yes"),OFFSET('Hygiene Data'!$I$7,0,10*ROW('Hygiene Data'!I172)),NA())</f>
        <v>#N/A</v>
      </c>
      <c r="BQ178" s="539" t="e">
        <f ca="1">+IF(AND(ISNUMBER(OFFSET('Hygiene Data'!$I$9,0,10*ROW('Hygiene Data'!I172))),'Data Summary'!EF178="Yes"),OFFSET('Hygiene Data'!$I$9,0,10*ROW('Hygiene Data'!I172)),NA())</f>
        <v>#N/A</v>
      </c>
    </row>
    <row r="179" spans="1:69" x14ac:dyDescent="0.25">
      <c r="A179" s="535" t="e">
        <f ca="1">+RIGHT('Data Summary'!A179,LEN('Data Summary'!A179)-9)</f>
        <v>#VALUE!</v>
      </c>
      <c r="B179" s="509" t="str">
        <f ca="1">+IF(ISTEXT('Data Summary'!B179),'Data Summary'!B179,"")</f>
        <v/>
      </c>
      <c r="C179" s="536" t="e">
        <f ca="1">+VALUE('Data Summary'!C179)</f>
        <v>#VALUE!</v>
      </c>
      <c r="D179" s="537" t="e">
        <f ca="1">+IF(AND(ISNUMBER(OFFSET('Water Data'!$D$4,0,10*ROW('Water Data'!D173))),'Data Summary'!BS179="Yes"),100-OFFSET('Water Data'!$D$4,0,10*ROW('Water Data'!D173)),NA())</f>
        <v>#N/A</v>
      </c>
      <c r="E179" s="537" t="e">
        <f ca="1">+IF(AND(ISNUMBER(OFFSET('Water Data'!$D$6,0,10*ROW('Water Data'!D173))),'Data Summary'!BT179="Yes"),OFFSET('Water Data'!$D$6,0,10*ROW('Water Data'!D173)),NA())</f>
        <v>#N/A</v>
      </c>
      <c r="F179" s="537" t="e">
        <f ca="1">+IF(AND(ISNUMBER(OFFSET('Water Data'!$D$9,0,10*ROW('Water Data'!D173))),'Data Summary'!BU179="Yes"),OFFSET('Water Data'!$D$9,0,10*ROW('Water Data'!D173)),NA())</f>
        <v>#N/A</v>
      </c>
      <c r="G179" s="537" t="e">
        <f ca="1">+IF(AND(ISNUMBER(OFFSET('Water Data'!$E$4,0,10*ROW('Water Data'!E173))),'Data Summary'!BV179="Yes"),100-OFFSET('Water Data'!$E$4,0,10*ROW('Water Data'!E173)),NA())</f>
        <v>#N/A</v>
      </c>
      <c r="H179" s="537" t="e">
        <f ca="1">+IF(AND(ISNUMBER(OFFSET('Water Data'!$E$6,0,10*ROW('Water Data'!E173))),'Data Summary'!BW179="Yes"),OFFSET('Water Data'!$E$6,0,10*ROW('Water Data'!E173)),NA())</f>
        <v>#N/A</v>
      </c>
      <c r="I179" s="537" t="e">
        <f ca="1">+IF(AND(ISNUMBER(OFFSET('Water Data'!$E$9,0,10*ROW('Water Data'!E173))),'Data Summary'!BX179="Yes"),OFFSET('Water Data'!$E$9,0,10*ROW('Water Data'!E173)),NA())</f>
        <v>#N/A</v>
      </c>
      <c r="J179" s="537" t="e">
        <f ca="1">+IF(AND(ISNUMBER(OFFSET('Water Data'!$F$4,0,10*ROW('Water Data'!F173))),'Data Summary'!BY179="Yes"),100-OFFSET('Water Data'!$F$4,0,10*ROW('Water Data'!F173)),NA())</f>
        <v>#N/A</v>
      </c>
      <c r="K179" s="537" t="e">
        <f ca="1">+IF(AND(ISNUMBER(OFFSET('Water Data'!$F$6,0,10*ROW('Water Data'!F173))),'Data Summary'!BZ179="Yes"),OFFSET('Water Data'!$F$6,0,10*ROW('Water Data'!F173)),NA())</f>
        <v>#N/A</v>
      </c>
      <c r="L179" s="537" t="e">
        <f ca="1">+IF(AND(ISNUMBER(OFFSET('Water Data'!$F$9,0,10*ROW('Water Data'!F173))),'Data Summary'!CA179="Yes"),OFFSET('Water Data'!$F$9,0,10*ROW('Water Data'!F173)),NA())</f>
        <v>#N/A</v>
      </c>
      <c r="M179" s="537" t="e">
        <f ca="1">+IF(AND(ISNUMBER(OFFSET('Water Data'!$G$4,0,10*ROW('Water Data'!G173))),'Data Summary'!CB179="Yes"),100-OFFSET('Water Data'!$G$4,0,10*ROW('Water Data'!G173)),NA())</f>
        <v>#N/A</v>
      </c>
      <c r="N179" s="537" t="e">
        <f ca="1">+IF(AND(ISNUMBER(OFFSET('Water Data'!$G$6,0,10*ROW('Water Data'!G173))),'Data Summary'!CC179="Yes"),OFFSET('Water Data'!$G$6,0,10*ROW('Water Data'!G173)),NA())</f>
        <v>#N/A</v>
      </c>
      <c r="O179" s="537" t="e">
        <f ca="1">+IF(AND(ISNUMBER(OFFSET('Water Data'!$G$9,0,10*ROW('Water Data'!G173))),'Data Summary'!CD179="Yes"),OFFSET('Water Data'!$G$9,0,10*ROW('Water Data'!G173)),NA())</f>
        <v>#N/A</v>
      </c>
      <c r="P179" s="537" t="e">
        <f ca="1">+IF(AND(ISNUMBER(OFFSET('Water Data'!$H$4,0,10*ROW('Water Data'!H173))),'Data Summary'!CE179="Yes"),100-OFFSET('Water Data'!$H$4,0,10*ROW('Water Data'!H173)),NA())</f>
        <v>#N/A</v>
      </c>
      <c r="Q179" s="537" t="e">
        <f ca="1">+IF(AND(ISNUMBER(OFFSET('Water Data'!$H$6,0,10*ROW('Water Data'!H173))),'Data Summary'!CF179="Yes"),OFFSET('Water Data'!$H$6,0,10*ROW('Water Data'!H173)),NA())</f>
        <v>#N/A</v>
      </c>
      <c r="R179" s="537" t="e">
        <f ca="1">+IF(AND(ISNUMBER(OFFSET('Water Data'!$H$9,0,10*ROW('Water Data'!H173))),'Data Summary'!CG179="Yes"),OFFSET('Water Data'!$H$9,0,10*ROW('Water Data'!H173)),NA())</f>
        <v>#N/A</v>
      </c>
      <c r="S179" s="537" t="e">
        <f ca="1">+IF(AND(ISNUMBER(OFFSET('Water Data'!$I$4,0,10*ROW('Water Data'!I173))),'Data Summary'!CH179="Yes"),100-OFFSET('Water Data'!$I$4,0,10*ROW('Water Data'!I173)),NA())</f>
        <v>#N/A</v>
      </c>
      <c r="T179" s="537" t="e">
        <f ca="1">+IF(AND(ISNUMBER(OFFSET('Water Data'!$I$6,0,10*ROW('Water Data'!I173))),'Data Summary'!CI179="Yes"),OFFSET('Water Data'!$I$6,0,10*ROW('Water Data'!I173)),NA())</f>
        <v>#N/A</v>
      </c>
      <c r="U179" s="537" t="e">
        <f ca="1">+IF(AND(ISNUMBER(OFFSET('Water Data'!$I$9,0,10*ROW('Water Data'!I173))),'Data Summary'!CJ179="Yes"),OFFSET('Water Data'!$I$9,0,10*ROW('Water Data'!I173)),NA())</f>
        <v>#N/A</v>
      </c>
      <c r="V179" s="538" t="e">
        <f ca="1">+IF(AND(ISNUMBER(OFFSET('Sanitation Data'!$D$4,0,10*ROW('Sanitation Data'!D173))),'Data Summary'!CK179="Yes"),100-OFFSET('Sanitation Data'!$D$4,0,10*ROW('Sanitation Data'!D173)),NA())</f>
        <v>#N/A</v>
      </c>
      <c r="W179" s="538" t="e">
        <f ca="1">+IF(AND(ISNUMBER(OFFSET('Sanitation Data'!$D$6,0,10*ROW('Sanitation Data'!D173))),'Data Summary'!CL179="Yes"),OFFSET('Sanitation Data'!$D$6,0,10*ROW('Sanitation Data'!D173)),NA())</f>
        <v>#N/A</v>
      </c>
      <c r="X179" s="538" t="e">
        <f ca="1">+IF(AND(ISNUMBER(OFFSET('Sanitation Data'!$D$10,0,10*ROW('Sanitation Data'!D173))),'Data Summary'!CM179="Yes"),OFFSET('Sanitation Data'!$D$10,0,10*ROW('Sanitation Data'!D173)),NA())</f>
        <v>#N/A</v>
      </c>
      <c r="Y179" s="538" t="e">
        <f ca="1">+IF(AND(ISNUMBER(OFFSET('Sanitation Data'!$D$11,0,10*ROW('Sanitation Data'!D173))),'Data Summary'!CN179="Yes"),OFFSET('Sanitation Data'!$D$11,0,10*ROW('Sanitation Data'!D173)),NA())</f>
        <v>#N/A</v>
      </c>
      <c r="Z179" s="538" t="e">
        <f ca="1">+IF(AND(ISNUMBER(OFFSET('Sanitation Data'!$D$12,0,10*ROW('Sanitation Data'!D173))),'Data Summary'!CO179="Yes"),OFFSET('Sanitation Data'!$D$12,0,10*ROW('Sanitation Data'!D173)),NA())</f>
        <v>#N/A</v>
      </c>
      <c r="AA179" s="538" t="e">
        <f ca="1">+IF(AND(ISNUMBER(OFFSET('Sanitation Data'!$E$4,0,10*ROW('Sanitation Data'!E173))),'Data Summary'!CP179="Yes"),100-OFFSET('Sanitation Data'!$E$4,0,10*ROW('Sanitation Data'!E173)),NA())</f>
        <v>#N/A</v>
      </c>
      <c r="AB179" s="538" t="e">
        <f ca="1">+IF(AND(ISNUMBER(OFFSET('Sanitation Data'!$E$6,0,10*ROW('Sanitation Data'!E173))),'Data Summary'!CQ179="Yes"),OFFSET('Sanitation Data'!$E$6,0,10*ROW('Sanitation Data'!E173)),NA())</f>
        <v>#N/A</v>
      </c>
      <c r="AC179" s="538" t="e">
        <f ca="1">+IF(AND(ISNUMBER(OFFSET('Sanitation Data'!$E$10,0,10*ROW('Sanitation Data'!E173))),'Data Summary'!CR179="Yes"),OFFSET('Sanitation Data'!$E$10,0,10*ROW('Sanitation Data'!E173)),NA())</f>
        <v>#N/A</v>
      </c>
      <c r="AD179" s="538" t="e">
        <f ca="1">+IF(AND(ISNUMBER(OFFSET('Sanitation Data'!$E$11,0,10*ROW('Sanitation Data'!E173))),'Data Summary'!CS179="Yes"),OFFSET('Sanitation Data'!$E$11,0,10*ROW('Sanitation Data'!E173)),NA())</f>
        <v>#N/A</v>
      </c>
      <c r="AE179" s="538" t="e">
        <f ca="1">+IF(AND(ISNUMBER(OFFSET('Sanitation Data'!$E$12,0,10*ROW('Sanitation Data'!E173))),'Data Summary'!CT179="Yes"),OFFSET('Sanitation Data'!$E$12,0,10*ROW('Sanitation Data'!E173)),NA())</f>
        <v>#N/A</v>
      </c>
      <c r="AF179" s="538" t="e">
        <f ca="1">+IF(AND(ISNUMBER(OFFSET('Sanitation Data'!$F$4,0,10*ROW('Sanitation Data'!F173))),'Data Summary'!CU179="Yes"),100-OFFSET('Sanitation Data'!$F$4,0,10*ROW('Sanitation Data'!F173)),NA())</f>
        <v>#N/A</v>
      </c>
      <c r="AG179" s="538" t="e">
        <f ca="1">+IF(AND(ISNUMBER(OFFSET('Sanitation Data'!$F$6,0,10*ROW('Sanitation Data'!F173))),'Data Summary'!CV179="Yes"),OFFSET('Sanitation Data'!$F$6,0,10*ROW('Sanitation Data'!F173)),NA())</f>
        <v>#N/A</v>
      </c>
      <c r="AH179" s="538" t="e">
        <f ca="1">+IF(AND(ISNUMBER(OFFSET('Sanitation Data'!$F$10,0,10*ROW('Sanitation Data'!F173))),'Data Summary'!CW179="Yes"),OFFSET('Sanitation Data'!$F$10,0,10*ROW('Sanitation Data'!F173)),NA())</f>
        <v>#N/A</v>
      </c>
      <c r="AI179" s="538" t="e">
        <f ca="1">+IF(AND(ISNUMBER(OFFSET('Sanitation Data'!$F$11,0,10*ROW('Sanitation Data'!F173))),'Data Summary'!CX179="Yes"),OFFSET('Sanitation Data'!$F$11,0,10*ROW('Sanitation Data'!F173)),NA())</f>
        <v>#N/A</v>
      </c>
      <c r="AJ179" s="538" t="e">
        <f ca="1">+IF(AND(ISNUMBER(OFFSET('Sanitation Data'!$F$12,0,10*ROW('Sanitation Data'!F173))),'Data Summary'!CY179="Yes"),OFFSET('Sanitation Data'!$F$12,0,10*ROW('Sanitation Data'!F173)),NA())</f>
        <v>#N/A</v>
      </c>
      <c r="AK179" s="538" t="e">
        <f ca="1">+IF(AND(ISNUMBER(OFFSET('Sanitation Data'!$G$4,0,10*ROW('Sanitation Data'!G173))),'Data Summary'!CZ179="Yes"),100-OFFSET('Sanitation Data'!$G$4,0,10*ROW('Sanitation Data'!G173)),NA())</f>
        <v>#N/A</v>
      </c>
      <c r="AL179" s="538" t="e">
        <f ca="1">+IF(AND(ISNUMBER(OFFSET('Sanitation Data'!$G$6,0,10*ROW('Sanitation Data'!G173))),'Data Summary'!DA179="Yes"),OFFSET('Sanitation Data'!$G$6,0,10*ROW('Sanitation Data'!G173)),NA())</f>
        <v>#N/A</v>
      </c>
      <c r="AM179" s="538" t="e">
        <f ca="1">+IF(AND(ISNUMBER(OFFSET('Sanitation Data'!$G$10,0,10*ROW('Sanitation Data'!G173))),'Data Summary'!DB179="Yes"),OFFSET('Sanitation Data'!$G$10,0,10*ROW('Sanitation Data'!G173)),NA())</f>
        <v>#N/A</v>
      </c>
      <c r="AN179" s="538" t="e">
        <f ca="1">+IF(AND(ISNUMBER(OFFSET('Sanitation Data'!$G$11,0,10*ROW('Sanitation Data'!G173))),'Data Summary'!DC179="Yes"),OFFSET('Sanitation Data'!$G$11,0,10*ROW('Sanitation Data'!G173)),NA())</f>
        <v>#N/A</v>
      </c>
      <c r="AO179" s="538" t="e">
        <f ca="1">+IF(AND(ISNUMBER(OFFSET('Sanitation Data'!$G$12,0,10*ROW('Sanitation Data'!G173))),'Data Summary'!DD179="Yes"),OFFSET('Sanitation Data'!$G$12,0,10*ROW('Sanitation Data'!G173)),NA())</f>
        <v>#N/A</v>
      </c>
      <c r="AP179" s="538" t="e">
        <f ca="1">+IF(AND(ISNUMBER(OFFSET('Sanitation Data'!$H$4,0,10*ROW('Sanitation Data'!H173))),'Data Summary'!DE179="Yes"),100-OFFSET('Sanitation Data'!$H$4,0,10*ROW('Sanitation Data'!H173)),NA())</f>
        <v>#N/A</v>
      </c>
      <c r="AQ179" s="538" t="e">
        <f ca="1">+IF(AND(ISNUMBER(OFFSET('Sanitation Data'!$H$6,0,10*ROW('Sanitation Data'!H173))),'Data Summary'!DF179="Yes"),OFFSET('Sanitation Data'!$H$6,0,10*ROW('Sanitation Data'!H173)),NA())</f>
        <v>#N/A</v>
      </c>
      <c r="AR179" s="538" t="e">
        <f ca="1">+IF(AND(ISNUMBER(OFFSET('Sanitation Data'!$H$10,0,10*ROW('Sanitation Data'!H173))),'Data Summary'!DG179="Yes"),OFFSET('Sanitation Data'!$H$10,0,10*ROW('Sanitation Data'!H173)),NA())</f>
        <v>#N/A</v>
      </c>
      <c r="AS179" s="538" t="e">
        <f ca="1">+IF(AND(ISNUMBER(OFFSET('Sanitation Data'!$H$11,0,10*ROW('Sanitation Data'!H173))),'Data Summary'!DH179="Yes"),OFFSET('Sanitation Data'!$H$11,0,10*ROW('Sanitation Data'!H173)),NA())</f>
        <v>#N/A</v>
      </c>
      <c r="AT179" s="538" t="e">
        <f ca="1">+IF(AND(ISNUMBER(OFFSET('Sanitation Data'!$H$12,0,10*ROW('Sanitation Data'!H173))),'Data Summary'!DI179="Yes"),OFFSET('Sanitation Data'!$H$12,0,10*ROW('Sanitation Data'!H173)),NA())</f>
        <v>#N/A</v>
      </c>
      <c r="AU179" s="538" t="e">
        <f ca="1">+IF(AND(ISNUMBER(OFFSET('Sanitation Data'!$I$4,0,10*ROW('Sanitation Data'!I173))),'Data Summary'!DJ179="Yes"),100-OFFSET('Sanitation Data'!$I$4,0,10*ROW('Sanitation Data'!I173)),NA())</f>
        <v>#N/A</v>
      </c>
      <c r="AV179" s="538" t="e">
        <f ca="1">+IF(AND(ISNUMBER(OFFSET('Sanitation Data'!$I$6,0,10*ROW('Sanitation Data'!I173))),'Data Summary'!DK179="Yes"),OFFSET('Sanitation Data'!$I$6,0,10*ROW('Sanitation Data'!I173)),NA())</f>
        <v>#N/A</v>
      </c>
      <c r="AW179" s="538" t="e">
        <f ca="1">+IF(AND(ISNUMBER(OFFSET('Sanitation Data'!$I$10,0,10*ROW('Sanitation Data'!I173))),'Data Summary'!DL179="Yes"),OFFSET('Sanitation Data'!$I$10,0,10*ROW('Sanitation Data'!I173)),NA())</f>
        <v>#N/A</v>
      </c>
      <c r="AX179" s="538" t="e">
        <f ca="1">+IF(AND(ISNUMBER(OFFSET('Sanitation Data'!$I$11,0,10*ROW('Sanitation Data'!I173))),'Data Summary'!DM179="Yes"),OFFSET('Sanitation Data'!$I$11,0,10*ROW('Sanitation Data'!I173)),NA())</f>
        <v>#N/A</v>
      </c>
      <c r="AY179" s="538" t="e">
        <f ca="1">+IF(AND(ISNUMBER(OFFSET('Sanitation Data'!$I$12,0,10*ROW('Sanitation Data'!I173))),'Data Summary'!DN179="Yes"),OFFSET('Sanitation Data'!$I$12,0,10*ROW('Sanitation Data'!I173)),NA())</f>
        <v>#N/A</v>
      </c>
      <c r="AZ179" s="539" t="e">
        <f ca="1">+IF(AND(ISNUMBER(OFFSET('Hygiene Data'!$D$5,0,10*ROW('Hygiene Data'!D173))),'Data Summary'!DO179="Yes"),OFFSET('Hygiene Data'!$D$5,0,10*ROW('Hygiene Data'!D173)),NA())</f>
        <v>#N/A</v>
      </c>
      <c r="BA179" s="539" t="e">
        <f ca="1">+IF(AND(ISNUMBER(OFFSET('Hygiene Data'!$D$7,0,10*ROW('Hygiene Data'!D173))),'Data Summary'!DP179="Yes"),OFFSET('Hygiene Data'!$D$7,0,10*ROW('Hygiene Data'!D173)),NA())</f>
        <v>#N/A</v>
      </c>
      <c r="BB179" s="539" t="e">
        <f ca="1">+IF(AND(ISNUMBER(OFFSET('Hygiene Data'!$D$9,0,10*ROW('Hygiene Data'!D173))),'Data Summary'!DQ179="Yes"),OFFSET('Hygiene Data'!$D$9,0,10*ROW('Hygiene Data'!D173)),NA())</f>
        <v>#N/A</v>
      </c>
      <c r="BC179" s="539" t="e">
        <f ca="1">+IF(AND(ISNUMBER(OFFSET('Hygiene Data'!$E$5,0,10*ROW('Hygiene Data'!E173))),'Data Summary'!DR179="Yes"),OFFSET('Hygiene Data'!$E$5,0,10*ROW('Hygiene Data'!E173)),NA())</f>
        <v>#N/A</v>
      </c>
      <c r="BD179" s="539" t="e">
        <f ca="1">+IF(AND(ISNUMBER(OFFSET('Hygiene Data'!$E$7,0,10*ROW('Hygiene Data'!E173))),'Data Summary'!DS179="Yes"),OFFSET('Hygiene Data'!$E$7,0,10*ROW('Hygiene Data'!E173)),NA())</f>
        <v>#N/A</v>
      </c>
      <c r="BE179" s="539" t="e">
        <f ca="1">+IF(AND(ISNUMBER(OFFSET('Hygiene Data'!$E$9,0,10*ROW('Hygiene Data'!E173))),'Data Summary'!DT179="Yes"),OFFSET('Hygiene Data'!$E$9,0,10*ROW('Hygiene Data'!E173)),NA())</f>
        <v>#N/A</v>
      </c>
      <c r="BF179" s="539" t="e">
        <f ca="1">+IF(AND(ISNUMBER(OFFSET('Hygiene Data'!$F$5,0,10*ROW('Hygiene Data'!F173))),'Data Summary'!DU179="Yes"),OFFSET('Hygiene Data'!$F$5,0,10*ROW('Hygiene Data'!F173)),NA())</f>
        <v>#N/A</v>
      </c>
      <c r="BG179" s="539" t="e">
        <f ca="1">+IF(AND(ISNUMBER(OFFSET('Hygiene Data'!$F$7,0,10*ROW('Hygiene Data'!F173))),'Data Summary'!DV179="Yes"),OFFSET('Hygiene Data'!$F$7,0,10*ROW('Hygiene Data'!F173)),NA())</f>
        <v>#N/A</v>
      </c>
      <c r="BH179" s="539" t="e">
        <f ca="1">+IF(AND(ISNUMBER(OFFSET('Hygiene Data'!$F$9,0,10*ROW('Hygiene Data'!F173))),'Data Summary'!DW179="Yes"),OFFSET('Hygiene Data'!$F$9,0,10*ROW('Hygiene Data'!F173)),NA())</f>
        <v>#N/A</v>
      </c>
      <c r="BI179" s="539" t="e">
        <f ca="1">+IF(AND(ISNUMBER(OFFSET('Hygiene Data'!$G$5,0,10*ROW('Hygiene Data'!G173))),'Data Summary'!DX179="Yes"),OFFSET('Hygiene Data'!$G$5,0,10*ROW('Hygiene Data'!G173)),NA())</f>
        <v>#N/A</v>
      </c>
      <c r="BJ179" s="539" t="e">
        <f ca="1">+IF(AND(ISNUMBER(OFFSET('Hygiene Data'!$G$7,0,10*ROW('Hygiene Data'!G173))),'Data Summary'!DY179="Yes"),OFFSET('Hygiene Data'!$G$7,0,10*ROW('Hygiene Data'!G173)),NA())</f>
        <v>#N/A</v>
      </c>
      <c r="BK179" s="539" t="e">
        <f ca="1">+IF(AND(ISNUMBER(OFFSET('Hygiene Data'!$G$9,0,10*ROW('Hygiene Data'!G173))),'Data Summary'!DZ179="Yes"),OFFSET('Hygiene Data'!$G$9,0,10*ROW('Hygiene Data'!G173)),NA())</f>
        <v>#N/A</v>
      </c>
      <c r="BL179" s="539" t="e">
        <f ca="1">+IF(AND(ISNUMBER(OFFSET('Hygiene Data'!$H$5,0,10*ROW('Hygiene Data'!H173))),'Data Summary'!EA179="Yes"),OFFSET('Hygiene Data'!$H$5,0,10*ROW('Hygiene Data'!H173)),NA())</f>
        <v>#N/A</v>
      </c>
      <c r="BM179" s="539" t="e">
        <f ca="1">+IF(AND(ISNUMBER(OFFSET('Hygiene Data'!$H$7,0,10*ROW('Hygiene Data'!H173))),'Data Summary'!EB179="Yes"),OFFSET('Hygiene Data'!$H$7,0,10*ROW('Hygiene Data'!H173)),NA())</f>
        <v>#N/A</v>
      </c>
      <c r="BN179" s="539" t="e">
        <f ca="1">+IF(AND(ISNUMBER(OFFSET('Hygiene Data'!$H$9,0,10*ROW('Hygiene Data'!H173))),'Data Summary'!EC179="Yes"),OFFSET('Hygiene Data'!$H$9,0,10*ROW('Hygiene Data'!H173)),NA())</f>
        <v>#N/A</v>
      </c>
      <c r="BO179" s="539" t="e">
        <f ca="1">+IF(AND(ISNUMBER(OFFSET('Hygiene Data'!$I$5,0,10*ROW('Hygiene Data'!I173))),'Data Summary'!ED179="Yes"),OFFSET('Hygiene Data'!$I$5,0,10*ROW('Hygiene Data'!I173)),NA())</f>
        <v>#N/A</v>
      </c>
      <c r="BP179" s="539" t="e">
        <f ca="1">+IF(AND(ISNUMBER(OFFSET('Hygiene Data'!$I$7,0,10*ROW('Hygiene Data'!I173))),'Data Summary'!EE179="Yes"),OFFSET('Hygiene Data'!$I$7,0,10*ROW('Hygiene Data'!I173)),NA())</f>
        <v>#N/A</v>
      </c>
      <c r="BQ179" s="539" t="e">
        <f ca="1">+IF(AND(ISNUMBER(OFFSET('Hygiene Data'!$I$9,0,10*ROW('Hygiene Data'!I173))),'Data Summary'!EF179="Yes"),OFFSET('Hygiene Data'!$I$9,0,10*ROW('Hygiene Data'!I173)),NA())</f>
        <v>#N/A</v>
      </c>
    </row>
    <row r="180" spans="1:69" x14ac:dyDescent="0.25">
      <c r="A180" s="535" t="e">
        <f ca="1">+RIGHT('Data Summary'!A180,LEN('Data Summary'!A180)-9)</f>
        <v>#VALUE!</v>
      </c>
      <c r="B180" s="509" t="str">
        <f ca="1">+IF(ISTEXT('Data Summary'!B180),'Data Summary'!B180,"")</f>
        <v/>
      </c>
      <c r="C180" s="536" t="e">
        <f ca="1">+VALUE('Data Summary'!C180)</f>
        <v>#VALUE!</v>
      </c>
      <c r="D180" s="537" t="e">
        <f ca="1">+IF(AND(ISNUMBER(OFFSET('Water Data'!$D$4,0,10*ROW('Water Data'!D174))),'Data Summary'!BS180="Yes"),100-OFFSET('Water Data'!$D$4,0,10*ROW('Water Data'!D174)),NA())</f>
        <v>#N/A</v>
      </c>
      <c r="E180" s="537" t="e">
        <f ca="1">+IF(AND(ISNUMBER(OFFSET('Water Data'!$D$6,0,10*ROW('Water Data'!D174))),'Data Summary'!BT180="Yes"),OFFSET('Water Data'!$D$6,0,10*ROW('Water Data'!D174)),NA())</f>
        <v>#N/A</v>
      </c>
      <c r="F180" s="537" t="e">
        <f ca="1">+IF(AND(ISNUMBER(OFFSET('Water Data'!$D$9,0,10*ROW('Water Data'!D174))),'Data Summary'!BU180="Yes"),OFFSET('Water Data'!$D$9,0,10*ROW('Water Data'!D174)),NA())</f>
        <v>#N/A</v>
      </c>
      <c r="G180" s="537" t="e">
        <f ca="1">+IF(AND(ISNUMBER(OFFSET('Water Data'!$E$4,0,10*ROW('Water Data'!E174))),'Data Summary'!BV180="Yes"),100-OFFSET('Water Data'!$E$4,0,10*ROW('Water Data'!E174)),NA())</f>
        <v>#N/A</v>
      </c>
      <c r="H180" s="537" t="e">
        <f ca="1">+IF(AND(ISNUMBER(OFFSET('Water Data'!$E$6,0,10*ROW('Water Data'!E174))),'Data Summary'!BW180="Yes"),OFFSET('Water Data'!$E$6,0,10*ROW('Water Data'!E174)),NA())</f>
        <v>#N/A</v>
      </c>
      <c r="I180" s="537" t="e">
        <f ca="1">+IF(AND(ISNUMBER(OFFSET('Water Data'!$E$9,0,10*ROW('Water Data'!E174))),'Data Summary'!BX180="Yes"),OFFSET('Water Data'!$E$9,0,10*ROW('Water Data'!E174)),NA())</f>
        <v>#N/A</v>
      </c>
      <c r="J180" s="537" t="e">
        <f ca="1">+IF(AND(ISNUMBER(OFFSET('Water Data'!$F$4,0,10*ROW('Water Data'!F174))),'Data Summary'!BY180="Yes"),100-OFFSET('Water Data'!$F$4,0,10*ROW('Water Data'!F174)),NA())</f>
        <v>#N/A</v>
      </c>
      <c r="K180" s="537" t="e">
        <f ca="1">+IF(AND(ISNUMBER(OFFSET('Water Data'!$F$6,0,10*ROW('Water Data'!F174))),'Data Summary'!BZ180="Yes"),OFFSET('Water Data'!$F$6,0,10*ROW('Water Data'!F174)),NA())</f>
        <v>#N/A</v>
      </c>
      <c r="L180" s="537" t="e">
        <f ca="1">+IF(AND(ISNUMBER(OFFSET('Water Data'!$F$9,0,10*ROW('Water Data'!F174))),'Data Summary'!CA180="Yes"),OFFSET('Water Data'!$F$9,0,10*ROW('Water Data'!F174)),NA())</f>
        <v>#N/A</v>
      </c>
      <c r="M180" s="537" t="e">
        <f ca="1">+IF(AND(ISNUMBER(OFFSET('Water Data'!$G$4,0,10*ROW('Water Data'!G174))),'Data Summary'!CB180="Yes"),100-OFFSET('Water Data'!$G$4,0,10*ROW('Water Data'!G174)),NA())</f>
        <v>#N/A</v>
      </c>
      <c r="N180" s="537" t="e">
        <f ca="1">+IF(AND(ISNUMBER(OFFSET('Water Data'!$G$6,0,10*ROW('Water Data'!G174))),'Data Summary'!CC180="Yes"),OFFSET('Water Data'!$G$6,0,10*ROW('Water Data'!G174)),NA())</f>
        <v>#N/A</v>
      </c>
      <c r="O180" s="537" t="e">
        <f ca="1">+IF(AND(ISNUMBER(OFFSET('Water Data'!$G$9,0,10*ROW('Water Data'!G174))),'Data Summary'!CD180="Yes"),OFFSET('Water Data'!$G$9,0,10*ROW('Water Data'!G174)),NA())</f>
        <v>#N/A</v>
      </c>
      <c r="P180" s="537" t="e">
        <f ca="1">+IF(AND(ISNUMBER(OFFSET('Water Data'!$H$4,0,10*ROW('Water Data'!H174))),'Data Summary'!CE180="Yes"),100-OFFSET('Water Data'!$H$4,0,10*ROW('Water Data'!H174)),NA())</f>
        <v>#N/A</v>
      </c>
      <c r="Q180" s="537" t="e">
        <f ca="1">+IF(AND(ISNUMBER(OFFSET('Water Data'!$H$6,0,10*ROW('Water Data'!H174))),'Data Summary'!CF180="Yes"),OFFSET('Water Data'!$H$6,0,10*ROW('Water Data'!H174)),NA())</f>
        <v>#N/A</v>
      </c>
      <c r="R180" s="537" t="e">
        <f ca="1">+IF(AND(ISNUMBER(OFFSET('Water Data'!$H$9,0,10*ROW('Water Data'!H174))),'Data Summary'!CG180="Yes"),OFFSET('Water Data'!$H$9,0,10*ROW('Water Data'!H174)),NA())</f>
        <v>#N/A</v>
      </c>
      <c r="S180" s="537" t="e">
        <f ca="1">+IF(AND(ISNUMBER(OFFSET('Water Data'!$I$4,0,10*ROW('Water Data'!I174))),'Data Summary'!CH180="Yes"),100-OFFSET('Water Data'!$I$4,0,10*ROW('Water Data'!I174)),NA())</f>
        <v>#N/A</v>
      </c>
      <c r="T180" s="537" t="e">
        <f ca="1">+IF(AND(ISNUMBER(OFFSET('Water Data'!$I$6,0,10*ROW('Water Data'!I174))),'Data Summary'!CI180="Yes"),OFFSET('Water Data'!$I$6,0,10*ROW('Water Data'!I174)),NA())</f>
        <v>#N/A</v>
      </c>
      <c r="U180" s="537" t="e">
        <f ca="1">+IF(AND(ISNUMBER(OFFSET('Water Data'!$I$9,0,10*ROW('Water Data'!I174))),'Data Summary'!CJ180="Yes"),OFFSET('Water Data'!$I$9,0,10*ROW('Water Data'!I174)),NA())</f>
        <v>#N/A</v>
      </c>
      <c r="V180" s="538" t="e">
        <f ca="1">+IF(AND(ISNUMBER(OFFSET('Sanitation Data'!$D$4,0,10*ROW('Sanitation Data'!D174))),'Data Summary'!CK180="Yes"),100-OFFSET('Sanitation Data'!$D$4,0,10*ROW('Sanitation Data'!D174)),NA())</f>
        <v>#N/A</v>
      </c>
      <c r="W180" s="538" t="e">
        <f ca="1">+IF(AND(ISNUMBER(OFFSET('Sanitation Data'!$D$6,0,10*ROW('Sanitation Data'!D174))),'Data Summary'!CL180="Yes"),OFFSET('Sanitation Data'!$D$6,0,10*ROW('Sanitation Data'!D174)),NA())</f>
        <v>#N/A</v>
      </c>
      <c r="X180" s="538" t="e">
        <f ca="1">+IF(AND(ISNUMBER(OFFSET('Sanitation Data'!$D$10,0,10*ROW('Sanitation Data'!D174))),'Data Summary'!CM180="Yes"),OFFSET('Sanitation Data'!$D$10,0,10*ROW('Sanitation Data'!D174)),NA())</f>
        <v>#N/A</v>
      </c>
      <c r="Y180" s="538" t="e">
        <f ca="1">+IF(AND(ISNUMBER(OFFSET('Sanitation Data'!$D$11,0,10*ROW('Sanitation Data'!D174))),'Data Summary'!CN180="Yes"),OFFSET('Sanitation Data'!$D$11,0,10*ROW('Sanitation Data'!D174)),NA())</f>
        <v>#N/A</v>
      </c>
      <c r="Z180" s="538" t="e">
        <f ca="1">+IF(AND(ISNUMBER(OFFSET('Sanitation Data'!$D$12,0,10*ROW('Sanitation Data'!D174))),'Data Summary'!CO180="Yes"),OFFSET('Sanitation Data'!$D$12,0,10*ROW('Sanitation Data'!D174)),NA())</f>
        <v>#N/A</v>
      </c>
      <c r="AA180" s="538" t="e">
        <f ca="1">+IF(AND(ISNUMBER(OFFSET('Sanitation Data'!$E$4,0,10*ROW('Sanitation Data'!E174))),'Data Summary'!CP180="Yes"),100-OFFSET('Sanitation Data'!$E$4,0,10*ROW('Sanitation Data'!E174)),NA())</f>
        <v>#N/A</v>
      </c>
      <c r="AB180" s="538" t="e">
        <f ca="1">+IF(AND(ISNUMBER(OFFSET('Sanitation Data'!$E$6,0,10*ROW('Sanitation Data'!E174))),'Data Summary'!CQ180="Yes"),OFFSET('Sanitation Data'!$E$6,0,10*ROW('Sanitation Data'!E174)),NA())</f>
        <v>#N/A</v>
      </c>
      <c r="AC180" s="538" t="e">
        <f ca="1">+IF(AND(ISNUMBER(OFFSET('Sanitation Data'!$E$10,0,10*ROW('Sanitation Data'!E174))),'Data Summary'!CR180="Yes"),OFFSET('Sanitation Data'!$E$10,0,10*ROW('Sanitation Data'!E174)),NA())</f>
        <v>#N/A</v>
      </c>
      <c r="AD180" s="538" t="e">
        <f ca="1">+IF(AND(ISNUMBER(OFFSET('Sanitation Data'!$E$11,0,10*ROW('Sanitation Data'!E174))),'Data Summary'!CS180="Yes"),OFFSET('Sanitation Data'!$E$11,0,10*ROW('Sanitation Data'!E174)),NA())</f>
        <v>#N/A</v>
      </c>
      <c r="AE180" s="538" t="e">
        <f ca="1">+IF(AND(ISNUMBER(OFFSET('Sanitation Data'!$E$12,0,10*ROW('Sanitation Data'!E174))),'Data Summary'!CT180="Yes"),OFFSET('Sanitation Data'!$E$12,0,10*ROW('Sanitation Data'!E174)),NA())</f>
        <v>#N/A</v>
      </c>
      <c r="AF180" s="538" t="e">
        <f ca="1">+IF(AND(ISNUMBER(OFFSET('Sanitation Data'!$F$4,0,10*ROW('Sanitation Data'!F174))),'Data Summary'!CU180="Yes"),100-OFFSET('Sanitation Data'!$F$4,0,10*ROW('Sanitation Data'!F174)),NA())</f>
        <v>#N/A</v>
      </c>
      <c r="AG180" s="538" t="e">
        <f ca="1">+IF(AND(ISNUMBER(OFFSET('Sanitation Data'!$F$6,0,10*ROW('Sanitation Data'!F174))),'Data Summary'!CV180="Yes"),OFFSET('Sanitation Data'!$F$6,0,10*ROW('Sanitation Data'!F174)),NA())</f>
        <v>#N/A</v>
      </c>
      <c r="AH180" s="538" t="e">
        <f ca="1">+IF(AND(ISNUMBER(OFFSET('Sanitation Data'!$F$10,0,10*ROW('Sanitation Data'!F174))),'Data Summary'!CW180="Yes"),OFFSET('Sanitation Data'!$F$10,0,10*ROW('Sanitation Data'!F174)),NA())</f>
        <v>#N/A</v>
      </c>
      <c r="AI180" s="538" t="e">
        <f ca="1">+IF(AND(ISNUMBER(OFFSET('Sanitation Data'!$F$11,0,10*ROW('Sanitation Data'!F174))),'Data Summary'!CX180="Yes"),OFFSET('Sanitation Data'!$F$11,0,10*ROW('Sanitation Data'!F174)),NA())</f>
        <v>#N/A</v>
      </c>
      <c r="AJ180" s="538" t="e">
        <f ca="1">+IF(AND(ISNUMBER(OFFSET('Sanitation Data'!$F$12,0,10*ROW('Sanitation Data'!F174))),'Data Summary'!CY180="Yes"),OFFSET('Sanitation Data'!$F$12,0,10*ROW('Sanitation Data'!F174)),NA())</f>
        <v>#N/A</v>
      </c>
      <c r="AK180" s="538" t="e">
        <f ca="1">+IF(AND(ISNUMBER(OFFSET('Sanitation Data'!$G$4,0,10*ROW('Sanitation Data'!G174))),'Data Summary'!CZ180="Yes"),100-OFFSET('Sanitation Data'!$G$4,0,10*ROW('Sanitation Data'!G174)),NA())</f>
        <v>#N/A</v>
      </c>
      <c r="AL180" s="538" t="e">
        <f ca="1">+IF(AND(ISNUMBER(OFFSET('Sanitation Data'!$G$6,0,10*ROW('Sanitation Data'!G174))),'Data Summary'!DA180="Yes"),OFFSET('Sanitation Data'!$G$6,0,10*ROW('Sanitation Data'!G174)),NA())</f>
        <v>#N/A</v>
      </c>
      <c r="AM180" s="538" t="e">
        <f ca="1">+IF(AND(ISNUMBER(OFFSET('Sanitation Data'!$G$10,0,10*ROW('Sanitation Data'!G174))),'Data Summary'!DB180="Yes"),OFFSET('Sanitation Data'!$G$10,0,10*ROW('Sanitation Data'!G174)),NA())</f>
        <v>#N/A</v>
      </c>
      <c r="AN180" s="538" t="e">
        <f ca="1">+IF(AND(ISNUMBER(OFFSET('Sanitation Data'!$G$11,0,10*ROW('Sanitation Data'!G174))),'Data Summary'!DC180="Yes"),OFFSET('Sanitation Data'!$G$11,0,10*ROW('Sanitation Data'!G174)),NA())</f>
        <v>#N/A</v>
      </c>
      <c r="AO180" s="538" t="e">
        <f ca="1">+IF(AND(ISNUMBER(OFFSET('Sanitation Data'!$G$12,0,10*ROW('Sanitation Data'!G174))),'Data Summary'!DD180="Yes"),OFFSET('Sanitation Data'!$G$12,0,10*ROW('Sanitation Data'!G174)),NA())</f>
        <v>#N/A</v>
      </c>
      <c r="AP180" s="538" t="e">
        <f ca="1">+IF(AND(ISNUMBER(OFFSET('Sanitation Data'!$H$4,0,10*ROW('Sanitation Data'!H174))),'Data Summary'!DE180="Yes"),100-OFFSET('Sanitation Data'!$H$4,0,10*ROW('Sanitation Data'!H174)),NA())</f>
        <v>#N/A</v>
      </c>
      <c r="AQ180" s="538" t="e">
        <f ca="1">+IF(AND(ISNUMBER(OFFSET('Sanitation Data'!$H$6,0,10*ROW('Sanitation Data'!H174))),'Data Summary'!DF180="Yes"),OFFSET('Sanitation Data'!$H$6,0,10*ROW('Sanitation Data'!H174)),NA())</f>
        <v>#N/A</v>
      </c>
      <c r="AR180" s="538" t="e">
        <f ca="1">+IF(AND(ISNUMBER(OFFSET('Sanitation Data'!$H$10,0,10*ROW('Sanitation Data'!H174))),'Data Summary'!DG180="Yes"),OFFSET('Sanitation Data'!$H$10,0,10*ROW('Sanitation Data'!H174)),NA())</f>
        <v>#N/A</v>
      </c>
      <c r="AS180" s="538" t="e">
        <f ca="1">+IF(AND(ISNUMBER(OFFSET('Sanitation Data'!$H$11,0,10*ROW('Sanitation Data'!H174))),'Data Summary'!DH180="Yes"),OFFSET('Sanitation Data'!$H$11,0,10*ROW('Sanitation Data'!H174)),NA())</f>
        <v>#N/A</v>
      </c>
      <c r="AT180" s="538" t="e">
        <f ca="1">+IF(AND(ISNUMBER(OFFSET('Sanitation Data'!$H$12,0,10*ROW('Sanitation Data'!H174))),'Data Summary'!DI180="Yes"),OFFSET('Sanitation Data'!$H$12,0,10*ROW('Sanitation Data'!H174)),NA())</f>
        <v>#N/A</v>
      </c>
      <c r="AU180" s="538" t="e">
        <f ca="1">+IF(AND(ISNUMBER(OFFSET('Sanitation Data'!$I$4,0,10*ROW('Sanitation Data'!I174))),'Data Summary'!DJ180="Yes"),100-OFFSET('Sanitation Data'!$I$4,0,10*ROW('Sanitation Data'!I174)),NA())</f>
        <v>#N/A</v>
      </c>
      <c r="AV180" s="538" t="e">
        <f ca="1">+IF(AND(ISNUMBER(OFFSET('Sanitation Data'!$I$6,0,10*ROW('Sanitation Data'!I174))),'Data Summary'!DK180="Yes"),OFFSET('Sanitation Data'!$I$6,0,10*ROW('Sanitation Data'!I174)),NA())</f>
        <v>#N/A</v>
      </c>
      <c r="AW180" s="538" t="e">
        <f ca="1">+IF(AND(ISNUMBER(OFFSET('Sanitation Data'!$I$10,0,10*ROW('Sanitation Data'!I174))),'Data Summary'!DL180="Yes"),OFFSET('Sanitation Data'!$I$10,0,10*ROW('Sanitation Data'!I174)),NA())</f>
        <v>#N/A</v>
      </c>
      <c r="AX180" s="538" t="e">
        <f ca="1">+IF(AND(ISNUMBER(OFFSET('Sanitation Data'!$I$11,0,10*ROW('Sanitation Data'!I174))),'Data Summary'!DM180="Yes"),OFFSET('Sanitation Data'!$I$11,0,10*ROW('Sanitation Data'!I174)),NA())</f>
        <v>#N/A</v>
      </c>
      <c r="AY180" s="538" t="e">
        <f ca="1">+IF(AND(ISNUMBER(OFFSET('Sanitation Data'!$I$12,0,10*ROW('Sanitation Data'!I174))),'Data Summary'!DN180="Yes"),OFFSET('Sanitation Data'!$I$12,0,10*ROW('Sanitation Data'!I174)),NA())</f>
        <v>#N/A</v>
      </c>
      <c r="AZ180" s="539" t="e">
        <f ca="1">+IF(AND(ISNUMBER(OFFSET('Hygiene Data'!$D$5,0,10*ROW('Hygiene Data'!D174))),'Data Summary'!DO180="Yes"),OFFSET('Hygiene Data'!$D$5,0,10*ROW('Hygiene Data'!D174)),NA())</f>
        <v>#N/A</v>
      </c>
      <c r="BA180" s="539" t="e">
        <f ca="1">+IF(AND(ISNUMBER(OFFSET('Hygiene Data'!$D$7,0,10*ROW('Hygiene Data'!D174))),'Data Summary'!DP180="Yes"),OFFSET('Hygiene Data'!$D$7,0,10*ROW('Hygiene Data'!D174)),NA())</f>
        <v>#N/A</v>
      </c>
      <c r="BB180" s="539" t="e">
        <f ca="1">+IF(AND(ISNUMBER(OFFSET('Hygiene Data'!$D$9,0,10*ROW('Hygiene Data'!D174))),'Data Summary'!DQ180="Yes"),OFFSET('Hygiene Data'!$D$9,0,10*ROW('Hygiene Data'!D174)),NA())</f>
        <v>#N/A</v>
      </c>
      <c r="BC180" s="539" t="e">
        <f ca="1">+IF(AND(ISNUMBER(OFFSET('Hygiene Data'!$E$5,0,10*ROW('Hygiene Data'!E174))),'Data Summary'!DR180="Yes"),OFFSET('Hygiene Data'!$E$5,0,10*ROW('Hygiene Data'!E174)),NA())</f>
        <v>#N/A</v>
      </c>
      <c r="BD180" s="539" t="e">
        <f ca="1">+IF(AND(ISNUMBER(OFFSET('Hygiene Data'!$E$7,0,10*ROW('Hygiene Data'!E174))),'Data Summary'!DS180="Yes"),OFFSET('Hygiene Data'!$E$7,0,10*ROW('Hygiene Data'!E174)),NA())</f>
        <v>#N/A</v>
      </c>
      <c r="BE180" s="539" t="e">
        <f ca="1">+IF(AND(ISNUMBER(OFFSET('Hygiene Data'!$E$9,0,10*ROW('Hygiene Data'!E174))),'Data Summary'!DT180="Yes"),OFFSET('Hygiene Data'!$E$9,0,10*ROW('Hygiene Data'!E174)),NA())</f>
        <v>#N/A</v>
      </c>
      <c r="BF180" s="539" t="e">
        <f ca="1">+IF(AND(ISNUMBER(OFFSET('Hygiene Data'!$F$5,0,10*ROW('Hygiene Data'!F174))),'Data Summary'!DU180="Yes"),OFFSET('Hygiene Data'!$F$5,0,10*ROW('Hygiene Data'!F174)),NA())</f>
        <v>#N/A</v>
      </c>
      <c r="BG180" s="539" t="e">
        <f ca="1">+IF(AND(ISNUMBER(OFFSET('Hygiene Data'!$F$7,0,10*ROW('Hygiene Data'!F174))),'Data Summary'!DV180="Yes"),OFFSET('Hygiene Data'!$F$7,0,10*ROW('Hygiene Data'!F174)),NA())</f>
        <v>#N/A</v>
      </c>
      <c r="BH180" s="539" t="e">
        <f ca="1">+IF(AND(ISNUMBER(OFFSET('Hygiene Data'!$F$9,0,10*ROW('Hygiene Data'!F174))),'Data Summary'!DW180="Yes"),OFFSET('Hygiene Data'!$F$9,0,10*ROW('Hygiene Data'!F174)),NA())</f>
        <v>#N/A</v>
      </c>
      <c r="BI180" s="539" t="e">
        <f ca="1">+IF(AND(ISNUMBER(OFFSET('Hygiene Data'!$G$5,0,10*ROW('Hygiene Data'!G174))),'Data Summary'!DX180="Yes"),OFFSET('Hygiene Data'!$G$5,0,10*ROW('Hygiene Data'!G174)),NA())</f>
        <v>#N/A</v>
      </c>
      <c r="BJ180" s="539" t="e">
        <f ca="1">+IF(AND(ISNUMBER(OFFSET('Hygiene Data'!$G$7,0,10*ROW('Hygiene Data'!G174))),'Data Summary'!DY180="Yes"),OFFSET('Hygiene Data'!$G$7,0,10*ROW('Hygiene Data'!G174)),NA())</f>
        <v>#N/A</v>
      </c>
      <c r="BK180" s="539" t="e">
        <f ca="1">+IF(AND(ISNUMBER(OFFSET('Hygiene Data'!$G$9,0,10*ROW('Hygiene Data'!G174))),'Data Summary'!DZ180="Yes"),OFFSET('Hygiene Data'!$G$9,0,10*ROW('Hygiene Data'!G174)),NA())</f>
        <v>#N/A</v>
      </c>
      <c r="BL180" s="539" t="e">
        <f ca="1">+IF(AND(ISNUMBER(OFFSET('Hygiene Data'!$H$5,0,10*ROW('Hygiene Data'!H174))),'Data Summary'!EA180="Yes"),OFFSET('Hygiene Data'!$H$5,0,10*ROW('Hygiene Data'!H174)),NA())</f>
        <v>#N/A</v>
      </c>
      <c r="BM180" s="539" t="e">
        <f ca="1">+IF(AND(ISNUMBER(OFFSET('Hygiene Data'!$H$7,0,10*ROW('Hygiene Data'!H174))),'Data Summary'!EB180="Yes"),OFFSET('Hygiene Data'!$H$7,0,10*ROW('Hygiene Data'!H174)),NA())</f>
        <v>#N/A</v>
      </c>
      <c r="BN180" s="539" t="e">
        <f ca="1">+IF(AND(ISNUMBER(OFFSET('Hygiene Data'!$H$9,0,10*ROW('Hygiene Data'!H174))),'Data Summary'!EC180="Yes"),OFFSET('Hygiene Data'!$H$9,0,10*ROW('Hygiene Data'!H174)),NA())</f>
        <v>#N/A</v>
      </c>
      <c r="BO180" s="539" t="e">
        <f ca="1">+IF(AND(ISNUMBER(OFFSET('Hygiene Data'!$I$5,0,10*ROW('Hygiene Data'!I174))),'Data Summary'!ED180="Yes"),OFFSET('Hygiene Data'!$I$5,0,10*ROW('Hygiene Data'!I174)),NA())</f>
        <v>#N/A</v>
      </c>
      <c r="BP180" s="539" t="e">
        <f ca="1">+IF(AND(ISNUMBER(OFFSET('Hygiene Data'!$I$7,0,10*ROW('Hygiene Data'!I174))),'Data Summary'!EE180="Yes"),OFFSET('Hygiene Data'!$I$7,0,10*ROW('Hygiene Data'!I174)),NA())</f>
        <v>#N/A</v>
      </c>
      <c r="BQ180" s="539" t="e">
        <f ca="1">+IF(AND(ISNUMBER(OFFSET('Hygiene Data'!$I$9,0,10*ROW('Hygiene Data'!I174))),'Data Summary'!EF180="Yes"),OFFSET('Hygiene Data'!$I$9,0,10*ROW('Hygiene Data'!I174)),NA())</f>
        <v>#N/A</v>
      </c>
    </row>
    <row r="181" spans="1:69" x14ac:dyDescent="0.25">
      <c r="A181" s="535" t="e">
        <f ca="1">+RIGHT('Data Summary'!A181,LEN('Data Summary'!A181)-9)</f>
        <v>#VALUE!</v>
      </c>
      <c r="B181" s="509" t="str">
        <f ca="1">+IF(ISTEXT('Data Summary'!B181),'Data Summary'!B181,"")</f>
        <v/>
      </c>
      <c r="C181" s="536" t="e">
        <f ca="1">+VALUE('Data Summary'!C181)</f>
        <v>#VALUE!</v>
      </c>
      <c r="D181" s="537" t="e">
        <f ca="1">+IF(AND(ISNUMBER(OFFSET('Water Data'!$D$4,0,10*ROW('Water Data'!D175))),'Data Summary'!BS181="Yes"),100-OFFSET('Water Data'!$D$4,0,10*ROW('Water Data'!D175)),NA())</f>
        <v>#N/A</v>
      </c>
      <c r="E181" s="537" t="e">
        <f ca="1">+IF(AND(ISNUMBER(OFFSET('Water Data'!$D$6,0,10*ROW('Water Data'!D175))),'Data Summary'!BT181="Yes"),OFFSET('Water Data'!$D$6,0,10*ROW('Water Data'!D175)),NA())</f>
        <v>#N/A</v>
      </c>
      <c r="F181" s="537" t="e">
        <f ca="1">+IF(AND(ISNUMBER(OFFSET('Water Data'!$D$9,0,10*ROW('Water Data'!D175))),'Data Summary'!BU181="Yes"),OFFSET('Water Data'!$D$9,0,10*ROW('Water Data'!D175)),NA())</f>
        <v>#N/A</v>
      </c>
      <c r="G181" s="537" t="e">
        <f ca="1">+IF(AND(ISNUMBER(OFFSET('Water Data'!$E$4,0,10*ROW('Water Data'!E175))),'Data Summary'!BV181="Yes"),100-OFFSET('Water Data'!$E$4,0,10*ROW('Water Data'!E175)),NA())</f>
        <v>#N/A</v>
      </c>
      <c r="H181" s="537" t="e">
        <f ca="1">+IF(AND(ISNUMBER(OFFSET('Water Data'!$E$6,0,10*ROW('Water Data'!E175))),'Data Summary'!BW181="Yes"),OFFSET('Water Data'!$E$6,0,10*ROW('Water Data'!E175)),NA())</f>
        <v>#N/A</v>
      </c>
      <c r="I181" s="537" t="e">
        <f ca="1">+IF(AND(ISNUMBER(OFFSET('Water Data'!$E$9,0,10*ROW('Water Data'!E175))),'Data Summary'!BX181="Yes"),OFFSET('Water Data'!$E$9,0,10*ROW('Water Data'!E175)),NA())</f>
        <v>#N/A</v>
      </c>
      <c r="J181" s="537" t="e">
        <f ca="1">+IF(AND(ISNUMBER(OFFSET('Water Data'!$F$4,0,10*ROW('Water Data'!F175))),'Data Summary'!BY181="Yes"),100-OFFSET('Water Data'!$F$4,0,10*ROW('Water Data'!F175)),NA())</f>
        <v>#N/A</v>
      </c>
      <c r="K181" s="537" t="e">
        <f ca="1">+IF(AND(ISNUMBER(OFFSET('Water Data'!$F$6,0,10*ROW('Water Data'!F175))),'Data Summary'!BZ181="Yes"),OFFSET('Water Data'!$F$6,0,10*ROW('Water Data'!F175)),NA())</f>
        <v>#N/A</v>
      </c>
      <c r="L181" s="537" t="e">
        <f ca="1">+IF(AND(ISNUMBER(OFFSET('Water Data'!$F$9,0,10*ROW('Water Data'!F175))),'Data Summary'!CA181="Yes"),OFFSET('Water Data'!$F$9,0,10*ROW('Water Data'!F175)),NA())</f>
        <v>#N/A</v>
      </c>
      <c r="M181" s="537" t="e">
        <f ca="1">+IF(AND(ISNUMBER(OFFSET('Water Data'!$G$4,0,10*ROW('Water Data'!G175))),'Data Summary'!CB181="Yes"),100-OFFSET('Water Data'!$G$4,0,10*ROW('Water Data'!G175)),NA())</f>
        <v>#N/A</v>
      </c>
      <c r="N181" s="537" t="e">
        <f ca="1">+IF(AND(ISNUMBER(OFFSET('Water Data'!$G$6,0,10*ROW('Water Data'!G175))),'Data Summary'!CC181="Yes"),OFFSET('Water Data'!$G$6,0,10*ROW('Water Data'!G175)),NA())</f>
        <v>#N/A</v>
      </c>
      <c r="O181" s="537" t="e">
        <f ca="1">+IF(AND(ISNUMBER(OFFSET('Water Data'!$G$9,0,10*ROW('Water Data'!G175))),'Data Summary'!CD181="Yes"),OFFSET('Water Data'!$G$9,0,10*ROW('Water Data'!G175)),NA())</f>
        <v>#N/A</v>
      </c>
      <c r="P181" s="537" t="e">
        <f ca="1">+IF(AND(ISNUMBER(OFFSET('Water Data'!$H$4,0,10*ROW('Water Data'!H175))),'Data Summary'!CE181="Yes"),100-OFFSET('Water Data'!$H$4,0,10*ROW('Water Data'!H175)),NA())</f>
        <v>#N/A</v>
      </c>
      <c r="Q181" s="537" t="e">
        <f ca="1">+IF(AND(ISNUMBER(OFFSET('Water Data'!$H$6,0,10*ROW('Water Data'!H175))),'Data Summary'!CF181="Yes"),OFFSET('Water Data'!$H$6,0,10*ROW('Water Data'!H175)),NA())</f>
        <v>#N/A</v>
      </c>
      <c r="R181" s="537" t="e">
        <f ca="1">+IF(AND(ISNUMBER(OFFSET('Water Data'!$H$9,0,10*ROW('Water Data'!H175))),'Data Summary'!CG181="Yes"),OFFSET('Water Data'!$H$9,0,10*ROW('Water Data'!H175)),NA())</f>
        <v>#N/A</v>
      </c>
      <c r="S181" s="537" t="e">
        <f ca="1">+IF(AND(ISNUMBER(OFFSET('Water Data'!$I$4,0,10*ROW('Water Data'!I175))),'Data Summary'!CH181="Yes"),100-OFFSET('Water Data'!$I$4,0,10*ROW('Water Data'!I175)),NA())</f>
        <v>#N/A</v>
      </c>
      <c r="T181" s="537" t="e">
        <f ca="1">+IF(AND(ISNUMBER(OFFSET('Water Data'!$I$6,0,10*ROW('Water Data'!I175))),'Data Summary'!CI181="Yes"),OFFSET('Water Data'!$I$6,0,10*ROW('Water Data'!I175)),NA())</f>
        <v>#N/A</v>
      </c>
      <c r="U181" s="537" t="e">
        <f ca="1">+IF(AND(ISNUMBER(OFFSET('Water Data'!$I$9,0,10*ROW('Water Data'!I175))),'Data Summary'!CJ181="Yes"),OFFSET('Water Data'!$I$9,0,10*ROW('Water Data'!I175)),NA())</f>
        <v>#N/A</v>
      </c>
      <c r="V181" s="538" t="e">
        <f ca="1">+IF(AND(ISNUMBER(OFFSET('Sanitation Data'!$D$4,0,10*ROW('Sanitation Data'!D175))),'Data Summary'!CK181="Yes"),100-OFFSET('Sanitation Data'!$D$4,0,10*ROW('Sanitation Data'!D175)),NA())</f>
        <v>#N/A</v>
      </c>
      <c r="W181" s="538" t="e">
        <f ca="1">+IF(AND(ISNUMBER(OFFSET('Sanitation Data'!$D$6,0,10*ROW('Sanitation Data'!D175))),'Data Summary'!CL181="Yes"),OFFSET('Sanitation Data'!$D$6,0,10*ROW('Sanitation Data'!D175)),NA())</f>
        <v>#N/A</v>
      </c>
      <c r="X181" s="538" t="e">
        <f ca="1">+IF(AND(ISNUMBER(OFFSET('Sanitation Data'!$D$10,0,10*ROW('Sanitation Data'!D175))),'Data Summary'!CM181="Yes"),OFFSET('Sanitation Data'!$D$10,0,10*ROW('Sanitation Data'!D175)),NA())</f>
        <v>#N/A</v>
      </c>
      <c r="Y181" s="538" t="e">
        <f ca="1">+IF(AND(ISNUMBER(OFFSET('Sanitation Data'!$D$11,0,10*ROW('Sanitation Data'!D175))),'Data Summary'!CN181="Yes"),OFFSET('Sanitation Data'!$D$11,0,10*ROW('Sanitation Data'!D175)),NA())</f>
        <v>#N/A</v>
      </c>
      <c r="Z181" s="538" t="e">
        <f ca="1">+IF(AND(ISNUMBER(OFFSET('Sanitation Data'!$D$12,0,10*ROW('Sanitation Data'!D175))),'Data Summary'!CO181="Yes"),OFFSET('Sanitation Data'!$D$12,0,10*ROW('Sanitation Data'!D175)),NA())</f>
        <v>#N/A</v>
      </c>
      <c r="AA181" s="538" t="e">
        <f ca="1">+IF(AND(ISNUMBER(OFFSET('Sanitation Data'!$E$4,0,10*ROW('Sanitation Data'!E175))),'Data Summary'!CP181="Yes"),100-OFFSET('Sanitation Data'!$E$4,0,10*ROW('Sanitation Data'!E175)),NA())</f>
        <v>#N/A</v>
      </c>
      <c r="AB181" s="538" t="e">
        <f ca="1">+IF(AND(ISNUMBER(OFFSET('Sanitation Data'!$E$6,0,10*ROW('Sanitation Data'!E175))),'Data Summary'!CQ181="Yes"),OFFSET('Sanitation Data'!$E$6,0,10*ROW('Sanitation Data'!E175)),NA())</f>
        <v>#N/A</v>
      </c>
      <c r="AC181" s="538" t="e">
        <f ca="1">+IF(AND(ISNUMBER(OFFSET('Sanitation Data'!$E$10,0,10*ROW('Sanitation Data'!E175))),'Data Summary'!CR181="Yes"),OFFSET('Sanitation Data'!$E$10,0,10*ROW('Sanitation Data'!E175)),NA())</f>
        <v>#N/A</v>
      </c>
      <c r="AD181" s="538" t="e">
        <f ca="1">+IF(AND(ISNUMBER(OFFSET('Sanitation Data'!$E$11,0,10*ROW('Sanitation Data'!E175))),'Data Summary'!CS181="Yes"),OFFSET('Sanitation Data'!$E$11,0,10*ROW('Sanitation Data'!E175)),NA())</f>
        <v>#N/A</v>
      </c>
      <c r="AE181" s="538" t="e">
        <f ca="1">+IF(AND(ISNUMBER(OFFSET('Sanitation Data'!$E$12,0,10*ROW('Sanitation Data'!E175))),'Data Summary'!CT181="Yes"),OFFSET('Sanitation Data'!$E$12,0,10*ROW('Sanitation Data'!E175)),NA())</f>
        <v>#N/A</v>
      </c>
      <c r="AF181" s="538" t="e">
        <f ca="1">+IF(AND(ISNUMBER(OFFSET('Sanitation Data'!$F$4,0,10*ROW('Sanitation Data'!F175))),'Data Summary'!CU181="Yes"),100-OFFSET('Sanitation Data'!$F$4,0,10*ROW('Sanitation Data'!F175)),NA())</f>
        <v>#N/A</v>
      </c>
      <c r="AG181" s="538" t="e">
        <f ca="1">+IF(AND(ISNUMBER(OFFSET('Sanitation Data'!$F$6,0,10*ROW('Sanitation Data'!F175))),'Data Summary'!CV181="Yes"),OFFSET('Sanitation Data'!$F$6,0,10*ROW('Sanitation Data'!F175)),NA())</f>
        <v>#N/A</v>
      </c>
      <c r="AH181" s="538" t="e">
        <f ca="1">+IF(AND(ISNUMBER(OFFSET('Sanitation Data'!$F$10,0,10*ROW('Sanitation Data'!F175))),'Data Summary'!CW181="Yes"),OFFSET('Sanitation Data'!$F$10,0,10*ROW('Sanitation Data'!F175)),NA())</f>
        <v>#N/A</v>
      </c>
      <c r="AI181" s="538" t="e">
        <f ca="1">+IF(AND(ISNUMBER(OFFSET('Sanitation Data'!$F$11,0,10*ROW('Sanitation Data'!F175))),'Data Summary'!CX181="Yes"),OFFSET('Sanitation Data'!$F$11,0,10*ROW('Sanitation Data'!F175)),NA())</f>
        <v>#N/A</v>
      </c>
      <c r="AJ181" s="538" t="e">
        <f ca="1">+IF(AND(ISNUMBER(OFFSET('Sanitation Data'!$F$12,0,10*ROW('Sanitation Data'!F175))),'Data Summary'!CY181="Yes"),OFFSET('Sanitation Data'!$F$12,0,10*ROW('Sanitation Data'!F175)),NA())</f>
        <v>#N/A</v>
      </c>
      <c r="AK181" s="538" t="e">
        <f ca="1">+IF(AND(ISNUMBER(OFFSET('Sanitation Data'!$G$4,0,10*ROW('Sanitation Data'!G175))),'Data Summary'!CZ181="Yes"),100-OFFSET('Sanitation Data'!$G$4,0,10*ROW('Sanitation Data'!G175)),NA())</f>
        <v>#N/A</v>
      </c>
      <c r="AL181" s="538" t="e">
        <f ca="1">+IF(AND(ISNUMBER(OFFSET('Sanitation Data'!$G$6,0,10*ROW('Sanitation Data'!G175))),'Data Summary'!DA181="Yes"),OFFSET('Sanitation Data'!$G$6,0,10*ROW('Sanitation Data'!G175)),NA())</f>
        <v>#N/A</v>
      </c>
      <c r="AM181" s="538" t="e">
        <f ca="1">+IF(AND(ISNUMBER(OFFSET('Sanitation Data'!$G$10,0,10*ROW('Sanitation Data'!G175))),'Data Summary'!DB181="Yes"),OFFSET('Sanitation Data'!$G$10,0,10*ROW('Sanitation Data'!G175)),NA())</f>
        <v>#N/A</v>
      </c>
      <c r="AN181" s="538" t="e">
        <f ca="1">+IF(AND(ISNUMBER(OFFSET('Sanitation Data'!$G$11,0,10*ROW('Sanitation Data'!G175))),'Data Summary'!DC181="Yes"),OFFSET('Sanitation Data'!$G$11,0,10*ROW('Sanitation Data'!G175)),NA())</f>
        <v>#N/A</v>
      </c>
      <c r="AO181" s="538" t="e">
        <f ca="1">+IF(AND(ISNUMBER(OFFSET('Sanitation Data'!$G$12,0,10*ROW('Sanitation Data'!G175))),'Data Summary'!DD181="Yes"),OFFSET('Sanitation Data'!$G$12,0,10*ROW('Sanitation Data'!G175)),NA())</f>
        <v>#N/A</v>
      </c>
      <c r="AP181" s="538" t="e">
        <f ca="1">+IF(AND(ISNUMBER(OFFSET('Sanitation Data'!$H$4,0,10*ROW('Sanitation Data'!H175))),'Data Summary'!DE181="Yes"),100-OFFSET('Sanitation Data'!$H$4,0,10*ROW('Sanitation Data'!H175)),NA())</f>
        <v>#N/A</v>
      </c>
      <c r="AQ181" s="538" t="e">
        <f ca="1">+IF(AND(ISNUMBER(OFFSET('Sanitation Data'!$H$6,0,10*ROW('Sanitation Data'!H175))),'Data Summary'!DF181="Yes"),OFFSET('Sanitation Data'!$H$6,0,10*ROW('Sanitation Data'!H175)),NA())</f>
        <v>#N/A</v>
      </c>
      <c r="AR181" s="538" t="e">
        <f ca="1">+IF(AND(ISNUMBER(OFFSET('Sanitation Data'!$H$10,0,10*ROW('Sanitation Data'!H175))),'Data Summary'!DG181="Yes"),OFFSET('Sanitation Data'!$H$10,0,10*ROW('Sanitation Data'!H175)),NA())</f>
        <v>#N/A</v>
      </c>
      <c r="AS181" s="538" t="e">
        <f ca="1">+IF(AND(ISNUMBER(OFFSET('Sanitation Data'!$H$11,0,10*ROW('Sanitation Data'!H175))),'Data Summary'!DH181="Yes"),OFFSET('Sanitation Data'!$H$11,0,10*ROW('Sanitation Data'!H175)),NA())</f>
        <v>#N/A</v>
      </c>
      <c r="AT181" s="538" t="e">
        <f ca="1">+IF(AND(ISNUMBER(OFFSET('Sanitation Data'!$H$12,0,10*ROW('Sanitation Data'!H175))),'Data Summary'!DI181="Yes"),OFFSET('Sanitation Data'!$H$12,0,10*ROW('Sanitation Data'!H175)),NA())</f>
        <v>#N/A</v>
      </c>
      <c r="AU181" s="538" t="e">
        <f ca="1">+IF(AND(ISNUMBER(OFFSET('Sanitation Data'!$I$4,0,10*ROW('Sanitation Data'!I175))),'Data Summary'!DJ181="Yes"),100-OFFSET('Sanitation Data'!$I$4,0,10*ROW('Sanitation Data'!I175)),NA())</f>
        <v>#N/A</v>
      </c>
      <c r="AV181" s="538" t="e">
        <f ca="1">+IF(AND(ISNUMBER(OFFSET('Sanitation Data'!$I$6,0,10*ROW('Sanitation Data'!I175))),'Data Summary'!DK181="Yes"),OFFSET('Sanitation Data'!$I$6,0,10*ROW('Sanitation Data'!I175)),NA())</f>
        <v>#N/A</v>
      </c>
      <c r="AW181" s="538" t="e">
        <f ca="1">+IF(AND(ISNUMBER(OFFSET('Sanitation Data'!$I$10,0,10*ROW('Sanitation Data'!I175))),'Data Summary'!DL181="Yes"),OFFSET('Sanitation Data'!$I$10,0,10*ROW('Sanitation Data'!I175)),NA())</f>
        <v>#N/A</v>
      </c>
      <c r="AX181" s="538" t="e">
        <f ca="1">+IF(AND(ISNUMBER(OFFSET('Sanitation Data'!$I$11,0,10*ROW('Sanitation Data'!I175))),'Data Summary'!DM181="Yes"),OFFSET('Sanitation Data'!$I$11,0,10*ROW('Sanitation Data'!I175)),NA())</f>
        <v>#N/A</v>
      </c>
      <c r="AY181" s="538" t="e">
        <f ca="1">+IF(AND(ISNUMBER(OFFSET('Sanitation Data'!$I$12,0,10*ROW('Sanitation Data'!I175))),'Data Summary'!DN181="Yes"),OFFSET('Sanitation Data'!$I$12,0,10*ROW('Sanitation Data'!I175)),NA())</f>
        <v>#N/A</v>
      </c>
      <c r="AZ181" s="539" t="e">
        <f ca="1">+IF(AND(ISNUMBER(OFFSET('Hygiene Data'!$D$5,0,10*ROW('Hygiene Data'!D175))),'Data Summary'!DO181="Yes"),OFFSET('Hygiene Data'!$D$5,0,10*ROW('Hygiene Data'!D175)),NA())</f>
        <v>#N/A</v>
      </c>
      <c r="BA181" s="539" t="e">
        <f ca="1">+IF(AND(ISNUMBER(OFFSET('Hygiene Data'!$D$7,0,10*ROW('Hygiene Data'!D175))),'Data Summary'!DP181="Yes"),OFFSET('Hygiene Data'!$D$7,0,10*ROW('Hygiene Data'!D175)),NA())</f>
        <v>#N/A</v>
      </c>
      <c r="BB181" s="539" t="e">
        <f ca="1">+IF(AND(ISNUMBER(OFFSET('Hygiene Data'!$D$9,0,10*ROW('Hygiene Data'!D175))),'Data Summary'!DQ181="Yes"),OFFSET('Hygiene Data'!$D$9,0,10*ROW('Hygiene Data'!D175)),NA())</f>
        <v>#N/A</v>
      </c>
      <c r="BC181" s="539" t="e">
        <f ca="1">+IF(AND(ISNUMBER(OFFSET('Hygiene Data'!$E$5,0,10*ROW('Hygiene Data'!E175))),'Data Summary'!DR181="Yes"),OFFSET('Hygiene Data'!$E$5,0,10*ROW('Hygiene Data'!E175)),NA())</f>
        <v>#N/A</v>
      </c>
      <c r="BD181" s="539" t="e">
        <f ca="1">+IF(AND(ISNUMBER(OFFSET('Hygiene Data'!$E$7,0,10*ROW('Hygiene Data'!E175))),'Data Summary'!DS181="Yes"),OFFSET('Hygiene Data'!$E$7,0,10*ROW('Hygiene Data'!E175)),NA())</f>
        <v>#N/A</v>
      </c>
      <c r="BE181" s="539" t="e">
        <f ca="1">+IF(AND(ISNUMBER(OFFSET('Hygiene Data'!$E$9,0,10*ROW('Hygiene Data'!E175))),'Data Summary'!DT181="Yes"),OFFSET('Hygiene Data'!$E$9,0,10*ROW('Hygiene Data'!E175)),NA())</f>
        <v>#N/A</v>
      </c>
      <c r="BF181" s="539" t="e">
        <f ca="1">+IF(AND(ISNUMBER(OFFSET('Hygiene Data'!$F$5,0,10*ROW('Hygiene Data'!F175))),'Data Summary'!DU181="Yes"),OFFSET('Hygiene Data'!$F$5,0,10*ROW('Hygiene Data'!F175)),NA())</f>
        <v>#N/A</v>
      </c>
      <c r="BG181" s="539" t="e">
        <f ca="1">+IF(AND(ISNUMBER(OFFSET('Hygiene Data'!$F$7,0,10*ROW('Hygiene Data'!F175))),'Data Summary'!DV181="Yes"),OFFSET('Hygiene Data'!$F$7,0,10*ROW('Hygiene Data'!F175)),NA())</f>
        <v>#N/A</v>
      </c>
      <c r="BH181" s="539" t="e">
        <f ca="1">+IF(AND(ISNUMBER(OFFSET('Hygiene Data'!$F$9,0,10*ROW('Hygiene Data'!F175))),'Data Summary'!DW181="Yes"),OFFSET('Hygiene Data'!$F$9,0,10*ROW('Hygiene Data'!F175)),NA())</f>
        <v>#N/A</v>
      </c>
      <c r="BI181" s="539" t="e">
        <f ca="1">+IF(AND(ISNUMBER(OFFSET('Hygiene Data'!$G$5,0,10*ROW('Hygiene Data'!G175))),'Data Summary'!DX181="Yes"),OFFSET('Hygiene Data'!$G$5,0,10*ROW('Hygiene Data'!G175)),NA())</f>
        <v>#N/A</v>
      </c>
      <c r="BJ181" s="539" t="e">
        <f ca="1">+IF(AND(ISNUMBER(OFFSET('Hygiene Data'!$G$7,0,10*ROW('Hygiene Data'!G175))),'Data Summary'!DY181="Yes"),OFFSET('Hygiene Data'!$G$7,0,10*ROW('Hygiene Data'!G175)),NA())</f>
        <v>#N/A</v>
      </c>
      <c r="BK181" s="539" t="e">
        <f ca="1">+IF(AND(ISNUMBER(OFFSET('Hygiene Data'!$G$9,0,10*ROW('Hygiene Data'!G175))),'Data Summary'!DZ181="Yes"),OFFSET('Hygiene Data'!$G$9,0,10*ROW('Hygiene Data'!G175)),NA())</f>
        <v>#N/A</v>
      </c>
      <c r="BL181" s="539" t="e">
        <f ca="1">+IF(AND(ISNUMBER(OFFSET('Hygiene Data'!$H$5,0,10*ROW('Hygiene Data'!H175))),'Data Summary'!EA181="Yes"),OFFSET('Hygiene Data'!$H$5,0,10*ROW('Hygiene Data'!H175)),NA())</f>
        <v>#N/A</v>
      </c>
      <c r="BM181" s="539" t="e">
        <f ca="1">+IF(AND(ISNUMBER(OFFSET('Hygiene Data'!$H$7,0,10*ROW('Hygiene Data'!H175))),'Data Summary'!EB181="Yes"),OFFSET('Hygiene Data'!$H$7,0,10*ROW('Hygiene Data'!H175)),NA())</f>
        <v>#N/A</v>
      </c>
      <c r="BN181" s="539" t="e">
        <f ca="1">+IF(AND(ISNUMBER(OFFSET('Hygiene Data'!$H$9,0,10*ROW('Hygiene Data'!H175))),'Data Summary'!EC181="Yes"),OFFSET('Hygiene Data'!$H$9,0,10*ROW('Hygiene Data'!H175)),NA())</f>
        <v>#N/A</v>
      </c>
      <c r="BO181" s="539" t="e">
        <f ca="1">+IF(AND(ISNUMBER(OFFSET('Hygiene Data'!$I$5,0,10*ROW('Hygiene Data'!I175))),'Data Summary'!ED181="Yes"),OFFSET('Hygiene Data'!$I$5,0,10*ROW('Hygiene Data'!I175)),NA())</f>
        <v>#N/A</v>
      </c>
      <c r="BP181" s="539" t="e">
        <f ca="1">+IF(AND(ISNUMBER(OFFSET('Hygiene Data'!$I$7,0,10*ROW('Hygiene Data'!I175))),'Data Summary'!EE181="Yes"),OFFSET('Hygiene Data'!$I$7,0,10*ROW('Hygiene Data'!I175)),NA())</f>
        <v>#N/A</v>
      </c>
      <c r="BQ181" s="539" t="e">
        <f ca="1">+IF(AND(ISNUMBER(OFFSET('Hygiene Data'!$I$9,0,10*ROW('Hygiene Data'!I175))),'Data Summary'!EF181="Yes"),OFFSET('Hygiene Data'!$I$9,0,10*ROW('Hygiene Data'!I175)),NA())</f>
        <v>#N/A</v>
      </c>
    </row>
    <row r="182" spans="1:69" x14ac:dyDescent="0.25">
      <c r="A182" s="535" t="e">
        <f ca="1">+RIGHT('Data Summary'!A182,LEN('Data Summary'!A182)-9)</f>
        <v>#VALUE!</v>
      </c>
      <c r="B182" s="509" t="str">
        <f ca="1">+IF(ISTEXT('Data Summary'!B182),'Data Summary'!B182,"")</f>
        <v/>
      </c>
      <c r="C182" s="536" t="e">
        <f ca="1">+VALUE('Data Summary'!C182)</f>
        <v>#VALUE!</v>
      </c>
      <c r="D182" s="537" t="e">
        <f ca="1">+IF(AND(ISNUMBER(OFFSET('Water Data'!$D$4,0,10*ROW('Water Data'!D176))),'Data Summary'!BS182="Yes"),100-OFFSET('Water Data'!$D$4,0,10*ROW('Water Data'!D176)),NA())</f>
        <v>#N/A</v>
      </c>
      <c r="E182" s="537" t="e">
        <f ca="1">+IF(AND(ISNUMBER(OFFSET('Water Data'!$D$6,0,10*ROW('Water Data'!D176))),'Data Summary'!BT182="Yes"),OFFSET('Water Data'!$D$6,0,10*ROW('Water Data'!D176)),NA())</f>
        <v>#N/A</v>
      </c>
      <c r="F182" s="537" t="e">
        <f ca="1">+IF(AND(ISNUMBER(OFFSET('Water Data'!$D$9,0,10*ROW('Water Data'!D176))),'Data Summary'!BU182="Yes"),OFFSET('Water Data'!$D$9,0,10*ROW('Water Data'!D176)),NA())</f>
        <v>#N/A</v>
      </c>
      <c r="G182" s="537" t="e">
        <f ca="1">+IF(AND(ISNUMBER(OFFSET('Water Data'!$E$4,0,10*ROW('Water Data'!E176))),'Data Summary'!BV182="Yes"),100-OFFSET('Water Data'!$E$4,0,10*ROW('Water Data'!E176)),NA())</f>
        <v>#N/A</v>
      </c>
      <c r="H182" s="537" t="e">
        <f ca="1">+IF(AND(ISNUMBER(OFFSET('Water Data'!$E$6,0,10*ROW('Water Data'!E176))),'Data Summary'!BW182="Yes"),OFFSET('Water Data'!$E$6,0,10*ROW('Water Data'!E176)),NA())</f>
        <v>#N/A</v>
      </c>
      <c r="I182" s="537" t="e">
        <f ca="1">+IF(AND(ISNUMBER(OFFSET('Water Data'!$E$9,0,10*ROW('Water Data'!E176))),'Data Summary'!BX182="Yes"),OFFSET('Water Data'!$E$9,0,10*ROW('Water Data'!E176)),NA())</f>
        <v>#N/A</v>
      </c>
      <c r="J182" s="537" t="e">
        <f ca="1">+IF(AND(ISNUMBER(OFFSET('Water Data'!$F$4,0,10*ROW('Water Data'!F176))),'Data Summary'!BY182="Yes"),100-OFFSET('Water Data'!$F$4,0,10*ROW('Water Data'!F176)),NA())</f>
        <v>#N/A</v>
      </c>
      <c r="K182" s="537" t="e">
        <f ca="1">+IF(AND(ISNUMBER(OFFSET('Water Data'!$F$6,0,10*ROW('Water Data'!F176))),'Data Summary'!BZ182="Yes"),OFFSET('Water Data'!$F$6,0,10*ROW('Water Data'!F176)),NA())</f>
        <v>#N/A</v>
      </c>
      <c r="L182" s="537" t="e">
        <f ca="1">+IF(AND(ISNUMBER(OFFSET('Water Data'!$F$9,0,10*ROW('Water Data'!F176))),'Data Summary'!CA182="Yes"),OFFSET('Water Data'!$F$9,0,10*ROW('Water Data'!F176)),NA())</f>
        <v>#N/A</v>
      </c>
      <c r="M182" s="537" t="e">
        <f ca="1">+IF(AND(ISNUMBER(OFFSET('Water Data'!$G$4,0,10*ROW('Water Data'!G176))),'Data Summary'!CB182="Yes"),100-OFFSET('Water Data'!$G$4,0,10*ROW('Water Data'!G176)),NA())</f>
        <v>#N/A</v>
      </c>
      <c r="N182" s="537" t="e">
        <f ca="1">+IF(AND(ISNUMBER(OFFSET('Water Data'!$G$6,0,10*ROW('Water Data'!G176))),'Data Summary'!CC182="Yes"),OFFSET('Water Data'!$G$6,0,10*ROW('Water Data'!G176)),NA())</f>
        <v>#N/A</v>
      </c>
      <c r="O182" s="537" t="e">
        <f ca="1">+IF(AND(ISNUMBER(OFFSET('Water Data'!$G$9,0,10*ROW('Water Data'!G176))),'Data Summary'!CD182="Yes"),OFFSET('Water Data'!$G$9,0,10*ROW('Water Data'!G176)),NA())</f>
        <v>#N/A</v>
      </c>
      <c r="P182" s="537" t="e">
        <f ca="1">+IF(AND(ISNUMBER(OFFSET('Water Data'!$H$4,0,10*ROW('Water Data'!H176))),'Data Summary'!CE182="Yes"),100-OFFSET('Water Data'!$H$4,0,10*ROW('Water Data'!H176)),NA())</f>
        <v>#N/A</v>
      </c>
      <c r="Q182" s="537" t="e">
        <f ca="1">+IF(AND(ISNUMBER(OFFSET('Water Data'!$H$6,0,10*ROW('Water Data'!H176))),'Data Summary'!CF182="Yes"),OFFSET('Water Data'!$H$6,0,10*ROW('Water Data'!H176)),NA())</f>
        <v>#N/A</v>
      </c>
      <c r="R182" s="537" t="e">
        <f ca="1">+IF(AND(ISNUMBER(OFFSET('Water Data'!$H$9,0,10*ROW('Water Data'!H176))),'Data Summary'!CG182="Yes"),OFFSET('Water Data'!$H$9,0,10*ROW('Water Data'!H176)),NA())</f>
        <v>#N/A</v>
      </c>
      <c r="S182" s="537" t="e">
        <f ca="1">+IF(AND(ISNUMBER(OFFSET('Water Data'!$I$4,0,10*ROW('Water Data'!I176))),'Data Summary'!CH182="Yes"),100-OFFSET('Water Data'!$I$4,0,10*ROW('Water Data'!I176)),NA())</f>
        <v>#N/A</v>
      </c>
      <c r="T182" s="537" t="e">
        <f ca="1">+IF(AND(ISNUMBER(OFFSET('Water Data'!$I$6,0,10*ROW('Water Data'!I176))),'Data Summary'!CI182="Yes"),OFFSET('Water Data'!$I$6,0,10*ROW('Water Data'!I176)),NA())</f>
        <v>#N/A</v>
      </c>
      <c r="U182" s="537" t="e">
        <f ca="1">+IF(AND(ISNUMBER(OFFSET('Water Data'!$I$9,0,10*ROW('Water Data'!I176))),'Data Summary'!CJ182="Yes"),OFFSET('Water Data'!$I$9,0,10*ROW('Water Data'!I176)),NA())</f>
        <v>#N/A</v>
      </c>
      <c r="V182" s="538" t="e">
        <f ca="1">+IF(AND(ISNUMBER(OFFSET('Sanitation Data'!$D$4,0,10*ROW('Sanitation Data'!D176))),'Data Summary'!CK182="Yes"),100-OFFSET('Sanitation Data'!$D$4,0,10*ROW('Sanitation Data'!D176)),NA())</f>
        <v>#N/A</v>
      </c>
      <c r="W182" s="538" t="e">
        <f ca="1">+IF(AND(ISNUMBER(OFFSET('Sanitation Data'!$D$6,0,10*ROW('Sanitation Data'!D176))),'Data Summary'!CL182="Yes"),OFFSET('Sanitation Data'!$D$6,0,10*ROW('Sanitation Data'!D176)),NA())</f>
        <v>#N/A</v>
      </c>
      <c r="X182" s="538" t="e">
        <f ca="1">+IF(AND(ISNUMBER(OFFSET('Sanitation Data'!$D$10,0,10*ROW('Sanitation Data'!D176))),'Data Summary'!CM182="Yes"),OFFSET('Sanitation Data'!$D$10,0,10*ROW('Sanitation Data'!D176)),NA())</f>
        <v>#N/A</v>
      </c>
      <c r="Y182" s="538" t="e">
        <f ca="1">+IF(AND(ISNUMBER(OFFSET('Sanitation Data'!$D$11,0,10*ROW('Sanitation Data'!D176))),'Data Summary'!CN182="Yes"),OFFSET('Sanitation Data'!$D$11,0,10*ROW('Sanitation Data'!D176)),NA())</f>
        <v>#N/A</v>
      </c>
      <c r="Z182" s="538" t="e">
        <f ca="1">+IF(AND(ISNUMBER(OFFSET('Sanitation Data'!$D$12,0,10*ROW('Sanitation Data'!D176))),'Data Summary'!CO182="Yes"),OFFSET('Sanitation Data'!$D$12,0,10*ROW('Sanitation Data'!D176)),NA())</f>
        <v>#N/A</v>
      </c>
      <c r="AA182" s="538" t="e">
        <f ca="1">+IF(AND(ISNUMBER(OFFSET('Sanitation Data'!$E$4,0,10*ROW('Sanitation Data'!E176))),'Data Summary'!CP182="Yes"),100-OFFSET('Sanitation Data'!$E$4,0,10*ROW('Sanitation Data'!E176)),NA())</f>
        <v>#N/A</v>
      </c>
      <c r="AB182" s="538" t="e">
        <f ca="1">+IF(AND(ISNUMBER(OFFSET('Sanitation Data'!$E$6,0,10*ROW('Sanitation Data'!E176))),'Data Summary'!CQ182="Yes"),OFFSET('Sanitation Data'!$E$6,0,10*ROW('Sanitation Data'!E176)),NA())</f>
        <v>#N/A</v>
      </c>
      <c r="AC182" s="538" t="e">
        <f ca="1">+IF(AND(ISNUMBER(OFFSET('Sanitation Data'!$E$10,0,10*ROW('Sanitation Data'!E176))),'Data Summary'!CR182="Yes"),OFFSET('Sanitation Data'!$E$10,0,10*ROW('Sanitation Data'!E176)),NA())</f>
        <v>#N/A</v>
      </c>
      <c r="AD182" s="538" t="e">
        <f ca="1">+IF(AND(ISNUMBER(OFFSET('Sanitation Data'!$E$11,0,10*ROW('Sanitation Data'!E176))),'Data Summary'!CS182="Yes"),OFFSET('Sanitation Data'!$E$11,0,10*ROW('Sanitation Data'!E176)),NA())</f>
        <v>#N/A</v>
      </c>
      <c r="AE182" s="538" t="e">
        <f ca="1">+IF(AND(ISNUMBER(OFFSET('Sanitation Data'!$E$12,0,10*ROW('Sanitation Data'!E176))),'Data Summary'!CT182="Yes"),OFFSET('Sanitation Data'!$E$12,0,10*ROW('Sanitation Data'!E176)),NA())</f>
        <v>#N/A</v>
      </c>
      <c r="AF182" s="538" t="e">
        <f ca="1">+IF(AND(ISNUMBER(OFFSET('Sanitation Data'!$F$4,0,10*ROW('Sanitation Data'!F176))),'Data Summary'!CU182="Yes"),100-OFFSET('Sanitation Data'!$F$4,0,10*ROW('Sanitation Data'!F176)),NA())</f>
        <v>#N/A</v>
      </c>
      <c r="AG182" s="538" t="e">
        <f ca="1">+IF(AND(ISNUMBER(OFFSET('Sanitation Data'!$F$6,0,10*ROW('Sanitation Data'!F176))),'Data Summary'!CV182="Yes"),OFFSET('Sanitation Data'!$F$6,0,10*ROW('Sanitation Data'!F176)),NA())</f>
        <v>#N/A</v>
      </c>
      <c r="AH182" s="538" t="e">
        <f ca="1">+IF(AND(ISNUMBER(OFFSET('Sanitation Data'!$F$10,0,10*ROW('Sanitation Data'!F176))),'Data Summary'!CW182="Yes"),OFFSET('Sanitation Data'!$F$10,0,10*ROW('Sanitation Data'!F176)),NA())</f>
        <v>#N/A</v>
      </c>
      <c r="AI182" s="538" t="e">
        <f ca="1">+IF(AND(ISNUMBER(OFFSET('Sanitation Data'!$F$11,0,10*ROW('Sanitation Data'!F176))),'Data Summary'!CX182="Yes"),OFFSET('Sanitation Data'!$F$11,0,10*ROW('Sanitation Data'!F176)),NA())</f>
        <v>#N/A</v>
      </c>
      <c r="AJ182" s="538" t="e">
        <f ca="1">+IF(AND(ISNUMBER(OFFSET('Sanitation Data'!$F$12,0,10*ROW('Sanitation Data'!F176))),'Data Summary'!CY182="Yes"),OFFSET('Sanitation Data'!$F$12,0,10*ROW('Sanitation Data'!F176)),NA())</f>
        <v>#N/A</v>
      </c>
      <c r="AK182" s="538" t="e">
        <f ca="1">+IF(AND(ISNUMBER(OFFSET('Sanitation Data'!$G$4,0,10*ROW('Sanitation Data'!G176))),'Data Summary'!CZ182="Yes"),100-OFFSET('Sanitation Data'!$G$4,0,10*ROW('Sanitation Data'!G176)),NA())</f>
        <v>#N/A</v>
      </c>
      <c r="AL182" s="538" t="e">
        <f ca="1">+IF(AND(ISNUMBER(OFFSET('Sanitation Data'!$G$6,0,10*ROW('Sanitation Data'!G176))),'Data Summary'!DA182="Yes"),OFFSET('Sanitation Data'!$G$6,0,10*ROW('Sanitation Data'!G176)),NA())</f>
        <v>#N/A</v>
      </c>
      <c r="AM182" s="538" t="e">
        <f ca="1">+IF(AND(ISNUMBER(OFFSET('Sanitation Data'!$G$10,0,10*ROW('Sanitation Data'!G176))),'Data Summary'!DB182="Yes"),OFFSET('Sanitation Data'!$G$10,0,10*ROW('Sanitation Data'!G176)),NA())</f>
        <v>#N/A</v>
      </c>
      <c r="AN182" s="538" t="e">
        <f ca="1">+IF(AND(ISNUMBER(OFFSET('Sanitation Data'!$G$11,0,10*ROW('Sanitation Data'!G176))),'Data Summary'!DC182="Yes"),OFFSET('Sanitation Data'!$G$11,0,10*ROW('Sanitation Data'!G176)),NA())</f>
        <v>#N/A</v>
      </c>
      <c r="AO182" s="538" t="e">
        <f ca="1">+IF(AND(ISNUMBER(OFFSET('Sanitation Data'!$G$12,0,10*ROW('Sanitation Data'!G176))),'Data Summary'!DD182="Yes"),OFFSET('Sanitation Data'!$G$12,0,10*ROW('Sanitation Data'!G176)),NA())</f>
        <v>#N/A</v>
      </c>
      <c r="AP182" s="538" t="e">
        <f ca="1">+IF(AND(ISNUMBER(OFFSET('Sanitation Data'!$H$4,0,10*ROW('Sanitation Data'!H176))),'Data Summary'!DE182="Yes"),100-OFFSET('Sanitation Data'!$H$4,0,10*ROW('Sanitation Data'!H176)),NA())</f>
        <v>#N/A</v>
      </c>
      <c r="AQ182" s="538" t="e">
        <f ca="1">+IF(AND(ISNUMBER(OFFSET('Sanitation Data'!$H$6,0,10*ROW('Sanitation Data'!H176))),'Data Summary'!DF182="Yes"),OFFSET('Sanitation Data'!$H$6,0,10*ROW('Sanitation Data'!H176)),NA())</f>
        <v>#N/A</v>
      </c>
      <c r="AR182" s="538" t="e">
        <f ca="1">+IF(AND(ISNUMBER(OFFSET('Sanitation Data'!$H$10,0,10*ROW('Sanitation Data'!H176))),'Data Summary'!DG182="Yes"),OFFSET('Sanitation Data'!$H$10,0,10*ROW('Sanitation Data'!H176)),NA())</f>
        <v>#N/A</v>
      </c>
      <c r="AS182" s="538" t="e">
        <f ca="1">+IF(AND(ISNUMBER(OFFSET('Sanitation Data'!$H$11,0,10*ROW('Sanitation Data'!H176))),'Data Summary'!DH182="Yes"),OFFSET('Sanitation Data'!$H$11,0,10*ROW('Sanitation Data'!H176)),NA())</f>
        <v>#N/A</v>
      </c>
      <c r="AT182" s="538" t="e">
        <f ca="1">+IF(AND(ISNUMBER(OFFSET('Sanitation Data'!$H$12,0,10*ROW('Sanitation Data'!H176))),'Data Summary'!DI182="Yes"),OFFSET('Sanitation Data'!$H$12,0,10*ROW('Sanitation Data'!H176)),NA())</f>
        <v>#N/A</v>
      </c>
      <c r="AU182" s="538" t="e">
        <f ca="1">+IF(AND(ISNUMBER(OFFSET('Sanitation Data'!$I$4,0,10*ROW('Sanitation Data'!I176))),'Data Summary'!DJ182="Yes"),100-OFFSET('Sanitation Data'!$I$4,0,10*ROW('Sanitation Data'!I176)),NA())</f>
        <v>#N/A</v>
      </c>
      <c r="AV182" s="538" t="e">
        <f ca="1">+IF(AND(ISNUMBER(OFFSET('Sanitation Data'!$I$6,0,10*ROW('Sanitation Data'!I176))),'Data Summary'!DK182="Yes"),OFFSET('Sanitation Data'!$I$6,0,10*ROW('Sanitation Data'!I176)),NA())</f>
        <v>#N/A</v>
      </c>
      <c r="AW182" s="538" t="e">
        <f ca="1">+IF(AND(ISNUMBER(OFFSET('Sanitation Data'!$I$10,0,10*ROW('Sanitation Data'!I176))),'Data Summary'!DL182="Yes"),OFFSET('Sanitation Data'!$I$10,0,10*ROW('Sanitation Data'!I176)),NA())</f>
        <v>#N/A</v>
      </c>
      <c r="AX182" s="538" t="e">
        <f ca="1">+IF(AND(ISNUMBER(OFFSET('Sanitation Data'!$I$11,0,10*ROW('Sanitation Data'!I176))),'Data Summary'!DM182="Yes"),OFFSET('Sanitation Data'!$I$11,0,10*ROW('Sanitation Data'!I176)),NA())</f>
        <v>#N/A</v>
      </c>
      <c r="AY182" s="538" t="e">
        <f ca="1">+IF(AND(ISNUMBER(OFFSET('Sanitation Data'!$I$12,0,10*ROW('Sanitation Data'!I176))),'Data Summary'!DN182="Yes"),OFFSET('Sanitation Data'!$I$12,0,10*ROW('Sanitation Data'!I176)),NA())</f>
        <v>#N/A</v>
      </c>
      <c r="AZ182" s="539" t="e">
        <f ca="1">+IF(AND(ISNUMBER(OFFSET('Hygiene Data'!$D$5,0,10*ROW('Hygiene Data'!D176))),'Data Summary'!DO182="Yes"),OFFSET('Hygiene Data'!$D$5,0,10*ROW('Hygiene Data'!D176)),NA())</f>
        <v>#N/A</v>
      </c>
      <c r="BA182" s="539" t="e">
        <f ca="1">+IF(AND(ISNUMBER(OFFSET('Hygiene Data'!$D$7,0,10*ROW('Hygiene Data'!D176))),'Data Summary'!DP182="Yes"),OFFSET('Hygiene Data'!$D$7,0,10*ROW('Hygiene Data'!D176)),NA())</f>
        <v>#N/A</v>
      </c>
      <c r="BB182" s="539" t="e">
        <f ca="1">+IF(AND(ISNUMBER(OFFSET('Hygiene Data'!$D$9,0,10*ROW('Hygiene Data'!D176))),'Data Summary'!DQ182="Yes"),OFFSET('Hygiene Data'!$D$9,0,10*ROW('Hygiene Data'!D176)),NA())</f>
        <v>#N/A</v>
      </c>
      <c r="BC182" s="539" t="e">
        <f ca="1">+IF(AND(ISNUMBER(OFFSET('Hygiene Data'!$E$5,0,10*ROW('Hygiene Data'!E176))),'Data Summary'!DR182="Yes"),OFFSET('Hygiene Data'!$E$5,0,10*ROW('Hygiene Data'!E176)),NA())</f>
        <v>#N/A</v>
      </c>
      <c r="BD182" s="539" t="e">
        <f ca="1">+IF(AND(ISNUMBER(OFFSET('Hygiene Data'!$E$7,0,10*ROW('Hygiene Data'!E176))),'Data Summary'!DS182="Yes"),OFFSET('Hygiene Data'!$E$7,0,10*ROW('Hygiene Data'!E176)),NA())</f>
        <v>#N/A</v>
      </c>
      <c r="BE182" s="539" t="e">
        <f ca="1">+IF(AND(ISNUMBER(OFFSET('Hygiene Data'!$E$9,0,10*ROW('Hygiene Data'!E176))),'Data Summary'!DT182="Yes"),OFFSET('Hygiene Data'!$E$9,0,10*ROW('Hygiene Data'!E176)),NA())</f>
        <v>#N/A</v>
      </c>
      <c r="BF182" s="539" t="e">
        <f ca="1">+IF(AND(ISNUMBER(OFFSET('Hygiene Data'!$F$5,0,10*ROW('Hygiene Data'!F176))),'Data Summary'!DU182="Yes"),OFFSET('Hygiene Data'!$F$5,0,10*ROW('Hygiene Data'!F176)),NA())</f>
        <v>#N/A</v>
      </c>
      <c r="BG182" s="539" t="e">
        <f ca="1">+IF(AND(ISNUMBER(OFFSET('Hygiene Data'!$F$7,0,10*ROW('Hygiene Data'!F176))),'Data Summary'!DV182="Yes"),OFFSET('Hygiene Data'!$F$7,0,10*ROW('Hygiene Data'!F176)),NA())</f>
        <v>#N/A</v>
      </c>
      <c r="BH182" s="539" t="e">
        <f ca="1">+IF(AND(ISNUMBER(OFFSET('Hygiene Data'!$F$9,0,10*ROW('Hygiene Data'!F176))),'Data Summary'!DW182="Yes"),OFFSET('Hygiene Data'!$F$9,0,10*ROW('Hygiene Data'!F176)),NA())</f>
        <v>#N/A</v>
      </c>
      <c r="BI182" s="539" t="e">
        <f ca="1">+IF(AND(ISNUMBER(OFFSET('Hygiene Data'!$G$5,0,10*ROW('Hygiene Data'!G176))),'Data Summary'!DX182="Yes"),OFFSET('Hygiene Data'!$G$5,0,10*ROW('Hygiene Data'!G176)),NA())</f>
        <v>#N/A</v>
      </c>
      <c r="BJ182" s="539" t="e">
        <f ca="1">+IF(AND(ISNUMBER(OFFSET('Hygiene Data'!$G$7,0,10*ROW('Hygiene Data'!G176))),'Data Summary'!DY182="Yes"),OFFSET('Hygiene Data'!$G$7,0,10*ROW('Hygiene Data'!G176)),NA())</f>
        <v>#N/A</v>
      </c>
      <c r="BK182" s="539" t="e">
        <f ca="1">+IF(AND(ISNUMBER(OFFSET('Hygiene Data'!$G$9,0,10*ROW('Hygiene Data'!G176))),'Data Summary'!DZ182="Yes"),OFFSET('Hygiene Data'!$G$9,0,10*ROW('Hygiene Data'!G176)),NA())</f>
        <v>#N/A</v>
      </c>
      <c r="BL182" s="539" t="e">
        <f ca="1">+IF(AND(ISNUMBER(OFFSET('Hygiene Data'!$H$5,0,10*ROW('Hygiene Data'!H176))),'Data Summary'!EA182="Yes"),OFFSET('Hygiene Data'!$H$5,0,10*ROW('Hygiene Data'!H176)),NA())</f>
        <v>#N/A</v>
      </c>
      <c r="BM182" s="539" t="e">
        <f ca="1">+IF(AND(ISNUMBER(OFFSET('Hygiene Data'!$H$7,0,10*ROW('Hygiene Data'!H176))),'Data Summary'!EB182="Yes"),OFFSET('Hygiene Data'!$H$7,0,10*ROW('Hygiene Data'!H176)),NA())</f>
        <v>#N/A</v>
      </c>
      <c r="BN182" s="539" t="e">
        <f ca="1">+IF(AND(ISNUMBER(OFFSET('Hygiene Data'!$H$9,0,10*ROW('Hygiene Data'!H176))),'Data Summary'!EC182="Yes"),OFFSET('Hygiene Data'!$H$9,0,10*ROW('Hygiene Data'!H176)),NA())</f>
        <v>#N/A</v>
      </c>
      <c r="BO182" s="539" t="e">
        <f ca="1">+IF(AND(ISNUMBER(OFFSET('Hygiene Data'!$I$5,0,10*ROW('Hygiene Data'!I176))),'Data Summary'!ED182="Yes"),OFFSET('Hygiene Data'!$I$5,0,10*ROW('Hygiene Data'!I176)),NA())</f>
        <v>#N/A</v>
      </c>
      <c r="BP182" s="539" t="e">
        <f ca="1">+IF(AND(ISNUMBER(OFFSET('Hygiene Data'!$I$7,0,10*ROW('Hygiene Data'!I176))),'Data Summary'!EE182="Yes"),OFFSET('Hygiene Data'!$I$7,0,10*ROW('Hygiene Data'!I176)),NA())</f>
        <v>#N/A</v>
      </c>
      <c r="BQ182" s="539" t="e">
        <f ca="1">+IF(AND(ISNUMBER(OFFSET('Hygiene Data'!$I$9,0,10*ROW('Hygiene Data'!I176))),'Data Summary'!EF182="Yes"),OFFSET('Hygiene Data'!$I$9,0,10*ROW('Hygiene Data'!I176)),NA())</f>
        <v>#N/A</v>
      </c>
    </row>
    <row r="183" spans="1:69" x14ac:dyDescent="0.25">
      <c r="A183" s="535" t="e">
        <f ca="1">+RIGHT('Data Summary'!A183,LEN('Data Summary'!A183)-9)</f>
        <v>#VALUE!</v>
      </c>
      <c r="B183" s="509" t="str">
        <f ca="1">+IF(ISTEXT('Data Summary'!B183),'Data Summary'!B183,"")</f>
        <v/>
      </c>
      <c r="C183" s="536" t="e">
        <f ca="1">+VALUE('Data Summary'!C183)</f>
        <v>#VALUE!</v>
      </c>
      <c r="D183" s="537" t="e">
        <f ca="1">+IF(AND(ISNUMBER(OFFSET('Water Data'!$D$4,0,10*ROW('Water Data'!D177))),'Data Summary'!BS183="Yes"),100-OFFSET('Water Data'!$D$4,0,10*ROW('Water Data'!D177)),NA())</f>
        <v>#N/A</v>
      </c>
      <c r="E183" s="537" t="e">
        <f ca="1">+IF(AND(ISNUMBER(OFFSET('Water Data'!$D$6,0,10*ROW('Water Data'!D177))),'Data Summary'!BT183="Yes"),OFFSET('Water Data'!$D$6,0,10*ROW('Water Data'!D177)),NA())</f>
        <v>#N/A</v>
      </c>
      <c r="F183" s="537" t="e">
        <f ca="1">+IF(AND(ISNUMBER(OFFSET('Water Data'!$D$9,0,10*ROW('Water Data'!D177))),'Data Summary'!BU183="Yes"),OFFSET('Water Data'!$D$9,0,10*ROW('Water Data'!D177)),NA())</f>
        <v>#N/A</v>
      </c>
      <c r="G183" s="537" t="e">
        <f ca="1">+IF(AND(ISNUMBER(OFFSET('Water Data'!$E$4,0,10*ROW('Water Data'!E177))),'Data Summary'!BV183="Yes"),100-OFFSET('Water Data'!$E$4,0,10*ROW('Water Data'!E177)),NA())</f>
        <v>#N/A</v>
      </c>
      <c r="H183" s="537" t="e">
        <f ca="1">+IF(AND(ISNUMBER(OFFSET('Water Data'!$E$6,0,10*ROW('Water Data'!E177))),'Data Summary'!BW183="Yes"),OFFSET('Water Data'!$E$6,0,10*ROW('Water Data'!E177)),NA())</f>
        <v>#N/A</v>
      </c>
      <c r="I183" s="537" t="e">
        <f ca="1">+IF(AND(ISNUMBER(OFFSET('Water Data'!$E$9,0,10*ROW('Water Data'!E177))),'Data Summary'!BX183="Yes"),OFFSET('Water Data'!$E$9,0,10*ROW('Water Data'!E177)),NA())</f>
        <v>#N/A</v>
      </c>
      <c r="J183" s="537" t="e">
        <f ca="1">+IF(AND(ISNUMBER(OFFSET('Water Data'!$F$4,0,10*ROW('Water Data'!F177))),'Data Summary'!BY183="Yes"),100-OFFSET('Water Data'!$F$4,0,10*ROW('Water Data'!F177)),NA())</f>
        <v>#N/A</v>
      </c>
      <c r="K183" s="537" t="e">
        <f ca="1">+IF(AND(ISNUMBER(OFFSET('Water Data'!$F$6,0,10*ROW('Water Data'!F177))),'Data Summary'!BZ183="Yes"),OFFSET('Water Data'!$F$6,0,10*ROW('Water Data'!F177)),NA())</f>
        <v>#N/A</v>
      </c>
      <c r="L183" s="537" t="e">
        <f ca="1">+IF(AND(ISNUMBER(OFFSET('Water Data'!$F$9,0,10*ROW('Water Data'!F177))),'Data Summary'!CA183="Yes"),OFFSET('Water Data'!$F$9,0,10*ROW('Water Data'!F177)),NA())</f>
        <v>#N/A</v>
      </c>
      <c r="M183" s="537" t="e">
        <f ca="1">+IF(AND(ISNUMBER(OFFSET('Water Data'!$G$4,0,10*ROW('Water Data'!G177))),'Data Summary'!CB183="Yes"),100-OFFSET('Water Data'!$G$4,0,10*ROW('Water Data'!G177)),NA())</f>
        <v>#N/A</v>
      </c>
      <c r="N183" s="537" t="e">
        <f ca="1">+IF(AND(ISNUMBER(OFFSET('Water Data'!$G$6,0,10*ROW('Water Data'!G177))),'Data Summary'!CC183="Yes"),OFFSET('Water Data'!$G$6,0,10*ROW('Water Data'!G177)),NA())</f>
        <v>#N/A</v>
      </c>
      <c r="O183" s="537" t="e">
        <f ca="1">+IF(AND(ISNUMBER(OFFSET('Water Data'!$G$9,0,10*ROW('Water Data'!G177))),'Data Summary'!CD183="Yes"),OFFSET('Water Data'!$G$9,0,10*ROW('Water Data'!G177)),NA())</f>
        <v>#N/A</v>
      </c>
      <c r="P183" s="537" t="e">
        <f ca="1">+IF(AND(ISNUMBER(OFFSET('Water Data'!$H$4,0,10*ROW('Water Data'!H177))),'Data Summary'!CE183="Yes"),100-OFFSET('Water Data'!$H$4,0,10*ROW('Water Data'!H177)),NA())</f>
        <v>#N/A</v>
      </c>
      <c r="Q183" s="537" t="e">
        <f ca="1">+IF(AND(ISNUMBER(OFFSET('Water Data'!$H$6,0,10*ROW('Water Data'!H177))),'Data Summary'!CF183="Yes"),OFFSET('Water Data'!$H$6,0,10*ROW('Water Data'!H177)),NA())</f>
        <v>#N/A</v>
      </c>
      <c r="R183" s="537" t="e">
        <f ca="1">+IF(AND(ISNUMBER(OFFSET('Water Data'!$H$9,0,10*ROW('Water Data'!H177))),'Data Summary'!CG183="Yes"),OFFSET('Water Data'!$H$9,0,10*ROW('Water Data'!H177)),NA())</f>
        <v>#N/A</v>
      </c>
      <c r="S183" s="537" t="e">
        <f ca="1">+IF(AND(ISNUMBER(OFFSET('Water Data'!$I$4,0,10*ROW('Water Data'!I177))),'Data Summary'!CH183="Yes"),100-OFFSET('Water Data'!$I$4,0,10*ROW('Water Data'!I177)),NA())</f>
        <v>#N/A</v>
      </c>
      <c r="T183" s="537" t="e">
        <f ca="1">+IF(AND(ISNUMBER(OFFSET('Water Data'!$I$6,0,10*ROW('Water Data'!I177))),'Data Summary'!CI183="Yes"),OFFSET('Water Data'!$I$6,0,10*ROW('Water Data'!I177)),NA())</f>
        <v>#N/A</v>
      </c>
      <c r="U183" s="537" t="e">
        <f ca="1">+IF(AND(ISNUMBER(OFFSET('Water Data'!$I$9,0,10*ROW('Water Data'!I177))),'Data Summary'!CJ183="Yes"),OFFSET('Water Data'!$I$9,0,10*ROW('Water Data'!I177)),NA())</f>
        <v>#N/A</v>
      </c>
      <c r="V183" s="538" t="e">
        <f ca="1">+IF(AND(ISNUMBER(OFFSET('Sanitation Data'!$D$4,0,10*ROW('Sanitation Data'!D177))),'Data Summary'!CK183="Yes"),100-OFFSET('Sanitation Data'!$D$4,0,10*ROW('Sanitation Data'!D177)),NA())</f>
        <v>#N/A</v>
      </c>
      <c r="W183" s="538" t="e">
        <f ca="1">+IF(AND(ISNUMBER(OFFSET('Sanitation Data'!$D$6,0,10*ROW('Sanitation Data'!D177))),'Data Summary'!CL183="Yes"),OFFSET('Sanitation Data'!$D$6,0,10*ROW('Sanitation Data'!D177)),NA())</f>
        <v>#N/A</v>
      </c>
      <c r="X183" s="538" t="e">
        <f ca="1">+IF(AND(ISNUMBER(OFFSET('Sanitation Data'!$D$10,0,10*ROW('Sanitation Data'!D177))),'Data Summary'!CM183="Yes"),OFFSET('Sanitation Data'!$D$10,0,10*ROW('Sanitation Data'!D177)),NA())</f>
        <v>#N/A</v>
      </c>
      <c r="Y183" s="538" t="e">
        <f ca="1">+IF(AND(ISNUMBER(OFFSET('Sanitation Data'!$D$11,0,10*ROW('Sanitation Data'!D177))),'Data Summary'!CN183="Yes"),OFFSET('Sanitation Data'!$D$11,0,10*ROW('Sanitation Data'!D177)),NA())</f>
        <v>#N/A</v>
      </c>
      <c r="Z183" s="538" t="e">
        <f ca="1">+IF(AND(ISNUMBER(OFFSET('Sanitation Data'!$D$12,0,10*ROW('Sanitation Data'!D177))),'Data Summary'!CO183="Yes"),OFFSET('Sanitation Data'!$D$12,0,10*ROW('Sanitation Data'!D177)),NA())</f>
        <v>#N/A</v>
      </c>
      <c r="AA183" s="538" t="e">
        <f ca="1">+IF(AND(ISNUMBER(OFFSET('Sanitation Data'!$E$4,0,10*ROW('Sanitation Data'!E177))),'Data Summary'!CP183="Yes"),100-OFFSET('Sanitation Data'!$E$4,0,10*ROW('Sanitation Data'!E177)),NA())</f>
        <v>#N/A</v>
      </c>
      <c r="AB183" s="538" t="e">
        <f ca="1">+IF(AND(ISNUMBER(OFFSET('Sanitation Data'!$E$6,0,10*ROW('Sanitation Data'!E177))),'Data Summary'!CQ183="Yes"),OFFSET('Sanitation Data'!$E$6,0,10*ROW('Sanitation Data'!E177)),NA())</f>
        <v>#N/A</v>
      </c>
      <c r="AC183" s="538" t="e">
        <f ca="1">+IF(AND(ISNUMBER(OFFSET('Sanitation Data'!$E$10,0,10*ROW('Sanitation Data'!E177))),'Data Summary'!CR183="Yes"),OFFSET('Sanitation Data'!$E$10,0,10*ROW('Sanitation Data'!E177)),NA())</f>
        <v>#N/A</v>
      </c>
      <c r="AD183" s="538" t="e">
        <f ca="1">+IF(AND(ISNUMBER(OFFSET('Sanitation Data'!$E$11,0,10*ROW('Sanitation Data'!E177))),'Data Summary'!CS183="Yes"),OFFSET('Sanitation Data'!$E$11,0,10*ROW('Sanitation Data'!E177)),NA())</f>
        <v>#N/A</v>
      </c>
      <c r="AE183" s="538" t="e">
        <f ca="1">+IF(AND(ISNUMBER(OFFSET('Sanitation Data'!$E$12,0,10*ROW('Sanitation Data'!E177))),'Data Summary'!CT183="Yes"),OFFSET('Sanitation Data'!$E$12,0,10*ROW('Sanitation Data'!E177)),NA())</f>
        <v>#N/A</v>
      </c>
      <c r="AF183" s="538" t="e">
        <f ca="1">+IF(AND(ISNUMBER(OFFSET('Sanitation Data'!$F$4,0,10*ROW('Sanitation Data'!F177))),'Data Summary'!CU183="Yes"),100-OFFSET('Sanitation Data'!$F$4,0,10*ROW('Sanitation Data'!F177)),NA())</f>
        <v>#N/A</v>
      </c>
      <c r="AG183" s="538" t="e">
        <f ca="1">+IF(AND(ISNUMBER(OFFSET('Sanitation Data'!$F$6,0,10*ROW('Sanitation Data'!F177))),'Data Summary'!CV183="Yes"),OFFSET('Sanitation Data'!$F$6,0,10*ROW('Sanitation Data'!F177)),NA())</f>
        <v>#N/A</v>
      </c>
      <c r="AH183" s="538" t="e">
        <f ca="1">+IF(AND(ISNUMBER(OFFSET('Sanitation Data'!$F$10,0,10*ROW('Sanitation Data'!F177))),'Data Summary'!CW183="Yes"),OFFSET('Sanitation Data'!$F$10,0,10*ROW('Sanitation Data'!F177)),NA())</f>
        <v>#N/A</v>
      </c>
      <c r="AI183" s="538" t="e">
        <f ca="1">+IF(AND(ISNUMBER(OFFSET('Sanitation Data'!$F$11,0,10*ROW('Sanitation Data'!F177))),'Data Summary'!CX183="Yes"),OFFSET('Sanitation Data'!$F$11,0,10*ROW('Sanitation Data'!F177)),NA())</f>
        <v>#N/A</v>
      </c>
      <c r="AJ183" s="538" t="e">
        <f ca="1">+IF(AND(ISNUMBER(OFFSET('Sanitation Data'!$F$12,0,10*ROW('Sanitation Data'!F177))),'Data Summary'!CY183="Yes"),OFFSET('Sanitation Data'!$F$12,0,10*ROW('Sanitation Data'!F177)),NA())</f>
        <v>#N/A</v>
      </c>
      <c r="AK183" s="538" t="e">
        <f ca="1">+IF(AND(ISNUMBER(OFFSET('Sanitation Data'!$G$4,0,10*ROW('Sanitation Data'!G177))),'Data Summary'!CZ183="Yes"),100-OFFSET('Sanitation Data'!$G$4,0,10*ROW('Sanitation Data'!G177)),NA())</f>
        <v>#N/A</v>
      </c>
      <c r="AL183" s="538" t="e">
        <f ca="1">+IF(AND(ISNUMBER(OFFSET('Sanitation Data'!$G$6,0,10*ROW('Sanitation Data'!G177))),'Data Summary'!DA183="Yes"),OFFSET('Sanitation Data'!$G$6,0,10*ROW('Sanitation Data'!G177)),NA())</f>
        <v>#N/A</v>
      </c>
      <c r="AM183" s="538" t="e">
        <f ca="1">+IF(AND(ISNUMBER(OFFSET('Sanitation Data'!$G$10,0,10*ROW('Sanitation Data'!G177))),'Data Summary'!DB183="Yes"),OFFSET('Sanitation Data'!$G$10,0,10*ROW('Sanitation Data'!G177)),NA())</f>
        <v>#N/A</v>
      </c>
      <c r="AN183" s="538" t="e">
        <f ca="1">+IF(AND(ISNUMBER(OFFSET('Sanitation Data'!$G$11,0,10*ROW('Sanitation Data'!G177))),'Data Summary'!DC183="Yes"),OFFSET('Sanitation Data'!$G$11,0,10*ROW('Sanitation Data'!G177)),NA())</f>
        <v>#N/A</v>
      </c>
      <c r="AO183" s="538" t="e">
        <f ca="1">+IF(AND(ISNUMBER(OFFSET('Sanitation Data'!$G$12,0,10*ROW('Sanitation Data'!G177))),'Data Summary'!DD183="Yes"),OFFSET('Sanitation Data'!$G$12,0,10*ROW('Sanitation Data'!G177)),NA())</f>
        <v>#N/A</v>
      </c>
      <c r="AP183" s="538" t="e">
        <f ca="1">+IF(AND(ISNUMBER(OFFSET('Sanitation Data'!$H$4,0,10*ROW('Sanitation Data'!H177))),'Data Summary'!DE183="Yes"),100-OFFSET('Sanitation Data'!$H$4,0,10*ROW('Sanitation Data'!H177)),NA())</f>
        <v>#N/A</v>
      </c>
      <c r="AQ183" s="538" t="e">
        <f ca="1">+IF(AND(ISNUMBER(OFFSET('Sanitation Data'!$H$6,0,10*ROW('Sanitation Data'!H177))),'Data Summary'!DF183="Yes"),OFFSET('Sanitation Data'!$H$6,0,10*ROW('Sanitation Data'!H177)),NA())</f>
        <v>#N/A</v>
      </c>
      <c r="AR183" s="538" t="e">
        <f ca="1">+IF(AND(ISNUMBER(OFFSET('Sanitation Data'!$H$10,0,10*ROW('Sanitation Data'!H177))),'Data Summary'!DG183="Yes"),OFFSET('Sanitation Data'!$H$10,0,10*ROW('Sanitation Data'!H177)),NA())</f>
        <v>#N/A</v>
      </c>
      <c r="AS183" s="538" t="e">
        <f ca="1">+IF(AND(ISNUMBER(OFFSET('Sanitation Data'!$H$11,0,10*ROW('Sanitation Data'!H177))),'Data Summary'!DH183="Yes"),OFFSET('Sanitation Data'!$H$11,0,10*ROW('Sanitation Data'!H177)),NA())</f>
        <v>#N/A</v>
      </c>
      <c r="AT183" s="538" t="e">
        <f ca="1">+IF(AND(ISNUMBER(OFFSET('Sanitation Data'!$H$12,0,10*ROW('Sanitation Data'!H177))),'Data Summary'!DI183="Yes"),OFFSET('Sanitation Data'!$H$12,0,10*ROW('Sanitation Data'!H177)),NA())</f>
        <v>#N/A</v>
      </c>
      <c r="AU183" s="538" t="e">
        <f ca="1">+IF(AND(ISNUMBER(OFFSET('Sanitation Data'!$I$4,0,10*ROW('Sanitation Data'!I177))),'Data Summary'!DJ183="Yes"),100-OFFSET('Sanitation Data'!$I$4,0,10*ROW('Sanitation Data'!I177)),NA())</f>
        <v>#N/A</v>
      </c>
      <c r="AV183" s="538" t="e">
        <f ca="1">+IF(AND(ISNUMBER(OFFSET('Sanitation Data'!$I$6,0,10*ROW('Sanitation Data'!I177))),'Data Summary'!DK183="Yes"),OFFSET('Sanitation Data'!$I$6,0,10*ROW('Sanitation Data'!I177)),NA())</f>
        <v>#N/A</v>
      </c>
      <c r="AW183" s="538" t="e">
        <f ca="1">+IF(AND(ISNUMBER(OFFSET('Sanitation Data'!$I$10,0,10*ROW('Sanitation Data'!I177))),'Data Summary'!DL183="Yes"),OFFSET('Sanitation Data'!$I$10,0,10*ROW('Sanitation Data'!I177)),NA())</f>
        <v>#N/A</v>
      </c>
      <c r="AX183" s="538" t="e">
        <f ca="1">+IF(AND(ISNUMBER(OFFSET('Sanitation Data'!$I$11,0,10*ROW('Sanitation Data'!I177))),'Data Summary'!DM183="Yes"),OFFSET('Sanitation Data'!$I$11,0,10*ROW('Sanitation Data'!I177)),NA())</f>
        <v>#N/A</v>
      </c>
      <c r="AY183" s="538" t="e">
        <f ca="1">+IF(AND(ISNUMBER(OFFSET('Sanitation Data'!$I$12,0,10*ROW('Sanitation Data'!I177))),'Data Summary'!DN183="Yes"),OFFSET('Sanitation Data'!$I$12,0,10*ROW('Sanitation Data'!I177)),NA())</f>
        <v>#N/A</v>
      </c>
      <c r="AZ183" s="539" t="e">
        <f ca="1">+IF(AND(ISNUMBER(OFFSET('Hygiene Data'!$D$5,0,10*ROW('Hygiene Data'!D177))),'Data Summary'!DO183="Yes"),OFFSET('Hygiene Data'!$D$5,0,10*ROW('Hygiene Data'!D177)),NA())</f>
        <v>#N/A</v>
      </c>
      <c r="BA183" s="539" t="e">
        <f ca="1">+IF(AND(ISNUMBER(OFFSET('Hygiene Data'!$D$7,0,10*ROW('Hygiene Data'!D177))),'Data Summary'!DP183="Yes"),OFFSET('Hygiene Data'!$D$7,0,10*ROW('Hygiene Data'!D177)),NA())</f>
        <v>#N/A</v>
      </c>
      <c r="BB183" s="539" t="e">
        <f ca="1">+IF(AND(ISNUMBER(OFFSET('Hygiene Data'!$D$9,0,10*ROW('Hygiene Data'!D177))),'Data Summary'!DQ183="Yes"),OFFSET('Hygiene Data'!$D$9,0,10*ROW('Hygiene Data'!D177)),NA())</f>
        <v>#N/A</v>
      </c>
      <c r="BC183" s="539" t="e">
        <f ca="1">+IF(AND(ISNUMBER(OFFSET('Hygiene Data'!$E$5,0,10*ROW('Hygiene Data'!E177))),'Data Summary'!DR183="Yes"),OFFSET('Hygiene Data'!$E$5,0,10*ROW('Hygiene Data'!E177)),NA())</f>
        <v>#N/A</v>
      </c>
      <c r="BD183" s="539" t="e">
        <f ca="1">+IF(AND(ISNUMBER(OFFSET('Hygiene Data'!$E$7,0,10*ROW('Hygiene Data'!E177))),'Data Summary'!DS183="Yes"),OFFSET('Hygiene Data'!$E$7,0,10*ROW('Hygiene Data'!E177)),NA())</f>
        <v>#N/A</v>
      </c>
      <c r="BE183" s="539" t="e">
        <f ca="1">+IF(AND(ISNUMBER(OFFSET('Hygiene Data'!$E$9,0,10*ROW('Hygiene Data'!E177))),'Data Summary'!DT183="Yes"),OFFSET('Hygiene Data'!$E$9,0,10*ROW('Hygiene Data'!E177)),NA())</f>
        <v>#N/A</v>
      </c>
      <c r="BF183" s="539" t="e">
        <f ca="1">+IF(AND(ISNUMBER(OFFSET('Hygiene Data'!$F$5,0,10*ROW('Hygiene Data'!F177))),'Data Summary'!DU183="Yes"),OFFSET('Hygiene Data'!$F$5,0,10*ROW('Hygiene Data'!F177)),NA())</f>
        <v>#N/A</v>
      </c>
      <c r="BG183" s="539" t="e">
        <f ca="1">+IF(AND(ISNUMBER(OFFSET('Hygiene Data'!$F$7,0,10*ROW('Hygiene Data'!F177))),'Data Summary'!DV183="Yes"),OFFSET('Hygiene Data'!$F$7,0,10*ROW('Hygiene Data'!F177)),NA())</f>
        <v>#N/A</v>
      </c>
      <c r="BH183" s="539" t="e">
        <f ca="1">+IF(AND(ISNUMBER(OFFSET('Hygiene Data'!$F$9,0,10*ROW('Hygiene Data'!F177))),'Data Summary'!DW183="Yes"),OFFSET('Hygiene Data'!$F$9,0,10*ROW('Hygiene Data'!F177)),NA())</f>
        <v>#N/A</v>
      </c>
      <c r="BI183" s="539" t="e">
        <f ca="1">+IF(AND(ISNUMBER(OFFSET('Hygiene Data'!$G$5,0,10*ROW('Hygiene Data'!G177))),'Data Summary'!DX183="Yes"),OFFSET('Hygiene Data'!$G$5,0,10*ROW('Hygiene Data'!G177)),NA())</f>
        <v>#N/A</v>
      </c>
      <c r="BJ183" s="539" t="e">
        <f ca="1">+IF(AND(ISNUMBER(OFFSET('Hygiene Data'!$G$7,0,10*ROW('Hygiene Data'!G177))),'Data Summary'!DY183="Yes"),OFFSET('Hygiene Data'!$G$7,0,10*ROW('Hygiene Data'!G177)),NA())</f>
        <v>#N/A</v>
      </c>
      <c r="BK183" s="539" t="e">
        <f ca="1">+IF(AND(ISNUMBER(OFFSET('Hygiene Data'!$G$9,0,10*ROW('Hygiene Data'!G177))),'Data Summary'!DZ183="Yes"),OFFSET('Hygiene Data'!$G$9,0,10*ROW('Hygiene Data'!G177)),NA())</f>
        <v>#N/A</v>
      </c>
      <c r="BL183" s="539" t="e">
        <f ca="1">+IF(AND(ISNUMBER(OFFSET('Hygiene Data'!$H$5,0,10*ROW('Hygiene Data'!H177))),'Data Summary'!EA183="Yes"),OFFSET('Hygiene Data'!$H$5,0,10*ROW('Hygiene Data'!H177)),NA())</f>
        <v>#N/A</v>
      </c>
      <c r="BM183" s="539" t="e">
        <f ca="1">+IF(AND(ISNUMBER(OFFSET('Hygiene Data'!$H$7,0,10*ROW('Hygiene Data'!H177))),'Data Summary'!EB183="Yes"),OFFSET('Hygiene Data'!$H$7,0,10*ROW('Hygiene Data'!H177)),NA())</f>
        <v>#N/A</v>
      </c>
      <c r="BN183" s="539" t="e">
        <f ca="1">+IF(AND(ISNUMBER(OFFSET('Hygiene Data'!$H$9,0,10*ROW('Hygiene Data'!H177))),'Data Summary'!EC183="Yes"),OFFSET('Hygiene Data'!$H$9,0,10*ROW('Hygiene Data'!H177)),NA())</f>
        <v>#N/A</v>
      </c>
      <c r="BO183" s="539" t="e">
        <f ca="1">+IF(AND(ISNUMBER(OFFSET('Hygiene Data'!$I$5,0,10*ROW('Hygiene Data'!I177))),'Data Summary'!ED183="Yes"),OFFSET('Hygiene Data'!$I$5,0,10*ROW('Hygiene Data'!I177)),NA())</f>
        <v>#N/A</v>
      </c>
      <c r="BP183" s="539" t="e">
        <f ca="1">+IF(AND(ISNUMBER(OFFSET('Hygiene Data'!$I$7,0,10*ROW('Hygiene Data'!I177))),'Data Summary'!EE183="Yes"),OFFSET('Hygiene Data'!$I$7,0,10*ROW('Hygiene Data'!I177)),NA())</f>
        <v>#N/A</v>
      </c>
      <c r="BQ183" s="539" t="e">
        <f ca="1">+IF(AND(ISNUMBER(OFFSET('Hygiene Data'!$I$9,0,10*ROW('Hygiene Data'!I177))),'Data Summary'!EF183="Yes"),OFFSET('Hygiene Data'!$I$9,0,10*ROW('Hygiene Data'!I177)),NA())</f>
        <v>#N/A</v>
      </c>
    </row>
    <row r="184" spans="1:69" x14ac:dyDescent="0.25">
      <c r="A184" s="535" t="e">
        <f ca="1">+RIGHT('Data Summary'!A184,LEN('Data Summary'!A184)-9)</f>
        <v>#VALUE!</v>
      </c>
      <c r="B184" s="509" t="str">
        <f ca="1">+IF(ISTEXT('Data Summary'!B184),'Data Summary'!B184,"")</f>
        <v/>
      </c>
      <c r="C184" s="536" t="e">
        <f ca="1">+VALUE('Data Summary'!C184)</f>
        <v>#VALUE!</v>
      </c>
      <c r="D184" s="537" t="e">
        <f ca="1">+IF(AND(ISNUMBER(OFFSET('Water Data'!$D$4,0,10*ROW('Water Data'!D178))),'Data Summary'!BS184="Yes"),100-OFFSET('Water Data'!$D$4,0,10*ROW('Water Data'!D178)),NA())</f>
        <v>#N/A</v>
      </c>
      <c r="E184" s="537" t="e">
        <f ca="1">+IF(AND(ISNUMBER(OFFSET('Water Data'!$D$6,0,10*ROW('Water Data'!D178))),'Data Summary'!BT184="Yes"),OFFSET('Water Data'!$D$6,0,10*ROW('Water Data'!D178)),NA())</f>
        <v>#N/A</v>
      </c>
      <c r="F184" s="537" t="e">
        <f ca="1">+IF(AND(ISNUMBER(OFFSET('Water Data'!$D$9,0,10*ROW('Water Data'!D178))),'Data Summary'!BU184="Yes"),OFFSET('Water Data'!$D$9,0,10*ROW('Water Data'!D178)),NA())</f>
        <v>#N/A</v>
      </c>
      <c r="G184" s="537" t="e">
        <f ca="1">+IF(AND(ISNUMBER(OFFSET('Water Data'!$E$4,0,10*ROW('Water Data'!E178))),'Data Summary'!BV184="Yes"),100-OFFSET('Water Data'!$E$4,0,10*ROW('Water Data'!E178)),NA())</f>
        <v>#N/A</v>
      </c>
      <c r="H184" s="537" t="e">
        <f ca="1">+IF(AND(ISNUMBER(OFFSET('Water Data'!$E$6,0,10*ROW('Water Data'!E178))),'Data Summary'!BW184="Yes"),OFFSET('Water Data'!$E$6,0,10*ROW('Water Data'!E178)),NA())</f>
        <v>#N/A</v>
      </c>
      <c r="I184" s="537" t="e">
        <f ca="1">+IF(AND(ISNUMBER(OFFSET('Water Data'!$E$9,0,10*ROW('Water Data'!E178))),'Data Summary'!BX184="Yes"),OFFSET('Water Data'!$E$9,0,10*ROW('Water Data'!E178)),NA())</f>
        <v>#N/A</v>
      </c>
      <c r="J184" s="537" t="e">
        <f ca="1">+IF(AND(ISNUMBER(OFFSET('Water Data'!$F$4,0,10*ROW('Water Data'!F178))),'Data Summary'!BY184="Yes"),100-OFFSET('Water Data'!$F$4,0,10*ROW('Water Data'!F178)),NA())</f>
        <v>#N/A</v>
      </c>
      <c r="K184" s="537" t="e">
        <f ca="1">+IF(AND(ISNUMBER(OFFSET('Water Data'!$F$6,0,10*ROW('Water Data'!F178))),'Data Summary'!BZ184="Yes"),OFFSET('Water Data'!$F$6,0,10*ROW('Water Data'!F178)),NA())</f>
        <v>#N/A</v>
      </c>
      <c r="L184" s="537" t="e">
        <f ca="1">+IF(AND(ISNUMBER(OFFSET('Water Data'!$F$9,0,10*ROW('Water Data'!F178))),'Data Summary'!CA184="Yes"),OFFSET('Water Data'!$F$9,0,10*ROW('Water Data'!F178)),NA())</f>
        <v>#N/A</v>
      </c>
      <c r="M184" s="537" t="e">
        <f ca="1">+IF(AND(ISNUMBER(OFFSET('Water Data'!$G$4,0,10*ROW('Water Data'!G178))),'Data Summary'!CB184="Yes"),100-OFFSET('Water Data'!$G$4,0,10*ROW('Water Data'!G178)),NA())</f>
        <v>#N/A</v>
      </c>
      <c r="N184" s="537" t="e">
        <f ca="1">+IF(AND(ISNUMBER(OFFSET('Water Data'!$G$6,0,10*ROW('Water Data'!G178))),'Data Summary'!CC184="Yes"),OFFSET('Water Data'!$G$6,0,10*ROW('Water Data'!G178)),NA())</f>
        <v>#N/A</v>
      </c>
      <c r="O184" s="537" t="e">
        <f ca="1">+IF(AND(ISNUMBER(OFFSET('Water Data'!$G$9,0,10*ROW('Water Data'!G178))),'Data Summary'!CD184="Yes"),OFFSET('Water Data'!$G$9,0,10*ROW('Water Data'!G178)),NA())</f>
        <v>#N/A</v>
      </c>
      <c r="P184" s="537" t="e">
        <f ca="1">+IF(AND(ISNUMBER(OFFSET('Water Data'!$H$4,0,10*ROW('Water Data'!H178))),'Data Summary'!CE184="Yes"),100-OFFSET('Water Data'!$H$4,0,10*ROW('Water Data'!H178)),NA())</f>
        <v>#N/A</v>
      </c>
      <c r="Q184" s="537" t="e">
        <f ca="1">+IF(AND(ISNUMBER(OFFSET('Water Data'!$H$6,0,10*ROW('Water Data'!H178))),'Data Summary'!CF184="Yes"),OFFSET('Water Data'!$H$6,0,10*ROW('Water Data'!H178)),NA())</f>
        <v>#N/A</v>
      </c>
      <c r="R184" s="537" t="e">
        <f ca="1">+IF(AND(ISNUMBER(OFFSET('Water Data'!$H$9,0,10*ROW('Water Data'!H178))),'Data Summary'!CG184="Yes"),OFFSET('Water Data'!$H$9,0,10*ROW('Water Data'!H178)),NA())</f>
        <v>#N/A</v>
      </c>
      <c r="S184" s="537" t="e">
        <f ca="1">+IF(AND(ISNUMBER(OFFSET('Water Data'!$I$4,0,10*ROW('Water Data'!I178))),'Data Summary'!CH184="Yes"),100-OFFSET('Water Data'!$I$4,0,10*ROW('Water Data'!I178)),NA())</f>
        <v>#N/A</v>
      </c>
      <c r="T184" s="537" t="e">
        <f ca="1">+IF(AND(ISNUMBER(OFFSET('Water Data'!$I$6,0,10*ROW('Water Data'!I178))),'Data Summary'!CI184="Yes"),OFFSET('Water Data'!$I$6,0,10*ROW('Water Data'!I178)),NA())</f>
        <v>#N/A</v>
      </c>
      <c r="U184" s="537" t="e">
        <f ca="1">+IF(AND(ISNUMBER(OFFSET('Water Data'!$I$9,0,10*ROW('Water Data'!I178))),'Data Summary'!CJ184="Yes"),OFFSET('Water Data'!$I$9,0,10*ROW('Water Data'!I178)),NA())</f>
        <v>#N/A</v>
      </c>
      <c r="V184" s="538" t="e">
        <f ca="1">+IF(AND(ISNUMBER(OFFSET('Sanitation Data'!$D$4,0,10*ROW('Sanitation Data'!D178))),'Data Summary'!CK184="Yes"),100-OFFSET('Sanitation Data'!$D$4,0,10*ROW('Sanitation Data'!D178)),NA())</f>
        <v>#N/A</v>
      </c>
      <c r="W184" s="538" t="e">
        <f ca="1">+IF(AND(ISNUMBER(OFFSET('Sanitation Data'!$D$6,0,10*ROW('Sanitation Data'!D178))),'Data Summary'!CL184="Yes"),OFFSET('Sanitation Data'!$D$6,0,10*ROW('Sanitation Data'!D178)),NA())</f>
        <v>#N/A</v>
      </c>
      <c r="X184" s="538" t="e">
        <f ca="1">+IF(AND(ISNUMBER(OFFSET('Sanitation Data'!$D$10,0,10*ROW('Sanitation Data'!D178))),'Data Summary'!CM184="Yes"),OFFSET('Sanitation Data'!$D$10,0,10*ROW('Sanitation Data'!D178)),NA())</f>
        <v>#N/A</v>
      </c>
      <c r="Y184" s="538" t="e">
        <f ca="1">+IF(AND(ISNUMBER(OFFSET('Sanitation Data'!$D$11,0,10*ROW('Sanitation Data'!D178))),'Data Summary'!CN184="Yes"),OFFSET('Sanitation Data'!$D$11,0,10*ROW('Sanitation Data'!D178)),NA())</f>
        <v>#N/A</v>
      </c>
      <c r="Z184" s="538" t="e">
        <f ca="1">+IF(AND(ISNUMBER(OFFSET('Sanitation Data'!$D$12,0,10*ROW('Sanitation Data'!D178))),'Data Summary'!CO184="Yes"),OFFSET('Sanitation Data'!$D$12,0,10*ROW('Sanitation Data'!D178)),NA())</f>
        <v>#N/A</v>
      </c>
      <c r="AA184" s="538" t="e">
        <f ca="1">+IF(AND(ISNUMBER(OFFSET('Sanitation Data'!$E$4,0,10*ROW('Sanitation Data'!E178))),'Data Summary'!CP184="Yes"),100-OFFSET('Sanitation Data'!$E$4,0,10*ROW('Sanitation Data'!E178)),NA())</f>
        <v>#N/A</v>
      </c>
      <c r="AB184" s="538" t="e">
        <f ca="1">+IF(AND(ISNUMBER(OFFSET('Sanitation Data'!$E$6,0,10*ROW('Sanitation Data'!E178))),'Data Summary'!CQ184="Yes"),OFFSET('Sanitation Data'!$E$6,0,10*ROW('Sanitation Data'!E178)),NA())</f>
        <v>#N/A</v>
      </c>
      <c r="AC184" s="538" t="e">
        <f ca="1">+IF(AND(ISNUMBER(OFFSET('Sanitation Data'!$E$10,0,10*ROW('Sanitation Data'!E178))),'Data Summary'!CR184="Yes"),OFFSET('Sanitation Data'!$E$10,0,10*ROW('Sanitation Data'!E178)),NA())</f>
        <v>#N/A</v>
      </c>
      <c r="AD184" s="538" t="e">
        <f ca="1">+IF(AND(ISNUMBER(OFFSET('Sanitation Data'!$E$11,0,10*ROW('Sanitation Data'!E178))),'Data Summary'!CS184="Yes"),OFFSET('Sanitation Data'!$E$11,0,10*ROW('Sanitation Data'!E178)),NA())</f>
        <v>#N/A</v>
      </c>
      <c r="AE184" s="538" t="e">
        <f ca="1">+IF(AND(ISNUMBER(OFFSET('Sanitation Data'!$E$12,0,10*ROW('Sanitation Data'!E178))),'Data Summary'!CT184="Yes"),OFFSET('Sanitation Data'!$E$12,0,10*ROW('Sanitation Data'!E178)),NA())</f>
        <v>#N/A</v>
      </c>
      <c r="AF184" s="538" t="e">
        <f ca="1">+IF(AND(ISNUMBER(OFFSET('Sanitation Data'!$F$4,0,10*ROW('Sanitation Data'!F178))),'Data Summary'!CU184="Yes"),100-OFFSET('Sanitation Data'!$F$4,0,10*ROW('Sanitation Data'!F178)),NA())</f>
        <v>#N/A</v>
      </c>
      <c r="AG184" s="538" t="e">
        <f ca="1">+IF(AND(ISNUMBER(OFFSET('Sanitation Data'!$F$6,0,10*ROW('Sanitation Data'!F178))),'Data Summary'!CV184="Yes"),OFFSET('Sanitation Data'!$F$6,0,10*ROW('Sanitation Data'!F178)),NA())</f>
        <v>#N/A</v>
      </c>
      <c r="AH184" s="538" t="e">
        <f ca="1">+IF(AND(ISNUMBER(OFFSET('Sanitation Data'!$F$10,0,10*ROW('Sanitation Data'!F178))),'Data Summary'!CW184="Yes"),OFFSET('Sanitation Data'!$F$10,0,10*ROW('Sanitation Data'!F178)),NA())</f>
        <v>#N/A</v>
      </c>
      <c r="AI184" s="538" t="e">
        <f ca="1">+IF(AND(ISNUMBER(OFFSET('Sanitation Data'!$F$11,0,10*ROW('Sanitation Data'!F178))),'Data Summary'!CX184="Yes"),OFFSET('Sanitation Data'!$F$11,0,10*ROW('Sanitation Data'!F178)),NA())</f>
        <v>#N/A</v>
      </c>
      <c r="AJ184" s="538" t="e">
        <f ca="1">+IF(AND(ISNUMBER(OFFSET('Sanitation Data'!$F$12,0,10*ROW('Sanitation Data'!F178))),'Data Summary'!CY184="Yes"),OFFSET('Sanitation Data'!$F$12,0,10*ROW('Sanitation Data'!F178)),NA())</f>
        <v>#N/A</v>
      </c>
      <c r="AK184" s="538" t="e">
        <f ca="1">+IF(AND(ISNUMBER(OFFSET('Sanitation Data'!$G$4,0,10*ROW('Sanitation Data'!G178))),'Data Summary'!CZ184="Yes"),100-OFFSET('Sanitation Data'!$G$4,0,10*ROW('Sanitation Data'!G178)),NA())</f>
        <v>#N/A</v>
      </c>
      <c r="AL184" s="538" t="e">
        <f ca="1">+IF(AND(ISNUMBER(OFFSET('Sanitation Data'!$G$6,0,10*ROW('Sanitation Data'!G178))),'Data Summary'!DA184="Yes"),OFFSET('Sanitation Data'!$G$6,0,10*ROW('Sanitation Data'!G178)),NA())</f>
        <v>#N/A</v>
      </c>
      <c r="AM184" s="538" t="e">
        <f ca="1">+IF(AND(ISNUMBER(OFFSET('Sanitation Data'!$G$10,0,10*ROW('Sanitation Data'!G178))),'Data Summary'!DB184="Yes"),OFFSET('Sanitation Data'!$G$10,0,10*ROW('Sanitation Data'!G178)),NA())</f>
        <v>#N/A</v>
      </c>
      <c r="AN184" s="538" t="e">
        <f ca="1">+IF(AND(ISNUMBER(OFFSET('Sanitation Data'!$G$11,0,10*ROW('Sanitation Data'!G178))),'Data Summary'!DC184="Yes"),OFFSET('Sanitation Data'!$G$11,0,10*ROW('Sanitation Data'!G178)),NA())</f>
        <v>#N/A</v>
      </c>
      <c r="AO184" s="538" t="e">
        <f ca="1">+IF(AND(ISNUMBER(OFFSET('Sanitation Data'!$G$12,0,10*ROW('Sanitation Data'!G178))),'Data Summary'!DD184="Yes"),OFFSET('Sanitation Data'!$G$12,0,10*ROW('Sanitation Data'!G178)),NA())</f>
        <v>#N/A</v>
      </c>
      <c r="AP184" s="538" t="e">
        <f ca="1">+IF(AND(ISNUMBER(OFFSET('Sanitation Data'!$H$4,0,10*ROW('Sanitation Data'!H178))),'Data Summary'!DE184="Yes"),100-OFFSET('Sanitation Data'!$H$4,0,10*ROW('Sanitation Data'!H178)),NA())</f>
        <v>#N/A</v>
      </c>
      <c r="AQ184" s="538" t="e">
        <f ca="1">+IF(AND(ISNUMBER(OFFSET('Sanitation Data'!$H$6,0,10*ROW('Sanitation Data'!H178))),'Data Summary'!DF184="Yes"),OFFSET('Sanitation Data'!$H$6,0,10*ROW('Sanitation Data'!H178)),NA())</f>
        <v>#N/A</v>
      </c>
      <c r="AR184" s="538" t="e">
        <f ca="1">+IF(AND(ISNUMBER(OFFSET('Sanitation Data'!$H$10,0,10*ROW('Sanitation Data'!H178))),'Data Summary'!DG184="Yes"),OFFSET('Sanitation Data'!$H$10,0,10*ROW('Sanitation Data'!H178)),NA())</f>
        <v>#N/A</v>
      </c>
      <c r="AS184" s="538" t="e">
        <f ca="1">+IF(AND(ISNUMBER(OFFSET('Sanitation Data'!$H$11,0,10*ROW('Sanitation Data'!H178))),'Data Summary'!DH184="Yes"),OFFSET('Sanitation Data'!$H$11,0,10*ROW('Sanitation Data'!H178)),NA())</f>
        <v>#N/A</v>
      </c>
      <c r="AT184" s="538" t="e">
        <f ca="1">+IF(AND(ISNUMBER(OFFSET('Sanitation Data'!$H$12,0,10*ROW('Sanitation Data'!H178))),'Data Summary'!DI184="Yes"),OFFSET('Sanitation Data'!$H$12,0,10*ROW('Sanitation Data'!H178)),NA())</f>
        <v>#N/A</v>
      </c>
      <c r="AU184" s="538" t="e">
        <f ca="1">+IF(AND(ISNUMBER(OFFSET('Sanitation Data'!$I$4,0,10*ROW('Sanitation Data'!I178))),'Data Summary'!DJ184="Yes"),100-OFFSET('Sanitation Data'!$I$4,0,10*ROW('Sanitation Data'!I178)),NA())</f>
        <v>#N/A</v>
      </c>
      <c r="AV184" s="538" t="e">
        <f ca="1">+IF(AND(ISNUMBER(OFFSET('Sanitation Data'!$I$6,0,10*ROW('Sanitation Data'!I178))),'Data Summary'!DK184="Yes"),OFFSET('Sanitation Data'!$I$6,0,10*ROW('Sanitation Data'!I178)),NA())</f>
        <v>#N/A</v>
      </c>
      <c r="AW184" s="538" t="e">
        <f ca="1">+IF(AND(ISNUMBER(OFFSET('Sanitation Data'!$I$10,0,10*ROW('Sanitation Data'!I178))),'Data Summary'!DL184="Yes"),OFFSET('Sanitation Data'!$I$10,0,10*ROW('Sanitation Data'!I178)),NA())</f>
        <v>#N/A</v>
      </c>
      <c r="AX184" s="538" t="e">
        <f ca="1">+IF(AND(ISNUMBER(OFFSET('Sanitation Data'!$I$11,0,10*ROW('Sanitation Data'!I178))),'Data Summary'!DM184="Yes"),OFFSET('Sanitation Data'!$I$11,0,10*ROW('Sanitation Data'!I178)),NA())</f>
        <v>#N/A</v>
      </c>
      <c r="AY184" s="538" t="e">
        <f ca="1">+IF(AND(ISNUMBER(OFFSET('Sanitation Data'!$I$12,0,10*ROW('Sanitation Data'!I178))),'Data Summary'!DN184="Yes"),OFFSET('Sanitation Data'!$I$12,0,10*ROW('Sanitation Data'!I178)),NA())</f>
        <v>#N/A</v>
      </c>
      <c r="AZ184" s="539" t="e">
        <f ca="1">+IF(AND(ISNUMBER(OFFSET('Hygiene Data'!$D$5,0,10*ROW('Hygiene Data'!D178))),'Data Summary'!DO184="Yes"),OFFSET('Hygiene Data'!$D$5,0,10*ROW('Hygiene Data'!D178)),NA())</f>
        <v>#N/A</v>
      </c>
      <c r="BA184" s="539" t="e">
        <f ca="1">+IF(AND(ISNUMBER(OFFSET('Hygiene Data'!$D$7,0,10*ROW('Hygiene Data'!D178))),'Data Summary'!DP184="Yes"),OFFSET('Hygiene Data'!$D$7,0,10*ROW('Hygiene Data'!D178)),NA())</f>
        <v>#N/A</v>
      </c>
      <c r="BB184" s="539" t="e">
        <f ca="1">+IF(AND(ISNUMBER(OFFSET('Hygiene Data'!$D$9,0,10*ROW('Hygiene Data'!D178))),'Data Summary'!DQ184="Yes"),OFFSET('Hygiene Data'!$D$9,0,10*ROW('Hygiene Data'!D178)),NA())</f>
        <v>#N/A</v>
      </c>
      <c r="BC184" s="539" t="e">
        <f ca="1">+IF(AND(ISNUMBER(OFFSET('Hygiene Data'!$E$5,0,10*ROW('Hygiene Data'!E178))),'Data Summary'!DR184="Yes"),OFFSET('Hygiene Data'!$E$5,0,10*ROW('Hygiene Data'!E178)),NA())</f>
        <v>#N/A</v>
      </c>
      <c r="BD184" s="539" t="e">
        <f ca="1">+IF(AND(ISNUMBER(OFFSET('Hygiene Data'!$E$7,0,10*ROW('Hygiene Data'!E178))),'Data Summary'!DS184="Yes"),OFFSET('Hygiene Data'!$E$7,0,10*ROW('Hygiene Data'!E178)),NA())</f>
        <v>#N/A</v>
      </c>
      <c r="BE184" s="539" t="e">
        <f ca="1">+IF(AND(ISNUMBER(OFFSET('Hygiene Data'!$E$9,0,10*ROW('Hygiene Data'!E178))),'Data Summary'!DT184="Yes"),OFFSET('Hygiene Data'!$E$9,0,10*ROW('Hygiene Data'!E178)),NA())</f>
        <v>#N/A</v>
      </c>
      <c r="BF184" s="539" t="e">
        <f ca="1">+IF(AND(ISNUMBER(OFFSET('Hygiene Data'!$F$5,0,10*ROW('Hygiene Data'!F178))),'Data Summary'!DU184="Yes"),OFFSET('Hygiene Data'!$F$5,0,10*ROW('Hygiene Data'!F178)),NA())</f>
        <v>#N/A</v>
      </c>
      <c r="BG184" s="539" t="e">
        <f ca="1">+IF(AND(ISNUMBER(OFFSET('Hygiene Data'!$F$7,0,10*ROW('Hygiene Data'!F178))),'Data Summary'!DV184="Yes"),OFFSET('Hygiene Data'!$F$7,0,10*ROW('Hygiene Data'!F178)),NA())</f>
        <v>#N/A</v>
      </c>
      <c r="BH184" s="539" t="e">
        <f ca="1">+IF(AND(ISNUMBER(OFFSET('Hygiene Data'!$F$9,0,10*ROW('Hygiene Data'!F178))),'Data Summary'!DW184="Yes"),OFFSET('Hygiene Data'!$F$9,0,10*ROW('Hygiene Data'!F178)),NA())</f>
        <v>#N/A</v>
      </c>
      <c r="BI184" s="539" t="e">
        <f ca="1">+IF(AND(ISNUMBER(OFFSET('Hygiene Data'!$G$5,0,10*ROW('Hygiene Data'!G178))),'Data Summary'!DX184="Yes"),OFFSET('Hygiene Data'!$G$5,0,10*ROW('Hygiene Data'!G178)),NA())</f>
        <v>#N/A</v>
      </c>
      <c r="BJ184" s="539" t="e">
        <f ca="1">+IF(AND(ISNUMBER(OFFSET('Hygiene Data'!$G$7,0,10*ROW('Hygiene Data'!G178))),'Data Summary'!DY184="Yes"),OFFSET('Hygiene Data'!$G$7,0,10*ROW('Hygiene Data'!G178)),NA())</f>
        <v>#N/A</v>
      </c>
      <c r="BK184" s="539" t="e">
        <f ca="1">+IF(AND(ISNUMBER(OFFSET('Hygiene Data'!$G$9,0,10*ROW('Hygiene Data'!G178))),'Data Summary'!DZ184="Yes"),OFFSET('Hygiene Data'!$G$9,0,10*ROW('Hygiene Data'!G178)),NA())</f>
        <v>#N/A</v>
      </c>
      <c r="BL184" s="539" t="e">
        <f ca="1">+IF(AND(ISNUMBER(OFFSET('Hygiene Data'!$H$5,0,10*ROW('Hygiene Data'!H178))),'Data Summary'!EA184="Yes"),OFFSET('Hygiene Data'!$H$5,0,10*ROW('Hygiene Data'!H178)),NA())</f>
        <v>#N/A</v>
      </c>
      <c r="BM184" s="539" t="e">
        <f ca="1">+IF(AND(ISNUMBER(OFFSET('Hygiene Data'!$H$7,0,10*ROW('Hygiene Data'!H178))),'Data Summary'!EB184="Yes"),OFFSET('Hygiene Data'!$H$7,0,10*ROW('Hygiene Data'!H178)),NA())</f>
        <v>#N/A</v>
      </c>
      <c r="BN184" s="539" t="e">
        <f ca="1">+IF(AND(ISNUMBER(OFFSET('Hygiene Data'!$H$9,0,10*ROW('Hygiene Data'!H178))),'Data Summary'!EC184="Yes"),OFFSET('Hygiene Data'!$H$9,0,10*ROW('Hygiene Data'!H178)),NA())</f>
        <v>#N/A</v>
      </c>
      <c r="BO184" s="539" t="e">
        <f ca="1">+IF(AND(ISNUMBER(OFFSET('Hygiene Data'!$I$5,0,10*ROW('Hygiene Data'!I178))),'Data Summary'!ED184="Yes"),OFFSET('Hygiene Data'!$I$5,0,10*ROW('Hygiene Data'!I178)),NA())</f>
        <v>#N/A</v>
      </c>
      <c r="BP184" s="539" t="e">
        <f ca="1">+IF(AND(ISNUMBER(OFFSET('Hygiene Data'!$I$7,0,10*ROW('Hygiene Data'!I178))),'Data Summary'!EE184="Yes"),OFFSET('Hygiene Data'!$I$7,0,10*ROW('Hygiene Data'!I178)),NA())</f>
        <v>#N/A</v>
      </c>
      <c r="BQ184" s="539" t="e">
        <f ca="1">+IF(AND(ISNUMBER(OFFSET('Hygiene Data'!$I$9,0,10*ROW('Hygiene Data'!I178))),'Data Summary'!EF184="Yes"),OFFSET('Hygiene Data'!$I$9,0,10*ROW('Hygiene Data'!I178)),NA())</f>
        <v>#N/A</v>
      </c>
    </row>
    <row r="185" spans="1:69" x14ac:dyDescent="0.25">
      <c r="A185" s="535" t="e">
        <f ca="1">+RIGHT('Data Summary'!A185,LEN('Data Summary'!A185)-9)</f>
        <v>#VALUE!</v>
      </c>
      <c r="B185" s="509" t="str">
        <f ca="1">+IF(ISTEXT('Data Summary'!B185),'Data Summary'!B185,"")</f>
        <v/>
      </c>
      <c r="C185" s="536" t="e">
        <f ca="1">+VALUE('Data Summary'!C185)</f>
        <v>#VALUE!</v>
      </c>
      <c r="D185" s="537" t="e">
        <f ca="1">+IF(AND(ISNUMBER(OFFSET('Water Data'!$D$4,0,10*ROW('Water Data'!D179))),'Data Summary'!BS185="Yes"),100-OFFSET('Water Data'!$D$4,0,10*ROW('Water Data'!D179)),NA())</f>
        <v>#N/A</v>
      </c>
      <c r="E185" s="537" t="e">
        <f ca="1">+IF(AND(ISNUMBER(OFFSET('Water Data'!$D$6,0,10*ROW('Water Data'!D179))),'Data Summary'!BT185="Yes"),OFFSET('Water Data'!$D$6,0,10*ROW('Water Data'!D179)),NA())</f>
        <v>#N/A</v>
      </c>
      <c r="F185" s="537" t="e">
        <f ca="1">+IF(AND(ISNUMBER(OFFSET('Water Data'!$D$9,0,10*ROW('Water Data'!D179))),'Data Summary'!BU185="Yes"),OFFSET('Water Data'!$D$9,0,10*ROW('Water Data'!D179)),NA())</f>
        <v>#N/A</v>
      </c>
      <c r="G185" s="537" t="e">
        <f ca="1">+IF(AND(ISNUMBER(OFFSET('Water Data'!$E$4,0,10*ROW('Water Data'!E179))),'Data Summary'!BV185="Yes"),100-OFFSET('Water Data'!$E$4,0,10*ROW('Water Data'!E179)),NA())</f>
        <v>#N/A</v>
      </c>
      <c r="H185" s="537" t="e">
        <f ca="1">+IF(AND(ISNUMBER(OFFSET('Water Data'!$E$6,0,10*ROW('Water Data'!E179))),'Data Summary'!BW185="Yes"),OFFSET('Water Data'!$E$6,0,10*ROW('Water Data'!E179)),NA())</f>
        <v>#N/A</v>
      </c>
      <c r="I185" s="537" t="e">
        <f ca="1">+IF(AND(ISNUMBER(OFFSET('Water Data'!$E$9,0,10*ROW('Water Data'!E179))),'Data Summary'!BX185="Yes"),OFFSET('Water Data'!$E$9,0,10*ROW('Water Data'!E179)),NA())</f>
        <v>#N/A</v>
      </c>
      <c r="J185" s="537" t="e">
        <f ca="1">+IF(AND(ISNUMBER(OFFSET('Water Data'!$F$4,0,10*ROW('Water Data'!F179))),'Data Summary'!BY185="Yes"),100-OFFSET('Water Data'!$F$4,0,10*ROW('Water Data'!F179)),NA())</f>
        <v>#N/A</v>
      </c>
      <c r="K185" s="537" t="e">
        <f ca="1">+IF(AND(ISNUMBER(OFFSET('Water Data'!$F$6,0,10*ROW('Water Data'!F179))),'Data Summary'!BZ185="Yes"),OFFSET('Water Data'!$F$6,0,10*ROW('Water Data'!F179)),NA())</f>
        <v>#N/A</v>
      </c>
      <c r="L185" s="537" t="e">
        <f ca="1">+IF(AND(ISNUMBER(OFFSET('Water Data'!$F$9,0,10*ROW('Water Data'!F179))),'Data Summary'!CA185="Yes"),OFFSET('Water Data'!$F$9,0,10*ROW('Water Data'!F179)),NA())</f>
        <v>#N/A</v>
      </c>
      <c r="M185" s="537" t="e">
        <f ca="1">+IF(AND(ISNUMBER(OFFSET('Water Data'!$G$4,0,10*ROW('Water Data'!G179))),'Data Summary'!CB185="Yes"),100-OFFSET('Water Data'!$G$4,0,10*ROW('Water Data'!G179)),NA())</f>
        <v>#N/A</v>
      </c>
      <c r="N185" s="537" t="e">
        <f ca="1">+IF(AND(ISNUMBER(OFFSET('Water Data'!$G$6,0,10*ROW('Water Data'!G179))),'Data Summary'!CC185="Yes"),OFFSET('Water Data'!$G$6,0,10*ROW('Water Data'!G179)),NA())</f>
        <v>#N/A</v>
      </c>
      <c r="O185" s="537" t="e">
        <f ca="1">+IF(AND(ISNUMBER(OFFSET('Water Data'!$G$9,0,10*ROW('Water Data'!G179))),'Data Summary'!CD185="Yes"),OFFSET('Water Data'!$G$9,0,10*ROW('Water Data'!G179)),NA())</f>
        <v>#N/A</v>
      </c>
      <c r="P185" s="537" t="e">
        <f ca="1">+IF(AND(ISNUMBER(OFFSET('Water Data'!$H$4,0,10*ROW('Water Data'!H179))),'Data Summary'!CE185="Yes"),100-OFFSET('Water Data'!$H$4,0,10*ROW('Water Data'!H179)),NA())</f>
        <v>#N/A</v>
      </c>
      <c r="Q185" s="537" t="e">
        <f ca="1">+IF(AND(ISNUMBER(OFFSET('Water Data'!$H$6,0,10*ROW('Water Data'!H179))),'Data Summary'!CF185="Yes"),OFFSET('Water Data'!$H$6,0,10*ROW('Water Data'!H179)),NA())</f>
        <v>#N/A</v>
      </c>
      <c r="R185" s="537" t="e">
        <f ca="1">+IF(AND(ISNUMBER(OFFSET('Water Data'!$H$9,0,10*ROW('Water Data'!H179))),'Data Summary'!CG185="Yes"),OFFSET('Water Data'!$H$9,0,10*ROW('Water Data'!H179)),NA())</f>
        <v>#N/A</v>
      </c>
      <c r="S185" s="537" t="e">
        <f ca="1">+IF(AND(ISNUMBER(OFFSET('Water Data'!$I$4,0,10*ROW('Water Data'!I179))),'Data Summary'!CH185="Yes"),100-OFFSET('Water Data'!$I$4,0,10*ROW('Water Data'!I179)),NA())</f>
        <v>#N/A</v>
      </c>
      <c r="T185" s="537" t="e">
        <f ca="1">+IF(AND(ISNUMBER(OFFSET('Water Data'!$I$6,0,10*ROW('Water Data'!I179))),'Data Summary'!CI185="Yes"),OFFSET('Water Data'!$I$6,0,10*ROW('Water Data'!I179)),NA())</f>
        <v>#N/A</v>
      </c>
      <c r="U185" s="537" t="e">
        <f ca="1">+IF(AND(ISNUMBER(OFFSET('Water Data'!$I$9,0,10*ROW('Water Data'!I179))),'Data Summary'!CJ185="Yes"),OFFSET('Water Data'!$I$9,0,10*ROW('Water Data'!I179)),NA())</f>
        <v>#N/A</v>
      </c>
      <c r="V185" s="538" t="e">
        <f ca="1">+IF(AND(ISNUMBER(OFFSET('Sanitation Data'!$D$4,0,10*ROW('Sanitation Data'!D179))),'Data Summary'!CK185="Yes"),100-OFFSET('Sanitation Data'!$D$4,0,10*ROW('Sanitation Data'!D179)),NA())</f>
        <v>#N/A</v>
      </c>
      <c r="W185" s="538" t="e">
        <f ca="1">+IF(AND(ISNUMBER(OFFSET('Sanitation Data'!$D$6,0,10*ROW('Sanitation Data'!D179))),'Data Summary'!CL185="Yes"),OFFSET('Sanitation Data'!$D$6,0,10*ROW('Sanitation Data'!D179)),NA())</f>
        <v>#N/A</v>
      </c>
      <c r="X185" s="538" t="e">
        <f ca="1">+IF(AND(ISNUMBER(OFFSET('Sanitation Data'!$D$10,0,10*ROW('Sanitation Data'!D179))),'Data Summary'!CM185="Yes"),OFFSET('Sanitation Data'!$D$10,0,10*ROW('Sanitation Data'!D179)),NA())</f>
        <v>#N/A</v>
      </c>
      <c r="Y185" s="538" t="e">
        <f ca="1">+IF(AND(ISNUMBER(OFFSET('Sanitation Data'!$D$11,0,10*ROW('Sanitation Data'!D179))),'Data Summary'!CN185="Yes"),OFFSET('Sanitation Data'!$D$11,0,10*ROW('Sanitation Data'!D179)),NA())</f>
        <v>#N/A</v>
      </c>
      <c r="Z185" s="538" t="e">
        <f ca="1">+IF(AND(ISNUMBER(OFFSET('Sanitation Data'!$D$12,0,10*ROW('Sanitation Data'!D179))),'Data Summary'!CO185="Yes"),OFFSET('Sanitation Data'!$D$12,0,10*ROW('Sanitation Data'!D179)),NA())</f>
        <v>#N/A</v>
      </c>
      <c r="AA185" s="538" t="e">
        <f ca="1">+IF(AND(ISNUMBER(OFFSET('Sanitation Data'!$E$4,0,10*ROW('Sanitation Data'!E179))),'Data Summary'!CP185="Yes"),100-OFFSET('Sanitation Data'!$E$4,0,10*ROW('Sanitation Data'!E179)),NA())</f>
        <v>#N/A</v>
      </c>
      <c r="AB185" s="538" t="e">
        <f ca="1">+IF(AND(ISNUMBER(OFFSET('Sanitation Data'!$E$6,0,10*ROW('Sanitation Data'!E179))),'Data Summary'!CQ185="Yes"),OFFSET('Sanitation Data'!$E$6,0,10*ROW('Sanitation Data'!E179)),NA())</f>
        <v>#N/A</v>
      </c>
      <c r="AC185" s="538" t="e">
        <f ca="1">+IF(AND(ISNUMBER(OFFSET('Sanitation Data'!$E$10,0,10*ROW('Sanitation Data'!E179))),'Data Summary'!CR185="Yes"),OFFSET('Sanitation Data'!$E$10,0,10*ROW('Sanitation Data'!E179)),NA())</f>
        <v>#N/A</v>
      </c>
      <c r="AD185" s="538" t="e">
        <f ca="1">+IF(AND(ISNUMBER(OFFSET('Sanitation Data'!$E$11,0,10*ROW('Sanitation Data'!E179))),'Data Summary'!CS185="Yes"),OFFSET('Sanitation Data'!$E$11,0,10*ROW('Sanitation Data'!E179)),NA())</f>
        <v>#N/A</v>
      </c>
      <c r="AE185" s="538" t="e">
        <f ca="1">+IF(AND(ISNUMBER(OFFSET('Sanitation Data'!$E$12,0,10*ROW('Sanitation Data'!E179))),'Data Summary'!CT185="Yes"),OFFSET('Sanitation Data'!$E$12,0,10*ROW('Sanitation Data'!E179)),NA())</f>
        <v>#N/A</v>
      </c>
      <c r="AF185" s="538" t="e">
        <f ca="1">+IF(AND(ISNUMBER(OFFSET('Sanitation Data'!$F$4,0,10*ROW('Sanitation Data'!F179))),'Data Summary'!CU185="Yes"),100-OFFSET('Sanitation Data'!$F$4,0,10*ROW('Sanitation Data'!F179)),NA())</f>
        <v>#N/A</v>
      </c>
      <c r="AG185" s="538" t="e">
        <f ca="1">+IF(AND(ISNUMBER(OFFSET('Sanitation Data'!$F$6,0,10*ROW('Sanitation Data'!F179))),'Data Summary'!CV185="Yes"),OFFSET('Sanitation Data'!$F$6,0,10*ROW('Sanitation Data'!F179)),NA())</f>
        <v>#N/A</v>
      </c>
      <c r="AH185" s="538" t="e">
        <f ca="1">+IF(AND(ISNUMBER(OFFSET('Sanitation Data'!$F$10,0,10*ROW('Sanitation Data'!F179))),'Data Summary'!CW185="Yes"),OFFSET('Sanitation Data'!$F$10,0,10*ROW('Sanitation Data'!F179)),NA())</f>
        <v>#N/A</v>
      </c>
      <c r="AI185" s="538" t="e">
        <f ca="1">+IF(AND(ISNUMBER(OFFSET('Sanitation Data'!$F$11,0,10*ROW('Sanitation Data'!F179))),'Data Summary'!CX185="Yes"),OFFSET('Sanitation Data'!$F$11,0,10*ROW('Sanitation Data'!F179)),NA())</f>
        <v>#N/A</v>
      </c>
      <c r="AJ185" s="538" t="e">
        <f ca="1">+IF(AND(ISNUMBER(OFFSET('Sanitation Data'!$F$12,0,10*ROW('Sanitation Data'!F179))),'Data Summary'!CY185="Yes"),OFFSET('Sanitation Data'!$F$12,0,10*ROW('Sanitation Data'!F179)),NA())</f>
        <v>#N/A</v>
      </c>
      <c r="AK185" s="538" t="e">
        <f ca="1">+IF(AND(ISNUMBER(OFFSET('Sanitation Data'!$G$4,0,10*ROW('Sanitation Data'!G179))),'Data Summary'!CZ185="Yes"),100-OFFSET('Sanitation Data'!$G$4,0,10*ROW('Sanitation Data'!G179)),NA())</f>
        <v>#N/A</v>
      </c>
      <c r="AL185" s="538" t="e">
        <f ca="1">+IF(AND(ISNUMBER(OFFSET('Sanitation Data'!$G$6,0,10*ROW('Sanitation Data'!G179))),'Data Summary'!DA185="Yes"),OFFSET('Sanitation Data'!$G$6,0,10*ROW('Sanitation Data'!G179)),NA())</f>
        <v>#N/A</v>
      </c>
      <c r="AM185" s="538" t="e">
        <f ca="1">+IF(AND(ISNUMBER(OFFSET('Sanitation Data'!$G$10,0,10*ROW('Sanitation Data'!G179))),'Data Summary'!DB185="Yes"),OFFSET('Sanitation Data'!$G$10,0,10*ROW('Sanitation Data'!G179)),NA())</f>
        <v>#N/A</v>
      </c>
      <c r="AN185" s="538" t="e">
        <f ca="1">+IF(AND(ISNUMBER(OFFSET('Sanitation Data'!$G$11,0,10*ROW('Sanitation Data'!G179))),'Data Summary'!DC185="Yes"),OFFSET('Sanitation Data'!$G$11,0,10*ROW('Sanitation Data'!G179)),NA())</f>
        <v>#N/A</v>
      </c>
      <c r="AO185" s="538" t="e">
        <f ca="1">+IF(AND(ISNUMBER(OFFSET('Sanitation Data'!$G$12,0,10*ROW('Sanitation Data'!G179))),'Data Summary'!DD185="Yes"),OFFSET('Sanitation Data'!$G$12,0,10*ROW('Sanitation Data'!G179)),NA())</f>
        <v>#N/A</v>
      </c>
      <c r="AP185" s="538" t="e">
        <f ca="1">+IF(AND(ISNUMBER(OFFSET('Sanitation Data'!$H$4,0,10*ROW('Sanitation Data'!H179))),'Data Summary'!DE185="Yes"),100-OFFSET('Sanitation Data'!$H$4,0,10*ROW('Sanitation Data'!H179)),NA())</f>
        <v>#N/A</v>
      </c>
      <c r="AQ185" s="538" t="e">
        <f ca="1">+IF(AND(ISNUMBER(OFFSET('Sanitation Data'!$H$6,0,10*ROW('Sanitation Data'!H179))),'Data Summary'!DF185="Yes"),OFFSET('Sanitation Data'!$H$6,0,10*ROW('Sanitation Data'!H179)),NA())</f>
        <v>#N/A</v>
      </c>
      <c r="AR185" s="538" t="e">
        <f ca="1">+IF(AND(ISNUMBER(OFFSET('Sanitation Data'!$H$10,0,10*ROW('Sanitation Data'!H179))),'Data Summary'!DG185="Yes"),OFFSET('Sanitation Data'!$H$10,0,10*ROW('Sanitation Data'!H179)),NA())</f>
        <v>#N/A</v>
      </c>
      <c r="AS185" s="538" t="e">
        <f ca="1">+IF(AND(ISNUMBER(OFFSET('Sanitation Data'!$H$11,0,10*ROW('Sanitation Data'!H179))),'Data Summary'!DH185="Yes"),OFFSET('Sanitation Data'!$H$11,0,10*ROW('Sanitation Data'!H179)),NA())</f>
        <v>#N/A</v>
      </c>
      <c r="AT185" s="538" t="e">
        <f ca="1">+IF(AND(ISNUMBER(OFFSET('Sanitation Data'!$H$12,0,10*ROW('Sanitation Data'!H179))),'Data Summary'!DI185="Yes"),OFFSET('Sanitation Data'!$H$12,0,10*ROW('Sanitation Data'!H179)),NA())</f>
        <v>#N/A</v>
      </c>
      <c r="AU185" s="538" t="e">
        <f ca="1">+IF(AND(ISNUMBER(OFFSET('Sanitation Data'!$I$4,0,10*ROW('Sanitation Data'!I179))),'Data Summary'!DJ185="Yes"),100-OFFSET('Sanitation Data'!$I$4,0,10*ROW('Sanitation Data'!I179)),NA())</f>
        <v>#N/A</v>
      </c>
      <c r="AV185" s="538" t="e">
        <f ca="1">+IF(AND(ISNUMBER(OFFSET('Sanitation Data'!$I$6,0,10*ROW('Sanitation Data'!I179))),'Data Summary'!DK185="Yes"),OFFSET('Sanitation Data'!$I$6,0,10*ROW('Sanitation Data'!I179)),NA())</f>
        <v>#N/A</v>
      </c>
      <c r="AW185" s="538" t="e">
        <f ca="1">+IF(AND(ISNUMBER(OFFSET('Sanitation Data'!$I$10,0,10*ROW('Sanitation Data'!I179))),'Data Summary'!DL185="Yes"),OFFSET('Sanitation Data'!$I$10,0,10*ROW('Sanitation Data'!I179)),NA())</f>
        <v>#N/A</v>
      </c>
      <c r="AX185" s="538" t="e">
        <f ca="1">+IF(AND(ISNUMBER(OFFSET('Sanitation Data'!$I$11,0,10*ROW('Sanitation Data'!I179))),'Data Summary'!DM185="Yes"),OFFSET('Sanitation Data'!$I$11,0,10*ROW('Sanitation Data'!I179)),NA())</f>
        <v>#N/A</v>
      </c>
      <c r="AY185" s="538" t="e">
        <f ca="1">+IF(AND(ISNUMBER(OFFSET('Sanitation Data'!$I$12,0,10*ROW('Sanitation Data'!I179))),'Data Summary'!DN185="Yes"),OFFSET('Sanitation Data'!$I$12,0,10*ROW('Sanitation Data'!I179)),NA())</f>
        <v>#N/A</v>
      </c>
      <c r="AZ185" s="539" t="e">
        <f ca="1">+IF(AND(ISNUMBER(OFFSET('Hygiene Data'!$D$5,0,10*ROW('Hygiene Data'!D179))),'Data Summary'!DO185="Yes"),OFFSET('Hygiene Data'!$D$5,0,10*ROW('Hygiene Data'!D179)),NA())</f>
        <v>#N/A</v>
      </c>
      <c r="BA185" s="539" t="e">
        <f ca="1">+IF(AND(ISNUMBER(OFFSET('Hygiene Data'!$D$7,0,10*ROW('Hygiene Data'!D179))),'Data Summary'!DP185="Yes"),OFFSET('Hygiene Data'!$D$7,0,10*ROW('Hygiene Data'!D179)),NA())</f>
        <v>#N/A</v>
      </c>
      <c r="BB185" s="539" t="e">
        <f ca="1">+IF(AND(ISNUMBER(OFFSET('Hygiene Data'!$D$9,0,10*ROW('Hygiene Data'!D179))),'Data Summary'!DQ185="Yes"),OFFSET('Hygiene Data'!$D$9,0,10*ROW('Hygiene Data'!D179)),NA())</f>
        <v>#N/A</v>
      </c>
      <c r="BC185" s="539" t="e">
        <f ca="1">+IF(AND(ISNUMBER(OFFSET('Hygiene Data'!$E$5,0,10*ROW('Hygiene Data'!E179))),'Data Summary'!DR185="Yes"),OFFSET('Hygiene Data'!$E$5,0,10*ROW('Hygiene Data'!E179)),NA())</f>
        <v>#N/A</v>
      </c>
      <c r="BD185" s="539" t="e">
        <f ca="1">+IF(AND(ISNUMBER(OFFSET('Hygiene Data'!$E$7,0,10*ROW('Hygiene Data'!E179))),'Data Summary'!DS185="Yes"),OFFSET('Hygiene Data'!$E$7,0,10*ROW('Hygiene Data'!E179)),NA())</f>
        <v>#N/A</v>
      </c>
      <c r="BE185" s="539" t="e">
        <f ca="1">+IF(AND(ISNUMBER(OFFSET('Hygiene Data'!$E$9,0,10*ROW('Hygiene Data'!E179))),'Data Summary'!DT185="Yes"),OFFSET('Hygiene Data'!$E$9,0,10*ROW('Hygiene Data'!E179)),NA())</f>
        <v>#N/A</v>
      </c>
      <c r="BF185" s="539" t="e">
        <f ca="1">+IF(AND(ISNUMBER(OFFSET('Hygiene Data'!$F$5,0,10*ROW('Hygiene Data'!F179))),'Data Summary'!DU185="Yes"),OFFSET('Hygiene Data'!$F$5,0,10*ROW('Hygiene Data'!F179)),NA())</f>
        <v>#N/A</v>
      </c>
      <c r="BG185" s="539" t="e">
        <f ca="1">+IF(AND(ISNUMBER(OFFSET('Hygiene Data'!$F$7,0,10*ROW('Hygiene Data'!F179))),'Data Summary'!DV185="Yes"),OFFSET('Hygiene Data'!$F$7,0,10*ROW('Hygiene Data'!F179)),NA())</f>
        <v>#N/A</v>
      </c>
      <c r="BH185" s="539" t="e">
        <f ca="1">+IF(AND(ISNUMBER(OFFSET('Hygiene Data'!$F$9,0,10*ROW('Hygiene Data'!F179))),'Data Summary'!DW185="Yes"),OFFSET('Hygiene Data'!$F$9,0,10*ROW('Hygiene Data'!F179)),NA())</f>
        <v>#N/A</v>
      </c>
      <c r="BI185" s="539" t="e">
        <f ca="1">+IF(AND(ISNUMBER(OFFSET('Hygiene Data'!$G$5,0,10*ROW('Hygiene Data'!G179))),'Data Summary'!DX185="Yes"),OFFSET('Hygiene Data'!$G$5,0,10*ROW('Hygiene Data'!G179)),NA())</f>
        <v>#N/A</v>
      </c>
      <c r="BJ185" s="539" t="e">
        <f ca="1">+IF(AND(ISNUMBER(OFFSET('Hygiene Data'!$G$7,0,10*ROW('Hygiene Data'!G179))),'Data Summary'!DY185="Yes"),OFFSET('Hygiene Data'!$G$7,0,10*ROW('Hygiene Data'!G179)),NA())</f>
        <v>#N/A</v>
      </c>
      <c r="BK185" s="539" t="e">
        <f ca="1">+IF(AND(ISNUMBER(OFFSET('Hygiene Data'!$G$9,0,10*ROW('Hygiene Data'!G179))),'Data Summary'!DZ185="Yes"),OFFSET('Hygiene Data'!$G$9,0,10*ROW('Hygiene Data'!G179)),NA())</f>
        <v>#N/A</v>
      </c>
      <c r="BL185" s="539" t="e">
        <f ca="1">+IF(AND(ISNUMBER(OFFSET('Hygiene Data'!$H$5,0,10*ROW('Hygiene Data'!H179))),'Data Summary'!EA185="Yes"),OFFSET('Hygiene Data'!$H$5,0,10*ROW('Hygiene Data'!H179)),NA())</f>
        <v>#N/A</v>
      </c>
      <c r="BM185" s="539" t="e">
        <f ca="1">+IF(AND(ISNUMBER(OFFSET('Hygiene Data'!$H$7,0,10*ROW('Hygiene Data'!H179))),'Data Summary'!EB185="Yes"),OFFSET('Hygiene Data'!$H$7,0,10*ROW('Hygiene Data'!H179)),NA())</f>
        <v>#N/A</v>
      </c>
      <c r="BN185" s="539" t="e">
        <f ca="1">+IF(AND(ISNUMBER(OFFSET('Hygiene Data'!$H$9,0,10*ROW('Hygiene Data'!H179))),'Data Summary'!EC185="Yes"),OFFSET('Hygiene Data'!$H$9,0,10*ROW('Hygiene Data'!H179)),NA())</f>
        <v>#N/A</v>
      </c>
      <c r="BO185" s="539" t="e">
        <f ca="1">+IF(AND(ISNUMBER(OFFSET('Hygiene Data'!$I$5,0,10*ROW('Hygiene Data'!I179))),'Data Summary'!ED185="Yes"),OFFSET('Hygiene Data'!$I$5,0,10*ROW('Hygiene Data'!I179)),NA())</f>
        <v>#N/A</v>
      </c>
      <c r="BP185" s="539" t="e">
        <f ca="1">+IF(AND(ISNUMBER(OFFSET('Hygiene Data'!$I$7,0,10*ROW('Hygiene Data'!I179))),'Data Summary'!EE185="Yes"),OFFSET('Hygiene Data'!$I$7,0,10*ROW('Hygiene Data'!I179)),NA())</f>
        <v>#N/A</v>
      </c>
      <c r="BQ185" s="539" t="e">
        <f ca="1">+IF(AND(ISNUMBER(OFFSET('Hygiene Data'!$I$9,0,10*ROW('Hygiene Data'!I179))),'Data Summary'!EF185="Yes"),OFFSET('Hygiene Data'!$I$9,0,10*ROW('Hygiene Data'!I179)),NA())</f>
        <v>#N/A</v>
      </c>
    </row>
    <row r="186" spans="1:69" x14ac:dyDescent="0.25">
      <c r="A186" s="535" t="e">
        <f ca="1">+RIGHT('Data Summary'!A186,LEN('Data Summary'!A186)-9)</f>
        <v>#VALUE!</v>
      </c>
      <c r="B186" s="509" t="str">
        <f ca="1">+IF(ISTEXT('Data Summary'!B186),'Data Summary'!B186,"")</f>
        <v/>
      </c>
      <c r="C186" s="536" t="e">
        <f ca="1">+VALUE('Data Summary'!C186)</f>
        <v>#VALUE!</v>
      </c>
      <c r="D186" s="537" t="e">
        <f ca="1">+IF(AND(ISNUMBER(OFFSET('Water Data'!$D$4,0,10*ROW('Water Data'!D180))),'Data Summary'!BS186="Yes"),100-OFFSET('Water Data'!$D$4,0,10*ROW('Water Data'!D180)),NA())</f>
        <v>#N/A</v>
      </c>
      <c r="E186" s="537" t="e">
        <f ca="1">+IF(AND(ISNUMBER(OFFSET('Water Data'!$D$6,0,10*ROW('Water Data'!D180))),'Data Summary'!BT186="Yes"),OFFSET('Water Data'!$D$6,0,10*ROW('Water Data'!D180)),NA())</f>
        <v>#N/A</v>
      </c>
      <c r="F186" s="537" t="e">
        <f ca="1">+IF(AND(ISNUMBER(OFFSET('Water Data'!$D$9,0,10*ROW('Water Data'!D180))),'Data Summary'!BU186="Yes"),OFFSET('Water Data'!$D$9,0,10*ROW('Water Data'!D180)),NA())</f>
        <v>#N/A</v>
      </c>
      <c r="G186" s="537" t="e">
        <f ca="1">+IF(AND(ISNUMBER(OFFSET('Water Data'!$E$4,0,10*ROW('Water Data'!E180))),'Data Summary'!BV186="Yes"),100-OFFSET('Water Data'!$E$4,0,10*ROW('Water Data'!E180)),NA())</f>
        <v>#N/A</v>
      </c>
      <c r="H186" s="537" t="e">
        <f ca="1">+IF(AND(ISNUMBER(OFFSET('Water Data'!$E$6,0,10*ROW('Water Data'!E180))),'Data Summary'!BW186="Yes"),OFFSET('Water Data'!$E$6,0,10*ROW('Water Data'!E180)),NA())</f>
        <v>#N/A</v>
      </c>
      <c r="I186" s="537" t="e">
        <f ca="1">+IF(AND(ISNUMBER(OFFSET('Water Data'!$E$9,0,10*ROW('Water Data'!E180))),'Data Summary'!BX186="Yes"),OFFSET('Water Data'!$E$9,0,10*ROW('Water Data'!E180)),NA())</f>
        <v>#N/A</v>
      </c>
      <c r="J186" s="537" t="e">
        <f ca="1">+IF(AND(ISNUMBER(OFFSET('Water Data'!$F$4,0,10*ROW('Water Data'!F180))),'Data Summary'!BY186="Yes"),100-OFFSET('Water Data'!$F$4,0,10*ROW('Water Data'!F180)),NA())</f>
        <v>#N/A</v>
      </c>
      <c r="K186" s="537" t="e">
        <f ca="1">+IF(AND(ISNUMBER(OFFSET('Water Data'!$F$6,0,10*ROW('Water Data'!F180))),'Data Summary'!BZ186="Yes"),OFFSET('Water Data'!$F$6,0,10*ROW('Water Data'!F180)),NA())</f>
        <v>#N/A</v>
      </c>
      <c r="L186" s="537" t="e">
        <f ca="1">+IF(AND(ISNUMBER(OFFSET('Water Data'!$F$9,0,10*ROW('Water Data'!F180))),'Data Summary'!CA186="Yes"),OFFSET('Water Data'!$F$9,0,10*ROW('Water Data'!F180)),NA())</f>
        <v>#N/A</v>
      </c>
      <c r="M186" s="537" t="e">
        <f ca="1">+IF(AND(ISNUMBER(OFFSET('Water Data'!$G$4,0,10*ROW('Water Data'!G180))),'Data Summary'!CB186="Yes"),100-OFFSET('Water Data'!$G$4,0,10*ROW('Water Data'!G180)),NA())</f>
        <v>#N/A</v>
      </c>
      <c r="N186" s="537" t="e">
        <f ca="1">+IF(AND(ISNUMBER(OFFSET('Water Data'!$G$6,0,10*ROW('Water Data'!G180))),'Data Summary'!CC186="Yes"),OFFSET('Water Data'!$G$6,0,10*ROW('Water Data'!G180)),NA())</f>
        <v>#N/A</v>
      </c>
      <c r="O186" s="537" t="e">
        <f ca="1">+IF(AND(ISNUMBER(OFFSET('Water Data'!$G$9,0,10*ROW('Water Data'!G180))),'Data Summary'!CD186="Yes"),OFFSET('Water Data'!$G$9,0,10*ROW('Water Data'!G180)),NA())</f>
        <v>#N/A</v>
      </c>
      <c r="P186" s="537" t="e">
        <f ca="1">+IF(AND(ISNUMBER(OFFSET('Water Data'!$H$4,0,10*ROW('Water Data'!H180))),'Data Summary'!CE186="Yes"),100-OFFSET('Water Data'!$H$4,0,10*ROW('Water Data'!H180)),NA())</f>
        <v>#N/A</v>
      </c>
      <c r="Q186" s="537" t="e">
        <f ca="1">+IF(AND(ISNUMBER(OFFSET('Water Data'!$H$6,0,10*ROW('Water Data'!H180))),'Data Summary'!CF186="Yes"),OFFSET('Water Data'!$H$6,0,10*ROW('Water Data'!H180)),NA())</f>
        <v>#N/A</v>
      </c>
      <c r="R186" s="537" t="e">
        <f ca="1">+IF(AND(ISNUMBER(OFFSET('Water Data'!$H$9,0,10*ROW('Water Data'!H180))),'Data Summary'!CG186="Yes"),OFFSET('Water Data'!$H$9,0,10*ROW('Water Data'!H180)),NA())</f>
        <v>#N/A</v>
      </c>
      <c r="S186" s="537" t="e">
        <f ca="1">+IF(AND(ISNUMBER(OFFSET('Water Data'!$I$4,0,10*ROW('Water Data'!I180))),'Data Summary'!CH186="Yes"),100-OFFSET('Water Data'!$I$4,0,10*ROW('Water Data'!I180)),NA())</f>
        <v>#N/A</v>
      </c>
      <c r="T186" s="537" t="e">
        <f ca="1">+IF(AND(ISNUMBER(OFFSET('Water Data'!$I$6,0,10*ROW('Water Data'!I180))),'Data Summary'!CI186="Yes"),OFFSET('Water Data'!$I$6,0,10*ROW('Water Data'!I180)),NA())</f>
        <v>#N/A</v>
      </c>
      <c r="U186" s="537" t="e">
        <f ca="1">+IF(AND(ISNUMBER(OFFSET('Water Data'!$I$9,0,10*ROW('Water Data'!I180))),'Data Summary'!CJ186="Yes"),OFFSET('Water Data'!$I$9,0,10*ROW('Water Data'!I180)),NA())</f>
        <v>#N/A</v>
      </c>
      <c r="V186" s="538" t="e">
        <f ca="1">+IF(AND(ISNUMBER(OFFSET('Sanitation Data'!$D$4,0,10*ROW('Sanitation Data'!D180))),'Data Summary'!CK186="Yes"),100-OFFSET('Sanitation Data'!$D$4,0,10*ROW('Sanitation Data'!D180)),NA())</f>
        <v>#N/A</v>
      </c>
      <c r="W186" s="538" t="e">
        <f ca="1">+IF(AND(ISNUMBER(OFFSET('Sanitation Data'!$D$6,0,10*ROW('Sanitation Data'!D180))),'Data Summary'!CL186="Yes"),OFFSET('Sanitation Data'!$D$6,0,10*ROW('Sanitation Data'!D180)),NA())</f>
        <v>#N/A</v>
      </c>
      <c r="X186" s="538" t="e">
        <f ca="1">+IF(AND(ISNUMBER(OFFSET('Sanitation Data'!$D$10,0,10*ROW('Sanitation Data'!D180))),'Data Summary'!CM186="Yes"),OFFSET('Sanitation Data'!$D$10,0,10*ROW('Sanitation Data'!D180)),NA())</f>
        <v>#N/A</v>
      </c>
      <c r="Y186" s="538" t="e">
        <f ca="1">+IF(AND(ISNUMBER(OFFSET('Sanitation Data'!$D$11,0,10*ROW('Sanitation Data'!D180))),'Data Summary'!CN186="Yes"),OFFSET('Sanitation Data'!$D$11,0,10*ROW('Sanitation Data'!D180)),NA())</f>
        <v>#N/A</v>
      </c>
      <c r="Z186" s="538" t="e">
        <f ca="1">+IF(AND(ISNUMBER(OFFSET('Sanitation Data'!$D$12,0,10*ROW('Sanitation Data'!D180))),'Data Summary'!CO186="Yes"),OFFSET('Sanitation Data'!$D$12,0,10*ROW('Sanitation Data'!D180)),NA())</f>
        <v>#N/A</v>
      </c>
      <c r="AA186" s="538" t="e">
        <f ca="1">+IF(AND(ISNUMBER(OFFSET('Sanitation Data'!$E$4,0,10*ROW('Sanitation Data'!E180))),'Data Summary'!CP186="Yes"),100-OFFSET('Sanitation Data'!$E$4,0,10*ROW('Sanitation Data'!E180)),NA())</f>
        <v>#N/A</v>
      </c>
      <c r="AB186" s="538" t="e">
        <f ca="1">+IF(AND(ISNUMBER(OFFSET('Sanitation Data'!$E$6,0,10*ROW('Sanitation Data'!E180))),'Data Summary'!CQ186="Yes"),OFFSET('Sanitation Data'!$E$6,0,10*ROW('Sanitation Data'!E180)),NA())</f>
        <v>#N/A</v>
      </c>
      <c r="AC186" s="538" t="e">
        <f ca="1">+IF(AND(ISNUMBER(OFFSET('Sanitation Data'!$E$10,0,10*ROW('Sanitation Data'!E180))),'Data Summary'!CR186="Yes"),OFFSET('Sanitation Data'!$E$10,0,10*ROW('Sanitation Data'!E180)),NA())</f>
        <v>#N/A</v>
      </c>
      <c r="AD186" s="538" t="e">
        <f ca="1">+IF(AND(ISNUMBER(OFFSET('Sanitation Data'!$E$11,0,10*ROW('Sanitation Data'!E180))),'Data Summary'!CS186="Yes"),OFFSET('Sanitation Data'!$E$11,0,10*ROW('Sanitation Data'!E180)),NA())</f>
        <v>#N/A</v>
      </c>
      <c r="AE186" s="538" t="e">
        <f ca="1">+IF(AND(ISNUMBER(OFFSET('Sanitation Data'!$E$12,0,10*ROW('Sanitation Data'!E180))),'Data Summary'!CT186="Yes"),OFFSET('Sanitation Data'!$E$12,0,10*ROW('Sanitation Data'!E180)),NA())</f>
        <v>#N/A</v>
      </c>
      <c r="AF186" s="538" t="e">
        <f ca="1">+IF(AND(ISNUMBER(OFFSET('Sanitation Data'!$F$4,0,10*ROW('Sanitation Data'!F180))),'Data Summary'!CU186="Yes"),100-OFFSET('Sanitation Data'!$F$4,0,10*ROW('Sanitation Data'!F180)),NA())</f>
        <v>#N/A</v>
      </c>
      <c r="AG186" s="538" t="e">
        <f ca="1">+IF(AND(ISNUMBER(OFFSET('Sanitation Data'!$F$6,0,10*ROW('Sanitation Data'!F180))),'Data Summary'!CV186="Yes"),OFFSET('Sanitation Data'!$F$6,0,10*ROW('Sanitation Data'!F180)),NA())</f>
        <v>#N/A</v>
      </c>
      <c r="AH186" s="538" t="e">
        <f ca="1">+IF(AND(ISNUMBER(OFFSET('Sanitation Data'!$F$10,0,10*ROW('Sanitation Data'!F180))),'Data Summary'!CW186="Yes"),OFFSET('Sanitation Data'!$F$10,0,10*ROW('Sanitation Data'!F180)),NA())</f>
        <v>#N/A</v>
      </c>
      <c r="AI186" s="538" t="e">
        <f ca="1">+IF(AND(ISNUMBER(OFFSET('Sanitation Data'!$F$11,0,10*ROW('Sanitation Data'!F180))),'Data Summary'!CX186="Yes"),OFFSET('Sanitation Data'!$F$11,0,10*ROW('Sanitation Data'!F180)),NA())</f>
        <v>#N/A</v>
      </c>
      <c r="AJ186" s="538" t="e">
        <f ca="1">+IF(AND(ISNUMBER(OFFSET('Sanitation Data'!$F$12,0,10*ROW('Sanitation Data'!F180))),'Data Summary'!CY186="Yes"),OFFSET('Sanitation Data'!$F$12,0,10*ROW('Sanitation Data'!F180)),NA())</f>
        <v>#N/A</v>
      </c>
      <c r="AK186" s="538" t="e">
        <f ca="1">+IF(AND(ISNUMBER(OFFSET('Sanitation Data'!$G$4,0,10*ROW('Sanitation Data'!G180))),'Data Summary'!CZ186="Yes"),100-OFFSET('Sanitation Data'!$G$4,0,10*ROW('Sanitation Data'!G180)),NA())</f>
        <v>#N/A</v>
      </c>
      <c r="AL186" s="538" t="e">
        <f ca="1">+IF(AND(ISNUMBER(OFFSET('Sanitation Data'!$G$6,0,10*ROW('Sanitation Data'!G180))),'Data Summary'!DA186="Yes"),OFFSET('Sanitation Data'!$G$6,0,10*ROW('Sanitation Data'!G180)),NA())</f>
        <v>#N/A</v>
      </c>
      <c r="AM186" s="538" t="e">
        <f ca="1">+IF(AND(ISNUMBER(OFFSET('Sanitation Data'!$G$10,0,10*ROW('Sanitation Data'!G180))),'Data Summary'!DB186="Yes"),OFFSET('Sanitation Data'!$G$10,0,10*ROW('Sanitation Data'!G180)),NA())</f>
        <v>#N/A</v>
      </c>
      <c r="AN186" s="538" t="e">
        <f ca="1">+IF(AND(ISNUMBER(OFFSET('Sanitation Data'!$G$11,0,10*ROW('Sanitation Data'!G180))),'Data Summary'!DC186="Yes"),OFFSET('Sanitation Data'!$G$11,0,10*ROW('Sanitation Data'!G180)),NA())</f>
        <v>#N/A</v>
      </c>
      <c r="AO186" s="538" t="e">
        <f ca="1">+IF(AND(ISNUMBER(OFFSET('Sanitation Data'!$G$12,0,10*ROW('Sanitation Data'!G180))),'Data Summary'!DD186="Yes"),OFFSET('Sanitation Data'!$G$12,0,10*ROW('Sanitation Data'!G180)),NA())</f>
        <v>#N/A</v>
      </c>
      <c r="AP186" s="538" t="e">
        <f ca="1">+IF(AND(ISNUMBER(OFFSET('Sanitation Data'!$H$4,0,10*ROW('Sanitation Data'!H180))),'Data Summary'!DE186="Yes"),100-OFFSET('Sanitation Data'!$H$4,0,10*ROW('Sanitation Data'!H180)),NA())</f>
        <v>#N/A</v>
      </c>
      <c r="AQ186" s="538" t="e">
        <f ca="1">+IF(AND(ISNUMBER(OFFSET('Sanitation Data'!$H$6,0,10*ROW('Sanitation Data'!H180))),'Data Summary'!DF186="Yes"),OFFSET('Sanitation Data'!$H$6,0,10*ROW('Sanitation Data'!H180)),NA())</f>
        <v>#N/A</v>
      </c>
      <c r="AR186" s="538" t="e">
        <f ca="1">+IF(AND(ISNUMBER(OFFSET('Sanitation Data'!$H$10,0,10*ROW('Sanitation Data'!H180))),'Data Summary'!DG186="Yes"),OFFSET('Sanitation Data'!$H$10,0,10*ROW('Sanitation Data'!H180)),NA())</f>
        <v>#N/A</v>
      </c>
      <c r="AS186" s="538" t="e">
        <f ca="1">+IF(AND(ISNUMBER(OFFSET('Sanitation Data'!$H$11,0,10*ROW('Sanitation Data'!H180))),'Data Summary'!DH186="Yes"),OFFSET('Sanitation Data'!$H$11,0,10*ROW('Sanitation Data'!H180)),NA())</f>
        <v>#N/A</v>
      </c>
      <c r="AT186" s="538" t="e">
        <f ca="1">+IF(AND(ISNUMBER(OFFSET('Sanitation Data'!$H$12,0,10*ROW('Sanitation Data'!H180))),'Data Summary'!DI186="Yes"),OFFSET('Sanitation Data'!$H$12,0,10*ROW('Sanitation Data'!H180)),NA())</f>
        <v>#N/A</v>
      </c>
      <c r="AU186" s="538" t="e">
        <f ca="1">+IF(AND(ISNUMBER(OFFSET('Sanitation Data'!$I$4,0,10*ROW('Sanitation Data'!I180))),'Data Summary'!DJ186="Yes"),100-OFFSET('Sanitation Data'!$I$4,0,10*ROW('Sanitation Data'!I180)),NA())</f>
        <v>#N/A</v>
      </c>
      <c r="AV186" s="538" t="e">
        <f ca="1">+IF(AND(ISNUMBER(OFFSET('Sanitation Data'!$I$6,0,10*ROW('Sanitation Data'!I180))),'Data Summary'!DK186="Yes"),OFFSET('Sanitation Data'!$I$6,0,10*ROW('Sanitation Data'!I180)),NA())</f>
        <v>#N/A</v>
      </c>
      <c r="AW186" s="538" t="e">
        <f ca="1">+IF(AND(ISNUMBER(OFFSET('Sanitation Data'!$I$10,0,10*ROW('Sanitation Data'!I180))),'Data Summary'!DL186="Yes"),OFFSET('Sanitation Data'!$I$10,0,10*ROW('Sanitation Data'!I180)),NA())</f>
        <v>#N/A</v>
      </c>
      <c r="AX186" s="538" t="e">
        <f ca="1">+IF(AND(ISNUMBER(OFFSET('Sanitation Data'!$I$11,0,10*ROW('Sanitation Data'!I180))),'Data Summary'!DM186="Yes"),OFFSET('Sanitation Data'!$I$11,0,10*ROW('Sanitation Data'!I180)),NA())</f>
        <v>#N/A</v>
      </c>
      <c r="AY186" s="538" t="e">
        <f ca="1">+IF(AND(ISNUMBER(OFFSET('Sanitation Data'!$I$12,0,10*ROW('Sanitation Data'!I180))),'Data Summary'!DN186="Yes"),OFFSET('Sanitation Data'!$I$12,0,10*ROW('Sanitation Data'!I180)),NA())</f>
        <v>#N/A</v>
      </c>
      <c r="AZ186" s="539" t="e">
        <f ca="1">+IF(AND(ISNUMBER(OFFSET('Hygiene Data'!$D$5,0,10*ROW('Hygiene Data'!D180))),'Data Summary'!DO186="Yes"),OFFSET('Hygiene Data'!$D$5,0,10*ROW('Hygiene Data'!D180)),NA())</f>
        <v>#N/A</v>
      </c>
      <c r="BA186" s="539" t="e">
        <f ca="1">+IF(AND(ISNUMBER(OFFSET('Hygiene Data'!$D$7,0,10*ROW('Hygiene Data'!D180))),'Data Summary'!DP186="Yes"),OFFSET('Hygiene Data'!$D$7,0,10*ROW('Hygiene Data'!D180)),NA())</f>
        <v>#N/A</v>
      </c>
      <c r="BB186" s="539" t="e">
        <f ca="1">+IF(AND(ISNUMBER(OFFSET('Hygiene Data'!$D$9,0,10*ROW('Hygiene Data'!D180))),'Data Summary'!DQ186="Yes"),OFFSET('Hygiene Data'!$D$9,0,10*ROW('Hygiene Data'!D180)),NA())</f>
        <v>#N/A</v>
      </c>
      <c r="BC186" s="539" t="e">
        <f ca="1">+IF(AND(ISNUMBER(OFFSET('Hygiene Data'!$E$5,0,10*ROW('Hygiene Data'!E180))),'Data Summary'!DR186="Yes"),OFFSET('Hygiene Data'!$E$5,0,10*ROW('Hygiene Data'!E180)),NA())</f>
        <v>#N/A</v>
      </c>
      <c r="BD186" s="539" t="e">
        <f ca="1">+IF(AND(ISNUMBER(OFFSET('Hygiene Data'!$E$7,0,10*ROW('Hygiene Data'!E180))),'Data Summary'!DS186="Yes"),OFFSET('Hygiene Data'!$E$7,0,10*ROW('Hygiene Data'!E180)),NA())</f>
        <v>#N/A</v>
      </c>
      <c r="BE186" s="539" t="e">
        <f ca="1">+IF(AND(ISNUMBER(OFFSET('Hygiene Data'!$E$9,0,10*ROW('Hygiene Data'!E180))),'Data Summary'!DT186="Yes"),OFFSET('Hygiene Data'!$E$9,0,10*ROW('Hygiene Data'!E180)),NA())</f>
        <v>#N/A</v>
      </c>
      <c r="BF186" s="539" t="e">
        <f ca="1">+IF(AND(ISNUMBER(OFFSET('Hygiene Data'!$F$5,0,10*ROW('Hygiene Data'!F180))),'Data Summary'!DU186="Yes"),OFFSET('Hygiene Data'!$F$5,0,10*ROW('Hygiene Data'!F180)),NA())</f>
        <v>#N/A</v>
      </c>
      <c r="BG186" s="539" t="e">
        <f ca="1">+IF(AND(ISNUMBER(OFFSET('Hygiene Data'!$F$7,0,10*ROW('Hygiene Data'!F180))),'Data Summary'!DV186="Yes"),OFFSET('Hygiene Data'!$F$7,0,10*ROW('Hygiene Data'!F180)),NA())</f>
        <v>#N/A</v>
      </c>
      <c r="BH186" s="539" t="e">
        <f ca="1">+IF(AND(ISNUMBER(OFFSET('Hygiene Data'!$F$9,0,10*ROW('Hygiene Data'!F180))),'Data Summary'!DW186="Yes"),OFFSET('Hygiene Data'!$F$9,0,10*ROW('Hygiene Data'!F180)),NA())</f>
        <v>#N/A</v>
      </c>
      <c r="BI186" s="539" t="e">
        <f ca="1">+IF(AND(ISNUMBER(OFFSET('Hygiene Data'!$G$5,0,10*ROW('Hygiene Data'!G180))),'Data Summary'!DX186="Yes"),OFFSET('Hygiene Data'!$G$5,0,10*ROW('Hygiene Data'!G180)),NA())</f>
        <v>#N/A</v>
      </c>
      <c r="BJ186" s="539" t="e">
        <f ca="1">+IF(AND(ISNUMBER(OFFSET('Hygiene Data'!$G$7,0,10*ROW('Hygiene Data'!G180))),'Data Summary'!DY186="Yes"),OFFSET('Hygiene Data'!$G$7,0,10*ROW('Hygiene Data'!G180)),NA())</f>
        <v>#N/A</v>
      </c>
      <c r="BK186" s="539" t="e">
        <f ca="1">+IF(AND(ISNUMBER(OFFSET('Hygiene Data'!$G$9,0,10*ROW('Hygiene Data'!G180))),'Data Summary'!DZ186="Yes"),OFFSET('Hygiene Data'!$G$9,0,10*ROW('Hygiene Data'!G180)),NA())</f>
        <v>#N/A</v>
      </c>
      <c r="BL186" s="539" t="e">
        <f ca="1">+IF(AND(ISNUMBER(OFFSET('Hygiene Data'!$H$5,0,10*ROW('Hygiene Data'!H180))),'Data Summary'!EA186="Yes"),OFFSET('Hygiene Data'!$H$5,0,10*ROW('Hygiene Data'!H180)),NA())</f>
        <v>#N/A</v>
      </c>
      <c r="BM186" s="539" t="e">
        <f ca="1">+IF(AND(ISNUMBER(OFFSET('Hygiene Data'!$H$7,0,10*ROW('Hygiene Data'!H180))),'Data Summary'!EB186="Yes"),OFFSET('Hygiene Data'!$H$7,0,10*ROW('Hygiene Data'!H180)),NA())</f>
        <v>#N/A</v>
      </c>
      <c r="BN186" s="539" t="e">
        <f ca="1">+IF(AND(ISNUMBER(OFFSET('Hygiene Data'!$H$9,0,10*ROW('Hygiene Data'!H180))),'Data Summary'!EC186="Yes"),OFFSET('Hygiene Data'!$H$9,0,10*ROW('Hygiene Data'!H180)),NA())</f>
        <v>#N/A</v>
      </c>
      <c r="BO186" s="539" t="e">
        <f ca="1">+IF(AND(ISNUMBER(OFFSET('Hygiene Data'!$I$5,0,10*ROW('Hygiene Data'!I180))),'Data Summary'!ED186="Yes"),OFFSET('Hygiene Data'!$I$5,0,10*ROW('Hygiene Data'!I180)),NA())</f>
        <v>#N/A</v>
      </c>
      <c r="BP186" s="539" t="e">
        <f ca="1">+IF(AND(ISNUMBER(OFFSET('Hygiene Data'!$I$7,0,10*ROW('Hygiene Data'!I180))),'Data Summary'!EE186="Yes"),OFFSET('Hygiene Data'!$I$7,0,10*ROW('Hygiene Data'!I180)),NA())</f>
        <v>#N/A</v>
      </c>
      <c r="BQ186" s="539" t="e">
        <f ca="1">+IF(AND(ISNUMBER(OFFSET('Hygiene Data'!$I$9,0,10*ROW('Hygiene Data'!I180))),'Data Summary'!EF186="Yes"),OFFSET('Hygiene Data'!$I$9,0,10*ROW('Hygiene Data'!I180)),NA())</f>
        <v>#N/A</v>
      </c>
    </row>
    <row r="187" spans="1:69" x14ac:dyDescent="0.25">
      <c r="A187" s="535" t="e">
        <f ca="1">+RIGHT('Data Summary'!A187,LEN('Data Summary'!A187)-9)</f>
        <v>#VALUE!</v>
      </c>
      <c r="B187" s="509" t="str">
        <f ca="1">+IF(ISTEXT('Data Summary'!B187),'Data Summary'!B187,"")</f>
        <v/>
      </c>
      <c r="C187" s="536" t="e">
        <f ca="1">+VALUE('Data Summary'!C187)</f>
        <v>#VALUE!</v>
      </c>
      <c r="D187" s="537" t="e">
        <f ca="1">+IF(AND(ISNUMBER(OFFSET('Water Data'!$D$4,0,10*ROW('Water Data'!D181))),'Data Summary'!BS187="Yes"),100-OFFSET('Water Data'!$D$4,0,10*ROW('Water Data'!D181)),NA())</f>
        <v>#N/A</v>
      </c>
      <c r="E187" s="537" t="e">
        <f ca="1">+IF(AND(ISNUMBER(OFFSET('Water Data'!$D$6,0,10*ROW('Water Data'!D181))),'Data Summary'!BT187="Yes"),OFFSET('Water Data'!$D$6,0,10*ROW('Water Data'!D181)),NA())</f>
        <v>#N/A</v>
      </c>
      <c r="F187" s="537" t="e">
        <f ca="1">+IF(AND(ISNUMBER(OFFSET('Water Data'!$D$9,0,10*ROW('Water Data'!D181))),'Data Summary'!BU187="Yes"),OFFSET('Water Data'!$D$9,0,10*ROW('Water Data'!D181)),NA())</f>
        <v>#N/A</v>
      </c>
      <c r="G187" s="537" t="e">
        <f ca="1">+IF(AND(ISNUMBER(OFFSET('Water Data'!$E$4,0,10*ROW('Water Data'!E181))),'Data Summary'!BV187="Yes"),100-OFFSET('Water Data'!$E$4,0,10*ROW('Water Data'!E181)),NA())</f>
        <v>#N/A</v>
      </c>
      <c r="H187" s="537" t="e">
        <f ca="1">+IF(AND(ISNUMBER(OFFSET('Water Data'!$E$6,0,10*ROW('Water Data'!E181))),'Data Summary'!BW187="Yes"),OFFSET('Water Data'!$E$6,0,10*ROW('Water Data'!E181)),NA())</f>
        <v>#N/A</v>
      </c>
      <c r="I187" s="537" t="e">
        <f ca="1">+IF(AND(ISNUMBER(OFFSET('Water Data'!$E$9,0,10*ROW('Water Data'!E181))),'Data Summary'!BX187="Yes"),OFFSET('Water Data'!$E$9,0,10*ROW('Water Data'!E181)),NA())</f>
        <v>#N/A</v>
      </c>
      <c r="J187" s="537" t="e">
        <f ca="1">+IF(AND(ISNUMBER(OFFSET('Water Data'!$F$4,0,10*ROW('Water Data'!F181))),'Data Summary'!BY187="Yes"),100-OFFSET('Water Data'!$F$4,0,10*ROW('Water Data'!F181)),NA())</f>
        <v>#N/A</v>
      </c>
      <c r="K187" s="537" t="e">
        <f ca="1">+IF(AND(ISNUMBER(OFFSET('Water Data'!$F$6,0,10*ROW('Water Data'!F181))),'Data Summary'!BZ187="Yes"),OFFSET('Water Data'!$F$6,0,10*ROW('Water Data'!F181)),NA())</f>
        <v>#N/A</v>
      </c>
      <c r="L187" s="537" t="e">
        <f ca="1">+IF(AND(ISNUMBER(OFFSET('Water Data'!$F$9,0,10*ROW('Water Data'!F181))),'Data Summary'!CA187="Yes"),OFFSET('Water Data'!$F$9,0,10*ROW('Water Data'!F181)),NA())</f>
        <v>#N/A</v>
      </c>
      <c r="M187" s="537" t="e">
        <f ca="1">+IF(AND(ISNUMBER(OFFSET('Water Data'!$G$4,0,10*ROW('Water Data'!G181))),'Data Summary'!CB187="Yes"),100-OFFSET('Water Data'!$G$4,0,10*ROW('Water Data'!G181)),NA())</f>
        <v>#N/A</v>
      </c>
      <c r="N187" s="537" t="e">
        <f ca="1">+IF(AND(ISNUMBER(OFFSET('Water Data'!$G$6,0,10*ROW('Water Data'!G181))),'Data Summary'!CC187="Yes"),OFFSET('Water Data'!$G$6,0,10*ROW('Water Data'!G181)),NA())</f>
        <v>#N/A</v>
      </c>
      <c r="O187" s="537" t="e">
        <f ca="1">+IF(AND(ISNUMBER(OFFSET('Water Data'!$G$9,0,10*ROW('Water Data'!G181))),'Data Summary'!CD187="Yes"),OFFSET('Water Data'!$G$9,0,10*ROW('Water Data'!G181)),NA())</f>
        <v>#N/A</v>
      </c>
      <c r="P187" s="537" t="e">
        <f ca="1">+IF(AND(ISNUMBER(OFFSET('Water Data'!$H$4,0,10*ROW('Water Data'!H181))),'Data Summary'!CE187="Yes"),100-OFFSET('Water Data'!$H$4,0,10*ROW('Water Data'!H181)),NA())</f>
        <v>#N/A</v>
      </c>
      <c r="Q187" s="537" t="e">
        <f ca="1">+IF(AND(ISNUMBER(OFFSET('Water Data'!$H$6,0,10*ROW('Water Data'!H181))),'Data Summary'!CF187="Yes"),OFFSET('Water Data'!$H$6,0,10*ROW('Water Data'!H181)),NA())</f>
        <v>#N/A</v>
      </c>
      <c r="R187" s="537" t="e">
        <f ca="1">+IF(AND(ISNUMBER(OFFSET('Water Data'!$H$9,0,10*ROW('Water Data'!H181))),'Data Summary'!CG187="Yes"),OFFSET('Water Data'!$H$9,0,10*ROW('Water Data'!H181)),NA())</f>
        <v>#N/A</v>
      </c>
      <c r="S187" s="537" t="e">
        <f ca="1">+IF(AND(ISNUMBER(OFFSET('Water Data'!$I$4,0,10*ROW('Water Data'!I181))),'Data Summary'!CH187="Yes"),100-OFFSET('Water Data'!$I$4,0,10*ROW('Water Data'!I181)),NA())</f>
        <v>#N/A</v>
      </c>
      <c r="T187" s="537" t="e">
        <f ca="1">+IF(AND(ISNUMBER(OFFSET('Water Data'!$I$6,0,10*ROW('Water Data'!I181))),'Data Summary'!CI187="Yes"),OFFSET('Water Data'!$I$6,0,10*ROW('Water Data'!I181)),NA())</f>
        <v>#N/A</v>
      </c>
      <c r="U187" s="537" t="e">
        <f ca="1">+IF(AND(ISNUMBER(OFFSET('Water Data'!$I$9,0,10*ROW('Water Data'!I181))),'Data Summary'!CJ187="Yes"),OFFSET('Water Data'!$I$9,0,10*ROW('Water Data'!I181)),NA())</f>
        <v>#N/A</v>
      </c>
      <c r="V187" s="538" t="e">
        <f ca="1">+IF(AND(ISNUMBER(OFFSET('Sanitation Data'!$D$4,0,10*ROW('Sanitation Data'!D181))),'Data Summary'!CK187="Yes"),100-OFFSET('Sanitation Data'!$D$4,0,10*ROW('Sanitation Data'!D181)),NA())</f>
        <v>#N/A</v>
      </c>
      <c r="W187" s="538" t="e">
        <f ca="1">+IF(AND(ISNUMBER(OFFSET('Sanitation Data'!$D$6,0,10*ROW('Sanitation Data'!D181))),'Data Summary'!CL187="Yes"),OFFSET('Sanitation Data'!$D$6,0,10*ROW('Sanitation Data'!D181)),NA())</f>
        <v>#N/A</v>
      </c>
      <c r="X187" s="538" t="e">
        <f ca="1">+IF(AND(ISNUMBER(OFFSET('Sanitation Data'!$D$10,0,10*ROW('Sanitation Data'!D181))),'Data Summary'!CM187="Yes"),OFFSET('Sanitation Data'!$D$10,0,10*ROW('Sanitation Data'!D181)),NA())</f>
        <v>#N/A</v>
      </c>
      <c r="Y187" s="538" t="e">
        <f ca="1">+IF(AND(ISNUMBER(OFFSET('Sanitation Data'!$D$11,0,10*ROW('Sanitation Data'!D181))),'Data Summary'!CN187="Yes"),OFFSET('Sanitation Data'!$D$11,0,10*ROW('Sanitation Data'!D181)),NA())</f>
        <v>#N/A</v>
      </c>
      <c r="Z187" s="538" t="e">
        <f ca="1">+IF(AND(ISNUMBER(OFFSET('Sanitation Data'!$D$12,0,10*ROW('Sanitation Data'!D181))),'Data Summary'!CO187="Yes"),OFFSET('Sanitation Data'!$D$12,0,10*ROW('Sanitation Data'!D181)),NA())</f>
        <v>#N/A</v>
      </c>
      <c r="AA187" s="538" t="e">
        <f ca="1">+IF(AND(ISNUMBER(OFFSET('Sanitation Data'!$E$4,0,10*ROW('Sanitation Data'!E181))),'Data Summary'!CP187="Yes"),100-OFFSET('Sanitation Data'!$E$4,0,10*ROW('Sanitation Data'!E181)),NA())</f>
        <v>#N/A</v>
      </c>
      <c r="AB187" s="538" t="e">
        <f ca="1">+IF(AND(ISNUMBER(OFFSET('Sanitation Data'!$E$6,0,10*ROW('Sanitation Data'!E181))),'Data Summary'!CQ187="Yes"),OFFSET('Sanitation Data'!$E$6,0,10*ROW('Sanitation Data'!E181)),NA())</f>
        <v>#N/A</v>
      </c>
      <c r="AC187" s="538" t="e">
        <f ca="1">+IF(AND(ISNUMBER(OFFSET('Sanitation Data'!$E$10,0,10*ROW('Sanitation Data'!E181))),'Data Summary'!CR187="Yes"),OFFSET('Sanitation Data'!$E$10,0,10*ROW('Sanitation Data'!E181)),NA())</f>
        <v>#N/A</v>
      </c>
      <c r="AD187" s="538" t="e">
        <f ca="1">+IF(AND(ISNUMBER(OFFSET('Sanitation Data'!$E$11,0,10*ROW('Sanitation Data'!E181))),'Data Summary'!CS187="Yes"),OFFSET('Sanitation Data'!$E$11,0,10*ROW('Sanitation Data'!E181)),NA())</f>
        <v>#N/A</v>
      </c>
      <c r="AE187" s="538" t="e">
        <f ca="1">+IF(AND(ISNUMBER(OFFSET('Sanitation Data'!$E$12,0,10*ROW('Sanitation Data'!E181))),'Data Summary'!CT187="Yes"),OFFSET('Sanitation Data'!$E$12,0,10*ROW('Sanitation Data'!E181)),NA())</f>
        <v>#N/A</v>
      </c>
      <c r="AF187" s="538" t="e">
        <f ca="1">+IF(AND(ISNUMBER(OFFSET('Sanitation Data'!$F$4,0,10*ROW('Sanitation Data'!F181))),'Data Summary'!CU187="Yes"),100-OFFSET('Sanitation Data'!$F$4,0,10*ROW('Sanitation Data'!F181)),NA())</f>
        <v>#N/A</v>
      </c>
      <c r="AG187" s="538" t="e">
        <f ca="1">+IF(AND(ISNUMBER(OFFSET('Sanitation Data'!$F$6,0,10*ROW('Sanitation Data'!F181))),'Data Summary'!CV187="Yes"),OFFSET('Sanitation Data'!$F$6,0,10*ROW('Sanitation Data'!F181)),NA())</f>
        <v>#N/A</v>
      </c>
      <c r="AH187" s="538" t="e">
        <f ca="1">+IF(AND(ISNUMBER(OFFSET('Sanitation Data'!$F$10,0,10*ROW('Sanitation Data'!F181))),'Data Summary'!CW187="Yes"),OFFSET('Sanitation Data'!$F$10,0,10*ROW('Sanitation Data'!F181)),NA())</f>
        <v>#N/A</v>
      </c>
      <c r="AI187" s="538" t="e">
        <f ca="1">+IF(AND(ISNUMBER(OFFSET('Sanitation Data'!$F$11,0,10*ROW('Sanitation Data'!F181))),'Data Summary'!CX187="Yes"),OFFSET('Sanitation Data'!$F$11,0,10*ROW('Sanitation Data'!F181)),NA())</f>
        <v>#N/A</v>
      </c>
      <c r="AJ187" s="538" t="e">
        <f ca="1">+IF(AND(ISNUMBER(OFFSET('Sanitation Data'!$F$12,0,10*ROW('Sanitation Data'!F181))),'Data Summary'!CY187="Yes"),OFFSET('Sanitation Data'!$F$12,0,10*ROW('Sanitation Data'!F181)),NA())</f>
        <v>#N/A</v>
      </c>
      <c r="AK187" s="538" t="e">
        <f ca="1">+IF(AND(ISNUMBER(OFFSET('Sanitation Data'!$G$4,0,10*ROW('Sanitation Data'!G181))),'Data Summary'!CZ187="Yes"),100-OFFSET('Sanitation Data'!$G$4,0,10*ROW('Sanitation Data'!G181)),NA())</f>
        <v>#N/A</v>
      </c>
      <c r="AL187" s="538" t="e">
        <f ca="1">+IF(AND(ISNUMBER(OFFSET('Sanitation Data'!$G$6,0,10*ROW('Sanitation Data'!G181))),'Data Summary'!DA187="Yes"),OFFSET('Sanitation Data'!$G$6,0,10*ROW('Sanitation Data'!G181)),NA())</f>
        <v>#N/A</v>
      </c>
      <c r="AM187" s="538" t="e">
        <f ca="1">+IF(AND(ISNUMBER(OFFSET('Sanitation Data'!$G$10,0,10*ROW('Sanitation Data'!G181))),'Data Summary'!DB187="Yes"),OFFSET('Sanitation Data'!$G$10,0,10*ROW('Sanitation Data'!G181)),NA())</f>
        <v>#N/A</v>
      </c>
      <c r="AN187" s="538" t="e">
        <f ca="1">+IF(AND(ISNUMBER(OFFSET('Sanitation Data'!$G$11,0,10*ROW('Sanitation Data'!G181))),'Data Summary'!DC187="Yes"),OFFSET('Sanitation Data'!$G$11,0,10*ROW('Sanitation Data'!G181)),NA())</f>
        <v>#N/A</v>
      </c>
      <c r="AO187" s="538" t="e">
        <f ca="1">+IF(AND(ISNUMBER(OFFSET('Sanitation Data'!$G$12,0,10*ROW('Sanitation Data'!G181))),'Data Summary'!DD187="Yes"),OFFSET('Sanitation Data'!$G$12,0,10*ROW('Sanitation Data'!G181)),NA())</f>
        <v>#N/A</v>
      </c>
      <c r="AP187" s="538" t="e">
        <f ca="1">+IF(AND(ISNUMBER(OFFSET('Sanitation Data'!$H$4,0,10*ROW('Sanitation Data'!H181))),'Data Summary'!DE187="Yes"),100-OFFSET('Sanitation Data'!$H$4,0,10*ROW('Sanitation Data'!H181)),NA())</f>
        <v>#N/A</v>
      </c>
      <c r="AQ187" s="538" t="e">
        <f ca="1">+IF(AND(ISNUMBER(OFFSET('Sanitation Data'!$H$6,0,10*ROW('Sanitation Data'!H181))),'Data Summary'!DF187="Yes"),OFFSET('Sanitation Data'!$H$6,0,10*ROW('Sanitation Data'!H181)),NA())</f>
        <v>#N/A</v>
      </c>
      <c r="AR187" s="538" t="e">
        <f ca="1">+IF(AND(ISNUMBER(OFFSET('Sanitation Data'!$H$10,0,10*ROW('Sanitation Data'!H181))),'Data Summary'!DG187="Yes"),OFFSET('Sanitation Data'!$H$10,0,10*ROW('Sanitation Data'!H181)),NA())</f>
        <v>#N/A</v>
      </c>
      <c r="AS187" s="538" t="e">
        <f ca="1">+IF(AND(ISNUMBER(OFFSET('Sanitation Data'!$H$11,0,10*ROW('Sanitation Data'!H181))),'Data Summary'!DH187="Yes"),OFFSET('Sanitation Data'!$H$11,0,10*ROW('Sanitation Data'!H181)),NA())</f>
        <v>#N/A</v>
      </c>
      <c r="AT187" s="538" t="e">
        <f ca="1">+IF(AND(ISNUMBER(OFFSET('Sanitation Data'!$H$12,0,10*ROW('Sanitation Data'!H181))),'Data Summary'!DI187="Yes"),OFFSET('Sanitation Data'!$H$12,0,10*ROW('Sanitation Data'!H181)),NA())</f>
        <v>#N/A</v>
      </c>
      <c r="AU187" s="538" t="e">
        <f ca="1">+IF(AND(ISNUMBER(OFFSET('Sanitation Data'!$I$4,0,10*ROW('Sanitation Data'!I181))),'Data Summary'!DJ187="Yes"),100-OFFSET('Sanitation Data'!$I$4,0,10*ROW('Sanitation Data'!I181)),NA())</f>
        <v>#N/A</v>
      </c>
      <c r="AV187" s="538" t="e">
        <f ca="1">+IF(AND(ISNUMBER(OFFSET('Sanitation Data'!$I$6,0,10*ROW('Sanitation Data'!I181))),'Data Summary'!DK187="Yes"),OFFSET('Sanitation Data'!$I$6,0,10*ROW('Sanitation Data'!I181)),NA())</f>
        <v>#N/A</v>
      </c>
      <c r="AW187" s="538" t="e">
        <f ca="1">+IF(AND(ISNUMBER(OFFSET('Sanitation Data'!$I$10,0,10*ROW('Sanitation Data'!I181))),'Data Summary'!DL187="Yes"),OFFSET('Sanitation Data'!$I$10,0,10*ROW('Sanitation Data'!I181)),NA())</f>
        <v>#N/A</v>
      </c>
      <c r="AX187" s="538" t="e">
        <f ca="1">+IF(AND(ISNUMBER(OFFSET('Sanitation Data'!$I$11,0,10*ROW('Sanitation Data'!I181))),'Data Summary'!DM187="Yes"),OFFSET('Sanitation Data'!$I$11,0,10*ROW('Sanitation Data'!I181)),NA())</f>
        <v>#N/A</v>
      </c>
      <c r="AY187" s="538" t="e">
        <f ca="1">+IF(AND(ISNUMBER(OFFSET('Sanitation Data'!$I$12,0,10*ROW('Sanitation Data'!I181))),'Data Summary'!DN187="Yes"),OFFSET('Sanitation Data'!$I$12,0,10*ROW('Sanitation Data'!I181)),NA())</f>
        <v>#N/A</v>
      </c>
      <c r="AZ187" s="539" t="e">
        <f ca="1">+IF(AND(ISNUMBER(OFFSET('Hygiene Data'!$D$5,0,10*ROW('Hygiene Data'!D181))),'Data Summary'!DO187="Yes"),OFFSET('Hygiene Data'!$D$5,0,10*ROW('Hygiene Data'!D181)),NA())</f>
        <v>#N/A</v>
      </c>
      <c r="BA187" s="539" t="e">
        <f ca="1">+IF(AND(ISNUMBER(OFFSET('Hygiene Data'!$D$7,0,10*ROW('Hygiene Data'!D181))),'Data Summary'!DP187="Yes"),OFFSET('Hygiene Data'!$D$7,0,10*ROW('Hygiene Data'!D181)),NA())</f>
        <v>#N/A</v>
      </c>
      <c r="BB187" s="539" t="e">
        <f ca="1">+IF(AND(ISNUMBER(OFFSET('Hygiene Data'!$D$9,0,10*ROW('Hygiene Data'!D181))),'Data Summary'!DQ187="Yes"),OFFSET('Hygiene Data'!$D$9,0,10*ROW('Hygiene Data'!D181)),NA())</f>
        <v>#N/A</v>
      </c>
      <c r="BC187" s="539" t="e">
        <f ca="1">+IF(AND(ISNUMBER(OFFSET('Hygiene Data'!$E$5,0,10*ROW('Hygiene Data'!E181))),'Data Summary'!DR187="Yes"),OFFSET('Hygiene Data'!$E$5,0,10*ROW('Hygiene Data'!E181)),NA())</f>
        <v>#N/A</v>
      </c>
      <c r="BD187" s="539" t="e">
        <f ca="1">+IF(AND(ISNUMBER(OFFSET('Hygiene Data'!$E$7,0,10*ROW('Hygiene Data'!E181))),'Data Summary'!DS187="Yes"),OFFSET('Hygiene Data'!$E$7,0,10*ROW('Hygiene Data'!E181)),NA())</f>
        <v>#N/A</v>
      </c>
      <c r="BE187" s="539" t="e">
        <f ca="1">+IF(AND(ISNUMBER(OFFSET('Hygiene Data'!$E$9,0,10*ROW('Hygiene Data'!E181))),'Data Summary'!DT187="Yes"),OFFSET('Hygiene Data'!$E$9,0,10*ROW('Hygiene Data'!E181)),NA())</f>
        <v>#N/A</v>
      </c>
      <c r="BF187" s="539" t="e">
        <f ca="1">+IF(AND(ISNUMBER(OFFSET('Hygiene Data'!$F$5,0,10*ROW('Hygiene Data'!F181))),'Data Summary'!DU187="Yes"),OFFSET('Hygiene Data'!$F$5,0,10*ROW('Hygiene Data'!F181)),NA())</f>
        <v>#N/A</v>
      </c>
      <c r="BG187" s="539" t="e">
        <f ca="1">+IF(AND(ISNUMBER(OFFSET('Hygiene Data'!$F$7,0,10*ROW('Hygiene Data'!F181))),'Data Summary'!DV187="Yes"),OFFSET('Hygiene Data'!$F$7,0,10*ROW('Hygiene Data'!F181)),NA())</f>
        <v>#N/A</v>
      </c>
      <c r="BH187" s="539" t="e">
        <f ca="1">+IF(AND(ISNUMBER(OFFSET('Hygiene Data'!$F$9,0,10*ROW('Hygiene Data'!F181))),'Data Summary'!DW187="Yes"),OFFSET('Hygiene Data'!$F$9,0,10*ROW('Hygiene Data'!F181)),NA())</f>
        <v>#N/A</v>
      </c>
      <c r="BI187" s="539" t="e">
        <f ca="1">+IF(AND(ISNUMBER(OFFSET('Hygiene Data'!$G$5,0,10*ROW('Hygiene Data'!G181))),'Data Summary'!DX187="Yes"),OFFSET('Hygiene Data'!$G$5,0,10*ROW('Hygiene Data'!G181)),NA())</f>
        <v>#N/A</v>
      </c>
      <c r="BJ187" s="539" t="e">
        <f ca="1">+IF(AND(ISNUMBER(OFFSET('Hygiene Data'!$G$7,0,10*ROW('Hygiene Data'!G181))),'Data Summary'!DY187="Yes"),OFFSET('Hygiene Data'!$G$7,0,10*ROW('Hygiene Data'!G181)),NA())</f>
        <v>#N/A</v>
      </c>
      <c r="BK187" s="539" t="e">
        <f ca="1">+IF(AND(ISNUMBER(OFFSET('Hygiene Data'!$G$9,0,10*ROW('Hygiene Data'!G181))),'Data Summary'!DZ187="Yes"),OFFSET('Hygiene Data'!$G$9,0,10*ROW('Hygiene Data'!G181)),NA())</f>
        <v>#N/A</v>
      </c>
      <c r="BL187" s="539" t="e">
        <f ca="1">+IF(AND(ISNUMBER(OFFSET('Hygiene Data'!$H$5,0,10*ROW('Hygiene Data'!H181))),'Data Summary'!EA187="Yes"),OFFSET('Hygiene Data'!$H$5,0,10*ROW('Hygiene Data'!H181)),NA())</f>
        <v>#N/A</v>
      </c>
      <c r="BM187" s="539" t="e">
        <f ca="1">+IF(AND(ISNUMBER(OFFSET('Hygiene Data'!$H$7,0,10*ROW('Hygiene Data'!H181))),'Data Summary'!EB187="Yes"),OFFSET('Hygiene Data'!$H$7,0,10*ROW('Hygiene Data'!H181)),NA())</f>
        <v>#N/A</v>
      </c>
      <c r="BN187" s="539" t="e">
        <f ca="1">+IF(AND(ISNUMBER(OFFSET('Hygiene Data'!$H$9,0,10*ROW('Hygiene Data'!H181))),'Data Summary'!EC187="Yes"),OFFSET('Hygiene Data'!$H$9,0,10*ROW('Hygiene Data'!H181)),NA())</f>
        <v>#N/A</v>
      </c>
      <c r="BO187" s="539" t="e">
        <f ca="1">+IF(AND(ISNUMBER(OFFSET('Hygiene Data'!$I$5,0,10*ROW('Hygiene Data'!I181))),'Data Summary'!ED187="Yes"),OFFSET('Hygiene Data'!$I$5,0,10*ROW('Hygiene Data'!I181)),NA())</f>
        <v>#N/A</v>
      </c>
      <c r="BP187" s="539" t="e">
        <f ca="1">+IF(AND(ISNUMBER(OFFSET('Hygiene Data'!$I$7,0,10*ROW('Hygiene Data'!I181))),'Data Summary'!EE187="Yes"),OFFSET('Hygiene Data'!$I$7,0,10*ROW('Hygiene Data'!I181)),NA())</f>
        <v>#N/A</v>
      </c>
      <c r="BQ187" s="539" t="e">
        <f ca="1">+IF(AND(ISNUMBER(OFFSET('Hygiene Data'!$I$9,0,10*ROW('Hygiene Data'!I181))),'Data Summary'!EF187="Yes"),OFFSET('Hygiene Data'!$I$9,0,10*ROW('Hygiene Data'!I181)),NA())</f>
        <v>#N/A</v>
      </c>
    </row>
    <row r="188" spans="1:69" x14ac:dyDescent="0.25">
      <c r="A188" s="535" t="e">
        <f ca="1">+RIGHT('Data Summary'!A188,LEN('Data Summary'!A188)-9)</f>
        <v>#VALUE!</v>
      </c>
      <c r="B188" s="509" t="str">
        <f ca="1">+IF(ISTEXT('Data Summary'!B188),'Data Summary'!B188,"")</f>
        <v/>
      </c>
      <c r="C188" s="536" t="e">
        <f ca="1">+VALUE('Data Summary'!C188)</f>
        <v>#VALUE!</v>
      </c>
      <c r="D188" s="537" t="e">
        <f ca="1">+IF(AND(ISNUMBER(OFFSET('Water Data'!$D$4,0,10*ROW('Water Data'!D182))),'Data Summary'!BS188="Yes"),100-OFFSET('Water Data'!$D$4,0,10*ROW('Water Data'!D182)),NA())</f>
        <v>#N/A</v>
      </c>
      <c r="E188" s="537" t="e">
        <f ca="1">+IF(AND(ISNUMBER(OFFSET('Water Data'!$D$6,0,10*ROW('Water Data'!D182))),'Data Summary'!BT188="Yes"),OFFSET('Water Data'!$D$6,0,10*ROW('Water Data'!D182)),NA())</f>
        <v>#N/A</v>
      </c>
      <c r="F188" s="537" t="e">
        <f ca="1">+IF(AND(ISNUMBER(OFFSET('Water Data'!$D$9,0,10*ROW('Water Data'!D182))),'Data Summary'!BU188="Yes"),OFFSET('Water Data'!$D$9,0,10*ROW('Water Data'!D182)),NA())</f>
        <v>#N/A</v>
      </c>
      <c r="G188" s="537" t="e">
        <f ca="1">+IF(AND(ISNUMBER(OFFSET('Water Data'!$E$4,0,10*ROW('Water Data'!E182))),'Data Summary'!BV188="Yes"),100-OFFSET('Water Data'!$E$4,0,10*ROW('Water Data'!E182)),NA())</f>
        <v>#N/A</v>
      </c>
      <c r="H188" s="537" t="e">
        <f ca="1">+IF(AND(ISNUMBER(OFFSET('Water Data'!$E$6,0,10*ROW('Water Data'!E182))),'Data Summary'!BW188="Yes"),OFFSET('Water Data'!$E$6,0,10*ROW('Water Data'!E182)),NA())</f>
        <v>#N/A</v>
      </c>
      <c r="I188" s="537" t="e">
        <f ca="1">+IF(AND(ISNUMBER(OFFSET('Water Data'!$E$9,0,10*ROW('Water Data'!E182))),'Data Summary'!BX188="Yes"),OFFSET('Water Data'!$E$9,0,10*ROW('Water Data'!E182)),NA())</f>
        <v>#N/A</v>
      </c>
      <c r="J188" s="537" t="e">
        <f ca="1">+IF(AND(ISNUMBER(OFFSET('Water Data'!$F$4,0,10*ROW('Water Data'!F182))),'Data Summary'!BY188="Yes"),100-OFFSET('Water Data'!$F$4,0,10*ROW('Water Data'!F182)),NA())</f>
        <v>#N/A</v>
      </c>
      <c r="K188" s="537" t="e">
        <f ca="1">+IF(AND(ISNUMBER(OFFSET('Water Data'!$F$6,0,10*ROW('Water Data'!F182))),'Data Summary'!BZ188="Yes"),OFFSET('Water Data'!$F$6,0,10*ROW('Water Data'!F182)),NA())</f>
        <v>#N/A</v>
      </c>
      <c r="L188" s="537" t="e">
        <f ca="1">+IF(AND(ISNUMBER(OFFSET('Water Data'!$F$9,0,10*ROW('Water Data'!F182))),'Data Summary'!CA188="Yes"),OFFSET('Water Data'!$F$9,0,10*ROW('Water Data'!F182)),NA())</f>
        <v>#N/A</v>
      </c>
      <c r="M188" s="537" t="e">
        <f ca="1">+IF(AND(ISNUMBER(OFFSET('Water Data'!$G$4,0,10*ROW('Water Data'!G182))),'Data Summary'!CB188="Yes"),100-OFFSET('Water Data'!$G$4,0,10*ROW('Water Data'!G182)),NA())</f>
        <v>#N/A</v>
      </c>
      <c r="N188" s="537" t="e">
        <f ca="1">+IF(AND(ISNUMBER(OFFSET('Water Data'!$G$6,0,10*ROW('Water Data'!G182))),'Data Summary'!CC188="Yes"),OFFSET('Water Data'!$G$6,0,10*ROW('Water Data'!G182)),NA())</f>
        <v>#N/A</v>
      </c>
      <c r="O188" s="537" t="e">
        <f ca="1">+IF(AND(ISNUMBER(OFFSET('Water Data'!$G$9,0,10*ROW('Water Data'!G182))),'Data Summary'!CD188="Yes"),OFFSET('Water Data'!$G$9,0,10*ROW('Water Data'!G182)),NA())</f>
        <v>#N/A</v>
      </c>
      <c r="P188" s="537" t="e">
        <f ca="1">+IF(AND(ISNUMBER(OFFSET('Water Data'!$H$4,0,10*ROW('Water Data'!H182))),'Data Summary'!CE188="Yes"),100-OFFSET('Water Data'!$H$4,0,10*ROW('Water Data'!H182)),NA())</f>
        <v>#N/A</v>
      </c>
      <c r="Q188" s="537" t="e">
        <f ca="1">+IF(AND(ISNUMBER(OFFSET('Water Data'!$H$6,0,10*ROW('Water Data'!H182))),'Data Summary'!CF188="Yes"),OFFSET('Water Data'!$H$6,0,10*ROW('Water Data'!H182)),NA())</f>
        <v>#N/A</v>
      </c>
      <c r="R188" s="537" t="e">
        <f ca="1">+IF(AND(ISNUMBER(OFFSET('Water Data'!$H$9,0,10*ROW('Water Data'!H182))),'Data Summary'!CG188="Yes"),OFFSET('Water Data'!$H$9,0,10*ROW('Water Data'!H182)),NA())</f>
        <v>#N/A</v>
      </c>
      <c r="S188" s="537" t="e">
        <f ca="1">+IF(AND(ISNUMBER(OFFSET('Water Data'!$I$4,0,10*ROW('Water Data'!I182))),'Data Summary'!CH188="Yes"),100-OFFSET('Water Data'!$I$4,0,10*ROW('Water Data'!I182)),NA())</f>
        <v>#N/A</v>
      </c>
      <c r="T188" s="537" t="e">
        <f ca="1">+IF(AND(ISNUMBER(OFFSET('Water Data'!$I$6,0,10*ROW('Water Data'!I182))),'Data Summary'!CI188="Yes"),OFFSET('Water Data'!$I$6,0,10*ROW('Water Data'!I182)),NA())</f>
        <v>#N/A</v>
      </c>
      <c r="U188" s="537" t="e">
        <f ca="1">+IF(AND(ISNUMBER(OFFSET('Water Data'!$I$9,0,10*ROW('Water Data'!I182))),'Data Summary'!CJ188="Yes"),OFFSET('Water Data'!$I$9,0,10*ROW('Water Data'!I182)),NA())</f>
        <v>#N/A</v>
      </c>
      <c r="V188" s="538" t="e">
        <f ca="1">+IF(AND(ISNUMBER(OFFSET('Sanitation Data'!$D$4,0,10*ROW('Sanitation Data'!D182))),'Data Summary'!CK188="Yes"),100-OFFSET('Sanitation Data'!$D$4,0,10*ROW('Sanitation Data'!D182)),NA())</f>
        <v>#N/A</v>
      </c>
      <c r="W188" s="538" t="e">
        <f ca="1">+IF(AND(ISNUMBER(OFFSET('Sanitation Data'!$D$6,0,10*ROW('Sanitation Data'!D182))),'Data Summary'!CL188="Yes"),OFFSET('Sanitation Data'!$D$6,0,10*ROW('Sanitation Data'!D182)),NA())</f>
        <v>#N/A</v>
      </c>
      <c r="X188" s="538" t="e">
        <f ca="1">+IF(AND(ISNUMBER(OFFSET('Sanitation Data'!$D$10,0,10*ROW('Sanitation Data'!D182))),'Data Summary'!CM188="Yes"),OFFSET('Sanitation Data'!$D$10,0,10*ROW('Sanitation Data'!D182)),NA())</f>
        <v>#N/A</v>
      </c>
      <c r="Y188" s="538" t="e">
        <f ca="1">+IF(AND(ISNUMBER(OFFSET('Sanitation Data'!$D$11,0,10*ROW('Sanitation Data'!D182))),'Data Summary'!CN188="Yes"),OFFSET('Sanitation Data'!$D$11,0,10*ROW('Sanitation Data'!D182)),NA())</f>
        <v>#N/A</v>
      </c>
      <c r="Z188" s="538" t="e">
        <f ca="1">+IF(AND(ISNUMBER(OFFSET('Sanitation Data'!$D$12,0,10*ROW('Sanitation Data'!D182))),'Data Summary'!CO188="Yes"),OFFSET('Sanitation Data'!$D$12,0,10*ROW('Sanitation Data'!D182)),NA())</f>
        <v>#N/A</v>
      </c>
      <c r="AA188" s="538" t="e">
        <f ca="1">+IF(AND(ISNUMBER(OFFSET('Sanitation Data'!$E$4,0,10*ROW('Sanitation Data'!E182))),'Data Summary'!CP188="Yes"),100-OFFSET('Sanitation Data'!$E$4,0,10*ROW('Sanitation Data'!E182)),NA())</f>
        <v>#N/A</v>
      </c>
      <c r="AB188" s="538" t="e">
        <f ca="1">+IF(AND(ISNUMBER(OFFSET('Sanitation Data'!$E$6,0,10*ROW('Sanitation Data'!E182))),'Data Summary'!CQ188="Yes"),OFFSET('Sanitation Data'!$E$6,0,10*ROW('Sanitation Data'!E182)),NA())</f>
        <v>#N/A</v>
      </c>
      <c r="AC188" s="538" t="e">
        <f ca="1">+IF(AND(ISNUMBER(OFFSET('Sanitation Data'!$E$10,0,10*ROW('Sanitation Data'!E182))),'Data Summary'!CR188="Yes"),OFFSET('Sanitation Data'!$E$10,0,10*ROW('Sanitation Data'!E182)),NA())</f>
        <v>#N/A</v>
      </c>
      <c r="AD188" s="538" t="e">
        <f ca="1">+IF(AND(ISNUMBER(OFFSET('Sanitation Data'!$E$11,0,10*ROW('Sanitation Data'!E182))),'Data Summary'!CS188="Yes"),OFFSET('Sanitation Data'!$E$11,0,10*ROW('Sanitation Data'!E182)),NA())</f>
        <v>#N/A</v>
      </c>
      <c r="AE188" s="538" t="e">
        <f ca="1">+IF(AND(ISNUMBER(OFFSET('Sanitation Data'!$E$12,0,10*ROW('Sanitation Data'!E182))),'Data Summary'!CT188="Yes"),OFFSET('Sanitation Data'!$E$12,0,10*ROW('Sanitation Data'!E182)),NA())</f>
        <v>#N/A</v>
      </c>
      <c r="AF188" s="538" t="e">
        <f ca="1">+IF(AND(ISNUMBER(OFFSET('Sanitation Data'!$F$4,0,10*ROW('Sanitation Data'!F182))),'Data Summary'!CU188="Yes"),100-OFFSET('Sanitation Data'!$F$4,0,10*ROW('Sanitation Data'!F182)),NA())</f>
        <v>#N/A</v>
      </c>
      <c r="AG188" s="538" t="e">
        <f ca="1">+IF(AND(ISNUMBER(OFFSET('Sanitation Data'!$F$6,0,10*ROW('Sanitation Data'!F182))),'Data Summary'!CV188="Yes"),OFFSET('Sanitation Data'!$F$6,0,10*ROW('Sanitation Data'!F182)),NA())</f>
        <v>#N/A</v>
      </c>
      <c r="AH188" s="538" t="e">
        <f ca="1">+IF(AND(ISNUMBER(OFFSET('Sanitation Data'!$F$10,0,10*ROW('Sanitation Data'!F182))),'Data Summary'!CW188="Yes"),OFFSET('Sanitation Data'!$F$10,0,10*ROW('Sanitation Data'!F182)),NA())</f>
        <v>#N/A</v>
      </c>
      <c r="AI188" s="538" t="e">
        <f ca="1">+IF(AND(ISNUMBER(OFFSET('Sanitation Data'!$F$11,0,10*ROW('Sanitation Data'!F182))),'Data Summary'!CX188="Yes"),OFFSET('Sanitation Data'!$F$11,0,10*ROW('Sanitation Data'!F182)),NA())</f>
        <v>#N/A</v>
      </c>
      <c r="AJ188" s="538" t="e">
        <f ca="1">+IF(AND(ISNUMBER(OFFSET('Sanitation Data'!$F$12,0,10*ROW('Sanitation Data'!F182))),'Data Summary'!CY188="Yes"),OFFSET('Sanitation Data'!$F$12,0,10*ROW('Sanitation Data'!F182)),NA())</f>
        <v>#N/A</v>
      </c>
      <c r="AK188" s="538" t="e">
        <f ca="1">+IF(AND(ISNUMBER(OFFSET('Sanitation Data'!$G$4,0,10*ROW('Sanitation Data'!G182))),'Data Summary'!CZ188="Yes"),100-OFFSET('Sanitation Data'!$G$4,0,10*ROW('Sanitation Data'!G182)),NA())</f>
        <v>#N/A</v>
      </c>
      <c r="AL188" s="538" t="e">
        <f ca="1">+IF(AND(ISNUMBER(OFFSET('Sanitation Data'!$G$6,0,10*ROW('Sanitation Data'!G182))),'Data Summary'!DA188="Yes"),OFFSET('Sanitation Data'!$G$6,0,10*ROW('Sanitation Data'!G182)),NA())</f>
        <v>#N/A</v>
      </c>
      <c r="AM188" s="538" t="e">
        <f ca="1">+IF(AND(ISNUMBER(OFFSET('Sanitation Data'!$G$10,0,10*ROW('Sanitation Data'!G182))),'Data Summary'!DB188="Yes"),OFFSET('Sanitation Data'!$G$10,0,10*ROW('Sanitation Data'!G182)),NA())</f>
        <v>#N/A</v>
      </c>
      <c r="AN188" s="538" t="e">
        <f ca="1">+IF(AND(ISNUMBER(OFFSET('Sanitation Data'!$G$11,0,10*ROW('Sanitation Data'!G182))),'Data Summary'!DC188="Yes"),OFFSET('Sanitation Data'!$G$11,0,10*ROW('Sanitation Data'!G182)),NA())</f>
        <v>#N/A</v>
      </c>
      <c r="AO188" s="538" t="e">
        <f ca="1">+IF(AND(ISNUMBER(OFFSET('Sanitation Data'!$G$12,0,10*ROW('Sanitation Data'!G182))),'Data Summary'!DD188="Yes"),OFFSET('Sanitation Data'!$G$12,0,10*ROW('Sanitation Data'!G182)),NA())</f>
        <v>#N/A</v>
      </c>
      <c r="AP188" s="538" t="e">
        <f ca="1">+IF(AND(ISNUMBER(OFFSET('Sanitation Data'!$H$4,0,10*ROW('Sanitation Data'!H182))),'Data Summary'!DE188="Yes"),100-OFFSET('Sanitation Data'!$H$4,0,10*ROW('Sanitation Data'!H182)),NA())</f>
        <v>#N/A</v>
      </c>
      <c r="AQ188" s="538" t="e">
        <f ca="1">+IF(AND(ISNUMBER(OFFSET('Sanitation Data'!$H$6,0,10*ROW('Sanitation Data'!H182))),'Data Summary'!DF188="Yes"),OFFSET('Sanitation Data'!$H$6,0,10*ROW('Sanitation Data'!H182)),NA())</f>
        <v>#N/A</v>
      </c>
      <c r="AR188" s="538" t="e">
        <f ca="1">+IF(AND(ISNUMBER(OFFSET('Sanitation Data'!$H$10,0,10*ROW('Sanitation Data'!H182))),'Data Summary'!DG188="Yes"),OFFSET('Sanitation Data'!$H$10,0,10*ROW('Sanitation Data'!H182)),NA())</f>
        <v>#N/A</v>
      </c>
      <c r="AS188" s="538" t="e">
        <f ca="1">+IF(AND(ISNUMBER(OFFSET('Sanitation Data'!$H$11,0,10*ROW('Sanitation Data'!H182))),'Data Summary'!DH188="Yes"),OFFSET('Sanitation Data'!$H$11,0,10*ROW('Sanitation Data'!H182)),NA())</f>
        <v>#N/A</v>
      </c>
      <c r="AT188" s="538" t="e">
        <f ca="1">+IF(AND(ISNUMBER(OFFSET('Sanitation Data'!$H$12,0,10*ROW('Sanitation Data'!H182))),'Data Summary'!DI188="Yes"),OFFSET('Sanitation Data'!$H$12,0,10*ROW('Sanitation Data'!H182)),NA())</f>
        <v>#N/A</v>
      </c>
      <c r="AU188" s="538" t="e">
        <f ca="1">+IF(AND(ISNUMBER(OFFSET('Sanitation Data'!$I$4,0,10*ROW('Sanitation Data'!I182))),'Data Summary'!DJ188="Yes"),100-OFFSET('Sanitation Data'!$I$4,0,10*ROW('Sanitation Data'!I182)),NA())</f>
        <v>#N/A</v>
      </c>
      <c r="AV188" s="538" t="e">
        <f ca="1">+IF(AND(ISNUMBER(OFFSET('Sanitation Data'!$I$6,0,10*ROW('Sanitation Data'!I182))),'Data Summary'!DK188="Yes"),OFFSET('Sanitation Data'!$I$6,0,10*ROW('Sanitation Data'!I182)),NA())</f>
        <v>#N/A</v>
      </c>
      <c r="AW188" s="538" t="e">
        <f ca="1">+IF(AND(ISNUMBER(OFFSET('Sanitation Data'!$I$10,0,10*ROW('Sanitation Data'!I182))),'Data Summary'!DL188="Yes"),OFFSET('Sanitation Data'!$I$10,0,10*ROW('Sanitation Data'!I182)),NA())</f>
        <v>#N/A</v>
      </c>
      <c r="AX188" s="538" t="e">
        <f ca="1">+IF(AND(ISNUMBER(OFFSET('Sanitation Data'!$I$11,0,10*ROW('Sanitation Data'!I182))),'Data Summary'!DM188="Yes"),OFFSET('Sanitation Data'!$I$11,0,10*ROW('Sanitation Data'!I182)),NA())</f>
        <v>#N/A</v>
      </c>
      <c r="AY188" s="538" t="e">
        <f ca="1">+IF(AND(ISNUMBER(OFFSET('Sanitation Data'!$I$12,0,10*ROW('Sanitation Data'!I182))),'Data Summary'!DN188="Yes"),OFFSET('Sanitation Data'!$I$12,0,10*ROW('Sanitation Data'!I182)),NA())</f>
        <v>#N/A</v>
      </c>
      <c r="AZ188" s="539" t="e">
        <f ca="1">+IF(AND(ISNUMBER(OFFSET('Hygiene Data'!$D$5,0,10*ROW('Hygiene Data'!D182))),'Data Summary'!DO188="Yes"),OFFSET('Hygiene Data'!$D$5,0,10*ROW('Hygiene Data'!D182)),NA())</f>
        <v>#N/A</v>
      </c>
      <c r="BA188" s="539" t="e">
        <f ca="1">+IF(AND(ISNUMBER(OFFSET('Hygiene Data'!$D$7,0,10*ROW('Hygiene Data'!D182))),'Data Summary'!DP188="Yes"),OFFSET('Hygiene Data'!$D$7,0,10*ROW('Hygiene Data'!D182)),NA())</f>
        <v>#N/A</v>
      </c>
      <c r="BB188" s="539" t="e">
        <f ca="1">+IF(AND(ISNUMBER(OFFSET('Hygiene Data'!$D$9,0,10*ROW('Hygiene Data'!D182))),'Data Summary'!DQ188="Yes"),OFFSET('Hygiene Data'!$D$9,0,10*ROW('Hygiene Data'!D182)),NA())</f>
        <v>#N/A</v>
      </c>
      <c r="BC188" s="539" t="e">
        <f ca="1">+IF(AND(ISNUMBER(OFFSET('Hygiene Data'!$E$5,0,10*ROW('Hygiene Data'!E182))),'Data Summary'!DR188="Yes"),OFFSET('Hygiene Data'!$E$5,0,10*ROW('Hygiene Data'!E182)),NA())</f>
        <v>#N/A</v>
      </c>
      <c r="BD188" s="539" t="e">
        <f ca="1">+IF(AND(ISNUMBER(OFFSET('Hygiene Data'!$E$7,0,10*ROW('Hygiene Data'!E182))),'Data Summary'!DS188="Yes"),OFFSET('Hygiene Data'!$E$7,0,10*ROW('Hygiene Data'!E182)),NA())</f>
        <v>#N/A</v>
      </c>
      <c r="BE188" s="539" t="e">
        <f ca="1">+IF(AND(ISNUMBER(OFFSET('Hygiene Data'!$E$9,0,10*ROW('Hygiene Data'!E182))),'Data Summary'!DT188="Yes"),OFFSET('Hygiene Data'!$E$9,0,10*ROW('Hygiene Data'!E182)),NA())</f>
        <v>#N/A</v>
      </c>
      <c r="BF188" s="539" t="e">
        <f ca="1">+IF(AND(ISNUMBER(OFFSET('Hygiene Data'!$F$5,0,10*ROW('Hygiene Data'!F182))),'Data Summary'!DU188="Yes"),OFFSET('Hygiene Data'!$F$5,0,10*ROW('Hygiene Data'!F182)),NA())</f>
        <v>#N/A</v>
      </c>
      <c r="BG188" s="539" t="e">
        <f ca="1">+IF(AND(ISNUMBER(OFFSET('Hygiene Data'!$F$7,0,10*ROW('Hygiene Data'!F182))),'Data Summary'!DV188="Yes"),OFFSET('Hygiene Data'!$F$7,0,10*ROW('Hygiene Data'!F182)),NA())</f>
        <v>#N/A</v>
      </c>
      <c r="BH188" s="539" t="e">
        <f ca="1">+IF(AND(ISNUMBER(OFFSET('Hygiene Data'!$F$9,0,10*ROW('Hygiene Data'!F182))),'Data Summary'!DW188="Yes"),OFFSET('Hygiene Data'!$F$9,0,10*ROW('Hygiene Data'!F182)),NA())</f>
        <v>#N/A</v>
      </c>
      <c r="BI188" s="539" t="e">
        <f ca="1">+IF(AND(ISNUMBER(OFFSET('Hygiene Data'!$G$5,0,10*ROW('Hygiene Data'!G182))),'Data Summary'!DX188="Yes"),OFFSET('Hygiene Data'!$G$5,0,10*ROW('Hygiene Data'!G182)),NA())</f>
        <v>#N/A</v>
      </c>
      <c r="BJ188" s="539" t="e">
        <f ca="1">+IF(AND(ISNUMBER(OFFSET('Hygiene Data'!$G$7,0,10*ROW('Hygiene Data'!G182))),'Data Summary'!DY188="Yes"),OFFSET('Hygiene Data'!$G$7,0,10*ROW('Hygiene Data'!G182)),NA())</f>
        <v>#N/A</v>
      </c>
      <c r="BK188" s="539" t="e">
        <f ca="1">+IF(AND(ISNUMBER(OFFSET('Hygiene Data'!$G$9,0,10*ROW('Hygiene Data'!G182))),'Data Summary'!DZ188="Yes"),OFFSET('Hygiene Data'!$G$9,0,10*ROW('Hygiene Data'!G182)),NA())</f>
        <v>#N/A</v>
      </c>
      <c r="BL188" s="539" t="e">
        <f ca="1">+IF(AND(ISNUMBER(OFFSET('Hygiene Data'!$H$5,0,10*ROW('Hygiene Data'!H182))),'Data Summary'!EA188="Yes"),OFFSET('Hygiene Data'!$H$5,0,10*ROW('Hygiene Data'!H182)),NA())</f>
        <v>#N/A</v>
      </c>
      <c r="BM188" s="539" t="e">
        <f ca="1">+IF(AND(ISNUMBER(OFFSET('Hygiene Data'!$H$7,0,10*ROW('Hygiene Data'!H182))),'Data Summary'!EB188="Yes"),OFFSET('Hygiene Data'!$H$7,0,10*ROW('Hygiene Data'!H182)),NA())</f>
        <v>#N/A</v>
      </c>
      <c r="BN188" s="539" t="e">
        <f ca="1">+IF(AND(ISNUMBER(OFFSET('Hygiene Data'!$H$9,0,10*ROW('Hygiene Data'!H182))),'Data Summary'!EC188="Yes"),OFFSET('Hygiene Data'!$H$9,0,10*ROW('Hygiene Data'!H182)),NA())</f>
        <v>#N/A</v>
      </c>
      <c r="BO188" s="539" t="e">
        <f ca="1">+IF(AND(ISNUMBER(OFFSET('Hygiene Data'!$I$5,0,10*ROW('Hygiene Data'!I182))),'Data Summary'!ED188="Yes"),OFFSET('Hygiene Data'!$I$5,0,10*ROW('Hygiene Data'!I182)),NA())</f>
        <v>#N/A</v>
      </c>
      <c r="BP188" s="539" t="e">
        <f ca="1">+IF(AND(ISNUMBER(OFFSET('Hygiene Data'!$I$7,0,10*ROW('Hygiene Data'!I182))),'Data Summary'!EE188="Yes"),OFFSET('Hygiene Data'!$I$7,0,10*ROW('Hygiene Data'!I182)),NA())</f>
        <v>#N/A</v>
      </c>
      <c r="BQ188" s="539" t="e">
        <f ca="1">+IF(AND(ISNUMBER(OFFSET('Hygiene Data'!$I$9,0,10*ROW('Hygiene Data'!I182))),'Data Summary'!EF188="Yes"),OFFSET('Hygiene Data'!$I$9,0,10*ROW('Hygiene Data'!I182)),NA())</f>
        <v>#N/A</v>
      </c>
    </row>
    <row r="189" spans="1:69" x14ac:dyDescent="0.25">
      <c r="A189" s="535" t="e">
        <f ca="1">+RIGHT('Data Summary'!A189,LEN('Data Summary'!A189)-9)</f>
        <v>#VALUE!</v>
      </c>
      <c r="B189" s="509" t="str">
        <f ca="1">+IF(ISTEXT('Data Summary'!B189),'Data Summary'!B189,"")</f>
        <v/>
      </c>
      <c r="C189" s="536" t="e">
        <f ca="1">+VALUE('Data Summary'!C189)</f>
        <v>#VALUE!</v>
      </c>
      <c r="D189" s="537" t="e">
        <f ca="1">+IF(AND(ISNUMBER(OFFSET('Water Data'!$D$4,0,10*ROW('Water Data'!D183))),'Data Summary'!BS189="Yes"),100-OFFSET('Water Data'!$D$4,0,10*ROW('Water Data'!D183)),NA())</f>
        <v>#N/A</v>
      </c>
      <c r="E189" s="537" t="e">
        <f ca="1">+IF(AND(ISNUMBER(OFFSET('Water Data'!$D$6,0,10*ROW('Water Data'!D183))),'Data Summary'!BT189="Yes"),OFFSET('Water Data'!$D$6,0,10*ROW('Water Data'!D183)),NA())</f>
        <v>#N/A</v>
      </c>
      <c r="F189" s="537" t="e">
        <f ca="1">+IF(AND(ISNUMBER(OFFSET('Water Data'!$D$9,0,10*ROW('Water Data'!D183))),'Data Summary'!BU189="Yes"),OFFSET('Water Data'!$D$9,0,10*ROW('Water Data'!D183)),NA())</f>
        <v>#N/A</v>
      </c>
      <c r="G189" s="537" t="e">
        <f ca="1">+IF(AND(ISNUMBER(OFFSET('Water Data'!$E$4,0,10*ROW('Water Data'!E183))),'Data Summary'!BV189="Yes"),100-OFFSET('Water Data'!$E$4,0,10*ROW('Water Data'!E183)),NA())</f>
        <v>#N/A</v>
      </c>
      <c r="H189" s="537" t="e">
        <f ca="1">+IF(AND(ISNUMBER(OFFSET('Water Data'!$E$6,0,10*ROW('Water Data'!E183))),'Data Summary'!BW189="Yes"),OFFSET('Water Data'!$E$6,0,10*ROW('Water Data'!E183)),NA())</f>
        <v>#N/A</v>
      </c>
      <c r="I189" s="537" t="e">
        <f ca="1">+IF(AND(ISNUMBER(OFFSET('Water Data'!$E$9,0,10*ROW('Water Data'!E183))),'Data Summary'!BX189="Yes"),OFFSET('Water Data'!$E$9,0,10*ROW('Water Data'!E183)),NA())</f>
        <v>#N/A</v>
      </c>
      <c r="J189" s="537" t="e">
        <f ca="1">+IF(AND(ISNUMBER(OFFSET('Water Data'!$F$4,0,10*ROW('Water Data'!F183))),'Data Summary'!BY189="Yes"),100-OFFSET('Water Data'!$F$4,0,10*ROW('Water Data'!F183)),NA())</f>
        <v>#N/A</v>
      </c>
      <c r="K189" s="537" t="e">
        <f ca="1">+IF(AND(ISNUMBER(OFFSET('Water Data'!$F$6,0,10*ROW('Water Data'!F183))),'Data Summary'!BZ189="Yes"),OFFSET('Water Data'!$F$6,0,10*ROW('Water Data'!F183)),NA())</f>
        <v>#N/A</v>
      </c>
      <c r="L189" s="537" t="e">
        <f ca="1">+IF(AND(ISNUMBER(OFFSET('Water Data'!$F$9,0,10*ROW('Water Data'!F183))),'Data Summary'!CA189="Yes"),OFFSET('Water Data'!$F$9,0,10*ROW('Water Data'!F183)),NA())</f>
        <v>#N/A</v>
      </c>
      <c r="M189" s="537" t="e">
        <f ca="1">+IF(AND(ISNUMBER(OFFSET('Water Data'!$G$4,0,10*ROW('Water Data'!G183))),'Data Summary'!CB189="Yes"),100-OFFSET('Water Data'!$G$4,0,10*ROW('Water Data'!G183)),NA())</f>
        <v>#N/A</v>
      </c>
      <c r="N189" s="537" t="e">
        <f ca="1">+IF(AND(ISNUMBER(OFFSET('Water Data'!$G$6,0,10*ROW('Water Data'!G183))),'Data Summary'!CC189="Yes"),OFFSET('Water Data'!$G$6,0,10*ROW('Water Data'!G183)),NA())</f>
        <v>#N/A</v>
      </c>
      <c r="O189" s="537" t="e">
        <f ca="1">+IF(AND(ISNUMBER(OFFSET('Water Data'!$G$9,0,10*ROW('Water Data'!G183))),'Data Summary'!CD189="Yes"),OFFSET('Water Data'!$G$9,0,10*ROW('Water Data'!G183)),NA())</f>
        <v>#N/A</v>
      </c>
      <c r="P189" s="537" t="e">
        <f ca="1">+IF(AND(ISNUMBER(OFFSET('Water Data'!$H$4,0,10*ROW('Water Data'!H183))),'Data Summary'!CE189="Yes"),100-OFFSET('Water Data'!$H$4,0,10*ROW('Water Data'!H183)),NA())</f>
        <v>#N/A</v>
      </c>
      <c r="Q189" s="537" t="e">
        <f ca="1">+IF(AND(ISNUMBER(OFFSET('Water Data'!$H$6,0,10*ROW('Water Data'!H183))),'Data Summary'!CF189="Yes"),OFFSET('Water Data'!$H$6,0,10*ROW('Water Data'!H183)),NA())</f>
        <v>#N/A</v>
      </c>
      <c r="R189" s="537" t="e">
        <f ca="1">+IF(AND(ISNUMBER(OFFSET('Water Data'!$H$9,0,10*ROW('Water Data'!H183))),'Data Summary'!CG189="Yes"),OFFSET('Water Data'!$H$9,0,10*ROW('Water Data'!H183)),NA())</f>
        <v>#N/A</v>
      </c>
      <c r="S189" s="537" t="e">
        <f ca="1">+IF(AND(ISNUMBER(OFFSET('Water Data'!$I$4,0,10*ROW('Water Data'!I183))),'Data Summary'!CH189="Yes"),100-OFFSET('Water Data'!$I$4,0,10*ROW('Water Data'!I183)),NA())</f>
        <v>#N/A</v>
      </c>
      <c r="T189" s="537" t="e">
        <f ca="1">+IF(AND(ISNUMBER(OFFSET('Water Data'!$I$6,0,10*ROW('Water Data'!I183))),'Data Summary'!CI189="Yes"),OFFSET('Water Data'!$I$6,0,10*ROW('Water Data'!I183)),NA())</f>
        <v>#N/A</v>
      </c>
      <c r="U189" s="537" t="e">
        <f ca="1">+IF(AND(ISNUMBER(OFFSET('Water Data'!$I$9,0,10*ROW('Water Data'!I183))),'Data Summary'!CJ189="Yes"),OFFSET('Water Data'!$I$9,0,10*ROW('Water Data'!I183)),NA())</f>
        <v>#N/A</v>
      </c>
      <c r="V189" s="538" t="e">
        <f ca="1">+IF(AND(ISNUMBER(OFFSET('Sanitation Data'!$D$4,0,10*ROW('Sanitation Data'!D183))),'Data Summary'!CK189="Yes"),100-OFFSET('Sanitation Data'!$D$4,0,10*ROW('Sanitation Data'!D183)),NA())</f>
        <v>#N/A</v>
      </c>
      <c r="W189" s="538" t="e">
        <f ca="1">+IF(AND(ISNUMBER(OFFSET('Sanitation Data'!$D$6,0,10*ROW('Sanitation Data'!D183))),'Data Summary'!CL189="Yes"),OFFSET('Sanitation Data'!$D$6,0,10*ROW('Sanitation Data'!D183)),NA())</f>
        <v>#N/A</v>
      </c>
      <c r="X189" s="538" t="e">
        <f ca="1">+IF(AND(ISNUMBER(OFFSET('Sanitation Data'!$D$10,0,10*ROW('Sanitation Data'!D183))),'Data Summary'!CM189="Yes"),OFFSET('Sanitation Data'!$D$10,0,10*ROW('Sanitation Data'!D183)),NA())</f>
        <v>#N/A</v>
      </c>
      <c r="Y189" s="538" t="e">
        <f ca="1">+IF(AND(ISNUMBER(OFFSET('Sanitation Data'!$D$11,0,10*ROW('Sanitation Data'!D183))),'Data Summary'!CN189="Yes"),OFFSET('Sanitation Data'!$D$11,0,10*ROW('Sanitation Data'!D183)),NA())</f>
        <v>#N/A</v>
      </c>
      <c r="Z189" s="538" t="e">
        <f ca="1">+IF(AND(ISNUMBER(OFFSET('Sanitation Data'!$D$12,0,10*ROW('Sanitation Data'!D183))),'Data Summary'!CO189="Yes"),OFFSET('Sanitation Data'!$D$12,0,10*ROW('Sanitation Data'!D183)),NA())</f>
        <v>#N/A</v>
      </c>
      <c r="AA189" s="538" t="e">
        <f ca="1">+IF(AND(ISNUMBER(OFFSET('Sanitation Data'!$E$4,0,10*ROW('Sanitation Data'!E183))),'Data Summary'!CP189="Yes"),100-OFFSET('Sanitation Data'!$E$4,0,10*ROW('Sanitation Data'!E183)),NA())</f>
        <v>#N/A</v>
      </c>
      <c r="AB189" s="538" t="e">
        <f ca="1">+IF(AND(ISNUMBER(OFFSET('Sanitation Data'!$E$6,0,10*ROW('Sanitation Data'!E183))),'Data Summary'!CQ189="Yes"),OFFSET('Sanitation Data'!$E$6,0,10*ROW('Sanitation Data'!E183)),NA())</f>
        <v>#N/A</v>
      </c>
      <c r="AC189" s="538" t="e">
        <f ca="1">+IF(AND(ISNUMBER(OFFSET('Sanitation Data'!$E$10,0,10*ROW('Sanitation Data'!E183))),'Data Summary'!CR189="Yes"),OFFSET('Sanitation Data'!$E$10,0,10*ROW('Sanitation Data'!E183)),NA())</f>
        <v>#N/A</v>
      </c>
      <c r="AD189" s="538" t="e">
        <f ca="1">+IF(AND(ISNUMBER(OFFSET('Sanitation Data'!$E$11,0,10*ROW('Sanitation Data'!E183))),'Data Summary'!CS189="Yes"),OFFSET('Sanitation Data'!$E$11,0,10*ROW('Sanitation Data'!E183)),NA())</f>
        <v>#N/A</v>
      </c>
      <c r="AE189" s="538" t="e">
        <f ca="1">+IF(AND(ISNUMBER(OFFSET('Sanitation Data'!$E$12,0,10*ROW('Sanitation Data'!E183))),'Data Summary'!CT189="Yes"),OFFSET('Sanitation Data'!$E$12,0,10*ROW('Sanitation Data'!E183)),NA())</f>
        <v>#N/A</v>
      </c>
      <c r="AF189" s="538" t="e">
        <f ca="1">+IF(AND(ISNUMBER(OFFSET('Sanitation Data'!$F$4,0,10*ROW('Sanitation Data'!F183))),'Data Summary'!CU189="Yes"),100-OFFSET('Sanitation Data'!$F$4,0,10*ROW('Sanitation Data'!F183)),NA())</f>
        <v>#N/A</v>
      </c>
      <c r="AG189" s="538" t="e">
        <f ca="1">+IF(AND(ISNUMBER(OFFSET('Sanitation Data'!$F$6,0,10*ROW('Sanitation Data'!F183))),'Data Summary'!CV189="Yes"),OFFSET('Sanitation Data'!$F$6,0,10*ROW('Sanitation Data'!F183)),NA())</f>
        <v>#N/A</v>
      </c>
      <c r="AH189" s="538" t="e">
        <f ca="1">+IF(AND(ISNUMBER(OFFSET('Sanitation Data'!$F$10,0,10*ROW('Sanitation Data'!F183))),'Data Summary'!CW189="Yes"),OFFSET('Sanitation Data'!$F$10,0,10*ROW('Sanitation Data'!F183)),NA())</f>
        <v>#N/A</v>
      </c>
      <c r="AI189" s="538" t="e">
        <f ca="1">+IF(AND(ISNUMBER(OFFSET('Sanitation Data'!$F$11,0,10*ROW('Sanitation Data'!F183))),'Data Summary'!CX189="Yes"),OFFSET('Sanitation Data'!$F$11,0,10*ROW('Sanitation Data'!F183)),NA())</f>
        <v>#N/A</v>
      </c>
      <c r="AJ189" s="538" t="e">
        <f ca="1">+IF(AND(ISNUMBER(OFFSET('Sanitation Data'!$F$12,0,10*ROW('Sanitation Data'!F183))),'Data Summary'!CY189="Yes"),OFFSET('Sanitation Data'!$F$12,0,10*ROW('Sanitation Data'!F183)),NA())</f>
        <v>#N/A</v>
      </c>
      <c r="AK189" s="538" t="e">
        <f ca="1">+IF(AND(ISNUMBER(OFFSET('Sanitation Data'!$G$4,0,10*ROW('Sanitation Data'!G183))),'Data Summary'!CZ189="Yes"),100-OFFSET('Sanitation Data'!$G$4,0,10*ROW('Sanitation Data'!G183)),NA())</f>
        <v>#N/A</v>
      </c>
      <c r="AL189" s="538" t="e">
        <f ca="1">+IF(AND(ISNUMBER(OFFSET('Sanitation Data'!$G$6,0,10*ROW('Sanitation Data'!G183))),'Data Summary'!DA189="Yes"),OFFSET('Sanitation Data'!$G$6,0,10*ROW('Sanitation Data'!G183)),NA())</f>
        <v>#N/A</v>
      </c>
      <c r="AM189" s="538" t="e">
        <f ca="1">+IF(AND(ISNUMBER(OFFSET('Sanitation Data'!$G$10,0,10*ROW('Sanitation Data'!G183))),'Data Summary'!DB189="Yes"),OFFSET('Sanitation Data'!$G$10,0,10*ROW('Sanitation Data'!G183)),NA())</f>
        <v>#N/A</v>
      </c>
      <c r="AN189" s="538" t="e">
        <f ca="1">+IF(AND(ISNUMBER(OFFSET('Sanitation Data'!$G$11,0,10*ROW('Sanitation Data'!G183))),'Data Summary'!DC189="Yes"),OFFSET('Sanitation Data'!$G$11,0,10*ROW('Sanitation Data'!G183)),NA())</f>
        <v>#N/A</v>
      </c>
      <c r="AO189" s="538" t="e">
        <f ca="1">+IF(AND(ISNUMBER(OFFSET('Sanitation Data'!$G$12,0,10*ROW('Sanitation Data'!G183))),'Data Summary'!DD189="Yes"),OFFSET('Sanitation Data'!$G$12,0,10*ROW('Sanitation Data'!G183)),NA())</f>
        <v>#N/A</v>
      </c>
      <c r="AP189" s="538" t="e">
        <f ca="1">+IF(AND(ISNUMBER(OFFSET('Sanitation Data'!$H$4,0,10*ROW('Sanitation Data'!H183))),'Data Summary'!DE189="Yes"),100-OFFSET('Sanitation Data'!$H$4,0,10*ROW('Sanitation Data'!H183)),NA())</f>
        <v>#N/A</v>
      </c>
      <c r="AQ189" s="538" t="e">
        <f ca="1">+IF(AND(ISNUMBER(OFFSET('Sanitation Data'!$H$6,0,10*ROW('Sanitation Data'!H183))),'Data Summary'!DF189="Yes"),OFFSET('Sanitation Data'!$H$6,0,10*ROW('Sanitation Data'!H183)),NA())</f>
        <v>#N/A</v>
      </c>
      <c r="AR189" s="538" t="e">
        <f ca="1">+IF(AND(ISNUMBER(OFFSET('Sanitation Data'!$H$10,0,10*ROW('Sanitation Data'!H183))),'Data Summary'!DG189="Yes"),OFFSET('Sanitation Data'!$H$10,0,10*ROW('Sanitation Data'!H183)),NA())</f>
        <v>#N/A</v>
      </c>
      <c r="AS189" s="538" t="e">
        <f ca="1">+IF(AND(ISNUMBER(OFFSET('Sanitation Data'!$H$11,0,10*ROW('Sanitation Data'!H183))),'Data Summary'!DH189="Yes"),OFFSET('Sanitation Data'!$H$11,0,10*ROW('Sanitation Data'!H183)),NA())</f>
        <v>#N/A</v>
      </c>
      <c r="AT189" s="538" t="e">
        <f ca="1">+IF(AND(ISNUMBER(OFFSET('Sanitation Data'!$H$12,0,10*ROW('Sanitation Data'!H183))),'Data Summary'!DI189="Yes"),OFFSET('Sanitation Data'!$H$12,0,10*ROW('Sanitation Data'!H183)),NA())</f>
        <v>#N/A</v>
      </c>
      <c r="AU189" s="538" t="e">
        <f ca="1">+IF(AND(ISNUMBER(OFFSET('Sanitation Data'!$I$4,0,10*ROW('Sanitation Data'!I183))),'Data Summary'!DJ189="Yes"),100-OFFSET('Sanitation Data'!$I$4,0,10*ROW('Sanitation Data'!I183)),NA())</f>
        <v>#N/A</v>
      </c>
      <c r="AV189" s="538" t="e">
        <f ca="1">+IF(AND(ISNUMBER(OFFSET('Sanitation Data'!$I$6,0,10*ROW('Sanitation Data'!I183))),'Data Summary'!DK189="Yes"),OFFSET('Sanitation Data'!$I$6,0,10*ROW('Sanitation Data'!I183)),NA())</f>
        <v>#N/A</v>
      </c>
      <c r="AW189" s="538" t="e">
        <f ca="1">+IF(AND(ISNUMBER(OFFSET('Sanitation Data'!$I$10,0,10*ROW('Sanitation Data'!I183))),'Data Summary'!DL189="Yes"),OFFSET('Sanitation Data'!$I$10,0,10*ROW('Sanitation Data'!I183)),NA())</f>
        <v>#N/A</v>
      </c>
      <c r="AX189" s="538" t="e">
        <f ca="1">+IF(AND(ISNUMBER(OFFSET('Sanitation Data'!$I$11,0,10*ROW('Sanitation Data'!I183))),'Data Summary'!DM189="Yes"),OFFSET('Sanitation Data'!$I$11,0,10*ROW('Sanitation Data'!I183)),NA())</f>
        <v>#N/A</v>
      </c>
      <c r="AY189" s="538" t="e">
        <f ca="1">+IF(AND(ISNUMBER(OFFSET('Sanitation Data'!$I$12,0,10*ROW('Sanitation Data'!I183))),'Data Summary'!DN189="Yes"),OFFSET('Sanitation Data'!$I$12,0,10*ROW('Sanitation Data'!I183)),NA())</f>
        <v>#N/A</v>
      </c>
      <c r="AZ189" s="539" t="e">
        <f ca="1">+IF(AND(ISNUMBER(OFFSET('Hygiene Data'!$D$5,0,10*ROW('Hygiene Data'!D183))),'Data Summary'!DO189="Yes"),OFFSET('Hygiene Data'!$D$5,0,10*ROW('Hygiene Data'!D183)),NA())</f>
        <v>#N/A</v>
      </c>
      <c r="BA189" s="539" t="e">
        <f ca="1">+IF(AND(ISNUMBER(OFFSET('Hygiene Data'!$D$7,0,10*ROW('Hygiene Data'!D183))),'Data Summary'!DP189="Yes"),OFFSET('Hygiene Data'!$D$7,0,10*ROW('Hygiene Data'!D183)),NA())</f>
        <v>#N/A</v>
      </c>
      <c r="BB189" s="539" t="e">
        <f ca="1">+IF(AND(ISNUMBER(OFFSET('Hygiene Data'!$D$9,0,10*ROW('Hygiene Data'!D183))),'Data Summary'!DQ189="Yes"),OFFSET('Hygiene Data'!$D$9,0,10*ROW('Hygiene Data'!D183)),NA())</f>
        <v>#N/A</v>
      </c>
      <c r="BC189" s="539" t="e">
        <f ca="1">+IF(AND(ISNUMBER(OFFSET('Hygiene Data'!$E$5,0,10*ROW('Hygiene Data'!E183))),'Data Summary'!DR189="Yes"),OFFSET('Hygiene Data'!$E$5,0,10*ROW('Hygiene Data'!E183)),NA())</f>
        <v>#N/A</v>
      </c>
      <c r="BD189" s="539" t="e">
        <f ca="1">+IF(AND(ISNUMBER(OFFSET('Hygiene Data'!$E$7,0,10*ROW('Hygiene Data'!E183))),'Data Summary'!DS189="Yes"),OFFSET('Hygiene Data'!$E$7,0,10*ROW('Hygiene Data'!E183)),NA())</f>
        <v>#N/A</v>
      </c>
      <c r="BE189" s="539" t="e">
        <f ca="1">+IF(AND(ISNUMBER(OFFSET('Hygiene Data'!$E$9,0,10*ROW('Hygiene Data'!E183))),'Data Summary'!DT189="Yes"),OFFSET('Hygiene Data'!$E$9,0,10*ROW('Hygiene Data'!E183)),NA())</f>
        <v>#N/A</v>
      </c>
      <c r="BF189" s="539" t="e">
        <f ca="1">+IF(AND(ISNUMBER(OFFSET('Hygiene Data'!$F$5,0,10*ROW('Hygiene Data'!F183))),'Data Summary'!DU189="Yes"),OFFSET('Hygiene Data'!$F$5,0,10*ROW('Hygiene Data'!F183)),NA())</f>
        <v>#N/A</v>
      </c>
      <c r="BG189" s="539" t="e">
        <f ca="1">+IF(AND(ISNUMBER(OFFSET('Hygiene Data'!$F$7,0,10*ROW('Hygiene Data'!F183))),'Data Summary'!DV189="Yes"),OFFSET('Hygiene Data'!$F$7,0,10*ROW('Hygiene Data'!F183)),NA())</f>
        <v>#N/A</v>
      </c>
      <c r="BH189" s="539" t="e">
        <f ca="1">+IF(AND(ISNUMBER(OFFSET('Hygiene Data'!$F$9,0,10*ROW('Hygiene Data'!F183))),'Data Summary'!DW189="Yes"),OFFSET('Hygiene Data'!$F$9,0,10*ROW('Hygiene Data'!F183)),NA())</f>
        <v>#N/A</v>
      </c>
      <c r="BI189" s="539" t="e">
        <f ca="1">+IF(AND(ISNUMBER(OFFSET('Hygiene Data'!$G$5,0,10*ROW('Hygiene Data'!G183))),'Data Summary'!DX189="Yes"),OFFSET('Hygiene Data'!$G$5,0,10*ROW('Hygiene Data'!G183)),NA())</f>
        <v>#N/A</v>
      </c>
      <c r="BJ189" s="539" t="e">
        <f ca="1">+IF(AND(ISNUMBER(OFFSET('Hygiene Data'!$G$7,0,10*ROW('Hygiene Data'!G183))),'Data Summary'!DY189="Yes"),OFFSET('Hygiene Data'!$G$7,0,10*ROW('Hygiene Data'!G183)),NA())</f>
        <v>#N/A</v>
      </c>
      <c r="BK189" s="539" t="e">
        <f ca="1">+IF(AND(ISNUMBER(OFFSET('Hygiene Data'!$G$9,0,10*ROW('Hygiene Data'!G183))),'Data Summary'!DZ189="Yes"),OFFSET('Hygiene Data'!$G$9,0,10*ROW('Hygiene Data'!G183)),NA())</f>
        <v>#N/A</v>
      </c>
      <c r="BL189" s="539" t="e">
        <f ca="1">+IF(AND(ISNUMBER(OFFSET('Hygiene Data'!$H$5,0,10*ROW('Hygiene Data'!H183))),'Data Summary'!EA189="Yes"),OFFSET('Hygiene Data'!$H$5,0,10*ROW('Hygiene Data'!H183)),NA())</f>
        <v>#N/A</v>
      </c>
      <c r="BM189" s="539" t="e">
        <f ca="1">+IF(AND(ISNUMBER(OFFSET('Hygiene Data'!$H$7,0,10*ROW('Hygiene Data'!H183))),'Data Summary'!EB189="Yes"),OFFSET('Hygiene Data'!$H$7,0,10*ROW('Hygiene Data'!H183)),NA())</f>
        <v>#N/A</v>
      </c>
      <c r="BN189" s="539" t="e">
        <f ca="1">+IF(AND(ISNUMBER(OFFSET('Hygiene Data'!$H$9,0,10*ROW('Hygiene Data'!H183))),'Data Summary'!EC189="Yes"),OFFSET('Hygiene Data'!$H$9,0,10*ROW('Hygiene Data'!H183)),NA())</f>
        <v>#N/A</v>
      </c>
      <c r="BO189" s="539" t="e">
        <f ca="1">+IF(AND(ISNUMBER(OFFSET('Hygiene Data'!$I$5,0,10*ROW('Hygiene Data'!I183))),'Data Summary'!ED189="Yes"),OFFSET('Hygiene Data'!$I$5,0,10*ROW('Hygiene Data'!I183)),NA())</f>
        <v>#N/A</v>
      </c>
      <c r="BP189" s="539" t="e">
        <f ca="1">+IF(AND(ISNUMBER(OFFSET('Hygiene Data'!$I$7,0,10*ROW('Hygiene Data'!I183))),'Data Summary'!EE189="Yes"),OFFSET('Hygiene Data'!$I$7,0,10*ROW('Hygiene Data'!I183)),NA())</f>
        <v>#N/A</v>
      </c>
      <c r="BQ189" s="539" t="e">
        <f ca="1">+IF(AND(ISNUMBER(OFFSET('Hygiene Data'!$I$9,0,10*ROW('Hygiene Data'!I183))),'Data Summary'!EF189="Yes"),OFFSET('Hygiene Data'!$I$9,0,10*ROW('Hygiene Data'!I183)),NA())</f>
        <v>#N/A</v>
      </c>
    </row>
    <row r="190" spans="1:69" x14ac:dyDescent="0.25">
      <c r="A190" s="535" t="e">
        <f ca="1">+RIGHT('Data Summary'!A190,LEN('Data Summary'!A190)-9)</f>
        <v>#VALUE!</v>
      </c>
      <c r="B190" s="509" t="str">
        <f ca="1">+IF(ISTEXT('Data Summary'!B190),'Data Summary'!B190,"")</f>
        <v/>
      </c>
      <c r="C190" s="536" t="e">
        <f ca="1">+VALUE('Data Summary'!C190)</f>
        <v>#VALUE!</v>
      </c>
      <c r="D190" s="537" t="e">
        <f ca="1">+IF(AND(ISNUMBER(OFFSET('Water Data'!$D$4,0,10*ROW('Water Data'!D184))),'Data Summary'!BS190="Yes"),100-OFFSET('Water Data'!$D$4,0,10*ROW('Water Data'!D184)),NA())</f>
        <v>#N/A</v>
      </c>
      <c r="E190" s="537" t="e">
        <f ca="1">+IF(AND(ISNUMBER(OFFSET('Water Data'!$D$6,0,10*ROW('Water Data'!D184))),'Data Summary'!BT190="Yes"),OFFSET('Water Data'!$D$6,0,10*ROW('Water Data'!D184)),NA())</f>
        <v>#N/A</v>
      </c>
      <c r="F190" s="537" t="e">
        <f ca="1">+IF(AND(ISNUMBER(OFFSET('Water Data'!$D$9,0,10*ROW('Water Data'!D184))),'Data Summary'!BU190="Yes"),OFFSET('Water Data'!$D$9,0,10*ROW('Water Data'!D184)),NA())</f>
        <v>#N/A</v>
      </c>
      <c r="G190" s="537" t="e">
        <f ca="1">+IF(AND(ISNUMBER(OFFSET('Water Data'!$E$4,0,10*ROW('Water Data'!E184))),'Data Summary'!BV190="Yes"),100-OFFSET('Water Data'!$E$4,0,10*ROW('Water Data'!E184)),NA())</f>
        <v>#N/A</v>
      </c>
      <c r="H190" s="537" t="e">
        <f ca="1">+IF(AND(ISNUMBER(OFFSET('Water Data'!$E$6,0,10*ROW('Water Data'!E184))),'Data Summary'!BW190="Yes"),OFFSET('Water Data'!$E$6,0,10*ROW('Water Data'!E184)),NA())</f>
        <v>#N/A</v>
      </c>
      <c r="I190" s="537" t="e">
        <f ca="1">+IF(AND(ISNUMBER(OFFSET('Water Data'!$E$9,0,10*ROW('Water Data'!E184))),'Data Summary'!BX190="Yes"),OFFSET('Water Data'!$E$9,0,10*ROW('Water Data'!E184)),NA())</f>
        <v>#N/A</v>
      </c>
      <c r="J190" s="537" t="e">
        <f ca="1">+IF(AND(ISNUMBER(OFFSET('Water Data'!$F$4,0,10*ROW('Water Data'!F184))),'Data Summary'!BY190="Yes"),100-OFFSET('Water Data'!$F$4,0,10*ROW('Water Data'!F184)),NA())</f>
        <v>#N/A</v>
      </c>
      <c r="K190" s="537" t="e">
        <f ca="1">+IF(AND(ISNUMBER(OFFSET('Water Data'!$F$6,0,10*ROW('Water Data'!F184))),'Data Summary'!BZ190="Yes"),OFFSET('Water Data'!$F$6,0,10*ROW('Water Data'!F184)),NA())</f>
        <v>#N/A</v>
      </c>
      <c r="L190" s="537" t="e">
        <f ca="1">+IF(AND(ISNUMBER(OFFSET('Water Data'!$F$9,0,10*ROW('Water Data'!F184))),'Data Summary'!CA190="Yes"),OFFSET('Water Data'!$F$9,0,10*ROW('Water Data'!F184)),NA())</f>
        <v>#N/A</v>
      </c>
      <c r="M190" s="537" t="e">
        <f ca="1">+IF(AND(ISNUMBER(OFFSET('Water Data'!$G$4,0,10*ROW('Water Data'!G184))),'Data Summary'!CB190="Yes"),100-OFFSET('Water Data'!$G$4,0,10*ROW('Water Data'!G184)),NA())</f>
        <v>#N/A</v>
      </c>
      <c r="N190" s="537" t="e">
        <f ca="1">+IF(AND(ISNUMBER(OFFSET('Water Data'!$G$6,0,10*ROW('Water Data'!G184))),'Data Summary'!CC190="Yes"),OFFSET('Water Data'!$G$6,0,10*ROW('Water Data'!G184)),NA())</f>
        <v>#N/A</v>
      </c>
      <c r="O190" s="537" t="e">
        <f ca="1">+IF(AND(ISNUMBER(OFFSET('Water Data'!$G$9,0,10*ROW('Water Data'!G184))),'Data Summary'!CD190="Yes"),OFFSET('Water Data'!$G$9,0,10*ROW('Water Data'!G184)),NA())</f>
        <v>#N/A</v>
      </c>
      <c r="P190" s="537" t="e">
        <f ca="1">+IF(AND(ISNUMBER(OFFSET('Water Data'!$H$4,0,10*ROW('Water Data'!H184))),'Data Summary'!CE190="Yes"),100-OFFSET('Water Data'!$H$4,0,10*ROW('Water Data'!H184)),NA())</f>
        <v>#N/A</v>
      </c>
      <c r="Q190" s="537" t="e">
        <f ca="1">+IF(AND(ISNUMBER(OFFSET('Water Data'!$H$6,0,10*ROW('Water Data'!H184))),'Data Summary'!CF190="Yes"),OFFSET('Water Data'!$H$6,0,10*ROW('Water Data'!H184)),NA())</f>
        <v>#N/A</v>
      </c>
      <c r="R190" s="537" t="e">
        <f ca="1">+IF(AND(ISNUMBER(OFFSET('Water Data'!$H$9,0,10*ROW('Water Data'!H184))),'Data Summary'!CG190="Yes"),OFFSET('Water Data'!$H$9,0,10*ROW('Water Data'!H184)),NA())</f>
        <v>#N/A</v>
      </c>
      <c r="S190" s="537" t="e">
        <f ca="1">+IF(AND(ISNUMBER(OFFSET('Water Data'!$I$4,0,10*ROW('Water Data'!I184))),'Data Summary'!CH190="Yes"),100-OFFSET('Water Data'!$I$4,0,10*ROW('Water Data'!I184)),NA())</f>
        <v>#N/A</v>
      </c>
      <c r="T190" s="537" t="e">
        <f ca="1">+IF(AND(ISNUMBER(OFFSET('Water Data'!$I$6,0,10*ROW('Water Data'!I184))),'Data Summary'!CI190="Yes"),OFFSET('Water Data'!$I$6,0,10*ROW('Water Data'!I184)),NA())</f>
        <v>#N/A</v>
      </c>
      <c r="U190" s="537" t="e">
        <f ca="1">+IF(AND(ISNUMBER(OFFSET('Water Data'!$I$9,0,10*ROW('Water Data'!I184))),'Data Summary'!CJ190="Yes"),OFFSET('Water Data'!$I$9,0,10*ROW('Water Data'!I184)),NA())</f>
        <v>#N/A</v>
      </c>
      <c r="V190" s="538" t="e">
        <f ca="1">+IF(AND(ISNUMBER(OFFSET('Sanitation Data'!$D$4,0,10*ROW('Sanitation Data'!D184))),'Data Summary'!CK190="Yes"),100-OFFSET('Sanitation Data'!$D$4,0,10*ROW('Sanitation Data'!D184)),NA())</f>
        <v>#N/A</v>
      </c>
      <c r="W190" s="538" t="e">
        <f ca="1">+IF(AND(ISNUMBER(OFFSET('Sanitation Data'!$D$6,0,10*ROW('Sanitation Data'!D184))),'Data Summary'!CL190="Yes"),OFFSET('Sanitation Data'!$D$6,0,10*ROW('Sanitation Data'!D184)),NA())</f>
        <v>#N/A</v>
      </c>
      <c r="X190" s="538" t="e">
        <f ca="1">+IF(AND(ISNUMBER(OFFSET('Sanitation Data'!$D$10,0,10*ROW('Sanitation Data'!D184))),'Data Summary'!CM190="Yes"),OFFSET('Sanitation Data'!$D$10,0,10*ROW('Sanitation Data'!D184)),NA())</f>
        <v>#N/A</v>
      </c>
      <c r="Y190" s="538" t="e">
        <f ca="1">+IF(AND(ISNUMBER(OFFSET('Sanitation Data'!$D$11,0,10*ROW('Sanitation Data'!D184))),'Data Summary'!CN190="Yes"),OFFSET('Sanitation Data'!$D$11,0,10*ROW('Sanitation Data'!D184)),NA())</f>
        <v>#N/A</v>
      </c>
      <c r="Z190" s="538" t="e">
        <f ca="1">+IF(AND(ISNUMBER(OFFSET('Sanitation Data'!$D$12,0,10*ROW('Sanitation Data'!D184))),'Data Summary'!CO190="Yes"),OFFSET('Sanitation Data'!$D$12,0,10*ROW('Sanitation Data'!D184)),NA())</f>
        <v>#N/A</v>
      </c>
      <c r="AA190" s="538" t="e">
        <f ca="1">+IF(AND(ISNUMBER(OFFSET('Sanitation Data'!$E$4,0,10*ROW('Sanitation Data'!E184))),'Data Summary'!CP190="Yes"),100-OFFSET('Sanitation Data'!$E$4,0,10*ROW('Sanitation Data'!E184)),NA())</f>
        <v>#N/A</v>
      </c>
      <c r="AB190" s="538" t="e">
        <f ca="1">+IF(AND(ISNUMBER(OFFSET('Sanitation Data'!$E$6,0,10*ROW('Sanitation Data'!E184))),'Data Summary'!CQ190="Yes"),OFFSET('Sanitation Data'!$E$6,0,10*ROW('Sanitation Data'!E184)),NA())</f>
        <v>#N/A</v>
      </c>
      <c r="AC190" s="538" t="e">
        <f ca="1">+IF(AND(ISNUMBER(OFFSET('Sanitation Data'!$E$10,0,10*ROW('Sanitation Data'!E184))),'Data Summary'!CR190="Yes"),OFFSET('Sanitation Data'!$E$10,0,10*ROW('Sanitation Data'!E184)),NA())</f>
        <v>#N/A</v>
      </c>
      <c r="AD190" s="538" t="e">
        <f ca="1">+IF(AND(ISNUMBER(OFFSET('Sanitation Data'!$E$11,0,10*ROW('Sanitation Data'!E184))),'Data Summary'!CS190="Yes"),OFFSET('Sanitation Data'!$E$11,0,10*ROW('Sanitation Data'!E184)),NA())</f>
        <v>#N/A</v>
      </c>
      <c r="AE190" s="538" t="e">
        <f ca="1">+IF(AND(ISNUMBER(OFFSET('Sanitation Data'!$E$12,0,10*ROW('Sanitation Data'!E184))),'Data Summary'!CT190="Yes"),OFFSET('Sanitation Data'!$E$12,0,10*ROW('Sanitation Data'!E184)),NA())</f>
        <v>#N/A</v>
      </c>
      <c r="AF190" s="538" t="e">
        <f ca="1">+IF(AND(ISNUMBER(OFFSET('Sanitation Data'!$F$4,0,10*ROW('Sanitation Data'!F184))),'Data Summary'!CU190="Yes"),100-OFFSET('Sanitation Data'!$F$4,0,10*ROW('Sanitation Data'!F184)),NA())</f>
        <v>#N/A</v>
      </c>
      <c r="AG190" s="538" t="e">
        <f ca="1">+IF(AND(ISNUMBER(OFFSET('Sanitation Data'!$F$6,0,10*ROW('Sanitation Data'!F184))),'Data Summary'!CV190="Yes"),OFFSET('Sanitation Data'!$F$6,0,10*ROW('Sanitation Data'!F184)),NA())</f>
        <v>#N/A</v>
      </c>
      <c r="AH190" s="538" t="e">
        <f ca="1">+IF(AND(ISNUMBER(OFFSET('Sanitation Data'!$F$10,0,10*ROW('Sanitation Data'!F184))),'Data Summary'!CW190="Yes"),OFFSET('Sanitation Data'!$F$10,0,10*ROW('Sanitation Data'!F184)),NA())</f>
        <v>#N/A</v>
      </c>
      <c r="AI190" s="538" t="e">
        <f ca="1">+IF(AND(ISNUMBER(OFFSET('Sanitation Data'!$F$11,0,10*ROW('Sanitation Data'!F184))),'Data Summary'!CX190="Yes"),OFFSET('Sanitation Data'!$F$11,0,10*ROW('Sanitation Data'!F184)),NA())</f>
        <v>#N/A</v>
      </c>
      <c r="AJ190" s="538" t="e">
        <f ca="1">+IF(AND(ISNUMBER(OFFSET('Sanitation Data'!$F$12,0,10*ROW('Sanitation Data'!F184))),'Data Summary'!CY190="Yes"),OFFSET('Sanitation Data'!$F$12,0,10*ROW('Sanitation Data'!F184)),NA())</f>
        <v>#N/A</v>
      </c>
      <c r="AK190" s="538" t="e">
        <f ca="1">+IF(AND(ISNUMBER(OFFSET('Sanitation Data'!$G$4,0,10*ROW('Sanitation Data'!G184))),'Data Summary'!CZ190="Yes"),100-OFFSET('Sanitation Data'!$G$4,0,10*ROW('Sanitation Data'!G184)),NA())</f>
        <v>#N/A</v>
      </c>
      <c r="AL190" s="538" t="e">
        <f ca="1">+IF(AND(ISNUMBER(OFFSET('Sanitation Data'!$G$6,0,10*ROW('Sanitation Data'!G184))),'Data Summary'!DA190="Yes"),OFFSET('Sanitation Data'!$G$6,0,10*ROW('Sanitation Data'!G184)),NA())</f>
        <v>#N/A</v>
      </c>
      <c r="AM190" s="538" t="e">
        <f ca="1">+IF(AND(ISNUMBER(OFFSET('Sanitation Data'!$G$10,0,10*ROW('Sanitation Data'!G184))),'Data Summary'!DB190="Yes"),OFFSET('Sanitation Data'!$G$10,0,10*ROW('Sanitation Data'!G184)),NA())</f>
        <v>#N/A</v>
      </c>
      <c r="AN190" s="538" t="e">
        <f ca="1">+IF(AND(ISNUMBER(OFFSET('Sanitation Data'!$G$11,0,10*ROW('Sanitation Data'!G184))),'Data Summary'!DC190="Yes"),OFFSET('Sanitation Data'!$G$11,0,10*ROW('Sanitation Data'!G184)),NA())</f>
        <v>#N/A</v>
      </c>
      <c r="AO190" s="538" t="e">
        <f ca="1">+IF(AND(ISNUMBER(OFFSET('Sanitation Data'!$G$12,0,10*ROW('Sanitation Data'!G184))),'Data Summary'!DD190="Yes"),OFFSET('Sanitation Data'!$G$12,0,10*ROW('Sanitation Data'!G184)),NA())</f>
        <v>#N/A</v>
      </c>
      <c r="AP190" s="538" t="e">
        <f ca="1">+IF(AND(ISNUMBER(OFFSET('Sanitation Data'!$H$4,0,10*ROW('Sanitation Data'!H184))),'Data Summary'!DE190="Yes"),100-OFFSET('Sanitation Data'!$H$4,0,10*ROW('Sanitation Data'!H184)),NA())</f>
        <v>#N/A</v>
      </c>
      <c r="AQ190" s="538" t="e">
        <f ca="1">+IF(AND(ISNUMBER(OFFSET('Sanitation Data'!$H$6,0,10*ROW('Sanitation Data'!H184))),'Data Summary'!DF190="Yes"),OFFSET('Sanitation Data'!$H$6,0,10*ROW('Sanitation Data'!H184)),NA())</f>
        <v>#N/A</v>
      </c>
      <c r="AR190" s="538" t="e">
        <f ca="1">+IF(AND(ISNUMBER(OFFSET('Sanitation Data'!$H$10,0,10*ROW('Sanitation Data'!H184))),'Data Summary'!DG190="Yes"),OFFSET('Sanitation Data'!$H$10,0,10*ROW('Sanitation Data'!H184)),NA())</f>
        <v>#N/A</v>
      </c>
      <c r="AS190" s="538" t="e">
        <f ca="1">+IF(AND(ISNUMBER(OFFSET('Sanitation Data'!$H$11,0,10*ROW('Sanitation Data'!H184))),'Data Summary'!DH190="Yes"),OFFSET('Sanitation Data'!$H$11,0,10*ROW('Sanitation Data'!H184)),NA())</f>
        <v>#N/A</v>
      </c>
      <c r="AT190" s="538" t="e">
        <f ca="1">+IF(AND(ISNUMBER(OFFSET('Sanitation Data'!$H$12,0,10*ROW('Sanitation Data'!H184))),'Data Summary'!DI190="Yes"),OFFSET('Sanitation Data'!$H$12,0,10*ROW('Sanitation Data'!H184)),NA())</f>
        <v>#N/A</v>
      </c>
      <c r="AU190" s="538" t="e">
        <f ca="1">+IF(AND(ISNUMBER(OFFSET('Sanitation Data'!$I$4,0,10*ROW('Sanitation Data'!I184))),'Data Summary'!DJ190="Yes"),100-OFFSET('Sanitation Data'!$I$4,0,10*ROW('Sanitation Data'!I184)),NA())</f>
        <v>#N/A</v>
      </c>
      <c r="AV190" s="538" t="e">
        <f ca="1">+IF(AND(ISNUMBER(OFFSET('Sanitation Data'!$I$6,0,10*ROW('Sanitation Data'!I184))),'Data Summary'!DK190="Yes"),OFFSET('Sanitation Data'!$I$6,0,10*ROW('Sanitation Data'!I184)),NA())</f>
        <v>#N/A</v>
      </c>
      <c r="AW190" s="538" t="e">
        <f ca="1">+IF(AND(ISNUMBER(OFFSET('Sanitation Data'!$I$10,0,10*ROW('Sanitation Data'!I184))),'Data Summary'!DL190="Yes"),OFFSET('Sanitation Data'!$I$10,0,10*ROW('Sanitation Data'!I184)),NA())</f>
        <v>#N/A</v>
      </c>
      <c r="AX190" s="538" t="e">
        <f ca="1">+IF(AND(ISNUMBER(OFFSET('Sanitation Data'!$I$11,0,10*ROW('Sanitation Data'!I184))),'Data Summary'!DM190="Yes"),OFFSET('Sanitation Data'!$I$11,0,10*ROW('Sanitation Data'!I184)),NA())</f>
        <v>#N/A</v>
      </c>
      <c r="AY190" s="538" t="e">
        <f ca="1">+IF(AND(ISNUMBER(OFFSET('Sanitation Data'!$I$12,0,10*ROW('Sanitation Data'!I184))),'Data Summary'!DN190="Yes"),OFFSET('Sanitation Data'!$I$12,0,10*ROW('Sanitation Data'!I184)),NA())</f>
        <v>#N/A</v>
      </c>
      <c r="AZ190" s="539" t="e">
        <f ca="1">+IF(AND(ISNUMBER(OFFSET('Hygiene Data'!$D$5,0,10*ROW('Hygiene Data'!D184))),'Data Summary'!DO190="Yes"),OFFSET('Hygiene Data'!$D$5,0,10*ROW('Hygiene Data'!D184)),NA())</f>
        <v>#N/A</v>
      </c>
      <c r="BA190" s="539" t="e">
        <f ca="1">+IF(AND(ISNUMBER(OFFSET('Hygiene Data'!$D$7,0,10*ROW('Hygiene Data'!D184))),'Data Summary'!DP190="Yes"),OFFSET('Hygiene Data'!$D$7,0,10*ROW('Hygiene Data'!D184)),NA())</f>
        <v>#N/A</v>
      </c>
      <c r="BB190" s="539" t="e">
        <f ca="1">+IF(AND(ISNUMBER(OFFSET('Hygiene Data'!$D$9,0,10*ROW('Hygiene Data'!D184))),'Data Summary'!DQ190="Yes"),OFFSET('Hygiene Data'!$D$9,0,10*ROW('Hygiene Data'!D184)),NA())</f>
        <v>#N/A</v>
      </c>
      <c r="BC190" s="539" t="e">
        <f ca="1">+IF(AND(ISNUMBER(OFFSET('Hygiene Data'!$E$5,0,10*ROW('Hygiene Data'!E184))),'Data Summary'!DR190="Yes"),OFFSET('Hygiene Data'!$E$5,0,10*ROW('Hygiene Data'!E184)),NA())</f>
        <v>#N/A</v>
      </c>
      <c r="BD190" s="539" t="e">
        <f ca="1">+IF(AND(ISNUMBER(OFFSET('Hygiene Data'!$E$7,0,10*ROW('Hygiene Data'!E184))),'Data Summary'!DS190="Yes"),OFFSET('Hygiene Data'!$E$7,0,10*ROW('Hygiene Data'!E184)),NA())</f>
        <v>#N/A</v>
      </c>
      <c r="BE190" s="539" t="e">
        <f ca="1">+IF(AND(ISNUMBER(OFFSET('Hygiene Data'!$E$9,0,10*ROW('Hygiene Data'!E184))),'Data Summary'!DT190="Yes"),OFFSET('Hygiene Data'!$E$9,0,10*ROW('Hygiene Data'!E184)),NA())</f>
        <v>#N/A</v>
      </c>
      <c r="BF190" s="539" t="e">
        <f ca="1">+IF(AND(ISNUMBER(OFFSET('Hygiene Data'!$F$5,0,10*ROW('Hygiene Data'!F184))),'Data Summary'!DU190="Yes"),OFFSET('Hygiene Data'!$F$5,0,10*ROW('Hygiene Data'!F184)),NA())</f>
        <v>#N/A</v>
      </c>
      <c r="BG190" s="539" t="e">
        <f ca="1">+IF(AND(ISNUMBER(OFFSET('Hygiene Data'!$F$7,0,10*ROW('Hygiene Data'!F184))),'Data Summary'!DV190="Yes"),OFFSET('Hygiene Data'!$F$7,0,10*ROW('Hygiene Data'!F184)),NA())</f>
        <v>#N/A</v>
      </c>
      <c r="BH190" s="539" t="e">
        <f ca="1">+IF(AND(ISNUMBER(OFFSET('Hygiene Data'!$F$9,0,10*ROW('Hygiene Data'!F184))),'Data Summary'!DW190="Yes"),OFFSET('Hygiene Data'!$F$9,0,10*ROW('Hygiene Data'!F184)),NA())</f>
        <v>#N/A</v>
      </c>
      <c r="BI190" s="539" t="e">
        <f ca="1">+IF(AND(ISNUMBER(OFFSET('Hygiene Data'!$G$5,0,10*ROW('Hygiene Data'!G184))),'Data Summary'!DX190="Yes"),OFFSET('Hygiene Data'!$G$5,0,10*ROW('Hygiene Data'!G184)),NA())</f>
        <v>#N/A</v>
      </c>
      <c r="BJ190" s="539" t="e">
        <f ca="1">+IF(AND(ISNUMBER(OFFSET('Hygiene Data'!$G$7,0,10*ROW('Hygiene Data'!G184))),'Data Summary'!DY190="Yes"),OFFSET('Hygiene Data'!$G$7,0,10*ROW('Hygiene Data'!G184)),NA())</f>
        <v>#N/A</v>
      </c>
      <c r="BK190" s="539" t="e">
        <f ca="1">+IF(AND(ISNUMBER(OFFSET('Hygiene Data'!$G$9,0,10*ROW('Hygiene Data'!G184))),'Data Summary'!DZ190="Yes"),OFFSET('Hygiene Data'!$G$9,0,10*ROW('Hygiene Data'!G184)),NA())</f>
        <v>#N/A</v>
      </c>
      <c r="BL190" s="539" t="e">
        <f ca="1">+IF(AND(ISNUMBER(OFFSET('Hygiene Data'!$H$5,0,10*ROW('Hygiene Data'!H184))),'Data Summary'!EA190="Yes"),OFFSET('Hygiene Data'!$H$5,0,10*ROW('Hygiene Data'!H184)),NA())</f>
        <v>#N/A</v>
      </c>
      <c r="BM190" s="539" t="e">
        <f ca="1">+IF(AND(ISNUMBER(OFFSET('Hygiene Data'!$H$7,0,10*ROW('Hygiene Data'!H184))),'Data Summary'!EB190="Yes"),OFFSET('Hygiene Data'!$H$7,0,10*ROW('Hygiene Data'!H184)),NA())</f>
        <v>#N/A</v>
      </c>
      <c r="BN190" s="539" t="e">
        <f ca="1">+IF(AND(ISNUMBER(OFFSET('Hygiene Data'!$H$9,0,10*ROW('Hygiene Data'!H184))),'Data Summary'!EC190="Yes"),OFFSET('Hygiene Data'!$H$9,0,10*ROW('Hygiene Data'!H184)),NA())</f>
        <v>#N/A</v>
      </c>
      <c r="BO190" s="539" t="e">
        <f ca="1">+IF(AND(ISNUMBER(OFFSET('Hygiene Data'!$I$5,0,10*ROW('Hygiene Data'!I184))),'Data Summary'!ED190="Yes"),OFFSET('Hygiene Data'!$I$5,0,10*ROW('Hygiene Data'!I184)),NA())</f>
        <v>#N/A</v>
      </c>
      <c r="BP190" s="539" t="e">
        <f ca="1">+IF(AND(ISNUMBER(OFFSET('Hygiene Data'!$I$7,0,10*ROW('Hygiene Data'!I184))),'Data Summary'!EE190="Yes"),OFFSET('Hygiene Data'!$I$7,0,10*ROW('Hygiene Data'!I184)),NA())</f>
        <v>#N/A</v>
      </c>
      <c r="BQ190" s="539" t="e">
        <f ca="1">+IF(AND(ISNUMBER(OFFSET('Hygiene Data'!$I$9,0,10*ROW('Hygiene Data'!I184))),'Data Summary'!EF190="Yes"),OFFSET('Hygiene Data'!$I$9,0,10*ROW('Hygiene Data'!I184)),NA())</f>
        <v>#N/A</v>
      </c>
    </row>
    <row r="191" spans="1:69" x14ac:dyDescent="0.25">
      <c r="A191" s="535" t="e">
        <f ca="1">+RIGHT('Data Summary'!A191,LEN('Data Summary'!A191)-9)</f>
        <v>#VALUE!</v>
      </c>
      <c r="B191" s="509" t="str">
        <f ca="1">+IF(ISTEXT('Data Summary'!B191),'Data Summary'!B191,"")</f>
        <v/>
      </c>
      <c r="C191" s="536" t="e">
        <f ca="1">+VALUE('Data Summary'!C191)</f>
        <v>#VALUE!</v>
      </c>
      <c r="D191" s="537" t="e">
        <f ca="1">+IF(AND(ISNUMBER(OFFSET('Water Data'!$D$4,0,10*ROW('Water Data'!D185))),'Data Summary'!BS191="Yes"),100-OFFSET('Water Data'!$D$4,0,10*ROW('Water Data'!D185)),NA())</f>
        <v>#N/A</v>
      </c>
      <c r="E191" s="537" t="e">
        <f ca="1">+IF(AND(ISNUMBER(OFFSET('Water Data'!$D$6,0,10*ROW('Water Data'!D185))),'Data Summary'!BT191="Yes"),OFFSET('Water Data'!$D$6,0,10*ROW('Water Data'!D185)),NA())</f>
        <v>#N/A</v>
      </c>
      <c r="F191" s="537" t="e">
        <f ca="1">+IF(AND(ISNUMBER(OFFSET('Water Data'!$D$9,0,10*ROW('Water Data'!D185))),'Data Summary'!BU191="Yes"),OFFSET('Water Data'!$D$9,0,10*ROW('Water Data'!D185)),NA())</f>
        <v>#N/A</v>
      </c>
      <c r="G191" s="537" t="e">
        <f ca="1">+IF(AND(ISNUMBER(OFFSET('Water Data'!$E$4,0,10*ROW('Water Data'!E185))),'Data Summary'!BV191="Yes"),100-OFFSET('Water Data'!$E$4,0,10*ROW('Water Data'!E185)),NA())</f>
        <v>#N/A</v>
      </c>
      <c r="H191" s="537" t="e">
        <f ca="1">+IF(AND(ISNUMBER(OFFSET('Water Data'!$E$6,0,10*ROW('Water Data'!E185))),'Data Summary'!BW191="Yes"),OFFSET('Water Data'!$E$6,0,10*ROW('Water Data'!E185)),NA())</f>
        <v>#N/A</v>
      </c>
      <c r="I191" s="537" t="e">
        <f ca="1">+IF(AND(ISNUMBER(OFFSET('Water Data'!$E$9,0,10*ROW('Water Data'!E185))),'Data Summary'!BX191="Yes"),OFFSET('Water Data'!$E$9,0,10*ROW('Water Data'!E185)),NA())</f>
        <v>#N/A</v>
      </c>
      <c r="J191" s="537" t="e">
        <f ca="1">+IF(AND(ISNUMBER(OFFSET('Water Data'!$F$4,0,10*ROW('Water Data'!F185))),'Data Summary'!BY191="Yes"),100-OFFSET('Water Data'!$F$4,0,10*ROW('Water Data'!F185)),NA())</f>
        <v>#N/A</v>
      </c>
      <c r="K191" s="537" t="e">
        <f ca="1">+IF(AND(ISNUMBER(OFFSET('Water Data'!$F$6,0,10*ROW('Water Data'!F185))),'Data Summary'!BZ191="Yes"),OFFSET('Water Data'!$F$6,0,10*ROW('Water Data'!F185)),NA())</f>
        <v>#N/A</v>
      </c>
      <c r="L191" s="537" t="e">
        <f ca="1">+IF(AND(ISNUMBER(OFFSET('Water Data'!$F$9,0,10*ROW('Water Data'!F185))),'Data Summary'!CA191="Yes"),OFFSET('Water Data'!$F$9,0,10*ROW('Water Data'!F185)),NA())</f>
        <v>#N/A</v>
      </c>
      <c r="M191" s="537" t="e">
        <f ca="1">+IF(AND(ISNUMBER(OFFSET('Water Data'!$G$4,0,10*ROW('Water Data'!G185))),'Data Summary'!CB191="Yes"),100-OFFSET('Water Data'!$G$4,0,10*ROW('Water Data'!G185)),NA())</f>
        <v>#N/A</v>
      </c>
      <c r="N191" s="537" t="e">
        <f ca="1">+IF(AND(ISNUMBER(OFFSET('Water Data'!$G$6,0,10*ROW('Water Data'!G185))),'Data Summary'!CC191="Yes"),OFFSET('Water Data'!$G$6,0,10*ROW('Water Data'!G185)),NA())</f>
        <v>#N/A</v>
      </c>
      <c r="O191" s="537" t="e">
        <f ca="1">+IF(AND(ISNUMBER(OFFSET('Water Data'!$G$9,0,10*ROW('Water Data'!G185))),'Data Summary'!CD191="Yes"),OFFSET('Water Data'!$G$9,0,10*ROW('Water Data'!G185)),NA())</f>
        <v>#N/A</v>
      </c>
      <c r="P191" s="537" t="e">
        <f ca="1">+IF(AND(ISNUMBER(OFFSET('Water Data'!$H$4,0,10*ROW('Water Data'!H185))),'Data Summary'!CE191="Yes"),100-OFFSET('Water Data'!$H$4,0,10*ROW('Water Data'!H185)),NA())</f>
        <v>#N/A</v>
      </c>
      <c r="Q191" s="537" t="e">
        <f ca="1">+IF(AND(ISNUMBER(OFFSET('Water Data'!$H$6,0,10*ROW('Water Data'!H185))),'Data Summary'!CF191="Yes"),OFFSET('Water Data'!$H$6,0,10*ROW('Water Data'!H185)),NA())</f>
        <v>#N/A</v>
      </c>
      <c r="R191" s="537" t="e">
        <f ca="1">+IF(AND(ISNUMBER(OFFSET('Water Data'!$H$9,0,10*ROW('Water Data'!H185))),'Data Summary'!CG191="Yes"),OFFSET('Water Data'!$H$9,0,10*ROW('Water Data'!H185)),NA())</f>
        <v>#N/A</v>
      </c>
      <c r="S191" s="537" t="e">
        <f ca="1">+IF(AND(ISNUMBER(OFFSET('Water Data'!$I$4,0,10*ROW('Water Data'!I185))),'Data Summary'!CH191="Yes"),100-OFFSET('Water Data'!$I$4,0,10*ROW('Water Data'!I185)),NA())</f>
        <v>#N/A</v>
      </c>
      <c r="T191" s="537" t="e">
        <f ca="1">+IF(AND(ISNUMBER(OFFSET('Water Data'!$I$6,0,10*ROW('Water Data'!I185))),'Data Summary'!CI191="Yes"),OFFSET('Water Data'!$I$6,0,10*ROW('Water Data'!I185)),NA())</f>
        <v>#N/A</v>
      </c>
      <c r="U191" s="537" t="e">
        <f ca="1">+IF(AND(ISNUMBER(OFFSET('Water Data'!$I$9,0,10*ROW('Water Data'!I185))),'Data Summary'!CJ191="Yes"),OFFSET('Water Data'!$I$9,0,10*ROW('Water Data'!I185)),NA())</f>
        <v>#N/A</v>
      </c>
      <c r="V191" s="538" t="e">
        <f ca="1">+IF(AND(ISNUMBER(OFFSET('Sanitation Data'!$D$4,0,10*ROW('Sanitation Data'!D185))),'Data Summary'!CK191="Yes"),100-OFFSET('Sanitation Data'!$D$4,0,10*ROW('Sanitation Data'!D185)),NA())</f>
        <v>#N/A</v>
      </c>
      <c r="W191" s="538" t="e">
        <f ca="1">+IF(AND(ISNUMBER(OFFSET('Sanitation Data'!$D$6,0,10*ROW('Sanitation Data'!D185))),'Data Summary'!CL191="Yes"),OFFSET('Sanitation Data'!$D$6,0,10*ROW('Sanitation Data'!D185)),NA())</f>
        <v>#N/A</v>
      </c>
      <c r="X191" s="538" t="e">
        <f ca="1">+IF(AND(ISNUMBER(OFFSET('Sanitation Data'!$D$10,0,10*ROW('Sanitation Data'!D185))),'Data Summary'!CM191="Yes"),OFFSET('Sanitation Data'!$D$10,0,10*ROW('Sanitation Data'!D185)),NA())</f>
        <v>#N/A</v>
      </c>
      <c r="Y191" s="538" t="e">
        <f ca="1">+IF(AND(ISNUMBER(OFFSET('Sanitation Data'!$D$11,0,10*ROW('Sanitation Data'!D185))),'Data Summary'!CN191="Yes"),OFFSET('Sanitation Data'!$D$11,0,10*ROW('Sanitation Data'!D185)),NA())</f>
        <v>#N/A</v>
      </c>
      <c r="Z191" s="538" t="e">
        <f ca="1">+IF(AND(ISNUMBER(OFFSET('Sanitation Data'!$D$12,0,10*ROW('Sanitation Data'!D185))),'Data Summary'!CO191="Yes"),OFFSET('Sanitation Data'!$D$12,0,10*ROW('Sanitation Data'!D185)),NA())</f>
        <v>#N/A</v>
      </c>
      <c r="AA191" s="538" t="e">
        <f ca="1">+IF(AND(ISNUMBER(OFFSET('Sanitation Data'!$E$4,0,10*ROW('Sanitation Data'!E185))),'Data Summary'!CP191="Yes"),100-OFFSET('Sanitation Data'!$E$4,0,10*ROW('Sanitation Data'!E185)),NA())</f>
        <v>#N/A</v>
      </c>
      <c r="AB191" s="538" t="e">
        <f ca="1">+IF(AND(ISNUMBER(OFFSET('Sanitation Data'!$E$6,0,10*ROW('Sanitation Data'!E185))),'Data Summary'!CQ191="Yes"),OFFSET('Sanitation Data'!$E$6,0,10*ROW('Sanitation Data'!E185)),NA())</f>
        <v>#N/A</v>
      </c>
      <c r="AC191" s="538" t="e">
        <f ca="1">+IF(AND(ISNUMBER(OFFSET('Sanitation Data'!$E$10,0,10*ROW('Sanitation Data'!E185))),'Data Summary'!CR191="Yes"),OFFSET('Sanitation Data'!$E$10,0,10*ROW('Sanitation Data'!E185)),NA())</f>
        <v>#N/A</v>
      </c>
      <c r="AD191" s="538" t="e">
        <f ca="1">+IF(AND(ISNUMBER(OFFSET('Sanitation Data'!$E$11,0,10*ROW('Sanitation Data'!E185))),'Data Summary'!CS191="Yes"),OFFSET('Sanitation Data'!$E$11,0,10*ROW('Sanitation Data'!E185)),NA())</f>
        <v>#N/A</v>
      </c>
      <c r="AE191" s="538" t="e">
        <f ca="1">+IF(AND(ISNUMBER(OFFSET('Sanitation Data'!$E$12,0,10*ROW('Sanitation Data'!E185))),'Data Summary'!CT191="Yes"),OFFSET('Sanitation Data'!$E$12,0,10*ROW('Sanitation Data'!E185)),NA())</f>
        <v>#N/A</v>
      </c>
      <c r="AF191" s="538" t="e">
        <f ca="1">+IF(AND(ISNUMBER(OFFSET('Sanitation Data'!$F$4,0,10*ROW('Sanitation Data'!F185))),'Data Summary'!CU191="Yes"),100-OFFSET('Sanitation Data'!$F$4,0,10*ROW('Sanitation Data'!F185)),NA())</f>
        <v>#N/A</v>
      </c>
      <c r="AG191" s="538" t="e">
        <f ca="1">+IF(AND(ISNUMBER(OFFSET('Sanitation Data'!$F$6,0,10*ROW('Sanitation Data'!F185))),'Data Summary'!CV191="Yes"),OFFSET('Sanitation Data'!$F$6,0,10*ROW('Sanitation Data'!F185)),NA())</f>
        <v>#N/A</v>
      </c>
      <c r="AH191" s="538" t="e">
        <f ca="1">+IF(AND(ISNUMBER(OFFSET('Sanitation Data'!$F$10,0,10*ROW('Sanitation Data'!F185))),'Data Summary'!CW191="Yes"),OFFSET('Sanitation Data'!$F$10,0,10*ROW('Sanitation Data'!F185)),NA())</f>
        <v>#N/A</v>
      </c>
      <c r="AI191" s="538" t="e">
        <f ca="1">+IF(AND(ISNUMBER(OFFSET('Sanitation Data'!$F$11,0,10*ROW('Sanitation Data'!F185))),'Data Summary'!CX191="Yes"),OFFSET('Sanitation Data'!$F$11,0,10*ROW('Sanitation Data'!F185)),NA())</f>
        <v>#N/A</v>
      </c>
      <c r="AJ191" s="538" t="e">
        <f ca="1">+IF(AND(ISNUMBER(OFFSET('Sanitation Data'!$F$12,0,10*ROW('Sanitation Data'!F185))),'Data Summary'!CY191="Yes"),OFFSET('Sanitation Data'!$F$12,0,10*ROW('Sanitation Data'!F185)),NA())</f>
        <v>#N/A</v>
      </c>
      <c r="AK191" s="538" t="e">
        <f ca="1">+IF(AND(ISNUMBER(OFFSET('Sanitation Data'!$G$4,0,10*ROW('Sanitation Data'!G185))),'Data Summary'!CZ191="Yes"),100-OFFSET('Sanitation Data'!$G$4,0,10*ROW('Sanitation Data'!G185)),NA())</f>
        <v>#N/A</v>
      </c>
      <c r="AL191" s="538" t="e">
        <f ca="1">+IF(AND(ISNUMBER(OFFSET('Sanitation Data'!$G$6,0,10*ROW('Sanitation Data'!G185))),'Data Summary'!DA191="Yes"),OFFSET('Sanitation Data'!$G$6,0,10*ROW('Sanitation Data'!G185)),NA())</f>
        <v>#N/A</v>
      </c>
      <c r="AM191" s="538" t="e">
        <f ca="1">+IF(AND(ISNUMBER(OFFSET('Sanitation Data'!$G$10,0,10*ROW('Sanitation Data'!G185))),'Data Summary'!DB191="Yes"),OFFSET('Sanitation Data'!$G$10,0,10*ROW('Sanitation Data'!G185)),NA())</f>
        <v>#N/A</v>
      </c>
      <c r="AN191" s="538" t="e">
        <f ca="1">+IF(AND(ISNUMBER(OFFSET('Sanitation Data'!$G$11,0,10*ROW('Sanitation Data'!G185))),'Data Summary'!DC191="Yes"),OFFSET('Sanitation Data'!$G$11,0,10*ROW('Sanitation Data'!G185)),NA())</f>
        <v>#N/A</v>
      </c>
      <c r="AO191" s="538" t="e">
        <f ca="1">+IF(AND(ISNUMBER(OFFSET('Sanitation Data'!$G$12,0,10*ROW('Sanitation Data'!G185))),'Data Summary'!DD191="Yes"),OFFSET('Sanitation Data'!$G$12,0,10*ROW('Sanitation Data'!G185)),NA())</f>
        <v>#N/A</v>
      </c>
      <c r="AP191" s="538" t="e">
        <f ca="1">+IF(AND(ISNUMBER(OFFSET('Sanitation Data'!$H$4,0,10*ROW('Sanitation Data'!H185))),'Data Summary'!DE191="Yes"),100-OFFSET('Sanitation Data'!$H$4,0,10*ROW('Sanitation Data'!H185)),NA())</f>
        <v>#N/A</v>
      </c>
      <c r="AQ191" s="538" t="e">
        <f ca="1">+IF(AND(ISNUMBER(OFFSET('Sanitation Data'!$H$6,0,10*ROW('Sanitation Data'!H185))),'Data Summary'!DF191="Yes"),OFFSET('Sanitation Data'!$H$6,0,10*ROW('Sanitation Data'!H185)),NA())</f>
        <v>#N/A</v>
      </c>
      <c r="AR191" s="538" t="e">
        <f ca="1">+IF(AND(ISNUMBER(OFFSET('Sanitation Data'!$H$10,0,10*ROW('Sanitation Data'!H185))),'Data Summary'!DG191="Yes"),OFFSET('Sanitation Data'!$H$10,0,10*ROW('Sanitation Data'!H185)),NA())</f>
        <v>#N/A</v>
      </c>
      <c r="AS191" s="538" t="e">
        <f ca="1">+IF(AND(ISNUMBER(OFFSET('Sanitation Data'!$H$11,0,10*ROW('Sanitation Data'!H185))),'Data Summary'!DH191="Yes"),OFFSET('Sanitation Data'!$H$11,0,10*ROW('Sanitation Data'!H185)),NA())</f>
        <v>#N/A</v>
      </c>
      <c r="AT191" s="538" t="e">
        <f ca="1">+IF(AND(ISNUMBER(OFFSET('Sanitation Data'!$H$12,0,10*ROW('Sanitation Data'!H185))),'Data Summary'!DI191="Yes"),OFFSET('Sanitation Data'!$H$12,0,10*ROW('Sanitation Data'!H185)),NA())</f>
        <v>#N/A</v>
      </c>
      <c r="AU191" s="538" t="e">
        <f ca="1">+IF(AND(ISNUMBER(OFFSET('Sanitation Data'!$I$4,0,10*ROW('Sanitation Data'!I185))),'Data Summary'!DJ191="Yes"),100-OFFSET('Sanitation Data'!$I$4,0,10*ROW('Sanitation Data'!I185)),NA())</f>
        <v>#N/A</v>
      </c>
      <c r="AV191" s="538" t="e">
        <f ca="1">+IF(AND(ISNUMBER(OFFSET('Sanitation Data'!$I$6,0,10*ROW('Sanitation Data'!I185))),'Data Summary'!DK191="Yes"),OFFSET('Sanitation Data'!$I$6,0,10*ROW('Sanitation Data'!I185)),NA())</f>
        <v>#N/A</v>
      </c>
      <c r="AW191" s="538" t="e">
        <f ca="1">+IF(AND(ISNUMBER(OFFSET('Sanitation Data'!$I$10,0,10*ROW('Sanitation Data'!I185))),'Data Summary'!DL191="Yes"),OFFSET('Sanitation Data'!$I$10,0,10*ROW('Sanitation Data'!I185)),NA())</f>
        <v>#N/A</v>
      </c>
      <c r="AX191" s="538" t="e">
        <f ca="1">+IF(AND(ISNUMBER(OFFSET('Sanitation Data'!$I$11,0,10*ROW('Sanitation Data'!I185))),'Data Summary'!DM191="Yes"),OFFSET('Sanitation Data'!$I$11,0,10*ROW('Sanitation Data'!I185)),NA())</f>
        <v>#N/A</v>
      </c>
      <c r="AY191" s="538" t="e">
        <f ca="1">+IF(AND(ISNUMBER(OFFSET('Sanitation Data'!$I$12,0,10*ROW('Sanitation Data'!I185))),'Data Summary'!DN191="Yes"),OFFSET('Sanitation Data'!$I$12,0,10*ROW('Sanitation Data'!I185)),NA())</f>
        <v>#N/A</v>
      </c>
      <c r="AZ191" s="539" t="e">
        <f ca="1">+IF(AND(ISNUMBER(OFFSET('Hygiene Data'!$D$5,0,10*ROW('Hygiene Data'!D185))),'Data Summary'!DO191="Yes"),OFFSET('Hygiene Data'!$D$5,0,10*ROW('Hygiene Data'!D185)),NA())</f>
        <v>#N/A</v>
      </c>
      <c r="BA191" s="539" t="e">
        <f ca="1">+IF(AND(ISNUMBER(OFFSET('Hygiene Data'!$D$7,0,10*ROW('Hygiene Data'!D185))),'Data Summary'!DP191="Yes"),OFFSET('Hygiene Data'!$D$7,0,10*ROW('Hygiene Data'!D185)),NA())</f>
        <v>#N/A</v>
      </c>
      <c r="BB191" s="539" t="e">
        <f ca="1">+IF(AND(ISNUMBER(OFFSET('Hygiene Data'!$D$9,0,10*ROW('Hygiene Data'!D185))),'Data Summary'!DQ191="Yes"),OFFSET('Hygiene Data'!$D$9,0,10*ROW('Hygiene Data'!D185)),NA())</f>
        <v>#N/A</v>
      </c>
      <c r="BC191" s="539" t="e">
        <f ca="1">+IF(AND(ISNUMBER(OFFSET('Hygiene Data'!$E$5,0,10*ROW('Hygiene Data'!E185))),'Data Summary'!DR191="Yes"),OFFSET('Hygiene Data'!$E$5,0,10*ROW('Hygiene Data'!E185)),NA())</f>
        <v>#N/A</v>
      </c>
      <c r="BD191" s="539" t="e">
        <f ca="1">+IF(AND(ISNUMBER(OFFSET('Hygiene Data'!$E$7,0,10*ROW('Hygiene Data'!E185))),'Data Summary'!DS191="Yes"),OFFSET('Hygiene Data'!$E$7,0,10*ROW('Hygiene Data'!E185)),NA())</f>
        <v>#N/A</v>
      </c>
      <c r="BE191" s="539" t="e">
        <f ca="1">+IF(AND(ISNUMBER(OFFSET('Hygiene Data'!$E$9,0,10*ROW('Hygiene Data'!E185))),'Data Summary'!DT191="Yes"),OFFSET('Hygiene Data'!$E$9,0,10*ROW('Hygiene Data'!E185)),NA())</f>
        <v>#N/A</v>
      </c>
      <c r="BF191" s="539" t="e">
        <f ca="1">+IF(AND(ISNUMBER(OFFSET('Hygiene Data'!$F$5,0,10*ROW('Hygiene Data'!F185))),'Data Summary'!DU191="Yes"),OFFSET('Hygiene Data'!$F$5,0,10*ROW('Hygiene Data'!F185)),NA())</f>
        <v>#N/A</v>
      </c>
      <c r="BG191" s="539" t="e">
        <f ca="1">+IF(AND(ISNUMBER(OFFSET('Hygiene Data'!$F$7,0,10*ROW('Hygiene Data'!F185))),'Data Summary'!DV191="Yes"),OFFSET('Hygiene Data'!$F$7,0,10*ROW('Hygiene Data'!F185)),NA())</f>
        <v>#N/A</v>
      </c>
      <c r="BH191" s="539" t="e">
        <f ca="1">+IF(AND(ISNUMBER(OFFSET('Hygiene Data'!$F$9,0,10*ROW('Hygiene Data'!F185))),'Data Summary'!DW191="Yes"),OFFSET('Hygiene Data'!$F$9,0,10*ROW('Hygiene Data'!F185)),NA())</f>
        <v>#N/A</v>
      </c>
      <c r="BI191" s="539" t="e">
        <f ca="1">+IF(AND(ISNUMBER(OFFSET('Hygiene Data'!$G$5,0,10*ROW('Hygiene Data'!G185))),'Data Summary'!DX191="Yes"),OFFSET('Hygiene Data'!$G$5,0,10*ROW('Hygiene Data'!G185)),NA())</f>
        <v>#N/A</v>
      </c>
      <c r="BJ191" s="539" t="e">
        <f ca="1">+IF(AND(ISNUMBER(OFFSET('Hygiene Data'!$G$7,0,10*ROW('Hygiene Data'!G185))),'Data Summary'!DY191="Yes"),OFFSET('Hygiene Data'!$G$7,0,10*ROW('Hygiene Data'!G185)),NA())</f>
        <v>#N/A</v>
      </c>
      <c r="BK191" s="539" t="e">
        <f ca="1">+IF(AND(ISNUMBER(OFFSET('Hygiene Data'!$G$9,0,10*ROW('Hygiene Data'!G185))),'Data Summary'!DZ191="Yes"),OFFSET('Hygiene Data'!$G$9,0,10*ROW('Hygiene Data'!G185)),NA())</f>
        <v>#N/A</v>
      </c>
      <c r="BL191" s="539" t="e">
        <f ca="1">+IF(AND(ISNUMBER(OFFSET('Hygiene Data'!$H$5,0,10*ROW('Hygiene Data'!H185))),'Data Summary'!EA191="Yes"),OFFSET('Hygiene Data'!$H$5,0,10*ROW('Hygiene Data'!H185)),NA())</f>
        <v>#N/A</v>
      </c>
      <c r="BM191" s="539" t="e">
        <f ca="1">+IF(AND(ISNUMBER(OFFSET('Hygiene Data'!$H$7,0,10*ROW('Hygiene Data'!H185))),'Data Summary'!EB191="Yes"),OFFSET('Hygiene Data'!$H$7,0,10*ROW('Hygiene Data'!H185)),NA())</f>
        <v>#N/A</v>
      </c>
      <c r="BN191" s="539" t="e">
        <f ca="1">+IF(AND(ISNUMBER(OFFSET('Hygiene Data'!$H$9,0,10*ROW('Hygiene Data'!H185))),'Data Summary'!EC191="Yes"),OFFSET('Hygiene Data'!$H$9,0,10*ROW('Hygiene Data'!H185)),NA())</f>
        <v>#N/A</v>
      </c>
      <c r="BO191" s="539" t="e">
        <f ca="1">+IF(AND(ISNUMBER(OFFSET('Hygiene Data'!$I$5,0,10*ROW('Hygiene Data'!I185))),'Data Summary'!ED191="Yes"),OFFSET('Hygiene Data'!$I$5,0,10*ROW('Hygiene Data'!I185)),NA())</f>
        <v>#N/A</v>
      </c>
      <c r="BP191" s="539" t="e">
        <f ca="1">+IF(AND(ISNUMBER(OFFSET('Hygiene Data'!$I$7,0,10*ROW('Hygiene Data'!I185))),'Data Summary'!EE191="Yes"),OFFSET('Hygiene Data'!$I$7,0,10*ROW('Hygiene Data'!I185)),NA())</f>
        <v>#N/A</v>
      </c>
      <c r="BQ191" s="539" t="e">
        <f ca="1">+IF(AND(ISNUMBER(OFFSET('Hygiene Data'!$I$9,0,10*ROW('Hygiene Data'!I185))),'Data Summary'!EF191="Yes"),OFFSET('Hygiene Data'!$I$9,0,10*ROW('Hygiene Data'!I185)),NA())</f>
        <v>#N/A</v>
      </c>
    </row>
    <row r="192" spans="1:69" x14ac:dyDescent="0.25">
      <c r="A192" s="535" t="e">
        <f ca="1">+RIGHT('Data Summary'!A192,LEN('Data Summary'!A192)-9)</f>
        <v>#VALUE!</v>
      </c>
      <c r="B192" s="509" t="str">
        <f ca="1">+IF(ISTEXT('Data Summary'!B192),'Data Summary'!B192,"")</f>
        <v/>
      </c>
      <c r="C192" s="536" t="e">
        <f ca="1">+VALUE('Data Summary'!C192)</f>
        <v>#VALUE!</v>
      </c>
      <c r="D192" s="537" t="e">
        <f ca="1">+IF(AND(ISNUMBER(OFFSET('Water Data'!$D$4,0,10*ROW('Water Data'!D186))),'Data Summary'!BS192="Yes"),100-OFFSET('Water Data'!$D$4,0,10*ROW('Water Data'!D186)),NA())</f>
        <v>#N/A</v>
      </c>
      <c r="E192" s="537" t="e">
        <f ca="1">+IF(AND(ISNUMBER(OFFSET('Water Data'!$D$6,0,10*ROW('Water Data'!D186))),'Data Summary'!BT192="Yes"),OFFSET('Water Data'!$D$6,0,10*ROW('Water Data'!D186)),NA())</f>
        <v>#N/A</v>
      </c>
      <c r="F192" s="537" t="e">
        <f ca="1">+IF(AND(ISNUMBER(OFFSET('Water Data'!$D$9,0,10*ROW('Water Data'!D186))),'Data Summary'!BU192="Yes"),OFFSET('Water Data'!$D$9,0,10*ROW('Water Data'!D186)),NA())</f>
        <v>#N/A</v>
      </c>
      <c r="G192" s="537" t="e">
        <f ca="1">+IF(AND(ISNUMBER(OFFSET('Water Data'!$E$4,0,10*ROW('Water Data'!E186))),'Data Summary'!BV192="Yes"),100-OFFSET('Water Data'!$E$4,0,10*ROW('Water Data'!E186)),NA())</f>
        <v>#N/A</v>
      </c>
      <c r="H192" s="537" t="e">
        <f ca="1">+IF(AND(ISNUMBER(OFFSET('Water Data'!$E$6,0,10*ROW('Water Data'!E186))),'Data Summary'!BW192="Yes"),OFFSET('Water Data'!$E$6,0,10*ROW('Water Data'!E186)),NA())</f>
        <v>#N/A</v>
      </c>
      <c r="I192" s="537" t="e">
        <f ca="1">+IF(AND(ISNUMBER(OFFSET('Water Data'!$E$9,0,10*ROW('Water Data'!E186))),'Data Summary'!BX192="Yes"),OFFSET('Water Data'!$E$9,0,10*ROW('Water Data'!E186)),NA())</f>
        <v>#N/A</v>
      </c>
      <c r="J192" s="537" t="e">
        <f ca="1">+IF(AND(ISNUMBER(OFFSET('Water Data'!$F$4,0,10*ROW('Water Data'!F186))),'Data Summary'!BY192="Yes"),100-OFFSET('Water Data'!$F$4,0,10*ROW('Water Data'!F186)),NA())</f>
        <v>#N/A</v>
      </c>
      <c r="K192" s="537" t="e">
        <f ca="1">+IF(AND(ISNUMBER(OFFSET('Water Data'!$F$6,0,10*ROW('Water Data'!F186))),'Data Summary'!BZ192="Yes"),OFFSET('Water Data'!$F$6,0,10*ROW('Water Data'!F186)),NA())</f>
        <v>#N/A</v>
      </c>
      <c r="L192" s="537" t="e">
        <f ca="1">+IF(AND(ISNUMBER(OFFSET('Water Data'!$F$9,0,10*ROW('Water Data'!F186))),'Data Summary'!CA192="Yes"),OFFSET('Water Data'!$F$9,0,10*ROW('Water Data'!F186)),NA())</f>
        <v>#N/A</v>
      </c>
      <c r="M192" s="537" t="e">
        <f ca="1">+IF(AND(ISNUMBER(OFFSET('Water Data'!$G$4,0,10*ROW('Water Data'!G186))),'Data Summary'!CB192="Yes"),100-OFFSET('Water Data'!$G$4,0,10*ROW('Water Data'!G186)),NA())</f>
        <v>#N/A</v>
      </c>
      <c r="N192" s="537" t="e">
        <f ca="1">+IF(AND(ISNUMBER(OFFSET('Water Data'!$G$6,0,10*ROW('Water Data'!G186))),'Data Summary'!CC192="Yes"),OFFSET('Water Data'!$G$6,0,10*ROW('Water Data'!G186)),NA())</f>
        <v>#N/A</v>
      </c>
      <c r="O192" s="537" t="e">
        <f ca="1">+IF(AND(ISNUMBER(OFFSET('Water Data'!$G$9,0,10*ROW('Water Data'!G186))),'Data Summary'!CD192="Yes"),OFFSET('Water Data'!$G$9,0,10*ROW('Water Data'!G186)),NA())</f>
        <v>#N/A</v>
      </c>
      <c r="P192" s="537" t="e">
        <f ca="1">+IF(AND(ISNUMBER(OFFSET('Water Data'!$H$4,0,10*ROW('Water Data'!H186))),'Data Summary'!CE192="Yes"),100-OFFSET('Water Data'!$H$4,0,10*ROW('Water Data'!H186)),NA())</f>
        <v>#N/A</v>
      </c>
      <c r="Q192" s="537" t="e">
        <f ca="1">+IF(AND(ISNUMBER(OFFSET('Water Data'!$H$6,0,10*ROW('Water Data'!H186))),'Data Summary'!CF192="Yes"),OFFSET('Water Data'!$H$6,0,10*ROW('Water Data'!H186)),NA())</f>
        <v>#N/A</v>
      </c>
      <c r="R192" s="537" t="e">
        <f ca="1">+IF(AND(ISNUMBER(OFFSET('Water Data'!$H$9,0,10*ROW('Water Data'!H186))),'Data Summary'!CG192="Yes"),OFFSET('Water Data'!$H$9,0,10*ROW('Water Data'!H186)),NA())</f>
        <v>#N/A</v>
      </c>
      <c r="S192" s="537" t="e">
        <f ca="1">+IF(AND(ISNUMBER(OFFSET('Water Data'!$I$4,0,10*ROW('Water Data'!I186))),'Data Summary'!CH192="Yes"),100-OFFSET('Water Data'!$I$4,0,10*ROW('Water Data'!I186)),NA())</f>
        <v>#N/A</v>
      </c>
      <c r="T192" s="537" t="e">
        <f ca="1">+IF(AND(ISNUMBER(OFFSET('Water Data'!$I$6,0,10*ROW('Water Data'!I186))),'Data Summary'!CI192="Yes"),OFFSET('Water Data'!$I$6,0,10*ROW('Water Data'!I186)),NA())</f>
        <v>#N/A</v>
      </c>
      <c r="U192" s="537" t="e">
        <f ca="1">+IF(AND(ISNUMBER(OFFSET('Water Data'!$I$9,0,10*ROW('Water Data'!I186))),'Data Summary'!CJ192="Yes"),OFFSET('Water Data'!$I$9,0,10*ROW('Water Data'!I186)),NA())</f>
        <v>#N/A</v>
      </c>
      <c r="V192" s="538" t="e">
        <f ca="1">+IF(AND(ISNUMBER(OFFSET('Sanitation Data'!$D$4,0,10*ROW('Sanitation Data'!D186))),'Data Summary'!CK192="Yes"),100-OFFSET('Sanitation Data'!$D$4,0,10*ROW('Sanitation Data'!D186)),NA())</f>
        <v>#N/A</v>
      </c>
      <c r="W192" s="538" t="e">
        <f ca="1">+IF(AND(ISNUMBER(OFFSET('Sanitation Data'!$D$6,0,10*ROW('Sanitation Data'!D186))),'Data Summary'!CL192="Yes"),OFFSET('Sanitation Data'!$D$6,0,10*ROW('Sanitation Data'!D186)),NA())</f>
        <v>#N/A</v>
      </c>
      <c r="X192" s="538" t="e">
        <f ca="1">+IF(AND(ISNUMBER(OFFSET('Sanitation Data'!$D$10,0,10*ROW('Sanitation Data'!D186))),'Data Summary'!CM192="Yes"),OFFSET('Sanitation Data'!$D$10,0,10*ROW('Sanitation Data'!D186)),NA())</f>
        <v>#N/A</v>
      </c>
      <c r="Y192" s="538" t="e">
        <f ca="1">+IF(AND(ISNUMBER(OFFSET('Sanitation Data'!$D$11,0,10*ROW('Sanitation Data'!D186))),'Data Summary'!CN192="Yes"),OFFSET('Sanitation Data'!$D$11,0,10*ROW('Sanitation Data'!D186)),NA())</f>
        <v>#N/A</v>
      </c>
      <c r="Z192" s="538" t="e">
        <f ca="1">+IF(AND(ISNUMBER(OFFSET('Sanitation Data'!$D$12,0,10*ROW('Sanitation Data'!D186))),'Data Summary'!CO192="Yes"),OFFSET('Sanitation Data'!$D$12,0,10*ROW('Sanitation Data'!D186)),NA())</f>
        <v>#N/A</v>
      </c>
      <c r="AA192" s="538" t="e">
        <f ca="1">+IF(AND(ISNUMBER(OFFSET('Sanitation Data'!$E$4,0,10*ROW('Sanitation Data'!E186))),'Data Summary'!CP192="Yes"),100-OFFSET('Sanitation Data'!$E$4,0,10*ROW('Sanitation Data'!E186)),NA())</f>
        <v>#N/A</v>
      </c>
      <c r="AB192" s="538" t="e">
        <f ca="1">+IF(AND(ISNUMBER(OFFSET('Sanitation Data'!$E$6,0,10*ROW('Sanitation Data'!E186))),'Data Summary'!CQ192="Yes"),OFFSET('Sanitation Data'!$E$6,0,10*ROW('Sanitation Data'!E186)),NA())</f>
        <v>#N/A</v>
      </c>
      <c r="AC192" s="538" t="e">
        <f ca="1">+IF(AND(ISNUMBER(OFFSET('Sanitation Data'!$E$10,0,10*ROW('Sanitation Data'!E186))),'Data Summary'!CR192="Yes"),OFFSET('Sanitation Data'!$E$10,0,10*ROW('Sanitation Data'!E186)),NA())</f>
        <v>#N/A</v>
      </c>
      <c r="AD192" s="538" t="e">
        <f ca="1">+IF(AND(ISNUMBER(OFFSET('Sanitation Data'!$E$11,0,10*ROW('Sanitation Data'!E186))),'Data Summary'!CS192="Yes"),OFFSET('Sanitation Data'!$E$11,0,10*ROW('Sanitation Data'!E186)),NA())</f>
        <v>#N/A</v>
      </c>
      <c r="AE192" s="538" t="e">
        <f ca="1">+IF(AND(ISNUMBER(OFFSET('Sanitation Data'!$E$12,0,10*ROW('Sanitation Data'!E186))),'Data Summary'!CT192="Yes"),OFFSET('Sanitation Data'!$E$12,0,10*ROW('Sanitation Data'!E186)),NA())</f>
        <v>#N/A</v>
      </c>
      <c r="AF192" s="538" t="e">
        <f ca="1">+IF(AND(ISNUMBER(OFFSET('Sanitation Data'!$F$4,0,10*ROW('Sanitation Data'!F186))),'Data Summary'!CU192="Yes"),100-OFFSET('Sanitation Data'!$F$4,0,10*ROW('Sanitation Data'!F186)),NA())</f>
        <v>#N/A</v>
      </c>
      <c r="AG192" s="538" t="e">
        <f ca="1">+IF(AND(ISNUMBER(OFFSET('Sanitation Data'!$F$6,0,10*ROW('Sanitation Data'!F186))),'Data Summary'!CV192="Yes"),OFFSET('Sanitation Data'!$F$6,0,10*ROW('Sanitation Data'!F186)),NA())</f>
        <v>#N/A</v>
      </c>
      <c r="AH192" s="538" t="e">
        <f ca="1">+IF(AND(ISNUMBER(OFFSET('Sanitation Data'!$F$10,0,10*ROW('Sanitation Data'!F186))),'Data Summary'!CW192="Yes"),OFFSET('Sanitation Data'!$F$10,0,10*ROW('Sanitation Data'!F186)),NA())</f>
        <v>#N/A</v>
      </c>
      <c r="AI192" s="538" t="e">
        <f ca="1">+IF(AND(ISNUMBER(OFFSET('Sanitation Data'!$F$11,0,10*ROW('Sanitation Data'!F186))),'Data Summary'!CX192="Yes"),OFFSET('Sanitation Data'!$F$11,0,10*ROW('Sanitation Data'!F186)),NA())</f>
        <v>#N/A</v>
      </c>
      <c r="AJ192" s="538" t="e">
        <f ca="1">+IF(AND(ISNUMBER(OFFSET('Sanitation Data'!$F$12,0,10*ROW('Sanitation Data'!F186))),'Data Summary'!CY192="Yes"),OFFSET('Sanitation Data'!$F$12,0,10*ROW('Sanitation Data'!F186)),NA())</f>
        <v>#N/A</v>
      </c>
      <c r="AK192" s="538" t="e">
        <f ca="1">+IF(AND(ISNUMBER(OFFSET('Sanitation Data'!$G$4,0,10*ROW('Sanitation Data'!G186))),'Data Summary'!CZ192="Yes"),100-OFFSET('Sanitation Data'!$G$4,0,10*ROW('Sanitation Data'!G186)),NA())</f>
        <v>#N/A</v>
      </c>
      <c r="AL192" s="538" t="e">
        <f ca="1">+IF(AND(ISNUMBER(OFFSET('Sanitation Data'!$G$6,0,10*ROW('Sanitation Data'!G186))),'Data Summary'!DA192="Yes"),OFFSET('Sanitation Data'!$G$6,0,10*ROW('Sanitation Data'!G186)),NA())</f>
        <v>#N/A</v>
      </c>
      <c r="AM192" s="538" t="e">
        <f ca="1">+IF(AND(ISNUMBER(OFFSET('Sanitation Data'!$G$10,0,10*ROW('Sanitation Data'!G186))),'Data Summary'!DB192="Yes"),OFFSET('Sanitation Data'!$G$10,0,10*ROW('Sanitation Data'!G186)),NA())</f>
        <v>#N/A</v>
      </c>
      <c r="AN192" s="538" t="e">
        <f ca="1">+IF(AND(ISNUMBER(OFFSET('Sanitation Data'!$G$11,0,10*ROW('Sanitation Data'!G186))),'Data Summary'!DC192="Yes"),OFFSET('Sanitation Data'!$G$11,0,10*ROW('Sanitation Data'!G186)),NA())</f>
        <v>#N/A</v>
      </c>
      <c r="AO192" s="538" t="e">
        <f ca="1">+IF(AND(ISNUMBER(OFFSET('Sanitation Data'!$G$12,0,10*ROW('Sanitation Data'!G186))),'Data Summary'!DD192="Yes"),OFFSET('Sanitation Data'!$G$12,0,10*ROW('Sanitation Data'!G186)),NA())</f>
        <v>#N/A</v>
      </c>
      <c r="AP192" s="538" t="e">
        <f ca="1">+IF(AND(ISNUMBER(OFFSET('Sanitation Data'!$H$4,0,10*ROW('Sanitation Data'!H186))),'Data Summary'!DE192="Yes"),100-OFFSET('Sanitation Data'!$H$4,0,10*ROW('Sanitation Data'!H186)),NA())</f>
        <v>#N/A</v>
      </c>
      <c r="AQ192" s="538" t="e">
        <f ca="1">+IF(AND(ISNUMBER(OFFSET('Sanitation Data'!$H$6,0,10*ROW('Sanitation Data'!H186))),'Data Summary'!DF192="Yes"),OFFSET('Sanitation Data'!$H$6,0,10*ROW('Sanitation Data'!H186)),NA())</f>
        <v>#N/A</v>
      </c>
      <c r="AR192" s="538" t="e">
        <f ca="1">+IF(AND(ISNUMBER(OFFSET('Sanitation Data'!$H$10,0,10*ROW('Sanitation Data'!H186))),'Data Summary'!DG192="Yes"),OFFSET('Sanitation Data'!$H$10,0,10*ROW('Sanitation Data'!H186)),NA())</f>
        <v>#N/A</v>
      </c>
      <c r="AS192" s="538" t="e">
        <f ca="1">+IF(AND(ISNUMBER(OFFSET('Sanitation Data'!$H$11,0,10*ROW('Sanitation Data'!H186))),'Data Summary'!DH192="Yes"),OFFSET('Sanitation Data'!$H$11,0,10*ROW('Sanitation Data'!H186)),NA())</f>
        <v>#N/A</v>
      </c>
      <c r="AT192" s="538" t="e">
        <f ca="1">+IF(AND(ISNUMBER(OFFSET('Sanitation Data'!$H$12,0,10*ROW('Sanitation Data'!H186))),'Data Summary'!DI192="Yes"),OFFSET('Sanitation Data'!$H$12,0,10*ROW('Sanitation Data'!H186)),NA())</f>
        <v>#N/A</v>
      </c>
      <c r="AU192" s="538" t="e">
        <f ca="1">+IF(AND(ISNUMBER(OFFSET('Sanitation Data'!$I$4,0,10*ROW('Sanitation Data'!I186))),'Data Summary'!DJ192="Yes"),100-OFFSET('Sanitation Data'!$I$4,0,10*ROW('Sanitation Data'!I186)),NA())</f>
        <v>#N/A</v>
      </c>
      <c r="AV192" s="538" t="e">
        <f ca="1">+IF(AND(ISNUMBER(OFFSET('Sanitation Data'!$I$6,0,10*ROW('Sanitation Data'!I186))),'Data Summary'!DK192="Yes"),OFFSET('Sanitation Data'!$I$6,0,10*ROW('Sanitation Data'!I186)),NA())</f>
        <v>#N/A</v>
      </c>
      <c r="AW192" s="538" t="e">
        <f ca="1">+IF(AND(ISNUMBER(OFFSET('Sanitation Data'!$I$10,0,10*ROW('Sanitation Data'!I186))),'Data Summary'!DL192="Yes"),OFFSET('Sanitation Data'!$I$10,0,10*ROW('Sanitation Data'!I186)),NA())</f>
        <v>#N/A</v>
      </c>
      <c r="AX192" s="538" t="e">
        <f ca="1">+IF(AND(ISNUMBER(OFFSET('Sanitation Data'!$I$11,0,10*ROW('Sanitation Data'!I186))),'Data Summary'!DM192="Yes"),OFFSET('Sanitation Data'!$I$11,0,10*ROW('Sanitation Data'!I186)),NA())</f>
        <v>#N/A</v>
      </c>
      <c r="AY192" s="538" t="e">
        <f ca="1">+IF(AND(ISNUMBER(OFFSET('Sanitation Data'!$I$12,0,10*ROW('Sanitation Data'!I186))),'Data Summary'!DN192="Yes"),OFFSET('Sanitation Data'!$I$12,0,10*ROW('Sanitation Data'!I186)),NA())</f>
        <v>#N/A</v>
      </c>
      <c r="AZ192" s="539" t="e">
        <f ca="1">+IF(AND(ISNUMBER(OFFSET('Hygiene Data'!$D$5,0,10*ROW('Hygiene Data'!D186))),'Data Summary'!DO192="Yes"),OFFSET('Hygiene Data'!$D$5,0,10*ROW('Hygiene Data'!D186)),NA())</f>
        <v>#N/A</v>
      </c>
      <c r="BA192" s="539" t="e">
        <f ca="1">+IF(AND(ISNUMBER(OFFSET('Hygiene Data'!$D$7,0,10*ROW('Hygiene Data'!D186))),'Data Summary'!DP192="Yes"),OFFSET('Hygiene Data'!$D$7,0,10*ROW('Hygiene Data'!D186)),NA())</f>
        <v>#N/A</v>
      </c>
      <c r="BB192" s="539" t="e">
        <f ca="1">+IF(AND(ISNUMBER(OFFSET('Hygiene Data'!$D$9,0,10*ROW('Hygiene Data'!D186))),'Data Summary'!DQ192="Yes"),OFFSET('Hygiene Data'!$D$9,0,10*ROW('Hygiene Data'!D186)),NA())</f>
        <v>#N/A</v>
      </c>
      <c r="BC192" s="539" t="e">
        <f ca="1">+IF(AND(ISNUMBER(OFFSET('Hygiene Data'!$E$5,0,10*ROW('Hygiene Data'!E186))),'Data Summary'!DR192="Yes"),OFFSET('Hygiene Data'!$E$5,0,10*ROW('Hygiene Data'!E186)),NA())</f>
        <v>#N/A</v>
      </c>
      <c r="BD192" s="539" t="e">
        <f ca="1">+IF(AND(ISNUMBER(OFFSET('Hygiene Data'!$E$7,0,10*ROW('Hygiene Data'!E186))),'Data Summary'!DS192="Yes"),OFFSET('Hygiene Data'!$E$7,0,10*ROW('Hygiene Data'!E186)),NA())</f>
        <v>#N/A</v>
      </c>
      <c r="BE192" s="539" t="e">
        <f ca="1">+IF(AND(ISNUMBER(OFFSET('Hygiene Data'!$E$9,0,10*ROW('Hygiene Data'!E186))),'Data Summary'!DT192="Yes"),OFFSET('Hygiene Data'!$E$9,0,10*ROW('Hygiene Data'!E186)),NA())</f>
        <v>#N/A</v>
      </c>
      <c r="BF192" s="539" t="e">
        <f ca="1">+IF(AND(ISNUMBER(OFFSET('Hygiene Data'!$F$5,0,10*ROW('Hygiene Data'!F186))),'Data Summary'!DU192="Yes"),OFFSET('Hygiene Data'!$F$5,0,10*ROW('Hygiene Data'!F186)),NA())</f>
        <v>#N/A</v>
      </c>
      <c r="BG192" s="539" t="e">
        <f ca="1">+IF(AND(ISNUMBER(OFFSET('Hygiene Data'!$F$7,0,10*ROW('Hygiene Data'!F186))),'Data Summary'!DV192="Yes"),OFFSET('Hygiene Data'!$F$7,0,10*ROW('Hygiene Data'!F186)),NA())</f>
        <v>#N/A</v>
      </c>
      <c r="BH192" s="539" t="e">
        <f ca="1">+IF(AND(ISNUMBER(OFFSET('Hygiene Data'!$F$9,0,10*ROW('Hygiene Data'!F186))),'Data Summary'!DW192="Yes"),OFFSET('Hygiene Data'!$F$9,0,10*ROW('Hygiene Data'!F186)),NA())</f>
        <v>#N/A</v>
      </c>
      <c r="BI192" s="539" t="e">
        <f ca="1">+IF(AND(ISNUMBER(OFFSET('Hygiene Data'!$G$5,0,10*ROW('Hygiene Data'!G186))),'Data Summary'!DX192="Yes"),OFFSET('Hygiene Data'!$G$5,0,10*ROW('Hygiene Data'!G186)),NA())</f>
        <v>#N/A</v>
      </c>
      <c r="BJ192" s="539" t="e">
        <f ca="1">+IF(AND(ISNUMBER(OFFSET('Hygiene Data'!$G$7,0,10*ROW('Hygiene Data'!G186))),'Data Summary'!DY192="Yes"),OFFSET('Hygiene Data'!$G$7,0,10*ROW('Hygiene Data'!G186)),NA())</f>
        <v>#N/A</v>
      </c>
      <c r="BK192" s="539" t="e">
        <f ca="1">+IF(AND(ISNUMBER(OFFSET('Hygiene Data'!$G$9,0,10*ROW('Hygiene Data'!G186))),'Data Summary'!DZ192="Yes"),OFFSET('Hygiene Data'!$G$9,0,10*ROW('Hygiene Data'!G186)),NA())</f>
        <v>#N/A</v>
      </c>
      <c r="BL192" s="539" t="e">
        <f ca="1">+IF(AND(ISNUMBER(OFFSET('Hygiene Data'!$H$5,0,10*ROW('Hygiene Data'!H186))),'Data Summary'!EA192="Yes"),OFFSET('Hygiene Data'!$H$5,0,10*ROW('Hygiene Data'!H186)),NA())</f>
        <v>#N/A</v>
      </c>
      <c r="BM192" s="539" t="e">
        <f ca="1">+IF(AND(ISNUMBER(OFFSET('Hygiene Data'!$H$7,0,10*ROW('Hygiene Data'!H186))),'Data Summary'!EB192="Yes"),OFFSET('Hygiene Data'!$H$7,0,10*ROW('Hygiene Data'!H186)),NA())</f>
        <v>#N/A</v>
      </c>
      <c r="BN192" s="539" t="e">
        <f ca="1">+IF(AND(ISNUMBER(OFFSET('Hygiene Data'!$H$9,0,10*ROW('Hygiene Data'!H186))),'Data Summary'!EC192="Yes"),OFFSET('Hygiene Data'!$H$9,0,10*ROW('Hygiene Data'!H186)),NA())</f>
        <v>#N/A</v>
      </c>
      <c r="BO192" s="539" t="e">
        <f ca="1">+IF(AND(ISNUMBER(OFFSET('Hygiene Data'!$I$5,0,10*ROW('Hygiene Data'!I186))),'Data Summary'!ED192="Yes"),OFFSET('Hygiene Data'!$I$5,0,10*ROW('Hygiene Data'!I186)),NA())</f>
        <v>#N/A</v>
      </c>
      <c r="BP192" s="539" t="e">
        <f ca="1">+IF(AND(ISNUMBER(OFFSET('Hygiene Data'!$I$7,0,10*ROW('Hygiene Data'!I186))),'Data Summary'!EE192="Yes"),OFFSET('Hygiene Data'!$I$7,0,10*ROW('Hygiene Data'!I186)),NA())</f>
        <v>#N/A</v>
      </c>
      <c r="BQ192" s="539" t="e">
        <f ca="1">+IF(AND(ISNUMBER(OFFSET('Hygiene Data'!$I$9,0,10*ROW('Hygiene Data'!I186))),'Data Summary'!EF192="Yes"),OFFSET('Hygiene Data'!$I$9,0,10*ROW('Hygiene Data'!I186)),NA())</f>
        <v>#N/A</v>
      </c>
    </row>
    <row r="193" spans="1:69" x14ac:dyDescent="0.25">
      <c r="A193" s="535" t="e">
        <f ca="1">+RIGHT('Data Summary'!A193,LEN('Data Summary'!A193)-9)</f>
        <v>#VALUE!</v>
      </c>
      <c r="B193" s="509" t="str">
        <f ca="1">+IF(ISTEXT('Data Summary'!B193),'Data Summary'!B193,"")</f>
        <v/>
      </c>
      <c r="C193" s="536" t="e">
        <f ca="1">+VALUE('Data Summary'!C193)</f>
        <v>#VALUE!</v>
      </c>
      <c r="D193" s="537" t="e">
        <f ca="1">+IF(AND(ISNUMBER(OFFSET('Water Data'!$D$4,0,10*ROW('Water Data'!D187))),'Data Summary'!BS193="Yes"),100-OFFSET('Water Data'!$D$4,0,10*ROW('Water Data'!D187)),NA())</f>
        <v>#N/A</v>
      </c>
      <c r="E193" s="537" t="e">
        <f ca="1">+IF(AND(ISNUMBER(OFFSET('Water Data'!$D$6,0,10*ROW('Water Data'!D187))),'Data Summary'!BT193="Yes"),OFFSET('Water Data'!$D$6,0,10*ROW('Water Data'!D187)),NA())</f>
        <v>#N/A</v>
      </c>
      <c r="F193" s="537" t="e">
        <f ca="1">+IF(AND(ISNUMBER(OFFSET('Water Data'!$D$9,0,10*ROW('Water Data'!D187))),'Data Summary'!BU193="Yes"),OFFSET('Water Data'!$D$9,0,10*ROW('Water Data'!D187)),NA())</f>
        <v>#N/A</v>
      </c>
      <c r="G193" s="537" t="e">
        <f ca="1">+IF(AND(ISNUMBER(OFFSET('Water Data'!$E$4,0,10*ROW('Water Data'!E187))),'Data Summary'!BV193="Yes"),100-OFFSET('Water Data'!$E$4,0,10*ROW('Water Data'!E187)),NA())</f>
        <v>#N/A</v>
      </c>
      <c r="H193" s="537" t="e">
        <f ca="1">+IF(AND(ISNUMBER(OFFSET('Water Data'!$E$6,0,10*ROW('Water Data'!E187))),'Data Summary'!BW193="Yes"),OFFSET('Water Data'!$E$6,0,10*ROW('Water Data'!E187)),NA())</f>
        <v>#N/A</v>
      </c>
      <c r="I193" s="537" t="e">
        <f ca="1">+IF(AND(ISNUMBER(OFFSET('Water Data'!$E$9,0,10*ROW('Water Data'!E187))),'Data Summary'!BX193="Yes"),OFFSET('Water Data'!$E$9,0,10*ROW('Water Data'!E187)),NA())</f>
        <v>#N/A</v>
      </c>
      <c r="J193" s="537" t="e">
        <f ca="1">+IF(AND(ISNUMBER(OFFSET('Water Data'!$F$4,0,10*ROW('Water Data'!F187))),'Data Summary'!BY193="Yes"),100-OFFSET('Water Data'!$F$4,0,10*ROW('Water Data'!F187)),NA())</f>
        <v>#N/A</v>
      </c>
      <c r="K193" s="537" t="e">
        <f ca="1">+IF(AND(ISNUMBER(OFFSET('Water Data'!$F$6,0,10*ROW('Water Data'!F187))),'Data Summary'!BZ193="Yes"),OFFSET('Water Data'!$F$6,0,10*ROW('Water Data'!F187)),NA())</f>
        <v>#N/A</v>
      </c>
      <c r="L193" s="537" t="e">
        <f ca="1">+IF(AND(ISNUMBER(OFFSET('Water Data'!$F$9,0,10*ROW('Water Data'!F187))),'Data Summary'!CA193="Yes"),OFFSET('Water Data'!$F$9,0,10*ROW('Water Data'!F187)),NA())</f>
        <v>#N/A</v>
      </c>
      <c r="M193" s="537" t="e">
        <f ca="1">+IF(AND(ISNUMBER(OFFSET('Water Data'!$G$4,0,10*ROW('Water Data'!G187))),'Data Summary'!CB193="Yes"),100-OFFSET('Water Data'!$G$4,0,10*ROW('Water Data'!G187)),NA())</f>
        <v>#N/A</v>
      </c>
      <c r="N193" s="537" t="e">
        <f ca="1">+IF(AND(ISNUMBER(OFFSET('Water Data'!$G$6,0,10*ROW('Water Data'!G187))),'Data Summary'!CC193="Yes"),OFFSET('Water Data'!$G$6,0,10*ROW('Water Data'!G187)),NA())</f>
        <v>#N/A</v>
      </c>
      <c r="O193" s="537" t="e">
        <f ca="1">+IF(AND(ISNUMBER(OFFSET('Water Data'!$G$9,0,10*ROW('Water Data'!G187))),'Data Summary'!CD193="Yes"),OFFSET('Water Data'!$G$9,0,10*ROW('Water Data'!G187)),NA())</f>
        <v>#N/A</v>
      </c>
      <c r="P193" s="537" t="e">
        <f ca="1">+IF(AND(ISNUMBER(OFFSET('Water Data'!$H$4,0,10*ROW('Water Data'!H187))),'Data Summary'!CE193="Yes"),100-OFFSET('Water Data'!$H$4,0,10*ROW('Water Data'!H187)),NA())</f>
        <v>#N/A</v>
      </c>
      <c r="Q193" s="537" t="e">
        <f ca="1">+IF(AND(ISNUMBER(OFFSET('Water Data'!$H$6,0,10*ROW('Water Data'!H187))),'Data Summary'!CF193="Yes"),OFFSET('Water Data'!$H$6,0,10*ROW('Water Data'!H187)),NA())</f>
        <v>#N/A</v>
      </c>
      <c r="R193" s="537" t="e">
        <f ca="1">+IF(AND(ISNUMBER(OFFSET('Water Data'!$H$9,0,10*ROW('Water Data'!H187))),'Data Summary'!CG193="Yes"),OFFSET('Water Data'!$H$9,0,10*ROW('Water Data'!H187)),NA())</f>
        <v>#N/A</v>
      </c>
      <c r="S193" s="537" t="e">
        <f ca="1">+IF(AND(ISNUMBER(OFFSET('Water Data'!$I$4,0,10*ROW('Water Data'!I187))),'Data Summary'!CH193="Yes"),100-OFFSET('Water Data'!$I$4,0,10*ROW('Water Data'!I187)),NA())</f>
        <v>#N/A</v>
      </c>
      <c r="T193" s="537" t="e">
        <f ca="1">+IF(AND(ISNUMBER(OFFSET('Water Data'!$I$6,0,10*ROW('Water Data'!I187))),'Data Summary'!CI193="Yes"),OFFSET('Water Data'!$I$6,0,10*ROW('Water Data'!I187)),NA())</f>
        <v>#N/A</v>
      </c>
      <c r="U193" s="537" t="e">
        <f ca="1">+IF(AND(ISNUMBER(OFFSET('Water Data'!$I$9,0,10*ROW('Water Data'!I187))),'Data Summary'!CJ193="Yes"),OFFSET('Water Data'!$I$9,0,10*ROW('Water Data'!I187)),NA())</f>
        <v>#N/A</v>
      </c>
      <c r="V193" s="538" t="e">
        <f ca="1">+IF(AND(ISNUMBER(OFFSET('Sanitation Data'!$D$4,0,10*ROW('Sanitation Data'!D187))),'Data Summary'!CK193="Yes"),100-OFFSET('Sanitation Data'!$D$4,0,10*ROW('Sanitation Data'!D187)),NA())</f>
        <v>#N/A</v>
      </c>
      <c r="W193" s="538" t="e">
        <f ca="1">+IF(AND(ISNUMBER(OFFSET('Sanitation Data'!$D$6,0,10*ROW('Sanitation Data'!D187))),'Data Summary'!CL193="Yes"),OFFSET('Sanitation Data'!$D$6,0,10*ROW('Sanitation Data'!D187)),NA())</f>
        <v>#N/A</v>
      </c>
      <c r="X193" s="538" t="e">
        <f ca="1">+IF(AND(ISNUMBER(OFFSET('Sanitation Data'!$D$10,0,10*ROW('Sanitation Data'!D187))),'Data Summary'!CM193="Yes"),OFFSET('Sanitation Data'!$D$10,0,10*ROW('Sanitation Data'!D187)),NA())</f>
        <v>#N/A</v>
      </c>
      <c r="Y193" s="538" t="e">
        <f ca="1">+IF(AND(ISNUMBER(OFFSET('Sanitation Data'!$D$11,0,10*ROW('Sanitation Data'!D187))),'Data Summary'!CN193="Yes"),OFFSET('Sanitation Data'!$D$11,0,10*ROW('Sanitation Data'!D187)),NA())</f>
        <v>#N/A</v>
      </c>
      <c r="Z193" s="538" t="e">
        <f ca="1">+IF(AND(ISNUMBER(OFFSET('Sanitation Data'!$D$12,0,10*ROW('Sanitation Data'!D187))),'Data Summary'!CO193="Yes"),OFFSET('Sanitation Data'!$D$12,0,10*ROW('Sanitation Data'!D187)),NA())</f>
        <v>#N/A</v>
      </c>
      <c r="AA193" s="538" t="e">
        <f ca="1">+IF(AND(ISNUMBER(OFFSET('Sanitation Data'!$E$4,0,10*ROW('Sanitation Data'!E187))),'Data Summary'!CP193="Yes"),100-OFFSET('Sanitation Data'!$E$4,0,10*ROW('Sanitation Data'!E187)),NA())</f>
        <v>#N/A</v>
      </c>
      <c r="AB193" s="538" t="e">
        <f ca="1">+IF(AND(ISNUMBER(OFFSET('Sanitation Data'!$E$6,0,10*ROW('Sanitation Data'!E187))),'Data Summary'!CQ193="Yes"),OFFSET('Sanitation Data'!$E$6,0,10*ROW('Sanitation Data'!E187)),NA())</f>
        <v>#N/A</v>
      </c>
      <c r="AC193" s="538" t="e">
        <f ca="1">+IF(AND(ISNUMBER(OFFSET('Sanitation Data'!$E$10,0,10*ROW('Sanitation Data'!E187))),'Data Summary'!CR193="Yes"),OFFSET('Sanitation Data'!$E$10,0,10*ROW('Sanitation Data'!E187)),NA())</f>
        <v>#N/A</v>
      </c>
      <c r="AD193" s="538" t="e">
        <f ca="1">+IF(AND(ISNUMBER(OFFSET('Sanitation Data'!$E$11,0,10*ROW('Sanitation Data'!E187))),'Data Summary'!CS193="Yes"),OFFSET('Sanitation Data'!$E$11,0,10*ROW('Sanitation Data'!E187)),NA())</f>
        <v>#N/A</v>
      </c>
      <c r="AE193" s="538" t="e">
        <f ca="1">+IF(AND(ISNUMBER(OFFSET('Sanitation Data'!$E$12,0,10*ROW('Sanitation Data'!E187))),'Data Summary'!CT193="Yes"),OFFSET('Sanitation Data'!$E$12,0,10*ROW('Sanitation Data'!E187)),NA())</f>
        <v>#N/A</v>
      </c>
      <c r="AF193" s="538" t="e">
        <f ca="1">+IF(AND(ISNUMBER(OFFSET('Sanitation Data'!$F$4,0,10*ROW('Sanitation Data'!F187))),'Data Summary'!CU193="Yes"),100-OFFSET('Sanitation Data'!$F$4,0,10*ROW('Sanitation Data'!F187)),NA())</f>
        <v>#N/A</v>
      </c>
      <c r="AG193" s="538" t="e">
        <f ca="1">+IF(AND(ISNUMBER(OFFSET('Sanitation Data'!$F$6,0,10*ROW('Sanitation Data'!F187))),'Data Summary'!CV193="Yes"),OFFSET('Sanitation Data'!$F$6,0,10*ROW('Sanitation Data'!F187)),NA())</f>
        <v>#N/A</v>
      </c>
      <c r="AH193" s="538" t="e">
        <f ca="1">+IF(AND(ISNUMBER(OFFSET('Sanitation Data'!$F$10,0,10*ROW('Sanitation Data'!F187))),'Data Summary'!CW193="Yes"),OFFSET('Sanitation Data'!$F$10,0,10*ROW('Sanitation Data'!F187)),NA())</f>
        <v>#N/A</v>
      </c>
      <c r="AI193" s="538" t="e">
        <f ca="1">+IF(AND(ISNUMBER(OFFSET('Sanitation Data'!$F$11,0,10*ROW('Sanitation Data'!F187))),'Data Summary'!CX193="Yes"),OFFSET('Sanitation Data'!$F$11,0,10*ROW('Sanitation Data'!F187)),NA())</f>
        <v>#N/A</v>
      </c>
      <c r="AJ193" s="538" t="e">
        <f ca="1">+IF(AND(ISNUMBER(OFFSET('Sanitation Data'!$F$12,0,10*ROW('Sanitation Data'!F187))),'Data Summary'!CY193="Yes"),OFFSET('Sanitation Data'!$F$12,0,10*ROW('Sanitation Data'!F187)),NA())</f>
        <v>#N/A</v>
      </c>
      <c r="AK193" s="538" t="e">
        <f ca="1">+IF(AND(ISNUMBER(OFFSET('Sanitation Data'!$G$4,0,10*ROW('Sanitation Data'!G187))),'Data Summary'!CZ193="Yes"),100-OFFSET('Sanitation Data'!$G$4,0,10*ROW('Sanitation Data'!G187)),NA())</f>
        <v>#N/A</v>
      </c>
      <c r="AL193" s="538" t="e">
        <f ca="1">+IF(AND(ISNUMBER(OFFSET('Sanitation Data'!$G$6,0,10*ROW('Sanitation Data'!G187))),'Data Summary'!DA193="Yes"),OFFSET('Sanitation Data'!$G$6,0,10*ROW('Sanitation Data'!G187)),NA())</f>
        <v>#N/A</v>
      </c>
      <c r="AM193" s="538" t="e">
        <f ca="1">+IF(AND(ISNUMBER(OFFSET('Sanitation Data'!$G$10,0,10*ROW('Sanitation Data'!G187))),'Data Summary'!DB193="Yes"),OFFSET('Sanitation Data'!$G$10,0,10*ROW('Sanitation Data'!G187)),NA())</f>
        <v>#N/A</v>
      </c>
      <c r="AN193" s="538" t="e">
        <f ca="1">+IF(AND(ISNUMBER(OFFSET('Sanitation Data'!$G$11,0,10*ROW('Sanitation Data'!G187))),'Data Summary'!DC193="Yes"),OFFSET('Sanitation Data'!$G$11,0,10*ROW('Sanitation Data'!G187)),NA())</f>
        <v>#N/A</v>
      </c>
      <c r="AO193" s="538" t="e">
        <f ca="1">+IF(AND(ISNUMBER(OFFSET('Sanitation Data'!$G$12,0,10*ROW('Sanitation Data'!G187))),'Data Summary'!DD193="Yes"),OFFSET('Sanitation Data'!$G$12,0,10*ROW('Sanitation Data'!G187)),NA())</f>
        <v>#N/A</v>
      </c>
      <c r="AP193" s="538" t="e">
        <f ca="1">+IF(AND(ISNUMBER(OFFSET('Sanitation Data'!$H$4,0,10*ROW('Sanitation Data'!H187))),'Data Summary'!DE193="Yes"),100-OFFSET('Sanitation Data'!$H$4,0,10*ROW('Sanitation Data'!H187)),NA())</f>
        <v>#N/A</v>
      </c>
      <c r="AQ193" s="538" t="e">
        <f ca="1">+IF(AND(ISNUMBER(OFFSET('Sanitation Data'!$H$6,0,10*ROW('Sanitation Data'!H187))),'Data Summary'!DF193="Yes"),OFFSET('Sanitation Data'!$H$6,0,10*ROW('Sanitation Data'!H187)),NA())</f>
        <v>#N/A</v>
      </c>
      <c r="AR193" s="538" t="e">
        <f ca="1">+IF(AND(ISNUMBER(OFFSET('Sanitation Data'!$H$10,0,10*ROW('Sanitation Data'!H187))),'Data Summary'!DG193="Yes"),OFFSET('Sanitation Data'!$H$10,0,10*ROW('Sanitation Data'!H187)),NA())</f>
        <v>#N/A</v>
      </c>
      <c r="AS193" s="538" t="e">
        <f ca="1">+IF(AND(ISNUMBER(OFFSET('Sanitation Data'!$H$11,0,10*ROW('Sanitation Data'!H187))),'Data Summary'!DH193="Yes"),OFFSET('Sanitation Data'!$H$11,0,10*ROW('Sanitation Data'!H187)),NA())</f>
        <v>#N/A</v>
      </c>
      <c r="AT193" s="538" t="e">
        <f ca="1">+IF(AND(ISNUMBER(OFFSET('Sanitation Data'!$H$12,0,10*ROW('Sanitation Data'!H187))),'Data Summary'!DI193="Yes"),OFFSET('Sanitation Data'!$H$12,0,10*ROW('Sanitation Data'!H187)),NA())</f>
        <v>#N/A</v>
      </c>
      <c r="AU193" s="538" t="e">
        <f ca="1">+IF(AND(ISNUMBER(OFFSET('Sanitation Data'!$I$4,0,10*ROW('Sanitation Data'!I187))),'Data Summary'!DJ193="Yes"),100-OFFSET('Sanitation Data'!$I$4,0,10*ROW('Sanitation Data'!I187)),NA())</f>
        <v>#N/A</v>
      </c>
      <c r="AV193" s="538" t="e">
        <f ca="1">+IF(AND(ISNUMBER(OFFSET('Sanitation Data'!$I$6,0,10*ROW('Sanitation Data'!I187))),'Data Summary'!DK193="Yes"),OFFSET('Sanitation Data'!$I$6,0,10*ROW('Sanitation Data'!I187)),NA())</f>
        <v>#N/A</v>
      </c>
      <c r="AW193" s="538" t="e">
        <f ca="1">+IF(AND(ISNUMBER(OFFSET('Sanitation Data'!$I$10,0,10*ROW('Sanitation Data'!I187))),'Data Summary'!DL193="Yes"),OFFSET('Sanitation Data'!$I$10,0,10*ROW('Sanitation Data'!I187)),NA())</f>
        <v>#N/A</v>
      </c>
      <c r="AX193" s="538" t="e">
        <f ca="1">+IF(AND(ISNUMBER(OFFSET('Sanitation Data'!$I$11,0,10*ROW('Sanitation Data'!I187))),'Data Summary'!DM193="Yes"),OFFSET('Sanitation Data'!$I$11,0,10*ROW('Sanitation Data'!I187)),NA())</f>
        <v>#N/A</v>
      </c>
      <c r="AY193" s="538" t="e">
        <f ca="1">+IF(AND(ISNUMBER(OFFSET('Sanitation Data'!$I$12,0,10*ROW('Sanitation Data'!I187))),'Data Summary'!DN193="Yes"),OFFSET('Sanitation Data'!$I$12,0,10*ROW('Sanitation Data'!I187)),NA())</f>
        <v>#N/A</v>
      </c>
      <c r="AZ193" s="539" t="e">
        <f ca="1">+IF(AND(ISNUMBER(OFFSET('Hygiene Data'!$D$5,0,10*ROW('Hygiene Data'!D187))),'Data Summary'!DO193="Yes"),OFFSET('Hygiene Data'!$D$5,0,10*ROW('Hygiene Data'!D187)),NA())</f>
        <v>#N/A</v>
      </c>
      <c r="BA193" s="539" t="e">
        <f ca="1">+IF(AND(ISNUMBER(OFFSET('Hygiene Data'!$D$7,0,10*ROW('Hygiene Data'!D187))),'Data Summary'!DP193="Yes"),OFFSET('Hygiene Data'!$D$7,0,10*ROW('Hygiene Data'!D187)),NA())</f>
        <v>#N/A</v>
      </c>
      <c r="BB193" s="539" t="e">
        <f ca="1">+IF(AND(ISNUMBER(OFFSET('Hygiene Data'!$D$9,0,10*ROW('Hygiene Data'!D187))),'Data Summary'!DQ193="Yes"),OFFSET('Hygiene Data'!$D$9,0,10*ROW('Hygiene Data'!D187)),NA())</f>
        <v>#N/A</v>
      </c>
      <c r="BC193" s="539" t="e">
        <f ca="1">+IF(AND(ISNUMBER(OFFSET('Hygiene Data'!$E$5,0,10*ROW('Hygiene Data'!E187))),'Data Summary'!DR193="Yes"),OFFSET('Hygiene Data'!$E$5,0,10*ROW('Hygiene Data'!E187)),NA())</f>
        <v>#N/A</v>
      </c>
      <c r="BD193" s="539" t="e">
        <f ca="1">+IF(AND(ISNUMBER(OFFSET('Hygiene Data'!$E$7,0,10*ROW('Hygiene Data'!E187))),'Data Summary'!DS193="Yes"),OFFSET('Hygiene Data'!$E$7,0,10*ROW('Hygiene Data'!E187)),NA())</f>
        <v>#N/A</v>
      </c>
      <c r="BE193" s="539" t="e">
        <f ca="1">+IF(AND(ISNUMBER(OFFSET('Hygiene Data'!$E$9,0,10*ROW('Hygiene Data'!E187))),'Data Summary'!DT193="Yes"),OFFSET('Hygiene Data'!$E$9,0,10*ROW('Hygiene Data'!E187)),NA())</f>
        <v>#N/A</v>
      </c>
      <c r="BF193" s="539" t="e">
        <f ca="1">+IF(AND(ISNUMBER(OFFSET('Hygiene Data'!$F$5,0,10*ROW('Hygiene Data'!F187))),'Data Summary'!DU193="Yes"),OFFSET('Hygiene Data'!$F$5,0,10*ROW('Hygiene Data'!F187)),NA())</f>
        <v>#N/A</v>
      </c>
      <c r="BG193" s="539" t="e">
        <f ca="1">+IF(AND(ISNUMBER(OFFSET('Hygiene Data'!$F$7,0,10*ROW('Hygiene Data'!F187))),'Data Summary'!DV193="Yes"),OFFSET('Hygiene Data'!$F$7,0,10*ROW('Hygiene Data'!F187)),NA())</f>
        <v>#N/A</v>
      </c>
      <c r="BH193" s="539" t="e">
        <f ca="1">+IF(AND(ISNUMBER(OFFSET('Hygiene Data'!$F$9,0,10*ROW('Hygiene Data'!F187))),'Data Summary'!DW193="Yes"),OFFSET('Hygiene Data'!$F$9,0,10*ROW('Hygiene Data'!F187)),NA())</f>
        <v>#N/A</v>
      </c>
      <c r="BI193" s="539" t="e">
        <f ca="1">+IF(AND(ISNUMBER(OFFSET('Hygiene Data'!$G$5,0,10*ROW('Hygiene Data'!G187))),'Data Summary'!DX193="Yes"),OFFSET('Hygiene Data'!$G$5,0,10*ROW('Hygiene Data'!G187)),NA())</f>
        <v>#N/A</v>
      </c>
      <c r="BJ193" s="539" t="e">
        <f ca="1">+IF(AND(ISNUMBER(OFFSET('Hygiene Data'!$G$7,0,10*ROW('Hygiene Data'!G187))),'Data Summary'!DY193="Yes"),OFFSET('Hygiene Data'!$G$7,0,10*ROW('Hygiene Data'!G187)),NA())</f>
        <v>#N/A</v>
      </c>
      <c r="BK193" s="539" t="e">
        <f ca="1">+IF(AND(ISNUMBER(OFFSET('Hygiene Data'!$G$9,0,10*ROW('Hygiene Data'!G187))),'Data Summary'!DZ193="Yes"),OFFSET('Hygiene Data'!$G$9,0,10*ROW('Hygiene Data'!G187)),NA())</f>
        <v>#N/A</v>
      </c>
      <c r="BL193" s="539" t="e">
        <f ca="1">+IF(AND(ISNUMBER(OFFSET('Hygiene Data'!$H$5,0,10*ROW('Hygiene Data'!H187))),'Data Summary'!EA193="Yes"),OFFSET('Hygiene Data'!$H$5,0,10*ROW('Hygiene Data'!H187)),NA())</f>
        <v>#N/A</v>
      </c>
      <c r="BM193" s="539" t="e">
        <f ca="1">+IF(AND(ISNUMBER(OFFSET('Hygiene Data'!$H$7,0,10*ROW('Hygiene Data'!H187))),'Data Summary'!EB193="Yes"),OFFSET('Hygiene Data'!$H$7,0,10*ROW('Hygiene Data'!H187)),NA())</f>
        <v>#N/A</v>
      </c>
      <c r="BN193" s="539" t="e">
        <f ca="1">+IF(AND(ISNUMBER(OFFSET('Hygiene Data'!$H$9,0,10*ROW('Hygiene Data'!H187))),'Data Summary'!EC193="Yes"),OFFSET('Hygiene Data'!$H$9,0,10*ROW('Hygiene Data'!H187)),NA())</f>
        <v>#N/A</v>
      </c>
      <c r="BO193" s="539" t="e">
        <f ca="1">+IF(AND(ISNUMBER(OFFSET('Hygiene Data'!$I$5,0,10*ROW('Hygiene Data'!I187))),'Data Summary'!ED193="Yes"),OFFSET('Hygiene Data'!$I$5,0,10*ROW('Hygiene Data'!I187)),NA())</f>
        <v>#N/A</v>
      </c>
      <c r="BP193" s="539" t="e">
        <f ca="1">+IF(AND(ISNUMBER(OFFSET('Hygiene Data'!$I$7,0,10*ROW('Hygiene Data'!I187))),'Data Summary'!EE193="Yes"),OFFSET('Hygiene Data'!$I$7,0,10*ROW('Hygiene Data'!I187)),NA())</f>
        <v>#N/A</v>
      </c>
      <c r="BQ193" s="539" t="e">
        <f ca="1">+IF(AND(ISNUMBER(OFFSET('Hygiene Data'!$I$9,0,10*ROW('Hygiene Data'!I187))),'Data Summary'!EF193="Yes"),OFFSET('Hygiene Data'!$I$9,0,10*ROW('Hygiene Data'!I187)),NA())</f>
        <v>#N/A</v>
      </c>
    </row>
    <row r="194" spans="1:69" x14ac:dyDescent="0.25">
      <c r="A194" s="535" t="e">
        <f ca="1">+RIGHT('Data Summary'!A194,LEN('Data Summary'!A194)-9)</f>
        <v>#VALUE!</v>
      </c>
      <c r="B194" s="509" t="str">
        <f ca="1">+IF(ISTEXT('Data Summary'!B194),'Data Summary'!B194,"")</f>
        <v/>
      </c>
      <c r="C194" s="536" t="e">
        <f ca="1">+VALUE('Data Summary'!C194)</f>
        <v>#VALUE!</v>
      </c>
      <c r="D194" s="537" t="e">
        <f ca="1">+IF(AND(ISNUMBER(OFFSET('Water Data'!$D$4,0,10*ROW('Water Data'!D188))),'Data Summary'!BS194="Yes"),100-OFFSET('Water Data'!$D$4,0,10*ROW('Water Data'!D188)),NA())</f>
        <v>#N/A</v>
      </c>
      <c r="E194" s="537" t="e">
        <f ca="1">+IF(AND(ISNUMBER(OFFSET('Water Data'!$D$6,0,10*ROW('Water Data'!D188))),'Data Summary'!BT194="Yes"),OFFSET('Water Data'!$D$6,0,10*ROW('Water Data'!D188)),NA())</f>
        <v>#N/A</v>
      </c>
      <c r="F194" s="537" t="e">
        <f ca="1">+IF(AND(ISNUMBER(OFFSET('Water Data'!$D$9,0,10*ROW('Water Data'!D188))),'Data Summary'!BU194="Yes"),OFFSET('Water Data'!$D$9,0,10*ROW('Water Data'!D188)),NA())</f>
        <v>#N/A</v>
      </c>
      <c r="G194" s="537" t="e">
        <f ca="1">+IF(AND(ISNUMBER(OFFSET('Water Data'!$E$4,0,10*ROW('Water Data'!E188))),'Data Summary'!BV194="Yes"),100-OFFSET('Water Data'!$E$4,0,10*ROW('Water Data'!E188)),NA())</f>
        <v>#N/A</v>
      </c>
      <c r="H194" s="537" t="e">
        <f ca="1">+IF(AND(ISNUMBER(OFFSET('Water Data'!$E$6,0,10*ROW('Water Data'!E188))),'Data Summary'!BW194="Yes"),OFFSET('Water Data'!$E$6,0,10*ROW('Water Data'!E188)),NA())</f>
        <v>#N/A</v>
      </c>
      <c r="I194" s="537" t="e">
        <f ca="1">+IF(AND(ISNUMBER(OFFSET('Water Data'!$E$9,0,10*ROW('Water Data'!E188))),'Data Summary'!BX194="Yes"),OFFSET('Water Data'!$E$9,0,10*ROW('Water Data'!E188)),NA())</f>
        <v>#N/A</v>
      </c>
      <c r="J194" s="537" t="e">
        <f ca="1">+IF(AND(ISNUMBER(OFFSET('Water Data'!$F$4,0,10*ROW('Water Data'!F188))),'Data Summary'!BY194="Yes"),100-OFFSET('Water Data'!$F$4,0,10*ROW('Water Data'!F188)),NA())</f>
        <v>#N/A</v>
      </c>
      <c r="K194" s="537" t="e">
        <f ca="1">+IF(AND(ISNUMBER(OFFSET('Water Data'!$F$6,0,10*ROW('Water Data'!F188))),'Data Summary'!BZ194="Yes"),OFFSET('Water Data'!$F$6,0,10*ROW('Water Data'!F188)),NA())</f>
        <v>#N/A</v>
      </c>
      <c r="L194" s="537" t="e">
        <f ca="1">+IF(AND(ISNUMBER(OFFSET('Water Data'!$F$9,0,10*ROW('Water Data'!F188))),'Data Summary'!CA194="Yes"),OFFSET('Water Data'!$F$9,0,10*ROW('Water Data'!F188)),NA())</f>
        <v>#N/A</v>
      </c>
      <c r="M194" s="537" t="e">
        <f ca="1">+IF(AND(ISNUMBER(OFFSET('Water Data'!$G$4,0,10*ROW('Water Data'!G188))),'Data Summary'!CB194="Yes"),100-OFFSET('Water Data'!$G$4,0,10*ROW('Water Data'!G188)),NA())</f>
        <v>#N/A</v>
      </c>
      <c r="N194" s="537" t="e">
        <f ca="1">+IF(AND(ISNUMBER(OFFSET('Water Data'!$G$6,0,10*ROW('Water Data'!G188))),'Data Summary'!CC194="Yes"),OFFSET('Water Data'!$G$6,0,10*ROW('Water Data'!G188)),NA())</f>
        <v>#N/A</v>
      </c>
      <c r="O194" s="537" t="e">
        <f ca="1">+IF(AND(ISNUMBER(OFFSET('Water Data'!$G$9,0,10*ROW('Water Data'!G188))),'Data Summary'!CD194="Yes"),OFFSET('Water Data'!$G$9,0,10*ROW('Water Data'!G188)),NA())</f>
        <v>#N/A</v>
      </c>
      <c r="P194" s="537" t="e">
        <f ca="1">+IF(AND(ISNUMBER(OFFSET('Water Data'!$H$4,0,10*ROW('Water Data'!H188))),'Data Summary'!CE194="Yes"),100-OFFSET('Water Data'!$H$4,0,10*ROW('Water Data'!H188)),NA())</f>
        <v>#N/A</v>
      </c>
      <c r="Q194" s="537" t="e">
        <f ca="1">+IF(AND(ISNUMBER(OFFSET('Water Data'!$H$6,0,10*ROW('Water Data'!H188))),'Data Summary'!CF194="Yes"),OFFSET('Water Data'!$H$6,0,10*ROW('Water Data'!H188)),NA())</f>
        <v>#N/A</v>
      </c>
      <c r="R194" s="537" t="e">
        <f ca="1">+IF(AND(ISNUMBER(OFFSET('Water Data'!$H$9,0,10*ROW('Water Data'!H188))),'Data Summary'!CG194="Yes"),OFFSET('Water Data'!$H$9,0,10*ROW('Water Data'!H188)),NA())</f>
        <v>#N/A</v>
      </c>
      <c r="S194" s="537" t="e">
        <f ca="1">+IF(AND(ISNUMBER(OFFSET('Water Data'!$I$4,0,10*ROW('Water Data'!I188))),'Data Summary'!CH194="Yes"),100-OFFSET('Water Data'!$I$4,0,10*ROW('Water Data'!I188)),NA())</f>
        <v>#N/A</v>
      </c>
      <c r="T194" s="537" t="e">
        <f ca="1">+IF(AND(ISNUMBER(OFFSET('Water Data'!$I$6,0,10*ROW('Water Data'!I188))),'Data Summary'!CI194="Yes"),OFFSET('Water Data'!$I$6,0,10*ROW('Water Data'!I188)),NA())</f>
        <v>#N/A</v>
      </c>
      <c r="U194" s="537" t="e">
        <f ca="1">+IF(AND(ISNUMBER(OFFSET('Water Data'!$I$9,0,10*ROW('Water Data'!I188))),'Data Summary'!CJ194="Yes"),OFFSET('Water Data'!$I$9,0,10*ROW('Water Data'!I188)),NA())</f>
        <v>#N/A</v>
      </c>
      <c r="V194" s="538" t="e">
        <f ca="1">+IF(AND(ISNUMBER(OFFSET('Sanitation Data'!$D$4,0,10*ROW('Sanitation Data'!D188))),'Data Summary'!CK194="Yes"),100-OFFSET('Sanitation Data'!$D$4,0,10*ROW('Sanitation Data'!D188)),NA())</f>
        <v>#N/A</v>
      </c>
      <c r="W194" s="538" t="e">
        <f ca="1">+IF(AND(ISNUMBER(OFFSET('Sanitation Data'!$D$6,0,10*ROW('Sanitation Data'!D188))),'Data Summary'!CL194="Yes"),OFFSET('Sanitation Data'!$D$6,0,10*ROW('Sanitation Data'!D188)),NA())</f>
        <v>#N/A</v>
      </c>
      <c r="X194" s="538" t="e">
        <f ca="1">+IF(AND(ISNUMBER(OFFSET('Sanitation Data'!$D$10,0,10*ROW('Sanitation Data'!D188))),'Data Summary'!CM194="Yes"),OFFSET('Sanitation Data'!$D$10,0,10*ROW('Sanitation Data'!D188)),NA())</f>
        <v>#N/A</v>
      </c>
      <c r="Y194" s="538" t="e">
        <f ca="1">+IF(AND(ISNUMBER(OFFSET('Sanitation Data'!$D$11,0,10*ROW('Sanitation Data'!D188))),'Data Summary'!CN194="Yes"),OFFSET('Sanitation Data'!$D$11,0,10*ROW('Sanitation Data'!D188)),NA())</f>
        <v>#N/A</v>
      </c>
      <c r="Z194" s="538" t="e">
        <f ca="1">+IF(AND(ISNUMBER(OFFSET('Sanitation Data'!$D$12,0,10*ROW('Sanitation Data'!D188))),'Data Summary'!CO194="Yes"),OFFSET('Sanitation Data'!$D$12,0,10*ROW('Sanitation Data'!D188)),NA())</f>
        <v>#N/A</v>
      </c>
      <c r="AA194" s="538" t="e">
        <f ca="1">+IF(AND(ISNUMBER(OFFSET('Sanitation Data'!$E$4,0,10*ROW('Sanitation Data'!E188))),'Data Summary'!CP194="Yes"),100-OFFSET('Sanitation Data'!$E$4,0,10*ROW('Sanitation Data'!E188)),NA())</f>
        <v>#N/A</v>
      </c>
      <c r="AB194" s="538" t="e">
        <f ca="1">+IF(AND(ISNUMBER(OFFSET('Sanitation Data'!$E$6,0,10*ROW('Sanitation Data'!E188))),'Data Summary'!CQ194="Yes"),OFFSET('Sanitation Data'!$E$6,0,10*ROW('Sanitation Data'!E188)),NA())</f>
        <v>#N/A</v>
      </c>
      <c r="AC194" s="538" t="e">
        <f ca="1">+IF(AND(ISNUMBER(OFFSET('Sanitation Data'!$E$10,0,10*ROW('Sanitation Data'!E188))),'Data Summary'!CR194="Yes"),OFFSET('Sanitation Data'!$E$10,0,10*ROW('Sanitation Data'!E188)),NA())</f>
        <v>#N/A</v>
      </c>
      <c r="AD194" s="538" t="e">
        <f ca="1">+IF(AND(ISNUMBER(OFFSET('Sanitation Data'!$E$11,0,10*ROW('Sanitation Data'!E188))),'Data Summary'!CS194="Yes"),OFFSET('Sanitation Data'!$E$11,0,10*ROW('Sanitation Data'!E188)),NA())</f>
        <v>#N/A</v>
      </c>
      <c r="AE194" s="538" t="e">
        <f ca="1">+IF(AND(ISNUMBER(OFFSET('Sanitation Data'!$E$12,0,10*ROW('Sanitation Data'!E188))),'Data Summary'!CT194="Yes"),OFFSET('Sanitation Data'!$E$12,0,10*ROW('Sanitation Data'!E188)),NA())</f>
        <v>#N/A</v>
      </c>
      <c r="AF194" s="538" t="e">
        <f ca="1">+IF(AND(ISNUMBER(OFFSET('Sanitation Data'!$F$4,0,10*ROW('Sanitation Data'!F188))),'Data Summary'!CU194="Yes"),100-OFFSET('Sanitation Data'!$F$4,0,10*ROW('Sanitation Data'!F188)),NA())</f>
        <v>#N/A</v>
      </c>
      <c r="AG194" s="538" t="e">
        <f ca="1">+IF(AND(ISNUMBER(OFFSET('Sanitation Data'!$F$6,0,10*ROW('Sanitation Data'!F188))),'Data Summary'!CV194="Yes"),OFFSET('Sanitation Data'!$F$6,0,10*ROW('Sanitation Data'!F188)),NA())</f>
        <v>#N/A</v>
      </c>
      <c r="AH194" s="538" t="e">
        <f ca="1">+IF(AND(ISNUMBER(OFFSET('Sanitation Data'!$F$10,0,10*ROW('Sanitation Data'!F188))),'Data Summary'!CW194="Yes"),OFFSET('Sanitation Data'!$F$10,0,10*ROW('Sanitation Data'!F188)),NA())</f>
        <v>#N/A</v>
      </c>
      <c r="AI194" s="538" t="e">
        <f ca="1">+IF(AND(ISNUMBER(OFFSET('Sanitation Data'!$F$11,0,10*ROW('Sanitation Data'!F188))),'Data Summary'!CX194="Yes"),OFFSET('Sanitation Data'!$F$11,0,10*ROW('Sanitation Data'!F188)),NA())</f>
        <v>#N/A</v>
      </c>
      <c r="AJ194" s="538" t="e">
        <f ca="1">+IF(AND(ISNUMBER(OFFSET('Sanitation Data'!$F$12,0,10*ROW('Sanitation Data'!F188))),'Data Summary'!CY194="Yes"),OFFSET('Sanitation Data'!$F$12,0,10*ROW('Sanitation Data'!F188)),NA())</f>
        <v>#N/A</v>
      </c>
      <c r="AK194" s="538" t="e">
        <f ca="1">+IF(AND(ISNUMBER(OFFSET('Sanitation Data'!$G$4,0,10*ROW('Sanitation Data'!G188))),'Data Summary'!CZ194="Yes"),100-OFFSET('Sanitation Data'!$G$4,0,10*ROW('Sanitation Data'!G188)),NA())</f>
        <v>#N/A</v>
      </c>
      <c r="AL194" s="538" t="e">
        <f ca="1">+IF(AND(ISNUMBER(OFFSET('Sanitation Data'!$G$6,0,10*ROW('Sanitation Data'!G188))),'Data Summary'!DA194="Yes"),OFFSET('Sanitation Data'!$G$6,0,10*ROW('Sanitation Data'!G188)),NA())</f>
        <v>#N/A</v>
      </c>
      <c r="AM194" s="538" t="e">
        <f ca="1">+IF(AND(ISNUMBER(OFFSET('Sanitation Data'!$G$10,0,10*ROW('Sanitation Data'!G188))),'Data Summary'!DB194="Yes"),OFFSET('Sanitation Data'!$G$10,0,10*ROW('Sanitation Data'!G188)),NA())</f>
        <v>#N/A</v>
      </c>
      <c r="AN194" s="538" t="e">
        <f ca="1">+IF(AND(ISNUMBER(OFFSET('Sanitation Data'!$G$11,0,10*ROW('Sanitation Data'!G188))),'Data Summary'!DC194="Yes"),OFFSET('Sanitation Data'!$G$11,0,10*ROW('Sanitation Data'!G188)),NA())</f>
        <v>#N/A</v>
      </c>
      <c r="AO194" s="538" t="e">
        <f ca="1">+IF(AND(ISNUMBER(OFFSET('Sanitation Data'!$G$12,0,10*ROW('Sanitation Data'!G188))),'Data Summary'!DD194="Yes"),OFFSET('Sanitation Data'!$G$12,0,10*ROW('Sanitation Data'!G188)),NA())</f>
        <v>#N/A</v>
      </c>
      <c r="AP194" s="538" t="e">
        <f ca="1">+IF(AND(ISNUMBER(OFFSET('Sanitation Data'!$H$4,0,10*ROW('Sanitation Data'!H188))),'Data Summary'!DE194="Yes"),100-OFFSET('Sanitation Data'!$H$4,0,10*ROW('Sanitation Data'!H188)),NA())</f>
        <v>#N/A</v>
      </c>
      <c r="AQ194" s="538" t="e">
        <f ca="1">+IF(AND(ISNUMBER(OFFSET('Sanitation Data'!$H$6,0,10*ROW('Sanitation Data'!H188))),'Data Summary'!DF194="Yes"),OFFSET('Sanitation Data'!$H$6,0,10*ROW('Sanitation Data'!H188)),NA())</f>
        <v>#N/A</v>
      </c>
      <c r="AR194" s="538" t="e">
        <f ca="1">+IF(AND(ISNUMBER(OFFSET('Sanitation Data'!$H$10,0,10*ROW('Sanitation Data'!H188))),'Data Summary'!DG194="Yes"),OFFSET('Sanitation Data'!$H$10,0,10*ROW('Sanitation Data'!H188)),NA())</f>
        <v>#N/A</v>
      </c>
      <c r="AS194" s="538" t="e">
        <f ca="1">+IF(AND(ISNUMBER(OFFSET('Sanitation Data'!$H$11,0,10*ROW('Sanitation Data'!H188))),'Data Summary'!DH194="Yes"),OFFSET('Sanitation Data'!$H$11,0,10*ROW('Sanitation Data'!H188)),NA())</f>
        <v>#N/A</v>
      </c>
      <c r="AT194" s="538" t="e">
        <f ca="1">+IF(AND(ISNUMBER(OFFSET('Sanitation Data'!$H$12,0,10*ROW('Sanitation Data'!H188))),'Data Summary'!DI194="Yes"),OFFSET('Sanitation Data'!$H$12,0,10*ROW('Sanitation Data'!H188)),NA())</f>
        <v>#N/A</v>
      </c>
      <c r="AU194" s="538" t="e">
        <f ca="1">+IF(AND(ISNUMBER(OFFSET('Sanitation Data'!$I$4,0,10*ROW('Sanitation Data'!I188))),'Data Summary'!DJ194="Yes"),100-OFFSET('Sanitation Data'!$I$4,0,10*ROW('Sanitation Data'!I188)),NA())</f>
        <v>#N/A</v>
      </c>
      <c r="AV194" s="538" t="e">
        <f ca="1">+IF(AND(ISNUMBER(OFFSET('Sanitation Data'!$I$6,0,10*ROW('Sanitation Data'!I188))),'Data Summary'!DK194="Yes"),OFFSET('Sanitation Data'!$I$6,0,10*ROW('Sanitation Data'!I188)),NA())</f>
        <v>#N/A</v>
      </c>
      <c r="AW194" s="538" t="e">
        <f ca="1">+IF(AND(ISNUMBER(OFFSET('Sanitation Data'!$I$10,0,10*ROW('Sanitation Data'!I188))),'Data Summary'!DL194="Yes"),OFFSET('Sanitation Data'!$I$10,0,10*ROW('Sanitation Data'!I188)),NA())</f>
        <v>#N/A</v>
      </c>
      <c r="AX194" s="538" t="e">
        <f ca="1">+IF(AND(ISNUMBER(OFFSET('Sanitation Data'!$I$11,0,10*ROW('Sanitation Data'!I188))),'Data Summary'!DM194="Yes"),OFFSET('Sanitation Data'!$I$11,0,10*ROW('Sanitation Data'!I188)),NA())</f>
        <v>#N/A</v>
      </c>
      <c r="AY194" s="538" t="e">
        <f ca="1">+IF(AND(ISNUMBER(OFFSET('Sanitation Data'!$I$12,0,10*ROW('Sanitation Data'!I188))),'Data Summary'!DN194="Yes"),OFFSET('Sanitation Data'!$I$12,0,10*ROW('Sanitation Data'!I188)),NA())</f>
        <v>#N/A</v>
      </c>
      <c r="AZ194" s="539" t="e">
        <f ca="1">+IF(AND(ISNUMBER(OFFSET('Hygiene Data'!$D$5,0,10*ROW('Hygiene Data'!D188))),'Data Summary'!DO194="Yes"),OFFSET('Hygiene Data'!$D$5,0,10*ROW('Hygiene Data'!D188)),NA())</f>
        <v>#N/A</v>
      </c>
      <c r="BA194" s="539" t="e">
        <f ca="1">+IF(AND(ISNUMBER(OFFSET('Hygiene Data'!$D$7,0,10*ROW('Hygiene Data'!D188))),'Data Summary'!DP194="Yes"),OFFSET('Hygiene Data'!$D$7,0,10*ROW('Hygiene Data'!D188)),NA())</f>
        <v>#N/A</v>
      </c>
      <c r="BB194" s="539" t="e">
        <f ca="1">+IF(AND(ISNUMBER(OFFSET('Hygiene Data'!$D$9,0,10*ROW('Hygiene Data'!D188))),'Data Summary'!DQ194="Yes"),OFFSET('Hygiene Data'!$D$9,0,10*ROW('Hygiene Data'!D188)),NA())</f>
        <v>#N/A</v>
      </c>
      <c r="BC194" s="539" t="e">
        <f ca="1">+IF(AND(ISNUMBER(OFFSET('Hygiene Data'!$E$5,0,10*ROW('Hygiene Data'!E188))),'Data Summary'!DR194="Yes"),OFFSET('Hygiene Data'!$E$5,0,10*ROW('Hygiene Data'!E188)),NA())</f>
        <v>#N/A</v>
      </c>
      <c r="BD194" s="539" t="e">
        <f ca="1">+IF(AND(ISNUMBER(OFFSET('Hygiene Data'!$E$7,0,10*ROW('Hygiene Data'!E188))),'Data Summary'!DS194="Yes"),OFFSET('Hygiene Data'!$E$7,0,10*ROW('Hygiene Data'!E188)),NA())</f>
        <v>#N/A</v>
      </c>
      <c r="BE194" s="539" t="e">
        <f ca="1">+IF(AND(ISNUMBER(OFFSET('Hygiene Data'!$E$9,0,10*ROW('Hygiene Data'!E188))),'Data Summary'!DT194="Yes"),OFFSET('Hygiene Data'!$E$9,0,10*ROW('Hygiene Data'!E188)),NA())</f>
        <v>#N/A</v>
      </c>
      <c r="BF194" s="539" t="e">
        <f ca="1">+IF(AND(ISNUMBER(OFFSET('Hygiene Data'!$F$5,0,10*ROW('Hygiene Data'!F188))),'Data Summary'!DU194="Yes"),OFFSET('Hygiene Data'!$F$5,0,10*ROW('Hygiene Data'!F188)),NA())</f>
        <v>#N/A</v>
      </c>
      <c r="BG194" s="539" t="e">
        <f ca="1">+IF(AND(ISNUMBER(OFFSET('Hygiene Data'!$F$7,0,10*ROW('Hygiene Data'!F188))),'Data Summary'!DV194="Yes"),OFFSET('Hygiene Data'!$F$7,0,10*ROW('Hygiene Data'!F188)),NA())</f>
        <v>#N/A</v>
      </c>
      <c r="BH194" s="539" t="e">
        <f ca="1">+IF(AND(ISNUMBER(OFFSET('Hygiene Data'!$F$9,0,10*ROW('Hygiene Data'!F188))),'Data Summary'!DW194="Yes"),OFFSET('Hygiene Data'!$F$9,0,10*ROW('Hygiene Data'!F188)),NA())</f>
        <v>#N/A</v>
      </c>
      <c r="BI194" s="539" t="e">
        <f ca="1">+IF(AND(ISNUMBER(OFFSET('Hygiene Data'!$G$5,0,10*ROW('Hygiene Data'!G188))),'Data Summary'!DX194="Yes"),OFFSET('Hygiene Data'!$G$5,0,10*ROW('Hygiene Data'!G188)),NA())</f>
        <v>#N/A</v>
      </c>
      <c r="BJ194" s="539" t="e">
        <f ca="1">+IF(AND(ISNUMBER(OFFSET('Hygiene Data'!$G$7,0,10*ROW('Hygiene Data'!G188))),'Data Summary'!DY194="Yes"),OFFSET('Hygiene Data'!$G$7,0,10*ROW('Hygiene Data'!G188)),NA())</f>
        <v>#N/A</v>
      </c>
      <c r="BK194" s="539" t="e">
        <f ca="1">+IF(AND(ISNUMBER(OFFSET('Hygiene Data'!$G$9,0,10*ROW('Hygiene Data'!G188))),'Data Summary'!DZ194="Yes"),OFFSET('Hygiene Data'!$G$9,0,10*ROW('Hygiene Data'!G188)),NA())</f>
        <v>#N/A</v>
      </c>
      <c r="BL194" s="539" t="e">
        <f ca="1">+IF(AND(ISNUMBER(OFFSET('Hygiene Data'!$H$5,0,10*ROW('Hygiene Data'!H188))),'Data Summary'!EA194="Yes"),OFFSET('Hygiene Data'!$H$5,0,10*ROW('Hygiene Data'!H188)),NA())</f>
        <v>#N/A</v>
      </c>
      <c r="BM194" s="539" t="e">
        <f ca="1">+IF(AND(ISNUMBER(OFFSET('Hygiene Data'!$H$7,0,10*ROW('Hygiene Data'!H188))),'Data Summary'!EB194="Yes"),OFFSET('Hygiene Data'!$H$7,0,10*ROW('Hygiene Data'!H188)),NA())</f>
        <v>#N/A</v>
      </c>
      <c r="BN194" s="539" t="e">
        <f ca="1">+IF(AND(ISNUMBER(OFFSET('Hygiene Data'!$H$9,0,10*ROW('Hygiene Data'!H188))),'Data Summary'!EC194="Yes"),OFFSET('Hygiene Data'!$H$9,0,10*ROW('Hygiene Data'!H188)),NA())</f>
        <v>#N/A</v>
      </c>
      <c r="BO194" s="539" t="e">
        <f ca="1">+IF(AND(ISNUMBER(OFFSET('Hygiene Data'!$I$5,0,10*ROW('Hygiene Data'!I188))),'Data Summary'!ED194="Yes"),OFFSET('Hygiene Data'!$I$5,0,10*ROW('Hygiene Data'!I188)),NA())</f>
        <v>#N/A</v>
      </c>
      <c r="BP194" s="539" t="e">
        <f ca="1">+IF(AND(ISNUMBER(OFFSET('Hygiene Data'!$I$7,0,10*ROW('Hygiene Data'!I188))),'Data Summary'!EE194="Yes"),OFFSET('Hygiene Data'!$I$7,0,10*ROW('Hygiene Data'!I188)),NA())</f>
        <v>#N/A</v>
      </c>
      <c r="BQ194" s="539" t="e">
        <f ca="1">+IF(AND(ISNUMBER(OFFSET('Hygiene Data'!$I$9,0,10*ROW('Hygiene Data'!I188))),'Data Summary'!EF194="Yes"),OFFSET('Hygiene Data'!$I$9,0,10*ROW('Hygiene Data'!I188)),NA())</f>
        <v>#N/A</v>
      </c>
    </row>
    <row r="195" spans="1:69" x14ac:dyDescent="0.25">
      <c r="A195" s="535" t="e">
        <f ca="1">+RIGHT('Data Summary'!A195,LEN('Data Summary'!A195)-9)</f>
        <v>#VALUE!</v>
      </c>
      <c r="B195" s="509" t="str">
        <f ca="1">+IF(ISTEXT('Data Summary'!B195),'Data Summary'!B195,"")</f>
        <v/>
      </c>
      <c r="C195" s="536" t="e">
        <f ca="1">+VALUE('Data Summary'!C195)</f>
        <v>#VALUE!</v>
      </c>
      <c r="D195" s="537" t="e">
        <f ca="1">+IF(AND(ISNUMBER(OFFSET('Water Data'!$D$4,0,10*ROW('Water Data'!D189))),'Data Summary'!BS195="Yes"),100-OFFSET('Water Data'!$D$4,0,10*ROW('Water Data'!D189)),NA())</f>
        <v>#N/A</v>
      </c>
      <c r="E195" s="537" t="e">
        <f ca="1">+IF(AND(ISNUMBER(OFFSET('Water Data'!$D$6,0,10*ROW('Water Data'!D189))),'Data Summary'!BT195="Yes"),OFFSET('Water Data'!$D$6,0,10*ROW('Water Data'!D189)),NA())</f>
        <v>#N/A</v>
      </c>
      <c r="F195" s="537" t="e">
        <f ca="1">+IF(AND(ISNUMBER(OFFSET('Water Data'!$D$9,0,10*ROW('Water Data'!D189))),'Data Summary'!BU195="Yes"),OFFSET('Water Data'!$D$9,0,10*ROW('Water Data'!D189)),NA())</f>
        <v>#N/A</v>
      </c>
      <c r="G195" s="537" t="e">
        <f ca="1">+IF(AND(ISNUMBER(OFFSET('Water Data'!$E$4,0,10*ROW('Water Data'!E189))),'Data Summary'!BV195="Yes"),100-OFFSET('Water Data'!$E$4,0,10*ROW('Water Data'!E189)),NA())</f>
        <v>#N/A</v>
      </c>
      <c r="H195" s="537" t="e">
        <f ca="1">+IF(AND(ISNUMBER(OFFSET('Water Data'!$E$6,0,10*ROW('Water Data'!E189))),'Data Summary'!BW195="Yes"),OFFSET('Water Data'!$E$6,0,10*ROW('Water Data'!E189)),NA())</f>
        <v>#N/A</v>
      </c>
      <c r="I195" s="537" t="e">
        <f ca="1">+IF(AND(ISNUMBER(OFFSET('Water Data'!$E$9,0,10*ROW('Water Data'!E189))),'Data Summary'!BX195="Yes"),OFFSET('Water Data'!$E$9,0,10*ROW('Water Data'!E189)),NA())</f>
        <v>#N/A</v>
      </c>
      <c r="J195" s="537" t="e">
        <f ca="1">+IF(AND(ISNUMBER(OFFSET('Water Data'!$F$4,0,10*ROW('Water Data'!F189))),'Data Summary'!BY195="Yes"),100-OFFSET('Water Data'!$F$4,0,10*ROW('Water Data'!F189)),NA())</f>
        <v>#N/A</v>
      </c>
      <c r="K195" s="537" t="e">
        <f ca="1">+IF(AND(ISNUMBER(OFFSET('Water Data'!$F$6,0,10*ROW('Water Data'!F189))),'Data Summary'!BZ195="Yes"),OFFSET('Water Data'!$F$6,0,10*ROW('Water Data'!F189)),NA())</f>
        <v>#N/A</v>
      </c>
      <c r="L195" s="537" t="e">
        <f ca="1">+IF(AND(ISNUMBER(OFFSET('Water Data'!$F$9,0,10*ROW('Water Data'!F189))),'Data Summary'!CA195="Yes"),OFFSET('Water Data'!$F$9,0,10*ROW('Water Data'!F189)),NA())</f>
        <v>#N/A</v>
      </c>
      <c r="M195" s="537" t="e">
        <f ca="1">+IF(AND(ISNUMBER(OFFSET('Water Data'!$G$4,0,10*ROW('Water Data'!G189))),'Data Summary'!CB195="Yes"),100-OFFSET('Water Data'!$G$4,0,10*ROW('Water Data'!G189)),NA())</f>
        <v>#N/A</v>
      </c>
      <c r="N195" s="537" t="e">
        <f ca="1">+IF(AND(ISNUMBER(OFFSET('Water Data'!$G$6,0,10*ROW('Water Data'!G189))),'Data Summary'!CC195="Yes"),OFFSET('Water Data'!$G$6,0,10*ROW('Water Data'!G189)),NA())</f>
        <v>#N/A</v>
      </c>
      <c r="O195" s="537" t="e">
        <f ca="1">+IF(AND(ISNUMBER(OFFSET('Water Data'!$G$9,0,10*ROW('Water Data'!G189))),'Data Summary'!CD195="Yes"),OFFSET('Water Data'!$G$9,0,10*ROW('Water Data'!G189)),NA())</f>
        <v>#N/A</v>
      </c>
      <c r="P195" s="537" t="e">
        <f ca="1">+IF(AND(ISNUMBER(OFFSET('Water Data'!$H$4,0,10*ROW('Water Data'!H189))),'Data Summary'!CE195="Yes"),100-OFFSET('Water Data'!$H$4,0,10*ROW('Water Data'!H189)),NA())</f>
        <v>#N/A</v>
      </c>
      <c r="Q195" s="537" t="e">
        <f ca="1">+IF(AND(ISNUMBER(OFFSET('Water Data'!$H$6,0,10*ROW('Water Data'!H189))),'Data Summary'!CF195="Yes"),OFFSET('Water Data'!$H$6,0,10*ROW('Water Data'!H189)),NA())</f>
        <v>#N/A</v>
      </c>
      <c r="R195" s="537" t="e">
        <f ca="1">+IF(AND(ISNUMBER(OFFSET('Water Data'!$H$9,0,10*ROW('Water Data'!H189))),'Data Summary'!CG195="Yes"),OFFSET('Water Data'!$H$9,0,10*ROW('Water Data'!H189)),NA())</f>
        <v>#N/A</v>
      </c>
      <c r="S195" s="537" t="e">
        <f ca="1">+IF(AND(ISNUMBER(OFFSET('Water Data'!$I$4,0,10*ROW('Water Data'!I189))),'Data Summary'!CH195="Yes"),100-OFFSET('Water Data'!$I$4,0,10*ROW('Water Data'!I189)),NA())</f>
        <v>#N/A</v>
      </c>
      <c r="T195" s="537" t="e">
        <f ca="1">+IF(AND(ISNUMBER(OFFSET('Water Data'!$I$6,0,10*ROW('Water Data'!I189))),'Data Summary'!CI195="Yes"),OFFSET('Water Data'!$I$6,0,10*ROW('Water Data'!I189)),NA())</f>
        <v>#N/A</v>
      </c>
      <c r="U195" s="537" t="e">
        <f ca="1">+IF(AND(ISNUMBER(OFFSET('Water Data'!$I$9,0,10*ROW('Water Data'!I189))),'Data Summary'!CJ195="Yes"),OFFSET('Water Data'!$I$9,0,10*ROW('Water Data'!I189)),NA())</f>
        <v>#N/A</v>
      </c>
      <c r="V195" s="538" t="e">
        <f ca="1">+IF(AND(ISNUMBER(OFFSET('Sanitation Data'!$D$4,0,10*ROW('Sanitation Data'!D189))),'Data Summary'!CK195="Yes"),100-OFFSET('Sanitation Data'!$D$4,0,10*ROW('Sanitation Data'!D189)),NA())</f>
        <v>#N/A</v>
      </c>
      <c r="W195" s="538" t="e">
        <f ca="1">+IF(AND(ISNUMBER(OFFSET('Sanitation Data'!$D$6,0,10*ROW('Sanitation Data'!D189))),'Data Summary'!CL195="Yes"),OFFSET('Sanitation Data'!$D$6,0,10*ROW('Sanitation Data'!D189)),NA())</f>
        <v>#N/A</v>
      </c>
      <c r="X195" s="538" t="e">
        <f ca="1">+IF(AND(ISNUMBER(OFFSET('Sanitation Data'!$D$10,0,10*ROW('Sanitation Data'!D189))),'Data Summary'!CM195="Yes"),OFFSET('Sanitation Data'!$D$10,0,10*ROW('Sanitation Data'!D189)),NA())</f>
        <v>#N/A</v>
      </c>
      <c r="Y195" s="538" t="e">
        <f ca="1">+IF(AND(ISNUMBER(OFFSET('Sanitation Data'!$D$11,0,10*ROW('Sanitation Data'!D189))),'Data Summary'!CN195="Yes"),OFFSET('Sanitation Data'!$D$11,0,10*ROW('Sanitation Data'!D189)),NA())</f>
        <v>#N/A</v>
      </c>
      <c r="Z195" s="538" t="e">
        <f ca="1">+IF(AND(ISNUMBER(OFFSET('Sanitation Data'!$D$12,0,10*ROW('Sanitation Data'!D189))),'Data Summary'!CO195="Yes"),OFFSET('Sanitation Data'!$D$12,0,10*ROW('Sanitation Data'!D189)),NA())</f>
        <v>#N/A</v>
      </c>
      <c r="AA195" s="538" t="e">
        <f ca="1">+IF(AND(ISNUMBER(OFFSET('Sanitation Data'!$E$4,0,10*ROW('Sanitation Data'!E189))),'Data Summary'!CP195="Yes"),100-OFFSET('Sanitation Data'!$E$4,0,10*ROW('Sanitation Data'!E189)),NA())</f>
        <v>#N/A</v>
      </c>
      <c r="AB195" s="538" t="e">
        <f ca="1">+IF(AND(ISNUMBER(OFFSET('Sanitation Data'!$E$6,0,10*ROW('Sanitation Data'!E189))),'Data Summary'!CQ195="Yes"),OFFSET('Sanitation Data'!$E$6,0,10*ROW('Sanitation Data'!E189)),NA())</f>
        <v>#N/A</v>
      </c>
      <c r="AC195" s="538" t="e">
        <f ca="1">+IF(AND(ISNUMBER(OFFSET('Sanitation Data'!$E$10,0,10*ROW('Sanitation Data'!E189))),'Data Summary'!CR195="Yes"),OFFSET('Sanitation Data'!$E$10,0,10*ROW('Sanitation Data'!E189)),NA())</f>
        <v>#N/A</v>
      </c>
      <c r="AD195" s="538" t="e">
        <f ca="1">+IF(AND(ISNUMBER(OFFSET('Sanitation Data'!$E$11,0,10*ROW('Sanitation Data'!E189))),'Data Summary'!CS195="Yes"),OFFSET('Sanitation Data'!$E$11,0,10*ROW('Sanitation Data'!E189)),NA())</f>
        <v>#N/A</v>
      </c>
      <c r="AE195" s="538" t="e">
        <f ca="1">+IF(AND(ISNUMBER(OFFSET('Sanitation Data'!$E$12,0,10*ROW('Sanitation Data'!E189))),'Data Summary'!CT195="Yes"),OFFSET('Sanitation Data'!$E$12,0,10*ROW('Sanitation Data'!E189)),NA())</f>
        <v>#N/A</v>
      </c>
      <c r="AF195" s="538" t="e">
        <f ca="1">+IF(AND(ISNUMBER(OFFSET('Sanitation Data'!$F$4,0,10*ROW('Sanitation Data'!F189))),'Data Summary'!CU195="Yes"),100-OFFSET('Sanitation Data'!$F$4,0,10*ROW('Sanitation Data'!F189)),NA())</f>
        <v>#N/A</v>
      </c>
      <c r="AG195" s="538" t="e">
        <f ca="1">+IF(AND(ISNUMBER(OFFSET('Sanitation Data'!$F$6,0,10*ROW('Sanitation Data'!F189))),'Data Summary'!CV195="Yes"),OFFSET('Sanitation Data'!$F$6,0,10*ROW('Sanitation Data'!F189)),NA())</f>
        <v>#N/A</v>
      </c>
      <c r="AH195" s="538" t="e">
        <f ca="1">+IF(AND(ISNUMBER(OFFSET('Sanitation Data'!$F$10,0,10*ROW('Sanitation Data'!F189))),'Data Summary'!CW195="Yes"),OFFSET('Sanitation Data'!$F$10,0,10*ROW('Sanitation Data'!F189)),NA())</f>
        <v>#N/A</v>
      </c>
      <c r="AI195" s="538" t="e">
        <f ca="1">+IF(AND(ISNUMBER(OFFSET('Sanitation Data'!$F$11,0,10*ROW('Sanitation Data'!F189))),'Data Summary'!CX195="Yes"),OFFSET('Sanitation Data'!$F$11,0,10*ROW('Sanitation Data'!F189)),NA())</f>
        <v>#N/A</v>
      </c>
      <c r="AJ195" s="538" t="e">
        <f ca="1">+IF(AND(ISNUMBER(OFFSET('Sanitation Data'!$F$12,0,10*ROW('Sanitation Data'!F189))),'Data Summary'!CY195="Yes"),OFFSET('Sanitation Data'!$F$12,0,10*ROW('Sanitation Data'!F189)),NA())</f>
        <v>#N/A</v>
      </c>
      <c r="AK195" s="538" t="e">
        <f ca="1">+IF(AND(ISNUMBER(OFFSET('Sanitation Data'!$G$4,0,10*ROW('Sanitation Data'!G189))),'Data Summary'!CZ195="Yes"),100-OFFSET('Sanitation Data'!$G$4,0,10*ROW('Sanitation Data'!G189)),NA())</f>
        <v>#N/A</v>
      </c>
      <c r="AL195" s="538" t="e">
        <f ca="1">+IF(AND(ISNUMBER(OFFSET('Sanitation Data'!$G$6,0,10*ROW('Sanitation Data'!G189))),'Data Summary'!DA195="Yes"),OFFSET('Sanitation Data'!$G$6,0,10*ROW('Sanitation Data'!G189)),NA())</f>
        <v>#N/A</v>
      </c>
      <c r="AM195" s="538" t="e">
        <f ca="1">+IF(AND(ISNUMBER(OFFSET('Sanitation Data'!$G$10,0,10*ROW('Sanitation Data'!G189))),'Data Summary'!DB195="Yes"),OFFSET('Sanitation Data'!$G$10,0,10*ROW('Sanitation Data'!G189)),NA())</f>
        <v>#N/A</v>
      </c>
      <c r="AN195" s="538" t="e">
        <f ca="1">+IF(AND(ISNUMBER(OFFSET('Sanitation Data'!$G$11,0,10*ROW('Sanitation Data'!G189))),'Data Summary'!DC195="Yes"),OFFSET('Sanitation Data'!$G$11,0,10*ROW('Sanitation Data'!G189)),NA())</f>
        <v>#N/A</v>
      </c>
      <c r="AO195" s="538" t="e">
        <f ca="1">+IF(AND(ISNUMBER(OFFSET('Sanitation Data'!$G$12,0,10*ROW('Sanitation Data'!G189))),'Data Summary'!DD195="Yes"),OFFSET('Sanitation Data'!$G$12,0,10*ROW('Sanitation Data'!G189)),NA())</f>
        <v>#N/A</v>
      </c>
      <c r="AP195" s="538" t="e">
        <f ca="1">+IF(AND(ISNUMBER(OFFSET('Sanitation Data'!$H$4,0,10*ROW('Sanitation Data'!H189))),'Data Summary'!DE195="Yes"),100-OFFSET('Sanitation Data'!$H$4,0,10*ROW('Sanitation Data'!H189)),NA())</f>
        <v>#N/A</v>
      </c>
      <c r="AQ195" s="538" t="e">
        <f ca="1">+IF(AND(ISNUMBER(OFFSET('Sanitation Data'!$H$6,0,10*ROW('Sanitation Data'!H189))),'Data Summary'!DF195="Yes"),OFFSET('Sanitation Data'!$H$6,0,10*ROW('Sanitation Data'!H189)),NA())</f>
        <v>#N/A</v>
      </c>
      <c r="AR195" s="538" t="e">
        <f ca="1">+IF(AND(ISNUMBER(OFFSET('Sanitation Data'!$H$10,0,10*ROW('Sanitation Data'!H189))),'Data Summary'!DG195="Yes"),OFFSET('Sanitation Data'!$H$10,0,10*ROW('Sanitation Data'!H189)),NA())</f>
        <v>#N/A</v>
      </c>
      <c r="AS195" s="538" t="e">
        <f ca="1">+IF(AND(ISNUMBER(OFFSET('Sanitation Data'!$H$11,0,10*ROW('Sanitation Data'!H189))),'Data Summary'!DH195="Yes"),OFFSET('Sanitation Data'!$H$11,0,10*ROW('Sanitation Data'!H189)),NA())</f>
        <v>#N/A</v>
      </c>
      <c r="AT195" s="538" t="e">
        <f ca="1">+IF(AND(ISNUMBER(OFFSET('Sanitation Data'!$H$12,0,10*ROW('Sanitation Data'!H189))),'Data Summary'!DI195="Yes"),OFFSET('Sanitation Data'!$H$12,0,10*ROW('Sanitation Data'!H189)),NA())</f>
        <v>#N/A</v>
      </c>
      <c r="AU195" s="538" t="e">
        <f ca="1">+IF(AND(ISNUMBER(OFFSET('Sanitation Data'!$I$4,0,10*ROW('Sanitation Data'!I189))),'Data Summary'!DJ195="Yes"),100-OFFSET('Sanitation Data'!$I$4,0,10*ROW('Sanitation Data'!I189)),NA())</f>
        <v>#N/A</v>
      </c>
      <c r="AV195" s="538" t="e">
        <f ca="1">+IF(AND(ISNUMBER(OFFSET('Sanitation Data'!$I$6,0,10*ROW('Sanitation Data'!I189))),'Data Summary'!DK195="Yes"),OFFSET('Sanitation Data'!$I$6,0,10*ROW('Sanitation Data'!I189)),NA())</f>
        <v>#N/A</v>
      </c>
      <c r="AW195" s="538" t="e">
        <f ca="1">+IF(AND(ISNUMBER(OFFSET('Sanitation Data'!$I$10,0,10*ROW('Sanitation Data'!I189))),'Data Summary'!DL195="Yes"),OFFSET('Sanitation Data'!$I$10,0,10*ROW('Sanitation Data'!I189)),NA())</f>
        <v>#N/A</v>
      </c>
      <c r="AX195" s="538" t="e">
        <f ca="1">+IF(AND(ISNUMBER(OFFSET('Sanitation Data'!$I$11,0,10*ROW('Sanitation Data'!I189))),'Data Summary'!DM195="Yes"),OFFSET('Sanitation Data'!$I$11,0,10*ROW('Sanitation Data'!I189)),NA())</f>
        <v>#N/A</v>
      </c>
      <c r="AY195" s="538" t="e">
        <f ca="1">+IF(AND(ISNUMBER(OFFSET('Sanitation Data'!$I$12,0,10*ROW('Sanitation Data'!I189))),'Data Summary'!DN195="Yes"),OFFSET('Sanitation Data'!$I$12,0,10*ROW('Sanitation Data'!I189)),NA())</f>
        <v>#N/A</v>
      </c>
      <c r="AZ195" s="539" t="e">
        <f ca="1">+IF(AND(ISNUMBER(OFFSET('Hygiene Data'!$D$5,0,10*ROW('Hygiene Data'!D189))),'Data Summary'!DO195="Yes"),OFFSET('Hygiene Data'!$D$5,0,10*ROW('Hygiene Data'!D189)),NA())</f>
        <v>#N/A</v>
      </c>
      <c r="BA195" s="539" t="e">
        <f ca="1">+IF(AND(ISNUMBER(OFFSET('Hygiene Data'!$D$7,0,10*ROW('Hygiene Data'!D189))),'Data Summary'!DP195="Yes"),OFFSET('Hygiene Data'!$D$7,0,10*ROW('Hygiene Data'!D189)),NA())</f>
        <v>#N/A</v>
      </c>
      <c r="BB195" s="539" t="e">
        <f ca="1">+IF(AND(ISNUMBER(OFFSET('Hygiene Data'!$D$9,0,10*ROW('Hygiene Data'!D189))),'Data Summary'!DQ195="Yes"),OFFSET('Hygiene Data'!$D$9,0,10*ROW('Hygiene Data'!D189)),NA())</f>
        <v>#N/A</v>
      </c>
      <c r="BC195" s="539" t="e">
        <f ca="1">+IF(AND(ISNUMBER(OFFSET('Hygiene Data'!$E$5,0,10*ROW('Hygiene Data'!E189))),'Data Summary'!DR195="Yes"),OFFSET('Hygiene Data'!$E$5,0,10*ROW('Hygiene Data'!E189)),NA())</f>
        <v>#N/A</v>
      </c>
      <c r="BD195" s="539" t="e">
        <f ca="1">+IF(AND(ISNUMBER(OFFSET('Hygiene Data'!$E$7,0,10*ROW('Hygiene Data'!E189))),'Data Summary'!DS195="Yes"),OFFSET('Hygiene Data'!$E$7,0,10*ROW('Hygiene Data'!E189)),NA())</f>
        <v>#N/A</v>
      </c>
      <c r="BE195" s="539" t="e">
        <f ca="1">+IF(AND(ISNUMBER(OFFSET('Hygiene Data'!$E$9,0,10*ROW('Hygiene Data'!E189))),'Data Summary'!DT195="Yes"),OFFSET('Hygiene Data'!$E$9,0,10*ROW('Hygiene Data'!E189)),NA())</f>
        <v>#N/A</v>
      </c>
      <c r="BF195" s="539" t="e">
        <f ca="1">+IF(AND(ISNUMBER(OFFSET('Hygiene Data'!$F$5,0,10*ROW('Hygiene Data'!F189))),'Data Summary'!DU195="Yes"),OFFSET('Hygiene Data'!$F$5,0,10*ROW('Hygiene Data'!F189)),NA())</f>
        <v>#N/A</v>
      </c>
      <c r="BG195" s="539" t="e">
        <f ca="1">+IF(AND(ISNUMBER(OFFSET('Hygiene Data'!$F$7,0,10*ROW('Hygiene Data'!F189))),'Data Summary'!DV195="Yes"),OFFSET('Hygiene Data'!$F$7,0,10*ROW('Hygiene Data'!F189)),NA())</f>
        <v>#N/A</v>
      </c>
      <c r="BH195" s="539" t="e">
        <f ca="1">+IF(AND(ISNUMBER(OFFSET('Hygiene Data'!$F$9,0,10*ROW('Hygiene Data'!F189))),'Data Summary'!DW195="Yes"),OFFSET('Hygiene Data'!$F$9,0,10*ROW('Hygiene Data'!F189)),NA())</f>
        <v>#N/A</v>
      </c>
      <c r="BI195" s="539" t="e">
        <f ca="1">+IF(AND(ISNUMBER(OFFSET('Hygiene Data'!$G$5,0,10*ROW('Hygiene Data'!G189))),'Data Summary'!DX195="Yes"),OFFSET('Hygiene Data'!$G$5,0,10*ROW('Hygiene Data'!G189)),NA())</f>
        <v>#N/A</v>
      </c>
      <c r="BJ195" s="539" t="e">
        <f ca="1">+IF(AND(ISNUMBER(OFFSET('Hygiene Data'!$G$7,0,10*ROW('Hygiene Data'!G189))),'Data Summary'!DY195="Yes"),OFFSET('Hygiene Data'!$G$7,0,10*ROW('Hygiene Data'!G189)),NA())</f>
        <v>#N/A</v>
      </c>
      <c r="BK195" s="539" t="e">
        <f ca="1">+IF(AND(ISNUMBER(OFFSET('Hygiene Data'!$G$9,0,10*ROW('Hygiene Data'!G189))),'Data Summary'!DZ195="Yes"),OFFSET('Hygiene Data'!$G$9,0,10*ROW('Hygiene Data'!G189)),NA())</f>
        <v>#N/A</v>
      </c>
      <c r="BL195" s="539" t="e">
        <f ca="1">+IF(AND(ISNUMBER(OFFSET('Hygiene Data'!$H$5,0,10*ROW('Hygiene Data'!H189))),'Data Summary'!EA195="Yes"),OFFSET('Hygiene Data'!$H$5,0,10*ROW('Hygiene Data'!H189)),NA())</f>
        <v>#N/A</v>
      </c>
      <c r="BM195" s="539" t="e">
        <f ca="1">+IF(AND(ISNUMBER(OFFSET('Hygiene Data'!$H$7,0,10*ROW('Hygiene Data'!H189))),'Data Summary'!EB195="Yes"),OFFSET('Hygiene Data'!$H$7,0,10*ROW('Hygiene Data'!H189)),NA())</f>
        <v>#N/A</v>
      </c>
      <c r="BN195" s="539" t="e">
        <f ca="1">+IF(AND(ISNUMBER(OFFSET('Hygiene Data'!$H$9,0,10*ROW('Hygiene Data'!H189))),'Data Summary'!EC195="Yes"),OFFSET('Hygiene Data'!$H$9,0,10*ROW('Hygiene Data'!H189)),NA())</f>
        <v>#N/A</v>
      </c>
      <c r="BO195" s="539" t="e">
        <f ca="1">+IF(AND(ISNUMBER(OFFSET('Hygiene Data'!$I$5,0,10*ROW('Hygiene Data'!I189))),'Data Summary'!ED195="Yes"),OFFSET('Hygiene Data'!$I$5,0,10*ROW('Hygiene Data'!I189)),NA())</f>
        <v>#N/A</v>
      </c>
      <c r="BP195" s="539" t="e">
        <f ca="1">+IF(AND(ISNUMBER(OFFSET('Hygiene Data'!$I$7,0,10*ROW('Hygiene Data'!I189))),'Data Summary'!EE195="Yes"),OFFSET('Hygiene Data'!$I$7,0,10*ROW('Hygiene Data'!I189)),NA())</f>
        <v>#N/A</v>
      </c>
      <c r="BQ195" s="539" t="e">
        <f ca="1">+IF(AND(ISNUMBER(OFFSET('Hygiene Data'!$I$9,0,10*ROW('Hygiene Data'!I189))),'Data Summary'!EF195="Yes"),OFFSET('Hygiene Data'!$I$9,0,10*ROW('Hygiene Data'!I189)),NA())</f>
        <v>#N/A</v>
      </c>
    </row>
    <row r="196" spans="1:69" x14ac:dyDescent="0.25">
      <c r="A196" s="535" t="e">
        <f ca="1">+RIGHT('Data Summary'!A196,LEN('Data Summary'!A196)-9)</f>
        <v>#VALUE!</v>
      </c>
      <c r="B196" s="509" t="str">
        <f ca="1">+IF(ISTEXT('Data Summary'!B196),'Data Summary'!B196,"")</f>
        <v/>
      </c>
      <c r="C196" s="536" t="e">
        <f ca="1">+VALUE('Data Summary'!C196)</f>
        <v>#VALUE!</v>
      </c>
      <c r="D196" s="537" t="e">
        <f ca="1">+IF(AND(ISNUMBER(OFFSET('Water Data'!$D$4,0,10*ROW('Water Data'!D190))),'Data Summary'!BS196="Yes"),100-OFFSET('Water Data'!$D$4,0,10*ROW('Water Data'!D190)),NA())</f>
        <v>#N/A</v>
      </c>
      <c r="E196" s="537" t="e">
        <f ca="1">+IF(AND(ISNUMBER(OFFSET('Water Data'!$D$6,0,10*ROW('Water Data'!D190))),'Data Summary'!BT196="Yes"),OFFSET('Water Data'!$D$6,0,10*ROW('Water Data'!D190)),NA())</f>
        <v>#N/A</v>
      </c>
      <c r="F196" s="537" t="e">
        <f ca="1">+IF(AND(ISNUMBER(OFFSET('Water Data'!$D$9,0,10*ROW('Water Data'!D190))),'Data Summary'!BU196="Yes"),OFFSET('Water Data'!$D$9,0,10*ROW('Water Data'!D190)),NA())</f>
        <v>#N/A</v>
      </c>
      <c r="G196" s="537" t="e">
        <f ca="1">+IF(AND(ISNUMBER(OFFSET('Water Data'!$E$4,0,10*ROW('Water Data'!E190))),'Data Summary'!BV196="Yes"),100-OFFSET('Water Data'!$E$4,0,10*ROW('Water Data'!E190)),NA())</f>
        <v>#N/A</v>
      </c>
      <c r="H196" s="537" t="e">
        <f ca="1">+IF(AND(ISNUMBER(OFFSET('Water Data'!$E$6,0,10*ROW('Water Data'!E190))),'Data Summary'!BW196="Yes"),OFFSET('Water Data'!$E$6,0,10*ROW('Water Data'!E190)),NA())</f>
        <v>#N/A</v>
      </c>
      <c r="I196" s="537" t="e">
        <f ca="1">+IF(AND(ISNUMBER(OFFSET('Water Data'!$E$9,0,10*ROW('Water Data'!E190))),'Data Summary'!BX196="Yes"),OFFSET('Water Data'!$E$9,0,10*ROW('Water Data'!E190)),NA())</f>
        <v>#N/A</v>
      </c>
      <c r="J196" s="537" t="e">
        <f ca="1">+IF(AND(ISNUMBER(OFFSET('Water Data'!$F$4,0,10*ROW('Water Data'!F190))),'Data Summary'!BY196="Yes"),100-OFFSET('Water Data'!$F$4,0,10*ROW('Water Data'!F190)),NA())</f>
        <v>#N/A</v>
      </c>
      <c r="K196" s="537" t="e">
        <f ca="1">+IF(AND(ISNUMBER(OFFSET('Water Data'!$F$6,0,10*ROW('Water Data'!F190))),'Data Summary'!BZ196="Yes"),OFFSET('Water Data'!$F$6,0,10*ROW('Water Data'!F190)),NA())</f>
        <v>#N/A</v>
      </c>
      <c r="L196" s="537" t="e">
        <f ca="1">+IF(AND(ISNUMBER(OFFSET('Water Data'!$F$9,0,10*ROW('Water Data'!F190))),'Data Summary'!CA196="Yes"),OFFSET('Water Data'!$F$9,0,10*ROW('Water Data'!F190)),NA())</f>
        <v>#N/A</v>
      </c>
      <c r="M196" s="537" t="e">
        <f ca="1">+IF(AND(ISNUMBER(OFFSET('Water Data'!$G$4,0,10*ROW('Water Data'!G190))),'Data Summary'!CB196="Yes"),100-OFFSET('Water Data'!$G$4,0,10*ROW('Water Data'!G190)),NA())</f>
        <v>#N/A</v>
      </c>
      <c r="N196" s="537" t="e">
        <f ca="1">+IF(AND(ISNUMBER(OFFSET('Water Data'!$G$6,0,10*ROW('Water Data'!G190))),'Data Summary'!CC196="Yes"),OFFSET('Water Data'!$G$6,0,10*ROW('Water Data'!G190)),NA())</f>
        <v>#N/A</v>
      </c>
      <c r="O196" s="537" t="e">
        <f ca="1">+IF(AND(ISNUMBER(OFFSET('Water Data'!$G$9,0,10*ROW('Water Data'!G190))),'Data Summary'!CD196="Yes"),OFFSET('Water Data'!$G$9,0,10*ROW('Water Data'!G190)),NA())</f>
        <v>#N/A</v>
      </c>
      <c r="P196" s="537" t="e">
        <f ca="1">+IF(AND(ISNUMBER(OFFSET('Water Data'!$H$4,0,10*ROW('Water Data'!H190))),'Data Summary'!CE196="Yes"),100-OFFSET('Water Data'!$H$4,0,10*ROW('Water Data'!H190)),NA())</f>
        <v>#N/A</v>
      </c>
      <c r="Q196" s="537" t="e">
        <f ca="1">+IF(AND(ISNUMBER(OFFSET('Water Data'!$H$6,0,10*ROW('Water Data'!H190))),'Data Summary'!CF196="Yes"),OFFSET('Water Data'!$H$6,0,10*ROW('Water Data'!H190)),NA())</f>
        <v>#N/A</v>
      </c>
      <c r="R196" s="537" t="e">
        <f ca="1">+IF(AND(ISNUMBER(OFFSET('Water Data'!$H$9,0,10*ROW('Water Data'!H190))),'Data Summary'!CG196="Yes"),OFFSET('Water Data'!$H$9,0,10*ROW('Water Data'!H190)),NA())</f>
        <v>#N/A</v>
      </c>
      <c r="S196" s="537" t="e">
        <f ca="1">+IF(AND(ISNUMBER(OFFSET('Water Data'!$I$4,0,10*ROW('Water Data'!I190))),'Data Summary'!CH196="Yes"),100-OFFSET('Water Data'!$I$4,0,10*ROW('Water Data'!I190)),NA())</f>
        <v>#N/A</v>
      </c>
      <c r="T196" s="537" t="e">
        <f ca="1">+IF(AND(ISNUMBER(OFFSET('Water Data'!$I$6,0,10*ROW('Water Data'!I190))),'Data Summary'!CI196="Yes"),OFFSET('Water Data'!$I$6,0,10*ROW('Water Data'!I190)),NA())</f>
        <v>#N/A</v>
      </c>
      <c r="U196" s="537" t="e">
        <f ca="1">+IF(AND(ISNUMBER(OFFSET('Water Data'!$I$9,0,10*ROW('Water Data'!I190))),'Data Summary'!CJ196="Yes"),OFFSET('Water Data'!$I$9,0,10*ROW('Water Data'!I190)),NA())</f>
        <v>#N/A</v>
      </c>
      <c r="V196" s="538" t="e">
        <f ca="1">+IF(AND(ISNUMBER(OFFSET('Sanitation Data'!$D$4,0,10*ROW('Sanitation Data'!D190))),'Data Summary'!CK196="Yes"),100-OFFSET('Sanitation Data'!$D$4,0,10*ROW('Sanitation Data'!D190)),NA())</f>
        <v>#N/A</v>
      </c>
      <c r="W196" s="538" t="e">
        <f ca="1">+IF(AND(ISNUMBER(OFFSET('Sanitation Data'!$D$6,0,10*ROW('Sanitation Data'!D190))),'Data Summary'!CL196="Yes"),OFFSET('Sanitation Data'!$D$6,0,10*ROW('Sanitation Data'!D190)),NA())</f>
        <v>#N/A</v>
      </c>
      <c r="X196" s="538" t="e">
        <f ca="1">+IF(AND(ISNUMBER(OFFSET('Sanitation Data'!$D$10,0,10*ROW('Sanitation Data'!D190))),'Data Summary'!CM196="Yes"),OFFSET('Sanitation Data'!$D$10,0,10*ROW('Sanitation Data'!D190)),NA())</f>
        <v>#N/A</v>
      </c>
      <c r="Y196" s="538" t="e">
        <f ca="1">+IF(AND(ISNUMBER(OFFSET('Sanitation Data'!$D$11,0,10*ROW('Sanitation Data'!D190))),'Data Summary'!CN196="Yes"),OFFSET('Sanitation Data'!$D$11,0,10*ROW('Sanitation Data'!D190)),NA())</f>
        <v>#N/A</v>
      </c>
      <c r="Z196" s="538" t="e">
        <f ca="1">+IF(AND(ISNUMBER(OFFSET('Sanitation Data'!$D$12,0,10*ROW('Sanitation Data'!D190))),'Data Summary'!CO196="Yes"),OFFSET('Sanitation Data'!$D$12,0,10*ROW('Sanitation Data'!D190)),NA())</f>
        <v>#N/A</v>
      </c>
      <c r="AA196" s="538" t="e">
        <f ca="1">+IF(AND(ISNUMBER(OFFSET('Sanitation Data'!$E$4,0,10*ROW('Sanitation Data'!E190))),'Data Summary'!CP196="Yes"),100-OFFSET('Sanitation Data'!$E$4,0,10*ROW('Sanitation Data'!E190)),NA())</f>
        <v>#N/A</v>
      </c>
      <c r="AB196" s="538" t="e">
        <f ca="1">+IF(AND(ISNUMBER(OFFSET('Sanitation Data'!$E$6,0,10*ROW('Sanitation Data'!E190))),'Data Summary'!CQ196="Yes"),OFFSET('Sanitation Data'!$E$6,0,10*ROW('Sanitation Data'!E190)),NA())</f>
        <v>#N/A</v>
      </c>
      <c r="AC196" s="538" t="e">
        <f ca="1">+IF(AND(ISNUMBER(OFFSET('Sanitation Data'!$E$10,0,10*ROW('Sanitation Data'!E190))),'Data Summary'!CR196="Yes"),OFFSET('Sanitation Data'!$E$10,0,10*ROW('Sanitation Data'!E190)),NA())</f>
        <v>#N/A</v>
      </c>
      <c r="AD196" s="538" t="e">
        <f ca="1">+IF(AND(ISNUMBER(OFFSET('Sanitation Data'!$E$11,0,10*ROW('Sanitation Data'!E190))),'Data Summary'!CS196="Yes"),OFFSET('Sanitation Data'!$E$11,0,10*ROW('Sanitation Data'!E190)),NA())</f>
        <v>#N/A</v>
      </c>
      <c r="AE196" s="538" t="e">
        <f ca="1">+IF(AND(ISNUMBER(OFFSET('Sanitation Data'!$E$12,0,10*ROW('Sanitation Data'!E190))),'Data Summary'!CT196="Yes"),OFFSET('Sanitation Data'!$E$12,0,10*ROW('Sanitation Data'!E190)),NA())</f>
        <v>#N/A</v>
      </c>
      <c r="AF196" s="538" t="e">
        <f ca="1">+IF(AND(ISNUMBER(OFFSET('Sanitation Data'!$F$4,0,10*ROW('Sanitation Data'!F190))),'Data Summary'!CU196="Yes"),100-OFFSET('Sanitation Data'!$F$4,0,10*ROW('Sanitation Data'!F190)),NA())</f>
        <v>#N/A</v>
      </c>
      <c r="AG196" s="538" t="e">
        <f ca="1">+IF(AND(ISNUMBER(OFFSET('Sanitation Data'!$F$6,0,10*ROW('Sanitation Data'!F190))),'Data Summary'!CV196="Yes"),OFFSET('Sanitation Data'!$F$6,0,10*ROW('Sanitation Data'!F190)),NA())</f>
        <v>#N/A</v>
      </c>
      <c r="AH196" s="538" t="e">
        <f ca="1">+IF(AND(ISNUMBER(OFFSET('Sanitation Data'!$F$10,0,10*ROW('Sanitation Data'!F190))),'Data Summary'!CW196="Yes"),OFFSET('Sanitation Data'!$F$10,0,10*ROW('Sanitation Data'!F190)),NA())</f>
        <v>#N/A</v>
      </c>
      <c r="AI196" s="538" t="e">
        <f ca="1">+IF(AND(ISNUMBER(OFFSET('Sanitation Data'!$F$11,0,10*ROW('Sanitation Data'!F190))),'Data Summary'!CX196="Yes"),OFFSET('Sanitation Data'!$F$11,0,10*ROW('Sanitation Data'!F190)),NA())</f>
        <v>#N/A</v>
      </c>
      <c r="AJ196" s="538" t="e">
        <f ca="1">+IF(AND(ISNUMBER(OFFSET('Sanitation Data'!$F$12,0,10*ROW('Sanitation Data'!F190))),'Data Summary'!CY196="Yes"),OFFSET('Sanitation Data'!$F$12,0,10*ROW('Sanitation Data'!F190)),NA())</f>
        <v>#N/A</v>
      </c>
      <c r="AK196" s="538" t="e">
        <f ca="1">+IF(AND(ISNUMBER(OFFSET('Sanitation Data'!$G$4,0,10*ROW('Sanitation Data'!G190))),'Data Summary'!CZ196="Yes"),100-OFFSET('Sanitation Data'!$G$4,0,10*ROW('Sanitation Data'!G190)),NA())</f>
        <v>#N/A</v>
      </c>
      <c r="AL196" s="538" t="e">
        <f ca="1">+IF(AND(ISNUMBER(OFFSET('Sanitation Data'!$G$6,0,10*ROW('Sanitation Data'!G190))),'Data Summary'!DA196="Yes"),OFFSET('Sanitation Data'!$G$6,0,10*ROW('Sanitation Data'!G190)),NA())</f>
        <v>#N/A</v>
      </c>
      <c r="AM196" s="538" t="e">
        <f ca="1">+IF(AND(ISNUMBER(OFFSET('Sanitation Data'!$G$10,0,10*ROW('Sanitation Data'!G190))),'Data Summary'!DB196="Yes"),OFFSET('Sanitation Data'!$G$10,0,10*ROW('Sanitation Data'!G190)),NA())</f>
        <v>#N/A</v>
      </c>
      <c r="AN196" s="538" t="e">
        <f ca="1">+IF(AND(ISNUMBER(OFFSET('Sanitation Data'!$G$11,0,10*ROW('Sanitation Data'!G190))),'Data Summary'!DC196="Yes"),OFFSET('Sanitation Data'!$G$11,0,10*ROW('Sanitation Data'!G190)),NA())</f>
        <v>#N/A</v>
      </c>
      <c r="AO196" s="538" t="e">
        <f ca="1">+IF(AND(ISNUMBER(OFFSET('Sanitation Data'!$G$12,0,10*ROW('Sanitation Data'!G190))),'Data Summary'!DD196="Yes"),OFFSET('Sanitation Data'!$G$12,0,10*ROW('Sanitation Data'!G190)),NA())</f>
        <v>#N/A</v>
      </c>
      <c r="AP196" s="538" t="e">
        <f ca="1">+IF(AND(ISNUMBER(OFFSET('Sanitation Data'!$H$4,0,10*ROW('Sanitation Data'!H190))),'Data Summary'!DE196="Yes"),100-OFFSET('Sanitation Data'!$H$4,0,10*ROW('Sanitation Data'!H190)),NA())</f>
        <v>#N/A</v>
      </c>
      <c r="AQ196" s="538" t="e">
        <f ca="1">+IF(AND(ISNUMBER(OFFSET('Sanitation Data'!$H$6,0,10*ROW('Sanitation Data'!H190))),'Data Summary'!DF196="Yes"),OFFSET('Sanitation Data'!$H$6,0,10*ROW('Sanitation Data'!H190)),NA())</f>
        <v>#N/A</v>
      </c>
      <c r="AR196" s="538" t="e">
        <f ca="1">+IF(AND(ISNUMBER(OFFSET('Sanitation Data'!$H$10,0,10*ROW('Sanitation Data'!H190))),'Data Summary'!DG196="Yes"),OFFSET('Sanitation Data'!$H$10,0,10*ROW('Sanitation Data'!H190)),NA())</f>
        <v>#N/A</v>
      </c>
      <c r="AS196" s="538" t="e">
        <f ca="1">+IF(AND(ISNUMBER(OFFSET('Sanitation Data'!$H$11,0,10*ROW('Sanitation Data'!H190))),'Data Summary'!DH196="Yes"),OFFSET('Sanitation Data'!$H$11,0,10*ROW('Sanitation Data'!H190)),NA())</f>
        <v>#N/A</v>
      </c>
      <c r="AT196" s="538" t="e">
        <f ca="1">+IF(AND(ISNUMBER(OFFSET('Sanitation Data'!$H$12,0,10*ROW('Sanitation Data'!H190))),'Data Summary'!DI196="Yes"),OFFSET('Sanitation Data'!$H$12,0,10*ROW('Sanitation Data'!H190)),NA())</f>
        <v>#N/A</v>
      </c>
      <c r="AU196" s="538" t="e">
        <f ca="1">+IF(AND(ISNUMBER(OFFSET('Sanitation Data'!$I$4,0,10*ROW('Sanitation Data'!I190))),'Data Summary'!DJ196="Yes"),100-OFFSET('Sanitation Data'!$I$4,0,10*ROW('Sanitation Data'!I190)),NA())</f>
        <v>#N/A</v>
      </c>
      <c r="AV196" s="538" t="e">
        <f ca="1">+IF(AND(ISNUMBER(OFFSET('Sanitation Data'!$I$6,0,10*ROW('Sanitation Data'!I190))),'Data Summary'!DK196="Yes"),OFFSET('Sanitation Data'!$I$6,0,10*ROW('Sanitation Data'!I190)),NA())</f>
        <v>#N/A</v>
      </c>
      <c r="AW196" s="538" t="e">
        <f ca="1">+IF(AND(ISNUMBER(OFFSET('Sanitation Data'!$I$10,0,10*ROW('Sanitation Data'!I190))),'Data Summary'!DL196="Yes"),OFFSET('Sanitation Data'!$I$10,0,10*ROW('Sanitation Data'!I190)),NA())</f>
        <v>#N/A</v>
      </c>
      <c r="AX196" s="538" t="e">
        <f ca="1">+IF(AND(ISNUMBER(OFFSET('Sanitation Data'!$I$11,0,10*ROW('Sanitation Data'!I190))),'Data Summary'!DM196="Yes"),OFFSET('Sanitation Data'!$I$11,0,10*ROW('Sanitation Data'!I190)),NA())</f>
        <v>#N/A</v>
      </c>
      <c r="AY196" s="538" t="e">
        <f ca="1">+IF(AND(ISNUMBER(OFFSET('Sanitation Data'!$I$12,0,10*ROW('Sanitation Data'!I190))),'Data Summary'!DN196="Yes"),OFFSET('Sanitation Data'!$I$12,0,10*ROW('Sanitation Data'!I190)),NA())</f>
        <v>#N/A</v>
      </c>
      <c r="AZ196" s="539" t="e">
        <f ca="1">+IF(AND(ISNUMBER(OFFSET('Hygiene Data'!$D$5,0,10*ROW('Hygiene Data'!D190))),'Data Summary'!DO196="Yes"),OFFSET('Hygiene Data'!$D$5,0,10*ROW('Hygiene Data'!D190)),NA())</f>
        <v>#N/A</v>
      </c>
      <c r="BA196" s="539" t="e">
        <f ca="1">+IF(AND(ISNUMBER(OFFSET('Hygiene Data'!$D$7,0,10*ROW('Hygiene Data'!D190))),'Data Summary'!DP196="Yes"),OFFSET('Hygiene Data'!$D$7,0,10*ROW('Hygiene Data'!D190)),NA())</f>
        <v>#N/A</v>
      </c>
      <c r="BB196" s="539" t="e">
        <f ca="1">+IF(AND(ISNUMBER(OFFSET('Hygiene Data'!$D$9,0,10*ROW('Hygiene Data'!D190))),'Data Summary'!DQ196="Yes"),OFFSET('Hygiene Data'!$D$9,0,10*ROW('Hygiene Data'!D190)),NA())</f>
        <v>#N/A</v>
      </c>
      <c r="BC196" s="539" t="e">
        <f ca="1">+IF(AND(ISNUMBER(OFFSET('Hygiene Data'!$E$5,0,10*ROW('Hygiene Data'!E190))),'Data Summary'!DR196="Yes"),OFFSET('Hygiene Data'!$E$5,0,10*ROW('Hygiene Data'!E190)),NA())</f>
        <v>#N/A</v>
      </c>
      <c r="BD196" s="539" t="e">
        <f ca="1">+IF(AND(ISNUMBER(OFFSET('Hygiene Data'!$E$7,0,10*ROW('Hygiene Data'!E190))),'Data Summary'!DS196="Yes"),OFFSET('Hygiene Data'!$E$7,0,10*ROW('Hygiene Data'!E190)),NA())</f>
        <v>#N/A</v>
      </c>
      <c r="BE196" s="539" t="e">
        <f ca="1">+IF(AND(ISNUMBER(OFFSET('Hygiene Data'!$E$9,0,10*ROW('Hygiene Data'!E190))),'Data Summary'!DT196="Yes"),OFFSET('Hygiene Data'!$E$9,0,10*ROW('Hygiene Data'!E190)),NA())</f>
        <v>#N/A</v>
      </c>
      <c r="BF196" s="539" t="e">
        <f ca="1">+IF(AND(ISNUMBER(OFFSET('Hygiene Data'!$F$5,0,10*ROW('Hygiene Data'!F190))),'Data Summary'!DU196="Yes"),OFFSET('Hygiene Data'!$F$5,0,10*ROW('Hygiene Data'!F190)),NA())</f>
        <v>#N/A</v>
      </c>
      <c r="BG196" s="539" t="e">
        <f ca="1">+IF(AND(ISNUMBER(OFFSET('Hygiene Data'!$F$7,0,10*ROW('Hygiene Data'!F190))),'Data Summary'!DV196="Yes"),OFFSET('Hygiene Data'!$F$7,0,10*ROW('Hygiene Data'!F190)),NA())</f>
        <v>#N/A</v>
      </c>
      <c r="BH196" s="539" t="e">
        <f ca="1">+IF(AND(ISNUMBER(OFFSET('Hygiene Data'!$F$9,0,10*ROW('Hygiene Data'!F190))),'Data Summary'!DW196="Yes"),OFFSET('Hygiene Data'!$F$9,0,10*ROW('Hygiene Data'!F190)),NA())</f>
        <v>#N/A</v>
      </c>
      <c r="BI196" s="539" t="e">
        <f ca="1">+IF(AND(ISNUMBER(OFFSET('Hygiene Data'!$G$5,0,10*ROW('Hygiene Data'!G190))),'Data Summary'!DX196="Yes"),OFFSET('Hygiene Data'!$G$5,0,10*ROW('Hygiene Data'!G190)),NA())</f>
        <v>#N/A</v>
      </c>
      <c r="BJ196" s="539" t="e">
        <f ca="1">+IF(AND(ISNUMBER(OFFSET('Hygiene Data'!$G$7,0,10*ROW('Hygiene Data'!G190))),'Data Summary'!DY196="Yes"),OFFSET('Hygiene Data'!$G$7,0,10*ROW('Hygiene Data'!G190)),NA())</f>
        <v>#N/A</v>
      </c>
      <c r="BK196" s="539" t="e">
        <f ca="1">+IF(AND(ISNUMBER(OFFSET('Hygiene Data'!$G$9,0,10*ROW('Hygiene Data'!G190))),'Data Summary'!DZ196="Yes"),OFFSET('Hygiene Data'!$G$9,0,10*ROW('Hygiene Data'!G190)),NA())</f>
        <v>#N/A</v>
      </c>
      <c r="BL196" s="539" t="e">
        <f ca="1">+IF(AND(ISNUMBER(OFFSET('Hygiene Data'!$H$5,0,10*ROW('Hygiene Data'!H190))),'Data Summary'!EA196="Yes"),OFFSET('Hygiene Data'!$H$5,0,10*ROW('Hygiene Data'!H190)),NA())</f>
        <v>#N/A</v>
      </c>
      <c r="BM196" s="539" t="e">
        <f ca="1">+IF(AND(ISNUMBER(OFFSET('Hygiene Data'!$H$7,0,10*ROW('Hygiene Data'!H190))),'Data Summary'!EB196="Yes"),OFFSET('Hygiene Data'!$H$7,0,10*ROW('Hygiene Data'!H190)),NA())</f>
        <v>#N/A</v>
      </c>
      <c r="BN196" s="539" t="e">
        <f ca="1">+IF(AND(ISNUMBER(OFFSET('Hygiene Data'!$H$9,0,10*ROW('Hygiene Data'!H190))),'Data Summary'!EC196="Yes"),OFFSET('Hygiene Data'!$H$9,0,10*ROW('Hygiene Data'!H190)),NA())</f>
        <v>#N/A</v>
      </c>
      <c r="BO196" s="539" t="e">
        <f ca="1">+IF(AND(ISNUMBER(OFFSET('Hygiene Data'!$I$5,0,10*ROW('Hygiene Data'!I190))),'Data Summary'!ED196="Yes"),OFFSET('Hygiene Data'!$I$5,0,10*ROW('Hygiene Data'!I190)),NA())</f>
        <v>#N/A</v>
      </c>
      <c r="BP196" s="539" t="e">
        <f ca="1">+IF(AND(ISNUMBER(OFFSET('Hygiene Data'!$I$7,0,10*ROW('Hygiene Data'!I190))),'Data Summary'!EE196="Yes"),OFFSET('Hygiene Data'!$I$7,0,10*ROW('Hygiene Data'!I190)),NA())</f>
        <v>#N/A</v>
      </c>
      <c r="BQ196" s="539" t="e">
        <f ca="1">+IF(AND(ISNUMBER(OFFSET('Hygiene Data'!$I$9,0,10*ROW('Hygiene Data'!I190))),'Data Summary'!EF196="Yes"),OFFSET('Hygiene Data'!$I$9,0,10*ROW('Hygiene Data'!I190)),NA())</f>
        <v>#N/A</v>
      </c>
    </row>
    <row r="197" spans="1:69" x14ac:dyDescent="0.25">
      <c r="A197" s="535" t="e">
        <f ca="1">+RIGHT('Data Summary'!A197,LEN('Data Summary'!A197)-9)</f>
        <v>#VALUE!</v>
      </c>
      <c r="B197" s="509" t="str">
        <f ca="1">+IF(ISTEXT('Data Summary'!B197),'Data Summary'!B197,"")</f>
        <v/>
      </c>
      <c r="C197" s="536" t="e">
        <f ca="1">+VALUE('Data Summary'!C197)</f>
        <v>#VALUE!</v>
      </c>
      <c r="D197" s="537" t="e">
        <f ca="1">+IF(AND(ISNUMBER(OFFSET('Water Data'!$D$4,0,10*ROW('Water Data'!D191))),'Data Summary'!BS197="Yes"),100-OFFSET('Water Data'!$D$4,0,10*ROW('Water Data'!D191)),NA())</f>
        <v>#N/A</v>
      </c>
      <c r="E197" s="537" t="e">
        <f ca="1">+IF(AND(ISNUMBER(OFFSET('Water Data'!$D$6,0,10*ROW('Water Data'!D191))),'Data Summary'!BT197="Yes"),OFFSET('Water Data'!$D$6,0,10*ROW('Water Data'!D191)),NA())</f>
        <v>#N/A</v>
      </c>
      <c r="F197" s="537" t="e">
        <f ca="1">+IF(AND(ISNUMBER(OFFSET('Water Data'!$D$9,0,10*ROW('Water Data'!D191))),'Data Summary'!BU197="Yes"),OFFSET('Water Data'!$D$9,0,10*ROW('Water Data'!D191)),NA())</f>
        <v>#N/A</v>
      </c>
      <c r="G197" s="537" t="e">
        <f ca="1">+IF(AND(ISNUMBER(OFFSET('Water Data'!$E$4,0,10*ROW('Water Data'!E191))),'Data Summary'!BV197="Yes"),100-OFFSET('Water Data'!$E$4,0,10*ROW('Water Data'!E191)),NA())</f>
        <v>#N/A</v>
      </c>
      <c r="H197" s="537" t="e">
        <f ca="1">+IF(AND(ISNUMBER(OFFSET('Water Data'!$E$6,0,10*ROW('Water Data'!E191))),'Data Summary'!BW197="Yes"),OFFSET('Water Data'!$E$6,0,10*ROW('Water Data'!E191)),NA())</f>
        <v>#N/A</v>
      </c>
      <c r="I197" s="537" t="e">
        <f ca="1">+IF(AND(ISNUMBER(OFFSET('Water Data'!$E$9,0,10*ROW('Water Data'!E191))),'Data Summary'!BX197="Yes"),OFFSET('Water Data'!$E$9,0,10*ROW('Water Data'!E191)),NA())</f>
        <v>#N/A</v>
      </c>
      <c r="J197" s="537" t="e">
        <f ca="1">+IF(AND(ISNUMBER(OFFSET('Water Data'!$F$4,0,10*ROW('Water Data'!F191))),'Data Summary'!BY197="Yes"),100-OFFSET('Water Data'!$F$4,0,10*ROW('Water Data'!F191)),NA())</f>
        <v>#N/A</v>
      </c>
      <c r="K197" s="537" t="e">
        <f ca="1">+IF(AND(ISNUMBER(OFFSET('Water Data'!$F$6,0,10*ROW('Water Data'!F191))),'Data Summary'!BZ197="Yes"),OFFSET('Water Data'!$F$6,0,10*ROW('Water Data'!F191)),NA())</f>
        <v>#N/A</v>
      </c>
      <c r="L197" s="537" t="e">
        <f ca="1">+IF(AND(ISNUMBER(OFFSET('Water Data'!$F$9,0,10*ROW('Water Data'!F191))),'Data Summary'!CA197="Yes"),OFFSET('Water Data'!$F$9,0,10*ROW('Water Data'!F191)),NA())</f>
        <v>#N/A</v>
      </c>
      <c r="M197" s="537" t="e">
        <f ca="1">+IF(AND(ISNUMBER(OFFSET('Water Data'!$G$4,0,10*ROW('Water Data'!G191))),'Data Summary'!CB197="Yes"),100-OFFSET('Water Data'!$G$4,0,10*ROW('Water Data'!G191)),NA())</f>
        <v>#N/A</v>
      </c>
      <c r="N197" s="537" t="e">
        <f ca="1">+IF(AND(ISNUMBER(OFFSET('Water Data'!$G$6,0,10*ROW('Water Data'!G191))),'Data Summary'!CC197="Yes"),OFFSET('Water Data'!$G$6,0,10*ROW('Water Data'!G191)),NA())</f>
        <v>#N/A</v>
      </c>
      <c r="O197" s="537" t="e">
        <f ca="1">+IF(AND(ISNUMBER(OFFSET('Water Data'!$G$9,0,10*ROW('Water Data'!G191))),'Data Summary'!CD197="Yes"),OFFSET('Water Data'!$G$9,0,10*ROW('Water Data'!G191)),NA())</f>
        <v>#N/A</v>
      </c>
      <c r="P197" s="537" t="e">
        <f ca="1">+IF(AND(ISNUMBER(OFFSET('Water Data'!$H$4,0,10*ROW('Water Data'!H191))),'Data Summary'!CE197="Yes"),100-OFFSET('Water Data'!$H$4,0,10*ROW('Water Data'!H191)),NA())</f>
        <v>#N/A</v>
      </c>
      <c r="Q197" s="537" t="e">
        <f ca="1">+IF(AND(ISNUMBER(OFFSET('Water Data'!$H$6,0,10*ROW('Water Data'!H191))),'Data Summary'!CF197="Yes"),OFFSET('Water Data'!$H$6,0,10*ROW('Water Data'!H191)),NA())</f>
        <v>#N/A</v>
      </c>
      <c r="R197" s="537" t="e">
        <f ca="1">+IF(AND(ISNUMBER(OFFSET('Water Data'!$H$9,0,10*ROW('Water Data'!H191))),'Data Summary'!CG197="Yes"),OFFSET('Water Data'!$H$9,0,10*ROW('Water Data'!H191)),NA())</f>
        <v>#N/A</v>
      </c>
      <c r="S197" s="537" t="e">
        <f ca="1">+IF(AND(ISNUMBER(OFFSET('Water Data'!$I$4,0,10*ROW('Water Data'!I191))),'Data Summary'!CH197="Yes"),100-OFFSET('Water Data'!$I$4,0,10*ROW('Water Data'!I191)),NA())</f>
        <v>#N/A</v>
      </c>
      <c r="T197" s="537" t="e">
        <f ca="1">+IF(AND(ISNUMBER(OFFSET('Water Data'!$I$6,0,10*ROW('Water Data'!I191))),'Data Summary'!CI197="Yes"),OFFSET('Water Data'!$I$6,0,10*ROW('Water Data'!I191)),NA())</f>
        <v>#N/A</v>
      </c>
      <c r="U197" s="537" t="e">
        <f ca="1">+IF(AND(ISNUMBER(OFFSET('Water Data'!$I$9,0,10*ROW('Water Data'!I191))),'Data Summary'!CJ197="Yes"),OFFSET('Water Data'!$I$9,0,10*ROW('Water Data'!I191)),NA())</f>
        <v>#N/A</v>
      </c>
      <c r="V197" s="538" t="e">
        <f ca="1">+IF(AND(ISNUMBER(OFFSET('Sanitation Data'!$D$4,0,10*ROW('Sanitation Data'!D191))),'Data Summary'!CK197="Yes"),100-OFFSET('Sanitation Data'!$D$4,0,10*ROW('Sanitation Data'!D191)),NA())</f>
        <v>#N/A</v>
      </c>
      <c r="W197" s="538" t="e">
        <f ca="1">+IF(AND(ISNUMBER(OFFSET('Sanitation Data'!$D$6,0,10*ROW('Sanitation Data'!D191))),'Data Summary'!CL197="Yes"),OFFSET('Sanitation Data'!$D$6,0,10*ROW('Sanitation Data'!D191)),NA())</f>
        <v>#N/A</v>
      </c>
      <c r="X197" s="538" t="e">
        <f ca="1">+IF(AND(ISNUMBER(OFFSET('Sanitation Data'!$D$10,0,10*ROW('Sanitation Data'!D191))),'Data Summary'!CM197="Yes"),OFFSET('Sanitation Data'!$D$10,0,10*ROW('Sanitation Data'!D191)),NA())</f>
        <v>#N/A</v>
      </c>
      <c r="Y197" s="538" t="e">
        <f ca="1">+IF(AND(ISNUMBER(OFFSET('Sanitation Data'!$D$11,0,10*ROW('Sanitation Data'!D191))),'Data Summary'!CN197="Yes"),OFFSET('Sanitation Data'!$D$11,0,10*ROW('Sanitation Data'!D191)),NA())</f>
        <v>#N/A</v>
      </c>
      <c r="Z197" s="538" t="e">
        <f ca="1">+IF(AND(ISNUMBER(OFFSET('Sanitation Data'!$D$12,0,10*ROW('Sanitation Data'!D191))),'Data Summary'!CO197="Yes"),OFFSET('Sanitation Data'!$D$12,0,10*ROW('Sanitation Data'!D191)),NA())</f>
        <v>#N/A</v>
      </c>
      <c r="AA197" s="538" t="e">
        <f ca="1">+IF(AND(ISNUMBER(OFFSET('Sanitation Data'!$E$4,0,10*ROW('Sanitation Data'!E191))),'Data Summary'!CP197="Yes"),100-OFFSET('Sanitation Data'!$E$4,0,10*ROW('Sanitation Data'!E191)),NA())</f>
        <v>#N/A</v>
      </c>
      <c r="AB197" s="538" t="e">
        <f ca="1">+IF(AND(ISNUMBER(OFFSET('Sanitation Data'!$E$6,0,10*ROW('Sanitation Data'!E191))),'Data Summary'!CQ197="Yes"),OFFSET('Sanitation Data'!$E$6,0,10*ROW('Sanitation Data'!E191)),NA())</f>
        <v>#N/A</v>
      </c>
      <c r="AC197" s="538" t="e">
        <f ca="1">+IF(AND(ISNUMBER(OFFSET('Sanitation Data'!$E$10,0,10*ROW('Sanitation Data'!E191))),'Data Summary'!CR197="Yes"),OFFSET('Sanitation Data'!$E$10,0,10*ROW('Sanitation Data'!E191)),NA())</f>
        <v>#N/A</v>
      </c>
      <c r="AD197" s="538" t="e">
        <f ca="1">+IF(AND(ISNUMBER(OFFSET('Sanitation Data'!$E$11,0,10*ROW('Sanitation Data'!E191))),'Data Summary'!CS197="Yes"),OFFSET('Sanitation Data'!$E$11,0,10*ROW('Sanitation Data'!E191)),NA())</f>
        <v>#N/A</v>
      </c>
      <c r="AE197" s="538" t="e">
        <f ca="1">+IF(AND(ISNUMBER(OFFSET('Sanitation Data'!$E$12,0,10*ROW('Sanitation Data'!E191))),'Data Summary'!CT197="Yes"),OFFSET('Sanitation Data'!$E$12,0,10*ROW('Sanitation Data'!E191)),NA())</f>
        <v>#N/A</v>
      </c>
      <c r="AF197" s="538" t="e">
        <f ca="1">+IF(AND(ISNUMBER(OFFSET('Sanitation Data'!$F$4,0,10*ROW('Sanitation Data'!F191))),'Data Summary'!CU197="Yes"),100-OFFSET('Sanitation Data'!$F$4,0,10*ROW('Sanitation Data'!F191)),NA())</f>
        <v>#N/A</v>
      </c>
      <c r="AG197" s="538" t="e">
        <f ca="1">+IF(AND(ISNUMBER(OFFSET('Sanitation Data'!$F$6,0,10*ROW('Sanitation Data'!F191))),'Data Summary'!CV197="Yes"),OFFSET('Sanitation Data'!$F$6,0,10*ROW('Sanitation Data'!F191)),NA())</f>
        <v>#N/A</v>
      </c>
      <c r="AH197" s="538" t="e">
        <f ca="1">+IF(AND(ISNUMBER(OFFSET('Sanitation Data'!$F$10,0,10*ROW('Sanitation Data'!F191))),'Data Summary'!CW197="Yes"),OFFSET('Sanitation Data'!$F$10,0,10*ROW('Sanitation Data'!F191)),NA())</f>
        <v>#N/A</v>
      </c>
      <c r="AI197" s="538" t="e">
        <f ca="1">+IF(AND(ISNUMBER(OFFSET('Sanitation Data'!$F$11,0,10*ROW('Sanitation Data'!F191))),'Data Summary'!CX197="Yes"),OFFSET('Sanitation Data'!$F$11,0,10*ROW('Sanitation Data'!F191)),NA())</f>
        <v>#N/A</v>
      </c>
      <c r="AJ197" s="538" t="e">
        <f ca="1">+IF(AND(ISNUMBER(OFFSET('Sanitation Data'!$F$12,0,10*ROW('Sanitation Data'!F191))),'Data Summary'!CY197="Yes"),OFFSET('Sanitation Data'!$F$12,0,10*ROW('Sanitation Data'!F191)),NA())</f>
        <v>#N/A</v>
      </c>
      <c r="AK197" s="538" t="e">
        <f ca="1">+IF(AND(ISNUMBER(OFFSET('Sanitation Data'!$G$4,0,10*ROW('Sanitation Data'!G191))),'Data Summary'!CZ197="Yes"),100-OFFSET('Sanitation Data'!$G$4,0,10*ROW('Sanitation Data'!G191)),NA())</f>
        <v>#N/A</v>
      </c>
      <c r="AL197" s="538" t="e">
        <f ca="1">+IF(AND(ISNUMBER(OFFSET('Sanitation Data'!$G$6,0,10*ROW('Sanitation Data'!G191))),'Data Summary'!DA197="Yes"),OFFSET('Sanitation Data'!$G$6,0,10*ROW('Sanitation Data'!G191)),NA())</f>
        <v>#N/A</v>
      </c>
      <c r="AM197" s="538" t="e">
        <f ca="1">+IF(AND(ISNUMBER(OFFSET('Sanitation Data'!$G$10,0,10*ROW('Sanitation Data'!G191))),'Data Summary'!DB197="Yes"),OFFSET('Sanitation Data'!$G$10,0,10*ROW('Sanitation Data'!G191)),NA())</f>
        <v>#N/A</v>
      </c>
      <c r="AN197" s="538" t="e">
        <f ca="1">+IF(AND(ISNUMBER(OFFSET('Sanitation Data'!$G$11,0,10*ROW('Sanitation Data'!G191))),'Data Summary'!DC197="Yes"),OFFSET('Sanitation Data'!$G$11,0,10*ROW('Sanitation Data'!G191)),NA())</f>
        <v>#N/A</v>
      </c>
      <c r="AO197" s="538" t="e">
        <f ca="1">+IF(AND(ISNUMBER(OFFSET('Sanitation Data'!$G$12,0,10*ROW('Sanitation Data'!G191))),'Data Summary'!DD197="Yes"),OFFSET('Sanitation Data'!$G$12,0,10*ROW('Sanitation Data'!G191)),NA())</f>
        <v>#N/A</v>
      </c>
      <c r="AP197" s="538" t="e">
        <f ca="1">+IF(AND(ISNUMBER(OFFSET('Sanitation Data'!$H$4,0,10*ROW('Sanitation Data'!H191))),'Data Summary'!DE197="Yes"),100-OFFSET('Sanitation Data'!$H$4,0,10*ROW('Sanitation Data'!H191)),NA())</f>
        <v>#N/A</v>
      </c>
      <c r="AQ197" s="538" t="e">
        <f ca="1">+IF(AND(ISNUMBER(OFFSET('Sanitation Data'!$H$6,0,10*ROW('Sanitation Data'!H191))),'Data Summary'!DF197="Yes"),OFFSET('Sanitation Data'!$H$6,0,10*ROW('Sanitation Data'!H191)),NA())</f>
        <v>#N/A</v>
      </c>
      <c r="AR197" s="538" t="e">
        <f ca="1">+IF(AND(ISNUMBER(OFFSET('Sanitation Data'!$H$10,0,10*ROW('Sanitation Data'!H191))),'Data Summary'!DG197="Yes"),OFFSET('Sanitation Data'!$H$10,0,10*ROW('Sanitation Data'!H191)),NA())</f>
        <v>#N/A</v>
      </c>
      <c r="AS197" s="538" t="e">
        <f ca="1">+IF(AND(ISNUMBER(OFFSET('Sanitation Data'!$H$11,0,10*ROW('Sanitation Data'!H191))),'Data Summary'!DH197="Yes"),OFFSET('Sanitation Data'!$H$11,0,10*ROW('Sanitation Data'!H191)),NA())</f>
        <v>#N/A</v>
      </c>
      <c r="AT197" s="538" t="e">
        <f ca="1">+IF(AND(ISNUMBER(OFFSET('Sanitation Data'!$H$12,0,10*ROW('Sanitation Data'!H191))),'Data Summary'!DI197="Yes"),OFFSET('Sanitation Data'!$H$12,0,10*ROW('Sanitation Data'!H191)),NA())</f>
        <v>#N/A</v>
      </c>
      <c r="AU197" s="538" t="e">
        <f ca="1">+IF(AND(ISNUMBER(OFFSET('Sanitation Data'!$I$4,0,10*ROW('Sanitation Data'!I191))),'Data Summary'!DJ197="Yes"),100-OFFSET('Sanitation Data'!$I$4,0,10*ROW('Sanitation Data'!I191)),NA())</f>
        <v>#N/A</v>
      </c>
      <c r="AV197" s="538" t="e">
        <f ca="1">+IF(AND(ISNUMBER(OFFSET('Sanitation Data'!$I$6,0,10*ROW('Sanitation Data'!I191))),'Data Summary'!DK197="Yes"),OFFSET('Sanitation Data'!$I$6,0,10*ROW('Sanitation Data'!I191)),NA())</f>
        <v>#N/A</v>
      </c>
      <c r="AW197" s="538" t="e">
        <f ca="1">+IF(AND(ISNUMBER(OFFSET('Sanitation Data'!$I$10,0,10*ROW('Sanitation Data'!I191))),'Data Summary'!DL197="Yes"),OFFSET('Sanitation Data'!$I$10,0,10*ROW('Sanitation Data'!I191)),NA())</f>
        <v>#N/A</v>
      </c>
      <c r="AX197" s="538" t="e">
        <f ca="1">+IF(AND(ISNUMBER(OFFSET('Sanitation Data'!$I$11,0,10*ROW('Sanitation Data'!I191))),'Data Summary'!DM197="Yes"),OFFSET('Sanitation Data'!$I$11,0,10*ROW('Sanitation Data'!I191)),NA())</f>
        <v>#N/A</v>
      </c>
      <c r="AY197" s="538" t="e">
        <f ca="1">+IF(AND(ISNUMBER(OFFSET('Sanitation Data'!$I$12,0,10*ROW('Sanitation Data'!I191))),'Data Summary'!DN197="Yes"),OFFSET('Sanitation Data'!$I$12,0,10*ROW('Sanitation Data'!I191)),NA())</f>
        <v>#N/A</v>
      </c>
      <c r="AZ197" s="539" t="e">
        <f ca="1">+IF(AND(ISNUMBER(OFFSET('Hygiene Data'!$D$5,0,10*ROW('Hygiene Data'!D191))),'Data Summary'!DO197="Yes"),OFFSET('Hygiene Data'!$D$5,0,10*ROW('Hygiene Data'!D191)),NA())</f>
        <v>#N/A</v>
      </c>
      <c r="BA197" s="539" t="e">
        <f ca="1">+IF(AND(ISNUMBER(OFFSET('Hygiene Data'!$D$7,0,10*ROW('Hygiene Data'!D191))),'Data Summary'!DP197="Yes"),OFFSET('Hygiene Data'!$D$7,0,10*ROW('Hygiene Data'!D191)),NA())</f>
        <v>#N/A</v>
      </c>
      <c r="BB197" s="539" t="e">
        <f ca="1">+IF(AND(ISNUMBER(OFFSET('Hygiene Data'!$D$9,0,10*ROW('Hygiene Data'!D191))),'Data Summary'!DQ197="Yes"),OFFSET('Hygiene Data'!$D$9,0,10*ROW('Hygiene Data'!D191)),NA())</f>
        <v>#N/A</v>
      </c>
      <c r="BC197" s="539" t="e">
        <f ca="1">+IF(AND(ISNUMBER(OFFSET('Hygiene Data'!$E$5,0,10*ROW('Hygiene Data'!E191))),'Data Summary'!DR197="Yes"),OFFSET('Hygiene Data'!$E$5,0,10*ROW('Hygiene Data'!E191)),NA())</f>
        <v>#N/A</v>
      </c>
      <c r="BD197" s="539" t="e">
        <f ca="1">+IF(AND(ISNUMBER(OFFSET('Hygiene Data'!$E$7,0,10*ROW('Hygiene Data'!E191))),'Data Summary'!DS197="Yes"),OFFSET('Hygiene Data'!$E$7,0,10*ROW('Hygiene Data'!E191)),NA())</f>
        <v>#N/A</v>
      </c>
      <c r="BE197" s="539" t="e">
        <f ca="1">+IF(AND(ISNUMBER(OFFSET('Hygiene Data'!$E$9,0,10*ROW('Hygiene Data'!E191))),'Data Summary'!DT197="Yes"),OFFSET('Hygiene Data'!$E$9,0,10*ROW('Hygiene Data'!E191)),NA())</f>
        <v>#N/A</v>
      </c>
      <c r="BF197" s="539" t="e">
        <f ca="1">+IF(AND(ISNUMBER(OFFSET('Hygiene Data'!$F$5,0,10*ROW('Hygiene Data'!F191))),'Data Summary'!DU197="Yes"),OFFSET('Hygiene Data'!$F$5,0,10*ROW('Hygiene Data'!F191)),NA())</f>
        <v>#N/A</v>
      </c>
      <c r="BG197" s="539" t="e">
        <f ca="1">+IF(AND(ISNUMBER(OFFSET('Hygiene Data'!$F$7,0,10*ROW('Hygiene Data'!F191))),'Data Summary'!DV197="Yes"),OFFSET('Hygiene Data'!$F$7,0,10*ROW('Hygiene Data'!F191)),NA())</f>
        <v>#N/A</v>
      </c>
      <c r="BH197" s="539" t="e">
        <f ca="1">+IF(AND(ISNUMBER(OFFSET('Hygiene Data'!$F$9,0,10*ROW('Hygiene Data'!F191))),'Data Summary'!DW197="Yes"),OFFSET('Hygiene Data'!$F$9,0,10*ROW('Hygiene Data'!F191)),NA())</f>
        <v>#N/A</v>
      </c>
      <c r="BI197" s="539" t="e">
        <f ca="1">+IF(AND(ISNUMBER(OFFSET('Hygiene Data'!$G$5,0,10*ROW('Hygiene Data'!G191))),'Data Summary'!DX197="Yes"),OFFSET('Hygiene Data'!$G$5,0,10*ROW('Hygiene Data'!G191)),NA())</f>
        <v>#N/A</v>
      </c>
      <c r="BJ197" s="539" t="e">
        <f ca="1">+IF(AND(ISNUMBER(OFFSET('Hygiene Data'!$G$7,0,10*ROW('Hygiene Data'!G191))),'Data Summary'!DY197="Yes"),OFFSET('Hygiene Data'!$G$7,0,10*ROW('Hygiene Data'!G191)),NA())</f>
        <v>#N/A</v>
      </c>
      <c r="BK197" s="539" t="e">
        <f ca="1">+IF(AND(ISNUMBER(OFFSET('Hygiene Data'!$G$9,0,10*ROW('Hygiene Data'!G191))),'Data Summary'!DZ197="Yes"),OFFSET('Hygiene Data'!$G$9,0,10*ROW('Hygiene Data'!G191)),NA())</f>
        <v>#N/A</v>
      </c>
      <c r="BL197" s="539" t="e">
        <f ca="1">+IF(AND(ISNUMBER(OFFSET('Hygiene Data'!$H$5,0,10*ROW('Hygiene Data'!H191))),'Data Summary'!EA197="Yes"),OFFSET('Hygiene Data'!$H$5,0,10*ROW('Hygiene Data'!H191)),NA())</f>
        <v>#N/A</v>
      </c>
      <c r="BM197" s="539" t="e">
        <f ca="1">+IF(AND(ISNUMBER(OFFSET('Hygiene Data'!$H$7,0,10*ROW('Hygiene Data'!H191))),'Data Summary'!EB197="Yes"),OFFSET('Hygiene Data'!$H$7,0,10*ROW('Hygiene Data'!H191)),NA())</f>
        <v>#N/A</v>
      </c>
      <c r="BN197" s="539" t="e">
        <f ca="1">+IF(AND(ISNUMBER(OFFSET('Hygiene Data'!$H$9,0,10*ROW('Hygiene Data'!H191))),'Data Summary'!EC197="Yes"),OFFSET('Hygiene Data'!$H$9,0,10*ROW('Hygiene Data'!H191)),NA())</f>
        <v>#N/A</v>
      </c>
      <c r="BO197" s="539" t="e">
        <f ca="1">+IF(AND(ISNUMBER(OFFSET('Hygiene Data'!$I$5,0,10*ROW('Hygiene Data'!I191))),'Data Summary'!ED197="Yes"),OFFSET('Hygiene Data'!$I$5,0,10*ROW('Hygiene Data'!I191)),NA())</f>
        <v>#N/A</v>
      </c>
      <c r="BP197" s="539" t="e">
        <f ca="1">+IF(AND(ISNUMBER(OFFSET('Hygiene Data'!$I$7,0,10*ROW('Hygiene Data'!I191))),'Data Summary'!EE197="Yes"),OFFSET('Hygiene Data'!$I$7,0,10*ROW('Hygiene Data'!I191)),NA())</f>
        <v>#N/A</v>
      </c>
      <c r="BQ197" s="539" t="e">
        <f ca="1">+IF(AND(ISNUMBER(OFFSET('Hygiene Data'!$I$9,0,10*ROW('Hygiene Data'!I191))),'Data Summary'!EF197="Yes"),OFFSET('Hygiene Data'!$I$9,0,10*ROW('Hygiene Data'!I191)),NA())</f>
        <v>#N/A</v>
      </c>
    </row>
    <row r="198" spans="1:69" x14ac:dyDescent="0.25">
      <c r="A198" s="535" t="e">
        <f ca="1">+RIGHT('Data Summary'!A198,LEN('Data Summary'!A198)-9)</f>
        <v>#VALUE!</v>
      </c>
      <c r="B198" s="509" t="str">
        <f ca="1">+IF(ISTEXT('Data Summary'!B198),'Data Summary'!B198,"")</f>
        <v/>
      </c>
      <c r="C198" s="536" t="e">
        <f ca="1">+VALUE('Data Summary'!C198)</f>
        <v>#VALUE!</v>
      </c>
      <c r="D198" s="537" t="e">
        <f ca="1">+IF(AND(ISNUMBER(OFFSET('Water Data'!$D$4,0,10*ROW('Water Data'!D192))),'Data Summary'!BS198="Yes"),100-OFFSET('Water Data'!$D$4,0,10*ROW('Water Data'!D192)),NA())</f>
        <v>#N/A</v>
      </c>
      <c r="E198" s="537" t="e">
        <f ca="1">+IF(AND(ISNUMBER(OFFSET('Water Data'!$D$6,0,10*ROW('Water Data'!D192))),'Data Summary'!BT198="Yes"),OFFSET('Water Data'!$D$6,0,10*ROW('Water Data'!D192)),NA())</f>
        <v>#N/A</v>
      </c>
      <c r="F198" s="537" t="e">
        <f ca="1">+IF(AND(ISNUMBER(OFFSET('Water Data'!$D$9,0,10*ROW('Water Data'!D192))),'Data Summary'!BU198="Yes"),OFFSET('Water Data'!$D$9,0,10*ROW('Water Data'!D192)),NA())</f>
        <v>#N/A</v>
      </c>
      <c r="G198" s="537" t="e">
        <f ca="1">+IF(AND(ISNUMBER(OFFSET('Water Data'!$E$4,0,10*ROW('Water Data'!E192))),'Data Summary'!BV198="Yes"),100-OFFSET('Water Data'!$E$4,0,10*ROW('Water Data'!E192)),NA())</f>
        <v>#N/A</v>
      </c>
      <c r="H198" s="537" t="e">
        <f ca="1">+IF(AND(ISNUMBER(OFFSET('Water Data'!$E$6,0,10*ROW('Water Data'!E192))),'Data Summary'!BW198="Yes"),OFFSET('Water Data'!$E$6,0,10*ROW('Water Data'!E192)),NA())</f>
        <v>#N/A</v>
      </c>
      <c r="I198" s="537" t="e">
        <f ca="1">+IF(AND(ISNUMBER(OFFSET('Water Data'!$E$9,0,10*ROW('Water Data'!E192))),'Data Summary'!BX198="Yes"),OFFSET('Water Data'!$E$9,0,10*ROW('Water Data'!E192)),NA())</f>
        <v>#N/A</v>
      </c>
      <c r="J198" s="537" t="e">
        <f ca="1">+IF(AND(ISNUMBER(OFFSET('Water Data'!$F$4,0,10*ROW('Water Data'!F192))),'Data Summary'!BY198="Yes"),100-OFFSET('Water Data'!$F$4,0,10*ROW('Water Data'!F192)),NA())</f>
        <v>#N/A</v>
      </c>
      <c r="K198" s="537" t="e">
        <f ca="1">+IF(AND(ISNUMBER(OFFSET('Water Data'!$F$6,0,10*ROW('Water Data'!F192))),'Data Summary'!BZ198="Yes"),OFFSET('Water Data'!$F$6,0,10*ROW('Water Data'!F192)),NA())</f>
        <v>#N/A</v>
      </c>
      <c r="L198" s="537" t="e">
        <f ca="1">+IF(AND(ISNUMBER(OFFSET('Water Data'!$F$9,0,10*ROW('Water Data'!F192))),'Data Summary'!CA198="Yes"),OFFSET('Water Data'!$F$9,0,10*ROW('Water Data'!F192)),NA())</f>
        <v>#N/A</v>
      </c>
      <c r="M198" s="537" t="e">
        <f ca="1">+IF(AND(ISNUMBER(OFFSET('Water Data'!$G$4,0,10*ROW('Water Data'!G192))),'Data Summary'!CB198="Yes"),100-OFFSET('Water Data'!$G$4,0,10*ROW('Water Data'!G192)),NA())</f>
        <v>#N/A</v>
      </c>
      <c r="N198" s="537" t="e">
        <f ca="1">+IF(AND(ISNUMBER(OFFSET('Water Data'!$G$6,0,10*ROW('Water Data'!G192))),'Data Summary'!CC198="Yes"),OFFSET('Water Data'!$G$6,0,10*ROW('Water Data'!G192)),NA())</f>
        <v>#N/A</v>
      </c>
      <c r="O198" s="537" t="e">
        <f ca="1">+IF(AND(ISNUMBER(OFFSET('Water Data'!$G$9,0,10*ROW('Water Data'!G192))),'Data Summary'!CD198="Yes"),OFFSET('Water Data'!$G$9,0,10*ROW('Water Data'!G192)),NA())</f>
        <v>#N/A</v>
      </c>
      <c r="P198" s="537" t="e">
        <f ca="1">+IF(AND(ISNUMBER(OFFSET('Water Data'!$H$4,0,10*ROW('Water Data'!H192))),'Data Summary'!CE198="Yes"),100-OFFSET('Water Data'!$H$4,0,10*ROW('Water Data'!H192)),NA())</f>
        <v>#N/A</v>
      </c>
      <c r="Q198" s="537" t="e">
        <f ca="1">+IF(AND(ISNUMBER(OFFSET('Water Data'!$H$6,0,10*ROW('Water Data'!H192))),'Data Summary'!CF198="Yes"),OFFSET('Water Data'!$H$6,0,10*ROW('Water Data'!H192)),NA())</f>
        <v>#N/A</v>
      </c>
      <c r="R198" s="537" t="e">
        <f ca="1">+IF(AND(ISNUMBER(OFFSET('Water Data'!$H$9,0,10*ROW('Water Data'!H192))),'Data Summary'!CG198="Yes"),OFFSET('Water Data'!$H$9,0,10*ROW('Water Data'!H192)),NA())</f>
        <v>#N/A</v>
      </c>
      <c r="S198" s="537" t="e">
        <f ca="1">+IF(AND(ISNUMBER(OFFSET('Water Data'!$I$4,0,10*ROW('Water Data'!I192))),'Data Summary'!CH198="Yes"),100-OFFSET('Water Data'!$I$4,0,10*ROW('Water Data'!I192)),NA())</f>
        <v>#N/A</v>
      </c>
      <c r="T198" s="537" t="e">
        <f ca="1">+IF(AND(ISNUMBER(OFFSET('Water Data'!$I$6,0,10*ROW('Water Data'!I192))),'Data Summary'!CI198="Yes"),OFFSET('Water Data'!$I$6,0,10*ROW('Water Data'!I192)),NA())</f>
        <v>#N/A</v>
      </c>
      <c r="U198" s="537" t="e">
        <f ca="1">+IF(AND(ISNUMBER(OFFSET('Water Data'!$I$9,0,10*ROW('Water Data'!I192))),'Data Summary'!CJ198="Yes"),OFFSET('Water Data'!$I$9,0,10*ROW('Water Data'!I192)),NA())</f>
        <v>#N/A</v>
      </c>
      <c r="V198" s="538" t="e">
        <f ca="1">+IF(AND(ISNUMBER(OFFSET('Sanitation Data'!$D$4,0,10*ROW('Sanitation Data'!D192))),'Data Summary'!CK198="Yes"),100-OFFSET('Sanitation Data'!$D$4,0,10*ROW('Sanitation Data'!D192)),NA())</f>
        <v>#N/A</v>
      </c>
      <c r="W198" s="538" t="e">
        <f ca="1">+IF(AND(ISNUMBER(OFFSET('Sanitation Data'!$D$6,0,10*ROW('Sanitation Data'!D192))),'Data Summary'!CL198="Yes"),OFFSET('Sanitation Data'!$D$6,0,10*ROW('Sanitation Data'!D192)),NA())</f>
        <v>#N/A</v>
      </c>
      <c r="X198" s="538" t="e">
        <f ca="1">+IF(AND(ISNUMBER(OFFSET('Sanitation Data'!$D$10,0,10*ROW('Sanitation Data'!D192))),'Data Summary'!CM198="Yes"),OFFSET('Sanitation Data'!$D$10,0,10*ROW('Sanitation Data'!D192)),NA())</f>
        <v>#N/A</v>
      </c>
      <c r="Y198" s="538" t="e">
        <f ca="1">+IF(AND(ISNUMBER(OFFSET('Sanitation Data'!$D$11,0,10*ROW('Sanitation Data'!D192))),'Data Summary'!CN198="Yes"),OFFSET('Sanitation Data'!$D$11,0,10*ROW('Sanitation Data'!D192)),NA())</f>
        <v>#N/A</v>
      </c>
      <c r="Z198" s="538" t="e">
        <f ca="1">+IF(AND(ISNUMBER(OFFSET('Sanitation Data'!$D$12,0,10*ROW('Sanitation Data'!D192))),'Data Summary'!CO198="Yes"),OFFSET('Sanitation Data'!$D$12,0,10*ROW('Sanitation Data'!D192)),NA())</f>
        <v>#N/A</v>
      </c>
      <c r="AA198" s="538" t="e">
        <f ca="1">+IF(AND(ISNUMBER(OFFSET('Sanitation Data'!$E$4,0,10*ROW('Sanitation Data'!E192))),'Data Summary'!CP198="Yes"),100-OFFSET('Sanitation Data'!$E$4,0,10*ROW('Sanitation Data'!E192)),NA())</f>
        <v>#N/A</v>
      </c>
      <c r="AB198" s="538" t="e">
        <f ca="1">+IF(AND(ISNUMBER(OFFSET('Sanitation Data'!$E$6,0,10*ROW('Sanitation Data'!E192))),'Data Summary'!CQ198="Yes"),OFFSET('Sanitation Data'!$E$6,0,10*ROW('Sanitation Data'!E192)),NA())</f>
        <v>#N/A</v>
      </c>
      <c r="AC198" s="538" t="e">
        <f ca="1">+IF(AND(ISNUMBER(OFFSET('Sanitation Data'!$E$10,0,10*ROW('Sanitation Data'!E192))),'Data Summary'!CR198="Yes"),OFFSET('Sanitation Data'!$E$10,0,10*ROW('Sanitation Data'!E192)),NA())</f>
        <v>#N/A</v>
      </c>
      <c r="AD198" s="538" t="e">
        <f ca="1">+IF(AND(ISNUMBER(OFFSET('Sanitation Data'!$E$11,0,10*ROW('Sanitation Data'!E192))),'Data Summary'!CS198="Yes"),OFFSET('Sanitation Data'!$E$11,0,10*ROW('Sanitation Data'!E192)),NA())</f>
        <v>#N/A</v>
      </c>
      <c r="AE198" s="538" t="e">
        <f ca="1">+IF(AND(ISNUMBER(OFFSET('Sanitation Data'!$E$12,0,10*ROW('Sanitation Data'!E192))),'Data Summary'!CT198="Yes"),OFFSET('Sanitation Data'!$E$12,0,10*ROW('Sanitation Data'!E192)),NA())</f>
        <v>#N/A</v>
      </c>
      <c r="AF198" s="538" t="e">
        <f ca="1">+IF(AND(ISNUMBER(OFFSET('Sanitation Data'!$F$4,0,10*ROW('Sanitation Data'!F192))),'Data Summary'!CU198="Yes"),100-OFFSET('Sanitation Data'!$F$4,0,10*ROW('Sanitation Data'!F192)),NA())</f>
        <v>#N/A</v>
      </c>
      <c r="AG198" s="538" t="e">
        <f ca="1">+IF(AND(ISNUMBER(OFFSET('Sanitation Data'!$F$6,0,10*ROW('Sanitation Data'!F192))),'Data Summary'!CV198="Yes"),OFFSET('Sanitation Data'!$F$6,0,10*ROW('Sanitation Data'!F192)),NA())</f>
        <v>#N/A</v>
      </c>
      <c r="AH198" s="538" t="e">
        <f ca="1">+IF(AND(ISNUMBER(OFFSET('Sanitation Data'!$F$10,0,10*ROW('Sanitation Data'!F192))),'Data Summary'!CW198="Yes"),OFFSET('Sanitation Data'!$F$10,0,10*ROW('Sanitation Data'!F192)),NA())</f>
        <v>#N/A</v>
      </c>
      <c r="AI198" s="538" t="e">
        <f ca="1">+IF(AND(ISNUMBER(OFFSET('Sanitation Data'!$F$11,0,10*ROW('Sanitation Data'!F192))),'Data Summary'!CX198="Yes"),OFFSET('Sanitation Data'!$F$11,0,10*ROW('Sanitation Data'!F192)),NA())</f>
        <v>#N/A</v>
      </c>
      <c r="AJ198" s="538" t="e">
        <f ca="1">+IF(AND(ISNUMBER(OFFSET('Sanitation Data'!$F$12,0,10*ROW('Sanitation Data'!F192))),'Data Summary'!CY198="Yes"),OFFSET('Sanitation Data'!$F$12,0,10*ROW('Sanitation Data'!F192)),NA())</f>
        <v>#N/A</v>
      </c>
      <c r="AK198" s="538" t="e">
        <f ca="1">+IF(AND(ISNUMBER(OFFSET('Sanitation Data'!$G$4,0,10*ROW('Sanitation Data'!G192))),'Data Summary'!CZ198="Yes"),100-OFFSET('Sanitation Data'!$G$4,0,10*ROW('Sanitation Data'!G192)),NA())</f>
        <v>#N/A</v>
      </c>
      <c r="AL198" s="538" t="e">
        <f ca="1">+IF(AND(ISNUMBER(OFFSET('Sanitation Data'!$G$6,0,10*ROW('Sanitation Data'!G192))),'Data Summary'!DA198="Yes"),OFFSET('Sanitation Data'!$G$6,0,10*ROW('Sanitation Data'!G192)),NA())</f>
        <v>#N/A</v>
      </c>
      <c r="AM198" s="538" t="e">
        <f ca="1">+IF(AND(ISNUMBER(OFFSET('Sanitation Data'!$G$10,0,10*ROW('Sanitation Data'!G192))),'Data Summary'!DB198="Yes"),OFFSET('Sanitation Data'!$G$10,0,10*ROW('Sanitation Data'!G192)),NA())</f>
        <v>#N/A</v>
      </c>
      <c r="AN198" s="538" t="e">
        <f ca="1">+IF(AND(ISNUMBER(OFFSET('Sanitation Data'!$G$11,0,10*ROW('Sanitation Data'!G192))),'Data Summary'!DC198="Yes"),OFFSET('Sanitation Data'!$G$11,0,10*ROW('Sanitation Data'!G192)),NA())</f>
        <v>#N/A</v>
      </c>
      <c r="AO198" s="538" t="e">
        <f ca="1">+IF(AND(ISNUMBER(OFFSET('Sanitation Data'!$G$12,0,10*ROW('Sanitation Data'!G192))),'Data Summary'!DD198="Yes"),OFFSET('Sanitation Data'!$G$12,0,10*ROW('Sanitation Data'!G192)),NA())</f>
        <v>#N/A</v>
      </c>
      <c r="AP198" s="538" t="e">
        <f ca="1">+IF(AND(ISNUMBER(OFFSET('Sanitation Data'!$H$4,0,10*ROW('Sanitation Data'!H192))),'Data Summary'!DE198="Yes"),100-OFFSET('Sanitation Data'!$H$4,0,10*ROW('Sanitation Data'!H192)),NA())</f>
        <v>#N/A</v>
      </c>
      <c r="AQ198" s="538" t="e">
        <f ca="1">+IF(AND(ISNUMBER(OFFSET('Sanitation Data'!$H$6,0,10*ROW('Sanitation Data'!H192))),'Data Summary'!DF198="Yes"),OFFSET('Sanitation Data'!$H$6,0,10*ROW('Sanitation Data'!H192)),NA())</f>
        <v>#N/A</v>
      </c>
      <c r="AR198" s="538" t="e">
        <f ca="1">+IF(AND(ISNUMBER(OFFSET('Sanitation Data'!$H$10,0,10*ROW('Sanitation Data'!H192))),'Data Summary'!DG198="Yes"),OFFSET('Sanitation Data'!$H$10,0,10*ROW('Sanitation Data'!H192)),NA())</f>
        <v>#N/A</v>
      </c>
      <c r="AS198" s="538" t="e">
        <f ca="1">+IF(AND(ISNUMBER(OFFSET('Sanitation Data'!$H$11,0,10*ROW('Sanitation Data'!H192))),'Data Summary'!DH198="Yes"),OFFSET('Sanitation Data'!$H$11,0,10*ROW('Sanitation Data'!H192)),NA())</f>
        <v>#N/A</v>
      </c>
      <c r="AT198" s="538" t="e">
        <f ca="1">+IF(AND(ISNUMBER(OFFSET('Sanitation Data'!$H$12,0,10*ROW('Sanitation Data'!H192))),'Data Summary'!DI198="Yes"),OFFSET('Sanitation Data'!$H$12,0,10*ROW('Sanitation Data'!H192)),NA())</f>
        <v>#N/A</v>
      </c>
      <c r="AU198" s="538" t="e">
        <f ca="1">+IF(AND(ISNUMBER(OFFSET('Sanitation Data'!$I$4,0,10*ROW('Sanitation Data'!I192))),'Data Summary'!DJ198="Yes"),100-OFFSET('Sanitation Data'!$I$4,0,10*ROW('Sanitation Data'!I192)),NA())</f>
        <v>#N/A</v>
      </c>
      <c r="AV198" s="538" t="e">
        <f ca="1">+IF(AND(ISNUMBER(OFFSET('Sanitation Data'!$I$6,0,10*ROW('Sanitation Data'!I192))),'Data Summary'!DK198="Yes"),OFFSET('Sanitation Data'!$I$6,0,10*ROW('Sanitation Data'!I192)),NA())</f>
        <v>#N/A</v>
      </c>
      <c r="AW198" s="538" t="e">
        <f ca="1">+IF(AND(ISNUMBER(OFFSET('Sanitation Data'!$I$10,0,10*ROW('Sanitation Data'!I192))),'Data Summary'!DL198="Yes"),OFFSET('Sanitation Data'!$I$10,0,10*ROW('Sanitation Data'!I192)),NA())</f>
        <v>#N/A</v>
      </c>
      <c r="AX198" s="538" t="e">
        <f ca="1">+IF(AND(ISNUMBER(OFFSET('Sanitation Data'!$I$11,0,10*ROW('Sanitation Data'!I192))),'Data Summary'!DM198="Yes"),OFFSET('Sanitation Data'!$I$11,0,10*ROW('Sanitation Data'!I192)),NA())</f>
        <v>#N/A</v>
      </c>
      <c r="AY198" s="538" t="e">
        <f ca="1">+IF(AND(ISNUMBER(OFFSET('Sanitation Data'!$I$12,0,10*ROW('Sanitation Data'!I192))),'Data Summary'!DN198="Yes"),OFFSET('Sanitation Data'!$I$12,0,10*ROW('Sanitation Data'!I192)),NA())</f>
        <v>#N/A</v>
      </c>
      <c r="AZ198" s="539" t="e">
        <f ca="1">+IF(AND(ISNUMBER(OFFSET('Hygiene Data'!$D$5,0,10*ROW('Hygiene Data'!D192))),'Data Summary'!DO198="Yes"),OFFSET('Hygiene Data'!$D$5,0,10*ROW('Hygiene Data'!D192)),NA())</f>
        <v>#N/A</v>
      </c>
      <c r="BA198" s="539" t="e">
        <f ca="1">+IF(AND(ISNUMBER(OFFSET('Hygiene Data'!$D$7,0,10*ROW('Hygiene Data'!D192))),'Data Summary'!DP198="Yes"),OFFSET('Hygiene Data'!$D$7,0,10*ROW('Hygiene Data'!D192)),NA())</f>
        <v>#N/A</v>
      </c>
      <c r="BB198" s="539" t="e">
        <f ca="1">+IF(AND(ISNUMBER(OFFSET('Hygiene Data'!$D$9,0,10*ROW('Hygiene Data'!D192))),'Data Summary'!DQ198="Yes"),OFFSET('Hygiene Data'!$D$9,0,10*ROW('Hygiene Data'!D192)),NA())</f>
        <v>#N/A</v>
      </c>
      <c r="BC198" s="539" t="e">
        <f ca="1">+IF(AND(ISNUMBER(OFFSET('Hygiene Data'!$E$5,0,10*ROW('Hygiene Data'!E192))),'Data Summary'!DR198="Yes"),OFFSET('Hygiene Data'!$E$5,0,10*ROW('Hygiene Data'!E192)),NA())</f>
        <v>#N/A</v>
      </c>
      <c r="BD198" s="539" t="e">
        <f ca="1">+IF(AND(ISNUMBER(OFFSET('Hygiene Data'!$E$7,0,10*ROW('Hygiene Data'!E192))),'Data Summary'!DS198="Yes"),OFFSET('Hygiene Data'!$E$7,0,10*ROW('Hygiene Data'!E192)),NA())</f>
        <v>#N/A</v>
      </c>
      <c r="BE198" s="539" t="e">
        <f ca="1">+IF(AND(ISNUMBER(OFFSET('Hygiene Data'!$E$9,0,10*ROW('Hygiene Data'!E192))),'Data Summary'!DT198="Yes"),OFFSET('Hygiene Data'!$E$9,0,10*ROW('Hygiene Data'!E192)),NA())</f>
        <v>#N/A</v>
      </c>
      <c r="BF198" s="539" t="e">
        <f ca="1">+IF(AND(ISNUMBER(OFFSET('Hygiene Data'!$F$5,0,10*ROW('Hygiene Data'!F192))),'Data Summary'!DU198="Yes"),OFFSET('Hygiene Data'!$F$5,0,10*ROW('Hygiene Data'!F192)),NA())</f>
        <v>#N/A</v>
      </c>
      <c r="BG198" s="539" t="e">
        <f ca="1">+IF(AND(ISNUMBER(OFFSET('Hygiene Data'!$F$7,0,10*ROW('Hygiene Data'!F192))),'Data Summary'!DV198="Yes"),OFFSET('Hygiene Data'!$F$7,0,10*ROW('Hygiene Data'!F192)),NA())</f>
        <v>#N/A</v>
      </c>
      <c r="BH198" s="539" t="e">
        <f ca="1">+IF(AND(ISNUMBER(OFFSET('Hygiene Data'!$F$9,0,10*ROW('Hygiene Data'!F192))),'Data Summary'!DW198="Yes"),OFFSET('Hygiene Data'!$F$9,0,10*ROW('Hygiene Data'!F192)),NA())</f>
        <v>#N/A</v>
      </c>
      <c r="BI198" s="539" t="e">
        <f ca="1">+IF(AND(ISNUMBER(OFFSET('Hygiene Data'!$G$5,0,10*ROW('Hygiene Data'!G192))),'Data Summary'!DX198="Yes"),OFFSET('Hygiene Data'!$G$5,0,10*ROW('Hygiene Data'!G192)),NA())</f>
        <v>#N/A</v>
      </c>
      <c r="BJ198" s="539" t="e">
        <f ca="1">+IF(AND(ISNUMBER(OFFSET('Hygiene Data'!$G$7,0,10*ROW('Hygiene Data'!G192))),'Data Summary'!DY198="Yes"),OFFSET('Hygiene Data'!$G$7,0,10*ROW('Hygiene Data'!G192)),NA())</f>
        <v>#N/A</v>
      </c>
      <c r="BK198" s="539" t="e">
        <f ca="1">+IF(AND(ISNUMBER(OFFSET('Hygiene Data'!$G$9,0,10*ROW('Hygiene Data'!G192))),'Data Summary'!DZ198="Yes"),OFFSET('Hygiene Data'!$G$9,0,10*ROW('Hygiene Data'!G192)),NA())</f>
        <v>#N/A</v>
      </c>
      <c r="BL198" s="539" t="e">
        <f ca="1">+IF(AND(ISNUMBER(OFFSET('Hygiene Data'!$H$5,0,10*ROW('Hygiene Data'!H192))),'Data Summary'!EA198="Yes"),OFFSET('Hygiene Data'!$H$5,0,10*ROW('Hygiene Data'!H192)),NA())</f>
        <v>#N/A</v>
      </c>
      <c r="BM198" s="539" t="e">
        <f ca="1">+IF(AND(ISNUMBER(OFFSET('Hygiene Data'!$H$7,0,10*ROW('Hygiene Data'!H192))),'Data Summary'!EB198="Yes"),OFFSET('Hygiene Data'!$H$7,0,10*ROW('Hygiene Data'!H192)),NA())</f>
        <v>#N/A</v>
      </c>
      <c r="BN198" s="539" t="e">
        <f ca="1">+IF(AND(ISNUMBER(OFFSET('Hygiene Data'!$H$9,0,10*ROW('Hygiene Data'!H192))),'Data Summary'!EC198="Yes"),OFFSET('Hygiene Data'!$H$9,0,10*ROW('Hygiene Data'!H192)),NA())</f>
        <v>#N/A</v>
      </c>
      <c r="BO198" s="539" t="e">
        <f ca="1">+IF(AND(ISNUMBER(OFFSET('Hygiene Data'!$I$5,0,10*ROW('Hygiene Data'!I192))),'Data Summary'!ED198="Yes"),OFFSET('Hygiene Data'!$I$5,0,10*ROW('Hygiene Data'!I192)),NA())</f>
        <v>#N/A</v>
      </c>
      <c r="BP198" s="539" t="e">
        <f ca="1">+IF(AND(ISNUMBER(OFFSET('Hygiene Data'!$I$7,0,10*ROW('Hygiene Data'!I192))),'Data Summary'!EE198="Yes"),OFFSET('Hygiene Data'!$I$7,0,10*ROW('Hygiene Data'!I192)),NA())</f>
        <v>#N/A</v>
      </c>
      <c r="BQ198" s="539" t="e">
        <f ca="1">+IF(AND(ISNUMBER(OFFSET('Hygiene Data'!$I$9,0,10*ROW('Hygiene Data'!I192))),'Data Summary'!EF198="Yes"),OFFSET('Hygiene Data'!$I$9,0,10*ROW('Hygiene Data'!I192)),NA())</f>
        <v>#N/A</v>
      </c>
    </row>
    <row r="199" spans="1:69" x14ac:dyDescent="0.25">
      <c r="A199" s="535" t="e">
        <f ca="1">+RIGHT('Data Summary'!A199,LEN('Data Summary'!A199)-9)</f>
        <v>#VALUE!</v>
      </c>
      <c r="B199" s="509" t="str">
        <f ca="1">+IF(ISTEXT('Data Summary'!B199),'Data Summary'!B199,"")</f>
        <v/>
      </c>
      <c r="C199" s="536" t="e">
        <f ca="1">+VALUE('Data Summary'!C199)</f>
        <v>#VALUE!</v>
      </c>
      <c r="D199" s="537" t="e">
        <f ca="1">+IF(AND(ISNUMBER(OFFSET('Water Data'!$D$4,0,10*ROW('Water Data'!D193))),'Data Summary'!BS199="Yes"),100-OFFSET('Water Data'!$D$4,0,10*ROW('Water Data'!D193)),NA())</f>
        <v>#N/A</v>
      </c>
      <c r="E199" s="537" t="e">
        <f ca="1">+IF(AND(ISNUMBER(OFFSET('Water Data'!$D$6,0,10*ROW('Water Data'!D193))),'Data Summary'!BT199="Yes"),OFFSET('Water Data'!$D$6,0,10*ROW('Water Data'!D193)),NA())</f>
        <v>#N/A</v>
      </c>
      <c r="F199" s="537" t="e">
        <f ca="1">+IF(AND(ISNUMBER(OFFSET('Water Data'!$D$9,0,10*ROW('Water Data'!D193))),'Data Summary'!BU199="Yes"),OFFSET('Water Data'!$D$9,0,10*ROW('Water Data'!D193)),NA())</f>
        <v>#N/A</v>
      </c>
      <c r="G199" s="537" t="e">
        <f ca="1">+IF(AND(ISNUMBER(OFFSET('Water Data'!$E$4,0,10*ROW('Water Data'!E193))),'Data Summary'!BV199="Yes"),100-OFFSET('Water Data'!$E$4,0,10*ROW('Water Data'!E193)),NA())</f>
        <v>#N/A</v>
      </c>
      <c r="H199" s="537" t="e">
        <f ca="1">+IF(AND(ISNUMBER(OFFSET('Water Data'!$E$6,0,10*ROW('Water Data'!E193))),'Data Summary'!BW199="Yes"),OFFSET('Water Data'!$E$6,0,10*ROW('Water Data'!E193)),NA())</f>
        <v>#N/A</v>
      </c>
      <c r="I199" s="537" t="e">
        <f ca="1">+IF(AND(ISNUMBER(OFFSET('Water Data'!$E$9,0,10*ROW('Water Data'!E193))),'Data Summary'!BX199="Yes"),OFFSET('Water Data'!$E$9,0,10*ROW('Water Data'!E193)),NA())</f>
        <v>#N/A</v>
      </c>
      <c r="J199" s="537" t="e">
        <f ca="1">+IF(AND(ISNUMBER(OFFSET('Water Data'!$F$4,0,10*ROW('Water Data'!F193))),'Data Summary'!BY199="Yes"),100-OFFSET('Water Data'!$F$4,0,10*ROW('Water Data'!F193)),NA())</f>
        <v>#N/A</v>
      </c>
      <c r="K199" s="537" t="e">
        <f ca="1">+IF(AND(ISNUMBER(OFFSET('Water Data'!$F$6,0,10*ROW('Water Data'!F193))),'Data Summary'!BZ199="Yes"),OFFSET('Water Data'!$F$6,0,10*ROW('Water Data'!F193)),NA())</f>
        <v>#N/A</v>
      </c>
      <c r="L199" s="537" t="e">
        <f ca="1">+IF(AND(ISNUMBER(OFFSET('Water Data'!$F$9,0,10*ROW('Water Data'!F193))),'Data Summary'!CA199="Yes"),OFFSET('Water Data'!$F$9,0,10*ROW('Water Data'!F193)),NA())</f>
        <v>#N/A</v>
      </c>
      <c r="M199" s="537" t="e">
        <f ca="1">+IF(AND(ISNUMBER(OFFSET('Water Data'!$G$4,0,10*ROW('Water Data'!G193))),'Data Summary'!CB199="Yes"),100-OFFSET('Water Data'!$G$4,0,10*ROW('Water Data'!G193)),NA())</f>
        <v>#N/A</v>
      </c>
      <c r="N199" s="537" t="e">
        <f ca="1">+IF(AND(ISNUMBER(OFFSET('Water Data'!$G$6,0,10*ROW('Water Data'!G193))),'Data Summary'!CC199="Yes"),OFFSET('Water Data'!$G$6,0,10*ROW('Water Data'!G193)),NA())</f>
        <v>#N/A</v>
      </c>
      <c r="O199" s="537" t="e">
        <f ca="1">+IF(AND(ISNUMBER(OFFSET('Water Data'!$G$9,0,10*ROW('Water Data'!G193))),'Data Summary'!CD199="Yes"),OFFSET('Water Data'!$G$9,0,10*ROW('Water Data'!G193)),NA())</f>
        <v>#N/A</v>
      </c>
      <c r="P199" s="537" t="e">
        <f ca="1">+IF(AND(ISNUMBER(OFFSET('Water Data'!$H$4,0,10*ROW('Water Data'!H193))),'Data Summary'!CE199="Yes"),100-OFFSET('Water Data'!$H$4,0,10*ROW('Water Data'!H193)),NA())</f>
        <v>#N/A</v>
      </c>
      <c r="Q199" s="537" t="e">
        <f ca="1">+IF(AND(ISNUMBER(OFFSET('Water Data'!$H$6,0,10*ROW('Water Data'!H193))),'Data Summary'!CF199="Yes"),OFFSET('Water Data'!$H$6,0,10*ROW('Water Data'!H193)),NA())</f>
        <v>#N/A</v>
      </c>
      <c r="R199" s="537" t="e">
        <f ca="1">+IF(AND(ISNUMBER(OFFSET('Water Data'!$H$9,0,10*ROW('Water Data'!H193))),'Data Summary'!CG199="Yes"),OFFSET('Water Data'!$H$9,0,10*ROW('Water Data'!H193)),NA())</f>
        <v>#N/A</v>
      </c>
      <c r="S199" s="537" t="e">
        <f ca="1">+IF(AND(ISNUMBER(OFFSET('Water Data'!$I$4,0,10*ROW('Water Data'!I193))),'Data Summary'!CH199="Yes"),100-OFFSET('Water Data'!$I$4,0,10*ROW('Water Data'!I193)),NA())</f>
        <v>#N/A</v>
      </c>
      <c r="T199" s="537" t="e">
        <f ca="1">+IF(AND(ISNUMBER(OFFSET('Water Data'!$I$6,0,10*ROW('Water Data'!I193))),'Data Summary'!CI199="Yes"),OFFSET('Water Data'!$I$6,0,10*ROW('Water Data'!I193)),NA())</f>
        <v>#N/A</v>
      </c>
      <c r="U199" s="537" t="e">
        <f ca="1">+IF(AND(ISNUMBER(OFFSET('Water Data'!$I$9,0,10*ROW('Water Data'!I193))),'Data Summary'!CJ199="Yes"),OFFSET('Water Data'!$I$9,0,10*ROW('Water Data'!I193)),NA())</f>
        <v>#N/A</v>
      </c>
      <c r="V199" s="538" t="e">
        <f ca="1">+IF(AND(ISNUMBER(OFFSET('Sanitation Data'!$D$4,0,10*ROW('Sanitation Data'!D193))),'Data Summary'!CK199="Yes"),100-OFFSET('Sanitation Data'!$D$4,0,10*ROW('Sanitation Data'!D193)),NA())</f>
        <v>#N/A</v>
      </c>
      <c r="W199" s="538" t="e">
        <f ca="1">+IF(AND(ISNUMBER(OFFSET('Sanitation Data'!$D$6,0,10*ROW('Sanitation Data'!D193))),'Data Summary'!CL199="Yes"),OFFSET('Sanitation Data'!$D$6,0,10*ROW('Sanitation Data'!D193)),NA())</f>
        <v>#N/A</v>
      </c>
      <c r="X199" s="538" t="e">
        <f ca="1">+IF(AND(ISNUMBER(OFFSET('Sanitation Data'!$D$10,0,10*ROW('Sanitation Data'!D193))),'Data Summary'!CM199="Yes"),OFFSET('Sanitation Data'!$D$10,0,10*ROW('Sanitation Data'!D193)),NA())</f>
        <v>#N/A</v>
      </c>
      <c r="Y199" s="538" t="e">
        <f ca="1">+IF(AND(ISNUMBER(OFFSET('Sanitation Data'!$D$11,0,10*ROW('Sanitation Data'!D193))),'Data Summary'!CN199="Yes"),OFFSET('Sanitation Data'!$D$11,0,10*ROW('Sanitation Data'!D193)),NA())</f>
        <v>#N/A</v>
      </c>
      <c r="Z199" s="538" t="e">
        <f ca="1">+IF(AND(ISNUMBER(OFFSET('Sanitation Data'!$D$12,0,10*ROW('Sanitation Data'!D193))),'Data Summary'!CO199="Yes"),OFFSET('Sanitation Data'!$D$12,0,10*ROW('Sanitation Data'!D193)),NA())</f>
        <v>#N/A</v>
      </c>
      <c r="AA199" s="538" t="e">
        <f ca="1">+IF(AND(ISNUMBER(OFFSET('Sanitation Data'!$E$4,0,10*ROW('Sanitation Data'!E193))),'Data Summary'!CP199="Yes"),100-OFFSET('Sanitation Data'!$E$4,0,10*ROW('Sanitation Data'!E193)),NA())</f>
        <v>#N/A</v>
      </c>
      <c r="AB199" s="538" t="e">
        <f ca="1">+IF(AND(ISNUMBER(OFFSET('Sanitation Data'!$E$6,0,10*ROW('Sanitation Data'!E193))),'Data Summary'!CQ199="Yes"),OFFSET('Sanitation Data'!$E$6,0,10*ROW('Sanitation Data'!E193)),NA())</f>
        <v>#N/A</v>
      </c>
      <c r="AC199" s="538" t="e">
        <f ca="1">+IF(AND(ISNUMBER(OFFSET('Sanitation Data'!$E$10,0,10*ROW('Sanitation Data'!E193))),'Data Summary'!CR199="Yes"),OFFSET('Sanitation Data'!$E$10,0,10*ROW('Sanitation Data'!E193)),NA())</f>
        <v>#N/A</v>
      </c>
      <c r="AD199" s="538" t="e">
        <f ca="1">+IF(AND(ISNUMBER(OFFSET('Sanitation Data'!$E$11,0,10*ROW('Sanitation Data'!E193))),'Data Summary'!CS199="Yes"),OFFSET('Sanitation Data'!$E$11,0,10*ROW('Sanitation Data'!E193)),NA())</f>
        <v>#N/A</v>
      </c>
      <c r="AE199" s="538" t="e">
        <f ca="1">+IF(AND(ISNUMBER(OFFSET('Sanitation Data'!$E$12,0,10*ROW('Sanitation Data'!E193))),'Data Summary'!CT199="Yes"),OFFSET('Sanitation Data'!$E$12,0,10*ROW('Sanitation Data'!E193)),NA())</f>
        <v>#N/A</v>
      </c>
      <c r="AF199" s="538" t="e">
        <f ca="1">+IF(AND(ISNUMBER(OFFSET('Sanitation Data'!$F$4,0,10*ROW('Sanitation Data'!F193))),'Data Summary'!CU199="Yes"),100-OFFSET('Sanitation Data'!$F$4,0,10*ROW('Sanitation Data'!F193)),NA())</f>
        <v>#N/A</v>
      </c>
      <c r="AG199" s="538" t="e">
        <f ca="1">+IF(AND(ISNUMBER(OFFSET('Sanitation Data'!$F$6,0,10*ROW('Sanitation Data'!F193))),'Data Summary'!CV199="Yes"),OFFSET('Sanitation Data'!$F$6,0,10*ROW('Sanitation Data'!F193)),NA())</f>
        <v>#N/A</v>
      </c>
      <c r="AH199" s="538" t="e">
        <f ca="1">+IF(AND(ISNUMBER(OFFSET('Sanitation Data'!$F$10,0,10*ROW('Sanitation Data'!F193))),'Data Summary'!CW199="Yes"),OFFSET('Sanitation Data'!$F$10,0,10*ROW('Sanitation Data'!F193)),NA())</f>
        <v>#N/A</v>
      </c>
      <c r="AI199" s="538" t="e">
        <f ca="1">+IF(AND(ISNUMBER(OFFSET('Sanitation Data'!$F$11,0,10*ROW('Sanitation Data'!F193))),'Data Summary'!CX199="Yes"),OFFSET('Sanitation Data'!$F$11,0,10*ROW('Sanitation Data'!F193)),NA())</f>
        <v>#N/A</v>
      </c>
      <c r="AJ199" s="538" t="e">
        <f ca="1">+IF(AND(ISNUMBER(OFFSET('Sanitation Data'!$F$12,0,10*ROW('Sanitation Data'!F193))),'Data Summary'!CY199="Yes"),OFFSET('Sanitation Data'!$F$12,0,10*ROW('Sanitation Data'!F193)),NA())</f>
        <v>#N/A</v>
      </c>
      <c r="AK199" s="538" t="e">
        <f ca="1">+IF(AND(ISNUMBER(OFFSET('Sanitation Data'!$G$4,0,10*ROW('Sanitation Data'!G193))),'Data Summary'!CZ199="Yes"),100-OFFSET('Sanitation Data'!$G$4,0,10*ROW('Sanitation Data'!G193)),NA())</f>
        <v>#N/A</v>
      </c>
      <c r="AL199" s="538" t="e">
        <f ca="1">+IF(AND(ISNUMBER(OFFSET('Sanitation Data'!$G$6,0,10*ROW('Sanitation Data'!G193))),'Data Summary'!DA199="Yes"),OFFSET('Sanitation Data'!$G$6,0,10*ROW('Sanitation Data'!G193)),NA())</f>
        <v>#N/A</v>
      </c>
      <c r="AM199" s="538" t="e">
        <f ca="1">+IF(AND(ISNUMBER(OFFSET('Sanitation Data'!$G$10,0,10*ROW('Sanitation Data'!G193))),'Data Summary'!DB199="Yes"),OFFSET('Sanitation Data'!$G$10,0,10*ROW('Sanitation Data'!G193)),NA())</f>
        <v>#N/A</v>
      </c>
      <c r="AN199" s="538" t="e">
        <f ca="1">+IF(AND(ISNUMBER(OFFSET('Sanitation Data'!$G$11,0,10*ROW('Sanitation Data'!G193))),'Data Summary'!DC199="Yes"),OFFSET('Sanitation Data'!$G$11,0,10*ROW('Sanitation Data'!G193)),NA())</f>
        <v>#N/A</v>
      </c>
      <c r="AO199" s="538" t="e">
        <f ca="1">+IF(AND(ISNUMBER(OFFSET('Sanitation Data'!$G$12,0,10*ROW('Sanitation Data'!G193))),'Data Summary'!DD199="Yes"),OFFSET('Sanitation Data'!$G$12,0,10*ROW('Sanitation Data'!G193)),NA())</f>
        <v>#N/A</v>
      </c>
      <c r="AP199" s="538" t="e">
        <f ca="1">+IF(AND(ISNUMBER(OFFSET('Sanitation Data'!$H$4,0,10*ROW('Sanitation Data'!H193))),'Data Summary'!DE199="Yes"),100-OFFSET('Sanitation Data'!$H$4,0,10*ROW('Sanitation Data'!H193)),NA())</f>
        <v>#N/A</v>
      </c>
      <c r="AQ199" s="538" t="e">
        <f ca="1">+IF(AND(ISNUMBER(OFFSET('Sanitation Data'!$H$6,0,10*ROW('Sanitation Data'!H193))),'Data Summary'!DF199="Yes"),OFFSET('Sanitation Data'!$H$6,0,10*ROW('Sanitation Data'!H193)),NA())</f>
        <v>#N/A</v>
      </c>
      <c r="AR199" s="538" t="e">
        <f ca="1">+IF(AND(ISNUMBER(OFFSET('Sanitation Data'!$H$10,0,10*ROW('Sanitation Data'!H193))),'Data Summary'!DG199="Yes"),OFFSET('Sanitation Data'!$H$10,0,10*ROW('Sanitation Data'!H193)),NA())</f>
        <v>#N/A</v>
      </c>
      <c r="AS199" s="538" t="e">
        <f ca="1">+IF(AND(ISNUMBER(OFFSET('Sanitation Data'!$H$11,0,10*ROW('Sanitation Data'!H193))),'Data Summary'!DH199="Yes"),OFFSET('Sanitation Data'!$H$11,0,10*ROW('Sanitation Data'!H193)),NA())</f>
        <v>#N/A</v>
      </c>
      <c r="AT199" s="538" t="e">
        <f ca="1">+IF(AND(ISNUMBER(OFFSET('Sanitation Data'!$H$12,0,10*ROW('Sanitation Data'!H193))),'Data Summary'!DI199="Yes"),OFFSET('Sanitation Data'!$H$12,0,10*ROW('Sanitation Data'!H193)),NA())</f>
        <v>#N/A</v>
      </c>
      <c r="AU199" s="538" t="e">
        <f ca="1">+IF(AND(ISNUMBER(OFFSET('Sanitation Data'!$I$4,0,10*ROW('Sanitation Data'!I193))),'Data Summary'!DJ199="Yes"),100-OFFSET('Sanitation Data'!$I$4,0,10*ROW('Sanitation Data'!I193)),NA())</f>
        <v>#N/A</v>
      </c>
      <c r="AV199" s="538" t="e">
        <f ca="1">+IF(AND(ISNUMBER(OFFSET('Sanitation Data'!$I$6,0,10*ROW('Sanitation Data'!I193))),'Data Summary'!DK199="Yes"),OFFSET('Sanitation Data'!$I$6,0,10*ROW('Sanitation Data'!I193)),NA())</f>
        <v>#N/A</v>
      </c>
      <c r="AW199" s="538" t="e">
        <f ca="1">+IF(AND(ISNUMBER(OFFSET('Sanitation Data'!$I$10,0,10*ROW('Sanitation Data'!I193))),'Data Summary'!DL199="Yes"),OFFSET('Sanitation Data'!$I$10,0,10*ROW('Sanitation Data'!I193)),NA())</f>
        <v>#N/A</v>
      </c>
      <c r="AX199" s="538" t="e">
        <f ca="1">+IF(AND(ISNUMBER(OFFSET('Sanitation Data'!$I$11,0,10*ROW('Sanitation Data'!I193))),'Data Summary'!DM199="Yes"),OFFSET('Sanitation Data'!$I$11,0,10*ROW('Sanitation Data'!I193)),NA())</f>
        <v>#N/A</v>
      </c>
      <c r="AY199" s="538" t="e">
        <f ca="1">+IF(AND(ISNUMBER(OFFSET('Sanitation Data'!$I$12,0,10*ROW('Sanitation Data'!I193))),'Data Summary'!DN199="Yes"),OFFSET('Sanitation Data'!$I$12,0,10*ROW('Sanitation Data'!I193)),NA())</f>
        <v>#N/A</v>
      </c>
      <c r="AZ199" s="539" t="e">
        <f ca="1">+IF(AND(ISNUMBER(OFFSET('Hygiene Data'!$D$5,0,10*ROW('Hygiene Data'!D193))),'Data Summary'!DO199="Yes"),OFFSET('Hygiene Data'!$D$5,0,10*ROW('Hygiene Data'!D193)),NA())</f>
        <v>#N/A</v>
      </c>
      <c r="BA199" s="539" t="e">
        <f ca="1">+IF(AND(ISNUMBER(OFFSET('Hygiene Data'!$D$7,0,10*ROW('Hygiene Data'!D193))),'Data Summary'!DP199="Yes"),OFFSET('Hygiene Data'!$D$7,0,10*ROW('Hygiene Data'!D193)),NA())</f>
        <v>#N/A</v>
      </c>
      <c r="BB199" s="539" t="e">
        <f ca="1">+IF(AND(ISNUMBER(OFFSET('Hygiene Data'!$D$9,0,10*ROW('Hygiene Data'!D193))),'Data Summary'!DQ199="Yes"),OFFSET('Hygiene Data'!$D$9,0,10*ROW('Hygiene Data'!D193)),NA())</f>
        <v>#N/A</v>
      </c>
      <c r="BC199" s="539" t="e">
        <f ca="1">+IF(AND(ISNUMBER(OFFSET('Hygiene Data'!$E$5,0,10*ROW('Hygiene Data'!E193))),'Data Summary'!DR199="Yes"),OFFSET('Hygiene Data'!$E$5,0,10*ROW('Hygiene Data'!E193)),NA())</f>
        <v>#N/A</v>
      </c>
      <c r="BD199" s="539" t="e">
        <f ca="1">+IF(AND(ISNUMBER(OFFSET('Hygiene Data'!$E$7,0,10*ROW('Hygiene Data'!E193))),'Data Summary'!DS199="Yes"),OFFSET('Hygiene Data'!$E$7,0,10*ROW('Hygiene Data'!E193)),NA())</f>
        <v>#N/A</v>
      </c>
      <c r="BE199" s="539" t="e">
        <f ca="1">+IF(AND(ISNUMBER(OFFSET('Hygiene Data'!$E$9,0,10*ROW('Hygiene Data'!E193))),'Data Summary'!DT199="Yes"),OFFSET('Hygiene Data'!$E$9,0,10*ROW('Hygiene Data'!E193)),NA())</f>
        <v>#N/A</v>
      </c>
      <c r="BF199" s="539" t="e">
        <f ca="1">+IF(AND(ISNUMBER(OFFSET('Hygiene Data'!$F$5,0,10*ROW('Hygiene Data'!F193))),'Data Summary'!DU199="Yes"),OFFSET('Hygiene Data'!$F$5,0,10*ROW('Hygiene Data'!F193)),NA())</f>
        <v>#N/A</v>
      </c>
      <c r="BG199" s="539" t="e">
        <f ca="1">+IF(AND(ISNUMBER(OFFSET('Hygiene Data'!$F$7,0,10*ROW('Hygiene Data'!F193))),'Data Summary'!DV199="Yes"),OFFSET('Hygiene Data'!$F$7,0,10*ROW('Hygiene Data'!F193)),NA())</f>
        <v>#N/A</v>
      </c>
      <c r="BH199" s="539" t="e">
        <f ca="1">+IF(AND(ISNUMBER(OFFSET('Hygiene Data'!$F$9,0,10*ROW('Hygiene Data'!F193))),'Data Summary'!DW199="Yes"),OFFSET('Hygiene Data'!$F$9,0,10*ROW('Hygiene Data'!F193)),NA())</f>
        <v>#N/A</v>
      </c>
      <c r="BI199" s="539" t="e">
        <f ca="1">+IF(AND(ISNUMBER(OFFSET('Hygiene Data'!$G$5,0,10*ROW('Hygiene Data'!G193))),'Data Summary'!DX199="Yes"),OFFSET('Hygiene Data'!$G$5,0,10*ROW('Hygiene Data'!G193)),NA())</f>
        <v>#N/A</v>
      </c>
      <c r="BJ199" s="539" t="e">
        <f ca="1">+IF(AND(ISNUMBER(OFFSET('Hygiene Data'!$G$7,0,10*ROW('Hygiene Data'!G193))),'Data Summary'!DY199="Yes"),OFFSET('Hygiene Data'!$G$7,0,10*ROW('Hygiene Data'!G193)),NA())</f>
        <v>#N/A</v>
      </c>
      <c r="BK199" s="539" t="e">
        <f ca="1">+IF(AND(ISNUMBER(OFFSET('Hygiene Data'!$G$9,0,10*ROW('Hygiene Data'!G193))),'Data Summary'!DZ199="Yes"),OFFSET('Hygiene Data'!$G$9,0,10*ROW('Hygiene Data'!G193)),NA())</f>
        <v>#N/A</v>
      </c>
      <c r="BL199" s="539" t="e">
        <f ca="1">+IF(AND(ISNUMBER(OFFSET('Hygiene Data'!$H$5,0,10*ROW('Hygiene Data'!H193))),'Data Summary'!EA199="Yes"),OFFSET('Hygiene Data'!$H$5,0,10*ROW('Hygiene Data'!H193)),NA())</f>
        <v>#N/A</v>
      </c>
      <c r="BM199" s="539" t="e">
        <f ca="1">+IF(AND(ISNUMBER(OFFSET('Hygiene Data'!$H$7,0,10*ROW('Hygiene Data'!H193))),'Data Summary'!EB199="Yes"),OFFSET('Hygiene Data'!$H$7,0,10*ROW('Hygiene Data'!H193)),NA())</f>
        <v>#N/A</v>
      </c>
      <c r="BN199" s="539" t="e">
        <f ca="1">+IF(AND(ISNUMBER(OFFSET('Hygiene Data'!$H$9,0,10*ROW('Hygiene Data'!H193))),'Data Summary'!EC199="Yes"),OFFSET('Hygiene Data'!$H$9,0,10*ROW('Hygiene Data'!H193)),NA())</f>
        <v>#N/A</v>
      </c>
      <c r="BO199" s="539" t="e">
        <f ca="1">+IF(AND(ISNUMBER(OFFSET('Hygiene Data'!$I$5,0,10*ROW('Hygiene Data'!I193))),'Data Summary'!ED199="Yes"),OFFSET('Hygiene Data'!$I$5,0,10*ROW('Hygiene Data'!I193)),NA())</f>
        <v>#N/A</v>
      </c>
      <c r="BP199" s="539" t="e">
        <f ca="1">+IF(AND(ISNUMBER(OFFSET('Hygiene Data'!$I$7,0,10*ROW('Hygiene Data'!I193))),'Data Summary'!EE199="Yes"),OFFSET('Hygiene Data'!$I$7,0,10*ROW('Hygiene Data'!I193)),NA())</f>
        <v>#N/A</v>
      </c>
      <c r="BQ199" s="539" t="e">
        <f ca="1">+IF(AND(ISNUMBER(OFFSET('Hygiene Data'!$I$9,0,10*ROW('Hygiene Data'!I193))),'Data Summary'!EF199="Yes"),OFFSET('Hygiene Data'!$I$9,0,10*ROW('Hygiene Data'!I193)),NA())</f>
        <v>#N/A</v>
      </c>
    </row>
    <row r="200" spans="1:69" x14ac:dyDescent="0.25">
      <c r="A200" s="535" t="e">
        <f ca="1">+RIGHT('Data Summary'!A200,LEN('Data Summary'!A200)-9)</f>
        <v>#VALUE!</v>
      </c>
      <c r="B200" s="509" t="str">
        <f ca="1">+IF(ISTEXT('Data Summary'!B200),'Data Summary'!B200,"")</f>
        <v/>
      </c>
      <c r="C200" s="536" t="e">
        <f ca="1">+VALUE('Data Summary'!C200)</f>
        <v>#VALUE!</v>
      </c>
      <c r="D200" s="537" t="e">
        <f ca="1">+IF(AND(ISNUMBER(OFFSET('Water Data'!$D$4,0,10*ROW('Water Data'!D194))),'Data Summary'!BS200="Yes"),100-OFFSET('Water Data'!$D$4,0,10*ROW('Water Data'!D194)),NA())</f>
        <v>#N/A</v>
      </c>
      <c r="E200" s="537" t="e">
        <f ca="1">+IF(AND(ISNUMBER(OFFSET('Water Data'!$D$6,0,10*ROW('Water Data'!D194))),'Data Summary'!BT200="Yes"),OFFSET('Water Data'!$D$6,0,10*ROW('Water Data'!D194)),NA())</f>
        <v>#N/A</v>
      </c>
      <c r="F200" s="537" t="e">
        <f ca="1">+IF(AND(ISNUMBER(OFFSET('Water Data'!$D$9,0,10*ROW('Water Data'!D194))),'Data Summary'!BU200="Yes"),OFFSET('Water Data'!$D$9,0,10*ROW('Water Data'!D194)),NA())</f>
        <v>#N/A</v>
      </c>
      <c r="G200" s="537" t="e">
        <f ca="1">+IF(AND(ISNUMBER(OFFSET('Water Data'!$E$4,0,10*ROW('Water Data'!E194))),'Data Summary'!BV200="Yes"),100-OFFSET('Water Data'!$E$4,0,10*ROW('Water Data'!E194)),NA())</f>
        <v>#N/A</v>
      </c>
      <c r="H200" s="537" t="e">
        <f ca="1">+IF(AND(ISNUMBER(OFFSET('Water Data'!$E$6,0,10*ROW('Water Data'!E194))),'Data Summary'!BW200="Yes"),OFFSET('Water Data'!$E$6,0,10*ROW('Water Data'!E194)),NA())</f>
        <v>#N/A</v>
      </c>
      <c r="I200" s="537" t="e">
        <f ca="1">+IF(AND(ISNUMBER(OFFSET('Water Data'!$E$9,0,10*ROW('Water Data'!E194))),'Data Summary'!BX200="Yes"),OFFSET('Water Data'!$E$9,0,10*ROW('Water Data'!E194)),NA())</f>
        <v>#N/A</v>
      </c>
      <c r="J200" s="537" t="e">
        <f ca="1">+IF(AND(ISNUMBER(OFFSET('Water Data'!$F$4,0,10*ROW('Water Data'!F194))),'Data Summary'!BY200="Yes"),100-OFFSET('Water Data'!$F$4,0,10*ROW('Water Data'!F194)),NA())</f>
        <v>#N/A</v>
      </c>
      <c r="K200" s="537" t="e">
        <f ca="1">+IF(AND(ISNUMBER(OFFSET('Water Data'!$F$6,0,10*ROW('Water Data'!F194))),'Data Summary'!BZ200="Yes"),OFFSET('Water Data'!$F$6,0,10*ROW('Water Data'!F194)),NA())</f>
        <v>#N/A</v>
      </c>
      <c r="L200" s="537" t="e">
        <f ca="1">+IF(AND(ISNUMBER(OFFSET('Water Data'!$F$9,0,10*ROW('Water Data'!F194))),'Data Summary'!CA200="Yes"),OFFSET('Water Data'!$F$9,0,10*ROW('Water Data'!F194)),NA())</f>
        <v>#N/A</v>
      </c>
      <c r="M200" s="537" t="e">
        <f ca="1">+IF(AND(ISNUMBER(OFFSET('Water Data'!$G$4,0,10*ROW('Water Data'!G194))),'Data Summary'!CB200="Yes"),100-OFFSET('Water Data'!$G$4,0,10*ROW('Water Data'!G194)),NA())</f>
        <v>#N/A</v>
      </c>
      <c r="N200" s="537" t="e">
        <f ca="1">+IF(AND(ISNUMBER(OFFSET('Water Data'!$G$6,0,10*ROW('Water Data'!G194))),'Data Summary'!CC200="Yes"),OFFSET('Water Data'!$G$6,0,10*ROW('Water Data'!G194)),NA())</f>
        <v>#N/A</v>
      </c>
      <c r="O200" s="537" t="e">
        <f ca="1">+IF(AND(ISNUMBER(OFFSET('Water Data'!$G$9,0,10*ROW('Water Data'!G194))),'Data Summary'!CD200="Yes"),OFFSET('Water Data'!$G$9,0,10*ROW('Water Data'!G194)),NA())</f>
        <v>#N/A</v>
      </c>
      <c r="P200" s="537" t="e">
        <f ca="1">+IF(AND(ISNUMBER(OFFSET('Water Data'!$H$4,0,10*ROW('Water Data'!H194))),'Data Summary'!CE200="Yes"),100-OFFSET('Water Data'!$H$4,0,10*ROW('Water Data'!H194)),NA())</f>
        <v>#N/A</v>
      </c>
      <c r="Q200" s="537" t="e">
        <f ca="1">+IF(AND(ISNUMBER(OFFSET('Water Data'!$H$6,0,10*ROW('Water Data'!H194))),'Data Summary'!CF200="Yes"),OFFSET('Water Data'!$H$6,0,10*ROW('Water Data'!H194)),NA())</f>
        <v>#N/A</v>
      </c>
      <c r="R200" s="537" t="e">
        <f ca="1">+IF(AND(ISNUMBER(OFFSET('Water Data'!$H$9,0,10*ROW('Water Data'!H194))),'Data Summary'!CG200="Yes"),OFFSET('Water Data'!$H$9,0,10*ROW('Water Data'!H194)),NA())</f>
        <v>#N/A</v>
      </c>
      <c r="S200" s="537" t="e">
        <f ca="1">+IF(AND(ISNUMBER(OFFSET('Water Data'!$I$4,0,10*ROW('Water Data'!I194))),'Data Summary'!CH200="Yes"),100-OFFSET('Water Data'!$I$4,0,10*ROW('Water Data'!I194)),NA())</f>
        <v>#N/A</v>
      </c>
      <c r="T200" s="537" t="e">
        <f ca="1">+IF(AND(ISNUMBER(OFFSET('Water Data'!$I$6,0,10*ROW('Water Data'!I194))),'Data Summary'!CI200="Yes"),OFFSET('Water Data'!$I$6,0,10*ROW('Water Data'!I194)),NA())</f>
        <v>#N/A</v>
      </c>
      <c r="U200" s="537" t="e">
        <f ca="1">+IF(AND(ISNUMBER(OFFSET('Water Data'!$I$9,0,10*ROW('Water Data'!I194))),'Data Summary'!CJ200="Yes"),OFFSET('Water Data'!$I$9,0,10*ROW('Water Data'!I194)),NA())</f>
        <v>#N/A</v>
      </c>
      <c r="V200" s="538" t="e">
        <f ca="1">+IF(AND(ISNUMBER(OFFSET('Sanitation Data'!$D$4,0,10*ROW('Sanitation Data'!D194))),'Data Summary'!CK200="Yes"),100-OFFSET('Sanitation Data'!$D$4,0,10*ROW('Sanitation Data'!D194)),NA())</f>
        <v>#N/A</v>
      </c>
      <c r="W200" s="538" t="e">
        <f ca="1">+IF(AND(ISNUMBER(OFFSET('Sanitation Data'!$D$6,0,10*ROW('Sanitation Data'!D194))),'Data Summary'!CL200="Yes"),OFFSET('Sanitation Data'!$D$6,0,10*ROW('Sanitation Data'!D194)),NA())</f>
        <v>#N/A</v>
      </c>
      <c r="X200" s="538" t="e">
        <f ca="1">+IF(AND(ISNUMBER(OFFSET('Sanitation Data'!$D$10,0,10*ROW('Sanitation Data'!D194))),'Data Summary'!CM200="Yes"),OFFSET('Sanitation Data'!$D$10,0,10*ROW('Sanitation Data'!D194)),NA())</f>
        <v>#N/A</v>
      </c>
      <c r="Y200" s="538" t="e">
        <f ca="1">+IF(AND(ISNUMBER(OFFSET('Sanitation Data'!$D$11,0,10*ROW('Sanitation Data'!D194))),'Data Summary'!CN200="Yes"),OFFSET('Sanitation Data'!$D$11,0,10*ROW('Sanitation Data'!D194)),NA())</f>
        <v>#N/A</v>
      </c>
      <c r="Z200" s="538" t="e">
        <f ca="1">+IF(AND(ISNUMBER(OFFSET('Sanitation Data'!$D$12,0,10*ROW('Sanitation Data'!D194))),'Data Summary'!CO200="Yes"),OFFSET('Sanitation Data'!$D$12,0,10*ROW('Sanitation Data'!D194)),NA())</f>
        <v>#N/A</v>
      </c>
      <c r="AA200" s="538" t="e">
        <f ca="1">+IF(AND(ISNUMBER(OFFSET('Sanitation Data'!$E$4,0,10*ROW('Sanitation Data'!E194))),'Data Summary'!CP200="Yes"),100-OFFSET('Sanitation Data'!$E$4,0,10*ROW('Sanitation Data'!E194)),NA())</f>
        <v>#N/A</v>
      </c>
      <c r="AB200" s="538" t="e">
        <f ca="1">+IF(AND(ISNUMBER(OFFSET('Sanitation Data'!$E$6,0,10*ROW('Sanitation Data'!E194))),'Data Summary'!CQ200="Yes"),OFFSET('Sanitation Data'!$E$6,0,10*ROW('Sanitation Data'!E194)),NA())</f>
        <v>#N/A</v>
      </c>
      <c r="AC200" s="538" t="e">
        <f ca="1">+IF(AND(ISNUMBER(OFFSET('Sanitation Data'!$E$10,0,10*ROW('Sanitation Data'!E194))),'Data Summary'!CR200="Yes"),OFFSET('Sanitation Data'!$E$10,0,10*ROW('Sanitation Data'!E194)),NA())</f>
        <v>#N/A</v>
      </c>
      <c r="AD200" s="538" t="e">
        <f ca="1">+IF(AND(ISNUMBER(OFFSET('Sanitation Data'!$E$11,0,10*ROW('Sanitation Data'!E194))),'Data Summary'!CS200="Yes"),OFFSET('Sanitation Data'!$E$11,0,10*ROW('Sanitation Data'!E194)),NA())</f>
        <v>#N/A</v>
      </c>
      <c r="AE200" s="538" t="e">
        <f ca="1">+IF(AND(ISNUMBER(OFFSET('Sanitation Data'!$E$12,0,10*ROW('Sanitation Data'!E194))),'Data Summary'!CT200="Yes"),OFFSET('Sanitation Data'!$E$12,0,10*ROW('Sanitation Data'!E194)),NA())</f>
        <v>#N/A</v>
      </c>
      <c r="AF200" s="538" t="e">
        <f ca="1">+IF(AND(ISNUMBER(OFFSET('Sanitation Data'!$F$4,0,10*ROW('Sanitation Data'!F194))),'Data Summary'!CU200="Yes"),100-OFFSET('Sanitation Data'!$F$4,0,10*ROW('Sanitation Data'!F194)),NA())</f>
        <v>#N/A</v>
      </c>
      <c r="AG200" s="538" t="e">
        <f ca="1">+IF(AND(ISNUMBER(OFFSET('Sanitation Data'!$F$6,0,10*ROW('Sanitation Data'!F194))),'Data Summary'!CV200="Yes"),OFFSET('Sanitation Data'!$F$6,0,10*ROW('Sanitation Data'!F194)),NA())</f>
        <v>#N/A</v>
      </c>
      <c r="AH200" s="538" t="e">
        <f ca="1">+IF(AND(ISNUMBER(OFFSET('Sanitation Data'!$F$10,0,10*ROW('Sanitation Data'!F194))),'Data Summary'!CW200="Yes"),OFFSET('Sanitation Data'!$F$10,0,10*ROW('Sanitation Data'!F194)),NA())</f>
        <v>#N/A</v>
      </c>
      <c r="AI200" s="538" t="e">
        <f ca="1">+IF(AND(ISNUMBER(OFFSET('Sanitation Data'!$F$11,0,10*ROW('Sanitation Data'!F194))),'Data Summary'!CX200="Yes"),OFFSET('Sanitation Data'!$F$11,0,10*ROW('Sanitation Data'!F194)),NA())</f>
        <v>#N/A</v>
      </c>
      <c r="AJ200" s="538" t="e">
        <f ca="1">+IF(AND(ISNUMBER(OFFSET('Sanitation Data'!$F$12,0,10*ROW('Sanitation Data'!F194))),'Data Summary'!CY200="Yes"),OFFSET('Sanitation Data'!$F$12,0,10*ROW('Sanitation Data'!F194)),NA())</f>
        <v>#N/A</v>
      </c>
      <c r="AK200" s="538" t="e">
        <f ca="1">+IF(AND(ISNUMBER(OFFSET('Sanitation Data'!$G$4,0,10*ROW('Sanitation Data'!G194))),'Data Summary'!CZ200="Yes"),100-OFFSET('Sanitation Data'!$G$4,0,10*ROW('Sanitation Data'!G194)),NA())</f>
        <v>#N/A</v>
      </c>
      <c r="AL200" s="538" t="e">
        <f ca="1">+IF(AND(ISNUMBER(OFFSET('Sanitation Data'!$G$6,0,10*ROW('Sanitation Data'!G194))),'Data Summary'!DA200="Yes"),OFFSET('Sanitation Data'!$G$6,0,10*ROW('Sanitation Data'!G194)),NA())</f>
        <v>#N/A</v>
      </c>
      <c r="AM200" s="538" t="e">
        <f ca="1">+IF(AND(ISNUMBER(OFFSET('Sanitation Data'!$G$10,0,10*ROW('Sanitation Data'!G194))),'Data Summary'!DB200="Yes"),OFFSET('Sanitation Data'!$G$10,0,10*ROW('Sanitation Data'!G194)),NA())</f>
        <v>#N/A</v>
      </c>
      <c r="AN200" s="538" t="e">
        <f ca="1">+IF(AND(ISNUMBER(OFFSET('Sanitation Data'!$G$11,0,10*ROW('Sanitation Data'!G194))),'Data Summary'!DC200="Yes"),OFFSET('Sanitation Data'!$G$11,0,10*ROW('Sanitation Data'!G194)),NA())</f>
        <v>#N/A</v>
      </c>
      <c r="AO200" s="538" t="e">
        <f ca="1">+IF(AND(ISNUMBER(OFFSET('Sanitation Data'!$G$12,0,10*ROW('Sanitation Data'!G194))),'Data Summary'!DD200="Yes"),OFFSET('Sanitation Data'!$G$12,0,10*ROW('Sanitation Data'!G194)),NA())</f>
        <v>#N/A</v>
      </c>
      <c r="AP200" s="538" t="e">
        <f ca="1">+IF(AND(ISNUMBER(OFFSET('Sanitation Data'!$H$4,0,10*ROW('Sanitation Data'!H194))),'Data Summary'!DE200="Yes"),100-OFFSET('Sanitation Data'!$H$4,0,10*ROW('Sanitation Data'!H194)),NA())</f>
        <v>#N/A</v>
      </c>
      <c r="AQ200" s="538" t="e">
        <f ca="1">+IF(AND(ISNUMBER(OFFSET('Sanitation Data'!$H$6,0,10*ROW('Sanitation Data'!H194))),'Data Summary'!DF200="Yes"),OFFSET('Sanitation Data'!$H$6,0,10*ROW('Sanitation Data'!H194)),NA())</f>
        <v>#N/A</v>
      </c>
      <c r="AR200" s="538" t="e">
        <f ca="1">+IF(AND(ISNUMBER(OFFSET('Sanitation Data'!$H$10,0,10*ROW('Sanitation Data'!H194))),'Data Summary'!DG200="Yes"),OFFSET('Sanitation Data'!$H$10,0,10*ROW('Sanitation Data'!H194)),NA())</f>
        <v>#N/A</v>
      </c>
      <c r="AS200" s="538" t="e">
        <f ca="1">+IF(AND(ISNUMBER(OFFSET('Sanitation Data'!$H$11,0,10*ROW('Sanitation Data'!H194))),'Data Summary'!DH200="Yes"),OFFSET('Sanitation Data'!$H$11,0,10*ROW('Sanitation Data'!H194)),NA())</f>
        <v>#N/A</v>
      </c>
      <c r="AT200" s="538" t="e">
        <f ca="1">+IF(AND(ISNUMBER(OFFSET('Sanitation Data'!$H$12,0,10*ROW('Sanitation Data'!H194))),'Data Summary'!DI200="Yes"),OFFSET('Sanitation Data'!$H$12,0,10*ROW('Sanitation Data'!H194)),NA())</f>
        <v>#N/A</v>
      </c>
      <c r="AU200" s="538" t="e">
        <f ca="1">+IF(AND(ISNUMBER(OFFSET('Sanitation Data'!$I$4,0,10*ROW('Sanitation Data'!I194))),'Data Summary'!DJ200="Yes"),100-OFFSET('Sanitation Data'!$I$4,0,10*ROW('Sanitation Data'!I194)),NA())</f>
        <v>#N/A</v>
      </c>
      <c r="AV200" s="538" t="e">
        <f ca="1">+IF(AND(ISNUMBER(OFFSET('Sanitation Data'!$I$6,0,10*ROW('Sanitation Data'!I194))),'Data Summary'!DK200="Yes"),OFFSET('Sanitation Data'!$I$6,0,10*ROW('Sanitation Data'!I194)),NA())</f>
        <v>#N/A</v>
      </c>
      <c r="AW200" s="538" t="e">
        <f ca="1">+IF(AND(ISNUMBER(OFFSET('Sanitation Data'!$I$10,0,10*ROW('Sanitation Data'!I194))),'Data Summary'!DL200="Yes"),OFFSET('Sanitation Data'!$I$10,0,10*ROW('Sanitation Data'!I194)),NA())</f>
        <v>#N/A</v>
      </c>
      <c r="AX200" s="538" t="e">
        <f ca="1">+IF(AND(ISNUMBER(OFFSET('Sanitation Data'!$I$11,0,10*ROW('Sanitation Data'!I194))),'Data Summary'!DM200="Yes"),OFFSET('Sanitation Data'!$I$11,0,10*ROW('Sanitation Data'!I194)),NA())</f>
        <v>#N/A</v>
      </c>
      <c r="AY200" s="538" t="e">
        <f ca="1">+IF(AND(ISNUMBER(OFFSET('Sanitation Data'!$I$12,0,10*ROW('Sanitation Data'!I194))),'Data Summary'!DN200="Yes"),OFFSET('Sanitation Data'!$I$12,0,10*ROW('Sanitation Data'!I194)),NA())</f>
        <v>#N/A</v>
      </c>
      <c r="AZ200" s="539" t="e">
        <f ca="1">+IF(AND(ISNUMBER(OFFSET('Hygiene Data'!$D$5,0,10*ROW('Hygiene Data'!D194))),'Data Summary'!DO200="Yes"),OFFSET('Hygiene Data'!$D$5,0,10*ROW('Hygiene Data'!D194)),NA())</f>
        <v>#N/A</v>
      </c>
      <c r="BA200" s="539" t="e">
        <f ca="1">+IF(AND(ISNUMBER(OFFSET('Hygiene Data'!$D$7,0,10*ROW('Hygiene Data'!D194))),'Data Summary'!DP200="Yes"),OFFSET('Hygiene Data'!$D$7,0,10*ROW('Hygiene Data'!D194)),NA())</f>
        <v>#N/A</v>
      </c>
      <c r="BB200" s="539" t="e">
        <f ca="1">+IF(AND(ISNUMBER(OFFSET('Hygiene Data'!$D$9,0,10*ROW('Hygiene Data'!D194))),'Data Summary'!DQ200="Yes"),OFFSET('Hygiene Data'!$D$9,0,10*ROW('Hygiene Data'!D194)),NA())</f>
        <v>#N/A</v>
      </c>
      <c r="BC200" s="539" t="e">
        <f ca="1">+IF(AND(ISNUMBER(OFFSET('Hygiene Data'!$E$5,0,10*ROW('Hygiene Data'!E194))),'Data Summary'!DR200="Yes"),OFFSET('Hygiene Data'!$E$5,0,10*ROW('Hygiene Data'!E194)),NA())</f>
        <v>#N/A</v>
      </c>
      <c r="BD200" s="539" t="e">
        <f ca="1">+IF(AND(ISNUMBER(OFFSET('Hygiene Data'!$E$7,0,10*ROW('Hygiene Data'!E194))),'Data Summary'!DS200="Yes"),OFFSET('Hygiene Data'!$E$7,0,10*ROW('Hygiene Data'!E194)),NA())</f>
        <v>#N/A</v>
      </c>
      <c r="BE200" s="539" t="e">
        <f ca="1">+IF(AND(ISNUMBER(OFFSET('Hygiene Data'!$E$9,0,10*ROW('Hygiene Data'!E194))),'Data Summary'!DT200="Yes"),OFFSET('Hygiene Data'!$E$9,0,10*ROW('Hygiene Data'!E194)),NA())</f>
        <v>#N/A</v>
      </c>
      <c r="BF200" s="539" t="e">
        <f ca="1">+IF(AND(ISNUMBER(OFFSET('Hygiene Data'!$F$5,0,10*ROW('Hygiene Data'!F194))),'Data Summary'!DU200="Yes"),OFFSET('Hygiene Data'!$F$5,0,10*ROW('Hygiene Data'!F194)),NA())</f>
        <v>#N/A</v>
      </c>
      <c r="BG200" s="539" t="e">
        <f ca="1">+IF(AND(ISNUMBER(OFFSET('Hygiene Data'!$F$7,0,10*ROW('Hygiene Data'!F194))),'Data Summary'!DV200="Yes"),OFFSET('Hygiene Data'!$F$7,0,10*ROW('Hygiene Data'!F194)),NA())</f>
        <v>#N/A</v>
      </c>
      <c r="BH200" s="539" t="e">
        <f ca="1">+IF(AND(ISNUMBER(OFFSET('Hygiene Data'!$F$9,0,10*ROW('Hygiene Data'!F194))),'Data Summary'!DW200="Yes"),OFFSET('Hygiene Data'!$F$9,0,10*ROW('Hygiene Data'!F194)),NA())</f>
        <v>#N/A</v>
      </c>
      <c r="BI200" s="539" t="e">
        <f ca="1">+IF(AND(ISNUMBER(OFFSET('Hygiene Data'!$G$5,0,10*ROW('Hygiene Data'!G194))),'Data Summary'!DX200="Yes"),OFFSET('Hygiene Data'!$G$5,0,10*ROW('Hygiene Data'!G194)),NA())</f>
        <v>#N/A</v>
      </c>
      <c r="BJ200" s="539" t="e">
        <f ca="1">+IF(AND(ISNUMBER(OFFSET('Hygiene Data'!$G$7,0,10*ROW('Hygiene Data'!G194))),'Data Summary'!DY200="Yes"),OFFSET('Hygiene Data'!$G$7,0,10*ROW('Hygiene Data'!G194)),NA())</f>
        <v>#N/A</v>
      </c>
      <c r="BK200" s="539" t="e">
        <f ca="1">+IF(AND(ISNUMBER(OFFSET('Hygiene Data'!$G$9,0,10*ROW('Hygiene Data'!G194))),'Data Summary'!DZ200="Yes"),OFFSET('Hygiene Data'!$G$9,0,10*ROW('Hygiene Data'!G194)),NA())</f>
        <v>#N/A</v>
      </c>
      <c r="BL200" s="539" t="e">
        <f ca="1">+IF(AND(ISNUMBER(OFFSET('Hygiene Data'!$H$5,0,10*ROW('Hygiene Data'!H194))),'Data Summary'!EA200="Yes"),OFFSET('Hygiene Data'!$H$5,0,10*ROW('Hygiene Data'!H194)),NA())</f>
        <v>#N/A</v>
      </c>
      <c r="BM200" s="539" t="e">
        <f ca="1">+IF(AND(ISNUMBER(OFFSET('Hygiene Data'!$H$7,0,10*ROW('Hygiene Data'!H194))),'Data Summary'!EB200="Yes"),OFFSET('Hygiene Data'!$H$7,0,10*ROW('Hygiene Data'!H194)),NA())</f>
        <v>#N/A</v>
      </c>
      <c r="BN200" s="539" t="e">
        <f ca="1">+IF(AND(ISNUMBER(OFFSET('Hygiene Data'!$H$9,0,10*ROW('Hygiene Data'!H194))),'Data Summary'!EC200="Yes"),OFFSET('Hygiene Data'!$H$9,0,10*ROW('Hygiene Data'!H194)),NA())</f>
        <v>#N/A</v>
      </c>
      <c r="BO200" s="539" t="e">
        <f ca="1">+IF(AND(ISNUMBER(OFFSET('Hygiene Data'!$I$5,0,10*ROW('Hygiene Data'!I194))),'Data Summary'!ED200="Yes"),OFFSET('Hygiene Data'!$I$5,0,10*ROW('Hygiene Data'!I194)),NA())</f>
        <v>#N/A</v>
      </c>
      <c r="BP200" s="539" t="e">
        <f ca="1">+IF(AND(ISNUMBER(OFFSET('Hygiene Data'!$I$7,0,10*ROW('Hygiene Data'!I194))),'Data Summary'!EE200="Yes"),OFFSET('Hygiene Data'!$I$7,0,10*ROW('Hygiene Data'!I194)),NA())</f>
        <v>#N/A</v>
      </c>
      <c r="BQ200" s="539" t="e">
        <f ca="1">+IF(AND(ISNUMBER(OFFSET('Hygiene Data'!$I$9,0,10*ROW('Hygiene Data'!I194))),'Data Summary'!EF200="Yes"),OFFSET('Hygiene Data'!$I$9,0,10*ROW('Hygiene Data'!I194)),NA())</f>
        <v>#N/A</v>
      </c>
    </row>
    <row r="201" spans="1:69" x14ac:dyDescent="0.25">
      <c r="A201" s="535" t="e">
        <f ca="1">+RIGHT('Data Summary'!A201,LEN('Data Summary'!A201)-9)</f>
        <v>#VALUE!</v>
      </c>
      <c r="B201" s="509" t="str">
        <f ca="1">+IF(ISTEXT('Data Summary'!B201),'Data Summary'!B201,"")</f>
        <v/>
      </c>
      <c r="C201" s="536" t="e">
        <f ca="1">+VALUE('Data Summary'!C201)</f>
        <v>#VALUE!</v>
      </c>
      <c r="D201" s="537" t="e">
        <f ca="1">+IF(AND(ISNUMBER(OFFSET('Water Data'!$D$4,0,10*ROW('Water Data'!D195))),'Data Summary'!BS201="Yes"),100-OFFSET('Water Data'!$D$4,0,10*ROW('Water Data'!D195)),NA())</f>
        <v>#N/A</v>
      </c>
      <c r="E201" s="537" t="e">
        <f ca="1">+IF(AND(ISNUMBER(OFFSET('Water Data'!$D$6,0,10*ROW('Water Data'!D195))),'Data Summary'!BT201="Yes"),OFFSET('Water Data'!$D$6,0,10*ROW('Water Data'!D195)),NA())</f>
        <v>#N/A</v>
      </c>
      <c r="F201" s="537" t="e">
        <f ca="1">+IF(AND(ISNUMBER(OFFSET('Water Data'!$D$9,0,10*ROW('Water Data'!D195))),'Data Summary'!BU201="Yes"),OFFSET('Water Data'!$D$9,0,10*ROW('Water Data'!D195)),NA())</f>
        <v>#N/A</v>
      </c>
      <c r="G201" s="537" t="e">
        <f ca="1">+IF(AND(ISNUMBER(OFFSET('Water Data'!$E$4,0,10*ROW('Water Data'!E195))),'Data Summary'!BV201="Yes"),100-OFFSET('Water Data'!$E$4,0,10*ROW('Water Data'!E195)),NA())</f>
        <v>#N/A</v>
      </c>
      <c r="H201" s="537" t="e">
        <f ca="1">+IF(AND(ISNUMBER(OFFSET('Water Data'!$E$6,0,10*ROW('Water Data'!E195))),'Data Summary'!BW201="Yes"),OFFSET('Water Data'!$E$6,0,10*ROW('Water Data'!E195)),NA())</f>
        <v>#N/A</v>
      </c>
      <c r="I201" s="537" t="e">
        <f ca="1">+IF(AND(ISNUMBER(OFFSET('Water Data'!$E$9,0,10*ROW('Water Data'!E195))),'Data Summary'!BX201="Yes"),OFFSET('Water Data'!$E$9,0,10*ROW('Water Data'!E195)),NA())</f>
        <v>#N/A</v>
      </c>
      <c r="J201" s="537" t="e">
        <f ca="1">+IF(AND(ISNUMBER(OFFSET('Water Data'!$F$4,0,10*ROW('Water Data'!F195))),'Data Summary'!BY201="Yes"),100-OFFSET('Water Data'!$F$4,0,10*ROW('Water Data'!F195)),NA())</f>
        <v>#N/A</v>
      </c>
      <c r="K201" s="537" t="e">
        <f ca="1">+IF(AND(ISNUMBER(OFFSET('Water Data'!$F$6,0,10*ROW('Water Data'!F195))),'Data Summary'!BZ201="Yes"),OFFSET('Water Data'!$F$6,0,10*ROW('Water Data'!F195)),NA())</f>
        <v>#N/A</v>
      </c>
      <c r="L201" s="537" t="e">
        <f ca="1">+IF(AND(ISNUMBER(OFFSET('Water Data'!$F$9,0,10*ROW('Water Data'!F195))),'Data Summary'!CA201="Yes"),OFFSET('Water Data'!$F$9,0,10*ROW('Water Data'!F195)),NA())</f>
        <v>#N/A</v>
      </c>
      <c r="M201" s="537" t="e">
        <f ca="1">+IF(AND(ISNUMBER(OFFSET('Water Data'!$G$4,0,10*ROW('Water Data'!G195))),'Data Summary'!CB201="Yes"),100-OFFSET('Water Data'!$G$4,0,10*ROW('Water Data'!G195)),NA())</f>
        <v>#N/A</v>
      </c>
      <c r="N201" s="537" t="e">
        <f ca="1">+IF(AND(ISNUMBER(OFFSET('Water Data'!$G$6,0,10*ROW('Water Data'!G195))),'Data Summary'!CC201="Yes"),OFFSET('Water Data'!$G$6,0,10*ROW('Water Data'!G195)),NA())</f>
        <v>#N/A</v>
      </c>
      <c r="O201" s="537" t="e">
        <f ca="1">+IF(AND(ISNUMBER(OFFSET('Water Data'!$G$9,0,10*ROW('Water Data'!G195))),'Data Summary'!CD201="Yes"),OFFSET('Water Data'!$G$9,0,10*ROW('Water Data'!G195)),NA())</f>
        <v>#N/A</v>
      </c>
      <c r="P201" s="537" t="e">
        <f ca="1">+IF(AND(ISNUMBER(OFFSET('Water Data'!$H$4,0,10*ROW('Water Data'!H195))),'Data Summary'!CE201="Yes"),100-OFFSET('Water Data'!$H$4,0,10*ROW('Water Data'!H195)),NA())</f>
        <v>#N/A</v>
      </c>
      <c r="Q201" s="537" t="e">
        <f ca="1">+IF(AND(ISNUMBER(OFFSET('Water Data'!$H$6,0,10*ROW('Water Data'!H195))),'Data Summary'!CF201="Yes"),OFFSET('Water Data'!$H$6,0,10*ROW('Water Data'!H195)),NA())</f>
        <v>#N/A</v>
      </c>
      <c r="R201" s="537" t="e">
        <f ca="1">+IF(AND(ISNUMBER(OFFSET('Water Data'!$H$9,0,10*ROW('Water Data'!H195))),'Data Summary'!CG201="Yes"),OFFSET('Water Data'!$H$9,0,10*ROW('Water Data'!H195)),NA())</f>
        <v>#N/A</v>
      </c>
      <c r="S201" s="537" t="e">
        <f ca="1">+IF(AND(ISNUMBER(OFFSET('Water Data'!$I$4,0,10*ROW('Water Data'!I195))),'Data Summary'!CH201="Yes"),100-OFFSET('Water Data'!$I$4,0,10*ROW('Water Data'!I195)),NA())</f>
        <v>#N/A</v>
      </c>
      <c r="T201" s="537" t="e">
        <f ca="1">+IF(AND(ISNUMBER(OFFSET('Water Data'!$I$6,0,10*ROW('Water Data'!I195))),'Data Summary'!CI201="Yes"),OFFSET('Water Data'!$I$6,0,10*ROW('Water Data'!I195)),NA())</f>
        <v>#N/A</v>
      </c>
      <c r="U201" s="537" t="e">
        <f ca="1">+IF(AND(ISNUMBER(OFFSET('Water Data'!$I$9,0,10*ROW('Water Data'!I195))),'Data Summary'!CJ201="Yes"),OFFSET('Water Data'!$I$9,0,10*ROW('Water Data'!I195)),NA())</f>
        <v>#N/A</v>
      </c>
      <c r="V201" s="538" t="e">
        <f ca="1">+IF(AND(ISNUMBER(OFFSET('Sanitation Data'!$D$4,0,10*ROW('Sanitation Data'!D195))),'Data Summary'!CK201="Yes"),100-OFFSET('Sanitation Data'!$D$4,0,10*ROW('Sanitation Data'!D195)),NA())</f>
        <v>#N/A</v>
      </c>
      <c r="W201" s="538" t="e">
        <f ca="1">+IF(AND(ISNUMBER(OFFSET('Sanitation Data'!$D$6,0,10*ROW('Sanitation Data'!D195))),'Data Summary'!CL201="Yes"),OFFSET('Sanitation Data'!$D$6,0,10*ROW('Sanitation Data'!D195)),NA())</f>
        <v>#N/A</v>
      </c>
      <c r="X201" s="538" t="e">
        <f ca="1">+IF(AND(ISNUMBER(OFFSET('Sanitation Data'!$D$10,0,10*ROW('Sanitation Data'!D195))),'Data Summary'!CM201="Yes"),OFFSET('Sanitation Data'!$D$10,0,10*ROW('Sanitation Data'!D195)),NA())</f>
        <v>#N/A</v>
      </c>
      <c r="Y201" s="538" t="e">
        <f ca="1">+IF(AND(ISNUMBER(OFFSET('Sanitation Data'!$D$11,0,10*ROW('Sanitation Data'!D195))),'Data Summary'!CN201="Yes"),OFFSET('Sanitation Data'!$D$11,0,10*ROW('Sanitation Data'!D195)),NA())</f>
        <v>#N/A</v>
      </c>
      <c r="Z201" s="538" t="e">
        <f ca="1">+IF(AND(ISNUMBER(OFFSET('Sanitation Data'!$D$12,0,10*ROW('Sanitation Data'!D195))),'Data Summary'!CO201="Yes"),OFFSET('Sanitation Data'!$D$12,0,10*ROW('Sanitation Data'!D195)),NA())</f>
        <v>#N/A</v>
      </c>
      <c r="AA201" s="538" t="e">
        <f ca="1">+IF(AND(ISNUMBER(OFFSET('Sanitation Data'!$E$4,0,10*ROW('Sanitation Data'!E195))),'Data Summary'!CP201="Yes"),100-OFFSET('Sanitation Data'!$E$4,0,10*ROW('Sanitation Data'!E195)),NA())</f>
        <v>#N/A</v>
      </c>
      <c r="AB201" s="538" t="e">
        <f ca="1">+IF(AND(ISNUMBER(OFFSET('Sanitation Data'!$E$6,0,10*ROW('Sanitation Data'!E195))),'Data Summary'!CQ201="Yes"),OFFSET('Sanitation Data'!$E$6,0,10*ROW('Sanitation Data'!E195)),NA())</f>
        <v>#N/A</v>
      </c>
      <c r="AC201" s="538" t="e">
        <f ca="1">+IF(AND(ISNUMBER(OFFSET('Sanitation Data'!$E$10,0,10*ROW('Sanitation Data'!E195))),'Data Summary'!CR201="Yes"),OFFSET('Sanitation Data'!$E$10,0,10*ROW('Sanitation Data'!E195)),NA())</f>
        <v>#N/A</v>
      </c>
      <c r="AD201" s="538" t="e">
        <f ca="1">+IF(AND(ISNUMBER(OFFSET('Sanitation Data'!$E$11,0,10*ROW('Sanitation Data'!E195))),'Data Summary'!CS201="Yes"),OFFSET('Sanitation Data'!$E$11,0,10*ROW('Sanitation Data'!E195)),NA())</f>
        <v>#N/A</v>
      </c>
      <c r="AE201" s="538" t="e">
        <f ca="1">+IF(AND(ISNUMBER(OFFSET('Sanitation Data'!$E$12,0,10*ROW('Sanitation Data'!E195))),'Data Summary'!CT201="Yes"),OFFSET('Sanitation Data'!$E$12,0,10*ROW('Sanitation Data'!E195)),NA())</f>
        <v>#N/A</v>
      </c>
      <c r="AF201" s="538" t="e">
        <f ca="1">+IF(AND(ISNUMBER(OFFSET('Sanitation Data'!$F$4,0,10*ROW('Sanitation Data'!F195))),'Data Summary'!CU201="Yes"),100-OFFSET('Sanitation Data'!$F$4,0,10*ROW('Sanitation Data'!F195)),NA())</f>
        <v>#N/A</v>
      </c>
      <c r="AG201" s="538" t="e">
        <f ca="1">+IF(AND(ISNUMBER(OFFSET('Sanitation Data'!$F$6,0,10*ROW('Sanitation Data'!F195))),'Data Summary'!CV201="Yes"),OFFSET('Sanitation Data'!$F$6,0,10*ROW('Sanitation Data'!F195)),NA())</f>
        <v>#N/A</v>
      </c>
      <c r="AH201" s="538" t="e">
        <f ca="1">+IF(AND(ISNUMBER(OFFSET('Sanitation Data'!$F$10,0,10*ROW('Sanitation Data'!F195))),'Data Summary'!CW201="Yes"),OFFSET('Sanitation Data'!$F$10,0,10*ROW('Sanitation Data'!F195)),NA())</f>
        <v>#N/A</v>
      </c>
      <c r="AI201" s="538" t="e">
        <f ca="1">+IF(AND(ISNUMBER(OFFSET('Sanitation Data'!$F$11,0,10*ROW('Sanitation Data'!F195))),'Data Summary'!CX201="Yes"),OFFSET('Sanitation Data'!$F$11,0,10*ROW('Sanitation Data'!F195)),NA())</f>
        <v>#N/A</v>
      </c>
      <c r="AJ201" s="538" t="e">
        <f ca="1">+IF(AND(ISNUMBER(OFFSET('Sanitation Data'!$F$12,0,10*ROW('Sanitation Data'!F195))),'Data Summary'!CY201="Yes"),OFFSET('Sanitation Data'!$F$12,0,10*ROW('Sanitation Data'!F195)),NA())</f>
        <v>#N/A</v>
      </c>
      <c r="AK201" s="538" t="e">
        <f ca="1">+IF(AND(ISNUMBER(OFFSET('Sanitation Data'!$G$4,0,10*ROW('Sanitation Data'!G195))),'Data Summary'!CZ201="Yes"),100-OFFSET('Sanitation Data'!$G$4,0,10*ROW('Sanitation Data'!G195)),NA())</f>
        <v>#N/A</v>
      </c>
      <c r="AL201" s="538" t="e">
        <f ca="1">+IF(AND(ISNUMBER(OFFSET('Sanitation Data'!$G$6,0,10*ROW('Sanitation Data'!G195))),'Data Summary'!DA201="Yes"),OFFSET('Sanitation Data'!$G$6,0,10*ROW('Sanitation Data'!G195)),NA())</f>
        <v>#N/A</v>
      </c>
      <c r="AM201" s="538" t="e">
        <f ca="1">+IF(AND(ISNUMBER(OFFSET('Sanitation Data'!$G$10,0,10*ROW('Sanitation Data'!G195))),'Data Summary'!DB201="Yes"),OFFSET('Sanitation Data'!$G$10,0,10*ROW('Sanitation Data'!G195)),NA())</f>
        <v>#N/A</v>
      </c>
      <c r="AN201" s="538" t="e">
        <f ca="1">+IF(AND(ISNUMBER(OFFSET('Sanitation Data'!$G$11,0,10*ROW('Sanitation Data'!G195))),'Data Summary'!DC201="Yes"),OFFSET('Sanitation Data'!$G$11,0,10*ROW('Sanitation Data'!G195)),NA())</f>
        <v>#N/A</v>
      </c>
      <c r="AO201" s="538" t="e">
        <f ca="1">+IF(AND(ISNUMBER(OFFSET('Sanitation Data'!$G$12,0,10*ROW('Sanitation Data'!G195))),'Data Summary'!DD201="Yes"),OFFSET('Sanitation Data'!$G$12,0,10*ROW('Sanitation Data'!G195)),NA())</f>
        <v>#N/A</v>
      </c>
      <c r="AP201" s="538" t="e">
        <f ca="1">+IF(AND(ISNUMBER(OFFSET('Sanitation Data'!$H$4,0,10*ROW('Sanitation Data'!H195))),'Data Summary'!DE201="Yes"),100-OFFSET('Sanitation Data'!$H$4,0,10*ROW('Sanitation Data'!H195)),NA())</f>
        <v>#N/A</v>
      </c>
      <c r="AQ201" s="538" t="e">
        <f ca="1">+IF(AND(ISNUMBER(OFFSET('Sanitation Data'!$H$6,0,10*ROW('Sanitation Data'!H195))),'Data Summary'!DF201="Yes"),OFFSET('Sanitation Data'!$H$6,0,10*ROW('Sanitation Data'!H195)),NA())</f>
        <v>#N/A</v>
      </c>
      <c r="AR201" s="538" t="e">
        <f ca="1">+IF(AND(ISNUMBER(OFFSET('Sanitation Data'!$H$10,0,10*ROW('Sanitation Data'!H195))),'Data Summary'!DG201="Yes"),OFFSET('Sanitation Data'!$H$10,0,10*ROW('Sanitation Data'!H195)),NA())</f>
        <v>#N/A</v>
      </c>
      <c r="AS201" s="538" t="e">
        <f ca="1">+IF(AND(ISNUMBER(OFFSET('Sanitation Data'!$H$11,0,10*ROW('Sanitation Data'!H195))),'Data Summary'!DH201="Yes"),OFFSET('Sanitation Data'!$H$11,0,10*ROW('Sanitation Data'!H195)),NA())</f>
        <v>#N/A</v>
      </c>
      <c r="AT201" s="538" t="e">
        <f ca="1">+IF(AND(ISNUMBER(OFFSET('Sanitation Data'!$H$12,0,10*ROW('Sanitation Data'!H195))),'Data Summary'!DI201="Yes"),OFFSET('Sanitation Data'!$H$12,0,10*ROW('Sanitation Data'!H195)),NA())</f>
        <v>#N/A</v>
      </c>
      <c r="AU201" s="538" t="e">
        <f ca="1">+IF(AND(ISNUMBER(OFFSET('Sanitation Data'!$I$4,0,10*ROW('Sanitation Data'!I195))),'Data Summary'!DJ201="Yes"),100-OFFSET('Sanitation Data'!$I$4,0,10*ROW('Sanitation Data'!I195)),NA())</f>
        <v>#N/A</v>
      </c>
      <c r="AV201" s="538" t="e">
        <f ca="1">+IF(AND(ISNUMBER(OFFSET('Sanitation Data'!$I$6,0,10*ROW('Sanitation Data'!I195))),'Data Summary'!DK201="Yes"),OFFSET('Sanitation Data'!$I$6,0,10*ROW('Sanitation Data'!I195)),NA())</f>
        <v>#N/A</v>
      </c>
      <c r="AW201" s="538" t="e">
        <f ca="1">+IF(AND(ISNUMBER(OFFSET('Sanitation Data'!$I$10,0,10*ROW('Sanitation Data'!I195))),'Data Summary'!DL201="Yes"),OFFSET('Sanitation Data'!$I$10,0,10*ROW('Sanitation Data'!I195)),NA())</f>
        <v>#N/A</v>
      </c>
      <c r="AX201" s="538" t="e">
        <f ca="1">+IF(AND(ISNUMBER(OFFSET('Sanitation Data'!$I$11,0,10*ROW('Sanitation Data'!I195))),'Data Summary'!DM201="Yes"),OFFSET('Sanitation Data'!$I$11,0,10*ROW('Sanitation Data'!I195)),NA())</f>
        <v>#N/A</v>
      </c>
      <c r="AY201" s="538" t="e">
        <f ca="1">+IF(AND(ISNUMBER(OFFSET('Sanitation Data'!$I$12,0,10*ROW('Sanitation Data'!I195))),'Data Summary'!DN201="Yes"),OFFSET('Sanitation Data'!$I$12,0,10*ROW('Sanitation Data'!I195)),NA())</f>
        <v>#N/A</v>
      </c>
      <c r="AZ201" s="539" t="e">
        <f ca="1">+IF(AND(ISNUMBER(OFFSET('Hygiene Data'!$D$5,0,10*ROW('Hygiene Data'!D195))),'Data Summary'!DO201="Yes"),OFFSET('Hygiene Data'!$D$5,0,10*ROW('Hygiene Data'!D195)),NA())</f>
        <v>#N/A</v>
      </c>
      <c r="BA201" s="539" t="e">
        <f ca="1">+IF(AND(ISNUMBER(OFFSET('Hygiene Data'!$D$7,0,10*ROW('Hygiene Data'!D195))),'Data Summary'!DP201="Yes"),OFFSET('Hygiene Data'!$D$7,0,10*ROW('Hygiene Data'!D195)),NA())</f>
        <v>#N/A</v>
      </c>
      <c r="BB201" s="539" t="e">
        <f ca="1">+IF(AND(ISNUMBER(OFFSET('Hygiene Data'!$D$9,0,10*ROW('Hygiene Data'!D195))),'Data Summary'!DQ201="Yes"),OFFSET('Hygiene Data'!$D$9,0,10*ROW('Hygiene Data'!D195)),NA())</f>
        <v>#N/A</v>
      </c>
      <c r="BC201" s="539" t="e">
        <f ca="1">+IF(AND(ISNUMBER(OFFSET('Hygiene Data'!$E$5,0,10*ROW('Hygiene Data'!E195))),'Data Summary'!DR201="Yes"),OFFSET('Hygiene Data'!$E$5,0,10*ROW('Hygiene Data'!E195)),NA())</f>
        <v>#N/A</v>
      </c>
      <c r="BD201" s="539" t="e">
        <f ca="1">+IF(AND(ISNUMBER(OFFSET('Hygiene Data'!$E$7,0,10*ROW('Hygiene Data'!E195))),'Data Summary'!DS201="Yes"),OFFSET('Hygiene Data'!$E$7,0,10*ROW('Hygiene Data'!E195)),NA())</f>
        <v>#N/A</v>
      </c>
      <c r="BE201" s="539" t="e">
        <f ca="1">+IF(AND(ISNUMBER(OFFSET('Hygiene Data'!$E$9,0,10*ROW('Hygiene Data'!E195))),'Data Summary'!DT201="Yes"),OFFSET('Hygiene Data'!$E$9,0,10*ROW('Hygiene Data'!E195)),NA())</f>
        <v>#N/A</v>
      </c>
      <c r="BF201" s="539" t="e">
        <f ca="1">+IF(AND(ISNUMBER(OFFSET('Hygiene Data'!$F$5,0,10*ROW('Hygiene Data'!F195))),'Data Summary'!DU201="Yes"),OFFSET('Hygiene Data'!$F$5,0,10*ROW('Hygiene Data'!F195)),NA())</f>
        <v>#N/A</v>
      </c>
      <c r="BG201" s="539" t="e">
        <f ca="1">+IF(AND(ISNUMBER(OFFSET('Hygiene Data'!$F$7,0,10*ROW('Hygiene Data'!F195))),'Data Summary'!DV201="Yes"),OFFSET('Hygiene Data'!$F$7,0,10*ROW('Hygiene Data'!F195)),NA())</f>
        <v>#N/A</v>
      </c>
      <c r="BH201" s="539" t="e">
        <f ca="1">+IF(AND(ISNUMBER(OFFSET('Hygiene Data'!$F$9,0,10*ROW('Hygiene Data'!F195))),'Data Summary'!DW201="Yes"),OFFSET('Hygiene Data'!$F$9,0,10*ROW('Hygiene Data'!F195)),NA())</f>
        <v>#N/A</v>
      </c>
      <c r="BI201" s="539" t="e">
        <f ca="1">+IF(AND(ISNUMBER(OFFSET('Hygiene Data'!$G$5,0,10*ROW('Hygiene Data'!G195))),'Data Summary'!DX201="Yes"),OFFSET('Hygiene Data'!$G$5,0,10*ROW('Hygiene Data'!G195)),NA())</f>
        <v>#N/A</v>
      </c>
      <c r="BJ201" s="539" t="e">
        <f ca="1">+IF(AND(ISNUMBER(OFFSET('Hygiene Data'!$G$7,0,10*ROW('Hygiene Data'!G195))),'Data Summary'!DY201="Yes"),OFFSET('Hygiene Data'!$G$7,0,10*ROW('Hygiene Data'!G195)),NA())</f>
        <v>#N/A</v>
      </c>
      <c r="BK201" s="539" t="e">
        <f ca="1">+IF(AND(ISNUMBER(OFFSET('Hygiene Data'!$G$9,0,10*ROW('Hygiene Data'!G195))),'Data Summary'!DZ201="Yes"),OFFSET('Hygiene Data'!$G$9,0,10*ROW('Hygiene Data'!G195)),NA())</f>
        <v>#N/A</v>
      </c>
      <c r="BL201" s="539" t="e">
        <f ca="1">+IF(AND(ISNUMBER(OFFSET('Hygiene Data'!$H$5,0,10*ROW('Hygiene Data'!H195))),'Data Summary'!EA201="Yes"),OFFSET('Hygiene Data'!$H$5,0,10*ROW('Hygiene Data'!H195)),NA())</f>
        <v>#N/A</v>
      </c>
      <c r="BM201" s="539" t="e">
        <f ca="1">+IF(AND(ISNUMBER(OFFSET('Hygiene Data'!$H$7,0,10*ROW('Hygiene Data'!H195))),'Data Summary'!EB201="Yes"),OFFSET('Hygiene Data'!$H$7,0,10*ROW('Hygiene Data'!H195)),NA())</f>
        <v>#N/A</v>
      </c>
      <c r="BN201" s="539" t="e">
        <f ca="1">+IF(AND(ISNUMBER(OFFSET('Hygiene Data'!$H$9,0,10*ROW('Hygiene Data'!H195))),'Data Summary'!EC201="Yes"),OFFSET('Hygiene Data'!$H$9,0,10*ROW('Hygiene Data'!H195)),NA())</f>
        <v>#N/A</v>
      </c>
      <c r="BO201" s="539" t="e">
        <f ca="1">+IF(AND(ISNUMBER(OFFSET('Hygiene Data'!$I$5,0,10*ROW('Hygiene Data'!I195))),'Data Summary'!ED201="Yes"),OFFSET('Hygiene Data'!$I$5,0,10*ROW('Hygiene Data'!I195)),NA())</f>
        <v>#N/A</v>
      </c>
      <c r="BP201" s="539" t="e">
        <f ca="1">+IF(AND(ISNUMBER(OFFSET('Hygiene Data'!$I$7,0,10*ROW('Hygiene Data'!I195))),'Data Summary'!EE201="Yes"),OFFSET('Hygiene Data'!$I$7,0,10*ROW('Hygiene Data'!I195)),NA())</f>
        <v>#N/A</v>
      </c>
      <c r="BQ201" s="539" t="e">
        <f ca="1">+IF(AND(ISNUMBER(OFFSET('Hygiene Data'!$I$9,0,10*ROW('Hygiene Data'!I195))),'Data Summary'!EF201="Yes"),OFFSET('Hygiene Data'!$I$9,0,10*ROW('Hygiene Data'!I195)),NA())</f>
        <v>#N/A</v>
      </c>
    </row>
    <row r="202" spans="1:69" x14ac:dyDescent="0.25">
      <c r="A202" s="535" t="e">
        <f ca="1">+RIGHT('Data Summary'!A202,LEN('Data Summary'!A202)-9)</f>
        <v>#VALUE!</v>
      </c>
      <c r="B202" s="509" t="str">
        <f ca="1">+IF(ISTEXT('Data Summary'!B202),'Data Summary'!B202,"")</f>
        <v/>
      </c>
      <c r="C202" s="536" t="e">
        <f ca="1">+VALUE('Data Summary'!C202)</f>
        <v>#VALUE!</v>
      </c>
      <c r="D202" s="537" t="e">
        <f ca="1">+IF(AND(ISNUMBER(OFFSET('Water Data'!$D$4,0,10*ROW('Water Data'!D196))),'Data Summary'!BS202="Yes"),100-OFFSET('Water Data'!$D$4,0,10*ROW('Water Data'!D196)),NA())</f>
        <v>#N/A</v>
      </c>
      <c r="E202" s="537" t="e">
        <f ca="1">+IF(AND(ISNUMBER(OFFSET('Water Data'!$D$6,0,10*ROW('Water Data'!D196))),'Data Summary'!BT202="Yes"),OFFSET('Water Data'!$D$6,0,10*ROW('Water Data'!D196)),NA())</f>
        <v>#N/A</v>
      </c>
      <c r="F202" s="537" t="e">
        <f ca="1">+IF(AND(ISNUMBER(OFFSET('Water Data'!$D$9,0,10*ROW('Water Data'!D196))),'Data Summary'!BU202="Yes"),OFFSET('Water Data'!$D$9,0,10*ROW('Water Data'!D196)),NA())</f>
        <v>#N/A</v>
      </c>
      <c r="G202" s="537" t="e">
        <f ca="1">+IF(AND(ISNUMBER(OFFSET('Water Data'!$E$4,0,10*ROW('Water Data'!E196))),'Data Summary'!BV202="Yes"),100-OFFSET('Water Data'!$E$4,0,10*ROW('Water Data'!E196)),NA())</f>
        <v>#N/A</v>
      </c>
      <c r="H202" s="537" t="e">
        <f ca="1">+IF(AND(ISNUMBER(OFFSET('Water Data'!$E$6,0,10*ROW('Water Data'!E196))),'Data Summary'!BW202="Yes"),OFFSET('Water Data'!$E$6,0,10*ROW('Water Data'!E196)),NA())</f>
        <v>#N/A</v>
      </c>
      <c r="I202" s="537" t="e">
        <f ca="1">+IF(AND(ISNUMBER(OFFSET('Water Data'!$E$9,0,10*ROW('Water Data'!E196))),'Data Summary'!BX202="Yes"),OFFSET('Water Data'!$E$9,0,10*ROW('Water Data'!E196)),NA())</f>
        <v>#N/A</v>
      </c>
      <c r="J202" s="537" t="e">
        <f ca="1">+IF(AND(ISNUMBER(OFFSET('Water Data'!$F$4,0,10*ROW('Water Data'!F196))),'Data Summary'!BY202="Yes"),100-OFFSET('Water Data'!$F$4,0,10*ROW('Water Data'!F196)),NA())</f>
        <v>#N/A</v>
      </c>
      <c r="K202" s="537" t="e">
        <f ca="1">+IF(AND(ISNUMBER(OFFSET('Water Data'!$F$6,0,10*ROW('Water Data'!F196))),'Data Summary'!BZ202="Yes"),OFFSET('Water Data'!$F$6,0,10*ROW('Water Data'!F196)),NA())</f>
        <v>#N/A</v>
      </c>
      <c r="L202" s="537" t="e">
        <f ca="1">+IF(AND(ISNUMBER(OFFSET('Water Data'!$F$9,0,10*ROW('Water Data'!F196))),'Data Summary'!CA202="Yes"),OFFSET('Water Data'!$F$9,0,10*ROW('Water Data'!F196)),NA())</f>
        <v>#N/A</v>
      </c>
      <c r="M202" s="537" t="e">
        <f ca="1">+IF(AND(ISNUMBER(OFFSET('Water Data'!$G$4,0,10*ROW('Water Data'!G196))),'Data Summary'!CB202="Yes"),100-OFFSET('Water Data'!$G$4,0,10*ROW('Water Data'!G196)),NA())</f>
        <v>#N/A</v>
      </c>
      <c r="N202" s="537" t="e">
        <f ca="1">+IF(AND(ISNUMBER(OFFSET('Water Data'!$G$6,0,10*ROW('Water Data'!G196))),'Data Summary'!CC202="Yes"),OFFSET('Water Data'!$G$6,0,10*ROW('Water Data'!G196)),NA())</f>
        <v>#N/A</v>
      </c>
      <c r="O202" s="537" t="e">
        <f ca="1">+IF(AND(ISNUMBER(OFFSET('Water Data'!$G$9,0,10*ROW('Water Data'!G196))),'Data Summary'!CD202="Yes"),OFFSET('Water Data'!$G$9,0,10*ROW('Water Data'!G196)),NA())</f>
        <v>#N/A</v>
      </c>
      <c r="P202" s="537" t="e">
        <f ca="1">+IF(AND(ISNUMBER(OFFSET('Water Data'!$H$4,0,10*ROW('Water Data'!H196))),'Data Summary'!CE202="Yes"),100-OFFSET('Water Data'!$H$4,0,10*ROW('Water Data'!H196)),NA())</f>
        <v>#N/A</v>
      </c>
      <c r="Q202" s="537" t="e">
        <f ca="1">+IF(AND(ISNUMBER(OFFSET('Water Data'!$H$6,0,10*ROW('Water Data'!H196))),'Data Summary'!CF202="Yes"),OFFSET('Water Data'!$H$6,0,10*ROW('Water Data'!H196)),NA())</f>
        <v>#N/A</v>
      </c>
      <c r="R202" s="537" t="e">
        <f ca="1">+IF(AND(ISNUMBER(OFFSET('Water Data'!$H$9,0,10*ROW('Water Data'!H196))),'Data Summary'!CG202="Yes"),OFFSET('Water Data'!$H$9,0,10*ROW('Water Data'!H196)),NA())</f>
        <v>#N/A</v>
      </c>
      <c r="S202" s="537" t="e">
        <f ca="1">+IF(AND(ISNUMBER(OFFSET('Water Data'!$I$4,0,10*ROW('Water Data'!I196))),'Data Summary'!CH202="Yes"),100-OFFSET('Water Data'!$I$4,0,10*ROW('Water Data'!I196)),NA())</f>
        <v>#N/A</v>
      </c>
      <c r="T202" s="537" t="e">
        <f ca="1">+IF(AND(ISNUMBER(OFFSET('Water Data'!$I$6,0,10*ROW('Water Data'!I196))),'Data Summary'!CI202="Yes"),OFFSET('Water Data'!$I$6,0,10*ROW('Water Data'!I196)),NA())</f>
        <v>#N/A</v>
      </c>
      <c r="U202" s="537" t="e">
        <f ca="1">+IF(AND(ISNUMBER(OFFSET('Water Data'!$I$9,0,10*ROW('Water Data'!I196))),'Data Summary'!CJ202="Yes"),OFFSET('Water Data'!$I$9,0,10*ROW('Water Data'!I196)),NA())</f>
        <v>#N/A</v>
      </c>
      <c r="V202" s="538" t="e">
        <f ca="1">+IF(AND(ISNUMBER(OFFSET('Sanitation Data'!$D$4,0,10*ROW('Sanitation Data'!D196))),'Data Summary'!CK202="Yes"),100-OFFSET('Sanitation Data'!$D$4,0,10*ROW('Sanitation Data'!D196)),NA())</f>
        <v>#N/A</v>
      </c>
      <c r="W202" s="538" t="e">
        <f ca="1">+IF(AND(ISNUMBER(OFFSET('Sanitation Data'!$D$6,0,10*ROW('Sanitation Data'!D196))),'Data Summary'!CL202="Yes"),OFFSET('Sanitation Data'!$D$6,0,10*ROW('Sanitation Data'!D196)),NA())</f>
        <v>#N/A</v>
      </c>
      <c r="X202" s="538" t="e">
        <f ca="1">+IF(AND(ISNUMBER(OFFSET('Sanitation Data'!$D$10,0,10*ROW('Sanitation Data'!D196))),'Data Summary'!CM202="Yes"),OFFSET('Sanitation Data'!$D$10,0,10*ROW('Sanitation Data'!D196)),NA())</f>
        <v>#N/A</v>
      </c>
      <c r="Y202" s="538" t="e">
        <f ca="1">+IF(AND(ISNUMBER(OFFSET('Sanitation Data'!$D$11,0,10*ROW('Sanitation Data'!D196))),'Data Summary'!CN202="Yes"),OFFSET('Sanitation Data'!$D$11,0,10*ROW('Sanitation Data'!D196)),NA())</f>
        <v>#N/A</v>
      </c>
      <c r="Z202" s="538" t="e">
        <f ca="1">+IF(AND(ISNUMBER(OFFSET('Sanitation Data'!$D$12,0,10*ROW('Sanitation Data'!D196))),'Data Summary'!CO202="Yes"),OFFSET('Sanitation Data'!$D$12,0,10*ROW('Sanitation Data'!D196)),NA())</f>
        <v>#N/A</v>
      </c>
      <c r="AA202" s="538" t="e">
        <f ca="1">+IF(AND(ISNUMBER(OFFSET('Sanitation Data'!$E$4,0,10*ROW('Sanitation Data'!E196))),'Data Summary'!CP202="Yes"),100-OFFSET('Sanitation Data'!$E$4,0,10*ROW('Sanitation Data'!E196)),NA())</f>
        <v>#N/A</v>
      </c>
      <c r="AB202" s="538" t="e">
        <f ca="1">+IF(AND(ISNUMBER(OFFSET('Sanitation Data'!$E$6,0,10*ROW('Sanitation Data'!E196))),'Data Summary'!CQ202="Yes"),OFFSET('Sanitation Data'!$E$6,0,10*ROW('Sanitation Data'!E196)),NA())</f>
        <v>#N/A</v>
      </c>
      <c r="AC202" s="538" t="e">
        <f ca="1">+IF(AND(ISNUMBER(OFFSET('Sanitation Data'!$E$10,0,10*ROW('Sanitation Data'!E196))),'Data Summary'!CR202="Yes"),OFFSET('Sanitation Data'!$E$10,0,10*ROW('Sanitation Data'!E196)),NA())</f>
        <v>#N/A</v>
      </c>
      <c r="AD202" s="538" t="e">
        <f ca="1">+IF(AND(ISNUMBER(OFFSET('Sanitation Data'!$E$11,0,10*ROW('Sanitation Data'!E196))),'Data Summary'!CS202="Yes"),OFFSET('Sanitation Data'!$E$11,0,10*ROW('Sanitation Data'!E196)),NA())</f>
        <v>#N/A</v>
      </c>
      <c r="AE202" s="538" t="e">
        <f ca="1">+IF(AND(ISNUMBER(OFFSET('Sanitation Data'!$E$12,0,10*ROW('Sanitation Data'!E196))),'Data Summary'!CT202="Yes"),OFFSET('Sanitation Data'!$E$12,0,10*ROW('Sanitation Data'!E196)),NA())</f>
        <v>#N/A</v>
      </c>
      <c r="AF202" s="538" t="e">
        <f ca="1">+IF(AND(ISNUMBER(OFFSET('Sanitation Data'!$F$4,0,10*ROW('Sanitation Data'!F196))),'Data Summary'!CU202="Yes"),100-OFFSET('Sanitation Data'!$F$4,0,10*ROW('Sanitation Data'!F196)),NA())</f>
        <v>#N/A</v>
      </c>
      <c r="AG202" s="538" t="e">
        <f ca="1">+IF(AND(ISNUMBER(OFFSET('Sanitation Data'!$F$6,0,10*ROW('Sanitation Data'!F196))),'Data Summary'!CV202="Yes"),OFFSET('Sanitation Data'!$F$6,0,10*ROW('Sanitation Data'!F196)),NA())</f>
        <v>#N/A</v>
      </c>
      <c r="AH202" s="538" t="e">
        <f ca="1">+IF(AND(ISNUMBER(OFFSET('Sanitation Data'!$F$10,0,10*ROW('Sanitation Data'!F196))),'Data Summary'!CW202="Yes"),OFFSET('Sanitation Data'!$F$10,0,10*ROW('Sanitation Data'!F196)),NA())</f>
        <v>#N/A</v>
      </c>
      <c r="AI202" s="538" t="e">
        <f ca="1">+IF(AND(ISNUMBER(OFFSET('Sanitation Data'!$F$11,0,10*ROW('Sanitation Data'!F196))),'Data Summary'!CX202="Yes"),OFFSET('Sanitation Data'!$F$11,0,10*ROW('Sanitation Data'!F196)),NA())</f>
        <v>#N/A</v>
      </c>
      <c r="AJ202" s="538" t="e">
        <f ca="1">+IF(AND(ISNUMBER(OFFSET('Sanitation Data'!$F$12,0,10*ROW('Sanitation Data'!F196))),'Data Summary'!CY202="Yes"),OFFSET('Sanitation Data'!$F$12,0,10*ROW('Sanitation Data'!F196)),NA())</f>
        <v>#N/A</v>
      </c>
      <c r="AK202" s="538" t="e">
        <f ca="1">+IF(AND(ISNUMBER(OFFSET('Sanitation Data'!$G$4,0,10*ROW('Sanitation Data'!G196))),'Data Summary'!CZ202="Yes"),100-OFFSET('Sanitation Data'!$G$4,0,10*ROW('Sanitation Data'!G196)),NA())</f>
        <v>#N/A</v>
      </c>
      <c r="AL202" s="538" t="e">
        <f ca="1">+IF(AND(ISNUMBER(OFFSET('Sanitation Data'!$G$6,0,10*ROW('Sanitation Data'!G196))),'Data Summary'!DA202="Yes"),OFFSET('Sanitation Data'!$G$6,0,10*ROW('Sanitation Data'!G196)),NA())</f>
        <v>#N/A</v>
      </c>
      <c r="AM202" s="538" t="e">
        <f ca="1">+IF(AND(ISNUMBER(OFFSET('Sanitation Data'!$G$10,0,10*ROW('Sanitation Data'!G196))),'Data Summary'!DB202="Yes"),OFFSET('Sanitation Data'!$G$10,0,10*ROW('Sanitation Data'!G196)),NA())</f>
        <v>#N/A</v>
      </c>
      <c r="AN202" s="538" t="e">
        <f ca="1">+IF(AND(ISNUMBER(OFFSET('Sanitation Data'!$G$11,0,10*ROW('Sanitation Data'!G196))),'Data Summary'!DC202="Yes"),OFFSET('Sanitation Data'!$G$11,0,10*ROW('Sanitation Data'!G196)),NA())</f>
        <v>#N/A</v>
      </c>
      <c r="AO202" s="538" t="e">
        <f ca="1">+IF(AND(ISNUMBER(OFFSET('Sanitation Data'!$G$12,0,10*ROW('Sanitation Data'!G196))),'Data Summary'!DD202="Yes"),OFFSET('Sanitation Data'!$G$12,0,10*ROW('Sanitation Data'!G196)),NA())</f>
        <v>#N/A</v>
      </c>
      <c r="AP202" s="538" t="e">
        <f ca="1">+IF(AND(ISNUMBER(OFFSET('Sanitation Data'!$H$4,0,10*ROW('Sanitation Data'!H196))),'Data Summary'!DE202="Yes"),100-OFFSET('Sanitation Data'!$H$4,0,10*ROW('Sanitation Data'!H196)),NA())</f>
        <v>#N/A</v>
      </c>
      <c r="AQ202" s="538" t="e">
        <f ca="1">+IF(AND(ISNUMBER(OFFSET('Sanitation Data'!$H$6,0,10*ROW('Sanitation Data'!H196))),'Data Summary'!DF202="Yes"),OFFSET('Sanitation Data'!$H$6,0,10*ROW('Sanitation Data'!H196)),NA())</f>
        <v>#N/A</v>
      </c>
      <c r="AR202" s="538" t="e">
        <f ca="1">+IF(AND(ISNUMBER(OFFSET('Sanitation Data'!$H$10,0,10*ROW('Sanitation Data'!H196))),'Data Summary'!DG202="Yes"),OFFSET('Sanitation Data'!$H$10,0,10*ROW('Sanitation Data'!H196)),NA())</f>
        <v>#N/A</v>
      </c>
      <c r="AS202" s="538" t="e">
        <f ca="1">+IF(AND(ISNUMBER(OFFSET('Sanitation Data'!$H$11,0,10*ROW('Sanitation Data'!H196))),'Data Summary'!DH202="Yes"),OFFSET('Sanitation Data'!$H$11,0,10*ROW('Sanitation Data'!H196)),NA())</f>
        <v>#N/A</v>
      </c>
      <c r="AT202" s="538" t="e">
        <f ca="1">+IF(AND(ISNUMBER(OFFSET('Sanitation Data'!$H$12,0,10*ROW('Sanitation Data'!H196))),'Data Summary'!DI202="Yes"),OFFSET('Sanitation Data'!$H$12,0,10*ROW('Sanitation Data'!H196)),NA())</f>
        <v>#N/A</v>
      </c>
      <c r="AU202" s="538" t="e">
        <f ca="1">+IF(AND(ISNUMBER(OFFSET('Sanitation Data'!$I$4,0,10*ROW('Sanitation Data'!I196))),'Data Summary'!DJ202="Yes"),100-OFFSET('Sanitation Data'!$I$4,0,10*ROW('Sanitation Data'!I196)),NA())</f>
        <v>#N/A</v>
      </c>
      <c r="AV202" s="538" t="e">
        <f ca="1">+IF(AND(ISNUMBER(OFFSET('Sanitation Data'!$I$6,0,10*ROW('Sanitation Data'!I196))),'Data Summary'!DK202="Yes"),OFFSET('Sanitation Data'!$I$6,0,10*ROW('Sanitation Data'!I196)),NA())</f>
        <v>#N/A</v>
      </c>
      <c r="AW202" s="538" t="e">
        <f ca="1">+IF(AND(ISNUMBER(OFFSET('Sanitation Data'!$I$10,0,10*ROW('Sanitation Data'!I196))),'Data Summary'!DL202="Yes"),OFFSET('Sanitation Data'!$I$10,0,10*ROW('Sanitation Data'!I196)),NA())</f>
        <v>#N/A</v>
      </c>
      <c r="AX202" s="538" t="e">
        <f ca="1">+IF(AND(ISNUMBER(OFFSET('Sanitation Data'!$I$11,0,10*ROW('Sanitation Data'!I196))),'Data Summary'!DM202="Yes"),OFFSET('Sanitation Data'!$I$11,0,10*ROW('Sanitation Data'!I196)),NA())</f>
        <v>#N/A</v>
      </c>
      <c r="AY202" s="538" t="e">
        <f ca="1">+IF(AND(ISNUMBER(OFFSET('Sanitation Data'!$I$12,0,10*ROW('Sanitation Data'!I196))),'Data Summary'!DN202="Yes"),OFFSET('Sanitation Data'!$I$12,0,10*ROW('Sanitation Data'!I196)),NA())</f>
        <v>#N/A</v>
      </c>
      <c r="AZ202" s="539" t="e">
        <f ca="1">+IF(AND(ISNUMBER(OFFSET('Hygiene Data'!$D$5,0,10*ROW('Hygiene Data'!D196))),'Data Summary'!DO202="Yes"),OFFSET('Hygiene Data'!$D$5,0,10*ROW('Hygiene Data'!D196)),NA())</f>
        <v>#N/A</v>
      </c>
      <c r="BA202" s="539" t="e">
        <f ca="1">+IF(AND(ISNUMBER(OFFSET('Hygiene Data'!$D$7,0,10*ROW('Hygiene Data'!D196))),'Data Summary'!DP202="Yes"),OFFSET('Hygiene Data'!$D$7,0,10*ROW('Hygiene Data'!D196)),NA())</f>
        <v>#N/A</v>
      </c>
      <c r="BB202" s="539" t="e">
        <f ca="1">+IF(AND(ISNUMBER(OFFSET('Hygiene Data'!$D$9,0,10*ROW('Hygiene Data'!D196))),'Data Summary'!DQ202="Yes"),OFFSET('Hygiene Data'!$D$9,0,10*ROW('Hygiene Data'!D196)),NA())</f>
        <v>#N/A</v>
      </c>
      <c r="BC202" s="539" t="e">
        <f ca="1">+IF(AND(ISNUMBER(OFFSET('Hygiene Data'!$E$5,0,10*ROW('Hygiene Data'!E196))),'Data Summary'!DR202="Yes"),OFFSET('Hygiene Data'!$E$5,0,10*ROW('Hygiene Data'!E196)),NA())</f>
        <v>#N/A</v>
      </c>
      <c r="BD202" s="539" t="e">
        <f ca="1">+IF(AND(ISNUMBER(OFFSET('Hygiene Data'!$E$7,0,10*ROW('Hygiene Data'!E196))),'Data Summary'!DS202="Yes"),OFFSET('Hygiene Data'!$E$7,0,10*ROW('Hygiene Data'!E196)),NA())</f>
        <v>#N/A</v>
      </c>
      <c r="BE202" s="539" t="e">
        <f ca="1">+IF(AND(ISNUMBER(OFFSET('Hygiene Data'!$E$9,0,10*ROW('Hygiene Data'!E196))),'Data Summary'!DT202="Yes"),OFFSET('Hygiene Data'!$E$9,0,10*ROW('Hygiene Data'!E196)),NA())</f>
        <v>#N/A</v>
      </c>
      <c r="BF202" s="539" t="e">
        <f ca="1">+IF(AND(ISNUMBER(OFFSET('Hygiene Data'!$F$5,0,10*ROW('Hygiene Data'!F196))),'Data Summary'!DU202="Yes"),OFFSET('Hygiene Data'!$F$5,0,10*ROW('Hygiene Data'!F196)),NA())</f>
        <v>#N/A</v>
      </c>
      <c r="BG202" s="539" t="e">
        <f ca="1">+IF(AND(ISNUMBER(OFFSET('Hygiene Data'!$F$7,0,10*ROW('Hygiene Data'!F196))),'Data Summary'!DV202="Yes"),OFFSET('Hygiene Data'!$F$7,0,10*ROW('Hygiene Data'!F196)),NA())</f>
        <v>#N/A</v>
      </c>
      <c r="BH202" s="539" t="e">
        <f ca="1">+IF(AND(ISNUMBER(OFFSET('Hygiene Data'!$F$9,0,10*ROW('Hygiene Data'!F196))),'Data Summary'!DW202="Yes"),OFFSET('Hygiene Data'!$F$9,0,10*ROW('Hygiene Data'!F196)),NA())</f>
        <v>#N/A</v>
      </c>
      <c r="BI202" s="539" t="e">
        <f ca="1">+IF(AND(ISNUMBER(OFFSET('Hygiene Data'!$G$5,0,10*ROW('Hygiene Data'!G196))),'Data Summary'!DX202="Yes"),OFFSET('Hygiene Data'!$G$5,0,10*ROW('Hygiene Data'!G196)),NA())</f>
        <v>#N/A</v>
      </c>
      <c r="BJ202" s="539" t="e">
        <f ca="1">+IF(AND(ISNUMBER(OFFSET('Hygiene Data'!$G$7,0,10*ROW('Hygiene Data'!G196))),'Data Summary'!DY202="Yes"),OFFSET('Hygiene Data'!$G$7,0,10*ROW('Hygiene Data'!G196)),NA())</f>
        <v>#N/A</v>
      </c>
      <c r="BK202" s="539" t="e">
        <f ca="1">+IF(AND(ISNUMBER(OFFSET('Hygiene Data'!$G$9,0,10*ROW('Hygiene Data'!G196))),'Data Summary'!DZ202="Yes"),OFFSET('Hygiene Data'!$G$9,0,10*ROW('Hygiene Data'!G196)),NA())</f>
        <v>#N/A</v>
      </c>
      <c r="BL202" s="539" t="e">
        <f ca="1">+IF(AND(ISNUMBER(OFFSET('Hygiene Data'!$H$5,0,10*ROW('Hygiene Data'!H196))),'Data Summary'!EA202="Yes"),OFFSET('Hygiene Data'!$H$5,0,10*ROW('Hygiene Data'!H196)),NA())</f>
        <v>#N/A</v>
      </c>
      <c r="BM202" s="539" t="e">
        <f ca="1">+IF(AND(ISNUMBER(OFFSET('Hygiene Data'!$H$7,0,10*ROW('Hygiene Data'!H196))),'Data Summary'!EB202="Yes"),OFFSET('Hygiene Data'!$H$7,0,10*ROW('Hygiene Data'!H196)),NA())</f>
        <v>#N/A</v>
      </c>
      <c r="BN202" s="539" t="e">
        <f ca="1">+IF(AND(ISNUMBER(OFFSET('Hygiene Data'!$H$9,0,10*ROW('Hygiene Data'!H196))),'Data Summary'!EC202="Yes"),OFFSET('Hygiene Data'!$H$9,0,10*ROW('Hygiene Data'!H196)),NA())</f>
        <v>#N/A</v>
      </c>
      <c r="BO202" s="539" t="e">
        <f ca="1">+IF(AND(ISNUMBER(OFFSET('Hygiene Data'!$I$5,0,10*ROW('Hygiene Data'!I196))),'Data Summary'!ED202="Yes"),OFFSET('Hygiene Data'!$I$5,0,10*ROW('Hygiene Data'!I196)),NA())</f>
        <v>#N/A</v>
      </c>
      <c r="BP202" s="539" t="e">
        <f ca="1">+IF(AND(ISNUMBER(OFFSET('Hygiene Data'!$I$7,0,10*ROW('Hygiene Data'!I196))),'Data Summary'!EE202="Yes"),OFFSET('Hygiene Data'!$I$7,0,10*ROW('Hygiene Data'!I196)),NA())</f>
        <v>#N/A</v>
      </c>
      <c r="BQ202" s="539" t="e">
        <f ca="1">+IF(AND(ISNUMBER(OFFSET('Hygiene Data'!$I$9,0,10*ROW('Hygiene Data'!I196))),'Data Summary'!EF202="Yes"),OFFSET('Hygiene Data'!$I$9,0,10*ROW('Hygiene Data'!I196)),NA())</f>
        <v>#N/A</v>
      </c>
    </row>
    <row r="203" spans="1:69" x14ac:dyDescent="0.25">
      <c r="A203" s="535" t="e">
        <f ca="1">+RIGHT('Data Summary'!A203,LEN('Data Summary'!A203)-9)</f>
        <v>#VALUE!</v>
      </c>
      <c r="B203" s="509" t="str">
        <f ca="1">+IF(ISTEXT('Data Summary'!B203),'Data Summary'!B203,"")</f>
        <v/>
      </c>
      <c r="C203" s="536" t="e">
        <f ca="1">+VALUE('Data Summary'!C203)</f>
        <v>#VALUE!</v>
      </c>
      <c r="D203" s="537" t="e">
        <f ca="1">+IF(AND(ISNUMBER(OFFSET('Water Data'!$D$4,0,10*ROW('Water Data'!D197))),'Data Summary'!BS203="Yes"),100-OFFSET('Water Data'!$D$4,0,10*ROW('Water Data'!D197)),NA())</f>
        <v>#N/A</v>
      </c>
      <c r="E203" s="537" t="e">
        <f ca="1">+IF(AND(ISNUMBER(OFFSET('Water Data'!$D$6,0,10*ROW('Water Data'!D197))),'Data Summary'!BT203="Yes"),OFFSET('Water Data'!$D$6,0,10*ROW('Water Data'!D197)),NA())</f>
        <v>#N/A</v>
      </c>
      <c r="F203" s="537" t="e">
        <f ca="1">+IF(AND(ISNUMBER(OFFSET('Water Data'!$D$9,0,10*ROW('Water Data'!D197))),'Data Summary'!BU203="Yes"),OFFSET('Water Data'!$D$9,0,10*ROW('Water Data'!D197)),NA())</f>
        <v>#N/A</v>
      </c>
      <c r="G203" s="537" t="e">
        <f ca="1">+IF(AND(ISNUMBER(OFFSET('Water Data'!$E$4,0,10*ROW('Water Data'!E197))),'Data Summary'!BV203="Yes"),100-OFFSET('Water Data'!$E$4,0,10*ROW('Water Data'!E197)),NA())</f>
        <v>#N/A</v>
      </c>
      <c r="H203" s="537" t="e">
        <f ca="1">+IF(AND(ISNUMBER(OFFSET('Water Data'!$E$6,0,10*ROW('Water Data'!E197))),'Data Summary'!BW203="Yes"),OFFSET('Water Data'!$E$6,0,10*ROW('Water Data'!E197)),NA())</f>
        <v>#N/A</v>
      </c>
      <c r="I203" s="537" t="e">
        <f ca="1">+IF(AND(ISNUMBER(OFFSET('Water Data'!$E$9,0,10*ROW('Water Data'!E197))),'Data Summary'!BX203="Yes"),OFFSET('Water Data'!$E$9,0,10*ROW('Water Data'!E197)),NA())</f>
        <v>#N/A</v>
      </c>
      <c r="J203" s="537" t="e">
        <f ca="1">+IF(AND(ISNUMBER(OFFSET('Water Data'!$F$4,0,10*ROW('Water Data'!F197))),'Data Summary'!BY203="Yes"),100-OFFSET('Water Data'!$F$4,0,10*ROW('Water Data'!F197)),NA())</f>
        <v>#N/A</v>
      </c>
      <c r="K203" s="537" t="e">
        <f ca="1">+IF(AND(ISNUMBER(OFFSET('Water Data'!$F$6,0,10*ROW('Water Data'!F197))),'Data Summary'!BZ203="Yes"),OFFSET('Water Data'!$F$6,0,10*ROW('Water Data'!F197)),NA())</f>
        <v>#N/A</v>
      </c>
      <c r="L203" s="537" t="e">
        <f ca="1">+IF(AND(ISNUMBER(OFFSET('Water Data'!$F$9,0,10*ROW('Water Data'!F197))),'Data Summary'!CA203="Yes"),OFFSET('Water Data'!$F$9,0,10*ROW('Water Data'!F197)),NA())</f>
        <v>#N/A</v>
      </c>
      <c r="M203" s="537" t="e">
        <f ca="1">+IF(AND(ISNUMBER(OFFSET('Water Data'!$G$4,0,10*ROW('Water Data'!G197))),'Data Summary'!CB203="Yes"),100-OFFSET('Water Data'!$G$4,0,10*ROW('Water Data'!G197)),NA())</f>
        <v>#N/A</v>
      </c>
      <c r="N203" s="537" t="e">
        <f ca="1">+IF(AND(ISNUMBER(OFFSET('Water Data'!$G$6,0,10*ROW('Water Data'!G197))),'Data Summary'!CC203="Yes"),OFFSET('Water Data'!$G$6,0,10*ROW('Water Data'!G197)),NA())</f>
        <v>#N/A</v>
      </c>
      <c r="O203" s="537" t="e">
        <f ca="1">+IF(AND(ISNUMBER(OFFSET('Water Data'!$G$9,0,10*ROW('Water Data'!G197))),'Data Summary'!CD203="Yes"),OFFSET('Water Data'!$G$9,0,10*ROW('Water Data'!G197)),NA())</f>
        <v>#N/A</v>
      </c>
      <c r="P203" s="537" t="e">
        <f ca="1">+IF(AND(ISNUMBER(OFFSET('Water Data'!$H$4,0,10*ROW('Water Data'!H197))),'Data Summary'!CE203="Yes"),100-OFFSET('Water Data'!$H$4,0,10*ROW('Water Data'!H197)),NA())</f>
        <v>#N/A</v>
      </c>
      <c r="Q203" s="537" t="e">
        <f ca="1">+IF(AND(ISNUMBER(OFFSET('Water Data'!$H$6,0,10*ROW('Water Data'!H197))),'Data Summary'!CF203="Yes"),OFFSET('Water Data'!$H$6,0,10*ROW('Water Data'!H197)),NA())</f>
        <v>#N/A</v>
      </c>
      <c r="R203" s="537" t="e">
        <f ca="1">+IF(AND(ISNUMBER(OFFSET('Water Data'!$H$9,0,10*ROW('Water Data'!H197))),'Data Summary'!CG203="Yes"),OFFSET('Water Data'!$H$9,0,10*ROW('Water Data'!H197)),NA())</f>
        <v>#N/A</v>
      </c>
      <c r="S203" s="537" t="e">
        <f ca="1">+IF(AND(ISNUMBER(OFFSET('Water Data'!$I$4,0,10*ROW('Water Data'!I197))),'Data Summary'!CH203="Yes"),100-OFFSET('Water Data'!$I$4,0,10*ROW('Water Data'!I197)),NA())</f>
        <v>#N/A</v>
      </c>
      <c r="T203" s="537" t="e">
        <f ca="1">+IF(AND(ISNUMBER(OFFSET('Water Data'!$I$6,0,10*ROW('Water Data'!I197))),'Data Summary'!CI203="Yes"),OFFSET('Water Data'!$I$6,0,10*ROW('Water Data'!I197)),NA())</f>
        <v>#N/A</v>
      </c>
      <c r="U203" s="537" t="e">
        <f ca="1">+IF(AND(ISNUMBER(OFFSET('Water Data'!$I$9,0,10*ROW('Water Data'!I197))),'Data Summary'!CJ203="Yes"),OFFSET('Water Data'!$I$9,0,10*ROW('Water Data'!I197)),NA())</f>
        <v>#N/A</v>
      </c>
      <c r="V203" s="538" t="e">
        <f ca="1">+IF(AND(ISNUMBER(OFFSET('Sanitation Data'!$D$4,0,10*ROW('Sanitation Data'!D197))),'Data Summary'!CK203="Yes"),100-OFFSET('Sanitation Data'!$D$4,0,10*ROW('Sanitation Data'!D197)),NA())</f>
        <v>#N/A</v>
      </c>
      <c r="W203" s="538" t="e">
        <f ca="1">+IF(AND(ISNUMBER(OFFSET('Sanitation Data'!$D$6,0,10*ROW('Sanitation Data'!D197))),'Data Summary'!CL203="Yes"),OFFSET('Sanitation Data'!$D$6,0,10*ROW('Sanitation Data'!D197)),NA())</f>
        <v>#N/A</v>
      </c>
      <c r="X203" s="538" t="e">
        <f ca="1">+IF(AND(ISNUMBER(OFFSET('Sanitation Data'!$D$10,0,10*ROW('Sanitation Data'!D197))),'Data Summary'!CM203="Yes"),OFFSET('Sanitation Data'!$D$10,0,10*ROW('Sanitation Data'!D197)),NA())</f>
        <v>#N/A</v>
      </c>
      <c r="Y203" s="538" t="e">
        <f ca="1">+IF(AND(ISNUMBER(OFFSET('Sanitation Data'!$D$11,0,10*ROW('Sanitation Data'!D197))),'Data Summary'!CN203="Yes"),OFFSET('Sanitation Data'!$D$11,0,10*ROW('Sanitation Data'!D197)),NA())</f>
        <v>#N/A</v>
      </c>
      <c r="Z203" s="538" t="e">
        <f ca="1">+IF(AND(ISNUMBER(OFFSET('Sanitation Data'!$D$12,0,10*ROW('Sanitation Data'!D197))),'Data Summary'!CO203="Yes"),OFFSET('Sanitation Data'!$D$12,0,10*ROW('Sanitation Data'!D197)),NA())</f>
        <v>#N/A</v>
      </c>
      <c r="AA203" s="538" t="e">
        <f ca="1">+IF(AND(ISNUMBER(OFFSET('Sanitation Data'!$E$4,0,10*ROW('Sanitation Data'!E197))),'Data Summary'!CP203="Yes"),100-OFFSET('Sanitation Data'!$E$4,0,10*ROW('Sanitation Data'!E197)),NA())</f>
        <v>#N/A</v>
      </c>
      <c r="AB203" s="538" t="e">
        <f ca="1">+IF(AND(ISNUMBER(OFFSET('Sanitation Data'!$E$6,0,10*ROW('Sanitation Data'!E197))),'Data Summary'!CQ203="Yes"),OFFSET('Sanitation Data'!$E$6,0,10*ROW('Sanitation Data'!E197)),NA())</f>
        <v>#N/A</v>
      </c>
      <c r="AC203" s="538" t="e">
        <f ca="1">+IF(AND(ISNUMBER(OFFSET('Sanitation Data'!$E$10,0,10*ROW('Sanitation Data'!E197))),'Data Summary'!CR203="Yes"),OFFSET('Sanitation Data'!$E$10,0,10*ROW('Sanitation Data'!E197)),NA())</f>
        <v>#N/A</v>
      </c>
      <c r="AD203" s="538" t="e">
        <f ca="1">+IF(AND(ISNUMBER(OFFSET('Sanitation Data'!$E$11,0,10*ROW('Sanitation Data'!E197))),'Data Summary'!CS203="Yes"),OFFSET('Sanitation Data'!$E$11,0,10*ROW('Sanitation Data'!E197)),NA())</f>
        <v>#N/A</v>
      </c>
      <c r="AE203" s="538" t="e">
        <f ca="1">+IF(AND(ISNUMBER(OFFSET('Sanitation Data'!$E$12,0,10*ROW('Sanitation Data'!E197))),'Data Summary'!CT203="Yes"),OFFSET('Sanitation Data'!$E$12,0,10*ROW('Sanitation Data'!E197)),NA())</f>
        <v>#N/A</v>
      </c>
      <c r="AF203" s="538" t="e">
        <f ca="1">+IF(AND(ISNUMBER(OFFSET('Sanitation Data'!$F$4,0,10*ROW('Sanitation Data'!F197))),'Data Summary'!CU203="Yes"),100-OFFSET('Sanitation Data'!$F$4,0,10*ROW('Sanitation Data'!F197)),NA())</f>
        <v>#N/A</v>
      </c>
      <c r="AG203" s="538" t="e">
        <f ca="1">+IF(AND(ISNUMBER(OFFSET('Sanitation Data'!$F$6,0,10*ROW('Sanitation Data'!F197))),'Data Summary'!CV203="Yes"),OFFSET('Sanitation Data'!$F$6,0,10*ROW('Sanitation Data'!F197)),NA())</f>
        <v>#N/A</v>
      </c>
      <c r="AH203" s="538" t="e">
        <f ca="1">+IF(AND(ISNUMBER(OFFSET('Sanitation Data'!$F$10,0,10*ROW('Sanitation Data'!F197))),'Data Summary'!CW203="Yes"),OFFSET('Sanitation Data'!$F$10,0,10*ROW('Sanitation Data'!F197)),NA())</f>
        <v>#N/A</v>
      </c>
      <c r="AI203" s="538" t="e">
        <f ca="1">+IF(AND(ISNUMBER(OFFSET('Sanitation Data'!$F$11,0,10*ROW('Sanitation Data'!F197))),'Data Summary'!CX203="Yes"),OFFSET('Sanitation Data'!$F$11,0,10*ROW('Sanitation Data'!F197)),NA())</f>
        <v>#N/A</v>
      </c>
      <c r="AJ203" s="538" t="e">
        <f ca="1">+IF(AND(ISNUMBER(OFFSET('Sanitation Data'!$F$12,0,10*ROW('Sanitation Data'!F197))),'Data Summary'!CY203="Yes"),OFFSET('Sanitation Data'!$F$12,0,10*ROW('Sanitation Data'!F197)),NA())</f>
        <v>#N/A</v>
      </c>
      <c r="AK203" s="538" t="e">
        <f ca="1">+IF(AND(ISNUMBER(OFFSET('Sanitation Data'!$G$4,0,10*ROW('Sanitation Data'!G197))),'Data Summary'!CZ203="Yes"),100-OFFSET('Sanitation Data'!$G$4,0,10*ROW('Sanitation Data'!G197)),NA())</f>
        <v>#N/A</v>
      </c>
      <c r="AL203" s="538" t="e">
        <f ca="1">+IF(AND(ISNUMBER(OFFSET('Sanitation Data'!$G$6,0,10*ROW('Sanitation Data'!G197))),'Data Summary'!DA203="Yes"),OFFSET('Sanitation Data'!$G$6,0,10*ROW('Sanitation Data'!G197)),NA())</f>
        <v>#N/A</v>
      </c>
      <c r="AM203" s="538" t="e">
        <f ca="1">+IF(AND(ISNUMBER(OFFSET('Sanitation Data'!$G$10,0,10*ROW('Sanitation Data'!G197))),'Data Summary'!DB203="Yes"),OFFSET('Sanitation Data'!$G$10,0,10*ROW('Sanitation Data'!G197)),NA())</f>
        <v>#N/A</v>
      </c>
      <c r="AN203" s="538" t="e">
        <f ca="1">+IF(AND(ISNUMBER(OFFSET('Sanitation Data'!$G$11,0,10*ROW('Sanitation Data'!G197))),'Data Summary'!DC203="Yes"),OFFSET('Sanitation Data'!$G$11,0,10*ROW('Sanitation Data'!G197)),NA())</f>
        <v>#N/A</v>
      </c>
      <c r="AO203" s="538" t="e">
        <f ca="1">+IF(AND(ISNUMBER(OFFSET('Sanitation Data'!$G$12,0,10*ROW('Sanitation Data'!G197))),'Data Summary'!DD203="Yes"),OFFSET('Sanitation Data'!$G$12,0,10*ROW('Sanitation Data'!G197)),NA())</f>
        <v>#N/A</v>
      </c>
      <c r="AP203" s="538" t="e">
        <f ca="1">+IF(AND(ISNUMBER(OFFSET('Sanitation Data'!$H$4,0,10*ROW('Sanitation Data'!H197))),'Data Summary'!DE203="Yes"),100-OFFSET('Sanitation Data'!$H$4,0,10*ROW('Sanitation Data'!H197)),NA())</f>
        <v>#N/A</v>
      </c>
      <c r="AQ203" s="538" t="e">
        <f ca="1">+IF(AND(ISNUMBER(OFFSET('Sanitation Data'!$H$6,0,10*ROW('Sanitation Data'!H197))),'Data Summary'!DF203="Yes"),OFFSET('Sanitation Data'!$H$6,0,10*ROW('Sanitation Data'!H197)),NA())</f>
        <v>#N/A</v>
      </c>
      <c r="AR203" s="538" t="e">
        <f ca="1">+IF(AND(ISNUMBER(OFFSET('Sanitation Data'!$H$10,0,10*ROW('Sanitation Data'!H197))),'Data Summary'!DG203="Yes"),OFFSET('Sanitation Data'!$H$10,0,10*ROW('Sanitation Data'!H197)),NA())</f>
        <v>#N/A</v>
      </c>
      <c r="AS203" s="538" t="e">
        <f ca="1">+IF(AND(ISNUMBER(OFFSET('Sanitation Data'!$H$11,0,10*ROW('Sanitation Data'!H197))),'Data Summary'!DH203="Yes"),OFFSET('Sanitation Data'!$H$11,0,10*ROW('Sanitation Data'!H197)),NA())</f>
        <v>#N/A</v>
      </c>
      <c r="AT203" s="538" t="e">
        <f ca="1">+IF(AND(ISNUMBER(OFFSET('Sanitation Data'!$H$12,0,10*ROW('Sanitation Data'!H197))),'Data Summary'!DI203="Yes"),OFFSET('Sanitation Data'!$H$12,0,10*ROW('Sanitation Data'!H197)),NA())</f>
        <v>#N/A</v>
      </c>
      <c r="AU203" s="538" t="e">
        <f ca="1">+IF(AND(ISNUMBER(OFFSET('Sanitation Data'!$I$4,0,10*ROW('Sanitation Data'!I197))),'Data Summary'!DJ203="Yes"),100-OFFSET('Sanitation Data'!$I$4,0,10*ROW('Sanitation Data'!I197)),NA())</f>
        <v>#N/A</v>
      </c>
      <c r="AV203" s="538" t="e">
        <f ca="1">+IF(AND(ISNUMBER(OFFSET('Sanitation Data'!$I$6,0,10*ROW('Sanitation Data'!I197))),'Data Summary'!DK203="Yes"),OFFSET('Sanitation Data'!$I$6,0,10*ROW('Sanitation Data'!I197)),NA())</f>
        <v>#N/A</v>
      </c>
      <c r="AW203" s="538" t="e">
        <f ca="1">+IF(AND(ISNUMBER(OFFSET('Sanitation Data'!$I$10,0,10*ROW('Sanitation Data'!I197))),'Data Summary'!DL203="Yes"),OFFSET('Sanitation Data'!$I$10,0,10*ROW('Sanitation Data'!I197)),NA())</f>
        <v>#N/A</v>
      </c>
      <c r="AX203" s="538" t="e">
        <f ca="1">+IF(AND(ISNUMBER(OFFSET('Sanitation Data'!$I$11,0,10*ROW('Sanitation Data'!I197))),'Data Summary'!DM203="Yes"),OFFSET('Sanitation Data'!$I$11,0,10*ROW('Sanitation Data'!I197)),NA())</f>
        <v>#N/A</v>
      </c>
      <c r="AY203" s="538" t="e">
        <f ca="1">+IF(AND(ISNUMBER(OFFSET('Sanitation Data'!$I$12,0,10*ROW('Sanitation Data'!I197))),'Data Summary'!DN203="Yes"),OFFSET('Sanitation Data'!$I$12,0,10*ROW('Sanitation Data'!I197)),NA())</f>
        <v>#N/A</v>
      </c>
      <c r="AZ203" s="539" t="e">
        <f ca="1">+IF(AND(ISNUMBER(OFFSET('Hygiene Data'!$D$5,0,10*ROW('Hygiene Data'!D197))),'Data Summary'!DO203="Yes"),OFFSET('Hygiene Data'!$D$5,0,10*ROW('Hygiene Data'!D197)),NA())</f>
        <v>#N/A</v>
      </c>
      <c r="BA203" s="539" t="e">
        <f ca="1">+IF(AND(ISNUMBER(OFFSET('Hygiene Data'!$D$7,0,10*ROW('Hygiene Data'!D197))),'Data Summary'!DP203="Yes"),OFFSET('Hygiene Data'!$D$7,0,10*ROW('Hygiene Data'!D197)),NA())</f>
        <v>#N/A</v>
      </c>
      <c r="BB203" s="539" t="e">
        <f ca="1">+IF(AND(ISNUMBER(OFFSET('Hygiene Data'!$D$9,0,10*ROW('Hygiene Data'!D197))),'Data Summary'!DQ203="Yes"),OFFSET('Hygiene Data'!$D$9,0,10*ROW('Hygiene Data'!D197)),NA())</f>
        <v>#N/A</v>
      </c>
      <c r="BC203" s="539" t="e">
        <f ca="1">+IF(AND(ISNUMBER(OFFSET('Hygiene Data'!$E$5,0,10*ROW('Hygiene Data'!E197))),'Data Summary'!DR203="Yes"),OFFSET('Hygiene Data'!$E$5,0,10*ROW('Hygiene Data'!E197)),NA())</f>
        <v>#N/A</v>
      </c>
      <c r="BD203" s="539" t="e">
        <f ca="1">+IF(AND(ISNUMBER(OFFSET('Hygiene Data'!$E$7,0,10*ROW('Hygiene Data'!E197))),'Data Summary'!DS203="Yes"),OFFSET('Hygiene Data'!$E$7,0,10*ROW('Hygiene Data'!E197)),NA())</f>
        <v>#N/A</v>
      </c>
      <c r="BE203" s="539" t="e">
        <f ca="1">+IF(AND(ISNUMBER(OFFSET('Hygiene Data'!$E$9,0,10*ROW('Hygiene Data'!E197))),'Data Summary'!DT203="Yes"),OFFSET('Hygiene Data'!$E$9,0,10*ROW('Hygiene Data'!E197)),NA())</f>
        <v>#N/A</v>
      </c>
      <c r="BF203" s="539" t="e">
        <f ca="1">+IF(AND(ISNUMBER(OFFSET('Hygiene Data'!$F$5,0,10*ROW('Hygiene Data'!F197))),'Data Summary'!DU203="Yes"),OFFSET('Hygiene Data'!$F$5,0,10*ROW('Hygiene Data'!F197)),NA())</f>
        <v>#N/A</v>
      </c>
      <c r="BG203" s="539" t="e">
        <f ca="1">+IF(AND(ISNUMBER(OFFSET('Hygiene Data'!$F$7,0,10*ROW('Hygiene Data'!F197))),'Data Summary'!DV203="Yes"),OFFSET('Hygiene Data'!$F$7,0,10*ROW('Hygiene Data'!F197)),NA())</f>
        <v>#N/A</v>
      </c>
      <c r="BH203" s="539" t="e">
        <f ca="1">+IF(AND(ISNUMBER(OFFSET('Hygiene Data'!$F$9,0,10*ROW('Hygiene Data'!F197))),'Data Summary'!DW203="Yes"),OFFSET('Hygiene Data'!$F$9,0,10*ROW('Hygiene Data'!F197)),NA())</f>
        <v>#N/A</v>
      </c>
      <c r="BI203" s="539" t="e">
        <f ca="1">+IF(AND(ISNUMBER(OFFSET('Hygiene Data'!$G$5,0,10*ROW('Hygiene Data'!G197))),'Data Summary'!DX203="Yes"),OFFSET('Hygiene Data'!$G$5,0,10*ROW('Hygiene Data'!G197)),NA())</f>
        <v>#N/A</v>
      </c>
      <c r="BJ203" s="539" t="e">
        <f ca="1">+IF(AND(ISNUMBER(OFFSET('Hygiene Data'!$G$7,0,10*ROW('Hygiene Data'!G197))),'Data Summary'!DY203="Yes"),OFFSET('Hygiene Data'!$G$7,0,10*ROW('Hygiene Data'!G197)),NA())</f>
        <v>#N/A</v>
      </c>
      <c r="BK203" s="539" t="e">
        <f ca="1">+IF(AND(ISNUMBER(OFFSET('Hygiene Data'!$G$9,0,10*ROW('Hygiene Data'!G197))),'Data Summary'!DZ203="Yes"),OFFSET('Hygiene Data'!$G$9,0,10*ROW('Hygiene Data'!G197)),NA())</f>
        <v>#N/A</v>
      </c>
      <c r="BL203" s="539" t="e">
        <f ca="1">+IF(AND(ISNUMBER(OFFSET('Hygiene Data'!$H$5,0,10*ROW('Hygiene Data'!H197))),'Data Summary'!EA203="Yes"),OFFSET('Hygiene Data'!$H$5,0,10*ROW('Hygiene Data'!H197)),NA())</f>
        <v>#N/A</v>
      </c>
      <c r="BM203" s="539" t="e">
        <f ca="1">+IF(AND(ISNUMBER(OFFSET('Hygiene Data'!$H$7,0,10*ROW('Hygiene Data'!H197))),'Data Summary'!EB203="Yes"),OFFSET('Hygiene Data'!$H$7,0,10*ROW('Hygiene Data'!H197)),NA())</f>
        <v>#N/A</v>
      </c>
      <c r="BN203" s="539" t="e">
        <f ca="1">+IF(AND(ISNUMBER(OFFSET('Hygiene Data'!$H$9,0,10*ROW('Hygiene Data'!H197))),'Data Summary'!EC203="Yes"),OFFSET('Hygiene Data'!$H$9,0,10*ROW('Hygiene Data'!H197)),NA())</f>
        <v>#N/A</v>
      </c>
      <c r="BO203" s="539" t="e">
        <f ca="1">+IF(AND(ISNUMBER(OFFSET('Hygiene Data'!$I$5,0,10*ROW('Hygiene Data'!I197))),'Data Summary'!ED203="Yes"),OFFSET('Hygiene Data'!$I$5,0,10*ROW('Hygiene Data'!I197)),NA())</f>
        <v>#N/A</v>
      </c>
      <c r="BP203" s="539" t="e">
        <f ca="1">+IF(AND(ISNUMBER(OFFSET('Hygiene Data'!$I$7,0,10*ROW('Hygiene Data'!I197))),'Data Summary'!EE203="Yes"),OFFSET('Hygiene Data'!$I$7,0,10*ROW('Hygiene Data'!I197)),NA())</f>
        <v>#N/A</v>
      </c>
      <c r="BQ203" s="539" t="e">
        <f ca="1">+IF(AND(ISNUMBER(OFFSET('Hygiene Data'!$I$9,0,10*ROW('Hygiene Data'!I197))),'Data Summary'!EF203="Yes"),OFFSET('Hygiene Data'!$I$9,0,10*ROW('Hygiene Data'!I197)),NA())</f>
        <v>#N/A</v>
      </c>
    </row>
    <row r="204" spans="1:69" x14ac:dyDescent="0.25">
      <c r="A204" s="535" t="e">
        <f ca="1">+RIGHT('Data Summary'!A204,LEN('Data Summary'!A204)-9)</f>
        <v>#VALUE!</v>
      </c>
      <c r="B204" s="509" t="str">
        <f ca="1">+IF(ISTEXT('Data Summary'!B204),'Data Summary'!B204,"")</f>
        <v/>
      </c>
      <c r="C204" s="536" t="e">
        <f ca="1">+VALUE('Data Summary'!C204)</f>
        <v>#VALUE!</v>
      </c>
      <c r="D204" s="537" t="e">
        <f ca="1">+IF(AND(ISNUMBER(OFFSET('Water Data'!$D$4,0,10*ROW('Water Data'!D198))),'Data Summary'!BS204="Yes"),100-OFFSET('Water Data'!$D$4,0,10*ROW('Water Data'!D198)),NA())</f>
        <v>#N/A</v>
      </c>
      <c r="E204" s="537" t="e">
        <f ca="1">+IF(AND(ISNUMBER(OFFSET('Water Data'!$D$6,0,10*ROW('Water Data'!D198))),'Data Summary'!BT204="Yes"),OFFSET('Water Data'!$D$6,0,10*ROW('Water Data'!D198)),NA())</f>
        <v>#N/A</v>
      </c>
      <c r="F204" s="537" t="e">
        <f ca="1">+IF(AND(ISNUMBER(OFFSET('Water Data'!$D$9,0,10*ROW('Water Data'!D198))),'Data Summary'!BU204="Yes"),OFFSET('Water Data'!$D$9,0,10*ROW('Water Data'!D198)),NA())</f>
        <v>#N/A</v>
      </c>
      <c r="G204" s="537" t="e">
        <f ca="1">+IF(AND(ISNUMBER(OFFSET('Water Data'!$E$4,0,10*ROW('Water Data'!E198))),'Data Summary'!BV204="Yes"),100-OFFSET('Water Data'!$E$4,0,10*ROW('Water Data'!E198)),NA())</f>
        <v>#N/A</v>
      </c>
      <c r="H204" s="537" t="e">
        <f ca="1">+IF(AND(ISNUMBER(OFFSET('Water Data'!$E$6,0,10*ROW('Water Data'!E198))),'Data Summary'!BW204="Yes"),OFFSET('Water Data'!$E$6,0,10*ROW('Water Data'!E198)),NA())</f>
        <v>#N/A</v>
      </c>
      <c r="I204" s="537" t="e">
        <f ca="1">+IF(AND(ISNUMBER(OFFSET('Water Data'!$E$9,0,10*ROW('Water Data'!E198))),'Data Summary'!BX204="Yes"),OFFSET('Water Data'!$E$9,0,10*ROW('Water Data'!E198)),NA())</f>
        <v>#N/A</v>
      </c>
      <c r="J204" s="537" t="e">
        <f ca="1">+IF(AND(ISNUMBER(OFFSET('Water Data'!$F$4,0,10*ROW('Water Data'!F198))),'Data Summary'!BY204="Yes"),100-OFFSET('Water Data'!$F$4,0,10*ROW('Water Data'!F198)),NA())</f>
        <v>#N/A</v>
      </c>
      <c r="K204" s="537" t="e">
        <f ca="1">+IF(AND(ISNUMBER(OFFSET('Water Data'!$F$6,0,10*ROW('Water Data'!F198))),'Data Summary'!BZ204="Yes"),OFFSET('Water Data'!$F$6,0,10*ROW('Water Data'!F198)),NA())</f>
        <v>#N/A</v>
      </c>
      <c r="L204" s="537" t="e">
        <f ca="1">+IF(AND(ISNUMBER(OFFSET('Water Data'!$F$9,0,10*ROW('Water Data'!F198))),'Data Summary'!CA204="Yes"),OFFSET('Water Data'!$F$9,0,10*ROW('Water Data'!F198)),NA())</f>
        <v>#N/A</v>
      </c>
      <c r="M204" s="537" t="e">
        <f ca="1">+IF(AND(ISNUMBER(OFFSET('Water Data'!$G$4,0,10*ROW('Water Data'!G198))),'Data Summary'!CB204="Yes"),100-OFFSET('Water Data'!$G$4,0,10*ROW('Water Data'!G198)),NA())</f>
        <v>#N/A</v>
      </c>
      <c r="N204" s="537" t="e">
        <f ca="1">+IF(AND(ISNUMBER(OFFSET('Water Data'!$G$6,0,10*ROW('Water Data'!G198))),'Data Summary'!CC204="Yes"),OFFSET('Water Data'!$G$6,0,10*ROW('Water Data'!G198)),NA())</f>
        <v>#N/A</v>
      </c>
      <c r="O204" s="537" t="e">
        <f ca="1">+IF(AND(ISNUMBER(OFFSET('Water Data'!$G$9,0,10*ROW('Water Data'!G198))),'Data Summary'!CD204="Yes"),OFFSET('Water Data'!$G$9,0,10*ROW('Water Data'!G198)),NA())</f>
        <v>#N/A</v>
      </c>
      <c r="P204" s="537" t="e">
        <f ca="1">+IF(AND(ISNUMBER(OFFSET('Water Data'!$H$4,0,10*ROW('Water Data'!H198))),'Data Summary'!CE204="Yes"),100-OFFSET('Water Data'!$H$4,0,10*ROW('Water Data'!H198)),NA())</f>
        <v>#N/A</v>
      </c>
      <c r="Q204" s="537" t="e">
        <f ca="1">+IF(AND(ISNUMBER(OFFSET('Water Data'!$H$6,0,10*ROW('Water Data'!H198))),'Data Summary'!CF204="Yes"),OFFSET('Water Data'!$H$6,0,10*ROW('Water Data'!H198)),NA())</f>
        <v>#N/A</v>
      </c>
      <c r="R204" s="537" t="e">
        <f ca="1">+IF(AND(ISNUMBER(OFFSET('Water Data'!$H$9,0,10*ROW('Water Data'!H198))),'Data Summary'!CG204="Yes"),OFFSET('Water Data'!$H$9,0,10*ROW('Water Data'!H198)),NA())</f>
        <v>#N/A</v>
      </c>
      <c r="S204" s="537" t="e">
        <f ca="1">+IF(AND(ISNUMBER(OFFSET('Water Data'!$I$4,0,10*ROW('Water Data'!I198))),'Data Summary'!CH204="Yes"),100-OFFSET('Water Data'!$I$4,0,10*ROW('Water Data'!I198)),NA())</f>
        <v>#N/A</v>
      </c>
      <c r="T204" s="537" t="e">
        <f ca="1">+IF(AND(ISNUMBER(OFFSET('Water Data'!$I$6,0,10*ROW('Water Data'!I198))),'Data Summary'!CI204="Yes"),OFFSET('Water Data'!$I$6,0,10*ROW('Water Data'!I198)),NA())</f>
        <v>#N/A</v>
      </c>
      <c r="U204" s="537" t="e">
        <f ca="1">+IF(AND(ISNUMBER(OFFSET('Water Data'!$I$9,0,10*ROW('Water Data'!I198))),'Data Summary'!CJ204="Yes"),OFFSET('Water Data'!$I$9,0,10*ROW('Water Data'!I198)),NA())</f>
        <v>#N/A</v>
      </c>
      <c r="V204" s="538" t="e">
        <f ca="1">+IF(AND(ISNUMBER(OFFSET('Sanitation Data'!$D$4,0,10*ROW('Sanitation Data'!D198))),'Data Summary'!CK204="Yes"),100-OFFSET('Sanitation Data'!$D$4,0,10*ROW('Sanitation Data'!D198)),NA())</f>
        <v>#N/A</v>
      </c>
      <c r="W204" s="538" t="e">
        <f ca="1">+IF(AND(ISNUMBER(OFFSET('Sanitation Data'!$D$6,0,10*ROW('Sanitation Data'!D198))),'Data Summary'!CL204="Yes"),OFFSET('Sanitation Data'!$D$6,0,10*ROW('Sanitation Data'!D198)),NA())</f>
        <v>#N/A</v>
      </c>
      <c r="X204" s="538" t="e">
        <f ca="1">+IF(AND(ISNUMBER(OFFSET('Sanitation Data'!$D$10,0,10*ROW('Sanitation Data'!D198))),'Data Summary'!CM204="Yes"),OFFSET('Sanitation Data'!$D$10,0,10*ROW('Sanitation Data'!D198)),NA())</f>
        <v>#N/A</v>
      </c>
      <c r="Y204" s="538" t="e">
        <f ca="1">+IF(AND(ISNUMBER(OFFSET('Sanitation Data'!$D$11,0,10*ROW('Sanitation Data'!D198))),'Data Summary'!CN204="Yes"),OFFSET('Sanitation Data'!$D$11,0,10*ROW('Sanitation Data'!D198)),NA())</f>
        <v>#N/A</v>
      </c>
      <c r="Z204" s="538" t="e">
        <f ca="1">+IF(AND(ISNUMBER(OFFSET('Sanitation Data'!$D$12,0,10*ROW('Sanitation Data'!D198))),'Data Summary'!CO204="Yes"),OFFSET('Sanitation Data'!$D$12,0,10*ROW('Sanitation Data'!D198)),NA())</f>
        <v>#N/A</v>
      </c>
      <c r="AA204" s="538" t="e">
        <f ca="1">+IF(AND(ISNUMBER(OFFSET('Sanitation Data'!$E$4,0,10*ROW('Sanitation Data'!E198))),'Data Summary'!CP204="Yes"),100-OFFSET('Sanitation Data'!$E$4,0,10*ROW('Sanitation Data'!E198)),NA())</f>
        <v>#N/A</v>
      </c>
      <c r="AB204" s="538" t="e">
        <f ca="1">+IF(AND(ISNUMBER(OFFSET('Sanitation Data'!$E$6,0,10*ROW('Sanitation Data'!E198))),'Data Summary'!CQ204="Yes"),OFFSET('Sanitation Data'!$E$6,0,10*ROW('Sanitation Data'!E198)),NA())</f>
        <v>#N/A</v>
      </c>
      <c r="AC204" s="538" t="e">
        <f ca="1">+IF(AND(ISNUMBER(OFFSET('Sanitation Data'!$E$10,0,10*ROW('Sanitation Data'!E198))),'Data Summary'!CR204="Yes"),OFFSET('Sanitation Data'!$E$10,0,10*ROW('Sanitation Data'!E198)),NA())</f>
        <v>#N/A</v>
      </c>
      <c r="AD204" s="538" t="e">
        <f ca="1">+IF(AND(ISNUMBER(OFFSET('Sanitation Data'!$E$11,0,10*ROW('Sanitation Data'!E198))),'Data Summary'!CS204="Yes"),OFFSET('Sanitation Data'!$E$11,0,10*ROW('Sanitation Data'!E198)),NA())</f>
        <v>#N/A</v>
      </c>
      <c r="AE204" s="538" t="e">
        <f ca="1">+IF(AND(ISNUMBER(OFFSET('Sanitation Data'!$E$12,0,10*ROW('Sanitation Data'!E198))),'Data Summary'!CT204="Yes"),OFFSET('Sanitation Data'!$E$12,0,10*ROW('Sanitation Data'!E198)),NA())</f>
        <v>#N/A</v>
      </c>
      <c r="AF204" s="538" t="e">
        <f ca="1">+IF(AND(ISNUMBER(OFFSET('Sanitation Data'!$F$4,0,10*ROW('Sanitation Data'!F198))),'Data Summary'!CU204="Yes"),100-OFFSET('Sanitation Data'!$F$4,0,10*ROW('Sanitation Data'!F198)),NA())</f>
        <v>#N/A</v>
      </c>
      <c r="AG204" s="538" t="e">
        <f ca="1">+IF(AND(ISNUMBER(OFFSET('Sanitation Data'!$F$6,0,10*ROW('Sanitation Data'!F198))),'Data Summary'!CV204="Yes"),OFFSET('Sanitation Data'!$F$6,0,10*ROW('Sanitation Data'!F198)),NA())</f>
        <v>#N/A</v>
      </c>
      <c r="AH204" s="538" t="e">
        <f ca="1">+IF(AND(ISNUMBER(OFFSET('Sanitation Data'!$F$10,0,10*ROW('Sanitation Data'!F198))),'Data Summary'!CW204="Yes"),OFFSET('Sanitation Data'!$F$10,0,10*ROW('Sanitation Data'!F198)),NA())</f>
        <v>#N/A</v>
      </c>
      <c r="AI204" s="538" t="e">
        <f ca="1">+IF(AND(ISNUMBER(OFFSET('Sanitation Data'!$F$11,0,10*ROW('Sanitation Data'!F198))),'Data Summary'!CX204="Yes"),OFFSET('Sanitation Data'!$F$11,0,10*ROW('Sanitation Data'!F198)),NA())</f>
        <v>#N/A</v>
      </c>
      <c r="AJ204" s="538" t="e">
        <f ca="1">+IF(AND(ISNUMBER(OFFSET('Sanitation Data'!$F$12,0,10*ROW('Sanitation Data'!F198))),'Data Summary'!CY204="Yes"),OFFSET('Sanitation Data'!$F$12,0,10*ROW('Sanitation Data'!F198)),NA())</f>
        <v>#N/A</v>
      </c>
      <c r="AK204" s="538" t="e">
        <f ca="1">+IF(AND(ISNUMBER(OFFSET('Sanitation Data'!$G$4,0,10*ROW('Sanitation Data'!G198))),'Data Summary'!CZ204="Yes"),100-OFFSET('Sanitation Data'!$G$4,0,10*ROW('Sanitation Data'!G198)),NA())</f>
        <v>#N/A</v>
      </c>
      <c r="AL204" s="538" t="e">
        <f ca="1">+IF(AND(ISNUMBER(OFFSET('Sanitation Data'!$G$6,0,10*ROW('Sanitation Data'!G198))),'Data Summary'!DA204="Yes"),OFFSET('Sanitation Data'!$G$6,0,10*ROW('Sanitation Data'!G198)),NA())</f>
        <v>#N/A</v>
      </c>
      <c r="AM204" s="538" t="e">
        <f ca="1">+IF(AND(ISNUMBER(OFFSET('Sanitation Data'!$G$10,0,10*ROW('Sanitation Data'!G198))),'Data Summary'!DB204="Yes"),OFFSET('Sanitation Data'!$G$10,0,10*ROW('Sanitation Data'!G198)),NA())</f>
        <v>#N/A</v>
      </c>
      <c r="AN204" s="538" t="e">
        <f ca="1">+IF(AND(ISNUMBER(OFFSET('Sanitation Data'!$G$11,0,10*ROW('Sanitation Data'!G198))),'Data Summary'!DC204="Yes"),OFFSET('Sanitation Data'!$G$11,0,10*ROW('Sanitation Data'!G198)),NA())</f>
        <v>#N/A</v>
      </c>
      <c r="AO204" s="538" t="e">
        <f ca="1">+IF(AND(ISNUMBER(OFFSET('Sanitation Data'!$G$12,0,10*ROW('Sanitation Data'!G198))),'Data Summary'!DD204="Yes"),OFFSET('Sanitation Data'!$G$12,0,10*ROW('Sanitation Data'!G198)),NA())</f>
        <v>#N/A</v>
      </c>
      <c r="AP204" s="538" t="e">
        <f ca="1">+IF(AND(ISNUMBER(OFFSET('Sanitation Data'!$H$4,0,10*ROW('Sanitation Data'!H198))),'Data Summary'!DE204="Yes"),100-OFFSET('Sanitation Data'!$H$4,0,10*ROW('Sanitation Data'!H198)),NA())</f>
        <v>#N/A</v>
      </c>
      <c r="AQ204" s="538" t="e">
        <f ca="1">+IF(AND(ISNUMBER(OFFSET('Sanitation Data'!$H$6,0,10*ROW('Sanitation Data'!H198))),'Data Summary'!DF204="Yes"),OFFSET('Sanitation Data'!$H$6,0,10*ROW('Sanitation Data'!H198)),NA())</f>
        <v>#N/A</v>
      </c>
      <c r="AR204" s="538" t="e">
        <f ca="1">+IF(AND(ISNUMBER(OFFSET('Sanitation Data'!$H$10,0,10*ROW('Sanitation Data'!H198))),'Data Summary'!DG204="Yes"),OFFSET('Sanitation Data'!$H$10,0,10*ROW('Sanitation Data'!H198)),NA())</f>
        <v>#N/A</v>
      </c>
      <c r="AS204" s="538" t="e">
        <f ca="1">+IF(AND(ISNUMBER(OFFSET('Sanitation Data'!$H$11,0,10*ROW('Sanitation Data'!H198))),'Data Summary'!DH204="Yes"),OFFSET('Sanitation Data'!$H$11,0,10*ROW('Sanitation Data'!H198)),NA())</f>
        <v>#N/A</v>
      </c>
      <c r="AT204" s="538" t="e">
        <f ca="1">+IF(AND(ISNUMBER(OFFSET('Sanitation Data'!$H$12,0,10*ROW('Sanitation Data'!H198))),'Data Summary'!DI204="Yes"),OFFSET('Sanitation Data'!$H$12,0,10*ROW('Sanitation Data'!H198)),NA())</f>
        <v>#N/A</v>
      </c>
      <c r="AU204" s="538" t="e">
        <f ca="1">+IF(AND(ISNUMBER(OFFSET('Sanitation Data'!$I$4,0,10*ROW('Sanitation Data'!I198))),'Data Summary'!DJ204="Yes"),100-OFFSET('Sanitation Data'!$I$4,0,10*ROW('Sanitation Data'!I198)),NA())</f>
        <v>#N/A</v>
      </c>
      <c r="AV204" s="538" t="e">
        <f ca="1">+IF(AND(ISNUMBER(OFFSET('Sanitation Data'!$I$6,0,10*ROW('Sanitation Data'!I198))),'Data Summary'!DK204="Yes"),OFFSET('Sanitation Data'!$I$6,0,10*ROW('Sanitation Data'!I198)),NA())</f>
        <v>#N/A</v>
      </c>
      <c r="AW204" s="538" t="e">
        <f ca="1">+IF(AND(ISNUMBER(OFFSET('Sanitation Data'!$I$10,0,10*ROW('Sanitation Data'!I198))),'Data Summary'!DL204="Yes"),OFFSET('Sanitation Data'!$I$10,0,10*ROW('Sanitation Data'!I198)),NA())</f>
        <v>#N/A</v>
      </c>
      <c r="AX204" s="538" t="e">
        <f ca="1">+IF(AND(ISNUMBER(OFFSET('Sanitation Data'!$I$11,0,10*ROW('Sanitation Data'!I198))),'Data Summary'!DM204="Yes"),OFFSET('Sanitation Data'!$I$11,0,10*ROW('Sanitation Data'!I198)),NA())</f>
        <v>#N/A</v>
      </c>
      <c r="AY204" s="538" t="e">
        <f ca="1">+IF(AND(ISNUMBER(OFFSET('Sanitation Data'!$I$12,0,10*ROW('Sanitation Data'!I198))),'Data Summary'!DN204="Yes"),OFFSET('Sanitation Data'!$I$12,0,10*ROW('Sanitation Data'!I198)),NA())</f>
        <v>#N/A</v>
      </c>
      <c r="AZ204" s="539" t="e">
        <f ca="1">+IF(AND(ISNUMBER(OFFSET('Hygiene Data'!$D$5,0,10*ROW('Hygiene Data'!D198))),'Data Summary'!DO204="Yes"),OFFSET('Hygiene Data'!$D$5,0,10*ROW('Hygiene Data'!D198)),NA())</f>
        <v>#N/A</v>
      </c>
      <c r="BA204" s="539" t="e">
        <f ca="1">+IF(AND(ISNUMBER(OFFSET('Hygiene Data'!$D$7,0,10*ROW('Hygiene Data'!D198))),'Data Summary'!DP204="Yes"),OFFSET('Hygiene Data'!$D$7,0,10*ROW('Hygiene Data'!D198)),NA())</f>
        <v>#N/A</v>
      </c>
      <c r="BB204" s="539" t="e">
        <f ca="1">+IF(AND(ISNUMBER(OFFSET('Hygiene Data'!$D$9,0,10*ROW('Hygiene Data'!D198))),'Data Summary'!DQ204="Yes"),OFFSET('Hygiene Data'!$D$9,0,10*ROW('Hygiene Data'!D198)),NA())</f>
        <v>#N/A</v>
      </c>
      <c r="BC204" s="539" t="e">
        <f ca="1">+IF(AND(ISNUMBER(OFFSET('Hygiene Data'!$E$5,0,10*ROW('Hygiene Data'!E198))),'Data Summary'!DR204="Yes"),OFFSET('Hygiene Data'!$E$5,0,10*ROW('Hygiene Data'!E198)),NA())</f>
        <v>#N/A</v>
      </c>
      <c r="BD204" s="539" t="e">
        <f ca="1">+IF(AND(ISNUMBER(OFFSET('Hygiene Data'!$E$7,0,10*ROW('Hygiene Data'!E198))),'Data Summary'!DS204="Yes"),OFFSET('Hygiene Data'!$E$7,0,10*ROW('Hygiene Data'!E198)),NA())</f>
        <v>#N/A</v>
      </c>
      <c r="BE204" s="539" t="e">
        <f ca="1">+IF(AND(ISNUMBER(OFFSET('Hygiene Data'!$E$9,0,10*ROW('Hygiene Data'!E198))),'Data Summary'!DT204="Yes"),OFFSET('Hygiene Data'!$E$9,0,10*ROW('Hygiene Data'!E198)),NA())</f>
        <v>#N/A</v>
      </c>
      <c r="BF204" s="539" t="e">
        <f ca="1">+IF(AND(ISNUMBER(OFFSET('Hygiene Data'!$F$5,0,10*ROW('Hygiene Data'!F198))),'Data Summary'!DU204="Yes"),OFFSET('Hygiene Data'!$F$5,0,10*ROW('Hygiene Data'!F198)),NA())</f>
        <v>#N/A</v>
      </c>
      <c r="BG204" s="539" t="e">
        <f ca="1">+IF(AND(ISNUMBER(OFFSET('Hygiene Data'!$F$7,0,10*ROW('Hygiene Data'!F198))),'Data Summary'!DV204="Yes"),OFFSET('Hygiene Data'!$F$7,0,10*ROW('Hygiene Data'!F198)),NA())</f>
        <v>#N/A</v>
      </c>
      <c r="BH204" s="539" t="e">
        <f ca="1">+IF(AND(ISNUMBER(OFFSET('Hygiene Data'!$F$9,0,10*ROW('Hygiene Data'!F198))),'Data Summary'!DW204="Yes"),OFFSET('Hygiene Data'!$F$9,0,10*ROW('Hygiene Data'!F198)),NA())</f>
        <v>#N/A</v>
      </c>
      <c r="BI204" s="539" t="e">
        <f ca="1">+IF(AND(ISNUMBER(OFFSET('Hygiene Data'!$G$5,0,10*ROW('Hygiene Data'!G198))),'Data Summary'!DX204="Yes"),OFFSET('Hygiene Data'!$G$5,0,10*ROW('Hygiene Data'!G198)),NA())</f>
        <v>#N/A</v>
      </c>
      <c r="BJ204" s="539" t="e">
        <f ca="1">+IF(AND(ISNUMBER(OFFSET('Hygiene Data'!$G$7,0,10*ROW('Hygiene Data'!G198))),'Data Summary'!DY204="Yes"),OFFSET('Hygiene Data'!$G$7,0,10*ROW('Hygiene Data'!G198)),NA())</f>
        <v>#N/A</v>
      </c>
      <c r="BK204" s="539" t="e">
        <f ca="1">+IF(AND(ISNUMBER(OFFSET('Hygiene Data'!$G$9,0,10*ROW('Hygiene Data'!G198))),'Data Summary'!DZ204="Yes"),OFFSET('Hygiene Data'!$G$9,0,10*ROW('Hygiene Data'!G198)),NA())</f>
        <v>#N/A</v>
      </c>
      <c r="BL204" s="539" t="e">
        <f ca="1">+IF(AND(ISNUMBER(OFFSET('Hygiene Data'!$H$5,0,10*ROW('Hygiene Data'!H198))),'Data Summary'!EA204="Yes"),OFFSET('Hygiene Data'!$H$5,0,10*ROW('Hygiene Data'!H198)),NA())</f>
        <v>#N/A</v>
      </c>
      <c r="BM204" s="539" t="e">
        <f ca="1">+IF(AND(ISNUMBER(OFFSET('Hygiene Data'!$H$7,0,10*ROW('Hygiene Data'!H198))),'Data Summary'!EB204="Yes"),OFFSET('Hygiene Data'!$H$7,0,10*ROW('Hygiene Data'!H198)),NA())</f>
        <v>#N/A</v>
      </c>
      <c r="BN204" s="539" t="e">
        <f ca="1">+IF(AND(ISNUMBER(OFFSET('Hygiene Data'!$H$9,0,10*ROW('Hygiene Data'!H198))),'Data Summary'!EC204="Yes"),OFFSET('Hygiene Data'!$H$9,0,10*ROW('Hygiene Data'!H198)),NA())</f>
        <v>#N/A</v>
      </c>
      <c r="BO204" s="539" t="e">
        <f ca="1">+IF(AND(ISNUMBER(OFFSET('Hygiene Data'!$I$5,0,10*ROW('Hygiene Data'!I198))),'Data Summary'!ED204="Yes"),OFFSET('Hygiene Data'!$I$5,0,10*ROW('Hygiene Data'!I198)),NA())</f>
        <v>#N/A</v>
      </c>
      <c r="BP204" s="539" t="e">
        <f ca="1">+IF(AND(ISNUMBER(OFFSET('Hygiene Data'!$I$7,0,10*ROW('Hygiene Data'!I198))),'Data Summary'!EE204="Yes"),OFFSET('Hygiene Data'!$I$7,0,10*ROW('Hygiene Data'!I198)),NA())</f>
        <v>#N/A</v>
      </c>
      <c r="BQ204" s="539" t="e">
        <f ca="1">+IF(AND(ISNUMBER(OFFSET('Hygiene Data'!$I$9,0,10*ROW('Hygiene Data'!I198))),'Data Summary'!EF204="Yes"),OFFSET('Hygiene Data'!$I$9,0,10*ROW('Hygiene Data'!I198)),NA())</f>
        <v>#N/A</v>
      </c>
    </row>
    <row r="205" spans="1:69" x14ac:dyDescent="0.25">
      <c r="A205" s="535" t="e">
        <f ca="1">+RIGHT('Data Summary'!A205,LEN('Data Summary'!A205)-9)</f>
        <v>#VALUE!</v>
      </c>
      <c r="B205" s="509" t="str">
        <f ca="1">+IF(ISTEXT('Data Summary'!B205),'Data Summary'!B205,"")</f>
        <v/>
      </c>
      <c r="C205" s="536" t="e">
        <f ca="1">+VALUE('Data Summary'!C205)</f>
        <v>#VALUE!</v>
      </c>
      <c r="D205" s="537" t="e">
        <f ca="1">+IF(AND(ISNUMBER(OFFSET('Water Data'!$D$4,0,10*ROW('Water Data'!D199))),'Data Summary'!BS205="Yes"),100-OFFSET('Water Data'!$D$4,0,10*ROW('Water Data'!D199)),NA())</f>
        <v>#N/A</v>
      </c>
      <c r="E205" s="537" t="e">
        <f ca="1">+IF(AND(ISNUMBER(OFFSET('Water Data'!$D$6,0,10*ROW('Water Data'!D199))),'Data Summary'!BT205="Yes"),OFFSET('Water Data'!$D$6,0,10*ROW('Water Data'!D199)),NA())</f>
        <v>#N/A</v>
      </c>
      <c r="F205" s="537" t="e">
        <f ca="1">+IF(AND(ISNUMBER(OFFSET('Water Data'!$D$9,0,10*ROW('Water Data'!D199))),'Data Summary'!BU205="Yes"),OFFSET('Water Data'!$D$9,0,10*ROW('Water Data'!D199)),NA())</f>
        <v>#N/A</v>
      </c>
      <c r="G205" s="537" t="e">
        <f ca="1">+IF(AND(ISNUMBER(OFFSET('Water Data'!$E$4,0,10*ROW('Water Data'!E199))),'Data Summary'!BV205="Yes"),100-OFFSET('Water Data'!$E$4,0,10*ROW('Water Data'!E199)),NA())</f>
        <v>#N/A</v>
      </c>
      <c r="H205" s="537" t="e">
        <f ca="1">+IF(AND(ISNUMBER(OFFSET('Water Data'!$E$6,0,10*ROW('Water Data'!E199))),'Data Summary'!BW205="Yes"),OFFSET('Water Data'!$E$6,0,10*ROW('Water Data'!E199)),NA())</f>
        <v>#N/A</v>
      </c>
      <c r="I205" s="537" t="e">
        <f ca="1">+IF(AND(ISNUMBER(OFFSET('Water Data'!$E$9,0,10*ROW('Water Data'!E199))),'Data Summary'!BX205="Yes"),OFFSET('Water Data'!$E$9,0,10*ROW('Water Data'!E199)),NA())</f>
        <v>#N/A</v>
      </c>
      <c r="J205" s="537" t="e">
        <f ca="1">+IF(AND(ISNUMBER(OFFSET('Water Data'!$F$4,0,10*ROW('Water Data'!F199))),'Data Summary'!BY205="Yes"),100-OFFSET('Water Data'!$F$4,0,10*ROW('Water Data'!F199)),NA())</f>
        <v>#N/A</v>
      </c>
      <c r="K205" s="537" t="e">
        <f ca="1">+IF(AND(ISNUMBER(OFFSET('Water Data'!$F$6,0,10*ROW('Water Data'!F199))),'Data Summary'!BZ205="Yes"),OFFSET('Water Data'!$F$6,0,10*ROW('Water Data'!F199)),NA())</f>
        <v>#N/A</v>
      </c>
      <c r="L205" s="537" t="e">
        <f ca="1">+IF(AND(ISNUMBER(OFFSET('Water Data'!$F$9,0,10*ROW('Water Data'!F199))),'Data Summary'!CA205="Yes"),OFFSET('Water Data'!$F$9,0,10*ROW('Water Data'!F199)),NA())</f>
        <v>#N/A</v>
      </c>
      <c r="M205" s="537" t="e">
        <f ca="1">+IF(AND(ISNUMBER(OFFSET('Water Data'!$G$4,0,10*ROW('Water Data'!G199))),'Data Summary'!CB205="Yes"),100-OFFSET('Water Data'!$G$4,0,10*ROW('Water Data'!G199)),NA())</f>
        <v>#N/A</v>
      </c>
      <c r="N205" s="537" t="e">
        <f ca="1">+IF(AND(ISNUMBER(OFFSET('Water Data'!$G$6,0,10*ROW('Water Data'!G199))),'Data Summary'!CC205="Yes"),OFFSET('Water Data'!$G$6,0,10*ROW('Water Data'!G199)),NA())</f>
        <v>#N/A</v>
      </c>
      <c r="O205" s="537" t="e">
        <f ca="1">+IF(AND(ISNUMBER(OFFSET('Water Data'!$G$9,0,10*ROW('Water Data'!G199))),'Data Summary'!CD205="Yes"),OFFSET('Water Data'!$G$9,0,10*ROW('Water Data'!G199)),NA())</f>
        <v>#N/A</v>
      </c>
      <c r="P205" s="537" t="e">
        <f ca="1">+IF(AND(ISNUMBER(OFFSET('Water Data'!$H$4,0,10*ROW('Water Data'!H199))),'Data Summary'!CE205="Yes"),100-OFFSET('Water Data'!$H$4,0,10*ROW('Water Data'!H199)),NA())</f>
        <v>#N/A</v>
      </c>
      <c r="Q205" s="537" t="e">
        <f ca="1">+IF(AND(ISNUMBER(OFFSET('Water Data'!$H$6,0,10*ROW('Water Data'!H199))),'Data Summary'!CF205="Yes"),OFFSET('Water Data'!$H$6,0,10*ROW('Water Data'!H199)),NA())</f>
        <v>#N/A</v>
      </c>
      <c r="R205" s="537" t="e">
        <f ca="1">+IF(AND(ISNUMBER(OFFSET('Water Data'!$H$9,0,10*ROW('Water Data'!H199))),'Data Summary'!CG205="Yes"),OFFSET('Water Data'!$H$9,0,10*ROW('Water Data'!H199)),NA())</f>
        <v>#N/A</v>
      </c>
      <c r="S205" s="537" t="e">
        <f ca="1">+IF(AND(ISNUMBER(OFFSET('Water Data'!$I$4,0,10*ROW('Water Data'!I199))),'Data Summary'!CH205="Yes"),100-OFFSET('Water Data'!$I$4,0,10*ROW('Water Data'!I199)),NA())</f>
        <v>#N/A</v>
      </c>
      <c r="T205" s="537" t="e">
        <f ca="1">+IF(AND(ISNUMBER(OFFSET('Water Data'!$I$6,0,10*ROW('Water Data'!I199))),'Data Summary'!CI205="Yes"),OFFSET('Water Data'!$I$6,0,10*ROW('Water Data'!I199)),NA())</f>
        <v>#N/A</v>
      </c>
      <c r="U205" s="537" t="e">
        <f ca="1">+IF(AND(ISNUMBER(OFFSET('Water Data'!$I$9,0,10*ROW('Water Data'!I199))),'Data Summary'!CJ205="Yes"),OFFSET('Water Data'!$I$9,0,10*ROW('Water Data'!I199)),NA())</f>
        <v>#N/A</v>
      </c>
      <c r="V205" s="538" t="e">
        <f ca="1">+IF(AND(ISNUMBER(OFFSET('Sanitation Data'!$D$4,0,10*ROW('Sanitation Data'!D199))),'Data Summary'!CK205="Yes"),100-OFFSET('Sanitation Data'!$D$4,0,10*ROW('Sanitation Data'!D199)),NA())</f>
        <v>#N/A</v>
      </c>
      <c r="W205" s="538" t="e">
        <f ca="1">+IF(AND(ISNUMBER(OFFSET('Sanitation Data'!$D$6,0,10*ROW('Sanitation Data'!D199))),'Data Summary'!CL205="Yes"),OFFSET('Sanitation Data'!$D$6,0,10*ROW('Sanitation Data'!D199)),NA())</f>
        <v>#N/A</v>
      </c>
      <c r="X205" s="538" t="e">
        <f ca="1">+IF(AND(ISNUMBER(OFFSET('Sanitation Data'!$D$10,0,10*ROW('Sanitation Data'!D199))),'Data Summary'!CM205="Yes"),OFFSET('Sanitation Data'!$D$10,0,10*ROW('Sanitation Data'!D199)),NA())</f>
        <v>#N/A</v>
      </c>
      <c r="Y205" s="538" t="e">
        <f ca="1">+IF(AND(ISNUMBER(OFFSET('Sanitation Data'!$D$11,0,10*ROW('Sanitation Data'!D199))),'Data Summary'!CN205="Yes"),OFFSET('Sanitation Data'!$D$11,0,10*ROW('Sanitation Data'!D199)),NA())</f>
        <v>#N/A</v>
      </c>
      <c r="Z205" s="538" t="e">
        <f ca="1">+IF(AND(ISNUMBER(OFFSET('Sanitation Data'!$D$12,0,10*ROW('Sanitation Data'!D199))),'Data Summary'!CO205="Yes"),OFFSET('Sanitation Data'!$D$12,0,10*ROW('Sanitation Data'!D199)),NA())</f>
        <v>#N/A</v>
      </c>
      <c r="AA205" s="538" t="e">
        <f ca="1">+IF(AND(ISNUMBER(OFFSET('Sanitation Data'!$E$4,0,10*ROW('Sanitation Data'!E199))),'Data Summary'!CP205="Yes"),100-OFFSET('Sanitation Data'!$E$4,0,10*ROW('Sanitation Data'!E199)),NA())</f>
        <v>#N/A</v>
      </c>
      <c r="AB205" s="538" t="e">
        <f ca="1">+IF(AND(ISNUMBER(OFFSET('Sanitation Data'!$E$6,0,10*ROW('Sanitation Data'!E199))),'Data Summary'!CQ205="Yes"),OFFSET('Sanitation Data'!$E$6,0,10*ROW('Sanitation Data'!E199)),NA())</f>
        <v>#N/A</v>
      </c>
      <c r="AC205" s="538" t="e">
        <f ca="1">+IF(AND(ISNUMBER(OFFSET('Sanitation Data'!$E$10,0,10*ROW('Sanitation Data'!E199))),'Data Summary'!CR205="Yes"),OFFSET('Sanitation Data'!$E$10,0,10*ROW('Sanitation Data'!E199)),NA())</f>
        <v>#N/A</v>
      </c>
      <c r="AD205" s="538" t="e">
        <f ca="1">+IF(AND(ISNUMBER(OFFSET('Sanitation Data'!$E$11,0,10*ROW('Sanitation Data'!E199))),'Data Summary'!CS205="Yes"),OFFSET('Sanitation Data'!$E$11,0,10*ROW('Sanitation Data'!E199)),NA())</f>
        <v>#N/A</v>
      </c>
      <c r="AE205" s="538" t="e">
        <f ca="1">+IF(AND(ISNUMBER(OFFSET('Sanitation Data'!$E$12,0,10*ROW('Sanitation Data'!E199))),'Data Summary'!CT205="Yes"),OFFSET('Sanitation Data'!$E$12,0,10*ROW('Sanitation Data'!E199)),NA())</f>
        <v>#N/A</v>
      </c>
      <c r="AF205" s="538" t="e">
        <f ca="1">+IF(AND(ISNUMBER(OFFSET('Sanitation Data'!$F$4,0,10*ROW('Sanitation Data'!F199))),'Data Summary'!CU205="Yes"),100-OFFSET('Sanitation Data'!$F$4,0,10*ROW('Sanitation Data'!F199)),NA())</f>
        <v>#N/A</v>
      </c>
      <c r="AG205" s="538" t="e">
        <f ca="1">+IF(AND(ISNUMBER(OFFSET('Sanitation Data'!$F$6,0,10*ROW('Sanitation Data'!F199))),'Data Summary'!CV205="Yes"),OFFSET('Sanitation Data'!$F$6,0,10*ROW('Sanitation Data'!F199)),NA())</f>
        <v>#N/A</v>
      </c>
      <c r="AH205" s="538" t="e">
        <f ca="1">+IF(AND(ISNUMBER(OFFSET('Sanitation Data'!$F$10,0,10*ROW('Sanitation Data'!F199))),'Data Summary'!CW205="Yes"),OFFSET('Sanitation Data'!$F$10,0,10*ROW('Sanitation Data'!F199)),NA())</f>
        <v>#N/A</v>
      </c>
      <c r="AI205" s="538" t="e">
        <f ca="1">+IF(AND(ISNUMBER(OFFSET('Sanitation Data'!$F$11,0,10*ROW('Sanitation Data'!F199))),'Data Summary'!CX205="Yes"),OFFSET('Sanitation Data'!$F$11,0,10*ROW('Sanitation Data'!F199)),NA())</f>
        <v>#N/A</v>
      </c>
      <c r="AJ205" s="538" t="e">
        <f ca="1">+IF(AND(ISNUMBER(OFFSET('Sanitation Data'!$F$12,0,10*ROW('Sanitation Data'!F199))),'Data Summary'!CY205="Yes"),OFFSET('Sanitation Data'!$F$12,0,10*ROW('Sanitation Data'!F199)),NA())</f>
        <v>#N/A</v>
      </c>
      <c r="AK205" s="538" t="e">
        <f ca="1">+IF(AND(ISNUMBER(OFFSET('Sanitation Data'!$G$4,0,10*ROW('Sanitation Data'!G199))),'Data Summary'!CZ205="Yes"),100-OFFSET('Sanitation Data'!$G$4,0,10*ROW('Sanitation Data'!G199)),NA())</f>
        <v>#N/A</v>
      </c>
      <c r="AL205" s="538" t="e">
        <f ca="1">+IF(AND(ISNUMBER(OFFSET('Sanitation Data'!$G$6,0,10*ROW('Sanitation Data'!G199))),'Data Summary'!DA205="Yes"),OFFSET('Sanitation Data'!$G$6,0,10*ROW('Sanitation Data'!G199)),NA())</f>
        <v>#N/A</v>
      </c>
      <c r="AM205" s="538" t="e">
        <f ca="1">+IF(AND(ISNUMBER(OFFSET('Sanitation Data'!$G$10,0,10*ROW('Sanitation Data'!G199))),'Data Summary'!DB205="Yes"),OFFSET('Sanitation Data'!$G$10,0,10*ROW('Sanitation Data'!G199)),NA())</f>
        <v>#N/A</v>
      </c>
      <c r="AN205" s="538" t="e">
        <f ca="1">+IF(AND(ISNUMBER(OFFSET('Sanitation Data'!$G$11,0,10*ROW('Sanitation Data'!G199))),'Data Summary'!DC205="Yes"),OFFSET('Sanitation Data'!$G$11,0,10*ROW('Sanitation Data'!G199)),NA())</f>
        <v>#N/A</v>
      </c>
      <c r="AO205" s="538" t="e">
        <f ca="1">+IF(AND(ISNUMBER(OFFSET('Sanitation Data'!$G$12,0,10*ROW('Sanitation Data'!G199))),'Data Summary'!DD205="Yes"),OFFSET('Sanitation Data'!$G$12,0,10*ROW('Sanitation Data'!G199)),NA())</f>
        <v>#N/A</v>
      </c>
      <c r="AP205" s="538" t="e">
        <f ca="1">+IF(AND(ISNUMBER(OFFSET('Sanitation Data'!$H$4,0,10*ROW('Sanitation Data'!H199))),'Data Summary'!DE205="Yes"),100-OFFSET('Sanitation Data'!$H$4,0,10*ROW('Sanitation Data'!H199)),NA())</f>
        <v>#N/A</v>
      </c>
      <c r="AQ205" s="538" t="e">
        <f ca="1">+IF(AND(ISNUMBER(OFFSET('Sanitation Data'!$H$6,0,10*ROW('Sanitation Data'!H199))),'Data Summary'!DF205="Yes"),OFFSET('Sanitation Data'!$H$6,0,10*ROW('Sanitation Data'!H199)),NA())</f>
        <v>#N/A</v>
      </c>
      <c r="AR205" s="538" t="e">
        <f ca="1">+IF(AND(ISNUMBER(OFFSET('Sanitation Data'!$H$10,0,10*ROW('Sanitation Data'!H199))),'Data Summary'!DG205="Yes"),OFFSET('Sanitation Data'!$H$10,0,10*ROW('Sanitation Data'!H199)),NA())</f>
        <v>#N/A</v>
      </c>
      <c r="AS205" s="538" t="e">
        <f ca="1">+IF(AND(ISNUMBER(OFFSET('Sanitation Data'!$H$11,0,10*ROW('Sanitation Data'!H199))),'Data Summary'!DH205="Yes"),OFFSET('Sanitation Data'!$H$11,0,10*ROW('Sanitation Data'!H199)),NA())</f>
        <v>#N/A</v>
      </c>
      <c r="AT205" s="538" t="e">
        <f ca="1">+IF(AND(ISNUMBER(OFFSET('Sanitation Data'!$H$12,0,10*ROW('Sanitation Data'!H199))),'Data Summary'!DI205="Yes"),OFFSET('Sanitation Data'!$H$12,0,10*ROW('Sanitation Data'!H199)),NA())</f>
        <v>#N/A</v>
      </c>
      <c r="AU205" s="538" t="e">
        <f ca="1">+IF(AND(ISNUMBER(OFFSET('Sanitation Data'!$I$4,0,10*ROW('Sanitation Data'!I199))),'Data Summary'!DJ205="Yes"),100-OFFSET('Sanitation Data'!$I$4,0,10*ROW('Sanitation Data'!I199)),NA())</f>
        <v>#N/A</v>
      </c>
      <c r="AV205" s="538" t="e">
        <f ca="1">+IF(AND(ISNUMBER(OFFSET('Sanitation Data'!$I$6,0,10*ROW('Sanitation Data'!I199))),'Data Summary'!DK205="Yes"),OFFSET('Sanitation Data'!$I$6,0,10*ROW('Sanitation Data'!I199)),NA())</f>
        <v>#N/A</v>
      </c>
      <c r="AW205" s="538" t="e">
        <f ca="1">+IF(AND(ISNUMBER(OFFSET('Sanitation Data'!$I$10,0,10*ROW('Sanitation Data'!I199))),'Data Summary'!DL205="Yes"),OFFSET('Sanitation Data'!$I$10,0,10*ROW('Sanitation Data'!I199)),NA())</f>
        <v>#N/A</v>
      </c>
      <c r="AX205" s="538" t="e">
        <f ca="1">+IF(AND(ISNUMBER(OFFSET('Sanitation Data'!$I$11,0,10*ROW('Sanitation Data'!I199))),'Data Summary'!DM205="Yes"),OFFSET('Sanitation Data'!$I$11,0,10*ROW('Sanitation Data'!I199)),NA())</f>
        <v>#N/A</v>
      </c>
      <c r="AY205" s="538" t="e">
        <f ca="1">+IF(AND(ISNUMBER(OFFSET('Sanitation Data'!$I$12,0,10*ROW('Sanitation Data'!I199))),'Data Summary'!DN205="Yes"),OFFSET('Sanitation Data'!$I$12,0,10*ROW('Sanitation Data'!I199)),NA())</f>
        <v>#N/A</v>
      </c>
      <c r="AZ205" s="539" t="e">
        <f ca="1">+IF(AND(ISNUMBER(OFFSET('Hygiene Data'!$D$5,0,10*ROW('Hygiene Data'!D199))),'Data Summary'!DO205="Yes"),OFFSET('Hygiene Data'!$D$5,0,10*ROW('Hygiene Data'!D199)),NA())</f>
        <v>#N/A</v>
      </c>
      <c r="BA205" s="539" t="e">
        <f ca="1">+IF(AND(ISNUMBER(OFFSET('Hygiene Data'!$D$7,0,10*ROW('Hygiene Data'!D199))),'Data Summary'!DP205="Yes"),OFFSET('Hygiene Data'!$D$7,0,10*ROW('Hygiene Data'!D199)),NA())</f>
        <v>#N/A</v>
      </c>
      <c r="BB205" s="539" t="e">
        <f ca="1">+IF(AND(ISNUMBER(OFFSET('Hygiene Data'!$D$9,0,10*ROW('Hygiene Data'!D199))),'Data Summary'!DQ205="Yes"),OFFSET('Hygiene Data'!$D$9,0,10*ROW('Hygiene Data'!D199)),NA())</f>
        <v>#N/A</v>
      </c>
      <c r="BC205" s="539" t="e">
        <f ca="1">+IF(AND(ISNUMBER(OFFSET('Hygiene Data'!$E$5,0,10*ROW('Hygiene Data'!E199))),'Data Summary'!DR205="Yes"),OFFSET('Hygiene Data'!$E$5,0,10*ROW('Hygiene Data'!E199)),NA())</f>
        <v>#N/A</v>
      </c>
      <c r="BD205" s="539" t="e">
        <f ca="1">+IF(AND(ISNUMBER(OFFSET('Hygiene Data'!$E$7,0,10*ROW('Hygiene Data'!E199))),'Data Summary'!DS205="Yes"),OFFSET('Hygiene Data'!$E$7,0,10*ROW('Hygiene Data'!E199)),NA())</f>
        <v>#N/A</v>
      </c>
      <c r="BE205" s="539" t="e">
        <f ca="1">+IF(AND(ISNUMBER(OFFSET('Hygiene Data'!$E$9,0,10*ROW('Hygiene Data'!E199))),'Data Summary'!DT205="Yes"),OFFSET('Hygiene Data'!$E$9,0,10*ROW('Hygiene Data'!E199)),NA())</f>
        <v>#N/A</v>
      </c>
      <c r="BF205" s="539" t="e">
        <f ca="1">+IF(AND(ISNUMBER(OFFSET('Hygiene Data'!$F$5,0,10*ROW('Hygiene Data'!F199))),'Data Summary'!DU205="Yes"),OFFSET('Hygiene Data'!$F$5,0,10*ROW('Hygiene Data'!F199)),NA())</f>
        <v>#N/A</v>
      </c>
      <c r="BG205" s="539" t="e">
        <f ca="1">+IF(AND(ISNUMBER(OFFSET('Hygiene Data'!$F$7,0,10*ROW('Hygiene Data'!F199))),'Data Summary'!DV205="Yes"),OFFSET('Hygiene Data'!$F$7,0,10*ROW('Hygiene Data'!F199)),NA())</f>
        <v>#N/A</v>
      </c>
      <c r="BH205" s="539" t="e">
        <f ca="1">+IF(AND(ISNUMBER(OFFSET('Hygiene Data'!$F$9,0,10*ROW('Hygiene Data'!F199))),'Data Summary'!DW205="Yes"),OFFSET('Hygiene Data'!$F$9,0,10*ROW('Hygiene Data'!F199)),NA())</f>
        <v>#N/A</v>
      </c>
      <c r="BI205" s="539" t="e">
        <f ca="1">+IF(AND(ISNUMBER(OFFSET('Hygiene Data'!$G$5,0,10*ROW('Hygiene Data'!G199))),'Data Summary'!DX205="Yes"),OFFSET('Hygiene Data'!$G$5,0,10*ROW('Hygiene Data'!G199)),NA())</f>
        <v>#N/A</v>
      </c>
      <c r="BJ205" s="539" t="e">
        <f ca="1">+IF(AND(ISNUMBER(OFFSET('Hygiene Data'!$G$7,0,10*ROW('Hygiene Data'!G199))),'Data Summary'!DY205="Yes"),OFFSET('Hygiene Data'!$G$7,0,10*ROW('Hygiene Data'!G199)),NA())</f>
        <v>#N/A</v>
      </c>
      <c r="BK205" s="539" t="e">
        <f ca="1">+IF(AND(ISNUMBER(OFFSET('Hygiene Data'!$G$9,0,10*ROW('Hygiene Data'!G199))),'Data Summary'!DZ205="Yes"),OFFSET('Hygiene Data'!$G$9,0,10*ROW('Hygiene Data'!G199)),NA())</f>
        <v>#N/A</v>
      </c>
      <c r="BL205" s="539" t="e">
        <f ca="1">+IF(AND(ISNUMBER(OFFSET('Hygiene Data'!$H$5,0,10*ROW('Hygiene Data'!H199))),'Data Summary'!EA205="Yes"),OFFSET('Hygiene Data'!$H$5,0,10*ROW('Hygiene Data'!H199)),NA())</f>
        <v>#N/A</v>
      </c>
      <c r="BM205" s="539" t="e">
        <f ca="1">+IF(AND(ISNUMBER(OFFSET('Hygiene Data'!$H$7,0,10*ROW('Hygiene Data'!H199))),'Data Summary'!EB205="Yes"),OFFSET('Hygiene Data'!$H$7,0,10*ROW('Hygiene Data'!H199)),NA())</f>
        <v>#N/A</v>
      </c>
      <c r="BN205" s="539" t="e">
        <f ca="1">+IF(AND(ISNUMBER(OFFSET('Hygiene Data'!$H$9,0,10*ROW('Hygiene Data'!H199))),'Data Summary'!EC205="Yes"),OFFSET('Hygiene Data'!$H$9,0,10*ROW('Hygiene Data'!H199)),NA())</f>
        <v>#N/A</v>
      </c>
      <c r="BO205" s="539" t="e">
        <f ca="1">+IF(AND(ISNUMBER(OFFSET('Hygiene Data'!$I$5,0,10*ROW('Hygiene Data'!I199))),'Data Summary'!ED205="Yes"),OFFSET('Hygiene Data'!$I$5,0,10*ROW('Hygiene Data'!I199)),NA())</f>
        <v>#N/A</v>
      </c>
      <c r="BP205" s="539" t="e">
        <f ca="1">+IF(AND(ISNUMBER(OFFSET('Hygiene Data'!$I$7,0,10*ROW('Hygiene Data'!I199))),'Data Summary'!EE205="Yes"),OFFSET('Hygiene Data'!$I$7,0,10*ROW('Hygiene Data'!I199)),NA())</f>
        <v>#N/A</v>
      </c>
      <c r="BQ205" s="539" t="e">
        <f ca="1">+IF(AND(ISNUMBER(OFFSET('Hygiene Data'!$I$9,0,10*ROW('Hygiene Data'!I199))),'Data Summary'!EF205="Yes"),OFFSET('Hygiene Data'!$I$9,0,10*ROW('Hygiene Data'!I199)),NA())</f>
        <v>#N/A</v>
      </c>
    </row>
    <row r="206" spans="1:69" x14ac:dyDescent="0.25">
      <c r="A206" s="535" t="e">
        <f ca="1">+RIGHT('Data Summary'!A206,LEN('Data Summary'!A206)-9)</f>
        <v>#VALUE!</v>
      </c>
      <c r="B206" s="509" t="str">
        <f ca="1">+IF(ISTEXT('Data Summary'!B206),'Data Summary'!B206,"")</f>
        <v/>
      </c>
      <c r="C206" s="536" t="e">
        <f ca="1">+VALUE('Data Summary'!C206)</f>
        <v>#VALUE!</v>
      </c>
      <c r="D206" s="537" t="e">
        <f ca="1">+IF(AND(ISNUMBER(OFFSET('Water Data'!$D$4,0,10*ROW('Water Data'!D200))),'Data Summary'!BS206="Yes"),100-OFFSET('Water Data'!$D$4,0,10*ROW('Water Data'!D200)),NA())</f>
        <v>#N/A</v>
      </c>
      <c r="E206" s="537" t="e">
        <f ca="1">+IF(AND(ISNUMBER(OFFSET('Water Data'!$D$6,0,10*ROW('Water Data'!D200))),'Data Summary'!BT206="Yes"),OFFSET('Water Data'!$D$6,0,10*ROW('Water Data'!D200)),NA())</f>
        <v>#N/A</v>
      </c>
      <c r="F206" s="537" t="e">
        <f ca="1">+IF(AND(ISNUMBER(OFFSET('Water Data'!$D$9,0,10*ROW('Water Data'!D200))),'Data Summary'!BU206="Yes"),OFFSET('Water Data'!$D$9,0,10*ROW('Water Data'!D200)),NA())</f>
        <v>#N/A</v>
      </c>
      <c r="G206" s="537" t="e">
        <f ca="1">+IF(AND(ISNUMBER(OFFSET('Water Data'!$E$4,0,10*ROW('Water Data'!E200))),'Data Summary'!BV206="Yes"),100-OFFSET('Water Data'!$E$4,0,10*ROW('Water Data'!E200)),NA())</f>
        <v>#N/A</v>
      </c>
      <c r="H206" s="537" t="e">
        <f ca="1">+IF(AND(ISNUMBER(OFFSET('Water Data'!$E$6,0,10*ROW('Water Data'!E200))),'Data Summary'!BW206="Yes"),OFFSET('Water Data'!$E$6,0,10*ROW('Water Data'!E200)),NA())</f>
        <v>#N/A</v>
      </c>
      <c r="I206" s="537" t="e">
        <f ca="1">+IF(AND(ISNUMBER(OFFSET('Water Data'!$E$9,0,10*ROW('Water Data'!E200))),'Data Summary'!BX206="Yes"),OFFSET('Water Data'!$E$9,0,10*ROW('Water Data'!E200)),NA())</f>
        <v>#N/A</v>
      </c>
      <c r="J206" s="537" t="e">
        <f ca="1">+IF(AND(ISNUMBER(OFFSET('Water Data'!$F$4,0,10*ROW('Water Data'!F200))),'Data Summary'!BY206="Yes"),100-OFFSET('Water Data'!$F$4,0,10*ROW('Water Data'!F200)),NA())</f>
        <v>#N/A</v>
      </c>
      <c r="K206" s="537" t="e">
        <f ca="1">+IF(AND(ISNUMBER(OFFSET('Water Data'!$F$6,0,10*ROW('Water Data'!F200))),'Data Summary'!BZ206="Yes"),OFFSET('Water Data'!$F$6,0,10*ROW('Water Data'!F200)),NA())</f>
        <v>#N/A</v>
      </c>
      <c r="L206" s="537" t="e">
        <f ca="1">+IF(AND(ISNUMBER(OFFSET('Water Data'!$F$9,0,10*ROW('Water Data'!F200))),'Data Summary'!CA206="Yes"),OFFSET('Water Data'!$F$9,0,10*ROW('Water Data'!F200)),NA())</f>
        <v>#N/A</v>
      </c>
      <c r="M206" s="537" t="e">
        <f ca="1">+IF(AND(ISNUMBER(OFFSET('Water Data'!$G$4,0,10*ROW('Water Data'!G200))),'Data Summary'!CB206="Yes"),100-OFFSET('Water Data'!$G$4,0,10*ROW('Water Data'!G200)),NA())</f>
        <v>#N/A</v>
      </c>
      <c r="N206" s="537" t="e">
        <f ca="1">+IF(AND(ISNUMBER(OFFSET('Water Data'!$G$6,0,10*ROW('Water Data'!G200))),'Data Summary'!CC206="Yes"),OFFSET('Water Data'!$G$6,0,10*ROW('Water Data'!G200)),NA())</f>
        <v>#N/A</v>
      </c>
      <c r="O206" s="537" t="e">
        <f ca="1">+IF(AND(ISNUMBER(OFFSET('Water Data'!$G$9,0,10*ROW('Water Data'!G200))),'Data Summary'!CD206="Yes"),OFFSET('Water Data'!$G$9,0,10*ROW('Water Data'!G200)),NA())</f>
        <v>#N/A</v>
      </c>
      <c r="P206" s="537" t="e">
        <f ca="1">+IF(AND(ISNUMBER(OFFSET('Water Data'!$H$4,0,10*ROW('Water Data'!H200))),'Data Summary'!CE206="Yes"),100-OFFSET('Water Data'!$H$4,0,10*ROW('Water Data'!H200)),NA())</f>
        <v>#N/A</v>
      </c>
      <c r="Q206" s="537" t="e">
        <f ca="1">+IF(AND(ISNUMBER(OFFSET('Water Data'!$H$6,0,10*ROW('Water Data'!H200))),'Data Summary'!CF206="Yes"),OFFSET('Water Data'!$H$6,0,10*ROW('Water Data'!H200)),NA())</f>
        <v>#N/A</v>
      </c>
      <c r="R206" s="537" t="e">
        <f ca="1">+IF(AND(ISNUMBER(OFFSET('Water Data'!$H$9,0,10*ROW('Water Data'!H200))),'Data Summary'!CG206="Yes"),OFFSET('Water Data'!$H$9,0,10*ROW('Water Data'!H200)),NA())</f>
        <v>#N/A</v>
      </c>
      <c r="S206" s="537" t="e">
        <f ca="1">+IF(AND(ISNUMBER(OFFSET('Water Data'!$I$4,0,10*ROW('Water Data'!I200))),'Data Summary'!CH206="Yes"),100-OFFSET('Water Data'!$I$4,0,10*ROW('Water Data'!I200)),NA())</f>
        <v>#N/A</v>
      </c>
      <c r="T206" s="537" t="e">
        <f ca="1">+IF(AND(ISNUMBER(OFFSET('Water Data'!$I$6,0,10*ROW('Water Data'!I200))),'Data Summary'!CI206="Yes"),OFFSET('Water Data'!$I$6,0,10*ROW('Water Data'!I200)),NA())</f>
        <v>#N/A</v>
      </c>
      <c r="U206" s="537" t="e">
        <f ca="1">+IF(AND(ISNUMBER(OFFSET('Water Data'!$I$9,0,10*ROW('Water Data'!I200))),'Data Summary'!CJ206="Yes"),OFFSET('Water Data'!$I$9,0,10*ROW('Water Data'!I200)),NA())</f>
        <v>#N/A</v>
      </c>
      <c r="V206" s="538" t="e">
        <f ca="1">+IF(AND(ISNUMBER(OFFSET('Sanitation Data'!$D$4,0,10*ROW('Sanitation Data'!D200))),'Data Summary'!CK206="Yes"),100-OFFSET('Sanitation Data'!$D$4,0,10*ROW('Sanitation Data'!D200)),NA())</f>
        <v>#N/A</v>
      </c>
      <c r="W206" s="538" t="e">
        <f ca="1">+IF(AND(ISNUMBER(OFFSET('Sanitation Data'!$D$6,0,10*ROW('Sanitation Data'!D200))),'Data Summary'!CL206="Yes"),OFFSET('Sanitation Data'!$D$6,0,10*ROW('Sanitation Data'!D200)),NA())</f>
        <v>#N/A</v>
      </c>
      <c r="X206" s="538" t="e">
        <f ca="1">+IF(AND(ISNUMBER(OFFSET('Sanitation Data'!$D$10,0,10*ROW('Sanitation Data'!D200))),'Data Summary'!CM206="Yes"),OFFSET('Sanitation Data'!$D$10,0,10*ROW('Sanitation Data'!D200)),NA())</f>
        <v>#N/A</v>
      </c>
      <c r="Y206" s="538" t="e">
        <f ca="1">+IF(AND(ISNUMBER(OFFSET('Sanitation Data'!$D$11,0,10*ROW('Sanitation Data'!D200))),'Data Summary'!CN206="Yes"),OFFSET('Sanitation Data'!$D$11,0,10*ROW('Sanitation Data'!D200)),NA())</f>
        <v>#N/A</v>
      </c>
      <c r="Z206" s="538" t="e">
        <f ca="1">+IF(AND(ISNUMBER(OFFSET('Sanitation Data'!$D$12,0,10*ROW('Sanitation Data'!D200))),'Data Summary'!CO206="Yes"),OFFSET('Sanitation Data'!$D$12,0,10*ROW('Sanitation Data'!D200)),NA())</f>
        <v>#N/A</v>
      </c>
      <c r="AA206" s="538" t="e">
        <f ca="1">+IF(AND(ISNUMBER(OFFSET('Sanitation Data'!$E$4,0,10*ROW('Sanitation Data'!E200))),'Data Summary'!CP206="Yes"),100-OFFSET('Sanitation Data'!$E$4,0,10*ROW('Sanitation Data'!E200)),NA())</f>
        <v>#N/A</v>
      </c>
      <c r="AB206" s="538" t="e">
        <f ca="1">+IF(AND(ISNUMBER(OFFSET('Sanitation Data'!$E$6,0,10*ROW('Sanitation Data'!E200))),'Data Summary'!CQ206="Yes"),OFFSET('Sanitation Data'!$E$6,0,10*ROW('Sanitation Data'!E200)),NA())</f>
        <v>#N/A</v>
      </c>
      <c r="AC206" s="538" t="e">
        <f ca="1">+IF(AND(ISNUMBER(OFFSET('Sanitation Data'!$E$10,0,10*ROW('Sanitation Data'!E200))),'Data Summary'!CR206="Yes"),OFFSET('Sanitation Data'!$E$10,0,10*ROW('Sanitation Data'!E200)),NA())</f>
        <v>#N/A</v>
      </c>
      <c r="AD206" s="538" t="e">
        <f ca="1">+IF(AND(ISNUMBER(OFFSET('Sanitation Data'!$E$11,0,10*ROW('Sanitation Data'!E200))),'Data Summary'!CS206="Yes"),OFFSET('Sanitation Data'!$E$11,0,10*ROW('Sanitation Data'!E200)),NA())</f>
        <v>#N/A</v>
      </c>
      <c r="AE206" s="538" t="e">
        <f ca="1">+IF(AND(ISNUMBER(OFFSET('Sanitation Data'!$E$12,0,10*ROW('Sanitation Data'!E200))),'Data Summary'!CT206="Yes"),OFFSET('Sanitation Data'!$E$12,0,10*ROW('Sanitation Data'!E200)),NA())</f>
        <v>#N/A</v>
      </c>
      <c r="AF206" s="538" t="e">
        <f ca="1">+IF(AND(ISNUMBER(OFFSET('Sanitation Data'!$F$4,0,10*ROW('Sanitation Data'!F200))),'Data Summary'!CU206="Yes"),100-OFFSET('Sanitation Data'!$F$4,0,10*ROW('Sanitation Data'!F200)),NA())</f>
        <v>#N/A</v>
      </c>
      <c r="AG206" s="538" t="e">
        <f ca="1">+IF(AND(ISNUMBER(OFFSET('Sanitation Data'!$F$6,0,10*ROW('Sanitation Data'!F200))),'Data Summary'!CV206="Yes"),OFFSET('Sanitation Data'!$F$6,0,10*ROW('Sanitation Data'!F200)),NA())</f>
        <v>#N/A</v>
      </c>
      <c r="AH206" s="538" t="e">
        <f ca="1">+IF(AND(ISNUMBER(OFFSET('Sanitation Data'!$F$10,0,10*ROW('Sanitation Data'!F200))),'Data Summary'!CW206="Yes"),OFFSET('Sanitation Data'!$F$10,0,10*ROW('Sanitation Data'!F200)),NA())</f>
        <v>#N/A</v>
      </c>
      <c r="AI206" s="538" t="e">
        <f ca="1">+IF(AND(ISNUMBER(OFFSET('Sanitation Data'!$F$11,0,10*ROW('Sanitation Data'!F200))),'Data Summary'!CX206="Yes"),OFFSET('Sanitation Data'!$F$11,0,10*ROW('Sanitation Data'!F200)),NA())</f>
        <v>#N/A</v>
      </c>
      <c r="AJ206" s="538" t="e">
        <f ca="1">+IF(AND(ISNUMBER(OFFSET('Sanitation Data'!$F$12,0,10*ROW('Sanitation Data'!F200))),'Data Summary'!CY206="Yes"),OFFSET('Sanitation Data'!$F$12,0,10*ROW('Sanitation Data'!F200)),NA())</f>
        <v>#N/A</v>
      </c>
      <c r="AK206" s="538" t="e">
        <f ca="1">+IF(AND(ISNUMBER(OFFSET('Sanitation Data'!$G$4,0,10*ROW('Sanitation Data'!G200))),'Data Summary'!CZ206="Yes"),100-OFFSET('Sanitation Data'!$G$4,0,10*ROW('Sanitation Data'!G200)),NA())</f>
        <v>#N/A</v>
      </c>
      <c r="AL206" s="538" t="e">
        <f ca="1">+IF(AND(ISNUMBER(OFFSET('Sanitation Data'!$G$6,0,10*ROW('Sanitation Data'!G200))),'Data Summary'!DA206="Yes"),OFFSET('Sanitation Data'!$G$6,0,10*ROW('Sanitation Data'!G200)),NA())</f>
        <v>#N/A</v>
      </c>
      <c r="AM206" s="538" t="e">
        <f ca="1">+IF(AND(ISNUMBER(OFFSET('Sanitation Data'!$G$10,0,10*ROW('Sanitation Data'!G200))),'Data Summary'!DB206="Yes"),OFFSET('Sanitation Data'!$G$10,0,10*ROW('Sanitation Data'!G200)),NA())</f>
        <v>#N/A</v>
      </c>
      <c r="AN206" s="538" t="e">
        <f ca="1">+IF(AND(ISNUMBER(OFFSET('Sanitation Data'!$G$11,0,10*ROW('Sanitation Data'!G200))),'Data Summary'!DC206="Yes"),OFFSET('Sanitation Data'!$G$11,0,10*ROW('Sanitation Data'!G200)),NA())</f>
        <v>#N/A</v>
      </c>
      <c r="AO206" s="538" t="e">
        <f ca="1">+IF(AND(ISNUMBER(OFFSET('Sanitation Data'!$G$12,0,10*ROW('Sanitation Data'!G200))),'Data Summary'!DD206="Yes"),OFFSET('Sanitation Data'!$G$12,0,10*ROW('Sanitation Data'!G200)),NA())</f>
        <v>#N/A</v>
      </c>
      <c r="AP206" s="538" t="e">
        <f ca="1">+IF(AND(ISNUMBER(OFFSET('Sanitation Data'!$H$4,0,10*ROW('Sanitation Data'!H200))),'Data Summary'!DE206="Yes"),100-OFFSET('Sanitation Data'!$H$4,0,10*ROW('Sanitation Data'!H200)),NA())</f>
        <v>#N/A</v>
      </c>
      <c r="AQ206" s="538" t="e">
        <f ca="1">+IF(AND(ISNUMBER(OFFSET('Sanitation Data'!$H$6,0,10*ROW('Sanitation Data'!H200))),'Data Summary'!DF206="Yes"),OFFSET('Sanitation Data'!$H$6,0,10*ROW('Sanitation Data'!H200)),NA())</f>
        <v>#N/A</v>
      </c>
      <c r="AR206" s="538" t="e">
        <f ca="1">+IF(AND(ISNUMBER(OFFSET('Sanitation Data'!$H$10,0,10*ROW('Sanitation Data'!H200))),'Data Summary'!DG206="Yes"),OFFSET('Sanitation Data'!$H$10,0,10*ROW('Sanitation Data'!H200)),NA())</f>
        <v>#N/A</v>
      </c>
      <c r="AS206" s="538" t="e">
        <f ca="1">+IF(AND(ISNUMBER(OFFSET('Sanitation Data'!$H$11,0,10*ROW('Sanitation Data'!H200))),'Data Summary'!DH206="Yes"),OFFSET('Sanitation Data'!$H$11,0,10*ROW('Sanitation Data'!H200)),NA())</f>
        <v>#N/A</v>
      </c>
      <c r="AT206" s="538" t="e">
        <f ca="1">+IF(AND(ISNUMBER(OFFSET('Sanitation Data'!$H$12,0,10*ROW('Sanitation Data'!H200))),'Data Summary'!DI206="Yes"),OFFSET('Sanitation Data'!$H$12,0,10*ROW('Sanitation Data'!H200)),NA())</f>
        <v>#N/A</v>
      </c>
      <c r="AU206" s="538" t="e">
        <f ca="1">+IF(AND(ISNUMBER(OFFSET('Sanitation Data'!$I$4,0,10*ROW('Sanitation Data'!I200))),'Data Summary'!DJ206="Yes"),100-OFFSET('Sanitation Data'!$I$4,0,10*ROW('Sanitation Data'!I200)),NA())</f>
        <v>#N/A</v>
      </c>
      <c r="AV206" s="538" t="e">
        <f ca="1">+IF(AND(ISNUMBER(OFFSET('Sanitation Data'!$I$6,0,10*ROW('Sanitation Data'!I200))),'Data Summary'!DK206="Yes"),OFFSET('Sanitation Data'!$I$6,0,10*ROW('Sanitation Data'!I200)),NA())</f>
        <v>#N/A</v>
      </c>
      <c r="AW206" s="538" t="e">
        <f ca="1">+IF(AND(ISNUMBER(OFFSET('Sanitation Data'!$I$10,0,10*ROW('Sanitation Data'!I200))),'Data Summary'!DL206="Yes"),OFFSET('Sanitation Data'!$I$10,0,10*ROW('Sanitation Data'!I200)),NA())</f>
        <v>#N/A</v>
      </c>
      <c r="AX206" s="538" t="e">
        <f ca="1">+IF(AND(ISNUMBER(OFFSET('Sanitation Data'!$I$11,0,10*ROW('Sanitation Data'!I200))),'Data Summary'!DM206="Yes"),OFFSET('Sanitation Data'!$I$11,0,10*ROW('Sanitation Data'!I200)),NA())</f>
        <v>#N/A</v>
      </c>
      <c r="AY206" s="538" t="e">
        <f ca="1">+IF(AND(ISNUMBER(OFFSET('Sanitation Data'!$I$12,0,10*ROW('Sanitation Data'!I200))),'Data Summary'!DN206="Yes"),OFFSET('Sanitation Data'!$I$12,0,10*ROW('Sanitation Data'!I200)),NA())</f>
        <v>#N/A</v>
      </c>
      <c r="AZ206" s="539" t="e">
        <f ca="1">+IF(AND(ISNUMBER(OFFSET('Hygiene Data'!$D$5,0,10*ROW('Hygiene Data'!D200))),'Data Summary'!DO206="Yes"),OFFSET('Hygiene Data'!$D$5,0,10*ROW('Hygiene Data'!D200)),NA())</f>
        <v>#N/A</v>
      </c>
      <c r="BA206" s="539" t="e">
        <f ca="1">+IF(AND(ISNUMBER(OFFSET('Hygiene Data'!$D$7,0,10*ROW('Hygiene Data'!D200))),'Data Summary'!DP206="Yes"),OFFSET('Hygiene Data'!$D$7,0,10*ROW('Hygiene Data'!D200)),NA())</f>
        <v>#N/A</v>
      </c>
      <c r="BB206" s="539" t="e">
        <f ca="1">+IF(AND(ISNUMBER(OFFSET('Hygiene Data'!$D$9,0,10*ROW('Hygiene Data'!D200))),'Data Summary'!DQ206="Yes"),OFFSET('Hygiene Data'!$D$9,0,10*ROW('Hygiene Data'!D200)),NA())</f>
        <v>#N/A</v>
      </c>
      <c r="BC206" s="539" t="e">
        <f ca="1">+IF(AND(ISNUMBER(OFFSET('Hygiene Data'!$E$5,0,10*ROW('Hygiene Data'!E200))),'Data Summary'!DR206="Yes"),OFFSET('Hygiene Data'!$E$5,0,10*ROW('Hygiene Data'!E200)),NA())</f>
        <v>#N/A</v>
      </c>
      <c r="BD206" s="539" t="e">
        <f ca="1">+IF(AND(ISNUMBER(OFFSET('Hygiene Data'!$E$7,0,10*ROW('Hygiene Data'!E200))),'Data Summary'!DS206="Yes"),OFFSET('Hygiene Data'!$E$7,0,10*ROW('Hygiene Data'!E200)),NA())</f>
        <v>#N/A</v>
      </c>
      <c r="BE206" s="539" t="e">
        <f ca="1">+IF(AND(ISNUMBER(OFFSET('Hygiene Data'!$E$9,0,10*ROW('Hygiene Data'!E200))),'Data Summary'!DT206="Yes"),OFFSET('Hygiene Data'!$E$9,0,10*ROW('Hygiene Data'!E200)),NA())</f>
        <v>#N/A</v>
      </c>
      <c r="BF206" s="539" t="e">
        <f ca="1">+IF(AND(ISNUMBER(OFFSET('Hygiene Data'!$F$5,0,10*ROW('Hygiene Data'!F200))),'Data Summary'!DU206="Yes"),OFFSET('Hygiene Data'!$F$5,0,10*ROW('Hygiene Data'!F200)),NA())</f>
        <v>#N/A</v>
      </c>
      <c r="BG206" s="539" t="e">
        <f ca="1">+IF(AND(ISNUMBER(OFFSET('Hygiene Data'!$F$7,0,10*ROW('Hygiene Data'!F200))),'Data Summary'!DV206="Yes"),OFFSET('Hygiene Data'!$F$7,0,10*ROW('Hygiene Data'!F200)),NA())</f>
        <v>#N/A</v>
      </c>
      <c r="BH206" s="539" t="e">
        <f ca="1">+IF(AND(ISNUMBER(OFFSET('Hygiene Data'!$F$9,0,10*ROW('Hygiene Data'!F200))),'Data Summary'!DW206="Yes"),OFFSET('Hygiene Data'!$F$9,0,10*ROW('Hygiene Data'!F200)),NA())</f>
        <v>#N/A</v>
      </c>
      <c r="BI206" s="539" t="e">
        <f ca="1">+IF(AND(ISNUMBER(OFFSET('Hygiene Data'!$G$5,0,10*ROW('Hygiene Data'!G200))),'Data Summary'!DX206="Yes"),OFFSET('Hygiene Data'!$G$5,0,10*ROW('Hygiene Data'!G200)),NA())</f>
        <v>#N/A</v>
      </c>
      <c r="BJ206" s="539" t="e">
        <f ca="1">+IF(AND(ISNUMBER(OFFSET('Hygiene Data'!$G$7,0,10*ROW('Hygiene Data'!G200))),'Data Summary'!DY206="Yes"),OFFSET('Hygiene Data'!$G$7,0,10*ROW('Hygiene Data'!G200)),NA())</f>
        <v>#N/A</v>
      </c>
      <c r="BK206" s="539" t="e">
        <f ca="1">+IF(AND(ISNUMBER(OFFSET('Hygiene Data'!$G$9,0,10*ROW('Hygiene Data'!G200))),'Data Summary'!DZ206="Yes"),OFFSET('Hygiene Data'!$G$9,0,10*ROW('Hygiene Data'!G200)),NA())</f>
        <v>#N/A</v>
      </c>
      <c r="BL206" s="539" t="e">
        <f ca="1">+IF(AND(ISNUMBER(OFFSET('Hygiene Data'!$H$5,0,10*ROW('Hygiene Data'!H200))),'Data Summary'!EA206="Yes"),OFFSET('Hygiene Data'!$H$5,0,10*ROW('Hygiene Data'!H200)),NA())</f>
        <v>#N/A</v>
      </c>
      <c r="BM206" s="539" t="e">
        <f ca="1">+IF(AND(ISNUMBER(OFFSET('Hygiene Data'!$H$7,0,10*ROW('Hygiene Data'!H200))),'Data Summary'!EB206="Yes"),OFFSET('Hygiene Data'!$H$7,0,10*ROW('Hygiene Data'!H200)),NA())</f>
        <v>#N/A</v>
      </c>
      <c r="BN206" s="539" t="e">
        <f ca="1">+IF(AND(ISNUMBER(OFFSET('Hygiene Data'!$H$9,0,10*ROW('Hygiene Data'!H200))),'Data Summary'!EC206="Yes"),OFFSET('Hygiene Data'!$H$9,0,10*ROW('Hygiene Data'!H200)),NA())</f>
        <v>#N/A</v>
      </c>
      <c r="BO206" s="539" t="e">
        <f ca="1">+IF(AND(ISNUMBER(OFFSET('Hygiene Data'!$I$5,0,10*ROW('Hygiene Data'!I200))),'Data Summary'!ED206="Yes"),OFFSET('Hygiene Data'!$I$5,0,10*ROW('Hygiene Data'!I200)),NA())</f>
        <v>#N/A</v>
      </c>
      <c r="BP206" s="539" t="e">
        <f ca="1">+IF(AND(ISNUMBER(OFFSET('Hygiene Data'!$I$7,0,10*ROW('Hygiene Data'!I200))),'Data Summary'!EE206="Yes"),OFFSET('Hygiene Data'!$I$7,0,10*ROW('Hygiene Data'!I200)),NA())</f>
        <v>#N/A</v>
      </c>
      <c r="BQ206" s="539" t="e">
        <f ca="1">+IF(AND(ISNUMBER(OFFSET('Hygiene Data'!$I$9,0,10*ROW('Hygiene Data'!I200))),'Data Summary'!EF206="Yes"),OFFSET('Hygiene Data'!$I$9,0,10*ROW('Hygiene Data'!I200)),NA())</f>
        <v>#N/A</v>
      </c>
    </row>
    <row r="207" spans="1:69" x14ac:dyDescent="0.25">
      <c r="A207" s="535" t="e">
        <f ca="1">+RIGHT('Data Summary'!A207,LEN('Data Summary'!A207)-9)</f>
        <v>#VALUE!</v>
      </c>
      <c r="B207" s="509" t="str">
        <f ca="1">+IF(ISTEXT('Data Summary'!B207),'Data Summary'!B207,"")</f>
        <v/>
      </c>
      <c r="C207" s="536" t="e">
        <f ca="1">+VALUE('Data Summary'!C207)</f>
        <v>#VALUE!</v>
      </c>
      <c r="D207" s="537" t="e">
        <f ca="1">+IF(AND(ISNUMBER(OFFSET('Water Data'!$D$4,0,10*ROW('Water Data'!D201))),'Data Summary'!BS207="Yes"),100-OFFSET('Water Data'!$D$4,0,10*ROW('Water Data'!D201)),NA())</f>
        <v>#N/A</v>
      </c>
      <c r="E207" s="537" t="e">
        <f ca="1">+IF(AND(ISNUMBER(OFFSET('Water Data'!$D$6,0,10*ROW('Water Data'!D201))),'Data Summary'!BT207="Yes"),OFFSET('Water Data'!$D$6,0,10*ROW('Water Data'!D201)),NA())</f>
        <v>#N/A</v>
      </c>
      <c r="F207" s="537" t="e">
        <f ca="1">+IF(AND(ISNUMBER(OFFSET('Water Data'!$D$9,0,10*ROW('Water Data'!D201))),'Data Summary'!BU207="Yes"),OFFSET('Water Data'!$D$9,0,10*ROW('Water Data'!D201)),NA())</f>
        <v>#N/A</v>
      </c>
      <c r="G207" s="537" t="e">
        <f ca="1">+IF(AND(ISNUMBER(OFFSET('Water Data'!$E$4,0,10*ROW('Water Data'!E201))),'Data Summary'!BV207="Yes"),100-OFFSET('Water Data'!$E$4,0,10*ROW('Water Data'!E201)),NA())</f>
        <v>#N/A</v>
      </c>
      <c r="H207" s="537" t="e">
        <f ca="1">+IF(AND(ISNUMBER(OFFSET('Water Data'!$E$6,0,10*ROW('Water Data'!E201))),'Data Summary'!BW207="Yes"),OFFSET('Water Data'!$E$6,0,10*ROW('Water Data'!E201)),NA())</f>
        <v>#N/A</v>
      </c>
      <c r="I207" s="537" t="e">
        <f ca="1">+IF(AND(ISNUMBER(OFFSET('Water Data'!$E$9,0,10*ROW('Water Data'!E201))),'Data Summary'!BX207="Yes"),OFFSET('Water Data'!$E$9,0,10*ROW('Water Data'!E201)),NA())</f>
        <v>#N/A</v>
      </c>
      <c r="J207" s="537" t="e">
        <f ca="1">+IF(AND(ISNUMBER(OFFSET('Water Data'!$F$4,0,10*ROW('Water Data'!F201))),'Data Summary'!BY207="Yes"),100-OFFSET('Water Data'!$F$4,0,10*ROW('Water Data'!F201)),NA())</f>
        <v>#N/A</v>
      </c>
      <c r="K207" s="537" t="e">
        <f ca="1">+IF(AND(ISNUMBER(OFFSET('Water Data'!$F$6,0,10*ROW('Water Data'!F201))),'Data Summary'!BZ207="Yes"),OFFSET('Water Data'!$F$6,0,10*ROW('Water Data'!F201)),NA())</f>
        <v>#N/A</v>
      </c>
      <c r="L207" s="537" t="e">
        <f ca="1">+IF(AND(ISNUMBER(OFFSET('Water Data'!$F$9,0,10*ROW('Water Data'!F201))),'Data Summary'!CA207="Yes"),OFFSET('Water Data'!$F$9,0,10*ROW('Water Data'!F201)),NA())</f>
        <v>#N/A</v>
      </c>
      <c r="M207" s="537" t="e">
        <f ca="1">+IF(AND(ISNUMBER(OFFSET('Water Data'!$G$4,0,10*ROW('Water Data'!G201))),'Data Summary'!CB207="Yes"),100-OFFSET('Water Data'!$G$4,0,10*ROW('Water Data'!G201)),NA())</f>
        <v>#N/A</v>
      </c>
      <c r="N207" s="537" t="e">
        <f ca="1">+IF(AND(ISNUMBER(OFFSET('Water Data'!$G$6,0,10*ROW('Water Data'!G201))),'Data Summary'!CC207="Yes"),OFFSET('Water Data'!$G$6,0,10*ROW('Water Data'!G201)),NA())</f>
        <v>#N/A</v>
      </c>
      <c r="O207" s="537" t="e">
        <f ca="1">+IF(AND(ISNUMBER(OFFSET('Water Data'!$G$9,0,10*ROW('Water Data'!G201))),'Data Summary'!CD207="Yes"),OFFSET('Water Data'!$G$9,0,10*ROW('Water Data'!G201)),NA())</f>
        <v>#N/A</v>
      </c>
      <c r="P207" s="537" t="e">
        <f ca="1">+IF(AND(ISNUMBER(OFFSET('Water Data'!$H$4,0,10*ROW('Water Data'!H201))),'Data Summary'!CE207="Yes"),100-OFFSET('Water Data'!$H$4,0,10*ROW('Water Data'!H201)),NA())</f>
        <v>#N/A</v>
      </c>
      <c r="Q207" s="537" t="e">
        <f ca="1">+IF(AND(ISNUMBER(OFFSET('Water Data'!$H$6,0,10*ROW('Water Data'!H201))),'Data Summary'!CF207="Yes"),OFFSET('Water Data'!$H$6,0,10*ROW('Water Data'!H201)),NA())</f>
        <v>#N/A</v>
      </c>
      <c r="R207" s="537" t="e">
        <f ca="1">+IF(AND(ISNUMBER(OFFSET('Water Data'!$H$9,0,10*ROW('Water Data'!H201))),'Data Summary'!CG207="Yes"),OFFSET('Water Data'!$H$9,0,10*ROW('Water Data'!H201)),NA())</f>
        <v>#N/A</v>
      </c>
      <c r="S207" s="537" t="e">
        <f ca="1">+IF(AND(ISNUMBER(OFFSET('Water Data'!$I$4,0,10*ROW('Water Data'!I201))),'Data Summary'!CH207="Yes"),100-OFFSET('Water Data'!$I$4,0,10*ROW('Water Data'!I201)),NA())</f>
        <v>#N/A</v>
      </c>
      <c r="T207" s="537" t="e">
        <f ca="1">+IF(AND(ISNUMBER(OFFSET('Water Data'!$I$6,0,10*ROW('Water Data'!I201))),'Data Summary'!CI207="Yes"),OFFSET('Water Data'!$I$6,0,10*ROW('Water Data'!I201)),NA())</f>
        <v>#N/A</v>
      </c>
      <c r="U207" s="537" t="e">
        <f ca="1">+IF(AND(ISNUMBER(OFFSET('Water Data'!$I$9,0,10*ROW('Water Data'!I201))),'Data Summary'!CJ207="Yes"),OFFSET('Water Data'!$I$9,0,10*ROW('Water Data'!I201)),NA())</f>
        <v>#N/A</v>
      </c>
      <c r="V207" s="538" t="e">
        <f ca="1">+IF(AND(ISNUMBER(OFFSET('Sanitation Data'!$D$4,0,10*ROW('Sanitation Data'!D201))),'Data Summary'!CK207="Yes"),100-OFFSET('Sanitation Data'!$D$4,0,10*ROW('Sanitation Data'!D201)),NA())</f>
        <v>#N/A</v>
      </c>
      <c r="W207" s="538" t="e">
        <f ca="1">+IF(AND(ISNUMBER(OFFSET('Sanitation Data'!$D$6,0,10*ROW('Sanitation Data'!D201))),'Data Summary'!CL207="Yes"),OFFSET('Sanitation Data'!$D$6,0,10*ROW('Sanitation Data'!D201)),NA())</f>
        <v>#N/A</v>
      </c>
      <c r="X207" s="538" t="e">
        <f ca="1">+IF(AND(ISNUMBER(OFFSET('Sanitation Data'!$D$10,0,10*ROW('Sanitation Data'!D201))),'Data Summary'!CM207="Yes"),OFFSET('Sanitation Data'!$D$10,0,10*ROW('Sanitation Data'!D201)),NA())</f>
        <v>#N/A</v>
      </c>
      <c r="Y207" s="538" t="e">
        <f ca="1">+IF(AND(ISNUMBER(OFFSET('Sanitation Data'!$D$11,0,10*ROW('Sanitation Data'!D201))),'Data Summary'!CN207="Yes"),OFFSET('Sanitation Data'!$D$11,0,10*ROW('Sanitation Data'!D201)),NA())</f>
        <v>#N/A</v>
      </c>
      <c r="Z207" s="538" t="e">
        <f ca="1">+IF(AND(ISNUMBER(OFFSET('Sanitation Data'!$D$12,0,10*ROW('Sanitation Data'!D201))),'Data Summary'!CO207="Yes"),OFFSET('Sanitation Data'!$D$12,0,10*ROW('Sanitation Data'!D201)),NA())</f>
        <v>#N/A</v>
      </c>
      <c r="AA207" s="538" t="e">
        <f ca="1">+IF(AND(ISNUMBER(OFFSET('Sanitation Data'!$E$4,0,10*ROW('Sanitation Data'!E201))),'Data Summary'!CP207="Yes"),100-OFFSET('Sanitation Data'!$E$4,0,10*ROW('Sanitation Data'!E201)),NA())</f>
        <v>#N/A</v>
      </c>
      <c r="AB207" s="538" t="e">
        <f ca="1">+IF(AND(ISNUMBER(OFFSET('Sanitation Data'!$E$6,0,10*ROW('Sanitation Data'!E201))),'Data Summary'!CQ207="Yes"),OFFSET('Sanitation Data'!$E$6,0,10*ROW('Sanitation Data'!E201)),NA())</f>
        <v>#N/A</v>
      </c>
      <c r="AC207" s="538" t="e">
        <f ca="1">+IF(AND(ISNUMBER(OFFSET('Sanitation Data'!$E$10,0,10*ROW('Sanitation Data'!E201))),'Data Summary'!CR207="Yes"),OFFSET('Sanitation Data'!$E$10,0,10*ROW('Sanitation Data'!E201)),NA())</f>
        <v>#N/A</v>
      </c>
      <c r="AD207" s="538" t="e">
        <f ca="1">+IF(AND(ISNUMBER(OFFSET('Sanitation Data'!$E$11,0,10*ROW('Sanitation Data'!E201))),'Data Summary'!CS207="Yes"),OFFSET('Sanitation Data'!$E$11,0,10*ROW('Sanitation Data'!E201)),NA())</f>
        <v>#N/A</v>
      </c>
      <c r="AE207" s="538" t="e">
        <f ca="1">+IF(AND(ISNUMBER(OFFSET('Sanitation Data'!$E$12,0,10*ROW('Sanitation Data'!E201))),'Data Summary'!CT207="Yes"),OFFSET('Sanitation Data'!$E$12,0,10*ROW('Sanitation Data'!E201)),NA())</f>
        <v>#N/A</v>
      </c>
      <c r="AF207" s="538" t="e">
        <f ca="1">+IF(AND(ISNUMBER(OFFSET('Sanitation Data'!$F$4,0,10*ROW('Sanitation Data'!F201))),'Data Summary'!CU207="Yes"),100-OFFSET('Sanitation Data'!$F$4,0,10*ROW('Sanitation Data'!F201)),NA())</f>
        <v>#N/A</v>
      </c>
      <c r="AG207" s="538" t="e">
        <f ca="1">+IF(AND(ISNUMBER(OFFSET('Sanitation Data'!$F$6,0,10*ROW('Sanitation Data'!F201))),'Data Summary'!CV207="Yes"),OFFSET('Sanitation Data'!$F$6,0,10*ROW('Sanitation Data'!F201)),NA())</f>
        <v>#N/A</v>
      </c>
      <c r="AH207" s="538" t="e">
        <f ca="1">+IF(AND(ISNUMBER(OFFSET('Sanitation Data'!$F$10,0,10*ROW('Sanitation Data'!F201))),'Data Summary'!CW207="Yes"),OFFSET('Sanitation Data'!$F$10,0,10*ROW('Sanitation Data'!F201)),NA())</f>
        <v>#N/A</v>
      </c>
      <c r="AI207" s="538" t="e">
        <f ca="1">+IF(AND(ISNUMBER(OFFSET('Sanitation Data'!$F$11,0,10*ROW('Sanitation Data'!F201))),'Data Summary'!CX207="Yes"),OFFSET('Sanitation Data'!$F$11,0,10*ROW('Sanitation Data'!F201)),NA())</f>
        <v>#N/A</v>
      </c>
      <c r="AJ207" s="538" t="e">
        <f ca="1">+IF(AND(ISNUMBER(OFFSET('Sanitation Data'!$F$12,0,10*ROW('Sanitation Data'!F201))),'Data Summary'!CY207="Yes"),OFFSET('Sanitation Data'!$F$12,0,10*ROW('Sanitation Data'!F201)),NA())</f>
        <v>#N/A</v>
      </c>
      <c r="AK207" s="538" t="e">
        <f ca="1">+IF(AND(ISNUMBER(OFFSET('Sanitation Data'!$G$4,0,10*ROW('Sanitation Data'!G201))),'Data Summary'!CZ207="Yes"),100-OFFSET('Sanitation Data'!$G$4,0,10*ROW('Sanitation Data'!G201)),NA())</f>
        <v>#N/A</v>
      </c>
      <c r="AL207" s="538" t="e">
        <f ca="1">+IF(AND(ISNUMBER(OFFSET('Sanitation Data'!$G$6,0,10*ROW('Sanitation Data'!G201))),'Data Summary'!DA207="Yes"),OFFSET('Sanitation Data'!$G$6,0,10*ROW('Sanitation Data'!G201)),NA())</f>
        <v>#N/A</v>
      </c>
      <c r="AM207" s="538" t="e">
        <f ca="1">+IF(AND(ISNUMBER(OFFSET('Sanitation Data'!$G$10,0,10*ROW('Sanitation Data'!G201))),'Data Summary'!DB207="Yes"),OFFSET('Sanitation Data'!$G$10,0,10*ROW('Sanitation Data'!G201)),NA())</f>
        <v>#N/A</v>
      </c>
      <c r="AN207" s="538" t="e">
        <f ca="1">+IF(AND(ISNUMBER(OFFSET('Sanitation Data'!$G$11,0,10*ROW('Sanitation Data'!G201))),'Data Summary'!DC207="Yes"),OFFSET('Sanitation Data'!$G$11,0,10*ROW('Sanitation Data'!G201)),NA())</f>
        <v>#N/A</v>
      </c>
      <c r="AO207" s="538" t="e">
        <f ca="1">+IF(AND(ISNUMBER(OFFSET('Sanitation Data'!$G$12,0,10*ROW('Sanitation Data'!G201))),'Data Summary'!DD207="Yes"),OFFSET('Sanitation Data'!$G$12,0,10*ROW('Sanitation Data'!G201)),NA())</f>
        <v>#N/A</v>
      </c>
      <c r="AP207" s="538" t="e">
        <f ca="1">+IF(AND(ISNUMBER(OFFSET('Sanitation Data'!$H$4,0,10*ROW('Sanitation Data'!H201))),'Data Summary'!DE207="Yes"),100-OFFSET('Sanitation Data'!$H$4,0,10*ROW('Sanitation Data'!H201)),NA())</f>
        <v>#N/A</v>
      </c>
      <c r="AQ207" s="538" t="e">
        <f ca="1">+IF(AND(ISNUMBER(OFFSET('Sanitation Data'!$H$6,0,10*ROW('Sanitation Data'!H201))),'Data Summary'!DF207="Yes"),OFFSET('Sanitation Data'!$H$6,0,10*ROW('Sanitation Data'!H201)),NA())</f>
        <v>#N/A</v>
      </c>
      <c r="AR207" s="538" t="e">
        <f ca="1">+IF(AND(ISNUMBER(OFFSET('Sanitation Data'!$H$10,0,10*ROW('Sanitation Data'!H201))),'Data Summary'!DG207="Yes"),OFFSET('Sanitation Data'!$H$10,0,10*ROW('Sanitation Data'!H201)),NA())</f>
        <v>#N/A</v>
      </c>
      <c r="AS207" s="538" t="e">
        <f ca="1">+IF(AND(ISNUMBER(OFFSET('Sanitation Data'!$H$11,0,10*ROW('Sanitation Data'!H201))),'Data Summary'!DH207="Yes"),OFFSET('Sanitation Data'!$H$11,0,10*ROW('Sanitation Data'!H201)),NA())</f>
        <v>#N/A</v>
      </c>
      <c r="AT207" s="538" t="e">
        <f ca="1">+IF(AND(ISNUMBER(OFFSET('Sanitation Data'!$H$12,0,10*ROW('Sanitation Data'!H201))),'Data Summary'!DI207="Yes"),OFFSET('Sanitation Data'!$H$12,0,10*ROW('Sanitation Data'!H201)),NA())</f>
        <v>#N/A</v>
      </c>
      <c r="AU207" s="538" t="e">
        <f ca="1">+IF(AND(ISNUMBER(OFFSET('Sanitation Data'!$I$4,0,10*ROW('Sanitation Data'!I201))),'Data Summary'!DJ207="Yes"),100-OFFSET('Sanitation Data'!$I$4,0,10*ROW('Sanitation Data'!I201)),NA())</f>
        <v>#N/A</v>
      </c>
      <c r="AV207" s="538" t="e">
        <f ca="1">+IF(AND(ISNUMBER(OFFSET('Sanitation Data'!$I$6,0,10*ROW('Sanitation Data'!I201))),'Data Summary'!DK207="Yes"),OFFSET('Sanitation Data'!$I$6,0,10*ROW('Sanitation Data'!I201)),NA())</f>
        <v>#N/A</v>
      </c>
      <c r="AW207" s="538" t="e">
        <f ca="1">+IF(AND(ISNUMBER(OFFSET('Sanitation Data'!$I$10,0,10*ROW('Sanitation Data'!I201))),'Data Summary'!DL207="Yes"),OFFSET('Sanitation Data'!$I$10,0,10*ROW('Sanitation Data'!I201)),NA())</f>
        <v>#N/A</v>
      </c>
      <c r="AX207" s="538" t="e">
        <f ca="1">+IF(AND(ISNUMBER(OFFSET('Sanitation Data'!$I$11,0,10*ROW('Sanitation Data'!I201))),'Data Summary'!DM207="Yes"),OFFSET('Sanitation Data'!$I$11,0,10*ROW('Sanitation Data'!I201)),NA())</f>
        <v>#N/A</v>
      </c>
      <c r="AY207" s="538" t="e">
        <f ca="1">+IF(AND(ISNUMBER(OFFSET('Sanitation Data'!$I$12,0,10*ROW('Sanitation Data'!I201))),'Data Summary'!DN207="Yes"),OFFSET('Sanitation Data'!$I$12,0,10*ROW('Sanitation Data'!I201)),NA())</f>
        <v>#N/A</v>
      </c>
      <c r="AZ207" s="539" t="e">
        <f ca="1">+IF(AND(ISNUMBER(OFFSET('Hygiene Data'!$D$5,0,10*ROW('Hygiene Data'!D201))),'Data Summary'!DO207="Yes"),OFFSET('Hygiene Data'!$D$5,0,10*ROW('Hygiene Data'!D201)),NA())</f>
        <v>#N/A</v>
      </c>
      <c r="BA207" s="539" t="e">
        <f ca="1">+IF(AND(ISNUMBER(OFFSET('Hygiene Data'!$D$7,0,10*ROW('Hygiene Data'!D201))),'Data Summary'!DP207="Yes"),OFFSET('Hygiene Data'!$D$7,0,10*ROW('Hygiene Data'!D201)),NA())</f>
        <v>#N/A</v>
      </c>
      <c r="BB207" s="539" t="e">
        <f ca="1">+IF(AND(ISNUMBER(OFFSET('Hygiene Data'!$D$9,0,10*ROW('Hygiene Data'!D201))),'Data Summary'!DQ207="Yes"),OFFSET('Hygiene Data'!$D$9,0,10*ROW('Hygiene Data'!D201)),NA())</f>
        <v>#N/A</v>
      </c>
      <c r="BC207" s="539" t="e">
        <f ca="1">+IF(AND(ISNUMBER(OFFSET('Hygiene Data'!$E$5,0,10*ROW('Hygiene Data'!E201))),'Data Summary'!DR207="Yes"),OFFSET('Hygiene Data'!$E$5,0,10*ROW('Hygiene Data'!E201)),NA())</f>
        <v>#N/A</v>
      </c>
      <c r="BD207" s="539" t="e">
        <f ca="1">+IF(AND(ISNUMBER(OFFSET('Hygiene Data'!$E$7,0,10*ROW('Hygiene Data'!E201))),'Data Summary'!DS207="Yes"),OFFSET('Hygiene Data'!$E$7,0,10*ROW('Hygiene Data'!E201)),NA())</f>
        <v>#N/A</v>
      </c>
      <c r="BE207" s="539" t="e">
        <f ca="1">+IF(AND(ISNUMBER(OFFSET('Hygiene Data'!$E$9,0,10*ROW('Hygiene Data'!E201))),'Data Summary'!DT207="Yes"),OFFSET('Hygiene Data'!$E$9,0,10*ROW('Hygiene Data'!E201)),NA())</f>
        <v>#N/A</v>
      </c>
      <c r="BF207" s="539" t="e">
        <f ca="1">+IF(AND(ISNUMBER(OFFSET('Hygiene Data'!$F$5,0,10*ROW('Hygiene Data'!F201))),'Data Summary'!DU207="Yes"),OFFSET('Hygiene Data'!$F$5,0,10*ROW('Hygiene Data'!F201)),NA())</f>
        <v>#N/A</v>
      </c>
      <c r="BG207" s="539" t="e">
        <f ca="1">+IF(AND(ISNUMBER(OFFSET('Hygiene Data'!$F$7,0,10*ROW('Hygiene Data'!F201))),'Data Summary'!DV207="Yes"),OFFSET('Hygiene Data'!$F$7,0,10*ROW('Hygiene Data'!F201)),NA())</f>
        <v>#N/A</v>
      </c>
      <c r="BH207" s="539" t="e">
        <f ca="1">+IF(AND(ISNUMBER(OFFSET('Hygiene Data'!$F$9,0,10*ROW('Hygiene Data'!F201))),'Data Summary'!DW207="Yes"),OFFSET('Hygiene Data'!$F$9,0,10*ROW('Hygiene Data'!F201)),NA())</f>
        <v>#N/A</v>
      </c>
      <c r="BI207" s="539" t="e">
        <f ca="1">+IF(AND(ISNUMBER(OFFSET('Hygiene Data'!$G$5,0,10*ROW('Hygiene Data'!G201))),'Data Summary'!DX207="Yes"),OFFSET('Hygiene Data'!$G$5,0,10*ROW('Hygiene Data'!G201)),NA())</f>
        <v>#N/A</v>
      </c>
      <c r="BJ207" s="539" t="e">
        <f ca="1">+IF(AND(ISNUMBER(OFFSET('Hygiene Data'!$G$7,0,10*ROW('Hygiene Data'!G201))),'Data Summary'!DY207="Yes"),OFFSET('Hygiene Data'!$G$7,0,10*ROW('Hygiene Data'!G201)),NA())</f>
        <v>#N/A</v>
      </c>
      <c r="BK207" s="539" t="e">
        <f ca="1">+IF(AND(ISNUMBER(OFFSET('Hygiene Data'!$G$9,0,10*ROW('Hygiene Data'!G201))),'Data Summary'!DZ207="Yes"),OFFSET('Hygiene Data'!$G$9,0,10*ROW('Hygiene Data'!G201)),NA())</f>
        <v>#N/A</v>
      </c>
      <c r="BL207" s="539" t="e">
        <f ca="1">+IF(AND(ISNUMBER(OFFSET('Hygiene Data'!$H$5,0,10*ROW('Hygiene Data'!H201))),'Data Summary'!EA207="Yes"),OFFSET('Hygiene Data'!$H$5,0,10*ROW('Hygiene Data'!H201)),NA())</f>
        <v>#N/A</v>
      </c>
      <c r="BM207" s="539" t="e">
        <f ca="1">+IF(AND(ISNUMBER(OFFSET('Hygiene Data'!$H$7,0,10*ROW('Hygiene Data'!H201))),'Data Summary'!EB207="Yes"),OFFSET('Hygiene Data'!$H$7,0,10*ROW('Hygiene Data'!H201)),NA())</f>
        <v>#N/A</v>
      </c>
      <c r="BN207" s="539" t="e">
        <f ca="1">+IF(AND(ISNUMBER(OFFSET('Hygiene Data'!$H$9,0,10*ROW('Hygiene Data'!H201))),'Data Summary'!EC207="Yes"),OFFSET('Hygiene Data'!$H$9,0,10*ROW('Hygiene Data'!H201)),NA())</f>
        <v>#N/A</v>
      </c>
      <c r="BO207" s="539" t="e">
        <f ca="1">+IF(AND(ISNUMBER(OFFSET('Hygiene Data'!$I$5,0,10*ROW('Hygiene Data'!I201))),'Data Summary'!ED207="Yes"),OFFSET('Hygiene Data'!$I$5,0,10*ROW('Hygiene Data'!I201)),NA())</f>
        <v>#N/A</v>
      </c>
      <c r="BP207" s="539" t="e">
        <f ca="1">+IF(AND(ISNUMBER(OFFSET('Hygiene Data'!$I$7,0,10*ROW('Hygiene Data'!I201))),'Data Summary'!EE207="Yes"),OFFSET('Hygiene Data'!$I$7,0,10*ROW('Hygiene Data'!I201)),NA())</f>
        <v>#N/A</v>
      </c>
      <c r="BQ207" s="53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BF7E6-52E2-4DA8-9130-3E41CFBBA66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99" customWidth="1"/>
    <col min="2" max="2" width="6.5" style="600" customWidth="1"/>
    <col min="3" max="3" width="21.59765625" style="601" customWidth="1"/>
    <col min="4" max="4" width="9.69921875" style="549" customWidth="1"/>
    <col min="5" max="5" width="8" style="604" customWidth="1"/>
    <col min="6" max="6" width="8" style="602" customWidth="1"/>
    <col min="7" max="7" width="8" style="605" customWidth="1"/>
    <col min="8" max="8" width="8" style="602" customWidth="1"/>
    <col min="9" max="9" width="8" style="549" customWidth="1"/>
    <col min="10" max="10" width="8" style="603" customWidth="1"/>
    <col min="11" max="11" width="8" style="606" customWidth="1"/>
    <col min="12" max="12" width="8" style="602" customWidth="1"/>
    <col min="13" max="13" width="8" style="607" customWidth="1"/>
    <col min="14" max="14" width="8" style="603" customWidth="1"/>
    <col min="15" max="19" width="8" style="549" customWidth="1"/>
    <col min="20" max="16384" width="9" style="549"/>
  </cols>
  <sheetData>
    <row r="1" spans="1:19" ht="20.25" customHeight="1" x14ac:dyDescent="0.25">
      <c r="A1" s="540" t="str">
        <f>HLOOKUP(Introduction!$G$4,nametranslations,157,FALSE)</f>
        <v>Estimations JMP OMS/UNICEF
(Mise à jour 2026)</v>
      </c>
      <c r="B1" s="541" t="str">
        <f ca="1">HLOOKUP([1]Introduction!$G$4,nametranslations,38,FALSE)</f>
        <v>Services d'eau, d'assainissement et d'hygiène en milieu scolaire</v>
      </c>
      <c r="C1" s="541" t="str">
        <f ca="1">HLOOKUP([1]Introduction!$G$4,nametranslations,38,FALSE)</f>
        <v>Services d'eau, d'assainissement et d'hygiène en milieu scolaire</v>
      </c>
      <c r="D1" s="541" t="str">
        <f ca="1">HLOOKUP([1]Introduction!$G$4,nametranslations,38,FALSE)</f>
        <v>Services d'eau, d'assainissement et d'hygiène en milieu scolaire</v>
      </c>
      <c r="E1" s="542" t="str">
        <f>HLOOKUP(Introduction!$G$4,nametranslations,68,FALSE)</f>
        <v>Eau de boisson (%)</v>
      </c>
      <c r="F1" s="543"/>
      <c r="G1" s="543"/>
      <c r="H1" s="543"/>
      <c r="I1" s="544"/>
      <c r="J1" s="545" t="str">
        <f>HLOOKUP(Introduction!$G$4,nametranslations,69,FALSE)</f>
        <v>Assainissement (%)</v>
      </c>
      <c r="K1" s="545"/>
      <c r="L1" s="545"/>
      <c r="M1" s="545"/>
      <c r="N1" s="545"/>
      <c r="O1" s="546" t="str">
        <f>HLOOKUP(Introduction!$G$4,nametranslations,70,FALSE)</f>
        <v>Hygiène (%)</v>
      </c>
      <c r="P1" s="547"/>
      <c r="Q1" s="547"/>
      <c r="R1" s="547"/>
      <c r="S1" s="548"/>
    </row>
    <row r="2" spans="1:19" x14ac:dyDescent="0.25">
      <c r="A2" s="541" t="str">
        <f ca="1">HLOOKUP([1]Introduction!$G$4,nametranslations,38,FALSE)</f>
        <v>Services d'eau, d'assainissement et d'hygiène en milieu scolaire</v>
      </c>
      <c r="B2" s="541" t="str">
        <f ca="1">HLOOKUP([1]Introduction!$G$4,nametranslations,38,FALSE)</f>
        <v>Services d'eau, d'assainissement et d'hygiène en milieu scolaire</v>
      </c>
      <c r="C2" s="541" t="str">
        <f ca="1">HLOOKUP([1]Introduction!$G$4,nametranslations,38,FALSE)</f>
        <v>Services d'eau, d'assainissement et d'hygiène en milieu scolaire</v>
      </c>
      <c r="D2" s="541" t="str">
        <f ca="1">HLOOKUP([1]Introduction!$G$4,nametranslations,38,FALSE)</f>
        <v>Services d'eau, d'assainissement et d'hygiène en milieu scolaire</v>
      </c>
      <c r="E2" s="550"/>
      <c r="F2" s="551"/>
      <c r="G2" s="552"/>
      <c r="H2" s="553"/>
      <c r="I2" s="554"/>
      <c r="J2" s="555"/>
      <c r="K2" s="551"/>
      <c r="L2" s="556"/>
      <c r="M2" s="553"/>
      <c r="N2" s="557"/>
      <c r="O2" s="550"/>
      <c r="P2" s="551"/>
      <c r="Q2" s="558"/>
      <c r="R2" s="553"/>
      <c r="S2" s="554"/>
    </row>
    <row r="3" spans="1:19" ht="134.25" customHeight="1" x14ac:dyDescent="0.25">
      <c r="A3" s="559" t="str">
        <f>HLOOKUP(Introduction!$G$4,nametranslations,71,FALSE)</f>
        <v>Pays</v>
      </c>
      <c r="B3" s="560" t="str">
        <f>HLOOKUP(Introduction!$G$4,nametranslations,72,FALSE)</f>
        <v>Année</v>
      </c>
      <c r="C3" s="561" t="str">
        <f>HLOOKUP(Introduction!$G$4,nametranslations,73,FALSE)</f>
        <v>Milieu</v>
      </c>
      <c r="D3" s="562" t="str">
        <f>HLOOKUP(Introduction!$G$4,nametranslations,67,FALSE)</f>
        <v>Population d'âge scolaire
Source : Division de la population des Nations Unies et UNESCO</v>
      </c>
      <c r="E3" s="563" t="str">
        <f>HLOOKUP(Introduction!$G$4,nametranslations,74,FALSE)</f>
        <v>Installation</v>
      </c>
      <c r="F3" s="564" t="str">
        <f>HLOOKUP(Introduction!$G$4,nametranslations,75,FALSE)</f>
        <v>Ameliorée</v>
      </c>
      <c r="G3" s="565" t="str">
        <f>HLOOKUP(Introduction!$G$4,nametranslations,76,FALSE)</f>
        <v>De base (ameliorée et disponible)</v>
      </c>
      <c r="H3" s="566" t="str">
        <f>HLOOKUP(Introduction!$G$4,nametranslations,77,FALSE)</f>
        <v>Limité</v>
      </c>
      <c r="I3" s="567" t="str">
        <f>HLOOKUP(Introduction!$G$4,nametranslations,78,FALSE)</f>
        <v>Pas de service</v>
      </c>
      <c r="J3" s="568" t="str">
        <f>HLOOKUP(Introduction!$G$4,nametranslations,74,FALSE)</f>
        <v>Installation</v>
      </c>
      <c r="K3" s="569" t="str">
        <f>HLOOKUP(Introduction!$G$4,nametranslations,75,FALSE)</f>
        <v>Ameliorée</v>
      </c>
      <c r="L3" s="570" t="str">
        <f>HLOOKUP(Introduction!$G$4,nametranslations,79,FALSE)</f>
        <v>De base 
(améliorée, utilisable et non mixte)</v>
      </c>
      <c r="M3" s="566" t="str">
        <f>HLOOKUP(Introduction!$G$4,nametranslations,77,FALSE)</f>
        <v>Limité</v>
      </c>
      <c r="N3" s="567" t="str">
        <f>HLOOKUP(Introduction!$G$4,nametranslations,78,FALSE)</f>
        <v>Pas de service</v>
      </c>
      <c r="O3" s="563" t="str">
        <f>HLOOKUP(Introduction!$G$4,nametranslations,74,FALSE)</f>
        <v>Installation</v>
      </c>
      <c r="P3" s="564" t="str">
        <f>HLOOKUP(Introduction!$G$4,nametranslations,80,FALSE)</f>
        <v>Installation avec de l'eau</v>
      </c>
      <c r="Q3" s="571" t="str">
        <f>HLOOKUP(Introduction!$G$4,nametranslations,81,FALSE)</f>
        <v>De base
 (installation avec de l'eau et du savon)</v>
      </c>
      <c r="R3" s="566" t="str">
        <f>HLOOKUP(Introduction!$G$4,nametranslations,77,FALSE)</f>
        <v>Limité</v>
      </c>
      <c r="S3" s="567" t="str">
        <f>HLOOKUP(Introduction!$G$4,nametranslations,78,FALSE)</f>
        <v>Pas de service</v>
      </c>
    </row>
    <row r="4" spans="1:19" x14ac:dyDescent="0.25">
      <c r="A4" s="572" t="str">
        <f>+Introduction!$C$7</f>
        <v>Tchad</v>
      </c>
      <c r="B4" s="573">
        <f>IF(ISBLANK(Regressions!B14), " ", Regressions!B14)</f>
        <v>2000</v>
      </c>
      <c r="C4" s="574" t="str">
        <f>HLOOKUP(Introduction!$G$4,nametranslations,24,FALSE)</f>
        <v>Total</v>
      </c>
      <c r="D4" s="575">
        <f>IF(ISBLANK(Regressions!D14), " ", Regressions!D14)</f>
        <v>3644647</v>
      </c>
      <c r="E4" s="576" t="e">
        <f>IF(ISNUMBER(Regressions!E14),ROUND(Regressions!E14, 1), NA())</f>
        <v>#N/A</v>
      </c>
      <c r="F4" s="577" t="e">
        <f>IF(ISNUMBER(Regressions!F14),ROUND(Regressions!F14, 1), NA())</f>
        <v>#N/A</v>
      </c>
      <c r="G4" s="578" t="e">
        <f>IF(ISNUMBER(Regressions!G14),ROUND(Regressions!G14, 1), NA())</f>
        <v>#N/A</v>
      </c>
      <c r="H4" s="579" t="e">
        <f>IF(ISNUMBER(Regressions!H14),ROUND(Regressions!H14, 1), NA())</f>
        <v>#N/A</v>
      </c>
      <c r="I4" s="580" t="e">
        <f>IF(ISNUMBER(Regressions!I14),ROUND(Regressions!I14, 1), NA())</f>
        <v>#N/A</v>
      </c>
      <c r="J4" s="581" t="e">
        <f>IF(ISNUMBER(Regressions!K14),ROUND(Regressions!K14, 1), NA())</f>
        <v>#N/A</v>
      </c>
      <c r="K4" s="577" t="e">
        <f>IF(ISNUMBER(Regressions!L14),ROUND(Regressions!L14, 1), NA())</f>
        <v>#N/A</v>
      </c>
      <c r="L4" s="582" t="e">
        <f>IF(ISNUMBER(Regressions!M14),ROUND(Regressions!M14, 1), NA())</f>
        <v>#N/A</v>
      </c>
      <c r="M4" s="579" t="e">
        <f>IF(ISNUMBER(Regressions!N14),ROUND(Regressions!N14, 1), NA())</f>
        <v>#N/A</v>
      </c>
      <c r="N4" s="580" t="e">
        <f>IF(ISNUMBER(Regressions!O14),ROUND(Regressions!O14, 1), NA())</f>
        <v>#N/A</v>
      </c>
      <c r="O4" s="581" t="e">
        <f>IF(ISNUMBER(Regressions!Q14),ROUND(Regressions!Q14, 1), NA())</f>
        <v>#N/A</v>
      </c>
      <c r="P4" s="577" t="e">
        <f>IF(ISNUMBER(Regressions!R14),ROUND(Regressions!R14, 1), NA())</f>
        <v>#N/A</v>
      </c>
      <c r="Q4" s="583" t="e">
        <f>IF(ISNUMBER(Regressions!S14),ROUND(Regressions!S14, 1), NA())</f>
        <v>#N/A</v>
      </c>
      <c r="R4" s="579" t="e">
        <f>IF(ISNUMBER(Regressions!T14),ROUND(Regressions!T14, 1), NA())</f>
        <v>#N/A</v>
      </c>
      <c r="S4" s="580" t="e">
        <f>IF(ISNUMBER(Regressions!U14),ROUND(Regressions!U14, 1), NA())</f>
        <v>#N/A</v>
      </c>
    </row>
    <row r="5" spans="1:19" x14ac:dyDescent="0.25">
      <c r="A5" s="572" t="str">
        <f>+Introduction!$C$7</f>
        <v>Tchad</v>
      </c>
      <c r="B5" s="573">
        <f>IF(ISBLANK(Regressions!B15), " ", Regressions!B15)</f>
        <v>2001</v>
      </c>
      <c r="C5" s="572" t="str">
        <f>HLOOKUP(Introduction!$G$4,nametranslations,24,FALSE)</f>
        <v>Total</v>
      </c>
      <c r="D5" s="575">
        <f>IF(ISBLANK(Regressions!D15), " ", Regressions!D15)</f>
        <v>3799908</v>
      </c>
      <c r="E5" s="576" t="e">
        <f>IF(ISNUMBER(Regressions!E15),ROUND(Regressions!E15, 1), NA())</f>
        <v>#N/A</v>
      </c>
      <c r="F5" s="577" t="e">
        <f>IF(ISNUMBER(Regressions!F15),ROUND(Regressions!F15, 1), NA())</f>
        <v>#N/A</v>
      </c>
      <c r="G5" s="578" t="e">
        <f>IF(ISNUMBER(Regressions!G15),ROUND(Regressions!G15, 1), NA())</f>
        <v>#N/A</v>
      </c>
      <c r="H5" s="579" t="e">
        <f>IF(ISNUMBER(Regressions!H15),ROUND(Regressions!H15, 1), NA())</f>
        <v>#N/A</v>
      </c>
      <c r="I5" s="580" t="e">
        <f>IF(ISNUMBER(Regressions!I15),ROUND(Regressions!I15, 1), NA())</f>
        <v>#N/A</v>
      </c>
      <c r="J5" s="581" t="e">
        <f>IF(ISNUMBER(Regressions!K15),ROUND(Regressions!K15, 1), NA())</f>
        <v>#N/A</v>
      </c>
      <c r="K5" s="577" t="e">
        <f>IF(ISNUMBER(Regressions!L15),ROUND(Regressions!L15, 1), NA())</f>
        <v>#N/A</v>
      </c>
      <c r="L5" s="582" t="e">
        <f>IF(ISNUMBER(Regressions!M15),ROUND(Regressions!M15, 1), NA())</f>
        <v>#N/A</v>
      </c>
      <c r="M5" s="579" t="e">
        <f>IF(ISNUMBER(Regressions!N15),ROUND(Regressions!N15, 1), NA())</f>
        <v>#N/A</v>
      </c>
      <c r="N5" s="580" t="e">
        <f>IF(ISNUMBER(Regressions!O15),ROUND(Regressions!O15, 1), NA())</f>
        <v>#N/A</v>
      </c>
      <c r="O5" s="581" t="e">
        <f>IF(ISNUMBER(Regressions!Q15),ROUND(Regressions!Q15, 1), NA())</f>
        <v>#N/A</v>
      </c>
      <c r="P5" s="577" t="e">
        <f>IF(ISNUMBER(Regressions!R15),ROUND(Regressions!R15, 1), NA())</f>
        <v>#N/A</v>
      </c>
      <c r="Q5" s="583" t="e">
        <f>IF(ISNUMBER(Regressions!S15),ROUND(Regressions!S15, 1), NA())</f>
        <v>#N/A</v>
      </c>
      <c r="R5" s="579" t="e">
        <f>IF(ISNUMBER(Regressions!T15),ROUND(Regressions!T15, 1), NA())</f>
        <v>#N/A</v>
      </c>
      <c r="S5" s="580" t="e">
        <f>IF(ISNUMBER(Regressions!U15),ROUND(Regressions!U15, 1), NA())</f>
        <v>#N/A</v>
      </c>
    </row>
    <row r="6" spans="1:19" x14ac:dyDescent="0.25">
      <c r="A6" s="572" t="str">
        <f>+Introduction!$C$7</f>
        <v>Tchad</v>
      </c>
      <c r="B6" s="573">
        <f>IF(ISBLANK(Regressions!B16), " ", Regressions!B16)</f>
        <v>2002</v>
      </c>
      <c r="C6" s="572" t="str">
        <f>HLOOKUP(Introduction!$G$4,nametranslations,24,FALSE)</f>
        <v>Total</v>
      </c>
      <c r="D6" s="575">
        <f>IF(ISBLANK(Regressions!D16), " ", Regressions!D16)</f>
        <v>3961879</v>
      </c>
      <c r="E6" s="576" t="e">
        <f>IF(ISNUMBER(Regressions!E16),ROUND(Regressions!E16, 1), NA())</f>
        <v>#N/A</v>
      </c>
      <c r="F6" s="577" t="e">
        <f>IF(ISNUMBER(Regressions!F16),ROUND(Regressions!F16, 1), NA())</f>
        <v>#N/A</v>
      </c>
      <c r="G6" s="578" t="e">
        <f>IF(ISNUMBER(Regressions!G16),ROUND(Regressions!G16, 1), NA())</f>
        <v>#N/A</v>
      </c>
      <c r="H6" s="579" t="e">
        <f>IF(ISNUMBER(Regressions!H16),ROUND(Regressions!H16, 1), NA())</f>
        <v>#N/A</v>
      </c>
      <c r="I6" s="580" t="e">
        <f>IF(ISNUMBER(Regressions!I16),ROUND(Regressions!I16, 1), NA())</f>
        <v>#N/A</v>
      </c>
      <c r="J6" s="581" t="e">
        <f>IF(ISNUMBER(Regressions!K16),ROUND(Regressions!K16, 1), NA())</f>
        <v>#N/A</v>
      </c>
      <c r="K6" s="577" t="e">
        <f>IF(ISNUMBER(Regressions!L16),ROUND(Regressions!L16, 1), NA())</f>
        <v>#N/A</v>
      </c>
      <c r="L6" s="582" t="e">
        <f>IF(ISNUMBER(Regressions!M16),ROUND(Regressions!M16, 1), NA())</f>
        <v>#N/A</v>
      </c>
      <c r="M6" s="579" t="e">
        <f>IF(ISNUMBER(Regressions!N16),ROUND(Regressions!N16, 1), NA())</f>
        <v>#N/A</v>
      </c>
      <c r="N6" s="580" t="e">
        <f>IF(ISNUMBER(Regressions!O16),ROUND(Regressions!O16, 1), NA())</f>
        <v>#N/A</v>
      </c>
      <c r="O6" s="581" t="e">
        <f>IF(ISNUMBER(Regressions!Q16),ROUND(Regressions!Q16, 1), NA())</f>
        <v>#N/A</v>
      </c>
      <c r="P6" s="577" t="e">
        <f>IF(ISNUMBER(Regressions!R16),ROUND(Regressions!R16, 1), NA())</f>
        <v>#N/A</v>
      </c>
      <c r="Q6" s="583" t="e">
        <f>IF(ISNUMBER(Regressions!S16),ROUND(Regressions!S16, 1), NA())</f>
        <v>#N/A</v>
      </c>
      <c r="R6" s="579" t="e">
        <f>IF(ISNUMBER(Regressions!T16),ROUND(Regressions!T16, 1), NA())</f>
        <v>#N/A</v>
      </c>
      <c r="S6" s="580" t="e">
        <f>IF(ISNUMBER(Regressions!U16),ROUND(Regressions!U16, 1), NA())</f>
        <v>#N/A</v>
      </c>
    </row>
    <row r="7" spans="1:19" x14ac:dyDescent="0.25">
      <c r="A7" s="572" t="str">
        <f>+Introduction!$C$7</f>
        <v>Tchad</v>
      </c>
      <c r="B7" s="573">
        <f>IF(ISBLANK(Regressions!B17), " ", Regressions!B17)</f>
        <v>2003</v>
      </c>
      <c r="C7" s="572" t="str">
        <f>HLOOKUP(Introduction!$G$4,nametranslations,24,FALSE)</f>
        <v>Total</v>
      </c>
      <c r="D7" s="575">
        <f>IF(ISBLANK(Regressions!D17), " ", Regressions!D17)</f>
        <v>4116487</v>
      </c>
      <c r="E7" s="576" t="e">
        <f>IF(ISNUMBER(Regressions!E17),ROUND(Regressions!E17, 1), NA())</f>
        <v>#N/A</v>
      </c>
      <c r="F7" s="577" t="e">
        <f>IF(ISNUMBER(Regressions!F17),ROUND(Regressions!F17, 1), NA())</f>
        <v>#N/A</v>
      </c>
      <c r="G7" s="578" t="e">
        <f>IF(ISNUMBER(Regressions!G17),ROUND(Regressions!G17, 1), NA())</f>
        <v>#N/A</v>
      </c>
      <c r="H7" s="579" t="e">
        <f>IF(ISNUMBER(Regressions!H17),ROUND(Regressions!H17, 1), NA())</f>
        <v>#N/A</v>
      </c>
      <c r="I7" s="580" t="e">
        <f>IF(ISNUMBER(Regressions!I17),ROUND(Regressions!I17, 1), NA())</f>
        <v>#N/A</v>
      </c>
      <c r="J7" s="581" t="e">
        <f>IF(ISNUMBER(Regressions!K17),ROUND(Regressions!K17, 1), NA())</f>
        <v>#N/A</v>
      </c>
      <c r="K7" s="577" t="e">
        <f>IF(ISNUMBER(Regressions!L17),ROUND(Regressions!L17, 1), NA())</f>
        <v>#N/A</v>
      </c>
      <c r="L7" s="582" t="e">
        <f>IF(ISNUMBER(Regressions!M17),ROUND(Regressions!M17, 1), NA())</f>
        <v>#N/A</v>
      </c>
      <c r="M7" s="579" t="e">
        <f>IF(ISNUMBER(Regressions!N17),ROUND(Regressions!N17, 1), NA())</f>
        <v>#N/A</v>
      </c>
      <c r="N7" s="580" t="e">
        <f>IF(ISNUMBER(Regressions!O17),ROUND(Regressions!O17, 1), NA())</f>
        <v>#N/A</v>
      </c>
      <c r="O7" s="581" t="e">
        <f>IF(ISNUMBER(Regressions!Q17),ROUND(Regressions!Q17, 1), NA())</f>
        <v>#N/A</v>
      </c>
      <c r="P7" s="577" t="e">
        <f>IF(ISNUMBER(Regressions!R17),ROUND(Regressions!R17, 1), NA())</f>
        <v>#N/A</v>
      </c>
      <c r="Q7" s="583" t="e">
        <f>IF(ISNUMBER(Regressions!S17),ROUND(Regressions!S17, 1), NA())</f>
        <v>#N/A</v>
      </c>
      <c r="R7" s="579" t="e">
        <f>IF(ISNUMBER(Regressions!T17),ROUND(Regressions!T17, 1), NA())</f>
        <v>#N/A</v>
      </c>
      <c r="S7" s="580" t="e">
        <f>IF(ISNUMBER(Regressions!U17),ROUND(Regressions!U17, 1), NA())</f>
        <v>#N/A</v>
      </c>
    </row>
    <row r="8" spans="1:19" x14ac:dyDescent="0.25">
      <c r="A8" s="572" t="str">
        <f>+Introduction!$C$7</f>
        <v>Tchad</v>
      </c>
      <c r="B8" s="573">
        <f>IF(ISBLANK(Regressions!B18), " ", Regressions!B18)</f>
        <v>2004</v>
      </c>
      <c r="C8" s="572" t="str">
        <f>HLOOKUP(Introduction!$G$4,nametranslations,24,FALSE)</f>
        <v>Total</v>
      </c>
      <c r="D8" s="575">
        <f>IF(ISBLANK(Regressions!D18), " ", Regressions!D18)</f>
        <v>4287202</v>
      </c>
      <c r="E8" s="576" t="e">
        <f>IF(ISNUMBER(Regressions!E18),ROUND(Regressions!E18, 1), NA())</f>
        <v>#N/A</v>
      </c>
      <c r="F8" s="577" t="e">
        <f>IF(ISNUMBER(Regressions!F18),ROUND(Regressions!F18, 1), NA())</f>
        <v>#N/A</v>
      </c>
      <c r="G8" s="578" t="e">
        <f>IF(ISNUMBER(Regressions!G18),ROUND(Regressions!G18, 1), NA())</f>
        <v>#N/A</v>
      </c>
      <c r="H8" s="579" t="e">
        <f>IF(ISNUMBER(Regressions!H18),ROUND(Regressions!H18, 1), NA())</f>
        <v>#N/A</v>
      </c>
      <c r="I8" s="580" t="e">
        <f>IF(ISNUMBER(Regressions!I18),ROUND(Regressions!I18, 1), NA())</f>
        <v>#N/A</v>
      </c>
      <c r="J8" s="581" t="e">
        <f>IF(ISNUMBER(Regressions!K18),ROUND(Regressions!K18, 1), NA())</f>
        <v>#N/A</v>
      </c>
      <c r="K8" s="577" t="e">
        <f>IF(ISNUMBER(Regressions!L18),ROUND(Regressions!L18, 1), NA())</f>
        <v>#N/A</v>
      </c>
      <c r="L8" s="582" t="e">
        <f>IF(ISNUMBER(Regressions!M18),ROUND(Regressions!M18, 1), NA())</f>
        <v>#N/A</v>
      </c>
      <c r="M8" s="579" t="e">
        <f>IF(ISNUMBER(Regressions!N18),ROUND(Regressions!N18, 1), NA())</f>
        <v>#N/A</v>
      </c>
      <c r="N8" s="580" t="e">
        <f>IF(ISNUMBER(Regressions!O18),ROUND(Regressions!O18, 1), NA())</f>
        <v>#N/A</v>
      </c>
      <c r="O8" s="581" t="e">
        <f>IF(ISNUMBER(Regressions!Q18),ROUND(Regressions!Q18, 1), NA())</f>
        <v>#N/A</v>
      </c>
      <c r="P8" s="577" t="e">
        <f>IF(ISNUMBER(Regressions!R18),ROUND(Regressions!R18, 1), NA())</f>
        <v>#N/A</v>
      </c>
      <c r="Q8" s="583" t="e">
        <f>IF(ISNUMBER(Regressions!S18),ROUND(Regressions!S18, 1), NA())</f>
        <v>#N/A</v>
      </c>
      <c r="R8" s="579" t="e">
        <f>IF(ISNUMBER(Regressions!T18),ROUND(Regressions!T18, 1), NA())</f>
        <v>#N/A</v>
      </c>
      <c r="S8" s="580" t="e">
        <f>IF(ISNUMBER(Regressions!U18),ROUND(Regressions!U18, 1), NA())</f>
        <v>#N/A</v>
      </c>
    </row>
    <row r="9" spans="1:19" x14ac:dyDescent="0.25">
      <c r="A9" s="572" t="str">
        <f>+Introduction!$C$7</f>
        <v>Tchad</v>
      </c>
      <c r="B9" s="573">
        <f>IF(ISBLANK(Regressions!B19), " ", Regressions!B19)</f>
        <v>2005</v>
      </c>
      <c r="C9" s="572" t="str">
        <f>HLOOKUP(Introduction!$G$4,nametranslations,24,FALSE)</f>
        <v>Total</v>
      </c>
      <c r="D9" s="575">
        <f>IF(ISBLANK(Regressions!D19), " ", Regressions!D19)</f>
        <v>4470445</v>
      </c>
      <c r="E9" s="576" t="e">
        <f>IF(ISNUMBER(Regressions!E19),ROUND(Regressions!E19, 1), NA())</f>
        <v>#N/A</v>
      </c>
      <c r="F9" s="577">
        <f>IF(ISNUMBER(Regressions!F19),ROUND(Regressions!F19, 1), NA())</f>
        <v>9.6999999999999993</v>
      </c>
      <c r="G9" s="578" t="e">
        <f>IF(ISNUMBER(Regressions!G19),ROUND(Regressions!G19, 1), NA())</f>
        <v>#N/A</v>
      </c>
      <c r="H9" s="579" t="e">
        <f>IF(ISNUMBER(Regressions!H19),ROUND(Regressions!H19, 1), NA())</f>
        <v>#N/A</v>
      </c>
      <c r="I9" s="580">
        <f>IF(ISNUMBER(Regressions!I19),ROUND(Regressions!I19, 1), NA())</f>
        <v>90.3</v>
      </c>
      <c r="J9" s="581" t="e">
        <f>IF(ISNUMBER(Regressions!K19),ROUND(Regressions!K19, 1), NA())</f>
        <v>#N/A</v>
      </c>
      <c r="K9" s="577" t="e">
        <f>IF(ISNUMBER(Regressions!L19),ROUND(Regressions!L19, 1), NA())</f>
        <v>#N/A</v>
      </c>
      <c r="L9" s="582" t="e">
        <f>IF(ISNUMBER(Regressions!M19),ROUND(Regressions!M19, 1), NA())</f>
        <v>#N/A</v>
      </c>
      <c r="M9" s="579" t="e">
        <f>IF(ISNUMBER(Regressions!N19),ROUND(Regressions!N19, 1), NA())</f>
        <v>#N/A</v>
      </c>
      <c r="N9" s="580" t="e">
        <f>IF(ISNUMBER(Regressions!O19),ROUND(Regressions!O19, 1), NA())</f>
        <v>#N/A</v>
      </c>
      <c r="O9" s="581" t="e">
        <f>IF(ISNUMBER(Regressions!Q19),ROUND(Regressions!Q19, 1), NA())</f>
        <v>#N/A</v>
      </c>
      <c r="P9" s="577" t="e">
        <f>IF(ISNUMBER(Regressions!R19),ROUND(Regressions!R19, 1), NA())</f>
        <v>#N/A</v>
      </c>
      <c r="Q9" s="583" t="e">
        <f>IF(ISNUMBER(Regressions!S19),ROUND(Regressions!S19, 1), NA())</f>
        <v>#N/A</v>
      </c>
      <c r="R9" s="579" t="e">
        <f>IF(ISNUMBER(Regressions!T19),ROUND(Regressions!T19, 1), NA())</f>
        <v>#N/A</v>
      </c>
      <c r="S9" s="580" t="e">
        <f>IF(ISNUMBER(Regressions!U19),ROUND(Regressions!U19, 1), NA())</f>
        <v>#N/A</v>
      </c>
    </row>
    <row r="10" spans="1:19" x14ac:dyDescent="0.25">
      <c r="A10" s="572" t="str">
        <f>+Introduction!$C$7</f>
        <v>Tchad</v>
      </c>
      <c r="B10" s="573">
        <f>IF(ISBLANK(Regressions!B20), " ", Regressions!B20)</f>
        <v>2006</v>
      </c>
      <c r="C10" s="572" t="str">
        <f>HLOOKUP(Introduction!$G$4,nametranslations,24,FALSE)</f>
        <v>Total</v>
      </c>
      <c r="D10" s="575">
        <f>IF(ISBLANK(Regressions!D20), " ", Regressions!D20)</f>
        <v>4640995</v>
      </c>
      <c r="E10" s="576" t="e">
        <f>IF(ISNUMBER(Regressions!E20),ROUND(Regressions!E20, 1), NA())</f>
        <v>#N/A</v>
      </c>
      <c r="F10" s="577">
        <f>IF(ISNUMBER(Regressions!F20),ROUND(Regressions!F20, 1), NA())</f>
        <v>9.6999999999999993</v>
      </c>
      <c r="G10" s="578" t="e">
        <f>IF(ISNUMBER(Regressions!G20),ROUND(Regressions!G20, 1), NA())</f>
        <v>#N/A</v>
      </c>
      <c r="H10" s="579" t="e">
        <f>IF(ISNUMBER(Regressions!H20),ROUND(Regressions!H20, 1), NA())</f>
        <v>#N/A</v>
      </c>
      <c r="I10" s="580">
        <f>IF(ISNUMBER(Regressions!I20),ROUND(Regressions!I20, 1), NA())</f>
        <v>90.3</v>
      </c>
      <c r="J10" s="581">
        <f>IF(ISNUMBER(Regressions!K20),ROUND(Regressions!K20, 1), NA())</f>
        <v>21.9</v>
      </c>
      <c r="K10" s="577" t="e">
        <f>IF(ISNUMBER(Regressions!L20),ROUND(Regressions!L20, 1), NA())</f>
        <v>#N/A</v>
      </c>
      <c r="L10" s="582" t="e">
        <f>IF(ISNUMBER(Regressions!M20),ROUND(Regressions!M20, 1), NA())</f>
        <v>#N/A</v>
      </c>
      <c r="M10" s="579" t="e">
        <f>IF(ISNUMBER(Regressions!N20),ROUND(Regressions!N20, 1), NA())</f>
        <v>#N/A</v>
      </c>
      <c r="N10" s="580">
        <f>IF(ISNUMBER(Regressions!O20),ROUND(Regressions!O20, 1), NA())</f>
        <v>78.099999999999994</v>
      </c>
      <c r="O10" s="581" t="e">
        <f>IF(ISNUMBER(Regressions!Q20),ROUND(Regressions!Q20, 1), NA())</f>
        <v>#N/A</v>
      </c>
      <c r="P10" s="577" t="e">
        <f>IF(ISNUMBER(Regressions!R20),ROUND(Regressions!R20, 1), NA())</f>
        <v>#N/A</v>
      </c>
      <c r="Q10" s="583" t="e">
        <f>IF(ISNUMBER(Regressions!S20),ROUND(Regressions!S20, 1), NA())</f>
        <v>#N/A</v>
      </c>
      <c r="R10" s="579" t="e">
        <f>IF(ISNUMBER(Regressions!T20),ROUND(Regressions!T20, 1), NA())</f>
        <v>#N/A</v>
      </c>
      <c r="S10" s="580" t="e">
        <f>IF(ISNUMBER(Regressions!U20),ROUND(Regressions!U20, 1), NA())</f>
        <v>#N/A</v>
      </c>
    </row>
    <row r="11" spans="1:19" x14ac:dyDescent="0.25">
      <c r="A11" s="572" t="str">
        <f>+Introduction!$C$7</f>
        <v>Tchad</v>
      </c>
      <c r="B11" s="573">
        <f>IF(ISBLANK(Regressions!B21), " ", Regressions!B21)</f>
        <v>2007</v>
      </c>
      <c r="C11" s="572" t="str">
        <f>HLOOKUP(Introduction!$G$4,nametranslations,24,FALSE)</f>
        <v>Total</v>
      </c>
      <c r="D11" s="575">
        <f>IF(ISBLANK(Regressions!D21), " ", Regressions!D21)</f>
        <v>4813609</v>
      </c>
      <c r="E11" s="576" t="e">
        <f>IF(ISNUMBER(Regressions!E21),ROUND(Regressions!E21, 1), NA())</f>
        <v>#N/A</v>
      </c>
      <c r="F11" s="577">
        <f>IF(ISNUMBER(Regressions!F21),ROUND(Regressions!F21, 1), NA())</f>
        <v>9.6999999999999993</v>
      </c>
      <c r="G11" s="578" t="e">
        <f>IF(ISNUMBER(Regressions!G21),ROUND(Regressions!G21, 1), NA())</f>
        <v>#N/A</v>
      </c>
      <c r="H11" s="579" t="e">
        <f>IF(ISNUMBER(Regressions!H21),ROUND(Regressions!H21, 1), NA())</f>
        <v>#N/A</v>
      </c>
      <c r="I11" s="580">
        <f>IF(ISNUMBER(Regressions!I21),ROUND(Regressions!I21, 1), NA())</f>
        <v>90.3</v>
      </c>
      <c r="J11" s="581">
        <f>IF(ISNUMBER(Regressions!K21),ROUND(Regressions!K21, 1), NA())</f>
        <v>21.9</v>
      </c>
      <c r="K11" s="577" t="e">
        <f>IF(ISNUMBER(Regressions!L21),ROUND(Regressions!L21, 1), NA())</f>
        <v>#N/A</v>
      </c>
      <c r="L11" s="582" t="e">
        <f>IF(ISNUMBER(Regressions!M21),ROUND(Regressions!M21, 1), NA())</f>
        <v>#N/A</v>
      </c>
      <c r="M11" s="579" t="e">
        <f>IF(ISNUMBER(Regressions!N21),ROUND(Regressions!N21, 1), NA())</f>
        <v>#N/A</v>
      </c>
      <c r="N11" s="580">
        <f>IF(ISNUMBER(Regressions!O21),ROUND(Regressions!O21, 1), NA())</f>
        <v>78.099999999999994</v>
      </c>
      <c r="O11" s="581" t="e">
        <f>IF(ISNUMBER(Regressions!Q21),ROUND(Regressions!Q21, 1), NA())</f>
        <v>#N/A</v>
      </c>
      <c r="P11" s="577" t="e">
        <f>IF(ISNUMBER(Regressions!R21),ROUND(Regressions!R21, 1), NA())</f>
        <v>#N/A</v>
      </c>
      <c r="Q11" s="583" t="e">
        <f>IF(ISNUMBER(Regressions!S21),ROUND(Regressions!S21, 1), NA())</f>
        <v>#N/A</v>
      </c>
      <c r="R11" s="579" t="e">
        <f>IF(ISNUMBER(Regressions!T21),ROUND(Regressions!T21, 1), NA())</f>
        <v>#N/A</v>
      </c>
      <c r="S11" s="580" t="e">
        <f>IF(ISNUMBER(Regressions!U21),ROUND(Regressions!U21, 1), NA())</f>
        <v>#N/A</v>
      </c>
    </row>
    <row r="12" spans="1:19" x14ac:dyDescent="0.25">
      <c r="A12" s="572" t="str">
        <f>+Introduction!$C$7</f>
        <v>Tchad</v>
      </c>
      <c r="B12" s="573">
        <f>IF(ISBLANK(Regressions!B22), " ", Regressions!B22)</f>
        <v>2008</v>
      </c>
      <c r="C12" s="572" t="str">
        <f>HLOOKUP(Introduction!$G$4,nametranslations,24,FALSE)</f>
        <v>Total</v>
      </c>
      <c r="D12" s="575">
        <f>IF(ISBLANK(Regressions!D22), " ", Regressions!D22)</f>
        <v>4991407</v>
      </c>
      <c r="E12" s="576" t="e">
        <f>IF(ISNUMBER(Regressions!E22),ROUND(Regressions!E22, 1), NA())</f>
        <v>#N/A</v>
      </c>
      <c r="F12" s="577">
        <f>IF(ISNUMBER(Regressions!F22),ROUND(Regressions!F22, 1), NA())</f>
        <v>9.6999999999999993</v>
      </c>
      <c r="G12" s="578" t="e">
        <f>IF(ISNUMBER(Regressions!G22),ROUND(Regressions!G22, 1), NA())</f>
        <v>#N/A</v>
      </c>
      <c r="H12" s="579" t="e">
        <f>IF(ISNUMBER(Regressions!H22),ROUND(Regressions!H22, 1), NA())</f>
        <v>#N/A</v>
      </c>
      <c r="I12" s="580">
        <f>IF(ISNUMBER(Regressions!I22),ROUND(Regressions!I22, 1), NA())</f>
        <v>90.3</v>
      </c>
      <c r="J12" s="581">
        <f>IF(ISNUMBER(Regressions!K22),ROUND(Regressions!K22, 1), NA())</f>
        <v>21.9</v>
      </c>
      <c r="K12" s="577" t="e">
        <f>IF(ISNUMBER(Regressions!L22),ROUND(Regressions!L22, 1), NA())</f>
        <v>#N/A</v>
      </c>
      <c r="L12" s="582" t="e">
        <f>IF(ISNUMBER(Regressions!M22),ROUND(Regressions!M22, 1), NA())</f>
        <v>#N/A</v>
      </c>
      <c r="M12" s="579" t="e">
        <f>IF(ISNUMBER(Regressions!N22),ROUND(Regressions!N22, 1), NA())</f>
        <v>#N/A</v>
      </c>
      <c r="N12" s="580">
        <f>IF(ISNUMBER(Regressions!O22),ROUND(Regressions!O22, 1), NA())</f>
        <v>78.099999999999994</v>
      </c>
      <c r="O12" s="581" t="e">
        <f>IF(ISNUMBER(Regressions!Q22),ROUND(Regressions!Q22, 1), NA())</f>
        <v>#N/A</v>
      </c>
      <c r="P12" s="577" t="e">
        <f>IF(ISNUMBER(Regressions!R22),ROUND(Regressions!R22, 1), NA())</f>
        <v>#N/A</v>
      </c>
      <c r="Q12" s="583" t="e">
        <f>IF(ISNUMBER(Regressions!S22),ROUND(Regressions!S22, 1), NA())</f>
        <v>#N/A</v>
      </c>
      <c r="R12" s="579" t="e">
        <f>IF(ISNUMBER(Regressions!T22),ROUND(Regressions!T22, 1), NA())</f>
        <v>#N/A</v>
      </c>
      <c r="S12" s="580" t="e">
        <f>IF(ISNUMBER(Regressions!U22),ROUND(Regressions!U22, 1), NA())</f>
        <v>#N/A</v>
      </c>
    </row>
    <row r="13" spans="1:19" x14ac:dyDescent="0.25">
      <c r="A13" s="572" t="str">
        <f>+Introduction!$C$7</f>
        <v>Tchad</v>
      </c>
      <c r="B13" s="573">
        <f>IF(ISBLANK(Regressions!B23), " ", Regressions!B23)</f>
        <v>2009</v>
      </c>
      <c r="C13" s="572" t="str">
        <f>HLOOKUP(Introduction!$G$4,nametranslations,24,FALSE)</f>
        <v>Total</v>
      </c>
      <c r="D13" s="575">
        <f>IF(ISBLANK(Regressions!D23), " ", Regressions!D23)</f>
        <v>5186360</v>
      </c>
      <c r="E13" s="576" t="e">
        <f>IF(ISNUMBER(Regressions!E23),ROUND(Regressions!E23, 1), NA())</f>
        <v>#N/A</v>
      </c>
      <c r="F13" s="577">
        <f>IF(ISNUMBER(Regressions!F23),ROUND(Regressions!F23, 1), NA())</f>
        <v>9.6999999999999993</v>
      </c>
      <c r="G13" s="578">
        <f>IF(ISNUMBER(Regressions!G23),ROUND(Regressions!G23, 1), NA())</f>
        <v>9.6999999999999993</v>
      </c>
      <c r="H13" s="579">
        <f>IF(ISNUMBER(Regressions!H23),ROUND(Regressions!H23, 1), NA())</f>
        <v>0</v>
      </c>
      <c r="I13" s="580">
        <f>IF(ISNUMBER(Regressions!I23),ROUND(Regressions!I23, 1), NA())</f>
        <v>90.3</v>
      </c>
      <c r="J13" s="581">
        <f>IF(ISNUMBER(Regressions!K23),ROUND(Regressions!K23, 1), NA())</f>
        <v>21.9</v>
      </c>
      <c r="K13" s="577" t="e">
        <f>IF(ISNUMBER(Regressions!L23),ROUND(Regressions!L23, 1), NA())</f>
        <v>#N/A</v>
      </c>
      <c r="L13" s="582" t="e">
        <f>IF(ISNUMBER(Regressions!M23),ROUND(Regressions!M23, 1), NA())</f>
        <v>#N/A</v>
      </c>
      <c r="M13" s="579" t="e">
        <f>IF(ISNUMBER(Regressions!N23),ROUND(Regressions!N23, 1), NA())</f>
        <v>#N/A</v>
      </c>
      <c r="N13" s="580">
        <f>IF(ISNUMBER(Regressions!O23),ROUND(Regressions!O23, 1), NA())</f>
        <v>78.099999999999994</v>
      </c>
      <c r="O13" s="581" t="e">
        <f>IF(ISNUMBER(Regressions!Q23),ROUND(Regressions!Q23, 1), NA())</f>
        <v>#N/A</v>
      </c>
      <c r="P13" s="577" t="e">
        <f>IF(ISNUMBER(Regressions!R23),ROUND(Regressions!R23, 1), NA())</f>
        <v>#N/A</v>
      </c>
      <c r="Q13" s="583" t="e">
        <f>IF(ISNUMBER(Regressions!S23),ROUND(Regressions!S23, 1), NA())</f>
        <v>#N/A</v>
      </c>
      <c r="R13" s="579" t="e">
        <f>IF(ISNUMBER(Regressions!T23),ROUND(Regressions!T23, 1), NA())</f>
        <v>#N/A</v>
      </c>
      <c r="S13" s="580" t="e">
        <f>IF(ISNUMBER(Regressions!U23),ROUND(Regressions!U23, 1), NA())</f>
        <v>#N/A</v>
      </c>
    </row>
    <row r="14" spans="1:19" x14ac:dyDescent="0.25">
      <c r="A14" s="572" t="str">
        <f>+Introduction!$C$7</f>
        <v>Tchad</v>
      </c>
      <c r="B14" s="573">
        <f>IF(ISBLANK(Regressions!B24), " ", Regressions!B24)</f>
        <v>2010</v>
      </c>
      <c r="C14" s="572" t="str">
        <f>HLOOKUP(Introduction!$G$4,nametranslations,24,FALSE)</f>
        <v>Total</v>
      </c>
      <c r="D14" s="575">
        <f>IF(ISBLANK(Regressions!D24), " ", Regressions!D24)</f>
        <v>5381922</v>
      </c>
      <c r="E14" s="576">
        <f>IF(ISNUMBER(Regressions!E24),ROUND(Regressions!E24, 1), NA())</f>
        <v>24.1</v>
      </c>
      <c r="F14" s="577">
        <f>IF(ISNUMBER(Regressions!F24),ROUND(Regressions!F24, 1), NA())</f>
        <v>12.4</v>
      </c>
      <c r="G14" s="578">
        <f>IF(ISNUMBER(Regressions!G24),ROUND(Regressions!G24, 1), NA())</f>
        <v>12.4</v>
      </c>
      <c r="H14" s="579">
        <f>IF(ISNUMBER(Regressions!H24),ROUND(Regressions!H24, 1), NA())</f>
        <v>0</v>
      </c>
      <c r="I14" s="580">
        <f>IF(ISNUMBER(Regressions!I24),ROUND(Regressions!I24, 1), NA())</f>
        <v>87.6</v>
      </c>
      <c r="J14" s="581">
        <f>IF(ISNUMBER(Regressions!K24),ROUND(Regressions!K24, 1), NA())</f>
        <v>21.9</v>
      </c>
      <c r="K14" s="577" t="e">
        <f>IF(ISNUMBER(Regressions!L24),ROUND(Regressions!L24, 1), NA())</f>
        <v>#N/A</v>
      </c>
      <c r="L14" s="582" t="e">
        <f>IF(ISNUMBER(Regressions!M24),ROUND(Regressions!M24, 1), NA())</f>
        <v>#N/A</v>
      </c>
      <c r="M14" s="579" t="e">
        <f>IF(ISNUMBER(Regressions!N24),ROUND(Regressions!N24, 1), NA())</f>
        <v>#N/A</v>
      </c>
      <c r="N14" s="580">
        <f>IF(ISNUMBER(Regressions!O24),ROUND(Regressions!O24, 1), NA())</f>
        <v>78.099999999999994</v>
      </c>
      <c r="O14" s="581" t="e">
        <f>IF(ISNUMBER(Regressions!Q24),ROUND(Regressions!Q24, 1), NA())</f>
        <v>#N/A</v>
      </c>
      <c r="P14" s="577" t="e">
        <f>IF(ISNUMBER(Regressions!R24),ROUND(Regressions!R24, 1), NA())</f>
        <v>#N/A</v>
      </c>
      <c r="Q14" s="583" t="e">
        <f>IF(ISNUMBER(Regressions!S24),ROUND(Regressions!S24, 1), NA())</f>
        <v>#N/A</v>
      </c>
      <c r="R14" s="579" t="e">
        <f>IF(ISNUMBER(Regressions!T24),ROUND(Regressions!T24, 1), NA())</f>
        <v>#N/A</v>
      </c>
      <c r="S14" s="580" t="e">
        <f>IF(ISNUMBER(Regressions!U24),ROUND(Regressions!U24, 1), NA())</f>
        <v>#N/A</v>
      </c>
    </row>
    <row r="15" spans="1:19" x14ac:dyDescent="0.25">
      <c r="A15" s="572" t="str">
        <f>+Introduction!$C$7</f>
        <v>Tchad</v>
      </c>
      <c r="B15" s="573">
        <f>IF(ISBLANK(Regressions!B25), " ", Regressions!B25)</f>
        <v>2011</v>
      </c>
      <c r="C15" s="572" t="str">
        <f>HLOOKUP(Introduction!$G$4,nametranslations,24,FALSE)</f>
        <v>Total</v>
      </c>
      <c r="D15" s="575">
        <f>IF(ISBLANK(Regressions!D25), " ", Regressions!D25)</f>
        <v>5587406</v>
      </c>
      <c r="E15" s="576">
        <f>IF(ISNUMBER(Regressions!E25),ROUND(Regressions!E25, 1), NA())</f>
        <v>24.1</v>
      </c>
      <c r="F15" s="577">
        <f>IF(ISNUMBER(Regressions!F25),ROUND(Regressions!F25, 1), NA())</f>
        <v>15.1</v>
      </c>
      <c r="G15" s="578">
        <f>IF(ISNUMBER(Regressions!G25),ROUND(Regressions!G25, 1), NA())</f>
        <v>15.1</v>
      </c>
      <c r="H15" s="579">
        <f>IF(ISNUMBER(Regressions!H25),ROUND(Regressions!H25, 1), NA())</f>
        <v>0</v>
      </c>
      <c r="I15" s="580">
        <f>IF(ISNUMBER(Regressions!I25),ROUND(Regressions!I25, 1), NA())</f>
        <v>84.9</v>
      </c>
      <c r="J15" s="581">
        <f>IF(ISNUMBER(Regressions!K25),ROUND(Regressions!K25, 1), NA())</f>
        <v>21.9</v>
      </c>
      <c r="K15" s="577" t="e">
        <f>IF(ISNUMBER(Regressions!L25),ROUND(Regressions!L25, 1), NA())</f>
        <v>#N/A</v>
      </c>
      <c r="L15" s="582" t="e">
        <f>IF(ISNUMBER(Regressions!M25),ROUND(Regressions!M25, 1), NA())</f>
        <v>#N/A</v>
      </c>
      <c r="M15" s="579" t="e">
        <f>IF(ISNUMBER(Regressions!N25),ROUND(Regressions!N25, 1), NA())</f>
        <v>#N/A</v>
      </c>
      <c r="N15" s="580">
        <f>IF(ISNUMBER(Regressions!O25),ROUND(Regressions!O25, 1), NA())</f>
        <v>78.099999999999994</v>
      </c>
      <c r="O15" s="581" t="e">
        <f>IF(ISNUMBER(Regressions!Q25),ROUND(Regressions!Q25, 1), NA())</f>
        <v>#N/A</v>
      </c>
      <c r="P15" s="577" t="e">
        <f>IF(ISNUMBER(Regressions!R25),ROUND(Regressions!R25, 1), NA())</f>
        <v>#N/A</v>
      </c>
      <c r="Q15" s="583" t="e">
        <f>IF(ISNUMBER(Regressions!S25),ROUND(Regressions!S25, 1), NA())</f>
        <v>#N/A</v>
      </c>
      <c r="R15" s="579" t="e">
        <f>IF(ISNUMBER(Regressions!T25),ROUND(Regressions!T25, 1), NA())</f>
        <v>#N/A</v>
      </c>
      <c r="S15" s="580" t="e">
        <f>IF(ISNUMBER(Regressions!U25),ROUND(Regressions!U25, 1), NA())</f>
        <v>#N/A</v>
      </c>
    </row>
    <row r="16" spans="1:19" x14ac:dyDescent="0.25">
      <c r="A16" s="572" t="str">
        <f>+Introduction!$C$7</f>
        <v>Tchad</v>
      </c>
      <c r="B16" s="573">
        <f>IF(ISBLANK(Regressions!B26), " ", Regressions!B26)</f>
        <v>2012</v>
      </c>
      <c r="C16" s="572" t="str">
        <f>HLOOKUP(Introduction!$G$4,nametranslations,24,FALSE)</f>
        <v>Total</v>
      </c>
      <c r="D16" s="575">
        <f>IF(ISBLANK(Regressions!D26), " ", Regressions!D26)</f>
        <v>5791322</v>
      </c>
      <c r="E16" s="576">
        <f>IF(ISNUMBER(Regressions!E26),ROUND(Regressions!E26, 1), NA())</f>
        <v>24.1</v>
      </c>
      <c r="F16" s="577">
        <f>IF(ISNUMBER(Regressions!F26),ROUND(Regressions!F26, 1), NA())</f>
        <v>17.8</v>
      </c>
      <c r="G16" s="578">
        <f>IF(ISNUMBER(Regressions!G26),ROUND(Regressions!G26, 1), NA())</f>
        <v>17.399999999999999</v>
      </c>
      <c r="H16" s="579">
        <f>IF(ISNUMBER(Regressions!H26),ROUND(Regressions!H26, 1), NA())</f>
        <v>0.4</v>
      </c>
      <c r="I16" s="580">
        <f>IF(ISNUMBER(Regressions!I26),ROUND(Regressions!I26, 1), NA())</f>
        <v>82.2</v>
      </c>
      <c r="J16" s="581">
        <f>IF(ISNUMBER(Regressions!K26),ROUND(Regressions!K26, 1), NA())</f>
        <v>21.9</v>
      </c>
      <c r="K16" s="577" t="e">
        <f>IF(ISNUMBER(Regressions!L26),ROUND(Regressions!L26, 1), NA())</f>
        <v>#N/A</v>
      </c>
      <c r="L16" s="582" t="e">
        <f>IF(ISNUMBER(Regressions!M26),ROUND(Regressions!M26, 1), NA())</f>
        <v>#N/A</v>
      </c>
      <c r="M16" s="579" t="e">
        <f>IF(ISNUMBER(Regressions!N26),ROUND(Regressions!N26, 1), NA())</f>
        <v>#N/A</v>
      </c>
      <c r="N16" s="580">
        <f>IF(ISNUMBER(Regressions!O26),ROUND(Regressions!O26, 1), NA())</f>
        <v>78.099999999999994</v>
      </c>
      <c r="O16" s="581" t="e">
        <f>IF(ISNUMBER(Regressions!Q26),ROUND(Regressions!Q26, 1), NA())</f>
        <v>#N/A</v>
      </c>
      <c r="P16" s="577" t="e">
        <f>IF(ISNUMBER(Regressions!R26),ROUND(Regressions!R26, 1), NA())</f>
        <v>#N/A</v>
      </c>
      <c r="Q16" s="583">
        <f>IF(ISNUMBER(Regressions!S26),ROUND(Regressions!S26, 1), NA())</f>
        <v>24.9</v>
      </c>
      <c r="R16" s="579" t="e">
        <f>IF(ISNUMBER(Regressions!T26),ROUND(Regressions!T26, 1), NA())</f>
        <v>#N/A</v>
      </c>
      <c r="S16" s="580" t="e">
        <f>IF(ISNUMBER(Regressions!U26),ROUND(Regressions!U26, 1), NA())</f>
        <v>#N/A</v>
      </c>
    </row>
    <row r="17" spans="1:19" x14ac:dyDescent="0.25">
      <c r="A17" s="572" t="str">
        <f>+Introduction!$C$7</f>
        <v>Tchad</v>
      </c>
      <c r="B17" s="573">
        <f>IF(ISBLANK(Regressions!B27), " ", Regressions!B27)</f>
        <v>2013</v>
      </c>
      <c r="C17" s="572" t="str">
        <f>HLOOKUP(Introduction!$G$4,nametranslations,24,FALSE)</f>
        <v>Total</v>
      </c>
      <c r="D17" s="575">
        <f>IF(ISBLANK(Regressions!D27), " ", Regressions!D27)</f>
        <v>5996913</v>
      </c>
      <c r="E17" s="576">
        <f>IF(ISNUMBER(Regressions!E27),ROUND(Regressions!E27, 1), NA())</f>
        <v>24.1</v>
      </c>
      <c r="F17" s="577">
        <f>IF(ISNUMBER(Regressions!F27),ROUND(Regressions!F27, 1), NA())</f>
        <v>20.5</v>
      </c>
      <c r="G17" s="578">
        <f>IF(ISNUMBER(Regressions!G27),ROUND(Regressions!G27, 1), NA())</f>
        <v>17.399999999999999</v>
      </c>
      <c r="H17" s="579">
        <f>IF(ISNUMBER(Regressions!H27),ROUND(Regressions!H27, 1), NA())</f>
        <v>3.1</v>
      </c>
      <c r="I17" s="580">
        <f>IF(ISNUMBER(Regressions!I27),ROUND(Regressions!I27, 1), NA())</f>
        <v>79.5</v>
      </c>
      <c r="J17" s="581">
        <f>IF(ISNUMBER(Regressions!K27),ROUND(Regressions!K27, 1), NA())</f>
        <v>21.9</v>
      </c>
      <c r="K17" s="577" t="e">
        <f>IF(ISNUMBER(Regressions!L27),ROUND(Regressions!L27, 1), NA())</f>
        <v>#N/A</v>
      </c>
      <c r="L17" s="582" t="e">
        <f>IF(ISNUMBER(Regressions!M27),ROUND(Regressions!M27, 1), NA())</f>
        <v>#N/A</v>
      </c>
      <c r="M17" s="579" t="e">
        <f>IF(ISNUMBER(Regressions!N27),ROUND(Regressions!N27, 1), NA())</f>
        <v>#N/A</v>
      </c>
      <c r="N17" s="580">
        <f>IF(ISNUMBER(Regressions!O27),ROUND(Regressions!O27, 1), NA())</f>
        <v>78.099999999999994</v>
      </c>
      <c r="O17" s="581" t="e">
        <f>IF(ISNUMBER(Regressions!Q27),ROUND(Regressions!Q27, 1), NA())</f>
        <v>#N/A</v>
      </c>
      <c r="P17" s="577" t="e">
        <f>IF(ISNUMBER(Regressions!R27),ROUND(Regressions!R27, 1), NA())</f>
        <v>#N/A</v>
      </c>
      <c r="Q17" s="583">
        <f>IF(ISNUMBER(Regressions!S27),ROUND(Regressions!S27, 1), NA())</f>
        <v>24.9</v>
      </c>
      <c r="R17" s="579" t="e">
        <f>IF(ISNUMBER(Regressions!T27),ROUND(Regressions!T27, 1), NA())</f>
        <v>#N/A</v>
      </c>
      <c r="S17" s="580" t="e">
        <f>IF(ISNUMBER(Regressions!U27),ROUND(Regressions!U27, 1), NA())</f>
        <v>#N/A</v>
      </c>
    </row>
    <row r="18" spans="1:19" x14ac:dyDescent="0.25">
      <c r="A18" s="572" t="str">
        <f>+Introduction!$C$7</f>
        <v>Tchad</v>
      </c>
      <c r="B18" s="573">
        <f>IF(ISBLANK(Regressions!B28), " ", Regressions!B28)</f>
        <v>2014</v>
      </c>
      <c r="C18" s="572" t="str">
        <f>HLOOKUP(Introduction!$G$4,nametranslations,24,FALSE)</f>
        <v>Total</v>
      </c>
      <c r="D18" s="575">
        <f>IF(ISBLANK(Regressions!D28), " ", Regressions!D28)</f>
        <v>6226087</v>
      </c>
      <c r="E18" s="576">
        <f>IF(ISNUMBER(Regressions!E28),ROUND(Regressions!E28, 1), NA())</f>
        <v>24.1</v>
      </c>
      <c r="F18" s="577">
        <f>IF(ISNUMBER(Regressions!F28),ROUND(Regressions!F28, 1), NA())</f>
        <v>23.2</v>
      </c>
      <c r="G18" s="578">
        <f>IF(ISNUMBER(Regressions!G28),ROUND(Regressions!G28, 1), NA())</f>
        <v>18.7</v>
      </c>
      <c r="H18" s="579">
        <f>IF(ISNUMBER(Regressions!H28),ROUND(Regressions!H28, 1), NA())</f>
        <v>4.5</v>
      </c>
      <c r="I18" s="580">
        <f>IF(ISNUMBER(Regressions!I28),ROUND(Regressions!I28, 1), NA())</f>
        <v>76.8</v>
      </c>
      <c r="J18" s="581">
        <f>IF(ISNUMBER(Regressions!K28),ROUND(Regressions!K28, 1), NA())</f>
        <v>21.9</v>
      </c>
      <c r="K18" s="577" t="e">
        <f>IF(ISNUMBER(Regressions!L28),ROUND(Regressions!L28, 1), NA())</f>
        <v>#N/A</v>
      </c>
      <c r="L18" s="582" t="e">
        <f>IF(ISNUMBER(Regressions!M28),ROUND(Regressions!M28, 1), NA())</f>
        <v>#N/A</v>
      </c>
      <c r="M18" s="579" t="e">
        <f>IF(ISNUMBER(Regressions!N28),ROUND(Regressions!N28, 1), NA())</f>
        <v>#N/A</v>
      </c>
      <c r="N18" s="580">
        <f>IF(ISNUMBER(Regressions!O28),ROUND(Regressions!O28, 1), NA())</f>
        <v>78.099999999999994</v>
      </c>
      <c r="O18" s="581" t="e">
        <f>IF(ISNUMBER(Regressions!Q28),ROUND(Regressions!Q28, 1), NA())</f>
        <v>#N/A</v>
      </c>
      <c r="P18" s="577" t="e">
        <f>IF(ISNUMBER(Regressions!R28),ROUND(Regressions!R28, 1), NA())</f>
        <v>#N/A</v>
      </c>
      <c r="Q18" s="583">
        <f>IF(ISNUMBER(Regressions!S28),ROUND(Regressions!S28, 1), NA())</f>
        <v>24.9</v>
      </c>
      <c r="R18" s="579" t="e">
        <f>IF(ISNUMBER(Regressions!T28),ROUND(Regressions!T28, 1), NA())</f>
        <v>#N/A</v>
      </c>
      <c r="S18" s="580" t="e">
        <f>IF(ISNUMBER(Regressions!U28),ROUND(Regressions!U28, 1), NA())</f>
        <v>#N/A</v>
      </c>
    </row>
    <row r="19" spans="1:19" x14ac:dyDescent="0.25">
      <c r="A19" s="572" t="str">
        <f>+Introduction!$C$7</f>
        <v>Tchad</v>
      </c>
      <c r="B19" s="573">
        <f>IF(ISBLANK(Regressions!B29), " ", Regressions!B29)</f>
        <v>2015</v>
      </c>
      <c r="C19" s="572" t="str">
        <f>HLOOKUP(Introduction!$G$4,nametranslations,24,FALSE)</f>
        <v>Total</v>
      </c>
      <c r="D19" s="575">
        <f>IF(ISBLANK(Regressions!D29), " ", Regressions!D29)</f>
        <v>6454470</v>
      </c>
      <c r="E19" s="576">
        <f>IF(ISNUMBER(Regressions!E29),ROUND(Regressions!E29, 1), NA())</f>
        <v>28.1</v>
      </c>
      <c r="F19" s="577">
        <f>IF(ISNUMBER(Regressions!F29),ROUND(Regressions!F29, 1), NA())</f>
        <v>25.9</v>
      </c>
      <c r="G19" s="578">
        <f>IF(ISNUMBER(Regressions!G29),ROUND(Regressions!G29, 1), NA())</f>
        <v>20</v>
      </c>
      <c r="H19" s="579">
        <f>IF(ISNUMBER(Regressions!H29),ROUND(Regressions!H29, 1), NA())</f>
        <v>5.8</v>
      </c>
      <c r="I19" s="580">
        <f>IF(ISNUMBER(Regressions!I29),ROUND(Regressions!I29, 1), NA())</f>
        <v>74.099999999999994</v>
      </c>
      <c r="J19" s="581" t="e">
        <f>IF(ISNUMBER(Regressions!K29),ROUND(Regressions!K29, 1), NA())</f>
        <v>#N/A</v>
      </c>
      <c r="K19" s="577" t="e">
        <f>IF(ISNUMBER(Regressions!L29),ROUND(Regressions!L29, 1), NA())</f>
        <v>#N/A</v>
      </c>
      <c r="L19" s="582">
        <f>IF(ISNUMBER(Regressions!M29),ROUND(Regressions!M29, 1), NA())</f>
        <v>27.5</v>
      </c>
      <c r="M19" s="579" t="e">
        <f>IF(ISNUMBER(Regressions!N29),ROUND(Regressions!N29, 1), NA())</f>
        <v>#N/A</v>
      </c>
      <c r="N19" s="580" t="e">
        <f>IF(ISNUMBER(Regressions!O29),ROUND(Regressions!O29, 1), NA())</f>
        <v>#N/A</v>
      </c>
      <c r="O19" s="581" t="e">
        <f>IF(ISNUMBER(Regressions!Q29),ROUND(Regressions!Q29, 1), NA())</f>
        <v>#N/A</v>
      </c>
      <c r="P19" s="577">
        <f>IF(ISNUMBER(Regressions!R29),ROUND(Regressions!R29, 1), NA())</f>
        <v>57.3</v>
      </c>
      <c r="Q19" s="583">
        <f>IF(ISNUMBER(Regressions!S29),ROUND(Regressions!S29, 1), NA())</f>
        <v>24.9</v>
      </c>
      <c r="R19" s="579">
        <f>IF(ISNUMBER(Regressions!T29),ROUND(Regressions!T29, 1), NA())</f>
        <v>32.299999999999997</v>
      </c>
      <c r="S19" s="580">
        <f>IF(ISNUMBER(Regressions!U29),ROUND(Regressions!U29, 1), NA())</f>
        <v>42.7</v>
      </c>
    </row>
    <row r="20" spans="1:19" x14ac:dyDescent="0.25">
      <c r="A20" s="572" t="str">
        <f>+Introduction!$C$7</f>
        <v>Tchad</v>
      </c>
      <c r="B20" s="573">
        <f>IF(ISBLANK(Regressions!B30), " ", Regressions!B30)</f>
        <v>2016</v>
      </c>
      <c r="C20" s="572" t="str">
        <f>HLOOKUP(Introduction!$G$4,nametranslations,24,FALSE)</f>
        <v>Total</v>
      </c>
      <c r="D20" s="575">
        <f>IF(ISBLANK(Regressions!D30), " ", Regressions!D30)</f>
        <v>6670171</v>
      </c>
      <c r="E20" s="576">
        <f>IF(ISNUMBER(Regressions!E30),ROUND(Regressions!E30, 1), NA())</f>
        <v>32.200000000000003</v>
      </c>
      <c r="F20" s="577">
        <f>IF(ISNUMBER(Regressions!F30),ROUND(Regressions!F30, 1), NA())</f>
        <v>28.5</v>
      </c>
      <c r="G20" s="578">
        <f>IF(ISNUMBER(Regressions!G30),ROUND(Regressions!G30, 1), NA())</f>
        <v>21.4</v>
      </c>
      <c r="H20" s="579">
        <f>IF(ISNUMBER(Regressions!H30),ROUND(Regressions!H30, 1), NA())</f>
        <v>7.2</v>
      </c>
      <c r="I20" s="580">
        <f>IF(ISNUMBER(Regressions!I30),ROUND(Regressions!I30, 1), NA())</f>
        <v>71.5</v>
      </c>
      <c r="J20" s="581" t="e">
        <f>IF(ISNUMBER(Regressions!K30),ROUND(Regressions!K30, 1), NA())</f>
        <v>#N/A</v>
      </c>
      <c r="K20" s="577" t="e">
        <f>IF(ISNUMBER(Regressions!L30),ROUND(Regressions!L30, 1), NA())</f>
        <v>#N/A</v>
      </c>
      <c r="L20" s="582">
        <f>IF(ISNUMBER(Regressions!M30),ROUND(Regressions!M30, 1), NA())</f>
        <v>27.5</v>
      </c>
      <c r="M20" s="579" t="e">
        <f>IF(ISNUMBER(Regressions!N30),ROUND(Regressions!N30, 1), NA())</f>
        <v>#N/A</v>
      </c>
      <c r="N20" s="580" t="e">
        <f>IF(ISNUMBER(Regressions!O30),ROUND(Regressions!O30, 1), NA())</f>
        <v>#N/A</v>
      </c>
      <c r="O20" s="581">
        <f>IF(ISNUMBER(Regressions!Q30),ROUND(Regressions!Q30, 1), NA())</f>
        <v>51.7</v>
      </c>
      <c r="P20" s="577">
        <f>IF(ISNUMBER(Regressions!R30),ROUND(Regressions!R30, 1), NA())</f>
        <v>51.7</v>
      </c>
      <c r="Q20" s="583">
        <f>IF(ISNUMBER(Regressions!S30),ROUND(Regressions!S30, 1), NA())</f>
        <v>24.9</v>
      </c>
      <c r="R20" s="579">
        <f>IF(ISNUMBER(Regressions!T30),ROUND(Regressions!T30, 1), NA())</f>
        <v>26.8</v>
      </c>
      <c r="S20" s="580">
        <f>IF(ISNUMBER(Regressions!U30),ROUND(Regressions!U30, 1), NA())</f>
        <v>48.3</v>
      </c>
    </row>
    <row r="21" spans="1:19" x14ac:dyDescent="0.25">
      <c r="A21" s="572" t="str">
        <f>+Introduction!$C$7</f>
        <v>Tchad</v>
      </c>
      <c r="B21" s="573">
        <f>IF(ISBLANK(Regressions!B31), " ", Regressions!B31)</f>
        <v>2017</v>
      </c>
      <c r="C21" s="572" t="str">
        <f>HLOOKUP(Introduction!$G$4,nametranslations,24,FALSE)</f>
        <v>Total</v>
      </c>
      <c r="D21" s="575">
        <f>IF(ISBLANK(Regressions!D31), " ", Regressions!D31)</f>
        <v>6901747</v>
      </c>
      <c r="E21" s="576">
        <f>IF(ISNUMBER(Regressions!E31),ROUND(Regressions!E31, 1), NA())</f>
        <v>36.299999999999997</v>
      </c>
      <c r="F21" s="577">
        <f>IF(ISNUMBER(Regressions!F31),ROUND(Regressions!F31, 1), NA())</f>
        <v>31.2</v>
      </c>
      <c r="G21" s="578">
        <f>IF(ISNUMBER(Regressions!G31),ROUND(Regressions!G31, 1), NA())</f>
        <v>22.7</v>
      </c>
      <c r="H21" s="579">
        <f>IF(ISNUMBER(Regressions!H31),ROUND(Regressions!H31, 1), NA())</f>
        <v>8.6</v>
      </c>
      <c r="I21" s="580">
        <f>IF(ISNUMBER(Regressions!I31),ROUND(Regressions!I31, 1), NA())</f>
        <v>68.8</v>
      </c>
      <c r="J21" s="581" t="e">
        <f>IF(ISNUMBER(Regressions!K31),ROUND(Regressions!K31, 1), NA())</f>
        <v>#N/A</v>
      </c>
      <c r="K21" s="577" t="e">
        <f>IF(ISNUMBER(Regressions!L31),ROUND(Regressions!L31, 1), NA())</f>
        <v>#N/A</v>
      </c>
      <c r="L21" s="582">
        <f>IF(ISNUMBER(Regressions!M31),ROUND(Regressions!M31, 1), NA())</f>
        <v>27.5</v>
      </c>
      <c r="M21" s="579" t="e">
        <f>IF(ISNUMBER(Regressions!N31),ROUND(Regressions!N31, 1), NA())</f>
        <v>#N/A</v>
      </c>
      <c r="N21" s="580" t="e">
        <f>IF(ISNUMBER(Regressions!O31),ROUND(Regressions!O31, 1), NA())</f>
        <v>#N/A</v>
      </c>
      <c r="O21" s="581">
        <f>IF(ISNUMBER(Regressions!Q31),ROUND(Regressions!Q31, 1), NA())</f>
        <v>51.7</v>
      </c>
      <c r="P21" s="577">
        <f>IF(ISNUMBER(Regressions!R31),ROUND(Regressions!R31, 1), NA())</f>
        <v>51.7</v>
      </c>
      <c r="Q21" s="583">
        <f>IF(ISNUMBER(Regressions!S31),ROUND(Regressions!S31, 1), NA())</f>
        <v>22.8</v>
      </c>
      <c r="R21" s="579">
        <f>IF(ISNUMBER(Regressions!T31),ROUND(Regressions!T31, 1), NA())</f>
        <v>28.9</v>
      </c>
      <c r="S21" s="580">
        <f>IF(ISNUMBER(Regressions!U31),ROUND(Regressions!U31, 1), NA())</f>
        <v>48.3</v>
      </c>
    </row>
    <row r="22" spans="1:19" x14ac:dyDescent="0.25">
      <c r="A22" s="572" t="str">
        <f>+Introduction!$C$7</f>
        <v>Tchad</v>
      </c>
      <c r="B22" s="573">
        <f>IF(ISBLANK(Regressions!B32), " ", Regressions!B32)</f>
        <v>2018</v>
      </c>
      <c r="C22" s="572" t="str">
        <f>HLOOKUP(Introduction!$G$4,nametranslations,24,FALSE)</f>
        <v>Total</v>
      </c>
      <c r="D22" s="575">
        <f>IF(ISBLANK(Regressions!D32), " ", Regressions!D32)</f>
        <v>7138397</v>
      </c>
      <c r="E22" s="576">
        <f>IF(ISNUMBER(Regressions!E32),ROUND(Regressions!E32, 1), NA())</f>
        <v>40.4</v>
      </c>
      <c r="F22" s="577">
        <f>IF(ISNUMBER(Regressions!F32),ROUND(Regressions!F32, 1), NA())</f>
        <v>33.9</v>
      </c>
      <c r="G22" s="578">
        <f>IF(ISNUMBER(Regressions!G32),ROUND(Regressions!G32, 1), NA())</f>
        <v>24</v>
      </c>
      <c r="H22" s="579">
        <f>IF(ISNUMBER(Regressions!H32),ROUND(Regressions!H32, 1), NA())</f>
        <v>9.9</v>
      </c>
      <c r="I22" s="580">
        <f>IF(ISNUMBER(Regressions!I32),ROUND(Regressions!I32, 1), NA())</f>
        <v>66.099999999999994</v>
      </c>
      <c r="J22" s="581" t="e">
        <f>IF(ISNUMBER(Regressions!K32),ROUND(Regressions!K32, 1), NA())</f>
        <v>#N/A</v>
      </c>
      <c r="K22" s="577" t="e">
        <f>IF(ISNUMBER(Regressions!L32),ROUND(Regressions!L32, 1), NA())</f>
        <v>#N/A</v>
      </c>
      <c r="L22" s="582">
        <f>IF(ISNUMBER(Regressions!M32),ROUND(Regressions!M32, 1), NA())</f>
        <v>27.5</v>
      </c>
      <c r="M22" s="579" t="e">
        <f>IF(ISNUMBER(Regressions!N32),ROUND(Regressions!N32, 1), NA())</f>
        <v>#N/A</v>
      </c>
      <c r="N22" s="580" t="e">
        <f>IF(ISNUMBER(Regressions!O32),ROUND(Regressions!O32, 1), NA())</f>
        <v>#N/A</v>
      </c>
      <c r="O22" s="581">
        <f>IF(ISNUMBER(Regressions!Q32),ROUND(Regressions!Q32, 1), NA())</f>
        <v>51.7</v>
      </c>
      <c r="P22" s="577">
        <f>IF(ISNUMBER(Regressions!R32),ROUND(Regressions!R32, 1), NA())</f>
        <v>51.7</v>
      </c>
      <c r="Q22" s="583">
        <f>IF(ISNUMBER(Regressions!S32),ROUND(Regressions!S32, 1), NA())</f>
        <v>20.6</v>
      </c>
      <c r="R22" s="579">
        <f>IF(ISNUMBER(Regressions!T32),ROUND(Regressions!T32, 1), NA())</f>
        <v>31.1</v>
      </c>
      <c r="S22" s="580">
        <f>IF(ISNUMBER(Regressions!U32),ROUND(Regressions!U32, 1), NA())</f>
        <v>48.3</v>
      </c>
    </row>
    <row r="23" spans="1:19" x14ac:dyDescent="0.25">
      <c r="A23" s="572" t="str">
        <f>+Introduction!$C$7</f>
        <v>Tchad</v>
      </c>
      <c r="B23" s="573">
        <f>IF(ISBLANK(Regressions!B33), " ", Regressions!B33)</f>
        <v>2019</v>
      </c>
      <c r="C23" s="572" t="str">
        <f>HLOOKUP(Introduction!$G$4,nametranslations,24,FALSE)</f>
        <v>Total</v>
      </c>
      <c r="D23" s="575">
        <f>IF(ISBLANK(Regressions!D33), " ", Regressions!D33)</f>
        <v>7383511</v>
      </c>
      <c r="E23" s="576">
        <f>IF(ISNUMBER(Regressions!E33),ROUND(Regressions!E33, 1), NA())</f>
        <v>44.5</v>
      </c>
      <c r="F23" s="577">
        <f>IF(ISNUMBER(Regressions!F33),ROUND(Regressions!F33, 1), NA())</f>
        <v>36.6</v>
      </c>
      <c r="G23" s="578">
        <f>IF(ISNUMBER(Regressions!G33),ROUND(Regressions!G33, 1), NA())</f>
        <v>25.3</v>
      </c>
      <c r="H23" s="579">
        <f>IF(ISNUMBER(Regressions!H33),ROUND(Regressions!H33, 1), NA())</f>
        <v>11.3</v>
      </c>
      <c r="I23" s="580">
        <f>IF(ISNUMBER(Regressions!I33),ROUND(Regressions!I33, 1), NA())</f>
        <v>63.4</v>
      </c>
      <c r="J23" s="581" t="e">
        <f>IF(ISNUMBER(Regressions!K33),ROUND(Regressions!K33, 1), NA())</f>
        <v>#N/A</v>
      </c>
      <c r="K23" s="577" t="e">
        <f>IF(ISNUMBER(Regressions!L33),ROUND(Regressions!L33, 1), NA())</f>
        <v>#N/A</v>
      </c>
      <c r="L23" s="582">
        <f>IF(ISNUMBER(Regressions!M33),ROUND(Regressions!M33, 1), NA())</f>
        <v>27.5</v>
      </c>
      <c r="M23" s="579" t="e">
        <f>IF(ISNUMBER(Regressions!N33),ROUND(Regressions!N33, 1), NA())</f>
        <v>#N/A</v>
      </c>
      <c r="N23" s="580" t="e">
        <f>IF(ISNUMBER(Regressions!O33),ROUND(Regressions!O33, 1), NA())</f>
        <v>#N/A</v>
      </c>
      <c r="O23" s="581">
        <f>IF(ISNUMBER(Regressions!Q33),ROUND(Regressions!Q33, 1), NA())</f>
        <v>51.7</v>
      </c>
      <c r="P23" s="577">
        <f>IF(ISNUMBER(Regressions!R33),ROUND(Regressions!R33, 1), NA())</f>
        <v>51.7</v>
      </c>
      <c r="Q23" s="583">
        <f>IF(ISNUMBER(Regressions!S33),ROUND(Regressions!S33, 1), NA())</f>
        <v>18.5</v>
      </c>
      <c r="R23" s="579">
        <f>IF(ISNUMBER(Regressions!T33),ROUND(Regressions!T33, 1), NA())</f>
        <v>33.299999999999997</v>
      </c>
      <c r="S23" s="580">
        <f>IF(ISNUMBER(Regressions!U33),ROUND(Regressions!U33, 1), NA())</f>
        <v>48.3</v>
      </c>
    </row>
    <row r="24" spans="1:19" x14ac:dyDescent="0.25">
      <c r="A24" s="572" t="str">
        <f>+Introduction!$C$7</f>
        <v>Tchad</v>
      </c>
      <c r="B24" s="573">
        <f>IF(ISBLANK(Regressions!B34), " ", Regressions!B34)</f>
        <v>2020</v>
      </c>
      <c r="C24" s="572" t="str">
        <f>HLOOKUP(Introduction!$G$4,nametranslations,24,FALSE)</f>
        <v>Total</v>
      </c>
      <c r="D24" s="575">
        <f>IF(ISBLANK(Regressions!D34), " ", Regressions!D34)</f>
        <v>7614988</v>
      </c>
      <c r="E24" s="576">
        <f>IF(ISNUMBER(Regressions!E34),ROUND(Regressions!E34, 1), NA())</f>
        <v>48.5</v>
      </c>
      <c r="F24" s="577">
        <f>IF(ISNUMBER(Regressions!F34),ROUND(Regressions!F34, 1), NA())</f>
        <v>39.299999999999997</v>
      </c>
      <c r="G24" s="578">
        <f>IF(ISNUMBER(Regressions!G34),ROUND(Regressions!G34, 1), NA())</f>
        <v>26.7</v>
      </c>
      <c r="H24" s="579">
        <f>IF(ISNUMBER(Regressions!H34),ROUND(Regressions!H34, 1), NA())</f>
        <v>12.6</v>
      </c>
      <c r="I24" s="580">
        <f>IF(ISNUMBER(Regressions!I34),ROUND(Regressions!I34, 1), NA())</f>
        <v>60.7</v>
      </c>
      <c r="J24" s="581" t="e">
        <f>IF(ISNUMBER(Regressions!K34),ROUND(Regressions!K34, 1), NA())</f>
        <v>#N/A</v>
      </c>
      <c r="K24" s="577" t="e">
        <f>IF(ISNUMBER(Regressions!L34),ROUND(Regressions!L34, 1), NA())</f>
        <v>#N/A</v>
      </c>
      <c r="L24" s="582">
        <f>IF(ISNUMBER(Regressions!M34),ROUND(Regressions!M34, 1), NA())</f>
        <v>27.5</v>
      </c>
      <c r="M24" s="579" t="e">
        <f>IF(ISNUMBER(Regressions!N34),ROUND(Regressions!N34, 1), NA())</f>
        <v>#N/A</v>
      </c>
      <c r="N24" s="580" t="e">
        <f>IF(ISNUMBER(Regressions!O34),ROUND(Regressions!O34, 1), NA())</f>
        <v>#N/A</v>
      </c>
      <c r="O24" s="581">
        <f>IF(ISNUMBER(Regressions!Q34),ROUND(Regressions!Q34, 1), NA())</f>
        <v>51.7</v>
      </c>
      <c r="P24" s="577">
        <f>IF(ISNUMBER(Regressions!R34),ROUND(Regressions!R34, 1), NA())</f>
        <v>51.7</v>
      </c>
      <c r="Q24" s="583">
        <f>IF(ISNUMBER(Regressions!S34),ROUND(Regressions!S34, 1), NA())</f>
        <v>16.3</v>
      </c>
      <c r="R24" s="579">
        <f>IF(ISNUMBER(Regressions!T34),ROUND(Regressions!T34, 1), NA())</f>
        <v>35.4</v>
      </c>
      <c r="S24" s="580">
        <f>IF(ISNUMBER(Regressions!U34),ROUND(Regressions!U34, 1), NA())</f>
        <v>48.3</v>
      </c>
    </row>
    <row r="25" spans="1:19" x14ac:dyDescent="0.25">
      <c r="A25" s="572" t="str">
        <f>+Introduction!$C$7</f>
        <v>Tchad</v>
      </c>
      <c r="B25" s="573">
        <f>IF(ISBLANK(Regressions!B35), " ", Regressions!B35)</f>
        <v>2021</v>
      </c>
      <c r="C25" s="572" t="str">
        <f>HLOOKUP(Introduction!$G$4,nametranslations,24,FALSE)</f>
        <v>Total</v>
      </c>
      <c r="D25" s="575">
        <f>IF(ISBLANK(Regressions!D35), " ", Regressions!D35)</f>
        <v>7860261</v>
      </c>
      <c r="E25" s="581">
        <f>IF(ISNUMBER(Regressions!E35),ROUND(Regressions!E35, 1), NA())</f>
        <v>52.6</v>
      </c>
      <c r="F25" s="584">
        <f>IF(ISNUMBER(Regressions!F35),ROUND(Regressions!F35, 1), NA())</f>
        <v>42</v>
      </c>
      <c r="G25" s="585">
        <f>IF(ISNUMBER(Regressions!G35),ROUND(Regressions!G35, 1), NA())</f>
        <v>28</v>
      </c>
      <c r="H25" s="579">
        <f>IF(ISNUMBER(Regressions!H35),ROUND(Regressions!H35, 1), NA())</f>
        <v>14</v>
      </c>
      <c r="I25" s="580">
        <f>IF(ISNUMBER(Regressions!I35),ROUND(Regressions!I35, 1), NA())</f>
        <v>58</v>
      </c>
      <c r="J25" s="581" t="e">
        <f>IF(ISNUMBER(Regressions!K35),ROUND(Regressions!K35, 1), NA())</f>
        <v>#N/A</v>
      </c>
      <c r="K25" s="584" t="e">
        <f>IF(ISNUMBER(Regressions!L35),ROUND(Regressions!L35, 1), NA())</f>
        <v>#N/A</v>
      </c>
      <c r="L25" s="586">
        <f>IF(ISNUMBER(Regressions!M35),ROUND(Regressions!M35, 1), NA())</f>
        <v>27.5</v>
      </c>
      <c r="M25" s="579" t="e">
        <f>IF(ISNUMBER(Regressions!N35),ROUND(Regressions!N35, 1), NA())</f>
        <v>#N/A</v>
      </c>
      <c r="N25" s="580" t="e">
        <f>IF(ISNUMBER(Regressions!O35),ROUND(Regressions!O35, 1), NA())</f>
        <v>#N/A</v>
      </c>
      <c r="O25" s="581">
        <f>IF(ISNUMBER(Regressions!Q35),ROUND(Regressions!Q35, 1), NA())</f>
        <v>51.7</v>
      </c>
      <c r="P25" s="584">
        <f>IF(ISNUMBER(Regressions!R35),ROUND(Regressions!R35, 1), NA())</f>
        <v>51.7</v>
      </c>
      <c r="Q25" s="587">
        <f>IF(ISNUMBER(Regressions!S35),ROUND(Regressions!S35, 1), NA())</f>
        <v>14.1</v>
      </c>
      <c r="R25" s="579">
        <f>IF(ISNUMBER(Regressions!T35),ROUND(Regressions!T35, 1), NA())</f>
        <v>37.6</v>
      </c>
      <c r="S25" s="580">
        <f>IF(ISNUMBER(Regressions!U35),ROUND(Regressions!U35, 1), NA())</f>
        <v>48.3</v>
      </c>
    </row>
    <row r="26" spans="1:19" x14ac:dyDescent="0.25">
      <c r="A26" s="572" t="str">
        <f>+Introduction!$C$7</f>
        <v>Tchad</v>
      </c>
      <c r="B26" s="573">
        <f>IF(ISBLANK(Regressions!B36), " ", Regressions!B36)</f>
        <v>2022</v>
      </c>
      <c r="C26" s="572" t="str">
        <f>HLOOKUP(Introduction!$G$4,nametranslations,24,FALSE)</f>
        <v>Total</v>
      </c>
      <c r="D26" s="575">
        <f>IF(ISBLANK(Regressions!D36), " ", Regressions!D36)</f>
        <v>8117962</v>
      </c>
      <c r="E26" s="576">
        <f>IF(ISNUMBER(Regressions!E36),ROUND(Regressions!E36, 1), NA())</f>
        <v>56.7</v>
      </c>
      <c r="F26" s="577">
        <f>IF(ISNUMBER(Regressions!F36),ROUND(Regressions!F36, 1), NA())</f>
        <v>44.7</v>
      </c>
      <c r="G26" s="578">
        <f>IF(ISNUMBER(Regressions!G36),ROUND(Regressions!G36, 1), NA())</f>
        <v>29.3</v>
      </c>
      <c r="H26" s="579">
        <f>IF(ISNUMBER(Regressions!H36),ROUND(Regressions!H36, 1), NA())</f>
        <v>15.4</v>
      </c>
      <c r="I26" s="580">
        <f>IF(ISNUMBER(Regressions!I36),ROUND(Regressions!I36, 1), NA())</f>
        <v>55.3</v>
      </c>
      <c r="J26" s="581" t="e">
        <f>IF(ISNUMBER(Regressions!K36),ROUND(Regressions!K36, 1), NA())</f>
        <v>#N/A</v>
      </c>
      <c r="K26" s="577" t="e">
        <f>IF(ISNUMBER(Regressions!L36),ROUND(Regressions!L36, 1), NA())</f>
        <v>#N/A</v>
      </c>
      <c r="L26" s="582">
        <f>IF(ISNUMBER(Regressions!M36),ROUND(Regressions!M36, 1), NA())</f>
        <v>27.5</v>
      </c>
      <c r="M26" s="579" t="e">
        <f>IF(ISNUMBER(Regressions!N36),ROUND(Regressions!N36, 1), NA())</f>
        <v>#N/A</v>
      </c>
      <c r="N26" s="580" t="e">
        <f>IF(ISNUMBER(Regressions!O36),ROUND(Regressions!O36, 1), NA())</f>
        <v>#N/A</v>
      </c>
      <c r="O26" s="581">
        <f>IF(ISNUMBER(Regressions!Q36),ROUND(Regressions!Q36, 1), NA())</f>
        <v>51.7</v>
      </c>
      <c r="P26" s="577">
        <f>IF(ISNUMBER(Regressions!R36),ROUND(Regressions!R36, 1), NA())</f>
        <v>51.7</v>
      </c>
      <c r="Q26" s="583">
        <f>IF(ISNUMBER(Regressions!S36),ROUND(Regressions!S36, 1), NA())</f>
        <v>12</v>
      </c>
      <c r="R26" s="579">
        <f>IF(ISNUMBER(Regressions!T36),ROUND(Regressions!T36, 1), NA())</f>
        <v>39.700000000000003</v>
      </c>
      <c r="S26" s="580">
        <f>IF(ISNUMBER(Regressions!U36),ROUND(Regressions!U36, 1), NA())</f>
        <v>48.3</v>
      </c>
    </row>
    <row r="27" spans="1:19" x14ac:dyDescent="0.25">
      <c r="A27" s="572" t="str">
        <f>+Introduction!$C$7</f>
        <v>Tchad</v>
      </c>
      <c r="B27" s="573">
        <f>IF(ISBLANK(Regressions!B37), " ", Regressions!B37)</f>
        <v>2023</v>
      </c>
      <c r="C27" s="572" t="str">
        <f>HLOOKUP(Introduction!$G$4,nametranslations,24,FALSE)</f>
        <v>Total</v>
      </c>
      <c r="D27" s="575">
        <f>IF(ISBLANK(Regressions!D37), " ", Regressions!D37)</f>
        <v>8377725</v>
      </c>
      <c r="E27" s="581">
        <f>IF(ISNUMBER(Regressions!E37),ROUND(Regressions!E37, 1), NA())</f>
        <v>60.8</v>
      </c>
      <c r="F27" s="584">
        <f>IF(ISNUMBER(Regressions!F37),ROUND(Regressions!F37, 1), NA())</f>
        <v>47.4</v>
      </c>
      <c r="G27" s="585">
        <f>IF(ISNUMBER(Regressions!G37),ROUND(Regressions!G37, 1), NA())</f>
        <v>30.6</v>
      </c>
      <c r="H27" s="579">
        <f>IF(ISNUMBER(Regressions!H37),ROUND(Regressions!H37, 1), NA())</f>
        <v>16.7</v>
      </c>
      <c r="I27" s="580">
        <f>IF(ISNUMBER(Regressions!I37),ROUND(Regressions!I37, 1), NA())</f>
        <v>52.6</v>
      </c>
      <c r="J27" s="581" t="e">
        <f>IF(ISNUMBER(Regressions!K37),ROUND(Regressions!K37, 1), NA())</f>
        <v>#N/A</v>
      </c>
      <c r="K27" s="584" t="e">
        <f>IF(ISNUMBER(Regressions!L37),ROUND(Regressions!L37, 1), NA())</f>
        <v>#N/A</v>
      </c>
      <c r="L27" s="586">
        <f>IF(ISNUMBER(Regressions!M37),ROUND(Regressions!M37, 1), NA())</f>
        <v>27.5</v>
      </c>
      <c r="M27" s="579" t="e">
        <f>IF(ISNUMBER(Regressions!N37),ROUND(Regressions!N37, 1), NA())</f>
        <v>#N/A</v>
      </c>
      <c r="N27" s="580" t="e">
        <f>IF(ISNUMBER(Regressions!O37),ROUND(Regressions!O37, 1), NA())</f>
        <v>#N/A</v>
      </c>
      <c r="O27" s="581">
        <f>IF(ISNUMBER(Regressions!Q37),ROUND(Regressions!Q37, 1), NA())</f>
        <v>51.7</v>
      </c>
      <c r="P27" s="584">
        <f>IF(ISNUMBER(Regressions!R37),ROUND(Regressions!R37, 1), NA())</f>
        <v>51.7</v>
      </c>
      <c r="Q27" s="587">
        <f>IF(ISNUMBER(Regressions!S37),ROUND(Regressions!S37, 1), NA())</f>
        <v>9.8000000000000007</v>
      </c>
      <c r="R27" s="579">
        <f>IF(ISNUMBER(Regressions!T37),ROUND(Regressions!T37, 1), NA())</f>
        <v>41.9</v>
      </c>
      <c r="S27" s="580">
        <f>IF(ISNUMBER(Regressions!U37),ROUND(Regressions!U37, 1), NA())</f>
        <v>48.3</v>
      </c>
    </row>
    <row r="28" spans="1:19" x14ac:dyDescent="0.25">
      <c r="A28" s="572" t="str">
        <f>+Introduction!$C$7</f>
        <v>Tchad</v>
      </c>
      <c r="B28" s="573">
        <f>IF(ISBLANK(Regressions!B38), " ", Regressions!B38)</f>
        <v>2024</v>
      </c>
      <c r="C28" s="572" t="str">
        <f>HLOOKUP(Introduction!$G$4,nametranslations,24,FALSE)</f>
        <v>Total</v>
      </c>
      <c r="D28" s="575">
        <f>IF(ISBLANK(Regressions!D38), " ", Regressions!D38)</f>
        <v>8701371</v>
      </c>
      <c r="E28" s="576">
        <f>IF(ISNUMBER(Regressions!E38),ROUND(Regressions!E38, 1), NA())</f>
        <v>64.8</v>
      </c>
      <c r="F28" s="577">
        <f>IF(ISNUMBER(Regressions!F38),ROUND(Regressions!F38, 1), NA())</f>
        <v>50</v>
      </c>
      <c r="G28" s="578">
        <f>IF(ISNUMBER(Regressions!G38),ROUND(Regressions!G38, 1), NA())</f>
        <v>32</v>
      </c>
      <c r="H28" s="579">
        <f>IF(ISNUMBER(Regressions!H38),ROUND(Regressions!H38, 1), NA())</f>
        <v>18.100000000000001</v>
      </c>
      <c r="I28" s="580">
        <f>IF(ISNUMBER(Regressions!I38),ROUND(Regressions!I38, 1), NA())</f>
        <v>50</v>
      </c>
      <c r="J28" s="581" t="e">
        <f>IF(ISNUMBER(Regressions!K38),ROUND(Regressions!K38, 1), NA())</f>
        <v>#N/A</v>
      </c>
      <c r="K28" s="577" t="e">
        <f>IF(ISNUMBER(Regressions!L38),ROUND(Regressions!L38, 1), NA())</f>
        <v>#N/A</v>
      </c>
      <c r="L28" s="582">
        <f>IF(ISNUMBER(Regressions!M38),ROUND(Regressions!M38, 1), NA())</f>
        <v>27.5</v>
      </c>
      <c r="M28" s="579" t="e">
        <f>IF(ISNUMBER(Regressions!N38),ROUND(Regressions!N38, 1), NA())</f>
        <v>#N/A</v>
      </c>
      <c r="N28" s="580" t="e">
        <f>IF(ISNUMBER(Regressions!O38),ROUND(Regressions!O38, 1), NA())</f>
        <v>#N/A</v>
      </c>
      <c r="O28" s="581">
        <f>IF(ISNUMBER(Regressions!Q38),ROUND(Regressions!Q38, 1), NA())</f>
        <v>51.7</v>
      </c>
      <c r="P28" s="577">
        <f>IF(ISNUMBER(Regressions!R38),ROUND(Regressions!R38, 1), NA())</f>
        <v>51.7</v>
      </c>
      <c r="Q28" s="583">
        <f>IF(ISNUMBER(Regressions!S38),ROUND(Regressions!S38, 1), NA())</f>
        <v>7.7</v>
      </c>
      <c r="R28" s="579">
        <f>IF(ISNUMBER(Regressions!T38),ROUND(Regressions!T38, 1), NA())</f>
        <v>44.1</v>
      </c>
      <c r="S28" s="580">
        <f>IF(ISNUMBER(Regressions!U38),ROUND(Regressions!U38, 1), NA())</f>
        <v>48.3</v>
      </c>
    </row>
    <row r="29" spans="1:19" x14ac:dyDescent="0.25">
      <c r="A29" s="588" t="str">
        <f>+Introduction!$C$7</f>
        <v>Tchad</v>
      </c>
      <c r="B29" s="589">
        <f>IF(ISBLANK(Regressions!B39), " ", Regressions!B39)</f>
        <v>2025</v>
      </c>
      <c r="C29" s="588" t="str">
        <f>HLOOKUP(Introduction!$G$4,nametranslations,24,FALSE)</f>
        <v>Total</v>
      </c>
      <c r="D29" s="590">
        <f>IF(ISBLANK(Regressions!D39), " ", Regressions!D39)</f>
        <v>8638163</v>
      </c>
      <c r="E29" s="591">
        <f>IF(ISNUMBER(Regressions!E39),ROUND(Regressions!E39, 1), NA())</f>
        <v>68.900000000000006</v>
      </c>
      <c r="F29" s="592">
        <f>IF(ISNUMBER(Regressions!F39),ROUND(Regressions!F39, 1), NA())</f>
        <v>52.7</v>
      </c>
      <c r="G29" s="593">
        <f>IF(ISNUMBER(Regressions!G39),ROUND(Regressions!G39, 1), NA())</f>
        <v>33.299999999999997</v>
      </c>
      <c r="H29" s="594">
        <f>IF(ISNUMBER(Regressions!H39),ROUND(Regressions!H39, 1), NA())</f>
        <v>19.399999999999999</v>
      </c>
      <c r="I29" s="595">
        <f>IF(ISNUMBER(Regressions!I39),ROUND(Regressions!I39, 1), NA())</f>
        <v>47.3</v>
      </c>
      <c r="J29" s="596" t="e">
        <f>IF(ISNUMBER(Regressions!K39),ROUND(Regressions!K39, 1), NA())</f>
        <v>#N/A</v>
      </c>
      <c r="K29" s="592" t="e">
        <f>IF(ISNUMBER(Regressions!L39),ROUND(Regressions!L39, 1), NA())</f>
        <v>#N/A</v>
      </c>
      <c r="L29" s="597">
        <f>IF(ISNUMBER(Regressions!M39),ROUND(Regressions!M39, 1), NA())</f>
        <v>27.5</v>
      </c>
      <c r="M29" s="594" t="e">
        <f>IF(ISNUMBER(Regressions!N39),ROUND(Regressions!N39, 1), NA())</f>
        <v>#N/A</v>
      </c>
      <c r="N29" s="595" t="e">
        <f>IF(ISNUMBER(Regressions!O39),ROUND(Regressions!O39, 1), NA())</f>
        <v>#N/A</v>
      </c>
      <c r="O29" s="596">
        <f>IF(ISNUMBER(Regressions!Q39),ROUND(Regressions!Q39, 1), NA())</f>
        <v>51.7</v>
      </c>
      <c r="P29" s="592">
        <f>IF(ISNUMBER(Regressions!R39),ROUND(Regressions!R39, 1), NA())</f>
        <v>51.7</v>
      </c>
      <c r="Q29" s="598">
        <f>IF(ISNUMBER(Regressions!S39),ROUND(Regressions!S39, 1), NA())</f>
        <v>7.7</v>
      </c>
      <c r="R29" s="594">
        <f>IF(ISNUMBER(Regressions!T39),ROUND(Regressions!T39, 1), NA())</f>
        <v>44.1</v>
      </c>
      <c r="S29" s="595">
        <f>IF(ISNUMBER(Regressions!U39),ROUND(Regressions!U39, 1), NA())</f>
        <v>48.3</v>
      </c>
    </row>
    <row r="30" spans="1:19" hidden="1" x14ac:dyDescent="0.25">
      <c r="A30" s="572" t="str">
        <f>+Introduction!$C$7</f>
        <v>Tchad</v>
      </c>
      <c r="B30" s="573">
        <f>IF(ISBLANK(Regressions!B40), " ", Regressions!B40)</f>
        <v>2026</v>
      </c>
      <c r="C30" s="572" t="str">
        <f>HLOOKUP(Introduction!$G$4,nametranslations,24,FALSE)</f>
        <v>Total</v>
      </c>
      <c r="D30" s="575" t="str">
        <f>IF(ISBLANK(Regressions!D40), " ", Regressions!D40)</f>
        <v xml:space="preserve"> </v>
      </c>
      <c r="E30" s="576">
        <f>IF(ISNUMBER(Regressions!E40),ROUND(Regressions!E40, 1), NA())</f>
        <v>73</v>
      </c>
      <c r="F30" s="577">
        <f>IF(ISNUMBER(Regressions!F40),ROUND(Regressions!F40, 1), NA())</f>
        <v>55.4</v>
      </c>
      <c r="G30" s="578">
        <f>IF(ISNUMBER(Regressions!G40),ROUND(Regressions!G40, 1), NA())</f>
        <v>34.6</v>
      </c>
      <c r="H30" s="579">
        <f>IF(ISNUMBER(Regressions!H40),ROUND(Regressions!H40, 1), NA())</f>
        <v>20.8</v>
      </c>
      <c r="I30" s="580">
        <f>IF(ISNUMBER(Regressions!I40),ROUND(Regressions!I40, 1), NA())</f>
        <v>44.6</v>
      </c>
      <c r="J30" s="581" t="e">
        <f>IF(ISNUMBER(Regressions!K40),ROUND(Regressions!K40, 1), NA())</f>
        <v>#N/A</v>
      </c>
      <c r="K30" s="577" t="e">
        <f>IF(ISNUMBER(Regressions!L40),ROUND(Regressions!L40, 1), NA())</f>
        <v>#N/A</v>
      </c>
      <c r="L30" s="582">
        <f>IF(ISNUMBER(Regressions!M40),ROUND(Regressions!M40, 1), NA())</f>
        <v>27.5</v>
      </c>
      <c r="M30" s="579" t="e">
        <f>IF(ISNUMBER(Regressions!N40),ROUND(Regressions!N40, 1), NA())</f>
        <v>#N/A</v>
      </c>
      <c r="N30" s="580" t="e">
        <f>IF(ISNUMBER(Regressions!O40),ROUND(Regressions!O40, 1), NA())</f>
        <v>#N/A</v>
      </c>
      <c r="O30" s="581">
        <f>IF(ISNUMBER(Regressions!Q40),ROUND(Regressions!Q40, 1), NA())</f>
        <v>51.7</v>
      </c>
      <c r="P30" s="577">
        <f>IF(ISNUMBER(Regressions!R40),ROUND(Regressions!R40, 1), NA())</f>
        <v>51.7</v>
      </c>
      <c r="Q30" s="583">
        <f>IF(ISNUMBER(Regressions!S40),ROUND(Regressions!S40, 1), NA())</f>
        <v>7.7</v>
      </c>
      <c r="R30" s="579">
        <f>IF(ISNUMBER(Regressions!T40),ROUND(Regressions!T40, 1), NA())</f>
        <v>44.1</v>
      </c>
      <c r="S30" s="580">
        <f>IF(ISNUMBER(Regressions!U40),ROUND(Regressions!U40, 1), NA())</f>
        <v>48.3</v>
      </c>
    </row>
    <row r="31" spans="1:19" hidden="1" x14ac:dyDescent="0.25">
      <c r="A31" s="572" t="str">
        <f>+Introduction!$C$7</f>
        <v>Tchad</v>
      </c>
      <c r="B31" s="573">
        <f>IF(ISBLANK(Regressions!B41), " ", Regressions!B41)</f>
        <v>2027</v>
      </c>
      <c r="C31" s="572" t="str">
        <f>HLOOKUP(Introduction!$G$4,nametranslations,24,FALSE)</f>
        <v>Total</v>
      </c>
      <c r="D31" s="575" t="str">
        <f>IF(ISBLANK(Regressions!D41), " ", Regressions!D41)</f>
        <v xml:space="preserve"> </v>
      </c>
      <c r="E31" s="576">
        <f>IF(ISNUMBER(Regressions!E41),ROUND(Regressions!E41, 1), NA())</f>
        <v>73</v>
      </c>
      <c r="F31" s="577">
        <f>IF(ISNUMBER(Regressions!F41),ROUND(Regressions!F41, 1), NA())</f>
        <v>55.4</v>
      </c>
      <c r="G31" s="578">
        <f>IF(ISNUMBER(Regressions!G41),ROUND(Regressions!G41, 1), NA())</f>
        <v>34.6</v>
      </c>
      <c r="H31" s="579">
        <f>IF(ISNUMBER(Regressions!H41),ROUND(Regressions!H41, 1), NA())</f>
        <v>20.8</v>
      </c>
      <c r="I31" s="580">
        <f>IF(ISNUMBER(Regressions!I41),ROUND(Regressions!I41, 1), NA())</f>
        <v>44.6</v>
      </c>
      <c r="J31" s="581" t="e">
        <f>IF(ISNUMBER(Regressions!K41),ROUND(Regressions!K41, 1), NA())</f>
        <v>#N/A</v>
      </c>
      <c r="K31" s="577" t="e">
        <f>IF(ISNUMBER(Regressions!L41),ROUND(Regressions!L41, 1), NA())</f>
        <v>#N/A</v>
      </c>
      <c r="L31" s="582">
        <f>IF(ISNUMBER(Regressions!M41),ROUND(Regressions!M41, 1), NA())</f>
        <v>27.5</v>
      </c>
      <c r="M31" s="579" t="e">
        <f>IF(ISNUMBER(Regressions!N41),ROUND(Regressions!N41, 1), NA())</f>
        <v>#N/A</v>
      </c>
      <c r="N31" s="580" t="e">
        <f>IF(ISNUMBER(Regressions!O41),ROUND(Regressions!O41, 1), NA())</f>
        <v>#N/A</v>
      </c>
      <c r="O31" s="581">
        <f>IF(ISNUMBER(Regressions!Q41),ROUND(Regressions!Q41, 1), NA())</f>
        <v>51.7</v>
      </c>
      <c r="P31" s="577">
        <f>IF(ISNUMBER(Regressions!R41),ROUND(Regressions!R41, 1), NA())</f>
        <v>51.7</v>
      </c>
      <c r="Q31" s="583">
        <f>IF(ISNUMBER(Regressions!S41),ROUND(Regressions!S41, 1), NA())</f>
        <v>7.7</v>
      </c>
      <c r="R31" s="579">
        <f>IF(ISNUMBER(Regressions!T41),ROUND(Regressions!T41, 1), NA())</f>
        <v>44.1</v>
      </c>
      <c r="S31" s="580">
        <f>IF(ISNUMBER(Regressions!U41),ROUND(Regressions!U41, 1), NA())</f>
        <v>48.3</v>
      </c>
    </row>
    <row r="32" spans="1:19" hidden="1" x14ac:dyDescent="0.25">
      <c r="A32" s="572" t="str">
        <f>+Introduction!$C$7</f>
        <v>Tchad</v>
      </c>
      <c r="B32" s="573">
        <f>IF(ISBLANK(Regressions!B42), " ", Regressions!B42)</f>
        <v>2028</v>
      </c>
      <c r="C32" s="572" t="str">
        <f>HLOOKUP(Introduction!$G$4,nametranslations,24,FALSE)</f>
        <v>Total</v>
      </c>
      <c r="D32" s="575" t="str">
        <f>IF(ISBLANK(Regressions!D42), " ", Regressions!D42)</f>
        <v xml:space="preserve"> </v>
      </c>
      <c r="E32" s="576">
        <f>IF(ISNUMBER(Regressions!E42),ROUND(Regressions!E42, 1), NA())</f>
        <v>73</v>
      </c>
      <c r="F32" s="577">
        <f>IF(ISNUMBER(Regressions!F42),ROUND(Regressions!F42, 1), NA())</f>
        <v>55.4</v>
      </c>
      <c r="G32" s="578">
        <f>IF(ISNUMBER(Regressions!G42),ROUND(Regressions!G42, 1), NA())</f>
        <v>34.6</v>
      </c>
      <c r="H32" s="579">
        <f>IF(ISNUMBER(Regressions!H42),ROUND(Regressions!H42, 1), NA())</f>
        <v>20.8</v>
      </c>
      <c r="I32" s="580">
        <f>IF(ISNUMBER(Regressions!I42),ROUND(Regressions!I42, 1), NA())</f>
        <v>44.6</v>
      </c>
      <c r="J32" s="581" t="e">
        <f>IF(ISNUMBER(Regressions!K42),ROUND(Regressions!K42, 1), NA())</f>
        <v>#N/A</v>
      </c>
      <c r="K32" s="577" t="e">
        <f>IF(ISNUMBER(Regressions!L42),ROUND(Regressions!L42, 1), NA())</f>
        <v>#N/A</v>
      </c>
      <c r="L32" s="582">
        <f>IF(ISNUMBER(Regressions!M42),ROUND(Regressions!M42, 1), NA())</f>
        <v>27.5</v>
      </c>
      <c r="M32" s="579" t="e">
        <f>IF(ISNUMBER(Regressions!N42),ROUND(Regressions!N42, 1), NA())</f>
        <v>#N/A</v>
      </c>
      <c r="N32" s="580" t="e">
        <f>IF(ISNUMBER(Regressions!O42),ROUND(Regressions!O42, 1), NA())</f>
        <v>#N/A</v>
      </c>
      <c r="O32" s="581">
        <f>IF(ISNUMBER(Regressions!Q42),ROUND(Regressions!Q42, 1), NA())</f>
        <v>51.7</v>
      </c>
      <c r="P32" s="577">
        <f>IF(ISNUMBER(Regressions!R42),ROUND(Regressions!R42, 1), NA())</f>
        <v>51.7</v>
      </c>
      <c r="Q32" s="583">
        <f>IF(ISNUMBER(Regressions!S42),ROUND(Regressions!S42, 1), NA())</f>
        <v>7.7</v>
      </c>
      <c r="R32" s="579">
        <f>IF(ISNUMBER(Regressions!T42),ROUND(Regressions!T42, 1), NA())</f>
        <v>44.1</v>
      </c>
      <c r="S32" s="580">
        <f>IF(ISNUMBER(Regressions!U42),ROUND(Regressions!U42, 1), NA())</f>
        <v>48.3</v>
      </c>
    </row>
    <row r="33" spans="1:19" hidden="1" x14ac:dyDescent="0.25">
      <c r="A33" s="572" t="str">
        <f>+Introduction!$C$7</f>
        <v>Tchad</v>
      </c>
      <c r="B33" s="573">
        <f>IF(ISBLANK(Regressions!B43), " ", Regressions!B43)</f>
        <v>2029</v>
      </c>
      <c r="C33" s="572" t="str">
        <f>HLOOKUP(Introduction!$G$4,nametranslations,24,FALSE)</f>
        <v>Total</v>
      </c>
      <c r="D33" s="575" t="str">
        <f>IF(ISBLANK(Regressions!D43), " ", Regressions!D43)</f>
        <v xml:space="preserve"> </v>
      </c>
      <c r="E33" s="576">
        <f>IF(ISNUMBER(Regressions!E43),ROUND(Regressions!E43, 1), NA())</f>
        <v>73</v>
      </c>
      <c r="F33" s="577">
        <f>IF(ISNUMBER(Regressions!F43),ROUND(Regressions!F43, 1), NA())</f>
        <v>55.4</v>
      </c>
      <c r="G33" s="578">
        <f>IF(ISNUMBER(Regressions!G43),ROUND(Regressions!G43, 1), NA())</f>
        <v>34.6</v>
      </c>
      <c r="H33" s="579">
        <f>IF(ISNUMBER(Regressions!H43),ROUND(Regressions!H43, 1), NA())</f>
        <v>20.8</v>
      </c>
      <c r="I33" s="580">
        <f>IF(ISNUMBER(Regressions!I43),ROUND(Regressions!I43, 1), NA())</f>
        <v>44.6</v>
      </c>
      <c r="J33" s="581" t="e">
        <f>IF(ISNUMBER(Regressions!K43),ROUND(Regressions!K43, 1), NA())</f>
        <v>#N/A</v>
      </c>
      <c r="K33" s="577" t="e">
        <f>IF(ISNUMBER(Regressions!L43),ROUND(Regressions!L43, 1), NA())</f>
        <v>#N/A</v>
      </c>
      <c r="L33" s="582">
        <f>IF(ISNUMBER(Regressions!M43),ROUND(Regressions!M43, 1), NA())</f>
        <v>27.5</v>
      </c>
      <c r="M33" s="579" t="e">
        <f>IF(ISNUMBER(Regressions!N43),ROUND(Regressions!N43, 1), NA())</f>
        <v>#N/A</v>
      </c>
      <c r="N33" s="580" t="e">
        <f>IF(ISNUMBER(Regressions!O43),ROUND(Regressions!O43, 1), NA())</f>
        <v>#N/A</v>
      </c>
      <c r="O33" s="581">
        <f>IF(ISNUMBER(Regressions!Q43),ROUND(Regressions!Q43, 1), NA())</f>
        <v>51.7</v>
      </c>
      <c r="P33" s="577" t="e">
        <f>IF(ISNUMBER(Regressions!R43),ROUND(Regressions!R43, 1), NA())</f>
        <v>#N/A</v>
      </c>
      <c r="Q33" s="583" t="e">
        <f>IF(ISNUMBER(Regressions!S43),ROUND(Regressions!S43, 1), NA())</f>
        <v>#N/A</v>
      </c>
      <c r="R33" s="579" t="e">
        <f>IF(ISNUMBER(Regressions!T43),ROUND(Regressions!T43, 1), NA())</f>
        <v>#N/A</v>
      </c>
      <c r="S33" s="580" t="e">
        <f>IF(ISNUMBER(Regressions!U43),ROUND(Regressions!U43, 1), NA())</f>
        <v>#N/A</v>
      </c>
    </row>
    <row r="34" spans="1:19" hidden="1" x14ac:dyDescent="0.25">
      <c r="A34" s="572" t="str">
        <f>+Introduction!$C$7</f>
        <v>Tchad</v>
      </c>
      <c r="B34" s="573">
        <f>IF(ISBLANK(Regressions!B44), " ", Regressions!B44)</f>
        <v>2030</v>
      </c>
      <c r="C34" s="572" t="str">
        <f>HLOOKUP(Introduction!$G$4,nametranslations,24,FALSE)</f>
        <v>Total</v>
      </c>
      <c r="D34" s="575" t="str">
        <f>IF(ISBLANK(Regressions!D44), " ", Regressions!D44)</f>
        <v xml:space="preserve"> </v>
      </c>
      <c r="E34" s="576">
        <f>IF(ISNUMBER(Regressions!E44),ROUND(Regressions!E44, 1), NA())</f>
        <v>73</v>
      </c>
      <c r="F34" s="577">
        <f>IF(ISNUMBER(Regressions!F44),ROUND(Regressions!F44, 1), NA())</f>
        <v>55.4</v>
      </c>
      <c r="G34" s="578">
        <f>IF(ISNUMBER(Regressions!G44),ROUND(Regressions!G44, 1), NA())</f>
        <v>34.6</v>
      </c>
      <c r="H34" s="579">
        <f>IF(ISNUMBER(Regressions!H44),ROUND(Regressions!H44, 1), NA())</f>
        <v>20.8</v>
      </c>
      <c r="I34" s="580">
        <f>IF(ISNUMBER(Regressions!I44),ROUND(Regressions!I44, 1), NA())</f>
        <v>44.6</v>
      </c>
      <c r="J34" s="581" t="e">
        <f>IF(ISNUMBER(Regressions!K44),ROUND(Regressions!K44, 1), NA())</f>
        <v>#N/A</v>
      </c>
      <c r="K34" s="577" t="e">
        <f>IF(ISNUMBER(Regressions!L44),ROUND(Regressions!L44, 1), NA())</f>
        <v>#N/A</v>
      </c>
      <c r="L34" s="582">
        <f>IF(ISNUMBER(Regressions!M44),ROUND(Regressions!M44, 1), NA())</f>
        <v>27.5</v>
      </c>
      <c r="M34" s="579" t="e">
        <f>IF(ISNUMBER(Regressions!N44),ROUND(Regressions!N44, 1), NA())</f>
        <v>#N/A</v>
      </c>
      <c r="N34" s="580" t="e">
        <f>IF(ISNUMBER(Regressions!O44),ROUND(Regressions!O44, 1), NA())</f>
        <v>#N/A</v>
      </c>
      <c r="O34" s="581">
        <f>IF(ISNUMBER(Regressions!Q44),ROUND(Regressions!Q44, 1), NA())</f>
        <v>51.7</v>
      </c>
      <c r="P34" s="577" t="e">
        <f>IF(ISNUMBER(Regressions!R44),ROUND(Regressions!R44, 1), NA())</f>
        <v>#N/A</v>
      </c>
      <c r="Q34" s="583" t="e">
        <f>IF(ISNUMBER(Regressions!S44),ROUND(Regressions!S44, 1), NA())</f>
        <v>#N/A</v>
      </c>
      <c r="R34" s="579" t="e">
        <f>IF(ISNUMBER(Regressions!T44),ROUND(Regressions!T44, 1), NA())</f>
        <v>#N/A</v>
      </c>
      <c r="S34" s="580" t="e">
        <f>IF(ISNUMBER(Regressions!U44),ROUND(Regressions!U44, 1), NA())</f>
        <v>#N/A</v>
      </c>
    </row>
    <row r="35" spans="1:19" x14ac:dyDescent="0.25">
      <c r="A35" s="572" t="str">
        <f>+Introduction!$C$7</f>
        <v>Tchad</v>
      </c>
      <c r="B35" s="573">
        <f>IF(ISBLANK(Regressions!B45), " ", Regressions!B45)</f>
        <v>2000</v>
      </c>
      <c r="C35" s="572" t="str">
        <f>HLOOKUP(Introduction!$G$4,nametranslations,26,FALSE)</f>
        <v>Urbain</v>
      </c>
      <c r="D35" s="575">
        <f>IF(ISBLANK(Regressions!D45), " ", Regressions!D45)</f>
        <v>788592.30920677178</v>
      </c>
      <c r="E35" s="576" t="e">
        <f>IF(ISNUMBER(Regressions!E45),ROUND(Regressions!E45, 1), NA())</f>
        <v>#N/A</v>
      </c>
      <c r="F35" s="577" t="e">
        <f>IF(ISNUMBER(Regressions!F45),ROUND(Regressions!F45, 1), NA())</f>
        <v>#N/A</v>
      </c>
      <c r="G35" s="578" t="e">
        <f>IF(ISNUMBER(Regressions!G45),ROUND(Regressions!G45, 1), NA())</f>
        <v>#N/A</v>
      </c>
      <c r="H35" s="579" t="e">
        <f>IF(ISNUMBER(Regressions!H45),ROUND(Regressions!H45, 1), NA())</f>
        <v>#N/A</v>
      </c>
      <c r="I35" s="580" t="e">
        <f>IF(ISNUMBER(Regressions!I45),ROUND(Regressions!I45, 1), NA())</f>
        <v>#N/A</v>
      </c>
      <c r="J35" s="581" t="e">
        <f>IF(ISNUMBER(Regressions!K45),ROUND(Regressions!K45, 1), NA())</f>
        <v>#N/A</v>
      </c>
      <c r="K35" s="577" t="e">
        <f>IF(ISNUMBER(Regressions!L45),ROUND(Regressions!L45, 1), NA())</f>
        <v>#N/A</v>
      </c>
      <c r="L35" s="582" t="e">
        <f>IF(ISNUMBER(Regressions!M45),ROUND(Regressions!M45, 1), NA())</f>
        <v>#N/A</v>
      </c>
      <c r="M35" s="579" t="e">
        <f>IF(ISNUMBER(Regressions!N45),ROUND(Regressions!N45, 1), NA())</f>
        <v>#N/A</v>
      </c>
      <c r="N35" s="580" t="e">
        <f>IF(ISNUMBER(Regressions!O45),ROUND(Regressions!O45, 1), NA())</f>
        <v>#N/A</v>
      </c>
      <c r="O35" s="581" t="e">
        <f>IF(ISNUMBER(Regressions!Q45),ROUND(Regressions!Q45, 1), NA())</f>
        <v>#N/A</v>
      </c>
      <c r="P35" s="577" t="e">
        <f>IF(ISNUMBER(Regressions!R45),ROUND(Regressions!R45, 1), NA())</f>
        <v>#N/A</v>
      </c>
      <c r="Q35" s="583" t="e">
        <f>IF(ISNUMBER(Regressions!S45),ROUND(Regressions!S45, 1), NA())</f>
        <v>#N/A</v>
      </c>
      <c r="R35" s="579" t="e">
        <f>IF(ISNUMBER(Regressions!T45),ROUND(Regressions!T45, 1), NA())</f>
        <v>#N/A</v>
      </c>
      <c r="S35" s="580" t="e">
        <f>IF(ISNUMBER(Regressions!U45),ROUND(Regressions!U45, 1), NA())</f>
        <v>#N/A</v>
      </c>
    </row>
    <row r="36" spans="1:19" x14ac:dyDescent="0.25">
      <c r="A36" s="572" t="str">
        <f>+Introduction!$C$7</f>
        <v>Tchad</v>
      </c>
      <c r="B36" s="573">
        <f>IF(ISBLANK(Regressions!B46), " ", Regressions!B46)</f>
        <v>2001</v>
      </c>
      <c r="C36" s="572" t="str">
        <f>HLOOKUP(Introduction!$G$4,nametranslations,26,FALSE)</f>
        <v>Urbain</v>
      </c>
      <c r="D36" s="575">
        <f>IF(ISBLANK(Regressions!D46), " ", Regressions!D46)</f>
        <v>823440.06649909983</v>
      </c>
      <c r="E36" s="576" t="e">
        <f>IF(ISNUMBER(Regressions!E46),ROUND(Regressions!E46, 1), NA())</f>
        <v>#N/A</v>
      </c>
      <c r="F36" s="577" t="e">
        <f>IF(ISNUMBER(Regressions!F46),ROUND(Regressions!F46, 1), NA())</f>
        <v>#N/A</v>
      </c>
      <c r="G36" s="578" t="e">
        <f>IF(ISNUMBER(Regressions!G46),ROUND(Regressions!G46, 1), NA())</f>
        <v>#N/A</v>
      </c>
      <c r="H36" s="579" t="e">
        <f>IF(ISNUMBER(Regressions!H46),ROUND(Regressions!H46, 1), NA())</f>
        <v>#N/A</v>
      </c>
      <c r="I36" s="580" t="e">
        <f>IF(ISNUMBER(Regressions!I46),ROUND(Regressions!I46, 1), NA())</f>
        <v>#N/A</v>
      </c>
      <c r="J36" s="581" t="e">
        <f>IF(ISNUMBER(Regressions!K46),ROUND(Regressions!K46, 1), NA())</f>
        <v>#N/A</v>
      </c>
      <c r="K36" s="577" t="e">
        <f>IF(ISNUMBER(Regressions!L46),ROUND(Regressions!L46, 1), NA())</f>
        <v>#N/A</v>
      </c>
      <c r="L36" s="582" t="e">
        <f>IF(ISNUMBER(Regressions!M46),ROUND(Regressions!M46, 1), NA())</f>
        <v>#N/A</v>
      </c>
      <c r="M36" s="579" t="e">
        <f>IF(ISNUMBER(Regressions!N46),ROUND(Regressions!N46, 1), NA())</f>
        <v>#N/A</v>
      </c>
      <c r="N36" s="580" t="e">
        <f>IF(ISNUMBER(Regressions!O46),ROUND(Regressions!O46, 1), NA())</f>
        <v>#N/A</v>
      </c>
      <c r="O36" s="581" t="e">
        <f>IF(ISNUMBER(Regressions!Q46),ROUND(Regressions!Q46, 1), NA())</f>
        <v>#N/A</v>
      </c>
      <c r="P36" s="577" t="e">
        <f>IF(ISNUMBER(Regressions!R46),ROUND(Regressions!R46, 1), NA())</f>
        <v>#N/A</v>
      </c>
      <c r="Q36" s="583" t="e">
        <f>IF(ISNUMBER(Regressions!S46),ROUND(Regressions!S46, 1), NA())</f>
        <v>#N/A</v>
      </c>
      <c r="R36" s="579" t="e">
        <f>IF(ISNUMBER(Regressions!T46),ROUND(Regressions!T46, 1), NA())</f>
        <v>#N/A</v>
      </c>
      <c r="S36" s="580" t="e">
        <f>IF(ISNUMBER(Regressions!U46),ROUND(Regressions!U46, 1), NA())</f>
        <v>#N/A</v>
      </c>
    </row>
    <row r="37" spans="1:19" x14ac:dyDescent="0.25">
      <c r="A37" s="572" t="str">
        <f>+Introduction!$C$7</f>
        <v>Tchad</v>
      </c>
      <c r="B37" s="573">
        <f>IF(ISBLANK(Regressions!B47), " ", Regressions!B47)</f>
        <v>2002</v>
      </c>
      <c r="C37" s="572" t="str">
        <f>HLOOKUP(Introduction!$G$4,nametranslations,26,FALSE)</f>
        <v>Urbain</v>
      </c>
      <c r="D37" s="575">
        <f>IF(ISBLANK(Regressions!D47), " ", Regressions!D47)</f>
        <v>859806.96728023526</v>
      </c>
      <c r="E37" s="576" t="e">
        <f>IF(ISNUMBER(Regressions!E47),ROUND(Regressions!E47, 1), NA())</f>
        <v>#N/A</v>
      </c>
      <c r="F37" s="577" t="e">
        <f>IF(ISNUMBER(Regressions!F47),ROUND(Regressions!F47, 1), NA())</f>
        <v>#N/A</v>
      </c>
      <c r="G37" s="578" t="e">
        <f>IF(ISNUMBER(Regressions!G47),ROUND(Regressions!G47, 1), NA())</f>
        <v>#N/A</v>
      </c>
      <c r="H37" s="579" t="e">
        <f>IF(ISNUMBER(Regressions!H47),ROUND(Regressions!H47, 1), NA())</f>
        <v>#N/A</v>
      </c>
      <c r="I37" s="580" t="e">
        <f>IF(ISNUMBER(Regressions!I47),ROUND(Regressions!I47, 1), NA())</f>
        <v>#N/A</v>
      </c>
      <c r="J37" s="581" t="e">
        <f>IF(ISNUMBER(Regressions!K47),ROUND(Regressions!K47, 1), NA())</f>
        <v>#N/A</v>
      </c>
      <c r="K37" s="577" t="e">
        <f>IF(ISNUMBER(Regressions!L47),ROUND(Regressions!L47, 1), NA())</f>
        <v>#N/A</v>
      </c>
      <c r="L37" s="582" t="e">
        <f>IF(ISNUMBER(Regressions!M47),ROUND(Regressions!M47, 1), NA())</f>
        <v>#N/A</v>
      </c>
      <c r="M37" s="579" t="e">
        <f>IF(ISNUMBER(Regressions!N47),ROUND(Regressions!N47, 1), NA())</f>
        <v>#N/A</v>
      </c>
      <c r="N37" s="580" t="e">
        <f>IF(ISNUMBER(Regressions!O47),ROUND(Regressions!O47, 1), NA())</f>
        <v>#N/A</v>
      </c>
      <c r="O37" s="581" t="e">
        <f>IF(ISNUMBER(Regressions!Q47),ROUND(Regressions!Q47, 1), NA())</f>
        <v>#N/A</v>
      </c>
      <c r="P37" s="577" t="e">
        <f>IF(ISNUMBER(Regressions!R47),ROUND(Regressions!R47, 1), NA())</f>
        <v>#N/A</v>
      </c>
      <c r="Q37" s="583" t="e">
        <f>IF(ISNUMBER(Regressions!S47),ROUND(Regressions!S47, 1), NA())</f>
        <v>#N/A</v>
      </c>
      <c r="R37" s="579" t="e">
        <f>IF(ISNUMBER(Regressions!T47),ROUND(Regressions!T47, 1), NA())</f>
        <v>#N/A</v>
      </c>
      <c r="S37" s="580" t="e">
        <f>IF(ISNUMBER(Regressions!U47),ROUND(Regressions!U47, 1), NA())</f>
        <v>#N/A</v>
      </c>
    </row>
    <row r="38" spans="1:19" x14ac:dyDescent="0.25">
      <c r="A38" s="572" t="str">
        <f>+Introduction!$C$7</f>
        <v>Tchad</v>
      </c>
      <c r="B38" s="573">
        <f>IF(ISBLANK(Regressions!B48), " ", Regressions!B48)</f>
        <v>2003</v>
      </c>
      <c r="C38" s="572" t="str">
        <f>HLOOKUP(Introduction!$G$4,nametranslations,26,FALSE)</f>
        <v>Urbain</v>
      </c>
      <c r="D38" s="575">
        <f>IF(ISBLANK(Regressions!D48), " ", Regressions!D48)</f>
        <v>894718.47457504272</v>
      </c>
      <c r="E38" s="576" t="e">
        <f>IF(ISNUMBER(Regressions!E48),ROUND(Regressions!E48, 1), NA())</f>
        <v>#N/A</v>
      </c>
      <c r="F38" s="577" t="e">
        <f>IF(ISNUMBER(Regressions!F48),ROUND(Regressions!F48, 1), NA())</f>
        <v>#N/A</v>
      </c>
      <c r="G38" s="578" t="e">
        <f>IF(ISNUMBER(Regressions!G48),ROUND(Regressions!G48, 1), NA())</f>
        <v>#N/A</v>
      </c>
      <c r="H38" s="579" t="e">
        <f>IF(ISNUMBER(Regressions!H48),ROUND(Regressions!H48, 1), NA())</f>
        <v>#N/A</v>
      </c>
      <c r="I38" s="580" t="e">
        <f>IF(ISNUMBER(Regressions!I48),ROUND(Regressions!I48, 1), NA())</f>
        <v>#N/A</v>
      </c>
      <c r="J38" s="581" t="e">
        <f>IF(ISNUMBER(Regressions!K48),ROUND(Regressions!K48, 1), NA())</f>
        <v>#N/A</v>
      </c>
      <c r="K38" s="577" t="e">
        <f>IF(ISNUMBER(Regressions!L48),ROUND(Regressions!L48, 1), NA())</f>
        <v>#N/A</v>
      </c>
      <c r="L38" s="582" t="e">
        <f>IF(ISNUMBER(Regressions!M48),ROUND(Regressions!M48, 1), NA())</f>
        <v>#N/A</v>
      </c>
      <c r="M38" s="579" t="e">
        <f>IF(ISNUMBER(Regressions!N48),ROUND(Regressions!N48, 1), NA())</f>
        <v>#N/A</v>
      </c>
      <c r="N38" s="580" t="e">
        <f>IF(ISNUMBER(Regressions!O48),ROUND(Regressions!O48, 1), NA())</f>
        <v>#N/A</v>
      </c>
      <c r="O38" s="581" t="e">
        <f>IF(ISNUMBER(Regressions!Q48),ROUND(Regressions!Q48, 1), NA())</f>
        <v>#N/A</v>
      </c>
      <c r="P38" s="577" t="e">
        <f>IF(ISNUMBER(Regressions!R48),ROUND(Regressions!R48, 1), NA())</f>
        <v>#N/A</v>
      </c>
      <c r="Q38" s="583" t="e">
        <f>IF(ISNUMBER(Regressions!S48),ROUND(Regressions!S48, 1), NA())</f>
        <v>#N/A</v>
      </c>
      <c r="R38" s="579" t="e">
        <f>IF(ISNUMBER(Regressions!T48),ROUND(Regressions!T48, 1), NA())</f>
        <v>#N/A</v>
      </c>
      <c r="S38" s="580" t="e">
        <f>IF(ISNUMBER(Regressions!U48),ROUND(Regressions!U48, 1), NA())</f>
        <v>#N/A</v>
      </c>
    </row>
    <row r="39" spans="1:19" x14ac:dyDescent="0.25">
      <c r="A39" s="572" t="str">
        <f>+Introduction!$C$7</f>
        <v>Tchad</v>
      </c>
      <c r="B39" s="573">
        <f>IF(ISBLANK(Regressions!B49), " ", Regressions!B49)</f>
        <v>2004</v>
      </c>
      <c r="C39" s="572" t="str">
        <f>HLOOKUP(Introduction!$G$4,nametranslations,26,FALSE)</f>
        <v>Urbain</v>
      </c>
      <c r="D39" s="575">
        <f>IF(ISBLANK(Regressions!D49), " ", Regressions!D49)</f>
        <v>933238.19808586128</v>
      </c>
      <c r="E39" s="576" t="e">
        <f>IF(ISNUMBER(Regressions!E49),ROUND(Regressions!E49, 1), NA())</f>
        <v>#N/A</v>
      </c>
      <c r="F39" s="577" t="e">
        <f>IF(ISNUMBER(Regressions!F49),ROUND(Regressions!F49, 1), NA())</f>
        <v>#N/A</v>
      </c>
      <c r="G39" s="578" t="e">
        <f>IF(ISNUMBER(Regressions!G49),ROUND(Regressions!G49, 1), NA())</f>
        <v>#N/A</v>
      </c>
      <c r="H39" s="579" t="e">
        <f>IF(ISNUMBER(Regressions!H49),ROUND(Regressions!H49, 1), NA())</f>
        <v>#N/A</v>
      </c>
      <c r="I39" s="580" t="e">
        <f>IF(ISNUMBER(Regressions!I49),ROUND(Regressions!I49, 1), NA())</f>
        <v>#N/A</v>
      </c>
      <c r="J39" s="581" t="e">
        <f>IF(ISNUMBER(Regressions!K49),ROUND(Regressions!K49, 1), NA())</f>
        <v>#N/A</v>
      </c>
      <c r="K39" s="577" t="e">
        <f>IF(ISNUMBER(Regressions!L49),ROUND(Regressions!L49, 1), NA())</f>
        <v>#N/A</v>
      </c>
      <c r="L39" s="582" t="e">
        <f>IF(ISNUMBER(Regressions!M49),ROUND(Regressions!M49, 1), NA())</f>
        <v>#N/A</v>
      </c>
      <c r="M39" s="579" t="e">
        <f>IF(ISNUMBER(Regressions!N49),ROUND(Regressions!N49, 1), NA())</f>
        <v>#N/A</v>
      </c>
      <c r="N39" s="580" t="e">
        <f>IF(ISNUMBER(Regressions!O49),ROUND(Regressions!O49, 1), NA())</f>
        <v>#N/A</v>
      </c>
      <c r="O39" s="581" t="e">
        <f>IF(ISNUMBER(Regressions!Q49),ROUND(Regressions!Q49, 1), NA())</f>
        <v>#N/A</v>
      </c>
      <c r="P39" s="577" t="e">
        <f>IF(ISNUMBER(Regressions!R49),ROUND(Regressions!R49, 1), NA())</f>
        <v>#N/A</v>
      </c>
      <c r="Q39" s="583" t="e">
        <f>IF(ISNUMBER(Regressions!S49),ROUND(Regressions!S49, 1), NA())</f>
        <v>#N/A</v>
      </c>
      <c r="R39" s="579" t="e">
        <f>IF(ISNUMBER(Regressions!T49),ROUND(Regressions!T49, 1), NA())</f>
        <v>#N/A</v>
      </c>
      <c r="S39" s="580" t="e">
        <f>IF(ISNUMBER(Regressions!U49),ROUND(Regressions!U49, 1), NA())</f>
        <v>#N/A</v>
      </c>
    </row>
    <row r="40" spans="1:19" x14ac:dyDescent="0.25">
      <c r="A40" s="572" t="str">
        <f>+Introduction!$C$7</f>
        <v>Tchad</v>
      </c>
      <c r="B40" s="573">
        <f>IF(ISBLANK(Regressions!B50), " ", Regressions!B50)</f>
        <v>2005</v>
      </c>
      <c r="C40" s="572" t="str">
        <f>HLOOKUP(Introduction!$G$4,nametranslations,26,FALSE)</f>
        <v>Urbain</v>
      </c>
      <c r="D40" s="575">
        <f>IF(ISBLANK(Regressions!D50), " ", Regressions!D50)</f>
        <v>974601.65578632359</v>
      </c>
      <c r="E40" s="576" t="e">
        <f>IF(ISNUMBER(Regressions!E50),ROUND(Regressions!E50, 1), NA())</f>
        <v>#N/A</v>
      </c>
      <c r="F40" s="577" t="e">
        <f>IF(ISNUMBER(Regressions!F50),ROUND(Regressions!F50, 1), NA())</f>
        <v>#N/A</v>
      </c>
      <c r="G40" s="578" t="e">
        <f>IF(ISNUMBER(Regressions!G50),ROUND(Regressions!G50, 1), NA())</f>
        <v>#N/A</v>
      </c>
      <c r="H40" s="579" t="e">
        <f>IF(ISNUMBER(Regressions!H50),ROUND(Regressions!H50, 1), NA())</f>
        <v>#N/A</v>
      </c>
      <c r="I40" s="580" t="e">
        <f>IF(ISNUMBER(Regressions!I50),ROUND(Regressions!I50, 1), NA())</f>
        <v>#N/A</v>
      </c>
      <c r="J40" s="581" t="e">
        <f>IF(ISNUMBER(Regressions!K50),ROUND(Regressions!K50, 1), NA())</f>
        <v>#N/A</v>
      </c>
      <c r="K40" s="577" t="e">
        <f>IF(ISNUMBER(Regressions!L50),ROUND(Regressions!L50, 1), NA())</f>
        <v>#N/A</v>
      </c>
      <c r="L40" s="582" t="e">
        <f>IF(ISNUMBER(Regressions!M50),ROUND(Regressions!M50, 1), NA())</f>
        <v>#N/A</v>
      </c>
      <c r="M40" s="579" t="e">
        <f>IF(ISNUMBER(Regressions!N50),ROUND(Regressions!N50, 1), NA())</f>
        <v>#N/A</v>
      </c>
      <c r="N40" s="580" t="e">
        <f>IF(ISNUMBER(Regressions!O50),ROUND(Regressions!O50, 1), NA())</f>
        <v>#N/A</v>
      </c>
      <c r="O40" s="581" t="e">
        <f>IF(ISNUMBER(Regressions!Q50),ROUND(Regressions!Q50, 1), NA())</f>
        <v>#N/A</v>
      </c>
      <c r="P40" s="577" t="e">
        <f>IF(ISNUMBER(Regressions!R50),ROUND(Regressions!R50, 1), NA())</f>
        <v>#N/A</v>
      </c>
      <c r="Q40" s="583" t="e">
        <f>IF(ISNUMBER(Regressions!S50),ROUND(Regressions!S50, 1), NA())</f>
        <v>#N/A</v>
      </c>
      <c r="R40" s="579" t="e">
        <f>IF(ISNUMBER(Regressions!T50),ROUND(Regressions!T50, 1), NA())</f>
        <v>#N/A</v>
      </c>
      <c r="S40" s="580" t="e">
        <f>IF(ISNUMBER(Regressions!U50),ROUND(Regressions!U50, 1), NA())</f>
        <v>#N/A</v>
      </c>
    </row>
    <row r="41" spans="1:19" x14ac:dyDescent="0.25">
      <c r="A41" s="572" t="str">
        <f>+Introduction!$C$7</f>
        <v>Tchad</v>
      </c>
      <c r="B41" s="573">
        <f>IF(ISBLANK(Regressions!B51), " ", Regressions!B51)</f>
        <v>2006</v>
      </c>
      <c r="C41" s="572" t="str">
        <f>HLOOKUP(Introduction!$G$4,nametranslations,26,FALSE)</f>
        <v>Urbain</v>
      </c>
      <c r="D41" s="575">
        <f>IF(ISBLANK(Regressions!D51), " ", Regressions!D51)</f>
        <v>1013314.8313041687</v>
      </c>
      <c r="E41" s="576" t="e">
        <f>IF(ISNUMBER(Regressions!E51),ROUND(Regressions!E51, 1), NA())</f>
        <v>#N/A</v>
      </c>
      <c r="F41" s="577" t="e">
        <f>IF(ISNUMBER(Regressions!F51),ROUND(Regressions!F51, 1), NA())</f>
        <v>#N/A</v>
      </c>
      <c r="G41" s="578" t="e">
        <f>IF(ISNUMBER(Regressions!G51),ROUND(Regressions!G51, 1), NA())</f>
        <v>#N/A</v>
      </c>
      <c r="H41" s="579" t="e">
        <f>IF(ISNUMBER(Regressions!H51),ROUND(Regressions!H51, 1), NA())</f>
        <v>#N/A</v>
      </c>
      <c r="I41" s="580" t="e">
        <f>IF(ISNUMBER(Regressions!I51),ROUND(Regressions!I51, 1), NA())</f>
        <v>#N/A</v>
      </c>
      <c r="J41" s="581" t="e">
        <f>IF(ISNUMBER(Regressions!K51),ROUND(Regressions!K51, 1), NA())</f>
        <v>#N/A</v>
      </c>
      <c r="K41" s="577" t="e">
        <f>IF(ISNUMBER(Regressions!L51),ROUND(Regressions!L51, 1), NA())</f>
        <v>#N/A</v>
      </c>
      <c r="L41" s="582" t="e">
        <f>IF(ISNUMBER(Regressions!M51),ROUND(Regressions!M51, 1), NA())</f>
        <v>#N/A</v>
      </c>
      <c r="M41" s="579" t="e">
        <f>IF(ISNUMBER(Regressions!N51),ROUND(Regressions!N51, 1), NA())</f>
        <v>#N/A</v>
      </c>
      <c r="N41" s="580" t="e">
        <f>IF(ISNUMBER(Regressions!O51),ROUND(Regressions!O51, 1), NA())</f>
        <v>#N/A</v>
      </c>
      <c r="O41" s="581" t="e">
        <f>IF(ISNUMBER(Regressions!Q51),ROUND(Regressions!Q51, 1), NA())</f>
        <v>#N/A</v>
      </c>
      <c r="P41" s="577" t="e">
        <f>IF(ISNUMBER(Regressions!R51),ROUND(Regressions!R51, 1), NA())</f>
        <v>#N/A</v>
      </c>
      <c r="Q41" s="583" t="e">
        <f>IF(ISNUMBER(Regressions!S51),ROUND(Regressions!S51, 1), NA())</f>
        <v>#N/A</v>
      </c>
      <c r="R41" s="579" t="e">
        <f>IF(ISNUMBER(Regressions!T51),ROUND(Regressions!T51, 1), NA())</f>
        <v>#N/A</v>
      </c>
      <c r="S41" s="580" t="e">
        <f>IF(ISNUMBER(Regressions!U51),ROUND(Regressions!U51, 1), NA())</f>
        <v>#N/A</v>
      </c>
    </row>
    <row r="42" spans="1:19" x14ac:dyDescent="0.25">
      <c r="A42" s="572" t="str">
        <f>+Introduction!$C$7</f>
        <v>Tchad</v>
      </c>
      <c r="B42" s="573">
        <f>IF(ISBLANK(Regressions!B52), " ", Regressions!B52)</f>
        <v>2007</v>
      </c>
      <c r="C42" s="572" t="str">
        <f>HLOOKUP(Introduction!$G$4,nametranslations,26,FALSE)</f>
        <v>Urbain</v>
      </c>
      <c r="D42" s="575">
        <f>IF(ISBLANK(Regressions!D52), " ", Regressions!D52)</f>
        <v>1052640.017588997</v>
      </c>
      <c r="E42" s="576" t="e">
        <f>IF(ISNUMBER(Regressions!E52),ROUND(Regressions!E52, 1), NA())</f>
        <v>#N/A</v>
      </c>
      <c r="F42" s="577" t="e">
        <f>IF(ISNUMBER(Regressions!F52),ROUND(Regressions!F52, 1), NA())</f>
        <v>#N/A</v>
      </c>
      <c r="G42" s="578" t="e">
        <f>IF(ISNUMBER(Regressions!G52),ROUND(Regressions!G52, 1), NA())</f>
        <v>#N/A</v>
      </c>
      <c r="H42" s="579" t="e">
        <f>IF(ISNUMBER(Regressions!H52),ROUND(Regressions!H52, 1), NA())</f>
        <v>#N/A</v>
      </c>
      <c r="I42" s="580" t="e">
        <f>IF(ISNUMBER(Regressions!I52),ROUND(Regressions!I52, 1), NA())</f>
        <v>#N/A</v>
      </c>
      <c r="J42" s="581" t="e">
        <f>IF(ISNUMBER(Regressions!K52),ROUND(Regressions!K52, 1), NA())</f>
        <v>#N/A</v>
      </c>
      <c r="K42" s="577" t="e">
        <f>IF(ISNUMBER(Regressions!L52),ROUND(Regressions!L52, 1), NA())</f>
        <v>#N/A</v>
      </c>
      <c r="L42" s="582" t="e">
        <f>IF(ISNUMBER(Regressions!M52),ROUND(Regressions!M52, 1), NA())</f>
        <v>#N/A</v>
      </c>
      <c r="M42" s="579" t="e">
        <f>IF(ISNUMBER(Regressions!N52),ROUND(Regressions!N52, 1), NA())</f>
        <v>#N/A</v>
      </c>
      <c r="N42" s="580" t="e">
        <f>IF(ISNUMBER(Regressions!O52),ROUND(Regressions!O52, 1), NA())</f>
        <v>#N/A</v>
      </c>
      <c r="O42" s="581" t="e">
        <f>IF(ISNUMBER(Regressions!Q52),ROUND(Regressions!Q52, 1), NA())</f>
        <v>#N/A</v>
      </c>
      <c r="P42" s="577" t="e">
        <f>IF(ISNUMBER(Regressions!R52),ROUND(Regressions!R52, 1), NA())</f>
        <v>#N/A</v>
      </c>
      <c r="Q42" s="583" t="e">
        <f>IF(ISNUMBER(Regressions!S52),ROUND(Regressions!S52, 1), NA())</f>
        <v>#N/A</v>
      </c>
      <c r="R42" s="579" t="e">
        <f>IF(ISNUMBER(Regressions!T52),ROUND(Regressions!T52, 1), NA())</f>
        <v>#N/A</v>
      </c>
      <c r="S42" s="580" t="e">
        <f>IF(ISNUMBER(Regressions!U52),ROUND(Regressions!U52, 1), NA())</f>
        <v>#N/A</v>
      </c>
    </row>
    <row r="43" spans="1:19" x14ac:dyDescent="0.25">
      <c r="A43" s="572" t="str">
        <f>+Introduction!$C$7</f>
        <v>Tchad</v>
      </c>
      <c r="B43" s="573">
        <f>IF(ISBLANK(Regressions!B53), " ", Regressions!B53)</f>
        <v>2008</v>
      </c>
      <c r="C43" s="572" t="str">
        <f>HLOOKUP(Introduction!$G$4,nametranslations,26,FALSE)</f>
        <v>Urbain</v>
      </c>
      <c r="D43" s="575">
        <f>IF(ISBLANK(Regressions!D53), " ", Regressions!D53)</f>
        <v>1093168.0006106759</v>
      </c>
      <c r="E43" s="576" t="e">
        <f>IF(ISNUMBER(Regressions!E53),ROUND(Regressions!E53, 1), NA())</f>
        <v>#N/A</v>
      </c>
      <c r="F43" s="577" t="e">
        <f>IF(ISNUMBER(Regressions!F53),ROUND(Regressions!F53, 1), NA())</f>
        <v>#N/A</v>
      </c>
      <c r="G43" s="578" t="e">
        <f>IF(ISNUMBER(Regressions!G53),ROUND(Regressions!G53, 1), NA())</f>
        <v>#N/A</v>
      </c>
      <c r="H43" s="579" t="e">
        <f>IF(ISNUMBER(Regressions!H53),ROUND(Regressions!H53, 1), NA())</f>
        <v>#N/A</v>
      </c>
      <c r="I43" s="580" t="e">
        <f>IF(ISNUMBER(Regressions!I53),ROUND(Regressions!I53, 1), NA())</f>
        <v>#N/A</v>
      </c>
      <c r="J43" s="581" t="e">
        <f>IF(ISNUMBER(Regressions!K53),ROUND(Regressions!K53, 1), NA())</f>
        <v>#N/A</v>
      </c>
      <c r="K43" s="577" t="e">
        <f>IF(ISNUMBER(Regressions!L53),ROUND(Regressions!L53, 1), NA())</f>
        <v>#N/A</v>
      </c>
      <c r="L43" s="582" t="e">
        <f>IF(ISNUMBER(Regressions!M53),ROUND(Regressions!M53, 1), NA())</f>
        <v>#N/A</v>
      </c>
      <c r="M43" s="579" t="e">
        <f>IF(ISNUMBER(Regressions!N53),ROUND(Regressions!N53, 1), NA())</f>
        <v>#N/A</v>
      </c>
      <c r="N43" s="580" t="e">
        <f>IF(ISNUMBER(Regressions!O53),ROUND(Regressions!O53, 1), NA())</f>
        <v>#N/A</v>
      </c>
      <c r="O43" s="581" t="e">
        <f>IF(ISNUMBER(Regressions!Q53),ROUND(Regressions!Q53, 1), NA())</f>
        <v>#N/A</v>
      </c>
      <c r="P43" s="577" t="e">
        <f>IF(ISNUMBER(Regressions!R53),ROUND(Regressions!R53, 1), NA())</f>
        <v>#N/A</v>
      </c>
      <c r="Q43" s="583" t="e">
        <f>IF(ISNUMBER(Regressions!S53),ROUND(Regressions!S53, 1), NA())</f>
        <v>#N/A</v>
      </c>
      <c r="R43" s="579" t="e">
        <f>IF(ISNUMBER(Regressions!T53),ROUND(Regressions!T53, 1), NA())</f>
        <v>#N/A</v>
      </c>
      <c r="S43" s="580" t="e">
        <f>IF(ISNUMBER(Regressions!U53),ROUND(Regressions!U53, 1), NA())</f>
        <v>#N/A</v>
      </c>
    </row>
    <row r="44" spans="1:19" x14ac:dyDescent="0.25">
      <c r="A44" s="572" t="str">
        <f>+Introduction!$C$7</f>
        <v>Tchad</v>
      </c>
      <c r="B44" s="573">
        <f>IF(ISBLANK(Regressions!B54), " ", Regressions!B54)</f>
        <v>2009</v>
      </c>
      <c r="C44" s="572" t="str">
        <f>HLOOKUP(Introduction!$G$4,nametranslations,26,FALSE)</f>
        <v>Urbain</v>
      </c>
      <c r="D44" s="575">
        <f>IF(ISBLANK(Regressions!D54), " ", Regressions!D54)</f>
        <v>1137576.2031913758</v>
      </c>
      <c r="E44" s="576" t="e">
        <f>IF(ISNUMBER(Regressions!E54),ROUND(Regressions!E54, 1), NA())</f>
        <v>#N/A</v>
      </c>
      <c r="F44" s="577" t="e">
        <f>IF(ISNUMBER(Regressions!F54),ROUND(Regressions!F54, 1), NA())</f>
        <v>#N/A</v>
      </c>
      <c r="G44" s="578" t="e">
        <f>IF(ISNUMBER(Regressions!G54),ROUND(Regressions!G54, 1), NA())</f>
        <v>#N/A</v>
      </c>
      <c r="H44" s="579" t="e">
        <f>IF(ISNUMBER(Regressions!H54),ROUND(Regressions!H54, 1), NA())</f>
        <v>#N/A</v>
      </c>
      <c r="I44" s="580" t="e">
        <f>IF(ISNUMBER(Regressions!I54),ROUND(Regressions!I54, 1), NA())</f>
        <v>#N/A</v>
      </c>
      <c r="J44" s="581" t="e">
        <f>IF(ISNUMBER(Regressions!K54),ROUND(Regressions!K54, 1), NA())</f>
        <v>#N/A</v>
      </c>
      <c r="K44" s="577" t="e">
        <f>IF(ISNUMBER(Regressions!L54),ROUND(Regressions!L54, 1), NA())</f>
        <v>#N/A</v>
      </c>
      <c r="L44" s="582" t="e">
        <f>IF(ISNUMBER(Regressions!M54),ROUND(Regressions!M54, 1), NA())</f>
        <v>#N/A</v>
      </c>
      <c r="M44" s="579" t="e">
        <f>IF(ISNUMBER(Regressions!N54),ROUND(Regressions!N54, 1), NA())</f>
        <v>#N/A</v>
      </c>
      <c r="N44" s="580" t="e">
        <f>IF(ISNUMBER(Regressions!O54),ROUND(Regressions!O54, 1), NA())</f>
        <v>#N/A</v>
      </c>
      <c r="O44" s="581" t="e">
        <f>IF(ISNUMBER(Regressions!Q54),ROUND(Regressions!Q54, 1), NA())</f>
        <v>#N/A</v>
      </c>
      <c r="P44" s="577" t="e">
        <f>IF(ISNUMBER(Regressions!R54),ROUND(Regressions!R54, 1), NA())</f>
        <v>#N/A</v>
      </c>
      <c r="Q44" s="583" t="e">
        <f>IF(ISNUMBER(Regressions!S54),ROUND(Regressions!S54, 1), NA())</f>
        <v>#N/A</v>
      </c>
      <c r="R44" s="579" t="e">
        <f>IF(ISNUMBER(Regressions!T54),ROUND(Regressions!T54, 1), NA())</f>
        <v>#N/A</v>
      </c>
      <c r="S44" s="580" t="e">
        <f>IF(ISNUMBER(Regressions!U54),ROUND(Regressions!U54, 1), NA())</f>
        <v>#N/A</v>
      </c>
    </row>
    <row r="45" spans="1:19" x14ac:dyDescent="0.25">
      <c r="A45" s="572" t="str">
        <f>+Introduction!$C$7</f>
        <v>Tchad</v>
      </c>
      <c r="B45" s="573">
        <f>IF(ISBLANK(Regressions!B55), " ", Regressions!B55)</f>
        <v>2010</v>
      </c>
      <c r="C45" s="572" t="str">
        <f>HLOOKUP(Introduction!$G$4,nametranslations,26,FALSE)</f>
        <v>Urbain</v>
      </c>
      <c r="D45" s="575">
        <f>IF(ISBLANK(Regressions!D55), " ", Regressions!D55)</f>
        <v>1183215.584548645</v>
      </c>
      <c r="E45" s="576" t="e">
        <f>IF(ISNUMBER(Regressions!E55),ROUND(Regressions!E55, 1), NA())</f>
        <v>#N/A</v>
      </c>
      <c r="F45" s="577" t="e">
        <f>IF(ISNUMBER(Regressions!F55),ROUND(Regressions!F55, 1), NA())</f>
        <v>#N/A</v>
      </c>
      <c r="G45" s="578" t="e">
        <f>IF(ISNUMBER(Regressions!G55),ROUND(Regressions!G55, 1), NA())</f>
        <v>#N/A</v>
      </c>
      <c r="H45" s="579" t="e">
        <f>IF(ISNUMBER(Regressions!H55),ROUND(Regressions!H55, 1), NA())</f>
        <v>#N/A</v>
      </c>
      <c r="I45" s="580" t="e">
        <f>IF(ISNUMBER(Regressions!I55),ROUND(Regressions!I55, 1), NA())</f>
        <v>#N/A</v>
      </c>
      <c r="J45" s="581" t="e">
        <f>IF(ISNUMBER(Regressions!K55),ROUND(Regressions!K55, 1), NA())</f>
        <v>#N/A</v>
      </c>
      <c r="K45" s="577" t="e">
        <f>IF(ISNUMBER(Regressions!L55),ROUND(Regressions!L55, 1), NA())</f>
        <v>#N/A</v>
      </c>
      <c r="L45" s="582" t="e">
        <f>IF(ISNUMBER(Regressions!M55),ROUND(Regressions!M55, 1), NA())</f>
        <v>#N/A</v>
      </c>
      <c r="M45" s="579" t="e">
        <f>IF(ISNUMBER(Regressions!N55),ROUND(Regressions!N55, 1), NA())</f>
        <v>#N/A</v>
      </c>
      <c r="N45" s="580" t="e">
        <f>IF(ISNUMBER(Regressions!O55),ROUND(Regressions!O55, 1), NA())</f>
        <v>#N/A</v>
      </c>
      <c r="O45" s="581" t="e">
        <f>IF(ISNUMBER(Regressions!Q55),ROUND(Regressions!Q55, 1), NA())</f>
        <v>#N/A</v>
      </c>
      <c r="P45" s="577" t="e">
        <f>IF(ISNUMBER(Regressions!R55),ROUND(Regressions!R55, 1), NA())</f>
        <v>#N/A</v>
      </c>
      <c r="Q45" s="583" t="e">
        <f>IF(ISNUMBER(Regressions!S55),ROUND(Regressions!S55, 1), NA())</f>
        <v>#N/A</v>
      </c>
      <c r="R45" s="579" t="e">
        <f>IF(ISNUMBER(Regressions!T55),ROUND(Regressions!T55, 1), NA())</f>
        <v>#N/A</v>
      </c>
      <c r="S45" s="580" t="e">
        <f>IF(ISNUMBER(Regressions!U55),ROUND(Regressions!U55, 1), NA())</f>
        <v>#N/A</v>
      </c>
    </row>
    <row r="46" spans="1:19" x14ac:dyDescent="0.25">
      <c r="A46" s="572" t="str">
        <f>+Introduction!$C$7</f>
        <v>Tchad</v>
      </c>
      <c r="B46" s="573">
        <f>IF(ISBLANK(Regressions!B56), " ", Regressions!B56)</f>
        <v>2011</v>
      </c>
      <c r="C46" s="572" t="str">
        <f>HLOOKUP(Introduction!$G$4,nametranslations,26,FALSE)</f>
        <v>Urbain</v>
      </c>
      <c r="D46" s="575">
        <f>IF(ISBLANK(Regressions!D56), " ", Regressions!D56)</f>
        <v>1232246.5669839478</v>
      </c>
      <c r="E46" s="576" t="e">
        <f>IF(ISNUMBER(Regressions!E56),ROUND(Regressions!E56, 1), NA())</f>
        <v>#N/A</v>
      </c>
      <c r="F46" s="577" t="e">
        <f>IF(ISNUMBER(Regressions!F56),ROUND(Regressions!F56, 1), NA())</f>
        <v>#N/A</v>
      </c>
      <c r="G46" s="578" t="e">
        <f>IF(ISNUMBER(Regressions!G56),ROUND(Regressions!G56, 1), NA())</f>
        <v>#N/A</v>
      </c>
      <c r="H46" s="579" t="e">
        <f>IF(ISNUMBER(Regressions!H56),ROUND(Regressions!H56, 1), NA())</f>
        <v>#N/A</v>
      </c>
      <c r="I46" s="580" t="e">
        <f>IF(ISNUMBER(Regressions!I56),ROUND(Regressions!I56, 1), NA())</f>
        <v>#N/A</v>
      </c>
      <c r="J46" s="581" t="e">
        <f>IF(ISNUMBER(Regressions!K56),ROUND(Regressions!K56, 1), NA())</f>
        <v>#N/A</v>
      </c>
      <c r="K46" s="577" t="e">
        <f>IF(ISNUMBER(Regressions!L56),ROUND(Regressions!L56, 1), NA())</f>
        <v>#N/A</v>
      </c>
      <c r="L46" s="582" t="e">
        <f>IF(ISNUMBER(Regressions!M56),ROUND(Regressions!M56, 1), NA())</f>
        <v>#N/A</v>
      </c>
      <c r="M46" s="579" t="e">
        <f>IF(ISNUMBER(Regressions!N56),ROUND(Regressions!N56, 1), NA())</f>
        <v>#N/A</v>
      </c>
      <c r="N46" s="580" t="e">
        <f>IF(ISNUMBER(Regressions!O56),ROUND(Regressions!O56, 1), NA())</f>
        <v>#N/A</v>
      </c>
      <c r="O46" s="581" t="e">
        <f>IF(ISNUMBER(Regressions!Q56),ROUND(Regressions!Q56, 1), NA())</f>
        <v>#N/A</v>
      </c>
      <c r="P46" s="577" t="e">
        <f>IF(ISNUMBER(Regressions!R56),ROUND(Regressions!R56, 1), NA())</f>
        <v>#N/A</v>
      </c>
      <c r="Q46" s="583" t="e">
        <f>IF(ISNUMBER(Regressions!S56),ROUND(Regressions!S56, 1), NA())</f>
        <v>#N/A</v>
      </c>
      <c r="R46" s="579" t="e">
        <f>IF(ISNUMBER(Regressions!T56),ROUND(Regressions!T56, 1), NA())</f>
        <v>#N/A</v>
      </c>
      <c r="S46" s="580" t="e">
        <f>IF(ISNUMBER(Regressions!U56),ROUND(Regressions!U56, 1), NA())</f>
        <v>#N/A</v>
      </c>
    </row>
    <row r="47" spans="1:19" x14ac:dyDescent="0.25">
      <c r="A47" s="572" t="str">
        <f>+Introduction!$C$7</f>
        <v>Tchad</v>
      </c>
      <c r="B47" s="573">
        <f>IF(ISBLANK(Regressions!B57), " ", Regressions!B57)</f>
        <v>2012</v>
      </c>
      <c r="C47" s="572" t="str">
        <f>HLOOKUP(Introduction!$G$4,nametranslations,26,FALSE)</f>
        <v>Urbain</v>
      </c>
      <c r="D47" s="575">
        <f>IF(ISBLANK(Regressions!D57), " ", Regressions!D57)</f>
        <v>1282314.528727913</v>
      </c>
      <c r="E47" s="576" t="e">
        <f>IF(ISNUMBER(Regressions!E57),ROUND(Regressions!E57, 1), NA())</f>
        <v>#N/A</v>
      </c>
      <c r="F47" s="577" t="e">
        <f>IF(ISNUMBER(Regressions!F57),ROUND(Regressions!F57, 1), NA())</f>
        <v>#N/A</v>
      </c>
      <c r="G47" s="578" t="e">
        <f>IF(ISNUMBER(Regressions!G57),ROUND(Regressions!G57, 1), NA())</f>
        <v>#N/A</v>
      </c>
      <c r="H47" s="579" t="e">
        <f>IF(ISNUMBER(Regressions!H57),ROUND(Regressions!H57, 1), NA())</f>
        <v>#N/A</v>
      </c>
      <c r="I47" s="580" t="e">
        <f>IF(ISNUMBER(Regressions!I57),ROUND(Regressions!I57, 1), NA())</f>
        <v>#N/A</v>
      </c>
      <c r="J47" s="581" t="e">
        <f>IF(ISNUMBER(Regressions!K57),ROUND(Regressions!K57, 1), NA())</f>
        <v>#N/A</v>
      </c>
      <c r="K47" s="577" t="e">
        <f>IF(ISNUMBER(Regressions!L57),ROUND(Regressions!L57, 1), NA())</f>
        <v>#N/A</v>
      </c>
      <c r="L47" s="582" t="e">
        <f>IF(ISNUMBER(Regressions!M57),ROUND(Regressions!M57, 1), NA())</f>
        <v>#N/A</v>
      </c>
      <c r="M47" s="579" t="e">
        <f>IF(ISNUMBER(Regressions!N57),ROUND(Regressions!N57, 1), NA())</f>
        <v>#N/A</v>
      </c>
      <c r="N47" s="580" t="e">
        <f>IF(ISNUMBER(Regressions!O57),ROUND(Regressions!O57, 1), NA())</f>
        <v>#N/A</v>
      </c>
      <c r="O47" s="581" t="e">
        <f>IF(ISNUMBER(Regressions!Q57),ROUND(Regressions!Q57, 1), NA())</f>
        <v>#N/A</v>
      </c>
      <c r="P47" s="577" t="e">
        <f>IF(ISNUMBER(Regressions!R57),ROUND(Regressions!R57, 1), NA())</f>
        <v>#N/A</v>
      </c>
      <c r="Q47" s="583" t="e">
        <f>IF(ISNUMBER(Regressions!S57),ROUND(Regressions!S57, 1), NA())</f>
        <v>#N/A</v>
      </c>
      <c r="R47" s="579" t="e">
        <f>IF(ISNUMBER(Regressions!T57),ROUND(Regressions!T57, 1), NA())</f>
        <v>#N/A</v>
      </c>
      <c r="S47" s="580" t="e">
        <f>IF(ISNUMBER(Regressions!U57),ROUND(Regressions!U57, 1), NA())</f>
        <v>#N/A</v>
      </c>
    </row>
    <row r="48" spans="1:19" x14ac:dyDescent="0.25">
      <c r="A48" s="572" t="str">
        <f>+Introduction!$C$7</f>
        <v>Tchad</v>
      </c>
      <c r="B48" s="573">
        <f>IF(ISBLANK(Regressions!B58), " ", Regressions!B58)</f>
        <v>2013</v>
      </c>
      <c r="C48" s="572" t="str">
        <f>HLOOKUP(Introduction!$G$4,nametranslations,26,FALSE)</f>
        <v>Urbain</v>
      </c>
      <c r="D48" s="575">
        <f>IF(ISBLANK(Regressions!D58), " ", Regressions!D58)</f>
        <v>1334193.1557420157</v>
      </c>
      <c r="E48" s="576" t="e">
        <f>IF(ISNUMBER(Regressions!E58),ROUND(Regressions!E58, 1), NA())</f>
        <v>#N/A</v>
      </c>
      <c r="F48" s="577" t="e">
        <f>IF(ISNUMBER(Regressions!F58),ROUND(Regressions!F58, 1), NA())</f>
        <v>#N/A</v>
      </c>
      <c r="G48" s="578" t="e">
        <f>IF(ISNUMBER(Regressions!G58),ROUND(Regressions!G58, 1), NA())</f>
        <v>#N/A</v>
      </c>
      <c r="H48" s="579" t="e">
        <f>IF(ISNUMBER(Regressions!H58),ROUND(Regressions!H58, 1), NA())</f>
        <v>#N/A</v>
      </c>
      <c r="I48" s="580" t="e">
        <f>IF(ISNUMBER(Regressions!I58),ROUND(Regressions!I58, 1), NA())</f>
        <v>#N/A</v>
      </c>
      <c r="J48" s="581" t="e">
        <f>IF(ISNUMBER(Regressions!K58),ROUND(Regressions!K58, 1), NA())</f>
        <v>#N/A</v>
      </c>
      <c r="K48" s="577" t="e">
        <f>IF(ISNUMBER(Regressions!L58),ROUND(Regressions!L58, 1), NA())</f>
        <v>#N/A</v>
      </c>
      <c r="L48" s="582" t="e">
        <f>IF(ISNUMBER(Regressions!M58),ROUND(Regressions!M58, 1), NA())</f>
        <v>#N/A</v>
      </c>
      <c r="M48" s="579" t="e">
        <f>IF(ISNUMBER(Regressions!N58),ROUND(Regressions!N58, 1), NA())</f>
        <v>#N/A</v>
      </c>
      <c r="N48" s="580" t="e">
        <f>IF(ISNUMBER(Regressions!O58),ROUND(Regressions!O58, 1), NA())</f>
        <v>#N/A</v>
      </c>
      <c r="O48" s="581" t="e">
        <f>IF(ISNUMBER(Regressions!Q58),ROUND(Regressions!Q58, 1), NA())</f>
        <v>#N/A</v>
      </c>
      <c r="P48" s="577" t="e">
        <f>IF(ISNUMBER(Regressions!R58),ROUND(Regressions!R58, 1), NA())</f>
        <v>#N/A</v>
      </c>
      <c r="Q48" s="583" t="e">
        <f>IF(ISNUMBER(Regressions!S58),ROUND(Regressions!S58, 1), NA())</f>
        <v>#N/A</v>
      </c>
      <c r="R48" s="579" t="e">
        <f>IF(ISNUMBER(Regressions!T58),ROUND(Regressions!T58, 1), NA())</f>
        <v>#N/A</v>
      </c>
      <c r="S48" s="580" t="e">
        <f>IF(ISNUMBER(Regressions!U58),ROUND(Regressions!U58, 1), NA())</f>
        <v>#N/A</v>
      </c>
    </row>
    <row r="49" spans="1:19" x14ac:dyDescent="0.25">
      <c r="A49" s="572" t="str">
        <f>+Introduction!$C$7</f>
        <v>Tchad</v>
      </c>
      <c r="B49" s="573">
        <f>IF(ISBLANK(Regressions!B59), " ", Regressions!B59)</f>
        <v>2014</v>
      </c>
      <c r="C49" s="572" t="str">
        <f>HLOOKUP(Introduction!$G$4,nametranslations,26,FALSE)</f>
        <v>Urbain</v>
      </c>
      <c r="D49" s="575">
        <f>IF(ISBLANK(Regressions!D59), " ", Regressions!D59)</f>
        <v>1392900.1674895668</v>
      </c>
      <c r="E49" s="576" t="e">
        <f>IF(ISNUMBER(Regressions!E59),ROUND(Regressions!E59, 1), NA())</f>
        <v>#N/A</v>
      </c>
      <c r="F49" s="577" t="e">
        <f>IF(ISNUMBER(Regressions!F59),ROUND(Regressions!F59, 1), NA())</f>
        <v>#N/A</v>
      </c>
      <c r="G49" s="578" t="e">
        <f>IF(ISNUMBER(Regressions!G59),ROUND(Regressions!G59, 1), NA())</f>
        <v>#N/A</v>
      </c>
      <c r="H49" s="579" t="e">
        <f>IF(ISNUMBER(Regressions!H59),ROUND(Regressions!H59, 1), NA())</f>
        <v>#N/A</v>
      </c>
      <c r="I49" s="580" t="e">
        <f>IF(ISNUMBER(Regressions!I59),ROUND(Regressions!I59, 1), NA())</f>
        <v>#N/A</v>
      </c>
      <c r="J49" s="581" t="e">
        <f>IF(ISNUMBER(Regressions!K59),ROUND(Regressions!K59, 1), NA())</f>
        <v>#N/A</v>
      </c>
      <c r="K49" s="577" t="e">
        <f>IF(ISNUMBER(Regressions!L59),ROUND(Regressions!L59, 1), NA())</f>
        <v>#N/A</v>
      </c>
      <c r="L49" s="582" t="e">
        <f>IF(ISNUMBER(Regressions!M59),ROUND(Regressions!M59, 1), NA())</f>
        <v>#N/A</v>
      </c>
      <c r="M49" s="579" t="e">
        <f>IF(ISNUMBER(Regressions!N59),ROUND(Regressions!N59, 1), NA())</f>
        <v>#N/A</v>
      </c>
      <c r="N49" s="580" t="e">
        <f>IF(ISNUMBER(Regressions!O59),ROUND(Regressions!O59, 1), NA())</f>
        <v>#N/A</v>
      </c>
      <c r="O49" s="581" t="e">
        <f>IF(ISNUMBER(Regressions!Q59),ROUND(Regressions!Q59, 1), NA())</f>
        <v>#N/A</v>
      </c>
      <c r="P49" s="577" t="e">
        <f>IF(ISNUMBER(Regressions!R59),ROUND(Regressions!R59, 1), NA())</f>
        <v>#N/A</v>
      </c>
      <c r="Q49" s="583" t="e">
        <f>IF(ISNUMBER(Regressions!S59),ROUND(Regressions!S59, 1), NA())</f>
        <v>#N/A</v>
      </c>
      <c r="R49" s="579" t="e">
        <f>IF(ISNUMBER(Regressions!T59),ROUND(Regressions!T59, 1), NA())</f>
        <v>#N/A</v>
      </c>
      <c r="S49" s="580" t="e">
        <f>IF(ISNUMBER(Regressions!U59),ROUND(Regressions!U59, 1), NA())</f>
        <v>#N/A</v>
      </c>
    </row>
    <row r="50" spans="1:19" x14ac:dyDescent="0.25">
      <c r="A50" s="572" t="str">
        <f>+Introduction!$C$7</f>
        <v>Tchad</v>
      </c>
      <c r="B50" s="573">
        <f>IF(ISBLANK(Regressions!B60), " ", Regressions!B60)</f>
        <v>2015</v>
      </c>
      <c r="C50" s="572" t="str">
        <f>HLOOKUP(Introduction!$G$4,nametranslations,26,FALSE)</f>
        <v>Urbain</v>
      </c>
      <c r="D50" s="575">
        <f>IF(ISBLANK(Regressions!D60), " ", Regressions!D60)</f>
        <v>1453224.0042142868</v>
      </c>
      <c r="E50" s="576" t="e">
        <f>IF(ISNUMBER(Regressions!E60),ROUND(Regressions!E60, 1), NA())</f>
        <v>#N/A</v>
      </c>
      <c r="F50" s="577" t="e">
        <f>IF(ISNUMBER(Regressions!F60),ROUND(Regressions!F60, 1), NA())</f>
        <v>#N/A</v>
      </c>
      <c r="G50" s="578" t="e">
        <f>IF(ISNUMBER(Regressions!G60),ROUND(Regressions!G60, 1), NA())</f>
        <v>#N/A</v>
      </c>
      <c r="H50" s="579" t="e">
        <f>IF(ISNUMBER(Regressions!H60),ROUND(Regressions!H60, 1), NA())</f>
        <v>#N/A</v>
      </c>
      <c r="I50" s="580" t="e">
        <f>IF(ISNUMBER(Regressions!I60),ROUND(Regressions!I60, 1), NA())</f>
        <v>#N/A</v>
      </c>
      <c r="J50" s="581" t="e">
        <f>IF(ISNUMBER(Regressions!K60),ROUND(Regressions!K60, 1), NA())</f>
        <v>#N/A</v>
      </c>
      <c r="K50" s="577" t="e">
        <f>IF(ISNUMBER(Regressions!L60),ROUND(Regressions!L60, 1), NA())</f>
        <v>#N/A</v>
      </c>
      <c r="L50" s="582" t="e">
        <f>IF(ISNUMBER(Regressions!M60),ROUND(Regressions!M60, 1), NA())</f>
        <v>#N/A</v>
      </c>
      <c r="M50" s="579" t="e">
        <f>IF(ISNUMBER(Regressions!N60),ROUND(Regressions!N60, 1), NA())</f>
        <v>#N/A</v>
      </c>
      <c r="N50" s="580" t="e">
        <f>IF(ISNUMBER(Regressions!O60),ROUND(Regressions!O60, 1), NA())</f>
        <v>#N/A</v>
      </c>
      <c r="O50" s="581" t="e">
        <f>IF(ISNUMBER(Regressions!Q60),ROUND(Regressions!Q60, 1), NA())</f>
        <v>#N/A</v>
      </c>
      <c r="P50" s="577" t="e">
        <f>IF(ISNUMBER(Regressions!R60),ROUND(Regressions!R60, 1), NA())</f>
        <v>#N/A</v>
      </c>
      <c r="Q50" s="583" t="e">
        <f>IF(ISNUMBER(Regressions!S60),ROUND(Regressions!S60, 1), NA())</f>
        <v>#N/A</v>
      </c>
      <c r="R50" s="579" t="e">
        <f>IF(ISNUMBER(Regressions!T60),ROUND(Regressions!T60, 1), NA())</f>
        <v>#N/A</v>
      </c>
      <c r="S50" s="580" t="e">
        <f>IF(ISNUMBER(Regressions!U60),ROUND(Regressions!U60, 1), NA())</f>
        <v>#N/A</v>
      </c>
    </row>
    <row r="51" spans="1:19" x14ac:dyDescent="0.25">
      <c r="A51" s="572" t="str">
        <f>+Introduction!$C$7</f>
        <v>Tchad</v>
      </c>
      <c r="B51" s="573">
        <f>IF(ISBLANK(Regressions!B61), " ", Regressions!B61)</f>
        <v>2016</v>
      </c>
      <c r="C51" s="572" t="str">
        <f>HLOOKUP(Introduction!$G$4,nametranslations,26,FALSE)</f>
        <v>Urbain</v>
      </c>
      <c r="D51" s="575">
        <f>IF(ISBLANK(Regressions!D61), " ", Regressions!D61)</f>
        <v>1512594.6807233619</v>
      </c>
      <c r="E51" s="576">
        <f>IF(ISNUMBER(Regressions!E61),ROUND(Regressions!E61, 1), NA())</f>
        <v>69.599999999999994</v>
      </c>
      <c r="F51" s="577">
        <f>IF(ISNUMBER(Regressions!F61),ROUND(Regressions!F61, 1), NA())</f>
        <v>64.900000000000006</v>
      </c>
      <c r="G51" s="578">
        <f>IF(ISNUMBER(Regressions!G61),ROUND(Regressions!G61, 1), NA())</f>
        <v>64.900000000000006</v>
      </c>
      <c r="H51" s="579">
        <f>IF(ISNUMBER(Regressions!H61),ROUND(Regressions!H61, 1), NA())</f>
        <v>0</v>
      </c>
      <c r="I51" s="580">
        <f>IF(ISNUMBER(Regressions!I61),ROUND(Regressions!I61, 1), NA())</f>
        <v>35.1</v>
      </c>
      <c r="J51" s="581" t="e">
        <f>IF(ISNUMBER(Regressions!K61),ROUND(Regressions!K61, 1), NA())</f>
        <v>#N/A</v>
      </c>
      <c r="K51" s="577" t="e">
        <f>IF(ISNUMBER(Regressions!L61),ROUND(Regressions!L61, 1), NA())</f>
        <v>#N/A</v>
      </c>
      <c r="L51" s="582" t="e">
        <f>IF(ISNUMBER(Regressions!M61),ROUND(Regressions!M61, 1), NA())</f>
        <v>#N/A</v>
      </c>
      <c r="M51" s="579" t="e">
        <f>IF(ISNUMBER(Regressions!N61),ROUND(Regressions!N61, 1), NA())</f>
        <v>#N/A</v>
      </c>
      <c r="N51" s="580" t="e">
        <f>IF(ISNUMBER(Regressions!O61),ROUND(Regressions!O61, 1), NA())</f>
        <v>#N/A</v>
      </c>
      <c r="O51" s="581" t="e">
        <f>IF(ISNUMBER(Regressions!Q61),ROUND(Regressions!Q61, 1), NA())</f>
        <v>#N/A</v>
      </c>
      <c r="P51" s="577" t="e">
        <f>IF(ISNUMBER(Regressions!R61),ROUND(Regressions!R61, 1), NA())</f>
        <v>#N/A</v>
      </c>
      <c r="Q51" s="583" t="e">
        <f>IF(ISNUMBER(Regressions!S61),ROUND(Regressions!S61, 1), NA())</f>
        <v>#N/A</v>
      </c>
      <c r="R51" s="579" t="e">
        <f>IF(ISNUMBER(Regressions!T61),ROUND(Regressions!T61, 1), NA())</f>
        <v>#N/A</v>
      </c>
      <c r="S51" s="580" t="e">
        <f>IF(ISNUMBER(Regressions!U61),ROUND(Regressions!U61, 1), NA())</f>
        <v>#N/A</v>
      </c>
    </row>
    <row r="52" spans="1:19" x14ac:dyDescent="0.25">
      <c r="A52" s="572" t="str">
        <f>+Introduction!$C$7</f>
        <v>Tchad</v>
      </c>
      <c r="B52" s="573">
        <f>IF(ISBLANK(Regressions!B62), " ", Regressions!B62)</f>
        <v>2017</v>
      </c>
      <c r="C52" s="572" t="str">
        <f>HLOOKUP(Introduction!$G$4,nametranslations,26,FALSE)</f>
        <v>Urbain</v>
      </c>
      <c r="D52" s="575">
        <f>IF(ISBLANK(Regressions!D62), " ", Regressions!D62)</f>
        <v>1577601.3155694008</v>
      </c>
      <c r="E52" s="576">
        <f>IF(ISNUMBER(Regressions!E62),ROUND(Regressions!E62, 1), NA())</f>
        <v>69.599999999999994</v>
      </c>
      <c r="F52" s="577">
        <f>IF(ISNUMBER(Regressions!F62),ROUND(Regressions!F62, 1), NA())</f>
        <v>64.900000000000006</v>
      </c>
      <c r="G52" s="578">
        <f>IF(ISNUMBER(Regressions!G62),ROUND(Regressions!G62, 1), NA())</f>
        <v>64.900000000000006</v>
      </c>
      <c r="H52" s="579">
        <f>IF(ISNUMBER(Regressions!H62),ROUND(Regressions!H62, 1), NA())</f>
        <v>0</v>
      </c>
      <c r="I52" s="580">
        <f>IF(ISNUMBER(Regressions!I62),ROUND(Regressions!I62, 1), NA())</f>
        <v>35.1</v>
      </c>
      <c r="J52" s="581" t="e">
        <f>IF(ISNUMBER(Regressions!K62),ROUND(Regressions!K62, 1), NA())</f>
        <v>#N/A</v>
      </c>
      <c r="K52" s="577" t="e">
        <f>IF(ISNUMBER(Regressions!L62),ROUND(Regressions!L62, 1), NA())</f>
        <v>#N/A</v>
      </c>
      <c r="L52" s="582" t="e">
        <f>IF(ISNUMBER(Regressions!M62),ROUND(Regressions!M62, 1), NA())</f>
        <v>#N/A</v>
      </c>
      <c r="M52" s="579" t="e">
        <f>IF(ISNUMBER(Regressions!N62),ROUND(Regressions!N62, 1), NA())</f>
        <v>#N/A</v>
      </c>
      <c r="N52" s="580" t="e">
        <f>IF(ISNUMBER(Regressions!O62),ROUND(Regressions!O62, 1), NA())</f>
        <v>#N/A</v>
      </c>
      <c r="O52" s="581" t="e">
        <f>IF(ISNUMBER(Regressions!Q62),ROUND(Regressions!Q62, 1), NA())</f>
        <v>#N/A</v>
      </c>
      <c r="P52" s="577" t="e">
        <f>IF(ISNUMBER(Regressions!R62),ROUND(Regressions!R62, 1), NA())</f>
        <v>#N/A</v>
      </c>
      <c r="Q52" s="583" t="e">
        <f>IF(ISNUMBER(Regressions!S62),ROUND(Regressions!S62, 1), NA())</f>
        <v>#N/A</v>
      </c>
      <c r="R52" s="579" t="e">
        <f>IF(ISNUMBER(Regressions!T62),ROUND(Regressions!T62, 1), NA())</f>
        <v>#N/A</v>
      </c>
      <c r="S52" s="580" t="e">
        <f>IF(ISNUMBER(Regressions!U62),ROUND(Regressions!U62, 1), NA())</f>
        <v>#N/A</v>
      </c>
    </row>
    <row r="53" spans="1:19" x14ac:dyDescent="0.25">
      <c r="A53" s="572" t="str">
        <f>+Introduction!$C$7</f>
        <v>Tchad</v>
      </c>
      <c r="B53" s="573">
        <f>IF(ISBLANK(Regressions!B63), " ", Regressions!B63)</f>
        <v>2018</v>
      </c>
      <c r="C53" s="572" t="str">
        <f>HLOOKUP(Introduction!$G$4,nametranslations,26,FALSE)</f>
        <v>Urbain</v>
      </c>
      <c r="D53" s="575">
        <f>IF(ISBLANK(Regressions!D63), " ", Regressions!D63)</f>
        <v>1646042.965319233</v>
      </c>
      <c r="E53" s="576">
        <f>IF(ISNUMBER(Regressions!E63),ROUND(Regressions!E63, 1), NA())</f>
        <v>69.599999999999994</v>
      </c>
      <c r="F53" s="577">
        <f>IF(ISNUMBER(Regressions!F63),ROUND(Regressions!F63, 1), NA())</f>
        <v>64.900000000000006</v>
      </c>
      <c r="G53" s="578">
        <f>IF(ISNUMBER(Regressions!G63),ROUND(Regressions!G63, 1), NA())</f>
        <v>64.900000000000006</v>
      </c>
      <c r="H53" s="579">
        <f>IF(ISNUMBER(Regressions!H63),ROUND(Regressions!H63, 1), NA())</f>
        <v>0</v>
      </c>
      <c r="I53" s="580">
        <f>IF(ISNUMBER(Regressions!I63),ROUND(Regressions!I63, 1), NA())</f>
        <v>35.1</v>
      </c>
      <c r="J53" s="581" t="e">
        <f>IF(ISNUMBER(Regressions!K63),ROUND(Regressions!K63, 1), NA())</f>
        <v>#N/A</v>
      </c>
      <c r="K53" s="577" t="e">
        <f>IF(ISNUMBER(Regressions!L63),ROUND(Regressions!L63, 1), NA())</f>
        <v>#N/A</v>
      </c>
      <c r="L53" s="582" t="e">
        <f>IF(ISNUMBER(Regressions!M63),ROUND(Regressions!M63, 1), NA())</f>
        <v>#N/A</v>
      </c>
      <c r="M53" s="579" t="e">
        <f>IF(ISNUMBER(Regressions!N63),ROUND(Regressions!N63, 1), NA())</f>
        <v>#N/A</v>
      </c>
      <c r="N53" s="580" t="e">
        <f>IF(ISNUMBER(Regressions!O63),ROUND(Regressions!O63, 1), NA())</f>
        <v>#N/A</v>
      </c>
      <c r="O53" s="581" t="e">
        <f>IF(ISNUMBER(Regressions!Q63),ROUND(Regressions!Q63, 1), NA())</f>
        <v>#N/A</v>
      </c>
      <c r="P53" s="577" t="e">
        <f>IF(ISNUMBER(Regressions!R63),ROUND(Regressions!R63, 1), NA())</f>
        <v>#N/A</v>
      </c>
      <c r="Q53" s="583" t="e">
        <f>IF(ISNUMBER(Regressions!S63),ROUND(Regressions!S63, 1), NA())</f>
        <v>#N/A</v>
      </c>
      <c r="R53" s="579" t="e">
        <f>IF(ISNUMBER(Regressions!T63),ROUND(Regressions!T63, 1), NA())</f>
        <v>#N/A</v>
      </c>
      <c r="S53" s="580" t="e">
        <f>IF(ISNUMBER(Regressions!U63),ROUND(Regressions!U63, 1), NA())</f>
        <v>#N/A</v>
      </c>
    </row>
    <row r="54" spans="1:19" x14ac:dyDescent="0.25">
      <c r="A54" s="572" t="str">
        <f>+Introduction!$C$7</f>
        <v>Tchad</v>
      </c>
      <c r="B54" s="573">
        <f>IF(ISBLANK(Regressions!B64), " ", Regressions!B64)</f>
        <v>2019</v>
      </c>
      <c r="C54" s="572" t="str">
        <f>HLOOKUP(Introduction!$G$4,nametranslations,26,FALSE)</f>
        <v>Urbain</v>
      </c>
      <c r="D54" s="575">
        <f>IF(ISBLANK(Regressions!D64), " ", Regressions!D64)</f>
        <v>1718807.4761180878</v>
      </c>
      <c r="E54" s="576">
        <f>IF(ISNUMBER(Regressions!E64),ROUND(Regressions!E64, 1), NA())</f>
        <v>69.599999999999994</v>
      </c>
      <c r="F54" s="577">
        <f>IF(ISNUMBER(Regressions!F64),ROUND(Regressions!F64, 1), NA())</f>
        <v>64.900000000000006</v>
      </c>
      <c r="G54" s="578">
        <f>IF(ISNUMBER(Regressions!G64),ROUND(Regressions!G64, 1), NA())</f>
        <v>64.900000000000006</v>
      </c>
      <c r="H54" s="579">
        <f>IF(ISNUMBER(Regressions!H64),ROUND(Regressions!H64, 1), NA())</f>
        <v>0</v>
      </c>
      <c r="I54" s="580">
        <f>IF(ISNUMBER(Regressions!I64),ROUND(Regressions!I64, 1), NA())</f>
        <v>35.1</v>
      </c>
      <c r="J54" s="581" t="e">
        <f>IF(ISNUMBER(Regressions!K64),ROUND(Regressions!K64, 1), NA())</f>
        <v>#N/A</v>
      </c>
      <c r="K54" s="577" t="e">
        <f>IF(ISNUMBER(Regressions!L64),ROUND(Regressions!L64, 1), NA())</f>
        <v>#N/A</v>
      </c>
      <c r="L54" s="582" t="e">
        <f>IF(ISNUMBER(Regressions!M64),ROUND(Regressions!M64, 1), NA())</f>
        <v>#N/A</v>
      </c>
      <c r="M54" s="579" t="e">
        <f>IF(ISNUMBER(Regressions!N64),ROUND(Regressions!N64, 1), NA())</f>
        <v>#N/A</v>
      </c>
      <c r="N54" s="580" t="e">
        <f>IF(ISNUMBER(Regressions!O64),ROUND(Regressions!O64, 1), NA())</f>
        <v>#N/A</v>
      </c>
      <c r="O54" s="581" t="e">
        <f>IF(ISNUMBER(Regressions!Q64),ROUND(Regressions!Q64, 1), NA())</f>
        <v>#N/A</v>
      </c>
      <c r="P54" s="577" t="e">
        <f>IF(ISNUMBER(Regressions!R64),ROUND(Regressions!R64, 1), NA())</f>
        <v>#N/A</v>
      </c>
      <c r="Q54" s="583" t="e">
        <f>IF(ISNUMBER(Regressions!S64),ROUND(Regressions!S64, 1), NA())</f>
        <v>#N/A</v>
      </c>
      <c r="R54" s="579" t="e">
        <f>IF(ISNUMBER(Regressions!T64),ROUND(Regressions!T64, 1), NA())</f>
        <v>#N/A</v>
      </c>
      <c r="S54" s="580" t="e">
        <f>IF(ISNUMBER(Regressions!U64),ROUND(Regressions!U64, 1), NA())</f>
        <v>#N/A</v>
      </c>
    </row>
    <row r="55" spans="1:19" ht="13.5" customHeight="1" x14ac:dyDescent="0.25">
      <c r="A55" s="572" t="str">
        <f>+Introduction!$C$7</f>
        <v>Tchad</v>
      </c>
      <c r="B55" s="573">
        <f>IF(ISBLANK(Regressions!B65), " ", Regressions!B65)</f>
        <v>2020</v>
      </c>
      <c r="C55" s="572" t="str">
        <f>HLOOKUP(Introduction!$G$4,nametranslations,26,FALSE)</f>
        <v>Urbain</v>
      </c>
      <c r="D55" s="575">
        <f>IF(ISBLANK(Regressions!D65), " ", Regressions!D65)</f>
        <v>1791045.2124586485</v>
      </c>
      <c r="E55" s="576">
        <f>IF(ISNUMBER(Regressions!E65),ROUND(Regressions!E65, 1), NA())</f>
        <v>69.599999999999994</v>
      </c>
      <c r="F55" s="577">
        <f>IF(ISNUMBER(Regressions!F65),ROUND(Regressions!F65, 1), NA())</f>
        <v>64.900000000000006</v>
      </c>
      <c r="G55" s="578">
        <f>IF(ISNUMBER(Regressions!G65),ROUND(Regressions!G65, 1), NA())</f>
        <v>64.900000000000006</v>
      </c>
      <c r="H55" s="579">
        <f>IF(ISNUMBER(Regressions!H65),ROUND(Regressions!H65, 1), NA())</f>
        <v>0</v>
      </c>
      <c r="I55" s="580">
        <f>IF(ISNUMBER(Regressions!I65),ROUND(Regressions!I65, 1), NA())</f>
        <v>35.1</v>
      </c>
      <c r="J55" s="581" t="e">
        <f>IF(ISNUMBER(Regressions!K65),ROUND(Regressions!K65, 1), NA())</f>
        <v>#N/A</v>
      </c>
      <c r="K55" s="577" t="e">
        <f>IF(ISNUMBER(Regressions!L65),ROUND(Regressions!L65, 1), NA())</f>
        <v>#N/A</v>
      </c>
      <c r="L55" s="582" t="e">
        <f>IF(ISNUMBER(Regressions!M65),ROUND(Regressions!M65, 1), NA())</f>
        <v>#N/A</v>
      </c>
      <c r="M55" s="579" t="e">
        <f>IF(ISNUMBER(Regressions!N65),ROUND(Regressions!N65, 1), NA())</f>
        <v>#N/A</v>
      </c>
      <c r="N55" s="580" t="e">
        <f>IF(ISNUMBER(Regressions!O65),ROUND(Regressions!O65, 1), NA())</f>
        <v>#N/A</v>
      </c>
      <c r="O55" s="581">
        <f>IF(ISNUMBER(Regressions!Q65),ROUND(Regressions!Q65, 1), NA())</f>
        <v>71.099999999999994</v>
      </c>
      <c r="P55" s="577" t="e">
        <f>IF(ISNUMBER(Regressions!R65),ROUND(Regressions!R65, 1), NA())</f>
        <v>#N/A</v>
      </c>
      <c r="Q55" s="583" t="e">
        <f>IF(ISNUMBER(Regressions!S65),ROUND(Regressions!S65, 1), NA())</f>
        <v>#N/A</v>
      </c>
      <c r="R55" s="579" t="e">
        <f>IF(ISNUMBER(Regressions!T65),ROUND(Regressions!T65, 1), NA())</f>
        <v>#N/A</v>
      </c>
      <c r="S55" s="580">
        <f>IF(ISNUMBER(Regressions!U65),ROUND(Regressions!U65, 1), NA())</f>
        <v>28.9</v>
      </c>
    </row>
    <row r="56" spans="1:19" x14ac:dyDescent="0.25">
      <c r="A56" s="572" t="str">
        <f>+Introduction!$C$7</f>
        <v>Tchad</v>
      </c>
      <c r="B56" s="573">
        <f>IF(ISBLANK(Regressions!B66), " ", Regressions!B66)</f>
        <v>2021</v>
      </c>
      <c r="C56" s="572" t="str">
        <f>HLOOKUP(Introduction!$G$4,nametranslations,26,FALSE)</f>
        <v>Urbain</v>
      </c>
      <c r="D56" s="575">
        <f>IF(ISBLANK(Regressions!D66), " ", Regressions!D66)</f>
        <v>1869248.6792044258</v>
      </c>
      <c r="E56" s="581">
        <f>IF(ISNUMBER(Regressions!E66),ROUND(Regressions!E66, 1), NA())</f>
        <v>69.599999999999994</v>
      </c>
      <c r="F56" s="584">
        <f>IF(ISNUMBER(Regressions!F66),ROUND(Regressions!F66, 1), NA())</f>
        <v>64.900000000000006</v>
      </c>
      <c r="G56" s="585">
        <f>IF(ISNUMBER(Regressions!G66),ROUND(Regressions!G66, 1), NA())</f>
        <v>64.900000000000006</v>
      </c>
      <c r="H56" s="579">
        <f>IF(ISNUMBER(Regressions!H66),ROUND(Regressions!H66, 1), NA())</f>
        <v>0</v>
      </c>
      <c r="I56" s="580">
        <f>IF(ISNUMBER(Regressions!I66),ROUND(Regressions!I66, 1), NA())</f>
        <v>35.1</v>
      </c>
      <c r="J56" s="581" t="e">
        <f>IF(ISNUMBER(Regressions!K66),ROUND(Regressions!K66, 1), NA())</f>
        <v>#N/A</v>
      </c>
      <c r="K56" s="584" t="e">
        <f>IF(ISNUMBER(Regressions!L66),ROUND(Regressions!L66, 1), NA())</f>
        <v>#N/A</v>
      </c>
      <c r="L56" s="586" t="e">
        <f>IF(ISNUMBER(Regressions!M66),ROUND(Regressions!M66, 1), NA())</f>
        <v>#N/A</v>
      </c>
      <c r="M56" s="579" t="e">
        <f>IF(ISNUMBER(Regressions!N66),ROUND(Regressions!N66, 1), NA())</f>
        <v>#N/A</v>
      </c>
      <c r="N56" s="580" t="e">
        <f>IF(ISNUMBER(Regressions!O66),ROUND(Regressions!O66, 1), NA())</f>
        <v>#N/A</v>
      </c>
      <c r="O56" s="581">
        <f>IF(ISNUMBER(Regressions!Q66),ROUND(Regressions!Q66, 1), NA())</f>
        <v>71.099999999999994</v>
      </c>
      <c r="P56" s="584" t="e">
        <f>IF(ISNUMBER(Regressions!R66),ROUND(Regressions!R66, 1), NA())</f>
        <v>#N/A</v>
      </c>
      <c r="Q56" s="587" t="e">
        <f>IF(ISNUMBER(Regressions!S66),ROUND(Regressions!S66, 1), NA())</f>
        <v>#N/A</v>
      </c>
      <c r="R56" s="579" t="e">
        <f>IF(ISNUMBER(Regressions!T66),ROUND(Regressions!T66, 1), NA())</f>
        <v>#N/A</v>
      </c>
      <c r="S56" s="580">
        <f>IF(ISNUMBER(Regressions!U66),ROUND(Regressions!U66, 1), NA())</f>
        <v>28.9</v>
      </c>
    </row>
    <row r="57" spans="1:19" x14ac:dyDescent="0.25">
      <c r="A57" s="572" t="str">
        <f>+Introduction!$C$7</f>
        <v>Tchad</v>
      </c>
      <c r="B57" s="573">
        <f>IF(ISBLANK(Regressions!B67), " ", Regressions!B67)</f>
        <v>2022</v>
      </c>
      <c r="C57" s="572" t="str">
        <f>HLOOKUP(Introduction!$G$4,nametranslations,26,FALSE)</f>
        <v>Urbain</v>
      </c>
      <c r="D57" s="575">
        <f>IF(ISBLANK(Regressions!D67), " ", Regressions!D67)</f>
        <v>1953425.1737633515</v>
      </c>
      <c r="E57" s="576">
        <f>IF(ISNUMBER(Regressions!E67),ROUND(Regressions!E67, 1), NA())</f>
        <v>69.599999999999994</v>
      </c>
      <c r="F57" s="577">
        <f>IF(ISNUMBER(Regressions!F67),ROUND(Regressions!F67, 1), NA())</f>
        <v>64.900000000000006</v>
      </c>
      <c r="G57" s="578">
        <f>IF(ISNUMBER(Regressions!G67),ROUND(Regressions!G67, 1), NA())</f>
        <v>64.900000000000006</v>
      </c>
      <c r="H57" s="579">
        <f>IF(ISNUMBER(Regressions!H67),ROUND(Regressions!H67, 1), NA())</f>
        <v>0</v>
      </c>
      <c r="I57" s="580">
        <f>IF(ISNUMBER(Regressions!I67),ROUND(Regressions!I67, 1), NA())</f>
        <v>35.1</v>
      </c>
      <c r="J57" s="581" t="e">
        <f>IF(ISNUMBER(Regressions!K67),ROUND(Regressions!K67, 1), NA())</f>
        <v>#N/A</v>
      </c>
      <c r="K57" s="577" t="e">
        <f>IF(ISNUMBER(Regressions!L67),ROUND(Regressions!L67, 1), NA())</f>
        <v>#N/A</v>
      </c>
      <c r="L57" s="582" t="e">
        <f>IF(ISNUMBER(Regressions!M67),ROUND(Regressions!M67, 1), NA())</f>
        <v>#N/A</v>
      </c>
      <c r="M57" s="579" t="e">
        <f>IF(ISNUMBER(Regressions!N67),ROUND(Regressions!N67, 1), NA())</f>
        <v>#N/A</v>
      </c>
      <c r="N57" s="580" t="e">
        <f>IF(ISNUMBER(Regressions!O67),ROUND(Regressions!O67, 1), NA())</f>
        <v>#N/A</v>
      </c>
      <c r="O57" s="581">
        <f>IF(ISNUMBER(Regressions!Q67),ROUND(Regressions!Q67, 1), NA())</f>
        <v>71.099999999999994</v>
      </c>
      <c r="P57" s="577" t="e">
        <f>IF(ISNUMBER(Regressions!R67),ROUND(Regressions!R67, 1), NA())</f>
        <v>#N/A</v>
      </c>
      <c r="Q57" s="583" t="e">
        <f>IF(ISNUMBER(Regressions!S67),ROUND(Regressions!S67, 1), NA())</f>
        <v>#N/A</v>
      </c>
      <c r="R57" s="579" t="e">
        <f>IF(ISNUMBER(Regressions!T67),ROUND(Regressions!T67, 1), NA())</f>
        <v>#N/A</v>
      </c>
      <c r="S57" s="580">
        <f>IF(ISNUMBER(Regressions!U67),ROUND(Regressions!U67, 1), NA())</f>
        <v>28.9</v>
      </c>
    </row>
    <row r="58" spans="1:19" x14ac:dyDescent="0.25">
      <c r="A58" s="572" t="str">
        <f>+Introduction!$C$7</f>
        <v>Tchad</v>
      </c>
      <c r="B58" s="573">
        <f>IF(ISBLANK(Regressions!B68), " ", Regressions!B68)</f>
        <v>2023</v>
      </c>
      <c r="C58" s="572" t="str">
        <f>HLOOKUP(Introduction!$G$4,nametranslations,26,FALSE)</f>
        <v>Urbain</v>
      </c>
      <c r="D58" s="575">
        <f>IF(ISBLANK(Regressions!D68), " ", Regressions!D68)</f>
        <v>2041316.5680971146</v>
      </c>
      <c r="E58" s="576">
        <f>IF(ISNUMBER(Regressions!E68),ROUND(Regressions!E68, 1), NA())</f>
        <v>69.599999999999994</v>
      </c>
      <c r="F58" s="577">
        <f>IF(ISNUMBER(Regressions!F68),ROUND(Regressions!F68, 1), NA())</f>
        <v>64.900000000000006</v>
      </c>
      <c r="G58" s="578">
        <f>IF(ISNUMBER(Regressions!G68),ROUND(Regressions!G68, 1), NA())</f>
        <v>64.900000000000006</v>
      </c>
      <c r="H58" s="579">
        <f>IF(ISNUMBER(Regressions!H68),ROUND(Regressions!H68, 1), NA())</f>
        <v>0</v>
      </c>
      <c r="I58" s="580">
        <f>IF(ISNUMBER(Regressions!I68),ROUND(Regressions!I68, 1), NA())</f>
        <v>35.1</v>
      </c>
      <c r="J58" s="581" t="e">
        <f>IF(ISNUMBER(Regressions!K68),ROUND(Regressions!K68, 1), NA())</f>
        <v>#N/A</v>
      </c>
      <c r="K58" s="577" t="e">
        <f>IF(ISNUMBER(Regressions!L68),ROUND(Regressions!L68, 1), NA())</f>
        <v>#N/A</v>
      </c>
      <c r="L58" s="582" t="e">
        <f>IF(ISNUMBER(Regressions!M68),ROUND(Regressions!M68, 1), NA())</f>
        <v>#N/A</v>
      </c>
      <c r="M58" s="579" t="e">
        <f>IF(ISNUMBER(Regressions!N68),ROUND(Regressions!N68, 1), NA())</f>
        <v>#N/A</v>
      </c>
      <c r="N58" s="580" t="e">
        <f>IF(ISNUMBER(Regressions!O68),ROUND(Regressions!O68, 1), NA())</f>
        <v>#N/A</v>
      </c>
      <c r="O58" s="581">
        <f>IF(ISNUMBER(Regressions!Q68),ROUND(Regressions!Q68, 1), NA())</f>
        <v>71.099999999999994</v>
      </c>
      <c r="P58" s="577" t="e">
        <f>IF(ISNUMBER(Regressions!R68),ROUND(Regressions!R68, 1), NA())</f>
        <v>#N/A</v>
      </c>
      <c r="Q58" s="583" t="e">
        <f>IF(ISNUMBER(Regressions!S68),ROUND(Regressions!S68, 1), NA())</f>
        <v>#N/A</v>
      </c>
      <c r="R58" s="579" t="e">
        <f>IF(ISNUMBER(Regressions!T68),ROUND(Regressions!T68, 1), NA())</f>
        <v>#N/A</v>
      </c>
      <c r="S58" s="580">
        <f>IF(ISNUMBER(Regressions!U68),ROUND(Regressions!U68, 1), NA())</f>
        <v>28.9</v>
      </c>
    </row>
    <row r="59" spans="1:19" x14ac:dyDescent="0.25">
      <c r="A59" s="572" t="str">
        <f>+Introduction!$C$7</f>
        <v>Tchad</v>
      </c>
      <c r="B59" s="573">
        <f>IF(ISBLANK(Regressions!B69), " ", Regressions!B69)</f>
        <v>2024</v>
      </c>
      <c r="C59" s="572" t="str">
        <f>HLOOKUP(Introduction!$G$4,nametranslations,26,FALSE)</f>
        <v>Urbain</v>
      </c>
      <c r="D59" s="575">
        <f>IF(ISBLANK(Regressions!D69), " ", Regressions!D69)</f>
        <v>2148455.5122822761</v>
      </c>
      <c r="E59" s="576">
        <f>IF(ISNUMBER(Regressions!E69),ROUND(Regressions!E69, 1), NA())</f>
        <v>69.599999999999994</v>
      </c>
      <c r="F59" s="577">
        <f>IF(ISNUMBER(Regressions!F69),ROUND(Regressions!F69, 1), NA())</f>
        <v>64.900000000000006</v>
      </c>
      <c r="G59" s="578">
        <f>IF(ISNUMBER(Regressions!G69),ROUND(Regressions!G69, 1), NA())</f>
        <v>64.900000000000006</v>
      </c>
      <c r="H59" s="579">
        <f>IF(ISNUMBER(Regressions!H69),ROUND(Regressions!H69, 1), NA())</f>
        <v>0</v>
      </c>
      <c r="I59" s="580">
        <f>IF(ISNUMBER(Regressions!I69),ROUND(Regressions!I69, 1), NA())</f>
        <v>35.1</v>
      </c>
      <c r="J59" s="581" t="e">
        <f>IF(ISNUMBER(Regressions!K69),ROUND(Regressions!K69, 1), NA())</f>
        <v>#N/A</v>
      </c>
      <c r="K59" s="577" t="e">
        <f>IF(ISNUMBER(Regressions!L69),ROUND(Regressions!L69, 1), NA())</f>
        <v>#N/A</v>
      </c>
      <c r="L59" s="582" t="e">
        <f>IF(ISNUMBER(Regressions!M69),ROUND(Regressions!M69, 1), NA())</f>
        <v>#N/A</v>
      </c>
      <c r="M59" s="579" t="e">
        <f>IF(ISNUMBER(Regressions!N69),ROUND(Regressions!N69, 1), NA())</f>
        <v>#N/A</v>
      </c>
      <c r="N59" s="580" t="e">
        <f>IF(ISNUMBER(Regressions!O69),ROUND(Regressions!O69, 1), NA())</f>
        <v>#N/A</v>
      </c>
      <c r="O59" s="581">
        <f>IF(ISNUMBER(Regressions!Q69),ROUND(Regressions!Q69, 1), NA())</f>
        <v>71.099999999999994</v>
      </c>
      <c r="P59" s="577" t="e">
        <f>IF(ISNUMBER(Regressions!R69),ROUND(Regressions!R69, 1), NA())</f>
        <v>#N/A</v>
      </c>
      <c r="Q59" s="583" t="e">
        <f>IF(ISNUMBER(Regressions!S69),ROUND(Regressions!S69, 1), NA())</f>
        <v>#N/A</v>
      </c>
      <c r="R59" s="579" t="e">
        <f>IF(ISNUMBER(Regressions!T69),ROUND(Regressions!T69, 1), NA())</f>
        <v>#N/A</v>
      </c>
      <c r="S59" s="580">
        <f>IF(ISNUMBER(Regressions!U69),ROUND(Regressions!U69, 1), NA())</f>
        <v>28.9</v>
      </c>
    </row>
    <row r="60" spans="1:19" x14ac:dyDescent="0.25">
      <c r="A60" s="588" t="str">
        <f>+Introduction!$C$7</f>
        <v>Tchad</v>
      </c>
      <c r="B60" s="589">
        <f>IF(ISBLANK(Regressions!B70), " ", Regressions!B70)</f>
        <v>2025</v>
      </c>
      <c r="C60" s="588" t="str">
        <f>HLOOKUP(Introduction!$G$4,nametranslations,26,FALSE)</f>
        <v>Urbain</v>
      </c>
      <c r="D60" s="590">
        <f>IF(ISBLANK(Regressions!D70), " ", Regressions!D70)</f>
        <v>2162823.2611665535</v>
      </c>
      <c r="E60" s="591">
        <f>IF(ISNUMBER(Regressions!E70),ROUND(Regressions!E70, 1), NA())</f>
        <v>69.599999999999994</v>
      </c>
      <c r="F60" s="592">
        <f>IF(ISNUMBER(Regressions!F70),ROUND(Regressions!F70, 1), NA())</f>
        <v>64.900000000000006</v>
      </c>
      <c r="G60" s="593">
        <f>IF(ISNUMBER(Regressions!G70),ROUND(Regressions!G70, 1), NA())</f>
        <v>64.900000000000006</v>
      </c>
      <c r="H60" s="594">
        <f>IF(ISNUMBER(Regressions!H70),ROUND(Regressions!H70, 1), NA())</f>
        <v>0</v>
      </c>
      <c r="I60" s="595">
        <f>IF(ISNUMBER(Regressions!I70),ROUND(Regressions!I70, 1), NA())</f>
        <v>35.1</v>
      </c>
      <c r="J60" s="596" t="e">
        <f>IF(ISNUMBER(Regressions!K70),ROUND(Regressions!K70, 1), NA())</f>
        <v>#N/A</v>
      </c>
      <c r="K60" s="592" t="e">
        <f>IF(ISNUMBER(Regressions!L70),ROUND(Regressions!L70, 1), NA())</f>
        <v>#N/A</v>
      </c>
      <c r="L60" s="597" t="e">
        <f>IF(ISNUMBER(Regressions!M70),ROUND(Regressions!M70, 1), NA())</f>
        <v>#N/A</v>
      </c>
      <c r="M60" s="594" t="e">
        <f>IF(ISNUMBER(Regressions!N70),ROUND(Regressions!N70, 1), NA())</f>
        <v>#N/A</v>
      </c>
      <c r="N60" s="595" t="e">
        <f>IF(ISNUMBER(Regressions!O70),ROUND(Regressions!O70, 1), NA())</f>
        <v>#N/A</v>
      </c>
      <c r="O60" s="596">
        <f>IF(ISNUMBER(Regressions!Q70),ROUND(Regressions!Q70, 1), NA())</f>
        <v>71.099999999999994</v>
      </c>
      <c r="P60" s="592" t="e">
        <f>IF(ISNUMBER(Regressions!R70),ROUND(Regressions!R70, 1), NA())</f>
        <v>#N/A</v>
      </c>
      <c r="Q60" s="598" t="e">
        <f>IF(ISNUMBER(Regressions!S70),ROUND(Regressions!S70, 1), NA())</f>
        <v>#N/A</v>
      </c>
      <c r="R60" s="594" t="e">
        <f>IF(ISNUMBER(Regressions!T70),ROUND(Regressions!T70, 1), NA())</f>
        <v>#N/A</v>
      </c>
      <c r="S60" s="595">
        <f>IF(ISNUMBER(Regressions!U70),ROUND(Regressions!U70, 1), NA())</f>
        <v>28.9</v>
      </c>
    </row>
    <row r="61" spans="1:19" hidden="1" x14ac:dyDescent="0.25">
      <c r="A61" s="572" t="str">
        <f>+Introduction!$C$7</f>
        <v>Tchad</v>
      </c>
      <c r="B61" s="573">
        <f>IF(ISBLANK(Regressions!B71), " ", Regressions!B71)</f>
        <v>2026</v>
      </c>
      <c r="C61" s="572" t="str">
        <f>HLOOKUP(Introduction!$G$4,nametranslations,26,FALSE)</f>
        <v>Urbain</v>
      </c>
      <c r="D61" s="575" t="str">
        <f>IF(ISBLANK(Regressions!D71), " ", Regressions!D71)</f>
        <v xml:space="preserve"> </v>
      </c>
      <c r="E61" s="576">
        <f>IF(ISNUMBER(Regressions!E71),ROUND(Regressions!E71, 1), NA())</f>
        <v>69.599999999999994</v>
      </c>
      <c r="F61" s="577">
        <f>IF(ISNUMBER(Regressions!F71),ROUND(Regressions!F71, 1), NA())</f>
        <v>64.900000000000006</v>
      </c>
      <c r="G61" s="578">
        <f>IF(ISNUMBER(Regressions!G71),ROUND(Regressions!G71, 1), NA())</f>
        <v>64.900000000000006</v>
      </c>
      <c r="H61" s="579">
        <f>IF(ISNUMBER(Regressions!H71),ROUND(Regressions!H71, 1), NA())</f>
        <v>0</v>
      </c>
      <c r="I61" s="580">
        <f>IF(ISNUMBER(Regressions!I71),ROUND(Regressions!I71, 1), NA())</f>
        <v>35.1</v>
      </c>
      <c r="J61" s="581" t="e">
        <f>IF(ISNUMBER(Regressions!K71),ROUND(Regressions!K71, 1), NA())</f>
        <v>#N/A</v>
      </c>
      <c r="K61" s="577" t="e">
        <f>IF(ISNUMBER(Regressions!L71),ROUND(Regressions!L71, 1), NA())</f>
        <v>#N/A</v>
      </c>
      <c r="L61" s="582" t="e">
        <f>IF(ISNUMBER(Regressions!M71),ROUND(Regressions!M71, 1), NA())</f>
        <v>#N/A</v>
      </c>
      <c r="M61" s="579" t="e">
        <f>IF(ISNUMBER(Regressions!N71),ROUND(Regressions!N71, 1), NA())</f>
        <v>#N/A</v>
      </c>
      <c r="N61" s="580" t="e">
        <f>IF(ISNUMBER(Regressions!O71),ROUND(Regressions!O71, 1), NA())</f>
        <v>#N/A</v>
      </c>
      <c r="O61" s="581">
        <f>IF(ISNUMBER(Regressions!Q71),ROUND(Regressions!Q71, 1), NA())</f>
        <v>71.099999999999994</v>
      </c>
      <c r="P61" s="577" t="e">
        <f>IF(ISNUMBER(Regressions!R71),ROUND(Regressions!R71, 1), NA())</f>
        <v>#N/A</v>
      </c>
      <c r="Q61" s="583" t="e">
        <f>IF(ISNUMBER(Regressions!S71),ROUND(Regressions!S71, 1), NA())</f>
        <v>#N/A</v>
      </c>
      <c r="R61" s="579" t="e">
        <f>IF(ISNUMBER(Regressions!T71),ROUND(Regressions!T71, 1), NA())</f>
        <v>#N/A</v>
      </c>
      <c r="S61" s="580">
        <f>IF(ISNUMBER(Regressions!U71),ROUND(Regressions!U71, 1), NA())</f>
        <v>28.9</v>
      </c>
    </row>
    <row r="62" spans="1:19" hidden="1" x14ac:dyDescent="0.25">
      <c r="A62" s="572" t="str">
        <f>+Introduction!$C$7</f>
        <v>Tchad</v>
      </c>
      <c r="B62" s="573">
        <f>IF(ISBLANK(Regressions!B72), " ", Regressions!B72)</f>
        <v>2027</v>
      </c>
      <c r="C62" s="572" t="str">
        <f>HLOOKUP(Introduction!$G$4,nametranslations,26,FALSE)</f>
        <v>Urbain</v>
      </c>
      <c r="D62" s="575" t="str">
        <f>IF(ISBLANK(Regressions!D72), " ", Regressions!D72)</f>
        <v xml:space="preserve"> </v>
      </c>
      <c r="E62" s="576">
        <f>IF(ISNUMBER(Regressions!E72),ROUND(Regressions!E72, 1), NA())</f>
        <v>69.599999999999994</v>
      </c>
      <c r="F62" s="577">
        <f>IF(ISNUMBER(Regressions!F72),ROUND(Regressions!F72, 1), NA())</f>
        <v>64.900000000000006</v>
      </c>
      <c r="G62" s="578">
        <f>IF(ISNUMBER(Regressions!G72),ROUND(Regressions!G72, 1), NA())</f>
        <v>64.900000000000006</v>
      </c>
      <c r="H62" s="579">
        <f>IF(ISNUMBER(Regressions!H72),ROUND(Regressions!H72, 1), NA())</f>
        <v>0</v>
      </c>
      <c r="I62" s="580">
        <f>IF(ISNUMBER(Regressions!I72),ROUND(Regressions!I72, 1), NA())</f>
        <v>35.1</v>
      </c>
      <c r="J62" s="581" t="e">
        <f>IF(ISNUMBER(Regressions!K72),ROUND(Regressions!K72, 1), NA())</f>
        <v>#N/A</v>
      </c>
      <c r="K62" s="577" t="e">
        <f>IF(ISNUMBER(Regressions!L72),ROUND(Regressions!L72, 1), NA())</f>
        <v>#N/A</v>
      </c>
      <c r="L62" s="582" t="e">
        <f>IF(ISNUMBER(Regressions!M72),ROUND(Regressions!M72, 1), NA())</f>
        <v>#N/A</v>
      </c>
      <c r="M62" s="579" t="e">
        <f>IF(ISNUMBER(Regressions!N72),ROUND(Regressions!N72, 1), NA())</f>
        <v>#N/A</v>
      </c>
      <c r="N62" s="580" t="e">
        <f>IF(ISNUMBER(Regressions!O72),ROUND(Regressions!O72, 1), NA())</f>
        <v>#N/A</v>
      </c>
      <c r="O62" s="581">
        <f>IF(ISNUMBER(Regressions!Q72),ROUND(Regressions!Q72, 1), NA())</f>
        <v>71.099999999999994</v>
      </c>
      <c r="P62" s="577" t="e">
        <f>IF(ISNUMBER(Regressions!R72),ROUND(Regressions!R72, 1), NA())</f>
        <v>#N/A</v>
      </c>
      <c r="Q62" s="583" t="e">
        <f>IF(ISNUMBER(Regressions!S72),ROUND(Regressions!S72, 1), NA())</f>
        <v>#N/A</v>
      </c>
      <c r="R62" s="579" t="e">
        <f>IF(ISNUMBER(Regressions!T72),ROUND(Regressions!T72, 1), NA())</f>
        <v>#N/A</v>
      </c>
      <c r="S62" s="580">
        <f>IF(ISNUMBER(Regressions!U72),ROUND(Regressions!U72, 1), NA())</f>
        <v>28.9</v>
      </c>
    </row>
    <row r="63" spans="1:19" hidden="1" x14ac:dyDescent="0.25">
      <c r="A63" s="572" t="str">
        <f>+Introduction!$C$7</f>
        <v>Tchad</v>
      </c>
      <c r="B63" s="573">
        <f>IF(ISBLANK(Regressions!B73), " ", Regressions!B73)</f>
        <v>2028</v>
      </c>
      <c r="C63" s="572" t="str">
        <f>HLOOKUP(Introduction!$G$4,nametranslations,26,FALSE)</f>
        <v>Urbain</v>
      </c>
      <c r="D63" s="575" t="str">
        <f>IF(ISBLANK(Regressions!D73), " ", Regressions!D73)</f>
        <v xml:space="preserve"> </v>
      </c>
      <c r="E63" s="576">
        <f>IF(ISNUMBER(Regressions!E73),ROUND(Regressions!E73, 1), NA())</f>
        <v>69.599999999999994</v>
      </c>
      <c r="F63" s="577">
        <f>IF(ISNUMBER(Regressions!F73),ROUND(Regressions!F73, 1), NA())</f>
        <v>64.900000000000006</v>
      </c>
      <c r="G63" s="578">
        <f>IF(ISNUMBER(Regressions!G73),ROUND(Regressions!G73, 1), NA())</f>
        <v>64.900000000000006</v>
      </c>
      <c r="H63" s="579">
        <f>IF(ISNUMBER(Regressions!H73),ROUND(Regressions!H73, 1), NA())</f>
        <v>0</v>
      </c>
      <c r="I63" s="580">
        <f>IF(ISNUMBER(Regressions!I73),ROUND(Regressions!I73, 1), NA())</f>
        <v>35.1</v>
      </c>
      <c r="J63" s="581" t="e">
        <f>IF(ISNUMBER(Regressions!K73),ROUND(Regressions!K73, 1), NA())</f>
        <v>#N/A</v>
      </c>
      <c r="K63" s="577" t="e">
        <f>IF(ISNUMBER(Regressions!L73),ROUND(Regressions!L73, 1), NA())</f>
        <v>#N/A</v>
      </c>
      <c r="L63" s="582" t="e">
        <f>IF(ISNUMBER(Regressions!M73),ROUND(Regressions!M73, 1), NA())</f>
        <v>#N/A</v>
      </c>
      <c r="M63" s="579" t="e">
        <f>IF(ISNUMBER(Regressions!N73),ROUND(Regressions!N73, 1), NA())</f>
        <v>#N/A</v>
      </c>
      <c r="N63" s="580" t="e">
        <f>IF(ISNUMBER(Regressions!O73),ROUND(Regressions!O73, 1), NA())</f>
        <v>#N/A</v>
      </c>
      <c r="O63" s="581">
        <f>IF(ISNUMBER(Regressions!Q73),ROUND(Regressions!Q73, 1), NA())</f>
        <v>71.099999999999994</v>
      </c>
      <c r="P63" s="577" t="e">
        <f>IF(ISNUMBER(Regressions!R73),ROUND(Regressions!R73, 1), NA())</f>
        <v>#N/A</v>
      </c>
      <c r="Q63" s="583" t="e">
        <f>IF(ISNUMBER(Regressions!S73),ROUND(Regressions!S73, 1), NA())</f>
        <v>#N/A</v>
      </c>
      <c r="R63" s="579" t="e">
        <f>IF(ISNUMBER(Regressions!T73),ROUND(Regressions!T73, 1), NA())</f>
        <v>#N/A</v>
      </c>
      <c r="S63" s="580">
        <f>IF(ISNUMBER(Regressions!U73),ROUND(Regressions!U73, 1), NA())</f>
        <v>28.9</v>
      </c>
    </row>
    <row r="64" spans="1:19" hidden="1" x14ac:dyDescent="0.25">
      <c r="A64" s="572" t="str">
        <f>+Introduction!$C$7</f>
        <v>Tchad</v>
      </c>
      <c r="B64" s="573">
        <f>IF(ISBLANK(Regressions!B74), " ", Regressions!B74)</f>
        <v>2029</v>
      </c>
      <c r="C64" s="572" t="str">
        <f>HLOOKUP(Introduction!$G$4,nametranslations,26,FALSE)</f>
        <v>Urbain</v>
      </c>
      <c r="D64" s="575" t="str">
        <f>IF(ISBLANK(Regressions!D74), " ", Regressions!D74)</f>
        <v xml:space="preserve"> </v>
      </c>
      <c r="E64" s="576">
        <f>IF(ISNUMBER(Regressions!E74),ROUND(Regressions!E74, 1), NA())</f>
        <v>69.599999999999994</v>
      </c>
      <c r="F64" s="577">
        <f>IF(ISNUMBER(Regressions!F74),ROUND(Regressions!F74, 1), NA())</f>
        <v>64.900000000000006</v>
      </c>
      <c r="G64" s="578">
        <f>IF(ISNUMBER(Regressions!G74),ROUND(Regressions!G74, 1), NA())</f>
        <v>64.900000000000006</v>
      </c>
      <c r="H64" s="579">
        <f>IF(ISNUMBER(Regressions!H74),ROUND(Regressions!H74, 1), NA())</f>
        <v>0</v>
      </c>
      <c r="I64" s="580">
        <f>IF(ISNUMBER(Regressions!I74),ROUND(Regressions!I74, 1), NA())</f>
        <v>35.1</v>
      </c>
      <c r="J64" s="581" t="e">
        <f>IF(ISNUMBER(Regressions!K74),ROUND(Regressions!K74, 1), NA())</f>
        <v>#N/A</v>
      </c>
      <c r="K64" s="577" t="e">
        <f>IF(ISNUMBER(Regressions!L74),ROUND(Regressions!L74, 1), NA())</f>
        <v>#N/A</v>
      </c>
      <c r="L64" s="582" t="e">
        <f>IF(ISNUMBER(Regressions!M74),ROUND(Regressions!M74, 1), NA())</f>
        <v>#N/A</v>
      </c>
      <c r="M64" s="579" t="e">
        <f>IF(ISNUMBER(Regressions!N74),ROUND(Regressions!N74, 1), NA())</f>
        <v>#N/A</v>
      </c>
      <c r="N64" s="580" t="e">
        <f>IF(ISNUMBER(Regressions!O74),ROUND(Regressions!O74, 1), NA())</f>
        <v>#N/A</v>
      </c>
      <c r="O64" s="581" t="e">
        <f>IF(ISNUMBER(Regressions!Q74),ROUND(Regressions!Q74, 1), NA())</f>
        <v>#N/A</v>
      </c>
      <c r="P64" s="577" t="e">
        <f>IF(ISNUMBER(Regressions!R74),ROUND(Regressions!R74, 1), NA())</f>
        <v>#N/A</v>
      </c>
      <c r="Q64" s="583" t="e">
        <f>IF(ISNUMBER(Regressions!S74),ROUND(Regressions!S74, 1), NA())</f>
        <v>#N/A</v>
      </c>
      <c r="R64" s="579" t="e">
        <f>IF(ISNUMBER(Regressions!T74),ROUND(Regressions!T74, 1), NA())</f>
        <v>#N/A</v>
      </c>
      <c r="S64" s="580" t="e">
        <f>IF(ISNUMBER(Regressions!U74),ROUND(Regressions!U74, 1), NA())</f>
        <v>#N/A</v>
      </c>
    </row>
    <row r="65" spans="1:19" hidden="1" x14ac:dyDescent="0.25">
      <c r="A65" s="572" t="str">
        <f>+Introduction!$C$7</f>
        <v>Tchad</v>
      </c>
      <c r="B65" s="573">
        <f>IF(ISBLANK(Regressions!B75), " ", Regressions!B75)</f>
        <v>2030</v>
      </c>
      <c r="C65" s="572" t="str">
        <f>HLOOKUP(Introduction!$G$4,nametranslations,26,FALSE)</f>
        <v>Urbain</v>
      </c>
      <c r="D65" s="575" t="str">
        <f>IF(ISBLANK(Regressions!D75), " ", Regressions!D75)</f>
        <v xml:space="preserve"> </v>
      </c>
      <c r="E65" s="576">
        <f>IF(ISNUMBER(Regressions!E75),ROUND(Regressions!E75, 1), NA())</f>
        <v>69.599999999999994</v>
      </c>
      <c r="F65" s="577">
        <f>IF(ISNUMBER(Regressions!F75),ROUND(Regressions!F75, 1), NA())</f>
        <v>64.900000000000006</v>
      </c>
      <c r="G65" s="578">
        <f>IF(ISNUMBER(Regressions!G75),ROUND(Regressions!G75, 1), NA())</f>
        <v>64.900000000000006</v>
      </c>
      <c r="H65" s="579">
        <f>IF(ISNUMBER(Regressions!H75),ROUND(Regressions!H75, 1), NA())</f>
        <v>0</v>
      </c>
      <c r="I65" s="580">
        <f>IF(ISNUMBER(Regressions!I75),ROUND(Regressions!I75, 1), NA())</f>
        <v>35.1</v>
      </c>
      <c r="J65" s="581" t="e">
        <f>IF(ISNUMBER(Regressions!K75),ROUND(Regressions!K75, 1), NA())</f>
        <v>#N/A</v>
      </c>
      <c r="K65" s="577" t="e">
        <f>IF(ISNUMBER(Regressions!L75),ROUND(Regressions!L75, 1), NA())</f>
        <v>#N/A</v>
      </c>
      <c r="L65" s="582" t="e">
        <f>IF(ISNUMBER(Regressions!M75),ROUND(Regressions!M75, 1), NA())</f>
        <v>#N/A</v>
      </c>
      <c r="M65" s="579" t="e">
        <f>IF(ISNUMBER(Regressions!N75),ROUND(Regressions!N75, 1), NA())</f>
        <v>#N/A</v>
      </c>
      <c r="N65" s="580" t="e">
        <f>IF(ISNUMBER(Regressions!O75),ROUND(Regressions!O75, 1), NA())</f>
        <v>#N/A</v>
      </c>
      <c r="O65" s="581" t="e">
        <f>IF(ISNUMBER(Regressions!Q75),ROUND(Regressions!Q75, 1), NA())</f>
        <v>#N/A</v>
      </c>
      <c r="P65" s="577" t="e">
        <f>IF(ISNUMBER(Regressions!R75),ROUND(Regressions!R75, 1), NA())</f>
        <v>#N/A</v>
      </c>
      <c r="Q65" s="583" t="e">
        <f>IF(ISNUMBER(Regressions!S75),ROUND(Regressions!S75, 1), NA())</f>
        <v>#N/A</v>
      </c>
      <c r="R65" s="579" t="e">
        <f>IF(ISNUMBER(Regressions!T75),ROUND(Regressions!T75, 1), NA())</f>
        <v>#N/A</v>
      </c>
      <c r="S65" s="580" t="e">
        <f>IF(ISNUMBER(Regressions!U75),ROUND(Regressions!U75, 1), NA())</f>
        <v>#N/A</v>
      </c>
    </row>
    <row r="66" spans="1:19" x14ac:dyDescent="0.25">
      <c r="A66" s="572" t="str">
        <f>+Introduction!$C$7</f>
        <v>Tchad</v>
      </c>
      <c r="B66" s="573">
        <f>IF(ISBLANK(Regressions!B76), " ", Regressions!B76)</f>
        <v>2000</v>
      </c>
      <c r="C66" s="572" t="str">
        <f>HLOOKUP(Introduction!$G$4,nametranslations,25,FALSE)</f>
        <v>Rural</v>
      </c>
      <c r="D66" s="575">
        <f>IF(ISBLANK(Regressions!D76), " ", Regressions!D76)</f>
        <v>2856054.6907932279</v>
      </c>
      <c r="E66" s="576" t="e">
        <f>IF(ISNUMBER(Regressions!E76),ROUND(Regressions!E76, 1), NA())</f>
        <v>#N/A</v>
      </c>
      <c r="F66" s="577" t="e">
        <f>IF(ISNUMBER(Regressions!F76),ROUND(Regressions!F76, 1), NA())</f>
        <v>#N/A</v>
      </c>
      <c r="G66" s="578" t="e">
        <f>IF(ISNUMBER(Regressions!G76),ROUND(Regressions!G76, 1), NA())</f>
        <v>#N/A</v>
      </c>
      <c r="H66" s="579" t="e">
        <f>IF(ISNUMBER(Regressions!H76),ROUND(Regressions!H76, 1), NA())</f>
        <v>#N/A</v>
      </c>
      <c r="I66" s="580" t="e">
        <f>IF(ISNUMBER(Regressions!I76),ROUND(Regressions!I76, 1), NA())</f>
        <v>#N/A</v>
      </c>
      <c r="J66" s="581" t="e">
        <f>IF(ISNUMBER(Regressions!K76),ROUND(Regressions!K76, 1), NA())</f>
        <v>#N/A</v>
      </c>
      <c r="K66" s="577" t="e">
        <f>IF(ISNUMBER(Regressions!L76),ROUND(Regressions!L76, 1), NA())</f>
        <v>#N/A</v>
      </c>
      <c r="L66" s="582" t="e">
        <f>IF(ISNUMBER(Regressions!M76),ROUND(Regressions!M76, 1), NA())</f>
        <v>#N/A</v>
      </c>
      <c r="M66" s="579" t="e">
        <f>IF(ISNUMBER(Regressions!N76),ROUND(Regressions!N76, 1), NA())</f>
        <v>#N/A</v>
      </c>
      <c r="N66" s="580" t="e">
        <f>IF(ISNUMBER(Regressions!O76),ROUND(Regressions!O76, 1), NA())</f>
        <v>#N/A</v>
      </c>
      <c r="O66" s="581" t="e">
        <f>IF(ISNUMBER(Regressions!Q76),ROUND(Regressions!Q76, 1), NA())</f>
        <v>#N/A</v>
      </c>
      <c r="P66" s="577" t="e">
        <f>IF(ISNUMBER(Regressions!R76),ROUND(Regressions!R76, 1), NA())</f>
        <v>#N/A</v>
      </c>
      <c r="Q66" s="583" t="e">
        <f>IF(ISNUMBER(Regressions!S76),ROUND(Regressions!S76, 1), NA())</f>
        <v>#N/A</v>
      </c>
      <c r="R66" s="579" t="e">
        <f>IF(ISNUMBER(Regressions!T76),ROUND(Regressions!T76, 1), NA())</f>
        <v>#N/A</v>
      </c>
      <c r="S66" s="580" t="e">
        <f>IF(ISNUMBER(Regressions!U76),ROUND(Regressions!U76, 1), NA())</f>
        <v>#N/A</v>
      </c>
    </row>
    <row r="67" spans="1:19" x14ac:dyDescent="0.25">
      <c r="A67" s="572" t="str">
        <f>+Introduction!$C$7</f>
        <v>Tchad</v>
      </c>
      <c r="B67" s="573">
        <f>IF(ISBLANK(Regressions!B77), " ", Regressions!B77)</f>
        <v>2001</v>
      </c>
      <c r="C67" s="572" t="str">
        <f>HLOOKUP(Introduction!$G$4,nametranslations,25,FALSE)</f>
        <v>Rural</v>
      </c>
      <c r="D67" s="575">
        <f>IF(ISBLANK(Regressions!D77), " ", Regressions!D77)</f>
        <v>2976467.9335008999</v>
      </c>
      <c r="E67" s="576" t="e">
        <f>IF(ISNUMBER(Regressions!E77),ROUND(Regressions!E77, 1), NA())</f>
        <v>#N/A</v>
      </c>
      <c r="F67" s="577" t="e">
        <f>IF(ISNUMBER(Regressions!F77),ROUND(Regressions!F77, 1), NA())</f>
        <v>#N/A</v>
      </c>
      <c r="G67" s="578" t="e">
        <f>IF(ISNUMBER(Regressions!G77),ROUND(Regressions!G77, 1), NA())</f>
        <v>#N/A</v>
      </c>
      <c r="H67" s="579" t="e">
        <f>IF(ISNUMBER(Regressions!H77),ROUND(Regressions!H77, 1), NA())</f>
        <v>#N/A</v>
      </c>
      <c r="I67" s="580" t="e">
        <f>IF(ISNUMBER(Regressions!I77),ROUND(Regressions!I77, 1), NA())</f>
        <v>#N/A</v>
      </c>
      <c r="J67" s="581" t="e">
        <f>IF(ISNUMBER(Regressions!K77),ROUND(Regressions!K77, 1), NA())</f>
        <v>#N/A</v>
      </c>
      <c r="K67" s="577" t="e">
        <f>IF(ISNUMBER(Regressions!L77),ROUND(Regressions!L77, 1), NA())</f>
        <v>#N/A</v>
      </c>
      <c r="L67" s="582" t="e">
        <f>IF(ISNUMBER(Regressions!M77),ROUND(Regressions!M77, 1), NA())</f>
        <v>#N/A</v>
      </c>
      <c r="M67" s="579" t="e">
        <f>IF(ISNUMBER(Regressions!N77),ROUND(Regressions!N77, 1), NA())</f>
        <v>#N/A</v>
      </c>
      <c r="N67" s="580" t="e">
        <f>IF(ISNUMBER(Regressions!O77),ROUND(Regressions!O77, 1), NA())</f>
        <v>#N/A</v>
      </c>
      <c r="O67" s="581" t="e">
        <f>IF(ISNUMBER(Regressions!Q77),ROUND(Regressions!Q77, 1), NA())</f>
        <v>#N/A</v>
      </c>
      <c r="P67" s="577" t="e">
        <f>IF(ISNUMBER(Regressions!R77),ROUND(Regressions!R77, 1), NA())</f>
        <v>#N/A</v>
      </c>
      <c r="Q67" s="583" t="e">
        <f>IF(ISNUMBER(Regressions!S77),ROUND(Regressions!S77, 1), NA())</f>
        <v>#N/A</v>
      </c>
      <c r="R67" s="579" t="e">
        <f>IF(ISNUMBER(Regressions!T77),ROUND(Regressions!T77, 1), NA())</f>
        <v>#N/A</v>
      </c>
      <c r="S67" s="580" t="e">
        <f>IF(ISNUMBER(Regressions!U77),ROUND(Regressions!U77, 1), NA())</f>
        <v>#N/A</v>
      </c>
    </row>
    <row r="68" spans="1:19" x14ac:dyDescent="0.25">
      <c r="A68" s="572" t="str">
        <f>+Introduction!$C$7</f>
        <v>Tchad</v>
      </c>
      <c r="B68" s="573">
        <f>IF(ISBLANK(Regressions!B78), " ", Regressions!B78)</f>
        <v>2002</v>
      </c>
      <c r="C68" s="572" t="str">
        <f>HLOOKUP(Introduction!$G$4,nametranslations,25,FALSE)</f>
        <v>Rural</v>
      </c>
      <c r="D68" s="575">
        <f>IF(ISBLANK(Regressions!D78), " ", Regressions!D78)</f>
        <v>3102072.0327197649</v>
      </c>
      <c r="E68" s="576" t="e">
        <f>IF(ISNUMBER(Regressions!E78),ROUND(Regressions!E78, 1), NA())</f>
        <v>#N/A</v>
      </c>
      <c r="F68" s="577" t="e">
        <f>IF(ISNUMBER(Regressions!F78),ROUND(Regressions!F78, 1), NA())</f>
        <v>#N/A</v>
      </c>
      <c r="G68" s="578" t="e">
        <f>IF(ISNUMBER(Regressions!G78),ROUND(Regressions!G78, 1), NA())</f>
        <v>#N/A</v>
      </c>
      <c r="H68" s="579" t="e">
        <f>IF(ISNUMBER(Regressions!H78),ROUND(Regressions!H78, 1), NA())</f>
        <v>#N/A</v>
      </c>
      <c r="I68" s="580" t="e">
        <f>IF(ISNUMBER(Regressions!I78),ROUND(Regressions!I78, 1), NA())</f>
        <v>#N/A</v>
      </c>
      <c r="J68" s="581" t="e">
        <f>IF(ISNUMBER(Regressions!K78),ROUND(Regressions!K78, 1), NA())</f>
        <v>#N/A</v>
      </c>
      <c r="K68" s="577" t="e">
        <f>IF(ISNUMBER(Regressions!L78),ROUND(Regressions!L78, 1), NA())</f>
        <v>#N/A</v>
      </c>
      <c r="L68" s="582" t="e">
        <f>IF(ISNUMBER(Regressions!M78),ROUND(Regressions!M78, 1), NA())</f>
        <v>#N/A</v>
      </c>
      <c r="M68" s="579" t="e">
        <f>IF(ISNUMBER(Regressions!N78),ROUND(Regressions!N78, 1), NA())</f>
        <v>#N/A</v>
      </c>
      <c r="N68" s="580" t="e">
        <f>IF(ISNUMBER(Regressions!O78),ROUND(Regressions!O78, 1), NA())</f>
        <v>#N/A</v>
      </c>
      <c r="O68" s="581" t="e">
        <f>IF(ISNUMBER(Regressions!Q78),ROUND(Regressions!Q78, 1), NA())</f>
        <v>#N/A</v>
      </c>
      <c r="P68" s="577" t="e">
        <f>IF(ISNUMBER(Regressions!R78),ROUND(Regressions!R78, 1), NA())</f>
        <v>#N/A</v>
      </c>
      <c r="Q68" s="583" t="e">
        <f>IF(ISNUMBER(Regressions!S78),ROUND(Regressions!S78, 1), NA())</f>
        <v>#N/A</v>
      </c>
      <c r="R68" s="579" t="e">
        <f>IF(ISNUMBER(Regressions!T78),ROUND(Regressions!T78, 1), NA())</f>
        <v>#N/A</v>
      </c>
      <c r="S68" s="580" t="e">
        <f>IF(ISNUMBER(Regressions!U78),ROUND(Regressions!U78, 1), NA())</f>
        <v>#N/A</v>
      </c>
    </row>
    <row r="69" spans="1:19" x14ac:dyDescent="0.25">
      <c r="A69" s="572" t="str">
        <f>+Introduction!$C$7</f>
        <v>Tchad</v>
      </c>
      <c r="B69" s="573">
        <f>IF(ISBLANK(Regressions!B79), " ", Regressions!B79)</f>
        <v>2003</v>
      </c>
      <c r="C69" s="572" t="str">
        <f>HLOOKUP(Introduction!$G$4,nametranslations,25,FALSE)</f>
        <v>Rural</v>
      </c>
      <c r="D69" s="575">
        <f>IF(ISBLANK(Regressions!D79), " ", Regressions!D79)</f>
        <v>3221768.5254249573</v>
      </c>
      <c r="E69" s="576" t="e">
        <f>IF(ISNUMBER(Regressions!E79),ROUND(Regressions!E79, 1), NA())</f>
        <v>#N/A</v>
      </c>
      <c r="F69" s="577" t="e">
        <f>IF(ISNUMBER(Regressions!F79),ROUND(Regressions!F79, 1), NA())</f>
        <v>#N/A</v>
      </c>
      <c r="G69" s="578" t="e">
        <f>IF(ISNUMBER(Regressions!G79),ROUND(Regressions!G79, 1), NA())</f>
        <v>#N/A</v>
      </c>
      <c r="H69" s="579" t="e">
        <f>IF(ISNUMBER(Regressions!H79),ROUND(Regressions!H79, 1), NA())</f>
        <v>#N/A</v>
      </c>
      <c r="I69" s="580" t="e">
        <f>IF(ISNUMBER(Regressions!I79),ROUND(Regressions!I79, 1), NA())</f>
        <v>#N/A</v>
      </c>
      <c r="J69" s="581" t="e">
        <f>IF(ISNUMBER(Regressions!K79),ROUND(Regressions!K79, 1), NA())</f>
        <v>#N/A</v>
      </c>
      <c r="K69" s="577" t="e">
        <f>IF(ISNUMBER(Regressions!L79),ROUND(Regressions!L79, 1), NA())</f>
        <v>#N/A</v>
      </c>
      <c r="L69" s="582" t="e">
        <f>IF(ISNUMBER(Regressions!M79),ROUND(Regressions!M79, 1), NA())</f>
        <v>#N/A</v>
      </c>
      <c r="M69" s="579" t="e">
        <f>IF(ISNUMBER(Regressions!N79),ROUND(Regressions!N79, 1), NA())</f>
        <v>#N/A</v>
      </c>
      <c r="N69" s="580" t="e">
        <f>IF(ISNUMBER(Regressions!O79),ROUND(Regressions!O79, 1), NA())</f>
        <v>#N/A</v>
      </c>
      <c r="O69" s="581" t="e">
        <f>IF(ISNUMBER(Regressions!Q79),ROUND(Regressions!Q79, 1), NA())</f>
        <v>#N/A</v>
      </c>
      <c r="P69" s="577" t="e">
        <f>IF(ISNUMBER(Regressions!R79),ROUND(Regressions!R79, 1), NA())</f>
        <v>#N/A</v>
      </c>
      <c r="Q69" s="583" t="e">
        <f>IF(ISNUMBER(Regressions!S79),ROUND(Regressions!S79, 1), NA())</f>
        <v>#N/A</v>
      </c>
      <c r="R69" s="579" t="e">
        <f>IF(ISNUMBER(Regressions!T79),ROUND(Regressions!T79, 1), NA())</f>
        <v>#N/A</v>
      </c>
      <c r="S69" s="580" t="e">
        <f>IF(ISNUMBER(Regressions!U79),ROUND(Regressions!U79, 1), NA())</f>
        <v>#N/A</v>
      </c>
    </row>
    <row r="70" spans="1:19" x14ac:dyDescent="0.25">
      <c r="A70" s="572" t="str">
        <f>+Introduction!$C$7</f>
        <v>Tchad</v>
      </c>
      <c r="B70" s="573">
        <f>IF(ISBLANK(Regressions!B80), " ", Regressions!B80)</f>
        <v>2004</v>
      </c>
      <c r="C70" s="572" t="str">
        <f>HLOOKUP(Introduction!$G$4,nametranslations,25,FALSE)</f>
        <v>Rural</v>
      </c>
      <c r="D70" s="575">
        <f>IF(ISBLANK(Regressions!D80), " ", Regressions!D80)</f>
        <v>3353963.8019141387</v>
      </c>
      <c r="E70" s="576" t="e">
        <f>IF(ISNUMBER(Regressions!E80),ROUND(Regressions!E80, 1), NA())</f>
        <v>#N/A</v>
      </c>
      <c r="F70" s="577" t="e">
        <f>IF(ISNUMBER(Regressions!F80),ROUND(Regressions!F80, 1), NA())</f>
        <v>#N/A</v>
      </c>
      <c r="G70" s="578" t="e">
        <f>IF(ISNUMBER(Regressions!G80),ROUND(Regressions!G80, 1), NA())</f>
        <v>#N/A</v>
      </c>
      <c r="H70" s="579" t="e">
        <f>IF(ISNUMBER(Regressions!H80),ROUND(Regressions!H80, 1), NA())</f>
        <v>#N/A</v>
      </c>
      <c r="I70" s="580" t="e">
        <f>IF(ISNUMBER(Regressions!I80),ROUND(Regressions!I80, 1), NA())</f>
        <v>#N/A</v>
      </c>
      <c r="J70" s="581" t="e">
        <f>IF(ISNUMBER(Regressions!K80),ROUND(Regressions!K80, 1), NA())</f>
        <v>#N/A</v>
      </c>
      <c r="K70" s="577" t="e">
        <f>IF(ISNUMBER(Regressions!L80),ROUND(Regressions!L80, 1), NA())</f>
        <v>#N/A</v>
      </c>
      <c r="L70" s="582" t="e">
        <f>IF(ISNUMBER(Regressions!M80),ROUND(Regressions!M80, 1), NA())</f>
        <v>#N/A</v>
      </c>
      <c r="M70" s="579" t="e">
        <f>IF(ISNUMBER(Regressions!N80),ROUND(Regressions!N80, 1), NA())</f>
        <v>#N/A</v>
      </c>
      <c r="N70" s="580" t="e">
        <f>IF(ISNUMBER(Regressions!O80),ROUND(Regressions!O80, 1), NA())</f>
        <v>#N/A</v>
      </c>
      <c r="O70" s="581" t="e">
        <f>IF(ISNUMBER(Regressions!Q80),ROUND(Regressions!Q80, 1), NA())</f>
        <v>#N/A</v>
      </c>
      <c r="P70" s="577" t="e">
        <f>IF(ISNUMBER(Regressions!R80),ROUND(Regressions!R80, 1), NA())</f>
        <v>#N/A</v>
      </c>
      <c r="Q70" s="583" t="e">
        <f>IF(ISNUMBER(Regressions!S80),ROUND(Regressions!S80, 1), NA())</f>
        <v>#N/A</v>
      </c>
      <c r="R70" s="579" t="e">
        <f>IF(ISNUMBER(Regressions!T80),ROUND(Regressions!T80, 1), NA())</f>
        <v>#N/A</v>
      </c>
      <c r="S70" s="580" t="e">
        <f>IF(ISNUMBER(Regressions!U80),ROUND(Regressions!U80, 1), NA())</f>
        <v>#N/A</v>
      </c>
    </row>
    <row r="71" spans="1:19" x14ac:dyDescent="0.25">
      <c r="A71" s="572" t="str">
        <f>+Introduction!$C$7</f>
        <v>Tchad</v>
      </c>
      <c r="B71" s="573">
        <f>IF(ISBLANK(Regressions!B81), " ", Regressions!B81)</f>
        <v>2005</v>
      </c>
      <c r="C71" s="572" t="str">
        <f>HLOOKUP(Introduction!$G$4,nametranslations,25,FALSE)</f>
        <v>Rural</v>
      </c>
      <c r="D71" s="575">
        <f>IF(ISBLANK(Regressions!D81), " ", Regressions!D81)</f>
        <v>3495843.3442136762</v>
      </c>
      <c r="E71" s="576" t="e">
        <f>IF(ISNUMBER(Regressions!E81),ROUND(Regressions!E81, 1), NA())</f>
        <v>#N/A</v>
      </c>
      <c r="F71" s="577" t="e">
        <f>IF(ISNUMBER(Regressions!F81),ROUND(Regressions!F81, 1), NA())</f>
        <v>#N/A</v>
      </c>
      <c r="G71" s="578" t="e">
        <f>IF(ISNUMBER(Regressions!G81),ROUND(Regressions!G81, 1), NA())</f>
        <v>#N/A</v>
      </c>
      <c r="H71" s="579" t="e">
        <f>IF(ISNUMBER(Regressions!H81),ROUND(Regressions!H81, 1), NA())</f>
        <v>#N/A</v>
      </c>
      <c r="I71" s="580" t="e">
        <f>IF(ISNUMBER(Regressions!I81),ROUND(Regressions!I81, 1), NA())</f>
        <v>#N/A</v>
      </c>
      <c r="J71" s="581" t="e">
        <f>IF(ISNUMBER(Regressions!K81),ROUND(Regressions!K81, 1), NA())</f>
        <v>#N/A</v>
      </c>
      <c r="K71" s="577" t="e">
        <f>IF(ISNUMBER(Regressions!L81),ROUND(Regressions!L81, 1), NA())</f>
        <v>#N/A</v>
      </c>
      <c r="L71" s="582" t="e">
        <f>IF(ISNUMBER(Regressions!M81),ROUND(Regressions!M81, 1), NA())</f>
        <v>#N/A</v>
      </c>
      <c r="M71" s="579" t="e">
        <f>IF(ISNUMBER(Regressions!N81),ROUND(Regressions!N81, 1), NA())</f>
        <v>#N/A</v>
      </c>
      <c r="N71" s="580" t="e">
        <f>IF(ISNUMBER(Regressions!O81),ROUND(Regressions!O81, 1), NA())</f>
        <v>#N/A</v>
      </c>
      <c r="O71" s="581" t="e">
        <f>IF(ISNUMBER(Regressions!Q81),ROUND(Regressions!Q81, 1), NA())</f>
        <v>#N/A</v>
      </c>
      <c r="P71" s="577" t="e">
        <f>IF(ISNUMBER(Regressions!R81),ROUND(Regressions!R81, 1), NA())</f>
        <v>#N/A</v>
      </c>
      <c r="Q71" s="583" t="e">
        <f>IF(ISNUMBER(Regressions!S81),ROUND(Regressions!S81, 1), NA())</f>
        <v>#N/A</v>
      </c>
      <c r="R71" s="579" t="e">
        <f>IF(ISNUMBER(Regressions!T81),ROUND(Regressions!T81, 1), NA())</f>
        <v>#N/A</v>
      </c>
      <c r="S71" s="580" t="e">
        <f>IF(ISNUMBER(Regressions!U81),ROUND(Regressions!U81, 1), NA())</f>
        <v>#N/A</v>
      </c>
    </row>
    <row r="72" spans="1:19" x14ac:dyDescent="0.25">
      <c r="A72" s="572" t="str">
        <f>+Introduction!$C$7</f>
        <v>Tchad</v>
      </c>
      <c r="B72" s="573">
        <f>IF(ISBLANK(Regressions!B82), " ", Regressions!B82)</f>
        <v>2006</v>
      </c>
      <c r="C72" s="572" t="str">
        <f>HLOOKUP(Introduction!$G$4,nametranslations,25,FALSE)</f>
        <v>Rural</v>
      </c>
      <c r="D72" s="575">
        <f>IF(ISBLANK(Regressions!D82), " ", Regressions!D82)</f>
        <v>3627680.1686958317</v>
      </c>
      <c r="E72" s="576" t="e">
        <f>IF(ISNUMBER(Regressions!E82),ROUND(Regressions!E82, 1), NA())</f>
        <v>#N/A</v>
      </c>
      <c r="F72" s="577" t="e">
        <f>IF(ISNUMBER(Regressions!F82),ROUND(Regressions!F82, 1), NA())</f>
        <v>#N/A</v>
      </c>
      <c r="G72" s="578" t="e">
        <f>IF(ISNUMBER(Regressions!G82),ROUND(Regressions!G82, 1), NA())</f>
        <v>#N/A</v>
      </c>
      <c r="H72" s="579" t="e">
        <f>IF(ISNUMBER(Regressions!H82),ROUND(Regressions!H82, 1), NA())</f>
        <v>#N/A</v>
      </c>
      <c r="I72" s="580" t="e">
        <f>IF(ISNUMBER(Regressions!I82),ROUND(Regressions!I82, 1), NA())</f>
        <v>#N/A</v>
      </c>
      <c r="J72" s="581" t="e">
        <f>IF(ISNUMBER(Regressions!K82),ROUND(Regressions!K82, 1), NA())</f>
        <v>#N/A</v>
      </c>
      <c r="K72" s="577" t="e">
        <f>IF(ISNUMBER(Regressions!L82),ROUND(Regressions!L82, 1), NA())</f>
        <v>#N/A</v>
      </c>
      <c r="L72" s="582" t="e">
        <f>IF(ISNUMBER(Regressions!M82),ROUND(Regressions!M82, 1), NA())</f>
        <v>#N/A</v>
      </c>
      <c r="M72" s="579" t="e">
        <f>IF(ISNUMBER(Regressions!N82),ROUND(Regressions!N82, 1), NA())</f>
        <v>#N/A</v>
      </c>
      <c r="N72" s="580" t="e">
        <f>IF(ISNUMBER(Regressions!O82),ROUND(Regressions!O82, 1), NA())</f>
        <v>#N/A</v>
      </c>
      <c r="O72" s="581" t="e">
        <f>IF(ISNUMBER(Regressions!Q82),ROUND(Regressions!Q82, 1), NA())</f>
        <v>#N/A</v>
      </c>
      <c r="P72" s="577" t="e">
        <f>IF(ISNUMBER(Regressions!R82),ROUND(Regressions!R82, 1), NA())</f>
        <v>#N/A</v>
      </c>
      <c r="Q72" s="583" t="e">
        <f>IF(ISNUMBER(Regressions!S82),ROUND(Regressions!S82, 1), NA())</f>
        <v>#N/A</v>
      </c>
      <c r="R72" s="579" t="e">
        <f>IF(ISNUMBER(Regressions!T82),ROUND(Regressions!T82, 1), NA())</f>
        <v>#N/A</v>
      </c>
      <c r="S72" s="580" t="e">
        <f>IF(ISNUMBER(Regressions!U82),ROUND(Regressions!U82, 1), NA())</f>
        <v>#N/A</v>
      </c>
    </row>
    <row r="73" spans="1:19" x14ac:dyDescent="0.25">
      <c r="A73" s="572" t="str">
        <f>+Introduction!$C$7</f>
        <v>Tchad</v>
      </c>
      <c r="B73" s="573">
        <f>IF(ISBLANK(Regressions!B83), " ", Regressions!B83)</f>
        <v>2007</v>
      </c>
      <c r="C73" s="572" t="str">
        <f>HLOOKUP(Introduction!$G$4,nametranslations,25,FALSE)</f>
        <v>Rural</v>
      </c>
      <c r="D73" s="575">
        <f>IF(ISBLANK(Regressions!D83), " ", Regressions!D83)</f>
        <v>3760968.9824110032</v>
      </c>
      <c r="E73" s="576" t="e">
        <f>IF(ISNUMBER(Regressions!E83),ROUND(Regressions!E83, 1), NA())</f>
        <v>#N/A</v>
      </c>
      <c r="F73" s="577" t="e">
        <f>IF(ISNUMBER(Regressions!F83),ROUND(Regressions!F83, 1), NA())</f>
        <v>#N/A</v>
      </c>
      <c r="G73" s="578" t="e">
        <f>IF(ISNUMBER(Regressions!G83),ROUND(Regressions!G83, 1), NA())</f>
        <v>#N/A</v>
      </c>
      <c r="H73" s="579" t="e">
        <f>IF(ISNUMBER(Regressions!H83),ROUND(Regressions!H83, 1), NA())</f>
        <v>#N/A</v>
      </c>
      <c r="I73" s="580" t="e">
        <f>IF(ISNUMBER(Regressions!I83),ROUND(Regressions!I83, 1), NA())</f>
        <v>#N/A</v>
      </c>
      <c r="J73" s="581" t="e">
        <f>IF(ISNUMBER(Regressions!K83),ROUND(Regressions!K83, 1), NA())</f>
        <v>#N/A</v>
      </c>
      <c r="K73" s="577" t="e">
        <f>IF(ISNUMBER(Regressions!L83),ROUND(Regressions!L83, 1), NA())</f>
        <v>#N/A</v>
      </c>
      <c r="L73" s="582" t="e">
        <f>IF(ISNUMBER(Regressions!M83),ROUND(Regressions!M83, 1), NA())</f>
        <v>#N/A</v>
      </c>
      <c r="M73" s="579" t="e">
        <f>IF(ISNUMBER(Regressions!N83),ROUND(Regressions!N83, 1), NA())</f>
        <v>#N/A</v>
      </c>
      <c r="N73" s="580" t="e">
        <f>IF(ISNUMBER(Regressions!O83),ROUND(Regressions!O83, 1), NA())</f>
        <v>#N/A</v>
      </c>
      <c r="O73" s="581" t="e">
        <f>IF(ISNUMBER(Regressions!Q83),ROUND(Regressions!Q83, 1), NA())</f>
        <v>#N/A</v>
      </c>
      <c r="P73" s="577" t="e">
        <f>IF(ISNUMBER(Regressions!R83),ROUND(Regressions!R83, 1), NA())</f>
        <v>#N/A</v>
      </c>
      <c r="Q73" s="583" t="e">
        <f>IF(ISNUMBER(Regressions!S83),ROUND(Regressions!S83, 1), NA())</f>
        <v>#N/A</v>
      </c>
      <c r="R73" s="579" t="e">
        <f>IF(ISNUMBER(Regressions!T83),ROUND(Regressions!T83, 1), NA())</f>
        <v>#N/A</v>
      </c>
      <c r="S73" s="580" t="e">
        <f>IF(ISNUMBER(Regressions!U83),ROUND(Regressions!U83, 1), NA())</f>
        <v>#N/A</v>
      </c>
    </row>
    <row r="74" spans="1:19" x14ac:dyDescent="0.25">
      <c r="A74" s="572" t="str">
        <f>+Introduction!$C$7</f>
        <v>Tchad</v>
      </c>
      <c r="B74" s="573">
        <f>IF(ISBLANK(Regressions!B84), " ", Regressions!B84)</f>
        <v>2008</v>
      </c>
      <c r="C74" s="572" t="str">
        <f>HLOOKUP(Introduction!$G$4,nametranslations,25,FALSE)</f>
        <v>Rural</v>
      </c>
      <c r="D74" s="575">
        <f>IF(ISBLANK(Regressions!D84), " ", Regressions!D84)</f>
        <v>3898238.9993893243</v>
      </c>
      <c r="E74" s="576" t="e">
        <f>IF(ISNUMBER(Regressions!E84),ROUND(Regressions!E84, 1), NA())</f>
        <v>#N/A</v>
      </c>
      <c r="F74" s="577" t="e">
        <f>IF(ISNUMBER(Regressions!F84),ROUND(Regressions!F84, 1), NA())</f>
        <v>#N/A</v>
      </c>
      <c r="G74" s="578" t="e">
        <f>IF(ISNUMBER(Regressions!G84),ROUND(Regressions!G84, 1), NA())</f>
        <v>#N/A</v>
      </c>
      <c r="H74" s="579" t="e">
        <f>IF(ISNUMBER(Regressions!H84),ROUND(Regressions!H84, 1), NA())</f>
        <v>#N/A</v>
      </c>
      <c r="I74" s="580" t="e">
        <f>IF(ISNUMBER(Regressions!I84),ROUND(Regressions!I84, 1), NA())</f>
        <v>#N/A</v>
      </c>
      <c r="J74" s="581" t="e">
        <f>IF(ISNUMBER(Regressions!K84),ROUND(Regressions!K84, 1), NA())</f>
        <v>#N/A</v>
      </c>
      <c r="K74" s="577" t="e">
        <f>IF(ISNUMBER(Regressions!L84),ROUND(Regressions!L84, 1), NA())</f>
        <v>#N/A</v>
      </c>
      <c r="L74" s="582" t="e">
        <f>IF(ISNUMBER(Regressions!M84),ROUND(Regressions!M84, 1), NA())</f>
        <v>#N/A</v>
      </c>
      <c r="M74" s="579" t="e">
        <f>IF(ISNUMBER(Regressions!N84),ROUND(Regressions!N84, 1), NA())</f>
        <v>#N/A</v>
      </c>
      <c r="N74" s="580" t="e">
        <f>IF(ISNUMBER(Regressions!O84),ROUND(Regressions!O84, 1), NA())</f>
        <v>#N/A</v>
      </c>
      <c r="O74" s="581" t="e">
        <f>IF(ISNUMBER(Regressions!Q84),ROUND(Regressions!Q84, 1), NA())</f>
        <v>#N/A</v>
      </c>
      <c r="P74" s="577" t="e">
        <f>IF(ISNUMBER(Regressions!R84),ROUND(Regressions!R84, 1), NA())</f>
        <v>#N/A</v>
      </c>
      <c r="Q74" s="583" t="e">
        <f>IF(ISNUMBER(Regressions!S84),ROUND(Regressions!S84, 1), NA())</f>
        <v>#N/A</v>
      </c>
      <c r="R74" s="579" t="e">
        <f>IF(ISNUMBER(Regressions!T84),ROUND(Regressions!T84, 1), NA())</f>
        <v>#N/A</v>
      </c>
      <c r="S74" s="580" t="e">
        <f>IF(ISNUMBER(Regressions!U84),ROUND(Regressions!U84, 1), NA())</f>
        <v>#N/A</v>
      </c>
    </row>
    <row r="75" spans="1:19" x14ac:dyDescent="0.25">
      <c r="A75" s="572" t="str">
        <f>+Introduction!$C$7</f>
        <v>Tchad</v>
      </c>
      <c r="B75" s="573">
        <f>IF(ISBLANK(Regressions!B85), " ", Regressions!B85)</f>
        <v>2009</v>
      </c>
      <c r="C75" s="572" t="str">
        <f>HLOOKUP(Introduction!$G$4,nametranslations,25,FALSE)</f>
        <v>Rural</v>
      </c>
      <c r="D75" s="575">
        <f>IF(ISBLANK(Regressions!D85), " ", Regressions!D85)</f>
        <v>4048783.7968086242</v>
      </c>
      <c r="E75" s="576" t="e">
        <f>IF(ISNUMBER(Regressions!E85),ROUND(Regressions!E85, 1), NA())</f>
        <v>#N/A</v>
      </c>
      <c r="F75" s="577" t="e">
        <f>IF(ISNUMBER(Regressions!F85),ROUND(Regressions!F85, 1), NA())</f>
        <v>#N/A</v>
      </c>
      <c r="G75" s="578" t="e">
        <f>IF(ISNUMBER(Regressions!G85),ROUND(Regressions!G85, 1), NA())</f>
        <v>#N/A</v>
      </c>
      <c r="H75" s="579" t="e">
        <f>IF(ISNUMBER(Regressions!H85),ROUND(Regressions!H85, 1), NA())</f>
        <v>#N/A</v>
      </c>
      <c r="I75" s="580" t="e">
        <f>IF(ISNUMBER(Regressions!I85),ROUND(Regressions!I85, 1), NA())</f>
        <v>#N/A</v>
      </c>
      <c r="J75" s="581" t="e">
        <f>IF(ISNUMBER(Regressions!K85),ROUND(Regressions!K85, 1), NA())</f>
        <v>#N/A</v>
      </c>
      <c r="K75" s="577" t="e">
        <f>IF(ISNUMBER(Regressions!L85),ROUND(Regressions!L85, 1), NA())</f>
        <v>#N/A</v>
      </c>
      <c r="L75" s="582" t="e">
        <f>IF(ISNUMBER(Regressions!M85),ROUND(Regressions!M85, 1), NA())</f>
        <v>#N/A</v>
      </c>
      <c r="M75" s="579" t="e">
        <f>IF(ISNUMBER(Regressions!N85),ROUND(Regressions!N85, 1), NA())</f>
        <v>#N/A</v>
      </c>
      <c r="N75" s="580" t="e">
        <f>IF(ISNUMBER(Regressions!O85),ROUND(Regressions!O85, 1), NA())</f>
        <v>#N/A</v>
      </c>
      <c r="O75" s="581" t="e">
        <f>IF(ISNUMBER(Regressions!Q85),ROUND(Regressions!Q85, 1), NA())</f>
        <v>#N/A</v>
      </c>
      <c r="P75" s="577" t="e">
        <f>IF(ISNUMBER(Regressions!R85),ROUND(Regressions!R85, 1), NA())</f>
        <v>#N/A</v>
      </c>
      <c r="Q75" s="583" t="e">
        <f>IF(ISNUMBER(Regressions!S85),ROUND(Regressions!S85, 1), NA())</f>
        <v>#N/A</v>
      </c>
      <c r="R75" s="579" t="e">
        <f>IF(ISNUMBER(Regressions!T85),ROUND(Regressions!T85, 1), NA())</f>
        <v>#N/A</v>
      </c>
      <c r="S75" s="580" t="e">
        <f>IF(ISNUMBER(Regressions!U85),ROUND(Regressions!U85, 1), NA())</f>
        <v>#N/A</v>
      </c>
    </row>
    <row r="76" spans="1:19" x14ac:dyDescent="0.25">
      <c r="A76" s="572" t="str">
        <f>+Introduction!$C$7</f>
        <v>Tchad</v>
      </c>
      <c r="B76" s="573">
        <f>IF(ISBLANK(Regressions!B86), " ", Regressions!B86)</f>
        <v>2010</v>
      </c>
      <c r="C76" s="572" t="str">
        <f>HLOOKUP(Introduction!$G$4,nametranslations,25,FALSE)</f>
        <v>Rural</v>
      </c>
      <c r="D76" s="575">
        <f>IF(ISBLANK(Regressions!D86), " ", Regressions!D86)</f>
        <v>4198706.4154513553</v>
      </c>
      <c r="E76" s="576" t="e">
        <f>IF(ISNUMBER(Regressions!E86),ROUND(Regressions!E86, 1), NA())</f>
        <v>#N/A</v>
      </c>
      <c r="F76" s="577" t="e">
        <f>IF(ISNUMBER(Regressions!F86),ROUND(Regressions!F86, 1), NA())</f>
        <v>#N/A</v>
      </c>
      <c r="G76" s="578" t="e">
        <f>IF(ISNUMBER(Regressions!G86),ROUND(Regressions!G86, 1), NA())</f>
        <v>#N/A</v>
      </c>
      <c r="H76" s="579" t="e">
        <f>IF(ISNUMBER(Regressions!H86),ROUND(Regressions!H86, 1), NA())</f>
        <v>#N/A</v>
      </c>
      <c r="I76" s="580" t="e">
        <f>IF(ISNUMBER(Regressions!I86),ROUND(Regressions!I86, 1), NA())</f>
        <v>#N/A</v>
      </c>
      <c r="J76" s="581" t="e">
        <f>IF(ISNUMBER(Regressions!K86),ROUND(Regressions!K86, 1), NA())</f>
        <v>#N/A</v>
      </c>
      <c r="K76" s="577" t="e">
        <f>IF(ISNUMBER(Regressions!L86),ROUND(Regressions!L86, 1), NA())</f>
        <v>#N/A</v>
      </c>
      <c r="L76" s="582" t="e">
        <f>IF(ISNUMBER(Regressions!M86),ROUND(Regressions!M86, 1), NA())</f>
        <v>#N/A</v>
      </c>
      <c r="M76" s="579" t="e">
        <f>IF(ISNUMBER(Regressions!N86),ROUND(Regressions!N86, 1), NA())</f>
        <v>#N/A</v>
      </c>
      <c r="N76" s="580" t="e">
        <f>IF(ISNUMBER(Regressions!O86),ROUND(Regressions!O86, 1), NA())</f>
        <v>#N/A</v>
      </c>
      <c r="O76" s="581" t="e">
        <f>IF(ISNUMBER(Regressions!Q86),ROUND(Regressions!Q86, 1), NA())</f>
        <v>#N/A</v>
      </c>
      <c r="P76" s="577" t="e">
        <f>IF(ISNUMBER(Regressions!R86),ROUND(Regressions!R86, 1), NA())</f>
        <v>#N/A</v>
      </c>
      <c r="Q76" s="583" t="e">
        <f>IF(ISNUMBER(Regressions!S86),ROUND(Regressions!S86, 1), NA())</f>
        <v>#N/A</v>
      </c>
      <c r="R76" s="579" t="e">
        <f>IF(ISNUMBER(Regressions!T86),ROUND(Regressions!T86, 1), NA())</f>
        <v>#N/A</v>
      </c>
      <c r="S76" s="580" t="e">
        <f>IF(ISNUMBER(Regressions!U86),ROUND(Regressions!U86, 1), NA())</f>
        <v>#N/A</v>
      </c>
    </row>
    <row r="77" spans="1:19" x14ac:dyDescent="0.25">
      <c r="A77" s="572" t="str">
        <f>+Introduction!$C$7</f>
        <v>Tchad</v>
      </c>
      <c r="B77" s="573">
        <f>IF(ISBLANK(Regressions!B87), " ", Regressions!B87)</f>
        <v>2011</v>
      </c>
      <c r="C77" s="572" t="str">
        <f>HLOOKUP(Introduction!$G$4,nametranslations,25,FALSE)</f>
        <v>Rural</v>
      </c>
      <c r="D77" s="575">
        <f>IF(ISBLANK(Regressions!D87), " ", Regressions!D87)</f>
        <v>4355159.4330160525</v>
      </c>
      <c r="E77" s="576" t="e">
        <f>IF(ISNUMBER(Regressions!E87),ROUND(Regressions!E87, 1), NA())</f>
        <v>#N/A</v>
      </c>
      <c r="F77" s="577" t="e">
        <f>IF(ISNUMBER(Regressions!F87),ROUND(Regressions!F87, 1), NA())</f>
        <v>#N/A</v>
      </c>
      <c r="G77" s="578" t="e">
        <f>IF(ISNUMBER(Regressions!G87),ROUND(Regressions!G87, 1), NA())</f>
        <v>#N/A</v>
      </c>
      <c r="H77" s="579" t="e">
        <f>IF(ISNUMBER(Regressions!H87),ROUND(Regressions!H87, 1), NA())</f>
        <v>#N/A</v>
      </c>
      <c r="I77" s="580" t="e">
        <f>IF(ISNUMBER(Regressions!I87),ROUND(Regressions!I87, 1), NA())</f>
        <v>#N/A</v>
      </c>
      <c r="J77" s="581" t="e">
        <f>IF(ISNUMBER(Regressions!K87),ROUND(Regressions!K87, 1), NA())</f>
        <v>#N/A</v>
      </c>
      <c r="K77" s="577" t="e">
        <f>IF(ISNUMBER(Regressions!L87),ROUND(Regressions!L87, 1), NA())</f>
        <v>#N/A</v>
      </c>
      <c r="L77" s="582" t="e">
        <f>IF(ISNUMBER(Regressions!M87),ROUND(Regressions!M87, 1), NA())</f>
        <v>#N/A</v>
      </c>
      <c r="M77" s="579" t="e">
        <f>IF(ISNUMBER(Regressions!N87),ROUND(Regressions!N87, 1), NA())</f>
        <v>#N/A</v>
      </c>
      <c r="N77" s="580" t="e">
        <f>IF(ISNUMBER(Regressions!O87),ROUND(Regressions!O87, 1), NA())</f>
        <v>#N/A</v>
      </c>
      <c r="O77" s="581" t="e">
        <f>IF(ISNUMBER(Regressions!Q87),ROUND(Regressions!Q87, 1), NA())</f>
        <v>#N/A</v>
      </c>
      <c r="P77" s="577" t="e">
        <f>IF(ISNUMBER(Regressions!R87),ROUND(Regressions!R87, 1), NA())</f>
        <v>#N/A</v>
      </c>
      <c r="Q77" s="583" t="e">
        <f>IF(ISNUMBER(Regressions!S87),ROUND(Regressions!S87, 1), NA())</f>
        <v>#N/A</v>
      </c>
      <c r="R77" s="579" t="e">
        <f>IF(ISNUMBER(Regressions!T87),ROUND(Regressions!T87, 1), NA())</f>
        <v>#N/A</v>
      </c>
      <c r="S77" s="580" t="e">
        <f>IF(ISNUMBER(Regressions!U87),ROUND(Regressions!U87, 1), NA())</f>
        <v>#N/A</v>
      </c>
    </row>
    <row r="78" spans="1:19" x14ac:dyDescent="0.25">
      <c r="A78" s="572" t="str">
        <f>+Introduction!$C$7</f>
        <v>Tchad</v>
      </c>
      <c r="B78" s="573">
        <f>IF(ISBLANK(Regressions!B88), " ", Regressions!B88)</f>
        <v>2012</v>
      </c>
      <c r="C78" s="572" t="str">
        <f>HLOOKUP(Introduction!$G$4,nametranslations,25,FALSE)</f>
        <v>Rural</v>
      </c>
      <c r="D78" s="575">
        <f>IF(ISBLANK(Regressions!D88), " ", Regressions!D88)</f>
        <v>4509007.4712720877</v>
      </c>
      <c r="E78" s="576" t="e">
        <f>IF(ISNUMBER(Regressions!E88),ROUND(Regressions!E88, 1), NA())</f>
        <v>#N/A</v>
      </c>
      <c r="F78" s="577" t="e">
        <f>IF(ISNUMBER(Regressions!F88),ROUND(Regressions!F88, 1), NA())</f>
        <v>#N/A</v>
      </c>
      <c r="G78" s="578" t="e">
        <f>IF(ISNUMBER(Regressions!G88),ROUND(Regressions!G88, 1), NA())</f>
        <v>#N/A</v>
      </c>
      <c r="H78" s="579" t="e">
        <f>IF(ISNUMBER(Regressions!H88),ROUND(Regressions!H88, 1), NA())</f>
        <v>#N/A</v>
      </c>
      <c r="I78" s="580" t="e">
        <f>IF(ISNUMBER(Regressions!I88),ROUND(Regressions!I88, 1), NA())</f>
        <v>#N/A</v>
      </c>
      <c r="J78" s="581" t="e">
        <f>IF(ISNUMBER(Regressions!K88),ROUND(Regressions!K88, 1), NA())</f>
        <v>#N/A</v>
      </c>
      <c r="K78" s="577" t="e">
        <f>IF(ISNUMBER(Regressions!L88),ROUND(Regressions!L88, 1), NA())</f>
        <v>#N/A</v>
      </c>
      <c r="L78" s="582" t="e">
        <f>IF(ISNUMBER(Regressions!M88),ROUND(Regressions!M88, 1), NA())</f>
        <v>#N/A</v>
      </c>
      <c r="M78" s="579" t="e">
        <f>IF(ISNUMBER(Regressions!N88),ROUND(Regressions!N88, 1), NA())</f>
        <v>#N/A</v>
      </c>
      <c r="N78" s="580" t="e">
        <f>IF(ISNUMBER(Regressions!O88),ROUND(Regressions!O88, 1), NA())</f>
        <v>#N/A</v>
      </c>
      <c r="O78" s="581" t="e">
        <f>IF(ISNUMBER(Regressions!Q88),ROUND(Regressions!Q88, 1), NA())</f>
        <v>#N/A</v>
      </c>
      <c r="P78" s="577" t="e">
        <f>IF(ISNUMBER(Regressions!R88),ROUND(Regressions!R88, 1), NA())</f>
        <v>#N/A</v>
      </c>
      <c r="Q78" s="583" t="e">
        <f>IF(ISNUMBER(Regressions!S88),ROUND(Regressions!S88, 1), NA())</f>
        <v>#N/A</v>
      </c>
      <c r="R78" s="579" t="e">
        <f>IF(ISNUMBER(Regressions!T88),ROUND(Regressions!T88, 1), NA())</f>
        <v>#N/A</v>
      </c>
      <c r="S78" s="580" t="e">
        <f>IF(ISNUMBER(Regressions!U88),ROUND(Regressions!U88, 1), NA())</f>
        <v>#N/A</v>
      </c>
    </row>
    <row r="79" spans="1:19" x14ac:dyDescent="0.25">
      <c r="A79" s="572" t="str">
        <f>+Introduction!$C$7</f>
        <v>Tchad</v>
      </c>
      <c r="B79" s="573">
        <f>IF(ISBLANK(Regressions!B89), " ", Regressions!B89)</f>
        <v>2013</v>
      </c>
      <c r="C79" s="572" t="str">
        <f>HLOOKUP(Introduction!$G$4,nametranslations,25,FALSE)</f>
        <v>Rural</v>
      </c>
      <c r="D79" s="575">
        <f>IF(ISBLANK(Regressions!D89), " ", Regressions!D89)</f>
        <v>4662719.8442579843</v>
      </c>
      <c r="E79" s="576" t="e">
        <f>IF(ISNUMBER(Regressions!E89),ROUND(Regressions!E89, 1), NA())</f>
        <v>#N/A</v>
      </c>
      <c r="F79" s="577" t="e">
        <f>IF(ISNUMBER(Regressions!F89),ROUND(Regressions!F89, 1), NA())</f>
        <v>#N/A</v>
      </c>
      <c r="G79" s="578" t="e">
        <f>IF(ISNUMBER(Regressions!G89),ROUND(Regressions!G89, 1), NA())</f>
        <v>#N/A</v>
      </c>
      <c r="H79" s="579" t="e">
        <f>IF(ISNUMBER(Regressions!H89),ROUND(Regressions!H89, 1), NA())</f>
        <v>#N/A</v>
      </c>
      <c r="I79" s="580" t="e">
        <f>IF(ISNUMBER(Regressions!I89),ROUND(Regressions!I89, 1), NA())</f>
        <v>#N/A</v>
      </c>
      <c r="J79" s="581" t="e">
        <f>IF(ISNUMBER(Regressions!K89),ROUND(Regressions!K89, 1), NA())</f>
        <v>#N/A</v>
      </c>
      <c r="K79" s="577" t="e">
        <f>IF(ISNUMBER(Regressions!L89),ROUND(Regressions!L89, 1), NA())</f>
        <v>#N/A</v>
      </c>
      <c r="L79" s="582" t="e">
        <f>IF(ISNUMBER(Regressions!M89),ROUND(Regressions!M89, 1), NA())</f>
        <v>#N/A</v>
      </c>
      <c r="M79" s="579" t="e">
        <f>IF(ISNUMBER(Regressions!N89),ROUND(Regressions!N89, 1), NA())</f>
        <v>#N/A</v>
      </c>
      <c r="N79" s="580" t="e">
        <f>IF(ISNUMBER(Regressions!O89),ROUND(Regressions!O89, 1), NA())</f>
        <v>#N/A</v>
      </c>
      <c r="O79" s="581" t="e">
        <f>IF(ISNUMBER(Regressions!Q89),ROUND(Regressions!Q89, 1), NA())</f>
        <v>#N/A</v>
      </c>
      <c r="P79" s="577" t="e">
        <f>IF(ISNUMBER(Regressions!R89),ROUND(Regressions!R89, 1), NA())</f>
        <v>#N/A</v>
      </c>
      <c r="Q79" s="583" t="e">
        <f>IF(ISNUMBER(Regressions!S89),ROUND(Regressions!S89, 1), NA())</f>
        <v>#N/A</v>
      </c>
      <c r="R79" s="579" t="e">
        <f>IF(ISNUMBER(Regressions!T89),ROUND(Regressions!T89, 1), NA())</f>
        <v>#N/A</v>
      </c>
      <c r="S79" s="580" t="e">
        <f>IF(ISNUMBER(Regressions!U89),ROUND(Regressions!U89, 1), NA())</f>
        <v>#N/A</v>
      </c>
    </row>
    <row r="80" spans="1:19" x14ac:dyDescent="0.25">
      <c r="A80" s="572" t="str">
        <f>+Introduction!$C$7</f>
        <v>Tchad</v>
      </c>
      <c r="B80" s="573">
        <f>IF(ISBLANK(Regressions!B90), " ", Regressions!B90)</f>
        <v>2014</v>
      </c>
      <c r="C80" s="572" t="str">
        <f>HLOOKUP(Introduction!$G$4,nametranslations,25,FALSE)</f>
        <v>Rural</v>
      </c>
      <c r="D80" s="575">
        <f>IF(ISBLANK(Regressions!D90), " ", Regressions!D90)</f>
        <v>4833186.8325104332</v>
      </c>
      <c r="E80" s="576" t="e">
        <f>IF(ISNUMBER(Regressions!E90),ROUND(Regressions!E90, 1), NA())</f>
        <v>#N/A</v>
      </c>
      <c r="F80" s="577" t="e">
        <f>IF(ISNUMBER(Regressions!F90),ROUND(Regressions!F90, 1), NA())</f>
        <v>#N/A</v>
      </c>
      <c r="G80" s="578" t="e">
        <f>IF(ISNUMBER(Regressions!G90),ROUND(Regressions!G90, 1), NA())</f>
        <v>#N/A</v>
      </c>
      <c r="H80" s="579" t="e">
        <f>IF(ISNUMBER(Regressions!H90),ROUND(Regressions!H90, 1), NA())</f>
        <v>#N/A</v>
      </c>
      <c r="I80" s="580" t="e">
        <f>IF(ISNUMBER(Regressions!I90),ROUND(Regressions!I90, 1), NA())</f>
        <v>#N/A</v>
      </c>
      <c r="J80" s="581" t="e">
        <f>IF(ISNUMBER(Regressions!K90),ROUND(Regressions!K90, 1), NA())</f>
        <v>#N/A</v>
      </c>
      <c r="K80" s="577" t="e">
        <f>IF(ISNUMBER(Regressions!L90),ROUND(Regressions!L90, 1), NA())</f>
        <v>#N/A</v>
      </c>
      <c r="L80" s="582" t="e">
        <f>IF(ISNUMBER(Regressions!M90),ROUND(Regressions!M90, 1), NA())</f>
        <v>#N/A</v>
      </c>
      <c r="M80" s="579" t="e">
        <f>IF(ISNUMBER(Regressions!N90),ROUND(Regressions!N90, 1), NA())</f>
        <v>#N/A</v>
      </c>
      <c r="N80" s="580" t="e">
        <f>IF(ISNUMBER(Regressions!O90),ROUND(Regressions!O90, 1), NA())</f>
        <v>#N/A</v>
      </c>
      <c r="O80" s="581" t="e">
        <f>IF(ISNUMBER(Regressions!Q90),ROUND(Regressions!Q90, 1), NA())</f>
        <v>#N/A</v>
      </c>
      <c r="P80" s="577" t="e">
        <f>IF(ISNUMBER(Regressions!R90),ROUND(Regressions!R90, 1), NA())</f>
        <v>#N/A</v>
      </c>
      <c r="Q80" s="583" t="e">
        <f>IF(ISNUMBER(Regressions!S90),ROUND(Regressions!S90, 1), NA())</f>
        <v>#N/A</v>
      </c>
      <c r="R80" s="579" t="e">
        <f>IF(ISNUMBER(Regressions!T90),ROUND(Regressions!T90, 1), NA())</f>
        <v>#N/A</v>
      </c>
      <c r="S80" s="580" t="e">
        <f>IF(ISNUMBER(Regressions!U90),ROUND(Regressions!U90, 1), NA())</f>
        <v>#N/A</v>
      </c>
    </row>
    <row r="81" spans="1:19" x14ac:dyDescent="0.25">
      <c r="A81" s="572" t="str">
        <f>+Introduction!$C$7</f>
        <v>Tchad</v>
      </c>
      <c r="B81" s="573">
        <f>IF(ISBLANK(Regressions!B91), " ", Regressions!B91)</f>
        <v>2015</v>
      </c>
      <c r="C81" s="572" t="str">
        <f>HLOOKUP(Introduction!$G$4,nametranslations,25,FALSE)</f>
        <v>Rural</v>
      </c>
      <c r="D81" s="575">
        <f>IF(ISBLANK(Regressions!D91), " ", Regressions!D91)</f>
        <v>5001245.9957857132</v>
      </c>
      <c r="E81" s="576" t="e">
        <f>IF(ISNUMBER(Regressions!E91),ROUND(Regressions!E91, 1), NA())</f>
        <v>#N/A</v>
      </c>
      <c r="F81" s="577" t="e">
        <f>IF(ISNUMBER(Regressions!F91),ROUND(Regressions!F91, 1), NA())</f>
        <v>#N/A</v>
      </c>
      <c r="G81" s="578" t="e">
        <f>IF(ISNUMBER(Regressions!G91),ROUND(Regressions!G91, 1), NA())</f>
        <v>#N/A</v>
      </c>
      <c r="H81" s="579" t="e">
        <f>IF(ISNUMBER(Regressions!H91),ROUND(Regressions!H91, 1), NA())</f>
        <v>#N/A</v>
      </c>
      <c r="I81" s="580" t="e">
        <f>IF(ISNUMBER(Regressions!I91),ROUND(Regressions!I91, 1), NA())</f>
        <v>#N/A</v>
      </c>
      <c r="J81" s="581" t="e">
        <f>IF(ISNUMBER(Regressions!K91),ROUND(Regressions!K91, 1), NA())</f>
        <v>#N/A</v>
      </c>
      <c r="K81" s="577" t="e">
        <f>IF(ISNUMBER(Regressions!L91),ROUND(Regressions!L91, 1), NA())</f>
        <v>#N/A</v>
      </c>
      <c r="L81" s="582" t="e">
        <f>IF(ISNUMBER(Regressions!M91),ROUND(Regressions!M91, 1), NA())</f>
        <v>#N/A</v>
      </c>
      <c r="M81" s="579" t="e">
        <f>IF(ISNUMBER(Regressions!N91),ROUND(Regressions!N91, 1), NA())</f>
        <v>#N/A</v>
      </c>
      <c r="N81" s="580" t="e">
        <f>IF(ISNUMBER(Regressions!O91),ROUND(Regressions!O91, 1), NA())</f>
        <v>#N/A</v>
      </c>
      <c r="O81" s="581" t="e">
        <f>IF(ISNUMBER(Regressions!Q91),ROUND(Regressions!Q91, 1), NA())</f>
        <v>#N/A</v>
      </c>
      <c r="P81" s="577" t="e">
        <f>IF(ISNUMBER(Regressions!R91),ROUND(Regressions!R91, 1), NA())</f>
        <v>#N/A</v>
      </c>
      <c r="Q81" s="583" t="e">
        <f>IF(ISNUMBER(Regressions!S91),ROUND(Regressions!S91, 1), NA())</f>
        <v>#N/A</v>
      </c>
      <c r="R81" s="579" t="e">
        <f>IF(ISNUMBER(Regressions!T91),ROUND(Regressions!T91, 1), NA())</f>
        <v>#N/A</v>
      </c>
      <c r="S81" s="580" t="e">
        <f>IF(ISNUMBER(Regressions!U91),ROUND(Regressions!U91, 1), NA())</f>
        <v>#N/A</v>
      </c>
    </row>
    <row r="82" spans="1:19" x14ac:dyDescent="0.25">
      <c r="A82" s="572" t="str">
        <f>+Introduction!$C$7</f>
        <v>Tchad</v>
      </c>
      <c r="B82" s="573">
        <f>IF(ISBLANK(Regressions!B92), " ", Regressions!B92)</f>
        <v>2016</v>
      </c>
      <c r="C82" s="572" t="str">
        <f>HLOOKUP(Introduction!$G$4,nametranslations,25,FALSE)</f>
        <v>Rural</v>
      </c>
      <c r="D82" s="575">
        <f>IF(ISBLANK(Regressions!D92), " ", Regressions!D92)</f>
        <v>5157576.3192766383</v>
      </c>
      <c r="E82" s="576">
        <f>IF(ISNUMBER(Regressions!E92),ROUND(Regressions!E92, 1), NA())</f>
        <v>43</v>
      </c>
      <c r="F82" s="577">
        <f>IF(ISNUMBER(Regressions!F92),ROUND(Regressions!F92, 1), NA())</f>
        <v>29.9</v>
      </c>
      <c r="G82" s="578">
        <f>IF(ISNUMBER(Regressions!G92),ROUND(Regressions!G92, 1), NA())</f>
        <v>17.600000000000001</v>
      </c>
      <c r="H82" s="579">
        <f>IF(ISNUMBER(Regressions!H92),ROUND(Regressions!H92, 1), NA())</f>
        <v>12.2</v>
      </c>
      <c r="I82" s="580">
        <f>IF(ISNUMBER(Regressions!I92),ROUND(Regressions!I92, 1), NA())</f>
        <v>70.099999999999994</v>
      </c>
      <c r="J82" s="581" t="e">
        <f>IF(ISNUMBER(Regressions!K92),ROUND(Regressions!K92, 1), NA())</f>
        <v>#N/A</v>
      </c>
      <c r="K82" s="577" t="e">
        <f>IF(ISNUMBER(Regressions!L92),ROUND(Regressions!L92, 1), NA())</f>
        <v>#N/A</v>
      </c>
      <c r="L82" s="582" t="e">
        <f>IF(ISNUMBER(Regressions!M92),ROUND(Regressions!M92, 1), NA())</f>
        <v>#N/A</v>
      </c>
      <c r="M82" s="579" t="e">
        <f>IF(ISNUMBER(Regressions!N92),ROUND(Regressions!N92, 1), NA())</f>
        <v>#N/A</v>
      </c>
      <c r="N82" s="580" t="e">
        <f>IF(ISNUMBER(Regressions!O92),ROUND(Regressions!O92, 1), NA())</f>
        <v>#N/A</v>
      </c>
      <c r="O82" s="581" t="e">
        <f>IF(ISNUMBER(Regressions!Q92),ROUND(Regressions!Q92, 1), NA())</f>
        <v>#N/A</v>
      </c>
      <c r="P82" s="577" t="e">
        <f>IF(ISNUMBER(Regressions!R92),ROUND(Regressions!R92, 1), NA())</f>
        <v>#N/A</v>
      </c>
      <c r="Q82" s="583" t="e">
        <f>IF(ISNUMBER(Regressions!S92),ROUND(Regressions!S92, 1), NA())</f>
        <v>#N/A</v>
      </c>
      <c r="R82" s="579" t="e">
        <f>IF(ISNUMBER(Regressions!T92),ROUND(Regressions!T92, 1), NA())</f>
        <v>#N/A</v>
      </c>
      <c r="S82" s="580" t="e">
        <f>IF(ISNUMBER(Regressions!U92),ROUND(Regressions!U92, 1), NA())</f>
        <v>#N/A</v>
      </c>
    </row>
    <row r="83" spans="1:19" x14ac:dyDescent="0.25">
      <c r="A83" s="572" t="str">
        <f>+Introduction!$C$7</f>
        <v>Tchad</v>
      </c>
      <c r="B83" s="573">
        <f>IF(ISBLANK(Regressions!B93), " ", Regressions!B93)</f>
        <v>2017</v>
      </c>
      <c r="C83" s="572" t="str">
        <f>HLOOKUP(Introduction!$G$4,nametranslations,25,FALSE)</f>
        <v>Rural</v>
      </c>
      <c r="D83" s="575">
        <f>IF(ISBLANK(Regressions!D93), " ", Regressions!D93)</f>
        <v>5324145.6844305992</v>
      </c>
      <c r="E83" s="576">
        <f>IF(ISNUMBER(Regressions!E93),ROUND(Regressions!E93, 1), NA())</f>
        <v>43</v>
      </c>
      <c r="F83" s="577">
        <f>IF(ISNUMBER(Regressions!F93),ROUND(Regressions!F93, 1), NA())</f>
        <v>29.9</v>
      </c>
      <c r="G83" s="578">
        <f>IF(ISNUMBER(Regressions!G93),ROUND(Regressions!G93, 1), NA())</f>
        <v>17.600000000000001</v>
      </c>
      <c r="H83" s="579">
        <f>IF(ISNUMBER(Regressions!H93),ROUND(Regressions!H93, 1), NA())</f>
        <v>12.2</v>
      </c>
      <c r="I83" s="580">
        <f>IF(ISNUMBER(Regressions!I93),ROUND(Regressions!I93, 1), NA())</f>
        <v>70.099999999999994</v>
      </c>
      <c r="J83" s="581" t="e">
        <f>IF(ISNUMBER(Regressions!K93),ROUND(Regressions!K93, 1), NA())</f>
        <v>#N/A</v>
      </c>
      <c r="K83" s="577" t="e">
        <f>IF(ISNUMBER(Regressions!L93),ROUND(Regressions!L93, 1), NA())</f>
        <v>#N/A</v>
      </c>
      <c r="L83" s="582" t="e">
        <f>IF(ISNUMBER(Regressions!M93),ROUND(Regressions!M93, 1), NA())</f>
        <v>#N/A</v>
      </c>
      <c r="M83" s="579" t="e">
        <f>IF(ISNUMBER(Regressions!N93),ROUND(Regressions!N93, 1), NA())</f>
        <v>#N/A</v>
      </c>
      <c r="N83" s="580" t="e">
        <f>IF(ISNUMBER(Regressions!O93),ROUND(Regressions!O93, 1), NA())</f>
        <v>#N/A</v>
      </c>
      <c r="O83" s="581" t="e">
        <f>IF(ISNUMBER(Regressions!Q93),ROUND(Regressions!Q93, 1), NA())</f>
        <v>#N/A</v>
      </c>
      <c r="P83" s="577" t="e">
        <f>IF(ISNUMBER(Regressions!R93),ROUND(Regressions!R93, 1), NA())</f>
        <v>#N/A</v>
      </c>
      <c r="Q83" s="583" t="e">
        <f>IF(ISNUMBER(Regressions!S93),ROUND(Regressions!S93, 1), NA())</f>
        <v>#N/A</v>
      </c>
      <c r="R83" s="579" t="e">
        <f>IF(ISNUMBER(Regressions!T93),ROUND(Regressions!T93, 1), NA())</f>
        <v>#N/A</v>
      </c>
      <c r="S83" s="580" t="e">
        <f>IF(ISNUMBER(Regressions!U93),ROUND(Regressions!U93, 1), NA())</f>
        <v>#N/A</v>
      </c>
    </row>
    <row r="84" spans="1:19" x14ac:dyDescent="0.25">
      <c r="A84" s="572" t="str">
        <f>+Introduction!$C$7</f>
        <v>Tchad</v>
      </c>
      <c r="B84" s="573">
        <f>IF(ISBLANK(Regressions!B94), " ", Regressions!B94)</f>
        <v>2018</v>
      </c>
      <c r="C84" s="572" t="str">
        <f>HLOOKUP(Introduction!$G$4,nametranslations,25,FALSE)</f>
        <v>Rural</v>
      </c>
      <c r="D84" s="575">
        <f>IF(ISBLANK(Regressions!D94), " ", Regressions!D94)</f>
        <v>5492354.034680767</v>
      </c>
      <c r="E84" s="576">
        <f>IF(ISNUMBER(Regressions!E94),ROUND(Regressions!E94, 1), NA())</f>
        <v>43</v>
      </c>
      <c r="F84" s="577">
        <f>IF(ISNUMBER(Regressions!F94),ROUND(Regressions!F94, 1), NA())</f>
        <v>29.9</v>
      </c>
      <c r="G84" s="578">
        <f>IF(ISNUMBER(Regressions!G94),ROUND(Regressions!G94, 1), NA())</f>
        <v>17.600000000000001</v>
      </c>
      <c r="H84" s="579">
        <f>IF(ISNUMBER(Regressions!H94),ROUND(Regressions!H94, 1), NA())</f>
        <v>12.2</v>
      </c>
      <c r="I84" s="580">
        <f>IF(ISNUMBER(Regressions!I94),ROUND(Regressions!I94, 1), NA())</f>
        <v>70.099999999999994</v>
      </c>
      <c r="J84" s="581" t="e">
        <f>IF(ISNUMBER(Regressions!K94),ROUND(Regressions!K94, 1), NA())</f>
        <v>#N/A</v>
      </c>
      <c r="K84" s="577" t="e">
        <f>IF(ISNUMBER(Regressions!L94),ROUND(Regressions!L94, 1), NA())</f>
        <v>#N/A</v>
      </c>
      <c r="L84" s="582" t="e">
        <f>IF(ISNUMBER(Regressions!M94),ROUND(Regressions!M94, 1), NA())</f>
        <v>#N/A</v>
      </c>
      <c r="M84" s="579" t="e">
        <f>IF(ISNUMBER(Regressions!N94),ROUND(Regressions!N94, 1), NA())</f>
        <v>#N/A</v>
      </c>
      <c r="N84" s="580" t="e">
        <f>IF(ISNUMBER(Regressions!O94),ROUND(Regressions!O94, 1), NA())</f>
        <v>#N/A</v>
      </c>
      <c r="O84" s="581" t="e">
        <f>IF(ISNUMBER(Regressions!Q94),ROUND(Regressions!Q94, 1), NA())</f>
        <v>#N/A</v>
      </c>
      <c r="P84" s="577" t="e">
        <f>IF(ISNUMBER(Regressions!R94),ROUND(Regressions!R94, 1), NA())</f>
        <v>#N/A</v>
      </c>
      <c r="Q84" s="583" t="e">
        <f>IF(ISNUMBER(Regressions!S94),ROUND(Regressions!S94, 1), NA())</f>
        <v>#N/A</v>
      </c>
      <c r="R84" s="579" t="e">
        <f>IF(ISNUMBER(Regressions!T94),ROUND(Regressions!T94, 1), NA())</f>
        <v>#N/A</v>
      </c>
      <c r="S84" s="580" t="e">
        <f>IF(ISNUMBER(Regressions!U94),ROUND(Regressions!U94, 1), NA())</f>
        <v>#N/A</v>
      </c>
    </row>
    <row r="85" spans="1:19" x14ac:dyDescent="0.25">
      <c r="A85" s="572" t="str">
        <f>+Introduction!$C$7</f>
        <v>Tchad</v>
      </c>
      <c r="B85" s="573">
        <f>IF(ISBLANK(Regressions!B95), " ", Regressions!B95)</f>
        <v>2019</v>
      </c>
      <c r="C85" s="572" t="str">
        <f>HLOOKUP(Introduction!$G$4,nametranslations,25,FALSE)</f>
        <v>Rural</v>
      </c>
      <c r="D85" s="575">
        <f>IF(ISBLANK(Regressions!D95), " ", Regressions!D95)</f>
        <v>5664703.5238819122</v>
      </c>
      <c r="E85" s="576">
        <f>IF(ISNUMBER(Regressions!E95),ROUND(Regressions!E95, 1), NA())</f>
        <v>43</v>
      </c>
      <c r="F85" s="577">
        <f>IF(ISNUMBER(Regressions!F95),ROUND(Regressions!F95, 1), NA())</f>
        <v>29.9</v>
      </c>
      <c r="G85" s="578">
        <f>IF(ISNUMBER(Regressions!G95),ROUND(Regressions!G95, 1), NA())</f>
        <v>17.600000000000001</v>
      </c>
      <c r="H85" s="579">
        <f>IF(ISNUMBER(Regressions!H95),ROUND(Regressions!H95, 1), NA())</f>
        <v>12.2</v>
      </c>
      <c r="I85" s="580">
        <f>IF(ISNUMBER(Regressions!I95),ROUND(Regressions!I95, 1), NA())</f>
        <v>70.099999999999994</v>
      </c>
      <c r="J85" s="581" t="e">
        <f>IF(ISNUMBER(Regressions!K95),ROUND(Regressions!K95, 1), NA())</f>
        <v>#N/A</v>
      </c>
      <c r="K85" s="577" t="e">
        <f>IF(ISNUMBER(Regressions!L95),ROUND(Regressions!L95, 1), NA())</f>
        <v>#N/A</v>
      </c>
      <c r="L85" s="582" t="e">
        <f>IF(ISNUMBER(Regressions!M95),ROUND(Regressions!M95, 1), NA())</f>
        <v>#N/A</v>
      </c>
      <c r="M85" s="579" t="e">
        <f>IF(ISNUMBER(Regressions!N95),ROUND(Regressions!N95, 1), NA())</f>
        <v>#N/A</v>
      </c>
      <c r="N85" s="580" t="e">
        <f>IF(ISNUMBER(Regressions!O95),ROUND(Regressions!O95, 1), NA())</f>
        <v>#N/A</v>
      </c>
      <c r="O85" s="581" t="e">
        <f>IF(ISNUMBER(Regressions!Q95),ROUND(Regressions!Q95, 1), NA())</f>
        <v>#N/A</v>
      </c>
      <c r="P85" s="577" t="e">
        <f>IF(ISNUMBER(Regressions!R95),ROUND(Regressions!R95, 1), NA())</f>
        <v>#N/A</v>
      </c>
      <c r="Q85" s="583" t="e">
        <f>IF(ISNUMBER(Regressions!S95),ROUND(Regressions!S95, 1), NA())</f>
        <v>#N/A</v>
      </c>
      <c r="R85" s="579" t="e">
        <f>IF(ISNUMBER(Regressions!T95),ROUND(Regressions!T95, 1), NA())</f>
        <v>#N/A</v>
      </c>
      <c r="S85" s="580" t="e">
        <f>IF(ISNUMBER(Regressions!U95),ROUND(Regressions!U95, 1), NA())</f>
        <v>#N/A</v>
      </c>
    </row>
    <row r="86" spans="1:19" x14ac:dyDescent="0.25">
      <c r="A86" s="572" t="str">
        <f>+Introduction!$C$7</f>
        <v>Tchad</v>
      </c>
      <c r="B86" s="573">
        <f>IF(ISBLANK(Regressions!B96), " ", Regressions!B96)</f>
        <v>2020</v>
      </c>
      <c r="C86" s="572" t="str">
        <f>HLOOKUP(Introduction!$G$4,nametranslations,25,FALSE)</f>
        <v>Rural</v>
      </c>
      <c r="D86" s="575">
        <f>IF(ISBLANK(Regressions!D96), " ", Regressions!D96)</f>
        <v>5823942.7875413513</v>
      </c>
      <c r="E86" s="576">
        <f>IF(ISNUMBER(Regressions!E96),ROUND(Regressions!E96, 1), NA())</f>
        <v>43</v>
      </c>
      <c r="F86" s="577">
        <f>IF(ISNUMBER(Regressions!F96),ROUND(Regressions!F96, 1), NA())</f>
        <v>29.9</v>
      </c>
      <c r="G86" s="578">
        <f>IF(ISNUMBER(Regressions!G96),ROUND(Regressions!G96, 1), NA())</f>
        <v>17.600000000000001</v>
      </c>
      <c r="H86" s="579">
        <f>IF(ISNUMBER(Regressions!H96),ROUND(Regressions!H96, 1), NA())</f>
        <v>12.2</v>
      </c>
      <c r="I86" s="580">
        <f>IF(ISNUMBER(Regressions!I96),ROUND(Regressions!I96, 1), NA())</f>
        <v>70.099999999999994</v>
      </c>
      <c r="J86" s="581" t="e">
        <f>IF(ISNUMBER(Regressions!K96),ROUND(Regressions!K96, 1), NA())</f>
        <v>#N/A</v>
      </c>
      <c r="K86" s="577" t="e">
        <f>IF(ISNUMBER(Regressions!L96),ROUND(Regressions!L96, 1), NA())</f>
        <v>#N/A</v>
      </c>
      <c r="L86" s="582" t="e">
        <f>IF(ISNUMBER(Regressions!M96),ROUND(Regressions!M96, 1), NA())</f>
        <v>#N/A</v>
      </c>
      <c r="M86" s="579" t="e">
        <f>IF(ISNUMBER(Regressions!N96),ROUND(Regressions!N96, 1), NA())</f>
        <v>#N/A</v>
      </c>
      <c r="N86" s="580" t="e">
        <f>IF(ISNUMBER(Regressions!O96),ROUND(Regressions!O96, 1), NA())</f>
        <v>#N/A</v>
      </c>
      <c r="O86" s="581">
        <f>IF(ISNUMBER(Regressions!Q96),ROUND(Regressions!Q96, 1), NA())</f>
        <v>40.4</v>
      </c>
      <c r="P86" s="577" t="e">
        <f>IF(ISNUMBER(Regressions!R96),ROUND(Regressions!R96, 1), NA())</f>
        <v>#N/A</v>
      </c>
      <c r="Q86" s="583" t="e">
        <f>IF(ISNUMBER(Regressions!S96),ROUND(Regressions!S96, 1), NA())</f>
        <v>#N/A</v>
      </c>
      <c r="R86" s="579" t="e">
        <f>IF(ISNUMBER(Regressions!T96),ROUND(Regressions!T96, 1), NA())</f>
        <v>#N/A</v>
      </c>
      <c r="S86" s="580">
        <f>IF(ISNUMBER(Regressions!U96),ROUND(Regressions!U96, 1), NA())</f>
        <v>59.6</v>
      </c>
    </row>
    <row r="87" spans="1:19" x14ac:dyDescent="0.25">
      <c r="A87" s="572" t="str">
        <f>+Introduction!$C$7</f>
        <v>Tchad</v>
      </c>
      <c r="B87" s="573">
        <f>IF(ISBLANK(Regressions!B97), " ", Regressions!B97)</f>
        <v>2021</v>
      </c>
      <c r="C87" s="572" t="str">
        <f>HLOOKUP(Introduction!$G$4,nametranslations,25,FALSE)</f>
        <v>Rural</v>
      </c>
      <c r="D87" s="575">
        <f>IF(ISBLANK(Regressions!D97), " ", Regressions!D97)</f>
        <v>5991012.3207955742</v>
      </c>
      <c r="E87" s="581">
        <f>IF(ISNUMBER(Regressions!E97),ROUND(Regressions!E97, 1), NA())</f>
        <v>43</v>
      </c>
      <c r="F87" s="584">
        <f>IF(ISNUMBER(Regressions!F97),ROUND(Regressions!F97, 1), NA())</f>
        <v>29.9</v>
      </c>
      <c r="G87" s="585">
        <f>IF(ISNUMBER(Regressions!G97),ROUND(Regressions!G97, 1), NA())</f>
        <v>17.600000000000001</v>
      </c>
      <c r="H87" s="579">
        <f>IF(ISNUMBER(Regressions!H97),ROUND(Regressions!H97, 1), NA())</f>
        <v>12.2</v>
      </c>
      <c r="I87" s="580">
        <f>IF(ISNUMBER(Regressions!I97),ROUND(Regressions!I97, 1), NA())</f>
        <v>70.099999999999994</v>
      </c>
      <c r="J87" s="581" t="e">
        <f>IF(ISNUMBER(Regressions!K97),ROUND(Regressions!K97, 1), NA())</f>
        <v>#N/A</v>
      </c>
      <c r="K87" s="584" t="e">
        <f>IF(ISNUMBER(Regressions!L97),ROUND(Regressions!L97, 1), NA())</f>
        <v>#N/A</v>
      </c>
      <c r="L87" s="586" t="e">
        <f>IF(ISNUMBER(Regressions!M97),ROUND(Regressions!M97, 1), NA())</f>
        <v>#N/A</v>
      </c>
      <c r="M87" s="579" t="e">
        <f>IF(ISNUMBER(Regressions!N97),ROUND(Regressions!N97, 1), NA())</f>
        <v>#N/A</v>
      </c>
      <c r="N87" s="580" t="e">
        <f>IF(ISNUMBER(Regressions!O97),ROUND(Regressions!O97, 1), NA())</f>
        <v>#N/A</v>
      </c>
      <c r="O87" s="581">
        <f>IF(ISNUMBER(Regressions!Q97),ROUND(Regressions!Q97, 1), NA())</f>
        <v>40.4</v>
      </c>
      <c r="P87" s="584" t="e">
        <f>IF(ISNUMBER(Regressions!R97),ROUND(Regressions!R97, 1), NA())</f>
        <v>#N/A</v>
      </c>
      <c r="Q87" s="587" t="e">
        <f>IF(ISNUMBER(Regressions!S97),ROUND(Regressions!S97, 1), NA())</f>
        <v>#N/A</v>
      </c>
      <c r="R87" s="579" t="e">
        <f>IF(ISNUMBER(Regressions!T97),ROUND(Regressions!T97, 1), NA())</f>
        <v>#N/A</v>
      </c>
      <c r="S87" s="580">
        <f>IF(ISNUMBER(Regressions!U97),ROUND(Regressions!U97, 1), NA())</f>
        <v>59.6</v>
      </c>
    </row>
    <row r="88" spans="1:19" x14ac:dyDescent="0.25">
      <c r="A88" s="572" t="str">
        <f>+Introduction!$C$7</f>
        <v>Tchad</v>
      </c>
      <c r="B88" s="573">
        <f>IF(ISBLANK(Regressions!B98), " ", Regressions!B98)</f>
        <v>2022</v>
      </c>
      <c r="C88" s="572" t="str">
        <f>HLOOKUP(Introduction!$G$4,nametranslations,25,FALSE)</f>
        <v>Rural</v>
      </c>
      <c r="D88" s="575">
        <f>IF(ISBLANK(Regressions!D98), " ", Regressions!D98)</f>
        <v>6164536.8262366485</v>
      </c>
      <c r="E88" s="576">
        <f>IF(ISNUMBER(Regressions!E98),ROUND(Regressions!E98, 1), NA())</f>
        <v>43</v>
      </c>
      <c r="F88" s="577">
        <f>IF(ISNUMBER(Regressions!F98),ROUND(Regressions!F98, 1), NA())</f>
        <v>29.9</v>
      </c>
      <c r="G88" s="578">
        <f>IF(ISNUMBER(Regressions!G98),ROUND(Regressions!G98, 1), NA())</f>
        <v>17.600000000000001</v>
      </c>
      <c r="H88" s="579">
        <f>IF(ISNUMBER(Regressions!H98),ROUND(Regressions!H98, 1), NA())</f>
        <v>12.2</v>
      </c>
      <c r="I88" s="580">
        <f>IF(ISNUMBER(Regressions!I98),ROUND(Regressions!I98, 1), NA())</f>
        <v>70.099999999999994</v>
      </c>
      <c r="J88" s="581" t="e">
        <f>IF(ISNUMBER(Regressions!K98),ROUND(Regressions!K98, 1), NA())</f>
        <v>#N/A</v>
      </c>
      <c r="K88" s="577" t="e">
        <f>IF(ISNUMBER(Regressions!L98),ROUND(Regressions!L98, 1), NA())</f>
        <v>#N/A</v>
      </c>
      <c r="L88" s="582" t="e">
        <f>IF(ISNUMBER(Regressions!M98),ROUND(Regressions!M98, 1), NA())</f>
        <v>#N/A</v>
      </c>
      <c r="M88" s="579" t="e">
        <f>IF(ISNUMBER(Regressions!N98),ROUND(Regressions!N98, 1), NA())</f>
        <v>#N/A</v>
      </c>
      <c r="N88" s="580" t="e">
        <f>IF(ISNUMBER(Regressions!O98),ROUND(Regressions!O98, 1), NA())</f>
        <v>#N/A</v>
      </c>
      <c r="O88" s="581">
        <f>IF(ISNUMBER(Regressions!Q98),ROUND(Regressions!Q98, 1), NA())</f>
        <v>40.4</v>
      </c>
      <c r="P88" s="577" t="e">
        <f>IF(ISNUMBER(Regressions!R98),ROUND(Regressions!R98, 1), NA())</f>
        <v>#N/A</v>
      </c>
      <c r="Q88" s="583" t="e">
        <f>IF(ISNUMBER(Regressions!S98),ROUND(Regressions!S98, 1), NA())</f>
        <v>#N/A</v>
      </c>
      <c r="R88" s="579" t="e">
        <f>IF(ISNUMBER(Regressions!T98),ROUND(Regressions!T98, 1), NA())</f>
        <v>#N/A</v>
      </c>
      <c r="S88" s="580">
        <f>IF(ISNUMBER(Regressions!U98),ROUND(Regressions!U98, 1), NA())</f>
        <v>59.6</v>
      </c>
    </row>
    <row r="89" spans="1:19" x14ac:dyDescent="0.25">
      <c r="A89" s="572" t="str">
        <f>+Introduction!$C$7</f>
        <v>Tchad</v>
      </c>
      <c r="B89" s="573">
        <f>IF(ISBLANK(Regressions!B99), " ", Regressions!B99)</f>
        <v>2023</v>
      </c>
      <c r="C89" s="572" t="str">
        <f>HLOOKUP(Introduction!$G$4,nametranslations,25,FALSE)</f>
        <v>Rural</v>
      </c>
      <c r="D89" s="575">
        <f>IF(ISBLANK(Regressions!D99), " ", Regressions!D99)</f>
        <v>6336408.4319028854</v>
      </c>
      <c r="E89" s="576">
        <f>IF(ISNUMBER(Regressions!E99),ROUND(Regressions!E99, 1), NA())</f>
        <v>43</v>
      </c>
      <c r="F89" s="577">
        <f>IF(ISNUMBER(Regressions!F99),ROUND(Regressions!F99, 1), NA())</f>
        <v>29.9</v>
      </c>
      <c r="G89" s="578">
        <f>IF(ISNUMBER(Regressions!G99),ROUND(Regressions!G99, 1), NA())</f>
        <v>17.600000000000001</v>
      </c>
      <c r="H89" s="579">
        <f>IF(ISNUMBER(Regressions!H99),ROUND(Regressions!H99, 1), NA())</f>
        <v>12.2</v>
      </c>
      <c r="I89" s="580">
        <f>IF(ISNUMBER(Regressions!I99),ROUND(Regressions!I99, 1), NA())</f>
        <v>70.099999999999994</v>
      </c>
      <c r="J89" s="581" t="e">
        <f>IF(ISNUMBER(Regressions!K99),ROUND(Regressions!K99, 1), NA())</f>
        <v>#N/A</v>
      </c>
      <c r="K89" s="577" t="e">
        <f>IF(ISNUMBER(Regressions!L99),ROUND(Regressions!L99, 1), NA())</f>
        <v>#N/A</v>
      </c>
      <c r="L89" s="582" t="e">
        <f>IF(ISNUMBER(Regressions!M99),ROUND(Regressions!M99, 1), NA())</f>
        <v>#N/A</v>
      </c>
      <c r="M89" s="579" t="e">
        <f>IF(ISNUMBER(Regressions!N99),ROUND(Regressions!N99, 1), NA())</f>
        <v>#N/A</v>
      </c>
      <c r="N89" s="580" t="e">
        <f>IF(ISNUMBER(Regressions!O99),ROUND(Regressions!O99, 1), NA())</f>
        <v>#N/A</v>
      </c>
      <c r="O89" s="581">
        <f>IF(ISNUMBER(Regressions!Q99),ROUND(Regressions!Q99, 1), NA())</f>
        <v>40.4</v>
      </c>
      <c r="P89" s="577" t="e">
        <f>IF(ISNUMBER(Regressions!R99),ROUND(Regressions!R99, 1), NA())</f>
        <v>#N/A</v>
      </c>
      <c r="Q89" s="583" t="e">
        <f>IF(ISNUMBER(Regressions!S99),ROUND(Regressions!S99, 1), NA())</f>
        <v>#N/A</v>
      </c>
      <c r="R89" s="579" t="e">
        <f>IF(ISNUMBER(Regressions!T99),ROUND(Regressions!T99, 1), NA())</f>
        <v>#N/A</v>
      </c>
      <c r="S89" s="580">
        <f>IF(ISNUMBER(Regressions!U99),ROUND(Regressions!U99, 1), NA())</f>
        <v>59.6</v>
      </c>
    </row>
    <row r="90" spans="1:19" x14ac:dyDescent="0.25">
      <c r="A90" s="572" t="str">
        <f>+Introduction!$C$7</f>
        <v>Tchad</v>
      </c>
      <c r="B90" s="573">
        <f>IF(ISBLANK(Regressions!B100), " ", Regressions!B100)</f>
        <v>2024</v>
      </c>
      <c r="C90" s="572" t="str">
        <f>HLOOKUP(Introduction!$G$4,nametranslations,25,FALSE)</f>
        <v>Rural</v>
      </c>
      <c r="D90" s="575">
        <f>IF(ISBLANK(Regressions!D100), " ", Regressions!D100)</f>
        <v>6552915.4877177235</v>
      </c>
      <c r="E90" s="576">
        <f>IF(ISNUMBER(Regressions!E100),ROUND(Regressions!E100, 1), NA())</f>
        <v>43</v>
      </c>
      <c r="F90" s="577">
        <f>IF(ISNUMBER(Regressions!F100),ROUND(Regressions!F100, 1), NA())</f>
        <v>29.9</v>
      </c>
      <c r="G90" s="578">
        <f>IF(ISNUMBER(Regressions!G100),ROUND(Regressions!G100, 1), NA())</f>
        <v>17.600000000000001</v>
      </c>
      <c r="H90" s="579">
        <f>IF(ISNUMBER(Regressions!H100),ROUND(Regressions!H100, 1), NA())</f>
        <v>12.2</v>
      </c>
      <c r="I90" s="580">
        <f>IF(ISNUMBER(Regressions!I100),ROUND(Regressions!I100, 1), NA())</f>
        <v>70.099999999999994</v>
      </c>
      <c r="J90" s="581" t="e">
        <f>IF(ISNUMBER(Regressions!K100),ROUND(Regressions!K100, 1), NA())</f>
        <v>#N/A</v>
      </c>
      <c r="K90" s="577" t="e">
        <f>IF(ISNUMBER(Regressions!L100),ROUND(Regressions!L100, 1), NA())</f>
        <v>#N/A</v>
      </c>
      <c r="L90" s="582" t="e">
        <f>IF(ISNUMBER(Regressions!M100),ROUND(Regressions!M100, 1), NA())</f>
        <v>#N/A</v>
      </c>
      <c r="M90" s="579" t="e">
        <f>IF(ISNUMBER(Regressions!N100),ROUND(Regressions!N100, 1), NA())</f>
        <v>#N/A</v>
      </c>
      <c r="N90" s="580" t="e">
        <f>IF(ISNUMBER(Regressions!O100),ROUND(Regressions!O100, 1), NA())</f>
        <v>#N/A</v>
      </c>
      <c r="O90" s="581">
        <f>IF(ISNUMBER(Regressions!Q100),ROUND(Regressions!Q100, 1), NA())</f>
        <v>40.4</v>
      </c>
      <c r="P90" s="577" t="e">
        <f>IF(ISNUMBER(Regressions!R100),ROUND(Regressions!R100, 1), NA())</f>
        <v>#N/A</v>
      </c>
      <c r="Q90" s="583" t="e">
        <f>IF(ISNUMBER(Regressions!S100),ROUND(Regressions!S100, 1), NA())</f>
        <v>#N/A</v>
      </c>
      <c r="R90" s="579" t="e">
        <f>IF(ISNUMBER(Regressions!T100),ROUND(Regressions!T100, 1), NA())</f>
        <v>#N/A</v>
      </c>
      <c r="S90" s="580">
        <f>IF(ISNUMBER(Regressions!U100),ROUND(Regressions!U100, 1), NA())</f>
        <v>59.6</v>
      </c>
    </row>
    <row r="91" spans="1:19" x14ac:dyDescent="0.25">
      <c r="A91" s="588" t="str">
        <f>+Introduction!$C$7</f>
        <v>Tchad</v>
      </c>
      <c r="B91" s="589">
        <f>IF(ISBLANK(Regressions!B101), " ", Regressions!B101)</f>
        <v>2025</v>
      </c>
      <c r="C91" s="588" t="str">
        <f>HLOOKUP(Introduction!$G$4,nametranslations,25,FALSE)</f>
        <v>Rural</v>
      </c>
      <c r="D91" s="590">
        <f>IF(ISBLANK(Regressions!D101), " ", Regressions!D101)</f>
        <v>6475339.738833447</v>
      </c>
      <c r="E91" s="591">
        <f>IF(ISNUMBER(Regressions!E101),ROUND(Regressions!E101, 1), NA())</f>
        <v>43</v>
      </c>
      <c r="F91" s="592">
        <f>IF(ISNUMBER(Regressions!F101),ROUND(Regressions!F101, 1), NA())</f>
        <v>29.9</v>
      </c>
      <c r="G91" s="593">
        <f>IF(ISNUMBER(Regressions!G101),ROUND(Regressions!G101, 1), NA())</f>
        <v>17.600000000000001</v>
      </c>
      <c r="H91" s="594">
        <f>IF(ISNUMBER(Regressions!H101),ROUND(Regressions!H101, 1), NA())</f>
        <v>12.2</v>
      </c>
      <c r="I91" s="595">
        <f>IF(ISNUMBER(Regressions!I101),ROUND(Regressions!I101, 1), NA())</f>
        <v>70.099999999999994</v>
      </c>
      <c r="J91" s="596" t="e">
        <f>IF(ISNUMBER(Regressions!K101),ROUND(Regressions!K101, 1), NA())</f>
        <v>#N/A</v>
      </c>
      <c r="K91" s="592" t="e">
        <f>IF(ISNUMBER(Regressions!L101),ROUND(Regressions!L101, 1), NA())</f>
        <v>#N/A</v>
      </c>
      <c r="L91" s="597" t="e">
        <f>IF(ISNUMBER(Regressions!M101),ROUND(Regressions!M101, 1), NA())</f>
        <v>#N/A</v>
      </c>
      <c r="M91" s="594" t="e">
        <f>IF(ISNUMBER(Regressions!N101),ROUND(Regressions!N101, 1), NA())</f>
        <v>#N/A</v>
      </c>
      <c r="N91" s="595" t="e">
        <f>IF(ISNUMBER(Regressions!O101),ROUND(Regressions!O101, 1), NA())</f>
        <v>#N/A</v>
      </c>
      <c r="O91" s="596">
        <f>IF(ISNUMBER(Regressions!Q101),ROUND(Regressions!Q101, 1), NA())</f>
        <v>40.4</v>
      </c>
      <c r="P91" s="592" t="e">
        <f>IF(ISNUMBER(Regressions!R101),ROUND(Regressions!R101, 1), NA())</f>
        <v>#N/A</v>
      </c>
      <c r="Q91" s="598" t="e">
        <f>IF(ISNUMBER(Regressions!S101),ROUND(Regressions!S101, 1), NA())</f>
        <v>#N/A</v>
      </c>
      <c r="R91" s="594" t="e">
        <f>IF(ISNUMBER(Regressions!T101),ROUND(Regressions!T101, 1), NA())</f>
        <v>#N/A</v>
      </c>
      <c r="S91" s="595">
        <f>IF(ISNUMBER(Regressions!U101),ROUND(Regressions!U101, 1), NA())</f>
        <v>59.6</v>
      </c>
    </row>
    <row r="92" spans="1:19" hidden="1" x14ac:dyDescent="0.25">
      <c r="A92" s="572" t="str">
        <f>+Introduction!$C$7</f>
        <v>Tchad</v>
      </c>
      <c r="B92" s="573">
        <f>IF(ISBLANK(Regressions!B102), " ", Regressions!B102)</f>
        <v>2026</v>
      </c>
      <c r="C92" s="572" t="str">
        <f>HLOOKUP(Introduction!$G$4,nametranslations,25,FALSE)</f>
        <v>Rural</v>
      </c>
      <c r="D92" s="575" t="str">
        <f>IF(ISBLANK(Regressions!D102), " ", Regressions!D102)</f>
        <v xml:space="preserve"> </v>
      </c>
      <c r="E92" s="576">
        <f>IF(ISNUMBER(Regressions!E102),ROUND(Regressions!E102, 1), NA())</f>
        <v>43</v>
      </c>
      <c r="F92" s="577">
        <f>IF(ISNUMBER(Regressions!F102),ROUND(Regressions!F102, 1), NA())</f>
        <v>29.9</v>
      </c>
      <c r="G92" s="578">
        <f>IF(ISNUMBER(Regressions!G102),ROUND(Regressions!G102, 1), NA())</f>
        <v>17.600000000000001</v>
      </c>
      <c r="H92" s="579">
        <f>IF(ISNUMBER(Regressions!H102),ROUND(Regressions!H102, 1), NA())</f>
        <v>12.2</v>
      </c>
      <c r="I92" s="580">
        <f>IF(ISNUMBER(Regressions!I102),ROUND(Regressions!I102, 1), NA())</f>
        <v>70.099999999999994</v>
      </c>
      <c r="J92" s="581" t="e">
        <f>IF(ISNUMBER(Regressions!K102),ROUND(Regressions!K102, 1), NA())</f>
        <v>#N/A</v>
      </c>
      <c r="K92" s="577" t="e">
        <f>IF(ISNUMBER(Regressions!L102),ROUND(Regressions!L102, 1), NA())</f>
        <v>#N/A</v>
      </c>
      <c r="L92" s="582" t="e">
        <f>IF(ISNUMBER(Regressions!M102),ROUND(Regressions!M102, 1), NA())</f>
        <v>#N/A</v>
      </c>
      <c r="M92" s="579" t="e">
        <f>IF(ISNUMBER(Regressions!N102),ROUND(Regressions!N102, 1), NA())</f>
        <v>#N/A</v>
      </c>
      <c r="N92" s="580" t="e">
        <f>IF(ISNUMBER(Regressions!O102),ROUND(Regressions!O102, 1), NA())</f>
        <v>#N/A</v>
      </c>
      <c r="O92" s="581">
        <f>IF(ISNUMBER(Regressions!Q102),ROUND(Regressions!Q102, 1), NA())</f>
        <v>40.4</v>
      </c>
      <c r="P92" s="577" t="e">
        <f>IF(ISNUMBER(Regressions!R102),ROUND(Regressions!R102, 1), NA())</f>
        <v>#N/A</v>
      </c>
      <c r="Q92" s="583" t="e">
        <f>IF(ISNUMBER(Regressions!S102),ROUND(Regressions!S102, 1), NA())</f>
        <v>#N/A</v>
      </c>
      <c r="R92" s="579" t="e">
        <f>IF(ISNUMBER(Regressions!T102),ROUND(Regressions!T102, 1), NA())</f>
        <v>#N/A</v>
      </c>
      <c r="S92" s="580">
        <f>IF(ISNUMBER(Regressions!U102),ROUND(Regressions!U102, 1), NA())</f>
        <v>59.6</v>
      </c>
    </row>
    <row r="93" spans="1:19" hidden="1" x14ac:dyDescent="0.25">
      <c r="A93" s="572" t="str">
        <f>+Introduction!$C$7</f>
        <v>Tchad</v>
      </c>
      <c r="B93" s="573">
        <f>IF(ISBLANK(Regressions!B103), " ", Regressions!B103)</f>
        <v>2027</v>
      </c>
      <c r="C93" s="572" t="str">
        <f>HLOOKUP(Introduction!$G$4,nametranslations,25,FALSE)</f>
        <v>Rural</v>
      </c>
      <c r="D93" s="575" t="str">
        <f>IF(ISBLANK(Regressions!D103), " ", Regressions!D103)</f>
        <v xml:space="preserve"> </v>
      </c>
      <c r="E93" s="576">
        <f>IF(ISNUMBER(Regressions!E103),ROUND(Regressions!E103, 1), NA())</f>
        <v>43</v>
      </c>
      <c r="F93" s="577">
        <f>IF(ISNUMBER(Regressions!F103),ROUND(Regressions!F103, 1), NA())</f>
        <v>29.9</v>
      </c>
      <c r="G93" s="578">
        <f>IF(ISNUMBER(Regressions!G103),ROUND(Regressions!G103, 1), NA())</f>
        <v>17.600000000000001</v>
      </c>
      <c r="H93" s="579">
        <f>IF(ISNUMBER(Regressions!H103),ROUND(Regressions!H103, 1), NA())</f>
        <v>12.2</v>
      </c>
      <c r="I93" s="580">
        <f>IF(ISNUMBER(Regressions!I103),ROUND(Regressions!I103, 1), NA())</f>
        <v>70.099999999999994</v>
      </c>
      <c r="J93" s="581" t="e">
        <f>IF(ISNUMBER(Regressions!K103),ROUND(Regressions!K103, 1), NA())</f>
        <v>#N/A</v>
      </c>
      <c r="K93" s="577" t="e">
        <f>IF(ISNUMBER(Regressions!L103),ROUND(Regressions!L103, 1), NA())</f>
        <v>#N/A</v>
      </c>
      <c r="L93" s="582" t="e">
        <f>IF(ISNUMBER(Regressions!M103),ROUND(Regressions!M103, 1), NA())</f>
        <v>#N/A</v>
      </c>
      <c r="M93" s="579" t="e">
        <f>IF(ISNUMBER(Regressions!N103),ROUND(Regressions!N103, 1), NA())</f>
        <v>#N/A</v>
      </c>
      <c r="N93" s="580" t="e">
        <f>IF(ISNUMBER(Regressions!O103),ROUND(Regressions!O103, 1), NA())</f>
        <v>#N/A</v>
      </c>
      <c r="O93" s="581">
        <f>IF(ISNUMBER(Regressions!Q103),ROUND(Regressions!Q103, 1), NA())</f>
        <v>40.4</v>
      </c>
      <c r="P93" s="577" t="e">
        <f>IF(ISNUMBER(Regressions!R103),ROUND(Regressions!R103, 1), NA())</f>
        <v>#N/A</v>
      </c>
      <c r="Q93" s="583" t="e">
        <f>IF(ISNUMBER(Regressions!S103),ROUND(Regressions!S103, 1), NA())</f>
        <v>#N/A</v>
      </c>
      <c r="R93" s="579" t="e">
        <f>IF(ISNUMBER(Regressions!T103),ROUND(Regressions!T103, 1), NA())</f>
        <v>#N/A</v>
      </c>
      <c r="S93" s="580">
        <f>IF(ISNUMBER(Regressions!U103),ROUND(Regressions!U103, 1), NA())</f>
        <v>59.6</v>
      </c>
    </row>
    <row r="94" spans="1:19" hidden="1" x14ac:dyDescent="0.25">
      <c r="A94" s="572" t="str">
        <f>+Introduction!$C$7</f>
        <v>Tchad</v>
      </c>
      <c r="B94" s="573">
        <f>IF(ISBLANK(Regressions!B104), " ", Regressions!B104)</f>
        <v>2028</v>
      </c>
      <c r="C94" s="572" t="str">
        <f>HLOOKUP(Introduction!$G$4,nametranslations,25,FALSE)</f>
        <v>Rural</v>
      </c>
      <c r="D94" s="575" t="str">
        <f>IF(ISBLANK(Regressions!D104), " ", Regressions!D104)</f>
        <v xml:space="preserve"> </v>
      </c>
      <c r="E94" s="576">
        <f>IF(ISNUMBER(Regressions!E104),ROUND(Regressions!E104, 1), NA())</f>
        <v>43</v>
      </c>
      <c r="F94" s="577">
        <f>IF(ISNUMBER(Regressions!F104),ROUND(Regressions!F104, 1), NA())</f>
        <v>29.9</v>
      </c>
      <c r="G94" s="578">
        <f>IF(ISNUMBER(Regressions!G104),ROUND(Regressions!G104, 1), NA())</f>
        <v>17.600000000000001</v>
      </c>
      <c r="H94" s="579">
        <f>IF(ISNUMBER(Regressions!H104),ROUND(Regressions!H104, 1), NA())</f>
        <v>12.2</v>
      </c>
      <c r="I94" s="580">
        <f>IF(ISNUMBER(Regressions!I104),ROUND(Regressions!I104, 1), NA())</f>
        <v>70.099999999999994</v>
      </c>
      <c r="J94" s="581" t="e">
        <f>IF(ISNUMBER(Regressions!K104),ROUND(Regressions!K104, 1), NA())</f>
        <v>#N/A</v>
      </c>
      <c r="K94" s="577" t="e">
        <f>IF(ISNUMBER(Regressions!L104),ROUND(Regressions!L104, 1), NA())</f>
        <v>#N/A</v>
      </c>
      <c r="L94" s="582" t="e">
        <f>IF(ISNUMBER(Regressions!M104),ROUND(Regressions!M104, 1), NA())</f>
        <v>#N/A</v>
      </c>
      <c r="M94" s="579" t="e">
        <f>IF(ISNUMBER(Regressions!N104),ROUND(Regressions!N104, 1), NA())</f>
        <v>#N/A</v>
      </c>
      <c r="N94" s="580" t="e">
        <f>IF(ISNUMBER(Regressions!O104),ROUND(Regressions!O104, 1), NA())</f>
        <v>#N/A</v>
      </c>
      <c r="O94" s="581">
        <f>IF(ISNUMBER(Regressions!Q104),ROUND(Regressions!Q104, 1), NA())</f>
        <v>40.4</v>
      </c>
      <c r="P94" s="577" t="e">
        <f>IF(ISNUMBER(Regressions!R104),ROUND(Regressions!R104, 1), NA())</f>
        <v>#N/A</v>
      </c>
      <c r="Q94" s="583" t="e">
        <f>IF(ISNUMBER(Regressions!S104),ROUND(Regressions!S104, 1), NA())</f>
        <v>#N/A</v>
      </c>
      <c r="R94" s="579" t="e">
        <f>IF(ISNUMBER(Regressions!T104),ROUND(Regressions!T104, 1), NA())</f>
        <v>#N/A</v>
      </c>
      <c r="S94" s="580">
        <f>IF(ISNUMBER(Regressions!U104),ROUND(Regressions!U104, 1), NA())</f>
        <v>59.6</v>
      </c>
    </row>
    <row r="95" spans="1:19" hidden="1" x14ac:dyDescent="0.25">
      <c r="A95" s="572" t="str">
        <f>+Introduction!$C$7</f>
        <v>Tchad</v>
      </c>
      <c r="B95" s="573">
        <f>IF(ISBLANK(Regressions!B105), " ", Regressions!B105)</f>
        <v>2029</v>
      </c>
      <c r="C95" s="572" t="str">
        <f>HLOOKUP(Introduction!$G$4,nametranslations,25,FALSE)</f>
        <v>Rural</v>
      </c>
      <c r="D95" s="575" t="str">
        <f>IF(ISBLANK(Regressions!D105), " ", Regressions!D105)</f>
        <v xml:space="preserve"> </v>
      </c>
      <c r="E95" s="576">
        <f>IF(ISNUMBER(Regressions!E105),ROUND(Regressions!E105, 1), NA())</f>
        <v>43</v>
      </c>
      <c r="F95" s="577">
        <f>IF(ISNUMBER(Regressions!F105),ROUND(Regressions!F105, 1), NA())</f>
        <v>29.9</v>
      </c>
      <c r="G95" s="578">
        <f>IF(ISNUMBER(Regressions!G105),ROUND(Regressions!G105, 1), NA())</f>
        <v>17.600000000000001</v>
      </c>
      <c r="H95" s="579">
        <f>IF(ISNUMBER(Regressions!H105),ROUND(Regressions!H105, 1), NA())</f>
        <v>12.2</v>
      </c>
      <c r="I95" s="580">
        <f>IF(ISNUMBER(Regressions!I105),ROUND(Regressions!I105, 1), NA())</f>
        <v>70.099999999999994</v>
      </c>
      <c r="J95" s="581" t="e">
        <f>IF(ISNUMBER(Regressions!K105),ROUND(Regressions!K105, 1), NA())</f>
        <v>#N/A</v>
      </c>
      <c r="K95" s="577" t="e">
        <f>IF(ISNUMBER(Regressions!L105),ROUND(Regressions!L105, 1), NA())</f>
        <v>#N/A</v>
      </c>
      <c r="L95" s="582" t="e">
        <f>IF(ISNUMBER(Regressions!M105),ROUND(Regressions!M105, 1), NA())</f>
        <v>#N/A</v>
      </c>
      <c r="M95" s="579" t="e">
        <f>IF(ISNUMBER(Regressions!N105),ROUND(Regressions!N105, 1), NA())</f>
        <v>#N/A</v>
      </c>
      <c r="N95" s="580" t="e">
        <f>IF(ISNUMBER(Regressions!O105),ROUND(Regressions!O105, 1), NA())</f>
        <v>#N/A</v>
      </c>
      <c r="O95" s="581" t="e">
        <f>IF(ISNUMBER(Regressions!Q105),ROUND(Regressions!Q105, 1), NA())</f>
        <v>#N/A</v>
      </c>
      <c r="P95" s="577" t="e">
        <f>IF(ISNUMBER(Regressions!R105),ROUND(Regressions!R105, 1), NA())</f>
        <v>#N/A</v>
      </c>
      <c r="Q95" s="583" t="e">
        <f>IF(ISNUMBER(Regressions!S105),ROUND(Regressions!S105, 1), NA())</f>
        <v>#N/A</v>
      </c>
      <c r="R95" s="579" t="e">
        <f>IF(ISNUMBER(Regressions!T105),ROUND(Regressions!T105, 1), NA())</f>
        <v>#N/A</v>
      </c>
      <c r="S95" s="580" t="e">
        <f>IF(ISNUMBER(Regressions!U105),ROUND(Regressions!U105, 1), NA())</f>
        <v>#N/A</v>
      </c>
    </row>
    <row r="96" spans="1:19" hidden="1" x14ac:dyDescent="0.25">
      <c r="A96" s="572" t="str">
        <f>+Introduction!$C$7</f>
        <v>Tchad</v>
      </c>
      <c r="B96" s="573">
        <f>IF(ISBLANK(Regressions!B106), " ", Regressions!B106)</f>
        <v>2030</v>
      </c>
      <c r="C96" s="572" t="str">
        <f>HLOOKUP(Introduction!$G$4,nametranslations,25,FALSE)</f>
        <v>Rural</v>
      </c>
      <c r="D96" s="575" t="str">
        <f>IF(ISBLANK(Regressions!D106), " ", Regressions!D106)</f>
        <v xml:space="preserve"> </v>
      </c>
      <c r="E96" s="576">
        <f>IF(ISNUMBER(Regressions!E106),ROUND(Regressions!E106, 1), NA())</f>
        <v>43</v>
      </c>
      <c r="F96" s="577">
        <f>IF(ISNUMBER(Regressions!F106),ROUND(Regressions!F106, 1), NA())</f>
        <v>29.9</v>
      </c>
      <c r="G96" s="578">
        <f>IF(ISNUMBER(Regressions!G106),ROUND(Regressions!G106, 1), NA())</f>
        <v>17.600000000000001</v>
      </c>
      <c r="H96" s="579">
        <f>IF(ISNUMBER(Regressions!H106),ROUND(Regressions!H106, 1), NA())</f>
        <v>12.2</v>
      </c>
      <c r="I96" s="580">
        <f>IF(ISNUMBER(Regressions!I106),ROUND(Regressions!I106, 1), NA())</f>
        <v>70.099999999999994</v>
      </c>
      <c r="J96" s="581" t="e">
        <f>IF(ISNUMBER(Regressions!K106),ROUND(Regressions!K106, 1), NA())</f>
        <v>#N/A</v>
      </c>
      <c r="K96" s="577" t="e">
        <f>IF(ISNUMBER(Regressions!L106),ROUND(Regressions!L106, 1), NA())</f>
        <v>#N/A</v>
      </c>
      <c r="L96" s="582" t="e">
        <f>IF(ISNUMBER(Regressions!M106),ROUND(Regressions!M106, 1), NA())</f>
        <v>#N/A</v>
      </c>
      <c r="M96" s="579" t="e">
        <f>IF(ISNUMBER(Regressions!N106),ROUND(Regressions!N106, 1), NA())</f>
        <v>#N/A</v>
      </c>
      <c r="N96" s="580" t="e">
        <f>IF(ISNUMBER(Regressions!O106),ROUND(Regressions!O106, 1), NA())</f>
        <v>#N/A</v>
      </c>
      <c r="O96" s="581" t="e">
        <f>IF(ISNUMBER(Regressions!Q106),ROUND(Regressions!Q106, 1), NA())</f>
        <v>#N/A</v>
      </c>
      <c r="P96" s="577" t="e">
        <f>IF(ISNUMBER(Regressions!R106),ROUND(Regressions!R106, 1), NA())</f>
        <v>#N/A</v>
      </c>
      <c r="Q96" s="583" t="e">
        <f>IF(ISNUMBER(Regressions!S106),ROUND(Regressions!S106, 1), NA())</f>
        <v>#N/A</v>
      </c>
      <c r="R96" s="579" t="e">
        <f>IF(ISNUMBER(Regressions!T106),ROUND(Regressions!T106, 1), NA())</f>
        <v>#N/A</v>
      </c>
      <c r="S96" s="580" t="e">
        <f>IF(ISNUMBER(Regressions!U106),ROUND(Regressions!U106, 1), NA())</f>
        <v>#N/A</v>
      </c>
    </row>
    <row r="97" spans="1:19" x14ac:dyDescent="0.25">
      <c r="A97" s="572" t="str">
        <f>+Introduction!$C$7</f>
        <v>Tchad</v>
      </c>
      <c r="B97" s="573">
        <f>IF(ISBLANK(Regressions!B107), " ", Regressions!B107)</f>
        <v>2000</v>
      </c>
      <c r="C97" s="572" t="str">
        <f>HLOOKUP(Introduction!$G$4,nametranslations,27,FALSE)</f>
        <v>Pré-primaire</v>
      </c>
      <c r="D97" s="575">
        <f>IF(ISBLANK(Regressions!D107), " ", Regressions!D107)</f>
        <v>908219</v>
      </c>
      <c r="E97" s="576" t="e">
        <f>IF(ISNUMBER(Regressions!E107),ROUND(Regressions!E107, 1), NA())</f>
        <v>#N/A</v>
      </c>
      <c r="F97" s="577" t="e">
        <f>IF(ISNUMBER(Regressions!F107),ROUND(Regressions!F107, 1), NA())</f>
        <v>#N/A</v>
      </c>
      <c r="G97" s="578" t="e">
        <f>IF(ISNUMBER(Regressions!G107),ROUND(Regressions!G107, 1), NA())</f>
        <v>#N/A</v>
      </c>
      <c r="H97" s="579" t="e">
        <f>IF(ISNUMBER(Regressions!H107),ROUND(Regressions!H107, 1), NA())</f>
        <v>#N/A</v>
      </c>
      <c r="I97" s="580" t="e">
        <f>IF(ISNUMBER(Regressions!I107),ROUND(Regressions!I107, 1), NA())</f>
        <v>#N/A</v>
      </c>
      <c r="J97" s="581" t="e">
        <f>IF(ISNUMBER(Regressions!K107),ROUND(Regressions!K107, 1), NA())</f>
        <v>#N/A</v>
      </c>
      <c r="K97" s="577" t="e">
        <f>IF(ISNUMBER(Regressions!L107),ROUND(Regressions!L107, 1), NA())</f>
        <v>#N/A</v>
      </c>
      <c r="L97" s="582" t="e">
        <f>IF(ISNUMBER(Regressions!M107),ROUND(Regressions!M107, 1), NA())</f>
        <v>#N/A</v>
      </c>
      <c r="M97" s="579" t="e">
        <f>IF(ISNUMBER(Regressions!N107),ROUND(Regressions!N107, 1), NA())</f>
        <v>#N/A</v>
      </c>
      <c r="N97" s="580" t="e">
        <f>IF(ISNUMBER(Regressions!O107),ROUND(Regressions!O107, 1), NA())</f>
        <v>#N/A</v>
      </c>
      <c r="O97" s="581" t="e">
        <f>IF(ISNUMBER(Regressions!Q107),ROUND(Regressions!Q107, 1), NA())</f>
        <v>#N/A</v>
      </c>
      <c r="P97" s="577" t="e">
        <f>IF(ISNUMBER(Regressions!R107),ROUND(Regressions!R107, 1), NA())</f>
        <v>#N/A</v>
      </c>
      <c r="Q97" s="583" t="e">
        <f>IF(ISNUMBER(Regressions!S107),ROUND(Regressions!S107, 1), NA())</f>
        <v>#N/A</v>
      </c>
      <c r="R97" s="579" t="e">
        <f>IF(ISNUMBER(Regressions!T107),ROUND(Regressions!T107, 1), NA())</f>
        <v>#N/A</v>
      </c>
      <c r="S97" s="580" t="e">
        <f>IF(ISNUMBER(Regressions!U107),ROUND(Regressions!U107, 1), NA())</f>
        <v>#N/A</v>
      </c>
    </row>
    <row r="98" spans="1:19" x14ac:dyDescent="0.25">
      <c r="A98" s="572" t="str">
        <f>+Introduction!$C$7</f>
        <v>Tchad</v>
      </c>
      <c r="B98" s="573">
        <f>IF(ISBLANK(Regressions!B108), " ", Regressions!B108)</f>
        <v>2001</v>
      </c>
      <c r="C98" s="572" t="str">
        <f>HLOOKUP(Introduction!$G$4,nametranslations,27,FALSE)</f>
        <v>Pré-primaire</v>
      </c>
      <c r="D98" s="575">
        <f>IF(ISBLANK(Regressions!D108), " ", Regressions!D108)</f>
        <v>948313</v>
      </c>
      <c r="E98" s="576" t="e">
        <f>IF(ISNUMBER(Regressions!E108),ROUND(Regressions!E108, 1), NA())</f>
        <v>#N/A</v>
      </c>
      <c r="F98" s="577" t="e">
        <f>IF(ISNUMBER(Regressions!F108),ROUND(Regressions!F108, 1), NA())</f>
        <v>#N/A</v>
      </c>
      <c r="G98" s="578" t="e">
        <f>IF(ISNUMBER(Regressions!G108),ROUND(Regressions!G108, 1), NA())</f>
        <v>#N/A</v>
      </c>
      <c r="H98" s="579" t="e">
        <f>IF(ISNUMBER(Regressions!H108),ROUND(Regressions!H108, 1), NA())</f>
        <v>#N/A</v>
      </c>
      <c r="I98" s="580" t="e">
        <f>IF(ISNUMBER(Regressions!I108),ROUND(Regressions!I108, 1), NA())</f>
        <v>#N/A</v>
      </c>
      <c r="J98" s="581" t="e">
        <f>IF(ISNUMBER(Regressions!K108),ROUND(Regressions!K108, 1), NA())</f>
        <v>#N/A</v>
      </c>
      <c r="K98" s="577" t="e">
        <f>IF(ISNUMBER(Regressions!L108),ROUND(Regressions!L108, 1), NA())</f>
        <v>#N/A</v>
      </c>
      <c r="L98" s="582" t="e">
        <f>IF(ISNUMBER(Regressions!M108),ROUND(Regressions!M108, 1), NA())</f>
        <v>#N/A</v>
      </c>
      <c r="M98" s="579" t="e">
        <f>IF(ISNUMBER(Regressions!N108),ROUND(Regressions!N108, 1), NA())</f>
        <v>#N/A</v>
      </c>
      <c r="N98" s="580" t="e">
        <f>IF(ISNUMBER(Regressions!O108),ROUND(Regressions!O108, 1), NA())</f>
        <v>#N/A</v>
      </c>
      <c r="O98" s="581" t="e">
        <f>IF(ISNUMBER(Regressions!Q108),ROUND(Regressions!Q108, 1), NA())</f>
        <v>#N/A</v>
      </c>
      <c r="P98" s="577" t="e">
        <f>IF(ISNUMBER(Regressions!R108),ROUND(Regressions!R108, 1), NA())</f>
        <v>#N/A</v>
      </c>
      <c r="Q98" s="583" t="e">
        <f>IF(ISNUMBER(Regressions!S108),ROUND(Regressions!S108, 1), NA())</f>
        <v>#N/A</v>
      </c>
      <c r="R98" s="579" t="e">
        <f>IF(ISNUMBER(Regressions!T108),ROUND(Regressions!T108, 1), NA())</f>
        <v>#N/A</v>
      </c>
      <c r="S98" s="580" t="e">
        <f>IF(ISNUMBER(Regressions!U108),ROUND(Regressions!U108, 1), NA())</f>
        <v>#N/A</v>
      </c>
    </row>
    <row r="99" spans="1:19" x14ac:dyDescent="0.25">
      <c r="A99" s="572" t="str">
        <f>+Introduction!$C$7</f>
        <v>Tchad</v>
      </c>
      <c r="B99" s="573">
        <f>IF(ISBLANK(Regressions!B109), " ", Regressions!B109)</f>
        <v>2002</v>
      </c>
      <c r="C99" s="572" t="str">
        <f>HLOOKUP(Introduction!$G$4,nametranslations,27,FALSE)</f>
        <v>Pré-primaire</v>
      </c>
      <c r="D99" s="575">
        <f>IF(ISBLANK(Regressions!D109), " ", Regressions!D109)</f>
        <v>989607</v>
      </c>
      <c r="E99" s="576" t="e">
        <f>IF(ISNUMBER(Regressions!E109),ROUND(Regressions!E109, 1), NA())</f>
        <v>#N/A</v>
      </c>
      <c r="F99" s="577" t="e">
        <f>IF(ISNUMBER(Regressions!F109),ROUND(Regressions!F109, 1), NA())</f>
        <v>#N/A</v>
      </c>
      <c r="G99" s="578" t="e">
        <f>IF(ISNUMBER(Regressions!G109),ROUND(Regressions!G109, 1), NA())</f>
        <v>#N/A</v>
      </c>
      <c r="H99" s="579" t="e">
        <f>IF(ISNUMBER(Regressions!H109),ROUND(Regressions!H109, 1), NA())</f>
        <v>#N/A</v>
      </c>
      <c r="I99" s="580" t="e">
        <f>IF(ISNUMBER(Regressions!I109),ROUND(Regressions!I109, 1), NA())</f>
        <v>#N/A</v>
      </c>
      <c r="J99" s="581" t="e">
        <f>IF(ISNUMBER(Regressions!K109),ROUND(Regressions!K109, 1), NA())</f>
        <v>#N/A</v>
      </c>
      <c r="K99" s="577" t="e">
        <f>IF(ISNUMBER(Regressions!L109),ROUND(Regressions!L109, 1), NA())</f>
        <v>#N/A</v>
      </c>
      <c r="L99" s="582" t="e">
        <f>IF(ISNUMBER(Regressions!M109),ROUND(Regressions!M109, 1), NA())</f>
        <v>#N/A</v>
      </c>
      <c r="M99" s="579" t="e">
        <f>IF(ISNUMBER(Regressions!N109),ROUND(Regressions!N109, 1), NA())</f>
        <v>#N/A</v>
      </c>
      <c r="N99" s="580" t="e">
        <f>IF(ISNUMBER(Regressions!O109),ROUND(Regressions!O109, 1), NA())</f>
        <v>#N/A</v>
      </c>
      <c r="O99" s="581" t="e">
        <f>IF(ISNUMBER(Regressions!Q109),ROUND(Regressions!Q109, 1), NA())</f>
        <v>#N/A</v>
      </c>
      <c r="P99" s="577" t="e">
        <f>IF(ISNUMBER(Regressions!R109),ROUND(Regressions!R109, 1), NA())</f>
        <v>#N/A</v>
      </c>
      <c r="Q99" s="583" t="e">
        <f>IF(ISNUMBER(Regressions!S109),ROUND(Regressions!S109, 1), NA())</f>
        <v>#N/A</v>
      </c>
      <c r="R99" s="579" t="e">
        <f>IF(ISNUMBER(Regressions!T109),ROUND(Regressions!T109, 1), NA())</f>
        <v>#N/A</v>
      </c>
      <c r="S99" s="580" t="e">
        <f>IF(ISNUMBER(Regressions!U109),ROUND(Regressions!U109, 1), NA())</f>
        <v>#N/A</v>
      </c>
    </row>
    <row r="100" spans="1:19" x14ac:dyDescent="0.25">
      <c r="A100" s="572" t="str">
        <f>+Introduction!$C$7</f>
        <v>Tchad</v>
      </c>
      <c r="B100" s="573">
        <f>IF(ISBLANK(Regressions!B110), " ", Regressions!B110)</f>
        <v>2003</v>
      </c>
      <c r="C100" s="572" t="str">
        <f>HLOOKUP(Introduction!$G$4,nametranslations,27,FALSE)</f>
        <v>Pré-primaire</v>
      </c>
      <c r="D100" s="575">
        <f>IF(ISBLANK(Regressions!D110), " ", Regressions!D110)</f>
        <v>1021361</v>
      </c>
      <c r="E100" s="576" t="e">
        <f>IF(ISNUMBER(Regressions!E110),ROUND(Regressions!E110, 1), NA())</f>
        <v>#N/A</v>
      </c>
      <c r="F100" s="577" t="e">
        <f>IF(ISNUMBER(Regressions!F110),ROUND(Regressions!F110, 1), NA())</f>
        <v>#N/A</v>
      </c>
      <c r="G100" s="578" t="e">
        <f>IF(ISNUMBER(Regressions!G110),ROUND(Regressions!G110, 1), NA())</f>
        <v>#N/A</v>
      </c>
      <c r="H100" s="579" t="e">
        <f>IF(ISNUMBER(Regressions!H110),ROUND(Regressions!H110, 1), NA())</f>
        <v>#N/A</v>
      </c>
      <c r="I100" s="580" t="e">
        <f>IF(ISNUMBER(Regressions!I110),ROUND(Regressions!I110, 1), NA())</f>
        <v>#N/A</v>
      </c>
      <c r="J100" s="581" t="e">
        <f>IF(ISNUMBER(Regressions!K110),ROUND(Regressions!K110, 1), NA())</f>
        <v>#N/A</v>
      </c>
      <c r="K100" s="577" t="e">
        <f>IF(ISNUMBER(Regressions!L110),ROUND(Regressions!L110, 1), NA())</f>
        <v>#N/A</v>
      </c>
      <c r="L100" s="582" t="e">
        <f>IF(ISNUMBER(Regressions!M110),ROUND(Regressions!M110, 1), NA())</f>
        <v>#N/A</v>
      </c>
      <c r="M100" s="579" t="e">
        <f>IF(ISNUMBER(Regressions!N110),ROUND(Regressions!N110, 1), NA())</f>
        <v>#N/A</v>
      </c>
      <c r="N100" s="580" t="e">
        <f>IF(ISNUMBER(Regressions!O110),ROUND(Regressions!O110, 1), NA())</f>
        <v>#N/A</v>
      </c>
      <c r="O100" s="581" t="e">
        <f>IF(ISNUMBER(Regressions!Q110),ROUND(Regressions!Q110, 1), NA())</f>
        <v>#N/A</v>
      </c>
      <c r="P100" s="577" t="e">
        <f>IF(ISNUMBER(Regressions!R110),ROUND(Regressions!R110, 1), NA())</f>
        <v>#N/A</v>
      </c>
      <c r="Q100" s="583" t="e">
        <f>IF(ISNUMBER(Regressions!S110),ROUND(Regressions!S110, 1), NA())</f>
        <v>#N/A</v>
      </c>
      <c r="R100" s="579" t="e">
        <f>IF(ISNUMBER(Regressions!T110),ROUND(Regressions!T110, 1), NA())</f>
        <v>#N/A</v>
      </c>
      <c r="S100" s="580" t="e">
        <f>IF(ISNUMBER(Regressions!U110),ROUND(Regressions!U110, 1), NA())</f>
        <v>#N/A</v>
      </c>
    </row>
    <row r="101" spans="1:19" x14ac:dyDescent="0.25">
      <c r="A101" s="572" t="str">
        <f>+Introduction!$C$7</f>
        <v>Tchad</v>
      </c>
      <c r="B101" s="573">
        <f>IF(ISBLANK(Regressions!B111), " ", Regressions!B111)</f>
        <v>2004</v>
      </c>
      <c r="C101" s="572" t="str">
        <f>HLOOKUP(Introduction!$G$4,nametranslations,27,FALSE)</f>
        <v>Pré-primaire</v>
      </c>
      <c r="D101" s="575">
        <f>IF(ISBLANK(Regressions!D111), " ", Regressions!D111)</f>
        <v>1058237</v>
      </c>
      <c r="E101" s="576" t="e">
        <f>IF(ISNUMBER(Regressions!E111),ROUND(Regressions!E111, 1), NA())</f>
        <v>#N/A</v>
      </c>
      <c r="F101" s="577" t="e">
        <f>IF(ISNUMBER(Regressions!F111),ROUND(Regressions!F111, 1), NA())</f>
        <v>#N/A</v>
      </c>
      <c r="G101" s="578" t="e">
        <f>IF(ISNUMBER(Regressions!G111),ROUND(Regressions!G111, 1), NA())</f>
        <v>#N/A</v>
      </c>
      <c r="H101" s="579" t="e">
        <f>IF(ISNUMBER(Regressions!H111),ROUND(Regressions!H111, 1), NA())</f>
        <v>#N/A</v>
      </c>
      <c r="I101" s="580" t="e">
        <f>IF(ISNUMBER(Regressions!I111),ROUND(Regressions!I111, 1), NA())</f>
        <v>#N/A</v>
      </c>
      <c r="J101" s="581" t="e">
        <f>IF(ISNUMBER(Regressions!K111),ROUND(Regressions!K111, 1), NA())</f>
        <v>#N/A</v>
      </c>
      <c r="K101" s="577" t="e">
        <f>IF(ISNUMBER(Regressions!L111),ROUND(Regressions!L111, 1), NA())</f>
        <v>#N/A</v>
      </c>
      <c r="L101" s="582" t="e">
        <f>IF(ISNUMBER(Regressions!M111),ROUND(Regressions!M111, 1), NA())</f>
        <v>#N/A</v>
      </c>
      <c r="M101" s="579" t="e">
        <f>IF(ISNUMBER(Regressions!N111),ROUND(Regressions!N111, 1), NA())</f>
        <v>#N/A</v>
      </c>
      <c r="N101" s="580" t="e">
        <f>IF(ISNUMBER(Regressions!O111),ROUND(Regressions!O111, 1), NA())</f>
        <v>#N/A</v>
      </c>
      <c r="O101" s="581" t="e">
        <f>IF(ISNUMBER(Regressions!Q111),ROUND(Regressions!Q111, 1), NA())</f>
        <v>#N/A</v>
      </c>
      <c r="P101" s="577" t="e">
        <f>IF(ISNUMBER(Regressions!R111),ROUND(Regressions!R111, 1), NA())</f>
        <v>#N/A</v>
      </c>
      <c r="Q101" s="583" t="e">
        <f>IF(ISNUMBER(Regressions!S111),ROUND(Regressions!S111, 1), NA())</f>
        <v>#N/A</v>
      </c>
      <c r="R101" s="579" t="e">
        <f>IF(ISNUMBER(Regressions!T111),ROUND(Regressions!T111, 1), NA())</f>
        <v>#N/A</v>
      </c>
      <c r="S101" s="580" t="e">
        <f>IF(ISNUMBER(Regressions!U111),ROUND(Regressions!U111, 1), NA())</f>
        <v>#N/A</v>
      </c>
    </row>
    <row r="102" spans="1:19" x14ac:dyDescent="0.25">
      <c r="A102" s="572" t="str">
        <f>+Introduction!$C$7</f>
        <v>Tchad</v>
      </c>
      <c r="B102" s="573">
        <f>IF(ISBLANK(Regressions!B112), " ", Regressions!B112)</f>
        <v>2005</v>
      </c>
      <c r="C102" s="572" t="str">
        <f>HLOOKUP(Introduction!$G$4,nametranslations,27,FALSE)</f>
        <v>Pré-primaire</v>
      </c>
      <c r="D102" s="575">
        <f>IF(ISBLANK(Regressions!D112), " ", Regressions!D112)</f>
        <v>1095699</v>
      </c>
      <c r="E102" s="576" t="e">
        <f>IF(ISNUMBER(Regressions!E112),ROUND(Regressions!E112, 1), NA())</f>
        <v>#N/A</v>
      </c>
      <c r="F102" s="577" t="e">
        <f>IF(ISNUMBER(Regressions!F112),ROUND(Regressions!F112, 1), NA())</f>
        <v>#N/A</v>
      </c>
      <c r="G102" s="578" t="e">
        <f>IF(ISNUMBER(Regressions!G112),ROUND(Regressions!G112, 1), NA())</f>
        <v>#N/A</v>
      </c>
      <c r="H102" s="579" t="e">
        <f>IF(ISNUMBER(Regressions!H112),ROUND(Regressions!H112, 1), NA())</f>
        <v>#N/A</v>
      </c>
      <c r="I102" s="580" t="e">
        <f>IF(ISNUMBER(Regressions!I112),ROUND(Regressions!I112, 1), NA())</f>
        <v>#N/A</v>
      </c>
      <c r="J102" s="581" t="e">
        <f>IF(ISNUMBER(Regressions!K112),ROUND(Regressions!K112, 1), NA())</f>
        <v>#N/A</v>
      </c>
      <c r="K102" s="577" t="e">
        <f>IF(ISNUMBER(Regressions!L112),ROUND(Regressions!L112, 1), NA())</f>
        <v>#N/A</v>
      </c>
      <c r="L102" s="582" t="e">
        <f>IF(ISNUMBER(Regressions!M112),ROUND(Regressions!M112, 1), NA())</f>
        <v>#N/A</v>
      </c>
      <c r="M102" s="579" t="e">
        <f>IF(ISNUMBER(Regressions!N112),ROUND(Regressions!N112, 1), NA())</f>
        <v>#N/A</v>
      </c>
      <c r="N102" s="580" t="e">
        <f>IF(ISNUMBER(Regressions!O112),ROUND(Regressions!O112, 1), NA())</f>
        <v>#N/A</v>
      </c>
      <c r="O102" s="581" t="e">
        <f>IF(ISNUMBER(Regressions!Q112),ROUND(Regressions!Q112, 1), NA())</f>
        <v>#N/A</v>
      </c>
      <c r="P102" s="577" t="e">
        <f>IF(ISNUMBER(Regressions!R112),ROUND(Regressions!R112, 1), NA())</f>
        <v>#N/A</v>
      </c>
      <c r="Q102" s="583" t="e">
        <f>IF(ISNUMBER(Regressions!S112),ROUND(Regressions!S112, 1), NA())</f>
        <v>#N/A</v>
      </c>
      <c r="R102" s="579" t="e">
        <f>IF(ISNUMBER(Regressions!T112),ROUND(Regressions!T112, 1), NA())</f>
        <v>#N/A</v>
      </c>
      <c r="S102" s="580" t="e">
        <f>IF(ISNUMBER(Regressions!U112),ROUND(Regressions!U112, 1), NA())</f>
        <v>#N/A</v>
      </c>
    </row>
    <row r="103" spans="1:19" x14ac:dyDescent="0.25">
      <c r="A103" s="572" t="str">
        <f>+Introduction!$C$7</f>
        <v>Tchad</v>
      </c>
      <c r="B103" s="573">
        <f>IF(ISBLANK(Regressions!B113), " ", Regressions!B113)</f>
        <v>2006</v>
      </c>
      <c r="C103" s="572" t="str">
        <f>HLOOKUP(Introduction!$G$4,nametranslations,27,FALSE)</f>
        <v>Pré-primaire</v>
      </c>
      <c r="D103" s="575">
        <f>IF(ISBLANK(Regressions!D113), " ", Regressions!D113)</f>
        <v>1129658</v>
      </c>
      <c r="E103" s="576" t="e">
        <f>IF(ISNUMBER(Regressions!E113),ROUND(Regressions!E113, 1), NA())</f>
        <v>#N/A</v>
      </c>
      <c r="F103" s="577" t="e">
        <f>IF(ISNUMBER(Regressions!F113),ROUND(Regressions!F113, 1), NA())</f>
        <v>#N/A</v>
      </c>
      <c r="G103" s="578" t="e">
        <f>IF(ISNUMBER(Regressions!G113),ROUND(Regressions!G113, 1), NA())</f>
        <v>#N/A</v>
      </c>
      <c r="H103" s="579" t="e">
        <f>IF(ISNUMBER(Regressions!H113),ROUND(Regressions!H113, 1), NA())</f>
        <v>#N/A</v>
      </c>
      <c r="I103" s="580" t="e">
        <f>IF(ISNUMBER(Regressions!I113),ROUND(Regressions!I113, 1), NA())</f>
        <v>#N/A</v>
      </c>
      <c r="J103" s="581" t="e">
        <f>IF(ISNUMBER(Regressions!K113),ROUND(Regressions!K113, 1), NA())</f>
        <v>#N/A</v>
      </c>
      <c r="K103" s="577" t="e">
        <f>IF(ISNUMBER(Regressions!L113),ROUND(Regressions!L113, 1), NA())</f>
        <v>#N/A</v>
      </c>
      <c r="L103" s="582" t="e">
        <f>IF(ISNUMBER(Regressions!M113),ROUND(Regressions!M113, 1), NA())</f>
        <v>#N/A</v>
      </c>
      <c r="M103" s="579" t="e">
        <f>IF(ISNUMBER(Regressions!N113),ROUND(Regressions!N113, 1), NA())</f>
        <v>#N/A</v>
      </c>
      <c r="N103" s="580" t="e">
        <f>IF(ISNUMBER(Regressions!O113),ROUND(Regressions!O113, 1), NA())</f>
        <v>#N/A</v>
      </c>
      <c r="O103" s="581" t="e">
        <f>IF(ISNUMBER(Regressions!Q113),ROUND(Regressions!Q113, 1), NA())</f>
        <v>#N/A</v>
      </c>
      <c r="P103" s="577" t="e">
        <f>IF(ISNUMBER(Regressions!R113),ROUND(Regressions!R113, 1), NA())</f>
        <v>#N/A</v>
      </c>
      <c r="Q103" s="583" t="e">
        <f>IF(ISNUMBER(Regressions!S113),ROUND(Regressions!S113, 1), NA())</f>
        <v>#N/A</v>
      </c>
      <c r="R103" s="579" t="e">
        <f>IF(ISNUMBER(Regressions!T113),ROUND(Regressions!T113, 1), NA())</f>
        <v>#N/A</v>
      </c>
      <c r="S103" s="580" t="e">
        <f>IF(ISNUMBER(Regressions!U113),ROUND(Regressions!U113, 1), NA())</f>
        <v>#N/A</v>
      </c>
    </row>
    <row r="104" spans="1:19" x14ac:dyDescent="0.25">
      <c r="A104" s="572" t="str">
        <f>+Introduction!$C$7</f>
        <v>Tchad</v>
      </c>
      <c r="B104" s="573">
        <f>IF(ISBLANK(Regressions!B114), " ", Regressions!B114)</f>
        <v>2007</v>
      </c>
      <c r="C104" s="572" t="str">
        <f>HLOOKUP(Introduction!$G$4,nametranslations,27,FALSE)</f>
        <v>Pré-primaire</v>
      </c>
      <c r="D104" s="575">
        <f>IF(ISBLANK(Regressions!D114), " ", Regressions!D114)</f>
        <v>1165418</v>
      </c>
      <c r="E104" s="576" t="e">
        <f>IF(ISNUMBER(Regressions!E114),ROUND(Regressions!E114, 1), NA())</f>
        <v>#N/A</v>
      </c>
      <c r="F104" s="577" t="e">
        <f>IF(ISNUMBER(Regressions!F114),ROUND(Regressions!F114, 1), NA())</f>
        <v>#N/A</v>
      </c>
      <c r="G104" s="578" t="e">
        <f>IF(ISNUMBER(Regressions!G114),ROUND(Regressions!G114, 1), NA())</f>
        <v>#N/A</v>
      </c>
      <c r="H104" s="579" t="e">
        <f>IF(ISNUMBER(Regressions!H114),ROUND(Regressions!H114, 1), NA())</f>
        <v>#N/A</v>
      </c>
      <c r="I104" s="580" t="e">
        <f>IF(ISNUMBER(Regressions!I114),ROUND(Regressions!I114, 1), NA())</f>
        <v>#N/A</v>
      </c>
      <c r="J104" s="581" t="e">
        <f>IF(ISNUMBER(Regressions!K114),ROUND(Regressions!K114, 1), NA())</f>
        <v>#N/A</v>
      </c>
      <c r="K104" s="577" t="e">
        <f>IF(ISNUMBER(Regressions!L114),ROUND(Regressions!L114, 1), NA())</f>
        <v>#N/A</v>
      </c>
      <c r="L104" s="582" t="e">
        <f>IF(ISNUMBER(Regressions!M114),ROUND(Regressions!M114, 1), NA())</f>
        <v>#N/A</v>
      </c>
      <c r="M104" s="579" t="e">
        <f>IF(ISNUMBER(Regressions!N114),ROUND(Regressions!N114, 1), NA())</f>
        <v>#N/A</v>
      </c>
      <c r="N104" s="580" t="e">
        <f>IF(ISNUMBER(Regressions!O114),ROUND(Regressions!O114, 1), NA())</f>
        <v>#N/A</v>
      </c>
      <c r="O104" s="581" t="e">
        <f>IF(ISNUMBER(Regressions!Q114),ROUND(Regressions!Q114, 1), NA())</f>
        <v>#N/A</v>
      </c>
      <c r="P104" s="577" t="e">
        <f>IF(ISNUMBER(Regressions!R114),ROUND(Regressions!R114, 1), NA())</f>
        <v>#N/A</v>
      </c>
      <c r="Q104" s="583" t="e">
        <f>IF(ISNUMBER(Regressions!S114),ROUND(Regressions!S114, 1), NA())</f>
        <v>#N/A</v>
      </c>
      <c r="R104" s="579" t="e">
        <f>IF(ISNUMBER(Regressions!T114),ROUND(Regressions!T114, 1), NA())</f>
        <v>#N/A</v>
      </c>
      <c r="S104" s="580" t="e">
        <f>IF(ISNUMBER(Regressions!U114),ROUND(Regressions!U114, 1), NA())</f>
        <v>#N/A</v>
      </c>
    </row>
    <row r="105" spans="1:19" x14ac:dyDescent="0.25">
      <c r="A105" s="572" t="str">
        <f>+Introduction!$C$7</f>
        <v>Tchad</v>
      </c>
      <c r="B105" s="573">
        <f>IF(ISBLANK(Regressions!B115), " ", Regressions!B115)</f>
        <v>2008</v>
      </c>
      <c r="C105" s="572" t="str">
        <f>HLOOKUP(Introduction!$G$4,nametranslations,27,FALSE)</f>
        <v>Pré-primaire</v>
      </c>
      <c r="D105" s="575">
        <f>IF(ISBLANK(Regressions!D115), " ", Regressions!D115)</f>
        <v>1210099</v>
      </c>
      <c r="E105" s="576" t="e">
        <f>IF(ISNUMBER(Regressions!E115),ROUND(Regressions!E115, 1), NA())</f>
        <v>#N/A</v>
      </c>
      <c r="F105" s="577" t="e">
        <f>IF(ISNUMBER(Regressions!F115),ROUND(Regressions!F115, 1), NA())</f>
        <v>#N/A</v>
      </c>
      <c r="G105" s="578" t="e">
        <f>IF(ISNUMBER(Regressions!G115),ROUND(Regressions!G115, 1), NA())</f>
        <v>#N/A</v>
      </c>
      <c r="H105" s="579" t="e">
        <f>IF(ISNUMBER(Regressions!H115),ROUND(Regressions!H115, 1), NA())</f>
        <v>#N/A</v>
      </c>
      <c r="I105" s="580" t="e">
        <f>IF(ISNUMBER(Regressions!I115),ROUND(Regressions!I115, 1), NA())</f>
        <v>#N/A</v>
      </c>
      <c r="J105" s="581" t="e">
        <f>IF(ISNUMBER(Regressions!K115),ROUND(Regressions!K115, 1), NA())</f>
        <v>#N/A</v>
      </c>
      <c r="K105" s="577" t="e">
        <f>IF(ISNUMBER(Regressions!L115),ROUND(Regressions!L115, 1), NA())</f>
        <v>#N/A</v>
      </c>
      <c r="L105" s="582" t="e">
        <f>IF(ISNUMBER(Regressions!M115),ROUND(Regressions!M115, 1), NA())</f>
        <v>#N/A</v>
      </c>
      <c r="M105" s="579" t="e">
        <f>IF(ISNUMBER(Regressions!N115),ROUND(Regressions!N115, 1), NA())</f>
        <v>#N/A</v>
      </c>
      <c r="N105" s="580" t="e">
        <f>IF(ISNUMBER(Regressions!O115),ROUND(Regressions!O115, 1), NA())</f>
        <v>#N/A</v>
      </c>
      <c r="O105" s="581" t="e">
        <f>IF(ISNUMBER(Regressions!Q115),ROUND(Regressions!Q115, 1), NA())</f>
        <v>#N/A</v>
      </c>
      <c r="P105" s="577" t="e">
        <f>IF(ISNUMBER(Regressions!R115),ROUND(Regressions!R115, 1), NA())</f>
        <v>#N/A</v>
      </c>
      <c r="Q105" s="583" t="e">
        <f>IF(ISNUMBER(Regressions!S115),ROUND(Regressions!S115, 1), NA())</f>
        <v>#N/A</v>
      </c>
      <c r="R105" s="579" t="e">
        <f>IF(ISNUMBER(Regressions!T115),ROUND(Regressions!T115, 1), NA())</f>
        <v>#N/A</v>
      </c>
      <c r="S105" s="580" t="e">
        <f>IF(ISNUMBER(Regressions!U115),ROUND(Regressions!U115, 1), NA())</f>
        <v>#N/A</v>
      </c>
    </row>
    <row r="106" spans="1:19" x14ac:dyDescent="0.25">
      <c r="A106" s="572" t="str">
        <f>+Introduction!$C$7</f>
        <v>Tchad</v>
      </c>
      <c r="B106" s="573">
        <f>IF(ISBLANK(Regressions!B116), " ", Regressions!B116)</f>
        <v>2009</v>
      </c>
      <c r="C106" s="572" t="str">
        <f>HLOOKUP(Introduction!$G$4,nametranslations,27,FALSE)</f>
        <v>Pré-primaire</v>
      </c>
      <c r="D106" s="575">
        <f>IF(ISBLANK(Regressions!D116), " ", Regressions!D116)</f>
        <v>1266624</v>
      </c>
      <c r="E106" s="576">
        <f>IF(ISNUMBER(Regressions!E116),ROUND(Regressions!E116, 1), NA())</f>
        <v>54.4</v>
      </c>
      <c r="F106" s="577">
        <f>IF(ISNUMBER(Regressions!F116),ROUND(Regressions!F116, 1), NA())</f>
        <v>52</v>
      </c>
      <c r="G106" s="578" t="e">
        <f>IF(ISNUMBER(Regressions!G116),ROUND(Regressions!G116, 1), NA())</f>
        <v>#N/A</v>
      </c>
      <c r="H106" s="579" t="e">
        <f>IF(ISNUMBER(Regressions!H116),ROUND(Regressions!H116, 1), NA())</f>
        <v>#N/A</v>
      </c>
      <c r="I106" s="580">
        <f>IF(ISNUMBER(Regressions!I116),ROUND(Regressions!I116, 1), NA())</f>
        <v>48</v>
      </c>
      <c r="J106" s="581" t="e">
        <f>IF(ISNUMBER(Regressions!K116),ROUND(Regressions!K116, 1), NA())</f>
        <v>#N/A</v>
      </c>
      <c r="K106" s="577" t="e">
        <f>IF(ISNUMBER(Regressions!L116),ROUND(Regressions!L116, 1), NA())</f>
        <v>#N/A</v>
      </c>
      <c r="L106" s="582" t="e">
        <f>IF(ISNUMBER(Regressions!M116),ROUND(Regressions!M116, 1), NA())</f>
        <v>#N/A</v>
      </c>
      <c r="M106" s="579" t="e">
        <f>IF(ISNUMBER(Regressions!N116),ROUND(Regressions!N116, 1), NA())</f>
        <v>#N/A</v>
      </c>
      <c r="N106" s="580" t="e">
        <f>IF(ISNUMBER(Regressions!O116),ROUND(Regressions!O116, 1), NA())</f>
        <v>#N/A</v>
      </c>
      <c r="O106" s="581" t="e">
        <f>IF(ISNUMBER(Regressions!Q116),ROUND(Regressions!Q116, 1), NA())</f>
        <v>#N/A</v>
      </c>
      <c r="P106" s="577" t="e">
        <f>IF(ISNUMBER(Regressions!R116),ROUND(Regressions!R116, 1), NA())</f>
        <v>#N/A</v>
      </c>
      <c r="Q106" s="583" t="e">
        <f>IF(ISNUMBER(Regressions!S116),ROUND(Regressions!S116, 1), NA())</f>
        <v>#N/A</v>
      </c>
      <c r="R106" s="579" t="e">
        <f>IF(ISNUMBER(Regressions!T116),ROUND(Regressions!T116, 1), NA())</f>
        <v>#N/A</v>
      </c>
      <c r="S106" s="580" t="e">
        <f>IF(ISNUMBER(Regressions!U116),ROUND(Regressions!U116, 1), NA())</f>
        <v>#N/A</v>
      </c>
    </row>
    <row r="107" spans="1:19" x14ac:dyDescent="0.25">
      <c r="A107" s="572" t="str">
        <f>+Introduction!$C$7</f>
        <v>Tchad</v>
      </c>
      <c r="B107" s="573">
        <f>IF(ISBLANK(Regressions!B117), " ", Regressions!B117)</f>
        <v>2010</v>
      </c>
      <c r="C107" s="572" t="str">
        <f>HLOOKUP(Introduction!$G$4,nametranslations,27,FALSE)</f>
        <v>Pré-primaire</v>
      </c>
      <c r="D107" s="575">
        <f>IF(ISBLANK(Regressions!D117), " ", Regressions!D117)</f>
        <v>1323298</v>
      </c>
      <c r="E107" s="576">
        <f>IF(ISNUMBER(Regressions!E117),ROUND(Regressions!E117, 1), NA())</f>
        <v>54.4</v>
      </c>
      <c r="F107" s="577">
        <f>IF(ISNUMBER(Regressions!F117),ROUND(Regressions!F117, 1), NA())</f>
        <v>52</v>
      </c>
      <c r="G107" s="578" t="e">
        <f>IF(ISNUMBER(Regressions!G117),ROUND(Regressions!G117, 1), NA())</f>
        <v>#N/A</v>
      </c>
      <c r="H107" s="579" t="e">
        <f>IF(ISNUMBER(Regressions!H117),ROUND(Regressions!H117, 1), NA())</f>
        <v>#N/A</v>
      </c>
      <c r="I107" s="580">
        <f>IF(ISNUMBER(Regressions!I117),ROUND(Regressions!I117, 1), NA())</f>
        <v>48</v>
      </c>
      <c r="J107" s="581" t="e">
        <f>IF(ISNUMBER(Regressions!K117),ROUND(Regressions!K117, 1), NA())</f>
        <v>#N/A</v>
      </c>
      <c r="K107" s="577" t="e">
        <f>IF(ISNUMBER(Regressions!L117),ROUND(Regressions!L117, 1), NA())</f>
        <v>#N/A</v>
      </c>
      <c r="L107" s="582" t="e">
        <f>IF(ISNUMBER(Regressions!M117),ROUND(Regressions!M117, 1), NA())</f>
        <v>#N/A</v>
      </c>
      <c r="M107" s="579" t="e">
        <f>IF(ISNUMBER(Regressions!N117),ROUND(Regressions!N117, 1), NA())</f>
        <v>#N/A</v>
      </c>
      <c r="N107" s="580" t="e">
        <f>IF(ISNUMBER(Regressions!O117),ROUND(Regressions!O117, 1), NA())</f>
        <v>#N/A</v>
      </c>
      <c r="O107" s="581" t="e">
        <f>IF(ISNUMBER(Regressions!Q117),ROUND(Regressions!Q117, 1), NA())</f>
        <v>#N/A</v>
      </c>
      <c r="P107" s="577" t="e">
        <f>IF(ISNUMBER(Regressions!R117),ROUND(Regressions!R117, 1), NA())</f>
        <v>#N/A</v>
      </c>
      <c r="Q107" s="583" t="e">
        <f>IF(ISNUMBER(Regressions!S117),ROUND(Regressions!S117, 1), NA())</f>
        <v>#N/A</v>
      </c>
      <c r="R107" s="579" t="e">
        <f>IF(ISNUMBER(Regressions!T117),ROUND(Regressions!T117, 1), NA())</f>
        <v>#N/A</v>
      </c>
      <c r="S107" s="580" t="e">
        <f>IF(ISNUMBER(Regressions!U117),ROUND(Regressions!U117, 1), NA())</f>
        <v>#N/A</v>
      </c>
    </row>
    <row r="108" spans="1:19" x14ac:dyDescent="0.25">
      <c r="A108" s="572" t="str">
        <f>+Introduction!$C$7</f>
        <v>Tchad</v>
      </c>
      <c r="B108" s="573">
        <f>IF(ISBLANK(Regressions!B118), " ", Regressions!B118)</f>
        <v>2011</v>
      </c>
      <c r="C108" s="572" t="str">
        <f>HLOOKUP(Introduction!$G$4,nametranslations,27,FALSE)</f>
        <v>Pré-primaire</v>
      </c>
      <c r="D108" s="575">
        <f>IF(ISBLANK(Regressions!D118), " ", Regressions!D118)</f>
        <v>1374541</v>
      </c>
      <c r="E108" s="576">
        <f>IF(ISNUMBER(Regressions!E118),ROUND(Regressions!E118, 1), NA())</f>
        <v>54.4</v>
      </c>
      <c r="F108" s="577">
        <f>IF(ISNUMBER(Regressions!F118),ROUND(Regressions!F118, 1), NA())</f>
        <v>52</v>
      </c>
      <c r="G108" s="578" t="e">
        <f>IF(ISNUMBER(Regressions!G118),ROUND(Regressions!G118, 1), NA())</f>
        <v>#N/A</v>
      </c>
      <c r="H108" s="579" t="e">
        <f>IF(ISNUMBER(Regressions!H118),ROUND(Regressions!H118, 1), NA())</f>
        <v>#N/A</v>
      </c>
      <c r="I108" s="580">
        <f>IF(ISNUMBER(Regressions!I118),ROUND(Regressions!I118, 1), NA())</f>
        <v>48</v>
      </c>
      <c r="J108" s="581" t="e">
        <f>IF(ISNUMBER(Regressions!K118),ROUND(Regressions!K118, 1), NA())</f>
        <v>#N/A</v>
      </c>
      <c r="K108" s="577" t="e">
        <f>IF(ISNUMBER(Regressions!L118),ROUND(Regressions!L118, 1), NA())</f>
        <v>#N/A</v>
      </c>
      <c r="L108" s="582" t="e">
        <f>IF(ISNUMBER(Regressions!M118),ROUND(Regressions!M118, 1), NA())</f>
        <v>#N/A</v>
      </c>
      <c r="M108" s="579" t="e">
        <f>IF(ISNUMBER(Regressions!N118),ROUND(Regressions!N118, 1), NA())</f>
        <v>#N/A</v>
      </c>
      <c r="N108" s="580" t="e">
        <f>IF(ISNUMBER(Regressions!O118),ROUND(Regressions!O118, 1), NA())</f>
        <v>#N/A</v>
      </c>
      <c r="O108" s="581" t="e">
        <f>IF(ISNUMBER(Regressions!Q118),ROUND(Regressions!Q118, 1), NA())</f>
        <v>#N/A</v>
      </c>
      <c r="P108" s="577" t="e">
        <f>IF(ISNUMBER(Regressions!R118),ROUND(Regressions!R118, 1), NA())</f>
        <v>#N/A</v>
      </c>
      <c r="Q108" s="583" t="e">
        <f>IF(ISNUMBER(Regressions!S118),ROUND(Regressions!S118, 1), NA())</f>
        <v>#N/A</v>
      </c>
      <c r="R108" s="579" t="e">
        <f>IF(ISNUMBER(Regressions!T118),ROUND(Regressions!T118, 1), NA())</f>
        <v>#N/A</v>
      </c>
      <c r="S108" s="580" t="e">
        <f>IF(ISNUMBER(Regressions!U118),ROUND(Regressions!U118, 1), NA())</f>
        <v>#N/A</v>
      </c>
    </row>
    <row r="109" spans="1:19" x14ac:dyDescent="0.25">
      <c r="A109" s="572" t="str">
        <f>+Introduction!$C$7</f>
        <v>Tchad</v>
      </c>
      <c r="B109" s="573">
        <f>IF(ISBLANK(Regressions!B119), " ", Regressions!B119)</f>
        <v>2012</v>
      </c>
      <c r="C109" s="572" t="str">
        <f>HLOOKUP(Introduction!$G$4,nametranslations,27,FALSE)</f>
        <v>Pré-primaire</v>
      </c>
      <c r="D109" s="575">
        <f>IF(ISBLANK(Regressions!D119), " ", Regressions!D119)</f>
        <v>1419588</v>
      </c>
      <c r="E109" s="576">
        <f>IF(ISNUMBER(Regressions!E119),ROUND(Regressions!E119, 1), NA())</f>
        <v>54.4</v>
      </c>
      <c r="F109" s="577">
        <f>IF(ISNUMBER(Regressions!F119),ROUND(Regressions!F119, 1), NA())</f>
        <v>52</v>
      </c>
      <c r="G109" s="578" t="e">
        <f>IF(ISNUMBER(Regressions!G119),ROUND(Regressions!G119, 1), NA())</f>
        <v>#N/A</v>
      </c>
      <c r="H109" s="579" t="e">
        <f>IF(ISNUMBER(Regressions!H119),ROUND(Regressions!H119, 1), NA())</f>
        <v>#N/A</v>
      </c>
      <c r="I109" s="580">
        <f>IF(ISNUMBER(Regressions!I119),ROUND(Regressions!I119, 1), NA())</f>
        <v>48</v>
      </c>
      <c r="J109" s="581" t="e">
        <f>IF(ISNUMBER(Regressions!K119),ROUND(Regressions!K119, 1), NA())</f>
        <v>#N/A</v>
      </c>
      <c r="K109" s="577" t="e">
        <f>IF(ISNUMBER(Regressions!L119),ROUND(Regressions!L119, 1), NA())</f>
        <v>#N/A</v>
      </c>
      <c r="L109" s="582" t="e">
        <f>IF(ISNUMBER(Regressions!M119),ROUND(Regressions!M119, 1), NA())</f>
        <v>#N/A</v>
      </c>
      <c r="M109" s="579" t="e">
        <f>IF(ISNUMBER(Regressions!N119),ROUND(Regressions!N119, 1), NA())</f>
        <v>#N/A</v>
      </c>
      <c r="N109" s="580" t="e">
        <f>IF(ISNUMBER(Regressions!O119),ROUND(Regressions!O119, 1), NA())</f>
        <v>#N/A</v>
      </c>
      <c r="O109" s="581" t="e">
        <f>IF(ISNUMBER(Regressions!Q119),ROUND(Regressions!Q119, 1), NA())</f>
        <v>#N/A</v>
      </c>
      <c r="P109" s="577" t="e">
        <f>IF(ISNUMBER(Regressions!R119),ROUND(Regressions!R119, 1), NA())</f>
        <v>#N/A</v>
      </c>
      <c r="Q109" s="583" t="e">
        <f>IF(ISNUMBER(Regressions!S119),ROUND(Regressions!S119, 1), NA())</f>
        <v>#N/A</v>
      </c>
      <c r="R109" s="579" t="e">
        <f>IF(ISNUMBER(Regressions!T119),ROUND(Regressions!T119, 1), NA())</f>
        <v>#N/A</v>
      </c>
      <c r="S109" s="580" t="e">
        <f>IF(ISNUMBER(Regressions!U119),ROUND(Regressions!U119, 1), NA())</f>
        <v>#N/A</v>
      </c>
    </row>
    <row r="110" spans="1:19" x14ac:dyDescent="0.25">
      <c r="A110" s="572" t="str">
        <f>+Introduction!$C$7</f>
        <v>Tchad</v>
      </c>
      <c r="B110" s="573">
        <f>IF(ISBLANK(Regressions!B120), " ", Regressions!B120)</f>
        <v>2013</v>
      </c>
      <c r="C110" s="572" t="str">
        <f>HLOOKUP(Introduction!$G$4,nametranslations,27,FALSE)</f>
        <v>Pré-primaire</v>
      </c>
      <c r="D110" s="575">
        <f>IF(ISBLANK(Regressions!D120), " ", Regressions!D120)</f>
        <v>1466299</v>
      </c>
      <c r="E110" s="576">
        <f>IF(ISNUMBER(Regressions!E120),ROUND(Regressions!E120, 1), NA())</f>
        <v>54.4</v>
      </c>
      <c r="F110" s="577">
        <f>IF(ISNUMBER(Regressions!F120),ROUND(Regressions!F120, 1), NA())</f>
        <v>52</v>
      </c>
      <c r="G110" s="578" t="e">
        <f>IF(ISNUMBER(Regressions!G120),ROUND(Regressions!G120, 1), NA())</f>
        <v>#N/A</v>
      </c>
      <c r="H110" s="579" t="e">
        <f>IF(ISNUMBER(Regressions!H120),ROUND(Regressions!H120, 1), NA())</f>
        <v>#N/A</v>
      </c>
      <c r="I110" s="580">
        <f>IF(ISNUMBER(Regressions!I120),ROUND(Regressions!I120, 1), NA())</f>
        <v>48</v>
      </c>
      <c r="J110" s="581" t="e">
        <f>IF(ISNUMBER(Regressions!K120),ROUND(Regressions!K120, 1), NA())</f>
        <v>#N/A</v>
      </c>
      <c r="K110" s="577" t="e">
        <f>IF(ISNUMBER(Regressions!L120),ROUND(Regressions!L120, 1), NA())</f>
        <v>#N/A</v>
      </c>
      <c r="L110" s="582" t="e">
        <f>IF(ISNUMBER(Regressions!M120),ROUND(Regressions!M120, 1), NA())</f>
        <v>#N/A</v>
      </c>
      <c r="M110" s="579" t="e">
        <f>IF(ISNUMBER(Regressions!N120),ROUND(Regressions!N120, 1), NA())</f>
        <v>#N/A</v>
      </c>
      <c r="N110" s="580" t="e">
        <f>IF(ISNUMBER(Regressions!O120),ROUND(Regressions!O120, 1), NA())</f>
        <v>#N/A</v>
      </c>
      <c r="O110" s="581" t="e">
        <f>IF(ISNUMBER(Regressions!Q120),ROUND(Regressions!Q120, 1), NA())</f>
        <v>#N/A</v>
      </c>
      <c r="P110" s="577" t="e">
        <f>IF(ISNUMBER(Regressions!R120),ROUND(Regressions!R120, 1), NA())</f>
        <v>#N/A</v>
      </c>
      <c r="Q110" s="583" t="e">
        <f>IF(ISNUMBER(Regressions!S120),ROUND(Regressions!S120, 1), NA())</f>
        <v>#N/A</v>
      </c>
      <c r="R110" s="579" t="e">
        <f>IF(ISNUMBER(Regressions!T120),ROUND(Regressions!T120, 1), NA())</f>
        <v>#N/A</v>
      </c>
      <c r="S110" s="580" t="e">
        <f>IF(ISNUMBER(Regressions!U120),ROUND(Regressions!U120, 1), NA())</f>
        <v>#N/A</v>
      </c>
    </row>
    <row r="111" spans="1:19" x14ac:dyDescent="0.25">
      <c r="A111" s="572" t="str">
        <f>+Introduction!$C$7</f>
        <v>Tchad</v>
      </c>
      <c r="B111" s="573">
        <f>IF(ISBLANK(Regressions!B121), " ", Regressions!B121)</f>
        <v>2014</v>
      </c>
      <c r="C111" s="572" t="str">
        <f>HLOOKUP(Introduction!$G$4,nametranslations,27,FALSE)</f>
        <v>Pré-primaire</v>
      </c>
      <c r="D111" s="575">
        <f>IF(ISBLANK(Regressions!D121), " ", Regressions!D121)</f>
        <v>1515048</v>
      </c>
      <c r="E111" s="576">
        <f>IF(ISNUMBER(Regressions!E121),ROUND(Regressions!E121, 1), NA())</f>
        <v>57.6</v>
      </c>
      <c r="F111" s="577">
        <f>IF(ISNUMBER(Regressions!F121),ROUND(Regressions!F121, 1), NA())</f>
        <v>55.2</v>
      </c>
      <c r="G111" s="578" t="e">
        <f>IF(ISNUMBER(Regressions!G121),ROUND(Regressions!G121, 1), NA())</f>
        <v>#N/A</v>
      </c>
      <c r="H111" s="579" t="e">
        <f>IF(ISNUMBER(Regressions!H121),ROUND(Regressions!H121, 1), NA())</f>
        <v>#N/A</v>
      </c>
      <c r="I111" s="580">
        <f>IF(ISNUMBER(Regressions!I121),ROUND(Regressions!I121, 1), NA())</f>
        <v>44.8</v>
      </c>
      <c r="J111" s="581" t="e">
        <f>IF(ISNUMBER(Regressions!K121),ROUND(Regressions!K121, 1), NA())</f>
        <v>#N/A</v>
      </c>
      <c r="K111" s="577" t="e">
        <f>IF(ISNUMBER(Regressions!L121),ROUND(Regressions!L121, 1), NA())</f>
        <v>#N/A</v>
      </c>
      <c r="L111" s="582" t="e">
        <f>IF(ISNUMBER(Regressions!M121),ROUND(Regressions!M121, 1), NA())</f>
        <v>#N/A</v>
      </c>
      <c r="M111" s="579" t="e">
        <f>IF(ISNUMBER(Regressions!N121),ROUND(Regressions!N121, 1), NA())</f>
        <v>#N/A</v>
      </c>
      <c r="N111" s="580" t="e">
        <f>IF(ISNUMBER(Regressions!O121),ROUND(Regressions!O121, 1), NA())</f>
        <v>#N/A</v>
      </c>
      <c r="O111" s="581" t="e">
        <f>IF(ISNUMBER(Regressions!Q121),ROUND(Regressions!Q121, 1), NA())</f>
        <v>#N/A</v>
      </c>
      <c r="P111" s="577" t="e">
        <f>IF(ISNUMBER(Regressions!R121),ROUND(Regressions!R121, 1), NA())</f>
        <v>#N/A</v>
      </c>
      <c r="Q111" s="583" t="e">
        <f>IF(ISNUMBER(Regressions!S121),ROUND(Regressions!S121, 1), NA())</f>
        <v>#N/A</v>
      </c>
      <c r="R111" s="579" t="e">
        <f>IF(ISNUMBER(Regressions!T121),ROUND(Regressions!T121, 1), NA())</f>
        <v>#N/A</v>
      </c>
      <c r="S111" s="580" t="e">
        <f>IF(ISNUMBER(Regressions!U121),ROUND(Regressions!U121, 1), NA())</f>
        <v>#N/A</v>
      </c>
    </row>
    <row r="112" spans="1:19" x14ac:dyDescent="0.25">
      <c r="A112" s="572" t="str">
        <f>+Introduction!$C$7</f>
        <v>Tchad</v>
      </c>
      <c r="B112" s="573">
        <f>IF(ISBLANK(Regressions!B122), " ", Regressions!B122)</f>
        <v>2015</v>
      </c>
      <c r="C112" s="572" t="str">
        <f>HLOOKUP(Introduction!$G$4,nametranslations,27,FALSE)</f>
        <v>Pré-primaire</v>
      </c>
      <c r="D112" s="575">
        <f>IF(ISBLANK(Regressions!D122), " ", Regressions!D122)</f>
        <v>1565027</v>
      </c>
      <c r="E112" s="576">
        <f>IF(ISNUMBER(Regressions!E122),ROUND(Regressions!E122, 1), NA())</f>
        <v>60.8</v>
      </c>
      <c r="F112" s="577">
        <f>IF(ISNUMBER(Regressions!F122),ROUND(Regressions!F122, 1), NA())</f>
        <v>58.3</v>
      </c>
      <c r="G112" s="578" t="e">
        <f>IF(ISNUMBER(Regressions!G122),ROUND(Regressions!G122, 1), NA())</f>
        <v>#N/A</v>
      </c>
      <c r="H112" s="579" t="e">
        <f>IF(ISNUMBER(Regressions!H122),ROUND(Regressions!H122, 1), NA())</f>
        <v>#N/A</v>
      </c>
      <c r="I112" s="580">
        <f>IF(ISNUMBER(Regressions!I122),ROUND(Regressions!I122, 1), NA())</f>
        <v>41.7</v>
      </c>
      <c r="J112" s="581" t="e">
        <f>IF(ISNUMBER(Regressions!K122),ROUND(Regressions!K122, 1), NA())</f>
        <v>#N/A</v>
      </c>
      <c r="K112" s="577" t="e">
        <f>IF(ISNUMBER(Regressions!L122),ROUND(Regressions!L122, 1), NA())</f>
        <v>#N/A</v>
      </c>
      <c r="L112" s="582" t="e">
        <f>IF(ISNUMBER(Regressions!M122),ROUND(Regressions!M122, 1), NA())</f>
        <v>#N/A</v>
      </c>
      <c r="M112" s="579" t="e">
        <f>IF(ISNUMBER(Regressions!N122),ROUND(Regressions!N122, 1), NA())</f>
        <v>#N/A</v>
      </c>
      <c r="N112" s="580" t="e">
        <f>IF(ISNUMBER(Regressions!O122),ROUND(Regressions!O122, 1), NA())</f>
        <v>#N/A</v>
      </c>
      <c r="O112" s="581" t="e">
        <f>IF(ISNUMBER(Regressions!Q122),ROUND(Regressions!Q122, 1), NA())</f>
        <v>#N/A</v>
      </c>
      <c r="P112" s="577" t="e">
        <f>IF(ISNUMBER(Regressions!R122),ROUND(Regressions!R122, 1), NA())</f>
        <v>#N/A</v>
      </c>
      <c r="Q112" s="583" t="e">
        <f>IF(ISNUMBER(Regressions!S122),ROUND(Regressions!S122, 1), NA())</f>
        <v>#N/A</v>
      </c>
      <c r="R112" s="579" t="e">
        <f>IF(ISNUMBER(Regressions!T122),ROUND(Regressions!T122, 1), NA())</f>
        <v>#N/A</v>
      </c>
      <c r="S112" s="580" t="e">
        <f>IF(ISNUMBER(Regressions!U122),ROUND(Regressions!U122, 1), NA())</f>
        <v>#N/A</v>
      </c>
    </row>
    <row r="113" spans="1:19" x14ac:dyDescent="0.25">
      <c r="A113" s="572" t="str">
        <f>+Introduction!$C$7</f>
        <v>Tchad</v>
      </c>
      <c r="B113" s="573">
        <f>IF(ISBLANK(Regressions!B123), " ", Regressions!B123)</f>
        <v>2016</v>
      </c>
      <c r="C113" s="572" t="str">
        <f>HLOOKUP(Introduction!$G$4,nametranslations,27,FALSE)</f>
        <v>Pré-primaire</v>
      </c>
      <c r="D113" s="575">
        <f>IF(ISBLANK(Regressions!D123), " ", Regressions!D123)</f>
        <v>1614193</v>
      </c>
      <c r="E113" s="576">
        <f>IF(ISNUMBER(Regressions!E123),ROUND(Regressions!E123, 1), NA())</f>
        <v>64</v>
      </c>
      <c r="F113" s="577">
        <f>IF(ISNUMBER(Regressions!F123),ROUND(Regressions!F123, 1), NA())</f>
        <v>61.4</v>
      </c>
      <c r="G113" s="578">
        <f>IF(ISNUMBER(Regressions!G123),ROUND(Regressions!G123, 1), NA())</f>
        <v>61.4</v>
      </c>
      <c r="H113" s="579">
        <f>IF(ISNUMBER(Regressions!H123),ROUND(Regressions!H123, 1), NA())</f>
        <v>0</v>
      </c>
      <c r="I113" s="580">
        <f>IF(ISNUMBER(Regressions!I123),ROUND(Regressions!I123, 1), NA())</f>
        <v>38.6</v>
      </c>
      <c r="J113" s="581" t="e">
        <f>IF(ISNUMBER(Regressions!K123),ROUND(Regressions!K123, 1), NA())</f>
        <v>#N/A</v>
      </c>
      <c r="K113" s="577" t="e">
        <f>IF(ISNUMBER(Regressions!L123),ROUND(Regressions!L123, 1), NA())</f>
        <v>#N/A</v>
      </c>
      <c r="L113" s="582" t="e">
        <f>IF(ISNUMBER(Regressions!M123),ROUND(Regressions!M123, 1), NA())</f>
        <v>#N/A</v>
      </c>
      <c r="M113" s="579" t="e">
        <f>IF(ISNUMBER(Regressions!N123),ROUND(Regressions!N123, 1), NA())</f>
        <v>#N/A</v>
      </c>
      <c r="N113" s="580" t="e">
        <f>IF(ISNUMBER(Regressions!O123),ROUND(Regressions!O123, 1), NA())</f>
        <v>#N/A</v>
      </c>
      <c r="O113" s="581" t="e">
        <f>IF(ISNUMBER(Regressions!Q123),ROUND(Regressions!Q123, 1), NA())</f>
        <v>#N/A</v>
      </c>
      <c r="P113" s="577" t="e">
        <f>IF(ISNUMBER(Regressions!R123),ROUND(Regressions!R123, 1), NA())</f>
        <v>#N/A</v>
      </c>
      <c r="Q113" s="583" t="e">
        <f>IF(ISNUMBER(Regressions!S123),ROUND(Regressions!S123, 1), NA())</f>
        <v>#N/A</v>
      </c>
      <c r="R113" s="579" t="e">
        <f>IF(ISNUMBER(Regressions!T123),ROUND(Regressions!T123, 1), NA())</f>
        <v>#N/A</v>
      </c>
      <c r="S113" s="580" t="e">
        <f>IF(ISNUMBER(Regressions!U123),ROUND(Regressions!U123, 1), NA())</f>
        <v>#N/A</v>
      </c>
    </row>
    <row r="114" spans="1:19" x14ac:dyDescent="0.25">
      <c r="A114" s="572" t="str">
        <f>+Introduction!$C$7</f>
        <v>Tchad</v>
      </c>
      <c r="B114" s="573">
        <f>IF(ISBLANK(Regressions!B124), " ", Regressions!B124)</f>
        <v>2017</v>
      </c>
      <c r="C114" s="572" t="str">
        <f>HLOOKUP(Introduction!$G$4,nametranslations,27,FALSE)</f>
        <v>Pré-primaire</v>
      </c>
      <c r="D114" s="575">
        <f>IF(ISBLANK(Regressions!D124), " ", Regressions!D124)</f>
        <v>1661451</v>
      </c>
      <c r="E114" s="576">
        <f>IF(ISNUMBER(Regressions!E124),ROUND(Regressions!E124, 1), NA())</f>
        <v>67.2</v>
      </c>
      <c r="F114" s="577">
        <f>IF(ISNUMBER(Regressions!F124),ROUND(Regressions!F124, 1), NA())</f>
        <v>64.599999999999994</v>
      </c>
      <c r="G114" s="578">
        <f>IF(ISNUMBER(Regressions!G124),ROUND(Regressions!G124, 1), NA())</f>
        <v>64.599999999999994</v>
      </c>
      <c r="H114" s="579">
        <f>IF(ISNUMBER(Regressions!H124),ROUND(Regressions!H124, 1), NA())</f>
        <v>0</v>
      </c>
      <c r="I114" s="580">
        <f>IF(ISNUMBER(Regressions!I124),ROUND(Regressions!I124, 1), NA())</f>
        <v>35.4</v>
      </c>
      <c r="J114" s="581" t="e">
        <f>IF(ISNUMBER(Regressions!K124),ROUND(Regressions!K124, 1), NA())</f>
        <v>#N/A</v>
      </c>
      <c r="K114" s="577" t="e">
        <f>IF(ISNUMBER(Regressions!L124),ROUND(Regressions!L124, 1), NA())</f>
        <v>#N/A</v>
      </c>
      <c r="L114" s="582" t="e">
        <f>IF(ISNUMBER(Regressions!M124),ROUND(Regressions!M124, 1), NA())</f>
        <v>#N/A</v>
      </c>
      <c r="M114" s="579" t="e">
        <f>IF(ISNUMBER(Regressions!N124),ROUND(Regressions!N124, 1), NA())</f>
        <v>#N/A</v>
      </c>
      <c r="N114" s="580" t="e">
        <f>IF(ISNUMBER(Regressions!O124),ROUND(Regressions!O124, 1), NA())</f>
        <v>#N/A</v>
      </c>
      <c r="O114" s="581" t="e">
        <f>IF(ISNUMBER(Regressions!Q124),ROUND(Regressions!Q124, 1), NA())</f>
        <v>#N/A</v>
      </c>
      <c r="P114" s="577" t="e">
        <f>IF(ISNUMBER(Regressions!R124),ROUND(Regressions!R124, 1), NA())</f>
        <v>#N/A</v>
      </c>
      <c r="Q114" s="583" t="e">
        <f>IF(ISNUMBER(Regressions!S124),ROUND(Regressions!S124, 1), NA())</f>
        <v>#N/A</v>
      </c>
      <c r="R114" s="579" t="e">
        <f>IF(ISNUMBER(Regressions!T124),ROUND(Regressions!T124, 1), NA())</f>
        <v>#N/A</v>
      </c>
      <c r="S114" s="580" t="e">
        <f>IF(ISNUMBER(Regressions!U124),ROUND(Regressions!U124, 1), NA())</f>
        <v>#N/A</v>
      </c>
    </row>
    <row r="115" spans="1:19" x14ac:dyDescent="0.25">
      <c r="A115" s="572" t="str">
        <f>+Introduction!$C$7</f>
        <v>Tchad</v>
      </c>
      <c r="B115" s="573">
        <f>IF(ISBLANK(Regressions!B125), " ", Regressions!B125)</f>
        <v>2018</v>
      </c>
      <c r="C115" s="572" t="str">
        <f>HLOOKUP(Introduction!$G$4,nametranslations,27,FALSE)</f>
        <v>Pré-primaire</v>
      </c>
      <c r="D115" s="575">
        <f>IF(ISBLANK(Regressions!D125), " ", Regressions!D125)</f>
        <v>1710642</v>
      </c>
      <c r="E115" s="576">
        <f>IF(ISNUMBER(Regressions!E125),ROUND(Regressions!E125, 1), NA())</f>
        <v>70.400000000000006</v>
      </c>
      <c r="F115" s="577">
        <f>IF(ISNUMBER(Regressions!F125),ROUND(Regressions!F125, 1), NA())</f>
        <v>67.7</v>
      </c>
      <c r="G115" s="578">
        <f>IF(ISNUMBER(Regressions!G125),ROUND(Regressions!G125, 1), NA())</f>
        <v>67.7</v>
      </c>
      <c r="H115" s="579">
        <f>IF(ISNUMBER(Regressions!H125),ROUND(Regressions!H125, 1), NA())</f>
        <v>0</v>
      </c>
      <c r="I115" s="580">
        <f>IF(ISNUMBER(Regressions!I125),ROUND(Regressions!I125, 1), NA())</f>
        <v>32.299999999999997</v>
      </c>
      <c r="J115" s="581" t="e">
        <f>IF(ISNUMBER(Regressions!K125),ROUND(Regressions!K125, 1), NA())</f>
        <v>#N/A</v>
      </c>
      <c r="K115" s="577" t="e">
        <f>IF(ISNUMBER(Regressions!L125),ROUND(Regressions!L125, 1), NA())</f>
        <v>#N/A</v>
      </c>
      <c r="L115" s="582" t="e">
        <f>IF(ISNUMBER(Regressions!M125),ROUND(Regressions!M125, 1), NA())</f>
        <v>#N/A</v>
      </c>
      <c r="M115" s="579" t="e">
        <f>IF(ISNUMBER(Regressions!N125),ROUND(Regressions!N125, 1), NA())</f>
        <v>#N/A</v>
      </c>
      <c r="N115" s="580" t="e">
        <f>IF(ISNUMBER(Regressions!O125),ROUND(Regressions!O125, 1), NA())</f>
        <v>#N/A</v>
      </c>
      <c r="O115" s="581" t="e">
        <f>IF(ISNUMBER(Regressions!Q125),ROUND(Regressions!Q125, 1), NA())</f>
        <v>#N/A</v>
      </c>
      <c r="P115" s="577" t="e">
        <f>IF(ISNUMBER(Regressions!R125),ROUND(Regressions!R125, 1), NA())</f>
        <v>#N/A</v>
      </c>
      <c r="Q115" s="583" t="e">
        <f>IF(ISNUMBER(Regressions!S125),ROUND(Regressions!S125, 1), NA())</f>
        <v>#N/A</v>
      </c>
      <c r="R115" s="579" t="e">
        <f>IF(ISNUMBER(Regressions!T125),ROUND(Regressions!T125, 1), NA())</f>
        <v>#N/A</v>
      </c>
      <c r="S115" s="580" t="e">
        <f>IF(ISNUMBER(Regressions!U125),ROUND(Regressions!U125, 1), NA())</f>
        <v>#N/A</v>
      </c>
    </row>
    <row r="116" spans="1:19" x14ac:dyDescent="0.25">
      <c r="A116" s="572" t="str">
        <f>+Introduction!$C$7</f>
        <v>Tchad</v>
      </c>
      <c r="B116" s="573">
        <f>IF(ISBLANK(Regressions!B126), " ", Regressions!B126)</f>
        <v>2019</v>
      </c>
      <c r="C116" s="572" t="str">
        <f>HLOOKUP(Introduction!$G$4,nametranslations,27,FALSE)</f>
        <v>Pré-primaire</v>
      </c>
      <c r="D116" s="575">
        <f>IF(ISBLANK(Regressions!D126), " ", Regressions!D126)</f>
        <v>1757236</v>
      </c>
      <c r="E116" s="576">
        <f>IF(ISNUMBER(Regressions!E126),ROUND(Regressions!E126, 1), NA())</f>
        <v>73.599999999999994</v>
      </c>
      <c r="F116" s="577">
        <f>IF(ISNUMBER(Regressions!F126),ROUND(Regressions!F126, 1), NA())</f>
        <v>70.8</v>
      </c>
      <c r="G116" s="578">
        <f>IF(ISNUMBER(Regressions!G126),ROUND(Regressions!G126, 1), NA())</f>
        <v>70.8</v>
      </c>
      <c r="H116" s="579">
        <f>IF(ISNUMBER(Regressions!H126),ROUND(Regressions!H126, 1), NA())</f>
        <v>0</v>
      </c>
      <c r="I116" s="580">
        <f>IF(ISNUMBER(Regressions!I126),ROUND(Regressions!I126, 1), NA())</f>
        <v>29.2</v>
      </c>
      <c r="J116" s="581" t="e">
        <f>IF(ISNUMBER(Regressions!K126),ROUND(Regressions!K126, 1), NA())</f>
        <v>#N/A</v>
      </c>
      <c r="K116" s="577" t="e">
        <f>IF(ISNUMBER(Regressions!L126),ROUND(Regressions!L126, 1), NA())</f>
        <v>#N/A</v>
      </c>
      <c r="L116" s="582" t="e">
        <f>IF(ISNUMBER(Regressions!M126),ROUND(Regressions!M126, 1), NA())</f>
        <v>#N/A</v>
      </c>
      <c r="M116" s="579" t="e">
        <f>IF(ISNUMBER(Regressions!N126),ROUND(Regressions!N126, 1), NA())</f>
        <v>#N/A</v>
      </c>
      <c r="N116" s="580" t="e">
        <f>IF(ISNUMBER(Regressions!O126),ROUND(Regressions!O126, 1), NA())</f>
        <v>#N/A</v>
      </c>
      <c r="O116" s="581" t="e">
        <f>IF(ISNUMBER(Regressions!Q126),ROUND(Regressions!Q126, 1), NA())</f>
        <v>#N/A</v>
      </c>
      <c r="P116" s="577" t="e">
        <f>IF(ISNUMBER(Regressions!R126),ROUND(Regressions!R126, 1), NA())</f>
        <v>#N/A</v>
      </c>
      <c r="Q116" s="583" t="e">
        <f>IF(ISNUMBER(Regressions!S126),ROUND(Regressions!S126, 1), NA())</f>
        <v>#N/A</v>
      </c>
      <c r="R116" s="579" t="e">
        <f>IF(ISNUMBER(Regressions!T126),ROUND(Regressions!T126, 1), NA())</f>
        <v>#N/A</v>
      </c>
      <c r="S116" s="580" t="e">
        <f>IF(ISNUMBER(Regressions!U126),ROUND(Regressions!U126, 1), NA())</f>
        <v>#N/A</v>
      </c>
    </row>
    <row r="117" spans="1:19" x14ac:dyDescent="0.25">
      <c r="A117" s="572" t="str">
        <f>+Introduction!$C$7</f>
        <v>Tchad</v>
      </c>
      <c r="B117" s="573">
        <f>IF(ISBLANK(Regressions!B127), " ", Regressions!B127)</f>
        <v>2020</v>
      </c>
      <c r="C117" s="572" t="str">
        <f>HLOOKUP(Introduction!$G$4,nametranslations,27,FALSE)</f>
        <v>Pré-primaire</v>
      </c>
      <c r="D117" s="575">
        <f>IF(ISBLANK(Regressions!D127), " ", Regressions!D127)</f>
        <v>1797894</v>
      </c>
      <c r="E117" s="576">
        <f>IF(ISNUMBER(Regressions!E127),ROUND(Regressions!E127, 1), NA())</f>
        <v>76.8</v>
      </c>
      <c r="F117" s="577">
        <f>IF(ISNUMBER(Regressions!F127),ROUND(Regressions!F127, 1), NA())</f>
        <v>74</v>
      </c>
      <c r="G117" s="578">
        <f>IF(ISNUMBER(Regressions!G127),ROUND(Regressions!G127, 1), NA())</f>
        <v>74</v>
      </c>
      <c r="H117" s="579">
        <f>IF(ISNUMBER(Regressions!H127),ROUND(Regressions!H127, 1), NA())</f>
        <v>0</v>
      </c>
      <c r="I117" s="580">
        <f>IF(ISNUMBER(Regressions!I127),ROUND(Regressions!I127, 1), NA())</f>
        <v>26</v>
      </c>
      <c r="J117" s="581">
        <f>IF(ISNUMBER(Regressions!K127),ROUND(Regressions!K127, 1), NA())</f>
        <v>66</v>
      </c>
      <c r="K117" s="577" t="e">
        <f>IF(ISNUMBER(Regressions!L127),ROUND(Regressions!L127, 1), NA())</f>
        <v>#N/A</v>
      </c>
      <c r="L117" s="582" t="e">
        <f>IF(ISNUMBER(Regressions!M127),ROUND(Regressions!M127, 1), NA())</f>
        <v>#N/A</v>
      </c>
      <c r="M117" s="579" t="e">
        <f>IF(ISNUMBER(Regressions!N127),ROUND(Regressions!N127, 1), NA())</f>
        <v>#N/A</v>
      </c>
      <c r="N117" s="580">
        <f>IF(ISNUMBER(Regressions!O127),ROUND(Regressions!O127, 1), NA())</f>
        <v>34</v>
      </c>
      <c r="O117" s="581">
        <f>IF(ISNUMBER(Regressions!Q127),ROUND(Regressions!Q127, 1), NA())</f>
        <v>60.4</v>
      </c>
      <c r="P117" s="577" t="e">
        <f>IF(ISNUMBER(Regressions!R127),ROUND(Regressions!R127, 1), NA())</f>
        <v>#N/A</v>
      </c>
      <c r="Q117" s="583" t="e">
        <f>IF(ISNUMBER(Regressions!S127),ROUND(Regressions!S127, 1), NA())</f>
        <v>#N/A</v>
      </c>
      <c r="R117" s="579" t="e">
        <f>IF(ISNUMBER(Regressions!T127),ROUND(Regressions!T127, 1), NA())</f>
        <v>#N/A</v>
      </c>
      <c r="S117" s="580">
        <f>IF(ISNUMBER(Regressions!U127),ROUND(Regressions!U127, 1), NA())</f>
        <v>39.6</v>
      </c>
    </row>
    <row r="118" spans="1:19" x14ac:dyDescent="0.25">
      <c r="A118" s="572" t="str">
        <f>+Introduction!$C$7</f>
        <v>Tchad</v>
      </c>
      <c r="B118" s="573">
        <f>IF(ISBLANK(Regressions!B128), " ", Regressions!B128)</f>
        <v>2021</v>
      </c>
      <c r="C118" s="572" t="str">
        <f>HLOOKUP(Introduction!$G$4,nametranslations,27,FALSE)</f>
        <v>Pré-primaire</v>
      </c>
      <c r="D118" s="575">
        <f>IF(ISBLANK(Regressions!D128), " ", Regressions!D128)</f>
        <v>1836670</v>
      </c>
      <c r="E118" s="581">
        <f>IF(ISNUMBER(Regressions!E128),ROUND(Regressions!E128, 1), NA())</f>
        <v>79.900000000000006</v>
      </c>
      <c r="F118" s="584">
        <f>IF(ISNUMBER(Regressions!F128),ROUND(Regressions!F128, 1), NA())</f>
        <v>77.099999999999994</v>
      </c>
      <c r="G118" s="585">
        <f>IF(ISNUMBER(Regressions!G128),ROUND(Regressions!G128, 1), NA())</f>
        <v>77.099999999999994</v>
      </c>
      <c r="H118" s="579">
        <f>IF(ISNUMBER(Regressions!H128),ROUND(Regressions!H128, 1), NA())</f>
        <v>0</v>
      </c>
      <c r="I118" s="580">
        <f>IF(ISNUMBER(Regressions!I128),ROUND(Regressions!I128, 1), NA())</f>
        <v>22.9</v>
      </c>
      <c r="J118" s="581">
        <f>IF(ISNUMBER(Regressions!K128),ROUND(Regressions!K128, 1), NA())</f>
        <v>66</v>
      </c>
      <c r="K118" s="584" t="e">
        <f>IF(ISNUMBER(Regressions!L128),ROUND(Regressions!L128, 1), NA())</f>
        <v>#N/A</v>
      </c>
      <c r="L118" s="586" t="e">
        <f>IF(ISNUMBER(Regressions!M128),ROUND(Regressions!M128, 1), NA())</f>
        <v>#N/A</v>
      </c>
      <c r="M118" s="579" t="e">
        <f>IF(ISNUMBER(Regressions!N128),ROUND(Regressions!N128, 1), NA())</f>
        <v>#N/A</v>
      </c>
      <c r="N118" s="580">
        <f>IF(ISNUMBER(Regressions!O128),ROUND(Regressions!O128, 1), NA())</f>
        <v>34</v>
      </c>
      <c r="O118" s="581">
        <f>IF(ISNUMBER(Regressions!Q128),ROUND(Regressions!Q128, 1), NA())</f>
        <v>60.4</v>
      </c>
      <c r="P118" s="584" t="e">
        <f>IF(ISNUMBER(Regressions!R128),ROUND(Regressions!R128, 1), NA())</f>
        <v>#N/A</v>
      </c>
      <c r="Q118" s="587" t="e">
        <f>IF(ISNUMBER(Regressions!S128),ROUND(Regressions!S128, 1), NA())</f>
        <v>#N/A</v>
      </c>
      <c r="R118" s="579" t="e">
        <f>IF(ISNUMBER(Regressions!T128),ROUND(Regressions!T128, 1), NA())</f>
        <v>#N/A</v>
      </c>
      <c r="S118" s="580">
        <f>IF(ISNUMBER(Regressions!U128),ROUND(Regressions!U128, 1), NA())</f>
        <v>39.6</v>
      </c>
    </row>
    <row r="119" spans="1:19" x14ac:dyDescent="0.25">
      <c r="A119" s="572" t="str">
        <f>+Introduction!$C$7</f>
        <v>Tchad</v>
      </c>
      <c r="B119" s="573">
        <f>IF(ISBLANK(Regressions!B129), " ", Regressions!B129)</f>
        <v>2022</v>
      </c>
      <c r="C119" s="572" t="str">
        <f>HLOOKUP(Introduction!$G$4,nametranslations,27,FALSE)</f>
        <v>Pré-primaire</v>
      </c>
      <c r="D119" s="575">
        <f>IF(ISBLANK(Regressions!D129), " ", Regressions!D129)</f>
        <v>1878506</v>
      </c>
      <c r="E119" s="576">
        <f>IF(ISNUMBER(Regressions!E129),ROUND(Regressions!E129, 1), NA())</f>
        <v>83.1</v>
      </c>
      <c r="F119" s="577">
        <f>IF(ISNUMBER(Regressions!F129),ROUND(Regressions!F129, 1), NA())</f>
        <v>80.2</v>
      </c>
      <c r="G119" s="578">
        <f>IF(ISNUMBER(Regressions!G129),ROUND(Regressions!G129, 1), NA())</f>
        <v>78.5</v>
      </c>
      <c r="H119" s="579">
        <f>IF(ISNUMBER(Regressions!H129),ROUND(Regressions!H129, 1), NA())</f>
        <v>1.7</v>
      </c>
      <c r="I119" s="580">
        <f>IF(ISNUMBER(Regressions!I129),ROUND(Regressions!I129, 1), NA())</f>
        <v>19.8</v>
      </c>
      <c r="J119" s="581">
        <f>IF(ISNUMBER(Regressions!K129),ROUND(Regressions!K129, 1), NA())</f>
        <v>66</v>
      </c>
      <c r="K119" s="577" t="e">
        <f>IF(ISNUMBER(Regressions!L129),ROUND(Regressions!L129, 1), NA())</f>
        <v>#N/A</v>
      </c>
      <c r="L119" s="582" t="e">
        <f>IF(ISNUMBER(Regressions!M129),ROUND(Regressions!M129, 1), NA())</f>
        <v>#N/A</v>
      </c>
      <c r="M119" s="579" t="e">
        <f>IF(ISNUMBER(Regressions!N129),ROUND(Regressions!N129, 1), NA())</f>
        <v>#N/A</v>
      </c>
      <c r="N119" s="580">
        <f>IF(ISNUMBER(Regressions!O129),ROUND(Regressions!O129, 1), NA())</f>
        <v>34</v>
      </c>
      <c r="O119" s="581">
        <f>IF(ISNUMBER(Regressions!Q129),ROUND(Regressions!Q129, 1), NA())</f>
        <v>60.4</v>
      </c>
      <c r="P119" s="577" t="e">
        <f>IF(ISNUMBER(Regressions!R129),ROUND(Regressions!R129, 1), NA())</f>
        <v>#N/A</v>
      </c>
      <c r="Q119" s="583" t="e">
        <f>IF(ISNUMBER(Regressions!S129),ROUND(Regressions!S129, 1), NA())</f>
        <v>#N/A</v>
      </c>
      <c r="R119" s="579" t="e">
        <f>IF(ISNUMBER(Regressions!T129),ROUND(Regressions!T129, 1), NA())</f>
        <v>#N/A</v>
      </c>
      <c r="S119" s="580">
        <f>IF(ISNUMBER(Regressions!U129),ROUND(Regressions!U129, 1), NA())</f>
        <v>39.6</v>
      </c>
    </row>
    <row r="120" spans="1:19" x14ac:dyDescent="0.25">
      <c r="A120" s="572" t="str">
        <f>+Introduction!$C$7</f>
        <v>Tchad</v>
      </c>
      <c r="B120" s="573">
        <f>IF(ISBLANK(Regressions!B130), " ", Regressions!B130)</f>
        <v>2023</v>
      </c>
      <c r="C120" s="572" t="str">
        <f>HLOOKUP(Introduction!$G$4,nametranslations,27,FALSE)</f>
        <v>Pré-primaire</v>
      </c>
      <c r="D120" s="575">
        <f>IF(ISBLANK(Regressions!D130), " ", Regressions!D130)</f>
        <v>1931628</v>
      </c>
      <c r="E120" s="576">
        <f>IF(ISNUMBER(Regressions!E130),ROUND(Regressions!E130, 1), NA())</f>
        <v>86.3</v>
      </c>
      <c r="F120" s="577">
        <f>IF(ISNUMBER(Regressions!F130),ROUND(Regressions!F130, 1), NA())</f>
        <v>83.4</v>
      </c>
      <c r="G120" s="578">
        <f>IF(ISNUMBER(Regressions!G130),ROUND(Regressions!G130, 1), NA())</f>
        <v>78.5</v>
      </c>
      <c r="H120" s="579">
        <f>IF(ISNUMBER(Regressions!H130),ROUND(Regressions!H130, 1), NA())</f>
        <v>4.8</v>
      </c>
      <c r="I120" s="580">
        <f>IF(ISNUMBER(Regressions!I130),ROUND(Regressions!I130, 1), NA())</f>
        <v>16.600000000000001</v>
      </c>
      <c r="J120" s="581">
        <f>IF(ISNUMBER(Regressions!K130),ROUND(Regressions!K130, 1), NA())</f>
        <v>66</v>
      </c>
      <c r="K120" s="577" t="e">
        <f>IF(ISNUMBER(Regressions!L130),ROUND(Regressions!L130, 1), NA())</f>
        <v>#N/A</v>
      </c>
      <c r="L120" s="582" t="e">
        <f>IF(ISNUMBER(Regressions!M130),ROUND(Regressions!M130, 1), NA())</f>
        <v>#N/A</v>
      </c>
      <c r="M120" s="579" t="e">
        <f>IF(ISNUMBER(Regressions!N130),ROUND(Regressions!N130, 1), NA())</f>
        <v>#N/A</v>
      </c>
      <c r="N120" s="580">
        <f>IF(ISNUMBER(Regressions!O130),ROUND(Regressions!O130, 1), NA())</f>
        <v>34</v>
      </c>
      <c r="O120" s="581">
        <f>IF(ISNUMBER(Regressions!Q130),ROUND(Regressions!Q130, 1), NA())</f>
        <v>60.4</v>
      </c>
      <c r="P120" s="577" t="e">
        <f>IF(ISNUMBER(Regressions!R130),ROUND(Regressions!R130, 1), NA())</f>
        <v>#N/A</v>
      </c>
      <c r="Q120" s="583" t="e">
        <f>IF(ISNUMBER(Regressions!S130),ROUND(Regressions!S130, 1), NA())</f>
        <v>#N/A</v>
      </c>
      <c r="R120" s="579" t="e">
        <f>IF(ISNUMBER(Regressions!T130),ROUND(Regressions!T130, 1), NA())</f>
        <v>#N/A</v>
      </c>
      <c r="S120" s="580">
        <f>IF(ISNUMBER(Regressions!U130),ROUND(Regressions!U130, 1), NA())</f>
        <v>39.6</v>
      </c>
    </row>
    <row r="121" spans="1:19" x14ac:dyDescent="0.25">
      <c r="A121" s="572" t="str">
        <f>+Introduction!$C$7</f>
        <v>Tchad</v>
      </c>
      <c r="B121" s="573">
        <f>IF(ISBLANK(Regressions!B131), " ", Regressions!B131)</f>
        <v>2024</v>
      </c>
      <c r="C121" s="572" t="str">
        <f>HLOOKUP(Introduction!$G$4,nametranslations,27,FALSE)</f>
        <v>Pré-primaire</v>
      </c>
      <c r="D121" s="575">
        <f>IF(ISBLANK(Regressions!D131), " ", Regressions!D131)</f>
        <v>1997949</v>
      </c>
      <c r="E121" s="576">
        <f>IF(ISNUMBER(Regressions!E131),ROUND(Regressions!E131, 1), NA())</f>
        <v>89.5</v>
      </c>
      <c r="F121" s="577">
        <f>IF(ISNUMBER(Regressions!F131),ROUND(Regressions!F131, 1), NA())</f>
        <v>86.5</v>
      </c>
      <c r="G121" s="578">
        <f>IF(ISNUMBER(Regressions!G131),ROUND(Regressions!G131, 1), NA())</f>
        <v>78.5</v>
      </c>
      <c r="H121" s="579">
        <f>IF(ISNUMBER(Regressions!H131),ROUND(Regressions!H131, 1), NA())</f>
        <v>7.9</v>
      </c>
      <c r="I121" s="580">
        <f>IF(ISNUMBER(Regressions!I131),ROUND(Regressions!I131, 1), NA())</f>
        <v>13.5</v>
      </c>
      <c r="J121" s="581">
        <f>IF(ISNUMBER(Regressions!K131),ROUND(Regressions!K131, 1), NA())</f>
        <v>66</v>
      </c>
      <c r="K121" s="577" t="e">
        <f>IF(ISNUMBER(Regressions!L131),ROUND(Regressions!L131, 1), NA())</f>
        <v>#N/A</v>
      </c>
      <c r="L121" s="582" t="e">
        <f>IF(ISNUMBER(Regressions!M131),ROUND(Regressions!M131, 1), NA())</f>
        <v>#N/A</v>
      </c>
      <c r="M121" s="579" t="e">
        <f>IF(ISNUMBER(Regressions!N131),ROUND(Regressions!N131, 1), NA())</f>
        <v>#N/A</v>
      </c>
      <c r="N121" s="580">
        <f>IF(ISNUMBER(Regressions!O131),ROUND(Regressions!O131, 1), NA())</f>
        <v>34</v>
      </c>
      <c r="O121" s="581">
        <f>IF(ISNUMBER(Regressions!Q131),ROUND(Regressions!Q131, 1), NA())</f>
        <v>60.4</v>
      </c>
      <c r="P121" s="577" t="e">
        <f>IF(ISNUMBER(Regressions!R131),ROUND(Regressions!R131, 1), NA())</f>
        <v>#N/A</v>
      </c>
      <c r="Q121" s="583" t="e">
        <f>IF(ISNUMBER(Regressions!S131),ROUND(Regressions!S131, 1), NA())</f>
        <v>#N/A</v>
      </c>
      <c r="R121" s="579" t="e">
        <f>IF(ISNUMBER(Regressions!T131),ROUND(Regressions!T131, 1), NA())</f>
        <v>#N/A</v>
      </c>
      <c r="S121" s="580">
        <f>IF(ISNUMBER(Regressions!U131),ROUND(Regressions!U131, 1), NA())</f>
        <v>39.6</v>
      </c>
    </row>
    <row r="122" spans="1:19" x14ac:dyDescent="0.25">
      <c r="A122" s="588" t="str">
        <f>+Introduction!$C$7</f>
        <v>Tchad</v>
      </c>
      <c r="B122" s="589">
        <f>IF(ISBLANK(Regressions!B132), " ", Regressions!B132)</f>
        <v>2025</v>
      </c>
      <c r="C122" s="588" t="str">
        <f>HLOOKUP(Introduction!$G$4,nametranslations,27,FALSE)</f>
        <v>Pré-primaire</v>
      </c>
      <c r="D122" s="590">
        <f>IF(ISBLANK(Regressions!D132), " ", Regressions!D132)</f>
        <v>2021937</v>
      </c>
      <c r="E122" s="591">
        <f>IF(ISNUMBER(Regressions!E132),ROUND(Regressions!E132, 1), NA())</f>
        <v>92.7</v>
      </c>
      <c r="F122" s="592">
        <f>IF(ISNUMBER(Regressions!F132),ROUND(Regressions!F132, 1), NA())</f>
        <v>89.6</v>
      </c>
      <c r="G122" s="593">
        <f>IF(ISNUMBER(Regressions!G132),ROUND(Regressions!G132, 1), NA())</f>
        <v>78.5</v>
      </c>
      <c r="H122" s="594">
        <f>IF(ISNUMBER(Regressions!H132),ROUND(Regressions!H132, 1), NA())</f>
        <v>11.1</v>
      </c>
      <c r="I122" s="595">
        <f>IF(ISNUMBER(Regressions!I132),ROUND(Regressions!I132, 1), NA())</f>
        <v>10.4</v>
      </c>
      <c r="J122" s="596">
        <f>IF(ISNUMBER(Regressions!K132),ROUND(Regressions!K132, 1), NA())</f>
        <v>66</v>
      </c>
      <c r="K122" s="592" t="e">
        <f>IF(ISNUMBER(Regressions!L132),ROUND(Regressions!L132, 1), NA())</f>
        <v>#N/A</v>
      </c>
      <c r="L122" s="597" t="e">
        <f>IF(ISNUMBER(Regressions!M132),ROUND(Regressions!M132, 1), NA())</f>
        <v>#N/A</v>
      </c>
      <c r="M122" s="594" t="e">
        <f>IF(ISNUMBER(Regressions!N132),ROUND(Regressions!N132, 1), NA())</f>
        <v>#N/A</v>
      </c>
      <c r="N122" s="595">
        <f>IF(ISNUMBER(Regressions!O132),ROUND(Regressions!O132, 1), NA())</f>
        <v>34</v>
      </c>
      <c r="O122" s="596">
        <f>IF(ISNUMBER(Regressions!Q132),ROUND(Regressions!Q132, 1), NA())</f>
        <v>60.4</v>
      </c>
      <c r="P122" s="592" t="e">
        <f>IF(ISNUMBER(Regressions!R132),ROUND(Regressions!R132, 1), NA())</f>
        <v>#N/A</v>
      </c>
      <c r="Q122" s="598" t="e">
        <f>IF(ISNUMBER(Regressions!S132),ROUND(Regressions!S132, 1), NA())</f>
        <v>#N/A</v>
      </c>
      <c r="R122" s="594" t="e">
        <f>IF(ISNUMBER(Regressions!T132),ROUND(Regressions!T132, 1), NA())</f>
        <v>#N/A</v>
      </c>
      <c r="S122" s="595">
        <f>IF(ISNUMBER(Regressions!U132),ROUND(Regressions!U132, 1), NA())</f>
        <v>39.6</v>
      </c>
    </row>
    <row r="123" spans="1:19" hidden="1" x14ac:dyDescent="0.25">
      <c r="A123" s="572" t="str">
        <f>+Introduction!$C$7</f>
        <v>Tchad</v>
      </c>
      <c r="B123" s="573">
        <f>IF(ISBLANK(Regressions!B133), " ", Regressions!B133)</f>
        <v>2026</v>
      </c>
      <c r="C123" s="572" t="str">
        <f>HLOOKUP(Introduction!$G$4,nametranslations,27,FALSE)</f>
        <v>Pré-primaire</v>
      </c>
      <c r="D123" s="575" t="str">
        <f>IF(ISBLANK(Regressions!D133), " ", Regressions!D133)</f>
        <v xml:space="preserve"> </v>
      </c>
      <c r="E123" s="576">
        <f>IF(ISNUMBER(Regressions!E133),ROUND(Regressions!E133, 1), NA())</f>
        <v>95.9</v>
      </c>
      <c r="F123" s="577">
        <f>IF(ISNUMBER(Regressions!F133),ROUND(Regressions!F133, 1), NA())</f>
        <v>92.7</v>
      </c>
      <c r="G123" s="578">
        <f>IF(ISNUMBER(Regressions!G133),ROUND(Regressions!G133, 1), NA())</f>
        <v>78.5</v>
      </c>
      <c r="H123" s="579">
        <f>IF(ISNUMBER(Regressions!H133),ROUND(Regressions!H133, 1), NA())</f>
        <v>14.2</v>
      </c>
      <c r="I123" s="580">
        <f>IF(ISNUMBER(Regressions!I133),ROUND(Regressions!I133, 1), NA())</f>
        <v>7.3</v>
      </c>
      <c r="J123" s="581">
        <f>IF(ISNUMBER(Regressions!K133),ROUND(Regressions!K133, 1), NA())</f>
        <v>66</v>
      </c>
      <c r="K123" s="577" t="e">
        <f>IF(ISNUMBER(Regressions!L133),ROUND(Regressions!L133, 1), NA())</f>
        <v>#N/A</v>
      </c>
      <c r="L123" s="582" t="e">
        <f>IF(ISNUMBER(Regressions!M133),ROUND(Regressions!M133, 1), NA())</f>
        <v>#N/A</v>
      </c>
      <c r="M123" s="579" t="e">
        <f>IF(ISNUMBER(Regressions!N133),ROUND(Regressions!N133, 1), NA())</f>
        <v>#N/A</v>
      </c>
      <c r="N123" s="580">
        <f>IF(ISNUMBER(Regressions!O133),ROUND(Regressions!O133, 1), NA())</f>
        <v>34</v>
      </c>
      <c r="O123" s="581">
        <f>IF(ISNUMBER(Regressions!Q133),ROUND(Regressions!Q133, 1), NA())</f>
        <v>60.4</v>
      </c>
      <c r="P123" s="577" t="e">
        <f>IF(ISNUMBER(Regressions!R133),ROUND(Regressions!R133, 1), NA())</f>
        <v>#N/A</v>
      </c>
      <c r="Q123" s="583" t="e">
        <f>IF(ISNUMBER(Regressions!S133),ROUND(Regressions!S133, 1), NA())</f>
        <v>#N/A</v>
      </c>
      <c r="R123" s="579" t="e">
        <f>IF(ISNUMBER(Regressions!T133),ROUND(Regressions!T133, 1), NA())</f>
        <v>#N/A</v>
      </c>
      <c r="S123" s="580">
        <f>IF(ISNUMBER(Regressions!U133),ROUND(Regressions!U133, 1), NA())</f>
        <v>39.6</v>
      </c>
    </row>
    <row r="124" spans="1:19" hidden="1" x14ac:dyDescent="0.25">
      <c r="A124" s="572" t="str">
        <f>+Introduction!$C$7</f>
        <v>Tchad</v>
      </c>
      <c r="B124" s="573">
        <f>IF(ISBLANK(Regressions!B134), " ", Regressions!B134)</f>
        <v>2027</v>
      </c>
      <c r="C124" s="572" t="str">
        <f>HLOOKUP(Introduction!$G$4,nametranslations,27,FALSE)</f>
        <v>Pré-primaire</v>
      </c>
      <c r="D124" s="575" t="str">
        <f>IF(ISBLANK(Regressions!D134), " ", Regressions!D134)</f>
        <v xml:space="preserve"> </v>
      </c>
      <c r="E124" s="576">
        <f>IF(ISNUMBER(Regressions!E134),ROUND(Regressions!E134, 1), NA())</f>
        <v>95.9</v>
      </c>
      <c r="F124" s="577">
        <f>IF(ISNUMBER(Regressions!F134),ROUND(Regressions!F134, 1), NA())</f>
        <v>92.7</v>
      </c>
      <c r="G124" s="578">
        <f>IF(ISNUMBER(Regressions!G134),ROUND(Regressions!G134, 1), NA())</f>
        <v>78.5</v>
      </c>
      <c r="H124" s="579">
        <f>IF(ISNUMBER(Regressions!H134),ROUND(Regressions!H134, 1), NA())</f>
        <v>14.2</v>
      </c>
      <c r="I124" s="580">
        <f>IF(ISNUMBER(Regressions!I134),ROUND(Regressions!I134, 1), NA())</f>
        <v>7.3</v>
      </c>
      <c r="J124" s="581">
        <f>IF(ISNUMBER(Regressions!K134),ROUND(Regressions!K134, 1), NA())</f>
        <v>66</v>
      </c>
      <c r="K124" s="577" t="e">
        <f>IF(ISNUMBER(Regressions!L134),ROUND(Regressions!L134, 1), NA())</f>
        <v>#N/A</v>
      </c>
      <c r="L124" s="582" t="e">
        <f>IF(ISNUMBER(Regressions!M134),ROUND(Regressions!M134, 1), NA())</f>
        <v>#N/A</v>
      </c>
      <c r="M124" s="579" t="e">
        <f>IF(ISNUMBER(Regressions!N134),ROUND(Regressions!N134, 1), NA())</f>
        <v>#N/A</v>
      </c>
      <c r="N124" s="580">
        <f>IF(ISNUMBER(Regressions!O134),ROUND(Regressions!O134, 1), NA())</f>
        <v>34</v>
      </c>
      <c r="O124" s="581">
        <f>IF(ISNUMBER(Regressions!Q134),ROUND(Regressions!Q134, 1), NA())</f>
        <v>60.4</v>
      </c>
      <c r="P124" s="577" t="e">
        <f>IF(ISNUMBER(Regressions!R134),ROUND(Regressions!R134, 1), NA())</f>
        <v>#N/A</v>
      </c>
      <c r="Q124" s="583" t="e">
        <f>IF(ISNUMBER(Regressions!S134),ROUND(Regressions!S134, 1), NA())</f>
        <v>#N/A</v>
      </c>
      <c r="R124" s="579" t="e">
        <f>IF(ISNUMBER(Regressions!T134),ROUND(Regressions!T134, 1), NA())</f>
        <v>#N/A</v>
      </c>
      <c r="S124" s="580">
        <f>IF(ISNUMBER(Regressions!U134),ROUND(Regressions!U134, 1), NA())</f>
        <v>39.6</v>
      </c>
    </row>
    <row r="125" spans="1:19" hidden="1" x14ac:dyDescent="0.25">
      <c r="A125" s="572" t="str">
        <f>+Introduction!$C$7</f>
        <v>Tchad</v>
      </c>
      <c r="B125" s="573">
        <f>IF(ISBLANK(Regressions!B135), " ", Regressions!B135)</f>
        <v>2028</v>
      </c>
      <c r="C125" s="572" t="str">
        <f>HLOOKUP(Introduction!$G$4,nametranslations,27,FALSE)</f>
        <v>Pré-primaire</v>
      </c>
      <c r="D125" s="575" t="str">
        <f>IF(ISBLANK(Regressions!D135), " ", Regressions!D135)</f>
        <v xml:space="preserve"> </v>
      </c>
      <c r="E125" s="576">
        <f>IF(ISNUMBER(Regressions!E135),ROUND(Regressions!E135, 1), NA())</f>
        <v>95.9</v>
      </c>
      <c r="F125" s="577">
        <f>IF(ISNUMBER(Regressions!F135),ROUND(Regressions!F135, 1), NA())</f>
        <v>92.7</v>
      </c>
      <c r="G125" s="578">
        <f>IF(ISNUMBER(Regressions!G135),ROUND(Regressions!G135, 1), NA())</f>
        <v>78.5</v>
      </c>
      <c r="H125" s="579">
        <f>IF(ISNUMBER(Regressions!H135),ROUND(Regressions!H135, 1), NA())</f>
        <v>14.2</v>
      </c>
      <c r="I125" s="580">
        <f>IF(ISNUMBER(Regressions!I135),ROUND(Regressions!I135, 1), NA())</f>
        <v>7.3</v>
      </c>
      <c r="J125" s="581">
        <f>IF(ISNUMBER(Regressions!K135),ROUND(Regressions!K135, 1), NA())</f>
        <v>66</v>
      </c>
      <c r="K125" s="577" t="e">
        <f>IF(ISNUMBER(Regressions!L135),ROUND(Regressions!L135, 1), NA())</f>
        <v>#N/A</v>
      </c>
      <c r="L125" s="582" t="e">
        <f>IF(ISNUMBER(Regressions!M135),ROUND(Regressions!M135, 1), NA())</f>
        <v>#N/A</v>
      </c>
      <c r="M125" s="579" t="e">
        <f>IF(ISNUMBER(Regressions!N135),ROUND(Regressions!N135, 1), NA())</f>
        <v>#N/A</v>
      </c>
      <c r="N125" s="580">
        <f>IF(ISNUMBER(Regressions!O135),ROUND(Regressions!O135, 1), NA())</f>
        <v>34</v>
      </c>
      <c r="O125" s="581">
        <f>IF(ISNUMBER(Regressions!Q135),ROUND(Regressions!Q135, 1), NA())</f>
        <v>60.4</v>
      </c>
      <c r="P125" s="577" t="e">
        <f>IF(ISNUMBER(Regressions!R135),ROUND(Regressions!R135, 1), NA())</f>
        <v>#N/A</v>
      </c>
      <c r="Q125" s="583" t="e">
        <f>IF(ISNUMBER(Regressions!S135),ROUND(Regressions!S135, 1), NA())</f>
        <v>#N/A</v>
      </c>
      <c r="R125" s="579" t="e">
        <f>IF(ISNUMBER(Regressions!T135),ROUND(Regressions!T135, 1), NA())</f>
        <v>#N/A</v>
      </c>
      <c r="S125" s="580">
        <f>IF(ISNUMBER(Regressions!U135),ROUND(Regressions!U135, 1), NA())</f>
        <v>39.6</v>
      </c>
    </row>
    <row r="126" spans="1:19" hidden="1" x14ac:dyDescent="0.25">
      <c r="A126" s="572" t="str">
        <f>+Introduction!$C$7</f>
        <v>Tchad</v>
      </c>
      <c r="B126" s="573">
        <f>IF(ISBLANK(Regressions!B136), " ", Regressions!B136)</f>
        <v>2029</v>
      </c>
      <c r="C126" s="572" t="str">
        <f>HLOOKUP(Introduction!$G$4,nametranslations,27,FALSE)</f>
        <v>Pré-primaire</v>
      </c>
      <c r="D126" s="575" t="str">
        <f>IF(ISBLANK(Regressions!D136), " ", Regressions!D136)</f>
        <v xml:space="preserve"> </v>
      </c>
      <c r="E126" s="576">
        <f>IF(ISNUMBER(Regressions!E136),ROUND(Regressions!E136, 1), NA())</f>
        <v>95.9</v>
      </c>
      <c r="F126" s="577">
        <f>IF(ISNUMBER(Regressions!F136),ROUND(Regressions!F136, 1), NA())</f>
        <v>92.7</v>
      </c>
      <c r="G126" s="578">
        <f>IF(ISNUMBER(Regressions!G136),ROUND(Regressions!G136, 1), NA())</f>
        <v>78.5</v>
      </c>
      <c r="H126" s="579">
        <f>IF(ISNUMBER(Regressions!H136),ROUND(Regressions!H136, 1), NA())</f>
        <v>14.2</v>
      </c>
      <c r="I126" s="580">
        <f>IF(ISNUMBER(Regressions!I136),ROUND(Regressions!I136, 1), NA())</f>
        <v>7.3</v>
      </c>
      <c r="J126" s="581" t="e">
        <f>IF(ISNUMBER(Regressions!K136),ROUND(Regressions!K136, 1), NA())</f>
        <v>#N/A</v>
      </c>
      <c r="K126" s="577" t="e">
        <f>IF(ISNUMBER(Regressions!L136),ROUND(Regressions!L136, 1), NA())</f>
        <v>#N/A</v>
      </c>
      <c r="L126" s="582" t="e">
        <f>IF(ISNUMBER(Regressions!M136),ROUND(Regressions!M136, 1), NA())</f>
        <v>#N/A</v>
      </c>
      <c r="M126" s="579" t="e">
        <f>IF(ISNUMBER(Regressions!N136),ROUND(Regressions!N136, 1), NA())</f>
        <v>#N/A</v>
      </c>
      <c r="N126" s="580" t="e">
        <f>IF(ISNUMBER(Regressions!O136),ROUND(Regressions!O136, 1), NA())</f>
        <v>#N/A</v>
      </c>
      <c r="O126" s="581" t="e">
        <f>IF(ISNUMBER(Regressions!Q136),ROUND(Regressions!Q136, 1), NA())</f>
        <v>#N/A</v>
      </c>
      <c r="P126" s="577" t="e">
        <f>IF(ISNUMBER(Regressions!R136),ROUND(Regressions!R136, 1), NA())</f>
        <v>#N/A</v>
      </c>
      <c r="Q126" s="583" t="e">
        <f>IF(ISNUMBER(Regressions!S136),ROUND(Regressions!S136, 1), NA())</f>
        <v>#N/A</v>
      </c>
      <c r="R126" s="579" t="e">
        <f>IF(ISNUMBER(Regressions!T136),ROUND(Regressions!T136, 1), NA())</f>
        <v>#N/A</v>
      </c>
      <c r="S126" s="580" t="e">
        <f>IF(ISNUMBER(Regressions!U136),ROUND(Regressions!U136, 1), NA())</f>
        <v>#N/A</v>
      </c>
    </row>
    <row r="127" spans="1:19" hidden="1" x14ac:dyDescent="0.25">
      <c r="A127" s="572" t="str">
        <f>+Introduction!$C$7</f>
        <v>Tchad</v>
      </c>
      <c r="B127" s="573">
        <f>IF(ISBLANK(Regressions!B137), " ", Regressions!B137)</f>
        <v>2030</v>
      </c>
      <c r="C127" s="572" t="str">
        <f>HLOOKUP(Introduction!$G$4,nametranslations,27,FALSE)</f>
        <v>Pré-primaire</v>
      </c>
      <c r="D127" s="575" t="str">
        <f>IF(ISBLANK(Regressions!D137), " ", Regressions!D137)</f>
        <v xml:space="preserve"> </v>
      </c>
      <c r="E127" s="576">
        <f>IF(ISNUMBER(Regressions!E137),ROUND(Regressions!E137, 1), NA())</f>
        <v>95.9</v>
      </c>
      <c r="F127" s="577">
        <f>IF(ISNUMBER(Regressions!F137),ROUND(Regressions!F137, 1), NA())</f>
        <v>92.7</v>
      </c>
      <c r="G127" s="578">
        <f>IF(ISNUMBER(Regressions!G137),ROUND(Regressions!G137, 1), NA())</f>
        <v>78.5</v>
      </c>
      <c r="H127" s="579">
        <f>IF(ISNUMBER(Regressions!H137),ROUND(Regressions!H137, 1), NA())</f>
        <v>14.2</v>
      </c>
      <c r="I127" s="580">
        <f>IF(ISNUMBER(Regressions!I137),ROUND(Regressions!I137, 1), NA())</f>
        <v>7.3</v>
      </c>
      <c r="J127" s="581" t="e">
        <f>IF(ISNUMBER(Regressions!K137),ROUND(Regressions!K137, 1), NA())</f>
        <v>#N/A</v>
      </c>
      <c r="K127" s="577" t="e">
        <f>IF(ISNUMBER(Regressions!L137),ROUND(Regressions!L137, 1), NA())</f>
        <v>#N/A</v>
      </c>
      <c r="L127" s="582" t="e">
        <f>IF(ISNUMBER(Regressions!M137),ROUND(Regressions!M137, 1), NA())</f>
        <v>#N/A</v>
      </c>
      <c r="M127" s="579" t="e">
        <f>IF(ISNUMBER(Regressions!N137),ROUND(Regressions!N137, 1), NA())</f>
        <v>#N/A</v>
      </c>
      <c r="N127" s="580" t="e">
        <f>IF(ISNUMBER(Regressions!O137),ROUND(Regressions!O137, 1), NA())</f>
        <v>#N/A</v>
      </c>
      <c r="O127" s="581" t="e">
        <f>IF(ISNUMBER(Regressions!Q137),ROUND(Regressions!Q137, 1), NA())</f>
        <v>#N/A</v>
      </c>
      <c r="P127" s="577" t="e">
        <f>IF(ISNUMBER(Regressions!R137),ROUND(Regressions!R137, 1), NA())</f>
        <v>#N/A</v>
      </c>
      <c r="Q127" s="583" t="e">
        <f>IF(ISNUMBER(Regressions!S137),ROUND(Regressions!S137, 1), NA())</f>
        <v>#N/A</v>
      </c>
      <c r="R127" s="579" t="e">
        <f>IF(ISNUMBER(Regressions!T137),ROUND(Regressions!T137, 1), NA())</f>
        <v>#N/A</v>
      </c>
      <c r="S127" s="580" t="e">
        <f>IF(ISNUMBER(Regressions!U137),ROUND(Regressions!U137, 1), NA())</f>
        <v>#N/A</v>
      </c>
    </row>
    <row r="128" spans="1:19" x14ac:dyDescent="0.25">
      <c r="A128" s="572" t="str">
        <f>+Introduction!$C$7</f>
        <v>Tchad</v>
      </c>
      <c r="B128" s="573">
        <f>IF(ISBLANK(Regressions!B138), " ", Regressions!B138)</f>
        <v>2000</v>
      </c>
      <c r="C128" s="572" t="str">
        <f>HLOOKUP(Introduction!$G$4,nametranslations,28,FALSE)</f>
        <v>Primaire</v>
      </c>
      <c r="D128" s="575">
        <f>IF(ISBLANK(Regressions!D138), " ", Regressions!D138)</f>
        <v>1484462</v>
      </c>
      <c r="E128" s="576" t="e">
        <f>IF(ISNUMBER(Regressions!E138),ROUND(Regressions!E138, 1), NA())</f>
        <v>#N/A</v>
      </c>
      <c r="F128" s="577" t="e">
        <f>IF(ISNUMBER(Regressions!F138),ROUND(Regressions!F138, 1), NA())</f>
        <v>#N/A</v>
      </c>
      <c r="G128" s="578" t="e">
        <f>IF(ISNUMBER(Regressions!G138),ROUND(Regressions!G138, 1), NA())</f>
        <v>#N/A</v>
      </c>
      <c r="H128" s="579" t="e">
        <f>IF(ISNUMBER(Regressions!H138),ROUND(Regressions!H138, 1), NA())</f>
        <v>#N/A</v>
      </c>
      <c r="I128" s="580" t="e">
        <f>IF(ISNUMBER(Regressions!I138),ROUND(Regressions!I138, 1), NA())</f>
        <v>#N/A</v>
      </c>
      <c r="J128" s="581" t="e">
        <f>IF(ISNUMBER(Regressions!K138),ROUND(Regressions!K138, 1), NA())</f>
        <v>#N/A</v>
      </c>
      <c r="K128" s="577" t="e">
        <f>IF(ISNUMBER(Regressions!L138),ROUND(Regressions!L138, 1), NA())</f>
        <v>#N/A</v>
      </c>
      <c r="L128" s="582" t="e">
        <f>IF(ISNUMBER(Regressions!M138),ROUND(Regressions!M138, 1), NA())</f>
        <v>#N/A</v>
      </c>
      <c r="M128" s="579" t="e">
        <f>IF(ISNUMBER(Regressions!N138),ROUND(Regressions!N138, 1), NA())</f>
        <v>#N/A</v>
      </c>
      <c r="N128" s="580" t="e">
        <f>IF(ISNUMBER(Regressions!O138),ROUND(Regressions!O138, 1), NA())</f>
        <v>#N/A</v>
      </c>
      <c r="O128" s="581" t="e">
        <f>IF(ISNUMBER(Regressions!Q138),ROUND(Regressions!Q138, 1), NA())</f>
        <v>#N/A</v>
      </c>
      <c r="P128" s="577" t="e">
        <f>IF(ISNUMBER(Regressions!R138),ROUND(Regressions!R138, 1), NA())</f>
        <v>#N/A</v>
      </c>
      <c r="Q128" s="583" t="e">
        <f>IF(ISNUMBER(Regressions!S138),ROUND(Regressions!S138, 1), NA())</f>
        <v>#N/A</v>
      </c>
      <c r="R128" s="579" t="e">
        <f>IF(ISNUMBER(Regressions!T138),ROUND(Regressions!T138, 1), NA())</f>
        <v>#N/A</v>
      </c>
      <c r="S128" s="580" t="e">
        <f>IF(ISNUMBER(Regressions!U138),ROUND(Regressions!U138, 1), NA())</f>
        <v>#N/A</v>
      </c>
    </row>
    <row r="129" spans="1:19" x14ac:dyDescent="0.25">
      <c r="A129" s="572" t="str">
        <f>+Introduction!$C$7</f>
        <v>Tchad</v>
      </c>
      <c r="B129" s="573">
        <f>IF(ISBLANK(Regressions!B139), " ", Regressions!B139)</f>
        <v>2001</v>
      </c>
      <c r="C129" s="572" t="str">
        <f>HLOOKUP(Introduction!$G$4,nametranslations,28,FALSE)</f>
        <v>Primaire</v>
      </c>
      <c r="D129" s="575">
        <f>IF(ISBLANK(Regressions!D139), " ", Regressions!D139)</f>
        <v>1540279</v>
      </c>
      <c r="E129" s="576" t="e">
        <f>IF(ISNUMBER(Regressions!E139),ROUND(Regressions!E139, 1), NA())</f>
        <v>#N/A</v>
      </c>
      <c r="F129" s="577" t="e">
        <f>IF(ISNUMBER(Regressions!F139),ROUND(Regressions!F139, 1), NA())</f>
        <v>#N/A</v>
      </c>
      <c r="G129" s="578" t="e">
        <f>IF(ISNUMBER(Regressions!G139),ROUND(Regressions!G139, 1), NA())</f>
        <v>#N/A</v>
      </c>
      <c r="H129" s="579" t="e">
        <f>IF(ISNUMBER(Regressions!H139),ROUND(Regressions!H139, 1), NA())</f>
        <v>#N/A</v>
      </c>
      <c r="I129" s="580" t="e">
        <f>IF(ISNUMBER(Regressions!I139),ROUND(Regressions!I139, 1), NA())</f>
        <v>#N/A</v>
      </c>
      <c r="J129" s="581" t="e">
        <f>IF(ISNUMBER(Regressions!K139),ROUND(Regressions!K139, 1), NA())</f>
        <v>#N/A</v>
      </c>
      <c r="K129" s="577" t="e">
        <f>IF(ISNUMBER(Regressions!L139),ROUND(Regressions!L139, 1), NA())</f>
        <v>#N/A</v>
      </c>
      <c r="L129" s="582" t="e">
        <f>IF(ISNUMBER(Regressions!M139),ROUND(Regressions!M139, 1), NA())</f>
        <v>#N/A</v>
      </c>
      <c r="M129" s="579" t="e">
        <f>IF(ISNUMBER(Regressions!N139),ROUND(Regressions!N139, 1), NA())</f>
        <v>#N/A</v>
      </c>
      <c r="N129" s="580" t="e">
        <f>IF(ISNUMBER(Regressions!O139),ROUND(Regressions!O139, 1), NA())</f>
        <v>#N/A</v>
      </c>
      <c r="O129" s="581" t="e">
        <f>IF(ISNUMBER(Regressions!Q139),ROUND(Regressions!Q139, 1), NA())</f>
        <v>#N/A</v>
      </c>
      <c r="P129" s="577" t="e">
        <f>IF(ISNUMBER(Regressions!R139),ROUND(Regressions!R139, 1), NA())</f>
        <v>#N/A</v>
      </c>
      <c r="Q129" s="583" t="e">
        <f>IF(ISNUMBER(Regressions!S139),ROUND(Regressions!S139, 1), NA())</f>
        <v>#N/A</v>
      </c>
      <c r="R129" s="579" t="e">
        <f>IF(ISNUMBER(Regressions!T139),ROUND(Regressions!T139, 1), NA())</f>
        <v>#N/A</v>
      </c>
      <c r="S129" s="580" t="e">
        <f>IF(ISNUMBER(Regressions!U139),ROUND(Regressions!U139, 1), NA())</f>
        <v>#N/A</v>
      </c>
    </row>
    <row r="130" spans="1:19" x14ac:dyDescent="0.25">
      <c r="A130" s="572" t="str">
        <f>+Introduction!$C$7</f>
        <v>Tchad</v>
      </c>
      <c r="B130" s="573">
        <f>IF(ISBLANK(Regressions!B140), " ", Regressions!B140)</f>
        <v>2002</v>
      </c>
      <c r="C130" s="572" t="str">
        <f>HLOOKUP(Introduction!$G$4,nametranslations,28,FALSE)</f>
        <v>Primaire</v>
      </c>
      <c r="D130" s="575">
        <f>IF(ISBLANK(Regressions!D140), " ", Regressions!D140)</f>
        <v>1595488</v>
      </c>
      <c r="E130" s="576" t="e">
        <f>IF(ISNUMBER(Regressions!E140),ROUND(Regressions!E140, 1), NA())</f>
        <v>#N/A</v>
      </c>
      <c r="F130" s="577" t="e">
        <f>IF(ISNUMBER(Regressions!F140),ROUND(Regressions!F140, 1), NA())</f>
        <v>#N/A</v>
      </c>
      <c r="G130" s="578" t="e">
        <f>IF(ISNUMBER(Regressions!G140),ROUND(Regressions!G140, 1), NA())</f>
        <v>#N/A</v>
      </c>
      <c r="H130" s="579" t="e">
        <f>IF(ISNUMBER(Regressions!H140),ROUND(Regressions!H140, 1), NA())</f>
        <v>#N/A</v>
      </c>
      <c r="I130" s="580" t="e">
        <f>IF(ISNUMBER(Regressions!I140),ROUND(Regressions!I140, 1), NA())</f>
        <v>#N/A</v>
      </c>
      <c r="J130" s="581" t="e">
        <f>IF(ISNUMBER(Regressions!K140),ROUND(Regressions!K140, 1), NA())</f>
        <v>#N/A</v>
      </c>
      <c r="K130" s="577" t="e">
        <f>IF(ISNUMBER(Regressions!L140),ROUND(Regressions!L140, 1), NA())</f>
        <v>#N/A</v>
      </c>
      <c r="L130" s="582" t="e">
        <f>IF(ISNUMBER(Regressions!M140),ROUND(Regressions!M140, 1), NA())</f>
        <v>#N/A</v>
      </c>
      <c r="M130" s="579" t="e">
        <f>IF(ISNUMBER(Regressions!N140),ROUND(Regressions!N140, 1), NA())</f>
        <v>#N/A</v>
      </c>
      <c r="N130" s="580" t="e">
        <f>IF(ISNUMBER(Regressions!O140),ROUND(Regressions!O140, 1), NA())</f>
        <v>#N/A</v>
      </c>
      <c r="O130" s="581" t="e">
        <f>IF(ISNUMBER(Regressions!Q140),ROUND(Regressions!Q140, 1), NA())</f>
        <v>#N/A</v>
      </c>
      <c r="P130" s="577" t="e">
        <f>IF(ISNUMBER(Regressions!R140),ROUND(Regressions!R140, 1), NA())</f>
        <v>#N/A</v>
      </c>
      <c r="Q130" s="583" t="e">
        <f>IF(ISNUMBER(Regressions!S140),ROUND(Regressions!S140, 1), NA())</f>
        <v>#N/A</v>
      </c>
      <c r="R130" s="579" t="e">
        <f>IF(ISNUMBER(Regressions!T140),ROUND(Regressions!T140, 1), NA())</f>
        <v>#N/A</v>
      </c>
      <c r="S130" s="580" t="e">
        <f>IF(ISNUMBER(Regressions!U140),ROUND(Regressions!U140, 1), NA())</f>
        <v>#N/A</v>
      </c>
    </row>
    <row r="131" spans="1:19" x14ac:dyDescent="0.25">
      <c r="A131" s="572" t="str">
        <f>+Introduction!$C$7</f>
        <v>Tchad</v>
      </c>
      <c r="B131" s="573">
        <f>IF(ISBLANK(Regressions!B141), " ", Regressions!B141)</f>
        <v>2003</v>
      </c>
      <c r="C131" s="572" t="str">
        <f>HLOOKUP(Introduction!$G$4,nametranslations,28,FALSE)</f>
        <v>Primaire</v>
      </c>
      <c r="D131" s="575">
        <f>IF(ISBLANK(Regressions!D141), " ", Regressions!D141)</f>
        <v>1661286</v>
      </c>
      <c r="E131" s="576" t="e">
        <f>IF(ISNUMBER(Regressions!E141),ROUND(Regressions!E141, 1), NA())</f>
        <v>#N/A</v>
      </c>
      <c r="F131" s="577" t="e">
        <f>IF(ISNUMBER(Regressions!F141),ROUND(Regressions!F141, 1), NA())</f>
        <v>#N/A</v>
      </c>
      <c r="G131" s="578" t="e">
        <f>IF(ISNUMBER(Regressions!G141),ROUND(Regressions!G141, 1), NA())</f>
        <v>#N/A</v>
      </c>
      <c r="H131" s="579" t="e">
        <f>IF(ISNUMBER(Regressions!H141),ROUND(Regressions!H141, 1), NA())</f>
        <v>#N/A</v>
      </c>
      <c r="I131" s="580" t="e">
        <f>IF(ISNUMBER(Regressions!I141),ROUND(Regressions!I141, 1), NA())</f>
        <v>#N/A</v>
      </c>
      <c r="J131" s="581" t="e">
        <f>IF(ISNUMBER(Regressions!K141),ROUND(Regressions!K141, 1), NA())</f>
        <v>#N/A</v>
      </c>
      <c r="K131" s="577" t="e">
        <f>IF(ISNUMBER(Regressions!L141),ROUND(Regressions!L141, 1), NA())</f>
        <v>#N/A</v>
      </c>
      <c r="L131" s="582" t="e">
        <f>IF(ISNUMBER(Regressions!M141),ROUND(Regressions!M141, 1), NA())</f>
        <v>#N/A</v>
      </c>
      <c r="M131" s="579" t="e">
        <f>IF(ISNUMBER(Regressions!N141),ROUND(Regressions!N141, 1), NA())</f>
        <v>#N/A</v>
      </c>
      <c r="N131" s="580" t="e">
        <f>IF(ISNUMBER(Regressions!O141),ROUND(Regressions!O141, 1), NA())</f>
        <v>#N/A</v>
      </c>
      <c r="O131" s="581" t="e">
        <f>IF(ISNUMBER(Regressions!Q141),ROUND(Regressions!Q141, 1), NA())</f>
        <v>#N/A</v>
      </c>
      <c r="P131" s="577" t="e">
        <f>IF(ISNUMBER(Regressions!R141),ROUND(Regressions!R141, 1), NA())</f>
        <v>#N/A</v>
      </c>
      <c r="Q131" s="583" t="e">
        <f>IF(ISNUMBER(Regressions!S141),ROUND(Regressions!S141, 1), NA())</f>
        <v>#N/A</v>
      </c>
      <c r="R131" s="579" t="e">
        <f>IF(ISNUMBER(Regressions!T141),ROUND(Regressions!T141, 1), NA())</f>
        <v>#N/A</v>
      </c>
      <c r="S131" s="580" t="e">
        <f>IF(ISNUMBER(Regressions!U141),ROUND(Regressions!U141, 1), NA())</f>
        <v>#N/A</v>
      </c>
    </row>
    <row r="132" spans="1:19" x14ac:dyDescent="0.25">
      <c r="A132" s="572" t="str">
        <f>+Introduction!$C$7</f>
        <v>Tchad</v>
      </c>
      <c r="B132" s="573">
        <f>IF(ISBLANK(Regressions!B142), " ", Regressions!B142)</f>
        <v>2004</v>
      </c>
      <c r="C132" s="572" t="str">
        <f>HLOOKUP(Introduction!$G$4,nametranslations,28,FALSE)</f>
        <v>Primaire</v>
      </c>
      <c r="D132" s="575">
        <f>IF(ISBLANK(Regressions!D142), " ", Regressions!D142)</f>
        <v>1731667</v>
      </c>
      <c r="E132" s="576" t="e">
        <f>IF(ISNUMBER(Regressions!E142),ROUND(Regressions!E142, 1), NA())</f>
        <v>#N/A</v>
      </c>
      <c r="F132" s="577" t="e">
        <f>IF(ISNUMBER(Regressions!F142),ROUND(Regressions!F142, 1), NA())</f>
        <v>#N/A</v>
      </c>
      <c r="G132" s="578" t="e">
        <f>IF(ISNUMBER(Regressions!G142),ROUND(Regressions!G142, 1), NA())</f>
        <v>#N/A</v>
      </c>
      <c r="H132" s="579" t="e">
        <f>IF(ISNUMBER(Regressions!H142),ROUND(Regressions!H142, 1), NA())</f>
        <v>#N/A</v>
      </c>
      <c r="I132" s="580" t="e">
        <f>IF(ISNUMBER(Regressions!I142),ROUND(Regressions!I142, 1), NA())</f>
        <v>#N/A</v>
      </c>
      <c r="J132" s="581">
        <f>IF(ISNUMBER(Regressions!K142),ROUND(Regressions!K142, 1), NA())</f>
        <v>22</v>
      </c>
      <c r="K132" s="577" t="e">
        <f>IF(ISNUMBER(Regressions!L142),ROUND(Regressions!L142, 1), NA())</f>
        <v>#N/A</v>
      </c>
      <c r="L132" s="582" t="e">
        <f>IF(ISNUMBER(Regressions!M142),ROUND(Regressions!M142, 1), NA())</f>
        <v>#N/A</v>
      </c>
      <c r="M132" s="579" t="e">
        <f>IF(ISNUMBER(Regressions!N142),ROUND(Regressions!N142, 1), NA())</f>
        <v>#N/A</v>
      </c>
      <c r="N132" s="580">
        <f>IF(ISNUMBER(Regressions!O142),ROUND(Regressions!O142, 1), NA())</f>
        <v>78</v>
      </c>
      <c r="O132" s="581" t="e">
        <f>IF(ISNUMBER(Regressions!Q142),ROUND(Regressions!Q142, 1), NA())</f>
        <v>#N/A</v>
      </c>
      <c r="P132" s="577" t="e">
        <f>IF(ISNUMBER(Regressions!R142),ROUND(Regressions!R142, 1), NA())</f>
        <v>#N/A</v>
      </c>
      <c r="Q132" s="583" t="e">
        <f>IF(ISNUMBER(Regressions!S142),ROUND(Regressions!S142, 1), NA())</f>
        <v>#N/A</v>
      </c>
      <c r="R132" s="579" t="e">
        <f>IF(ISNUMBER(Regressions!T142),ROUND(Regressions!T142, 1), NA())</f>
        <v>#N/A</v>
      </c>
      <c r="S132" s="580" t="e">
        <f>IF(ISNUMBER(Regressions!U142),ROUND(Regressions!U142, 1), NA())</f>
        <v>#N/A</v>
      </c>
    </row>
    <row r="133" spans="1:19" x14ac:dyDescent="0.25">
      <c r="A133" s="572" t="str">
        <f>+Introduction!$C$7</f>
        <v>Tchad</v>
      </c>
      <c r="B133" s="573">
        <f>IF(ISBLANK(Regressions!B143), " ", Regressions!B143)</f>
        <v>2005</v>
      </c>
      <c r="C133" s="572" t="str">
        <f>HLOOKUP(Introduction!$G$4,nametranslations,28,FALSE)</f>
        <v>Primaire</v>
      </c>
      <c r="D133" s="575">
        <f>IF(ISBLANK(Regressions!D143), " ", Regressions!D143)</f>
        <v>1795526</v>
      </c>
      <c r="E133" s="576" t="e">
        <f>IF(ISNUMBER(Regressions!E143),ROUND(Regressions!E143, 1), NA())</f>
        <v>#N/A</v>
      </c>
      <c r="F133" s="577">
        <f>IF(ISNUMBER(Regressions!F143),ROUND(Regressions!F143, 1), NA())</f>
        <v>6.8</v>
      </c>
      <c r="G133" s="578" t="e">
        <f>IF(ISNUMBER(Regressions!G143),ROUND(Regressions!G143, 1), NA())</f>
        <v>#N/A</v>
      </c>
      <c r="H133" s="579" t="e">
        <f>IF(ISNUMBER(Regressions!H143),ROUND(Regressions!H143, 1), NA())</f>
        <v>#N/A</v>
      </c>
      <c r="I133" s="580">
        <f>IF(ISNUMBER(Regressions!I143),ROUND(Regressions!I143, 1), NA())</f>
        <v>93.2</v>
      </c>
      <c r="J133" s="581">
        <f>IF(ISNUMBER(Regressions!K143),ROUND(Regressions!K143, 1), NA())</f>
        <v>22</v>
      </c>
      <c r="K133" s="577" t="e">
        <f>IF(ISNUMBER(Regressions!L143),ROUND(Regressions!L143, 1), NA())</f>
        <v>#N/A</v>
      </c>
      <c r="L133" s="582" t="e">
        <f>IF(ISNUMBER(Regressions!M143),ROUND(Regressions!M143, 1), NA())</f>
        <v>#N/A</v>
      </c>
      <c r="M133" s="579" t="e">
        <f>IF(ISNUMBER(Regressions!N143),ROUND(Regressions!N143, 1), NA())</f>
        <v>#N/A</v>
      </c>
      <c r="N133" s="580">
        <f>IF(ISNUMBER(Regressions!O143),ROUND(Regressions!O143, 1), NA())</f>
        <v>78</v>
      </c>
      <c r="O133" s="581" t="e">
        <f>IF(ISNUMBER(Regressions!Q143),ROUND(Regressions!Q143, 1), NA())</f>
        <v>#N/A</v>
      </c>
      <c r="P133" s="577" t="e">
        <f>IF(ISNUMBER(Regressions!R143),ROUND(Regressions!R143, 1), NA())</f>
        <v>#N/A</v>
      </c>
      <c r="Q133" s="583" t="e">
        <f>IF(ISNUMBER(Regressions!S143),ROUND(Regressions!S143, 1), NA())</f>
        <v>#N/A</v>
      </c>
      <c r="R133" s="579" t="e">
        <f>IF(ISNUMBER(Regressions!T143),ROUND(Regressions!T143, 1), NA())</f>
        <v>#N/A</v>
      </c>
      <c r="S133" s="580" t="e">
        <f>IF(ISNUMBER(Regressions!U143),ROUND(Regressions!U143, 1), NA())</f>
        <v>#N/A</v>
      </c>
    </row>
    <row r="134" spans="1:19" x14ac:dyDescent="0.25">
      <c r="A134" s="572" t="str">
        <f>+Introduction!$C$7</f>
        <v>Tchad</v>
      </c>
      <c r="B134" s="573">
        <f>IF(ISBLANK(Regressions!B144), " ", Regressions!B144)</f>
        <v>2006</v>
      </c>
      <c r="C134" s="572" t="str">
        <f>HLOOKUP(Introduction!$G$4,nametranslations,28,FALSE)</f>
        <v>Primaire</v>
      </c>
      <c r="D134" s="575">
        <f>IF(ISBLANK(Regressions!D144), " ", Regressions!D144)</f>
        <v>1855902</v>
      </c>
      <c r="E134" s="576" t="e">
        <f>IF(ISNUMBER(Regressions!E144),ROUND(Regressions!E144, 1), NA())</f>
        <v>#N/A</v>
      </c>
      <c r="F134" s="577">
        <f>IF(ISNUMBER(Regressions!F144),ROUND(Regressions!F144, 1), NA())</f>
        <v>6.8</v>
      </c>
      <c r="G134" s="578" t="e">
        <f>IF(ISNUMBER(Regressions!G144),ROUND(Regressions!G144, 1), NA())</f>
        <v>#N/A</v>
      </c>
      <c r="H134" s="579" t="e">
        <f>IF(ISNUMBER(Regressions!H144),ROUND(Regressions!H144, 1), NA())</f>
        <v>#N/A</v>
      </c>
      <c r="I134" s="580">
        <f>IF(ISNUMBER(Regressions!I144),ROUND(Regressions!I144, 1), NA())</f>
        <v>93.2</v>
      </c>
      <c r="J134" s="581">
        <f>IF(ISNUMBER(Regressions!K144),ROUND(Regressions!K144, 1), NA())</f>
        <v>22</v>
      </c>
      <c r="K134" s="577" t="e">
        <f>IF(ISNUMBER(Regressions!L144),ROUND(Regressions!L144, 1), NA())</f>
        <v>#N/A</v>
      </c>
      <c r="L134" s="582" t="e">
        <f>IF(ISNUMBER(Regressions!M144),ROUND(Regressions!M144, 1), NA())</f>
        <v>#N/A</v>
      </c>
      <c r="M134" s="579" t="e">
        <f>IF(ISNUMBER(Regressions!N144),ROUND(Regressions!N144, 1), NA())</f>
        <v>#N/A</v>
      </c>
      <c r="N134" s="580">
        <f>IF(ISNUMBER(Regressions!O144),ROUND(Regressions!O144, 1), NA())</f>
        <v>78</v>
      </c>
      <c r="O134" s="581" t="e">
        <f>IF(ISNUMBER(Regressions!Q144),ROUND(Regressions!Q144, 1), NA())</f>
        <v>#N/A</v>
      </c>
      <c r="P134" s="577" t="e">
        <f>IF(ISNUMBER(Regressions!R144),ROUND(Regressions!R144, 1), NA())</f>
        <v>#N/A</v>
      </c>
      <c r="Q134" s="583" t="e">
        <f>IF(ISNUMBER(Regressions!S144),ROUND(Regressions!S144, 1), NA())</f>
        <v>#N/A</v>
      </c>
      <c r="R134" s="579" t="e">
        <f>IF(ISNUMBER(Regressions!T144),ROUND(Regressions!T144, 1), NA())</f>
        <v>#N/A</v>
      </c>
      <c r="S134" s="580" t="e">
        <f>IF(ISNUMBER(Regressions!U144),ROUND(Regressions!U144, 1), NA())</f>
        <v>#N/A</v>
      </c>
    </row>
    <row r="135" spans="1:19" x14ac:dyDescent="0.25">
      <c r="A135" s="572" t="str">
        <f>+Introduction!$C$7</f>
        <v>Tchad</v>
      </c>
      <c r="B135" s="573">
        <f>IF(ISBLANK(Regressions!B145), " ", Regressions!B145)</f>
        <v>2007</v>
      </c>
      <c r="C135" s="572" t="str">
        <f>HLOOKUP(Introduction!$G$4,nametranslations,28,FALSE)</f>
        <v>Primaire</v>
      </c>
      <c r="D135" s="575">
        <f>IF(ISBLANK(Regressions!D145), " ", Regressions!D145)</f>
        <v>1928929</v>
      </c>
      <c r="E135" s="576" t="e">
        <f>IF(ISNUMBER(Regressions!E145),ROUND(Regressions!E145, 1), NA())</f>
        <v>#N/A</v>
      </c>
      <c r="F135" s="577">
        <f>IF(ISNUMBER(Regressions!F145),ROUND(Regressions!F145, 1), NA())</f>
        <v>6.8</v>
      </c>
      <c r="G135" s="578" t="e">
        <f>IF(ISNUMBER(Regressions!G145),ROUND(Regressions!G145, 1), NA())</f>
        <v>#N/A</v>
      </c>
      <c r="H135" s="579" t="e">
        <f>IF(ISNUMBER(Regressions!H145),ROUND(Regressions!H145, 1), NA())</f>
        <v>#N/A</v>
      </c>
      <c r="I135" s="580">
        <f>IF(ISNUMBER(Regressions!I145),ROUND(Regressions!I145, 1), NA())</f>
        <v>93.2</v>
      </c>
      <c r="J135" s="581">
        <f>IF(ISNUMBER(Regressions!K145),ROUND(Regressions!K145, 1), NA())</f>
        <v>22</v>
      </c>
      <c r="K135" s="577" t="e">
        <f>IF(ISNUMBER(Regressions!L145),ROUND(Regressions!L145, 1), NA())</f>
        <v>#N/A</v>
      </c>
      <c r="L135" s="582" t="e">
        <f>IF(ISNUMBER(Regressions!M145),ROUND(Regressions!M145, 1), NA())</f>
        <v>#N/A</v>
      </c>
      <c r="M135" s="579" t="e">
        <f>IF(ISNUMBER(Regressions!N145),ROUND(Regressions!N145, 1), NA())</f>
        <v>#N/A</v>
      </c>
      <c r="N135" s="580">
        <f>IF(ISNUMBER(Regressions!O145),ROUND(Regressions!O145, 1), NA())</f>
        <v>78</v>
      </c>
      <c r="O135" s="581" t="e">
        <f>IF(ISNUMBER(Regressions!Q145),ROUND(Regressions!Q145, 1), NA())</f>
        <v>#N/A</v>
      </c>
      <c r="P135" s="577" t="e">
        <f>IF(ISNUMBER(Regressions!R145),ROUND(Regressions!R145, 1), NA())</f>
        <v>#N/A</v>
      </c>
      <c r="Q135" s="583" t="e">
        <f>IF(ISNUMBER(Regressions!S145),ROUND(Regressions!S145, 1), NA())</f>
        <v>#N/A</v>
      </c>
      <c r="R135" s="579" t="e">
        <f>IF(ISNUMBER(Regressions!T145),ROUND(Regressions!T145, 1), NA())</f>
        <v>#N/A</v>
      </c>
      <c r="S135" s="580" t="e">
        <f>IF(ISNUMBER(Regressions!U145),ROUND(Regressions!U145, 1), NA())</f>
        <v>#N/A</v>
      </c>
    </row>
    <row r="136" spans="1:19" x14ac:dyDescent="0.25">
      <c r="A136" s="572" t="str">
        <f>+Introduction!$C$7</f>
        <v>Tchad</v>
      </c>
      <c r="B136" s="573">
        <f>IF(ISBLANK(Regressions!B146), " ", Regressions!B146)</f>
        <v>2008</v>
      </c>
      <c r="C136" s="572" t="str">
        <f>HLOOKUP(Introduction!$G$4,nametranslations,28,FALSE)</f>
        <v>Primaire</v>
      </c>
      <c r="D136" s="575">
        <f>IF(ISBLANK(Regressions!D146), " ", Regressions!D146)</f>
        <v>2002552</v>
      </c>
      <c r="E136" s="576" t="e">
        <f>IF(ISNUMBER(Regressions!E146),ROUND(Regressions!E146, 1), NA())</f>
        <v>#N/A</v>
      </c>
      <c r="F136" s="577">
        <f>IF(ISNUMBER(Regressions!F146),ROUND(Regressions!F146, 1), NA())</f>
        <v>6.8</v>
      </c>
      <c r="G136" s="578" t="e">
        <f>IF(ISNUMBER(Regressions!G146),ROUND(Regressions!G146, 1), NA())</f>
        <v>#N/A</v>
      </c>
      <c r="H136" s="579" t="e">
        <f>IF(ISNUMBER(Regressions!H146),ROUND(Regressions!H146, 1), NA())</f>
        <v>#N/A</v>
      </c>
      <c r="I136" s="580">
        <f>IF(ISNUMBER(Regressions!I146),ROUND(Regressions!I146, 1), NA())</f>
        <v>93.2</v>
      </c>
      <c r="J136" s="581">
        <f>IF(ISNUMBER(Regressions!K146),ROUND(Regressions!K146, 1), NA())</f>
        <v>22</v>
      </c>
      <c r="K136" s="577" t="e">
        <f>IF(ISNUMBER(Regressions!L146),ROUND(Regressions!L146, 1), NA())</f>
        <v>#N/A</v>
      </c>
      <c r="L136" s="582" t="e">
        <f>IF(ISNUMBER(Regressions!M146),ROUND(Regressions!M146, 1), NA())</f>
        <v>#N/A</v>
      </c>
      <c r="M136" s="579" t="e">
        <f>IF(ISNUMBER(Regressions!N146),ROUND(Regressions!N146, 1), NA())</f>
        <v>#N/A</v>
      </c>
      <c r="N136" s="580">
        <f>IF(ISNUMBER(Regressions!O146),ROUND(Regressions!O146, 1), NA())</f>
        <v>78</v>
      </c>
      <c r="O136" s="581" t="e">
        <f>IF(ISNUMBER(Regressions!Q146),ROUND(Regressions!Q146, 1), NA())</f>
        <v>#N/A</v>
      </c>
      <c r="P136" s="577" t="e">
        <f>IF(ISNUMBER(Regressions!R146),ROUND(Regressions!R146, 1), NA())</f>
        <v>#N/A</v>
      </c>
      <c r="Q136" s="583" t="e">
        <f>IF(ISNUMBER(Regressions!S146),ROUND(Regressions!S146, 1), NA())</f>
        <v>#N/A</v>
      </c>
      <c r="R136" s="579" t="e">
        <f>IF(ISNUMBER(Regressions!T146),ROUND(Regressions!T146, 1), NA())</f>
        <v>#N/A</v>
      </c>
      <c r="S136" s="580" t="e">
        <f>IF(ISNUMBER(Regressions!U146),ROUND(Regressions!U146, 1), NA())</f>
        <v>#N/A</v>
      </c>
    </row>
    <row r="137" spans="1:19" x14ac:dyDescent="0.25">
      <c r="A137" s="572" t="str">
        <f>+Introduction!$C$7</f>
        <v>Tchad</v>
      </c>
      <c r="B137" s="573">
        <f>IF(ISBLANK(Regressions!B147), " ", Regressions!B147)</f>
        <v>2009</v>
      </c>
      <c r="C137" s="572" t="str">
        <f>HLOOKUP(Introduction!$G$4,nametranslations,28,FALSE)</f>
        <v>Primaire</v>
      </c>
      <c r="D137" s="575">
        <f>IF(ISBLANK(Regressions!D147), " ", Regressions!D147)</f>
        <v>2066519</v>
      </c>
      <c r="E137" s="576">
        <f>IF(ISNUMBER(Regressions!E147),ROUND(Regressions!E147, 1), NA())</f>
        <v>17.600000000000001</v>
      </c>
      <c r="F137" s="577">
        <f>IF(ISNUMBER(Regressions!F147),ROUND(Regressions!F147, 1), NA())</f>
        <v>6.8</v>
      </c>
      <c r="G137" s="578">
        <f>IF(ISNUMBER(Regressions!G147),ROUND(Regressions!G147, 1), NA())</f>
        <v>6.8</v>
      </c>
      <c r="H137" s="579">
        <f>IF(ISNUMBER(Regressions!H147),ROUND(Regressions!H147, 1), NA())</f>
        <v>0</v>
      </c>
      <c r="I137" s="580">
        <f>IF(ISNUMBER(Regressions!I147),ROUND(Regressions!I147, 1), NA())</f>
        <v>93.2</v>
      </c>
      <c r="J137" s="581">
        <f>IF(ISNUMBER(Regressions!K147),ROUND(Regressions!K147, 1), NA())</f>
        <v>22</v>
      </c>
      <c r="K137" s="577" t="e">
        <f>IF(ISNUMBER(Regressions!L147),ROUND(Regressions!L147, 1), NA())</f>
        <v>#N/A</v>
      </c>
      <c r="L137" s="582" t="e">
        <f>IF(ISNUMBER(Regressions!M147),ROUND(Regressions!M147, 1), NA())</f>
        <v>#N/A</v>
      </c>
      <c r="M137" s="579" t="e">
        <f>IF(ISNUMBER(Regressions!N147),ROUND(Regressions!N147, 1), NA())</f>
        <v>#N/A</v>
      </c>
      <c r="N137" s="580">
        <f>IF(ISNUMBER(Regressions!O147),ROUND(Regressions!O147, 1), NA())</f>
        <v>78</v>
      </c>
      <c r="O137" s="581" t="e">
        <f>IF(ISNUMBER(Regressions!Q147),ROUND(Regressions!Q147, 1), NA())</f>
        <v>#N/A</v>
      </c>
      <c r="P137" s="577" t="e">
        <f>IF(ISNUMBER(Regressions!R147),ROUND(Regressions!R147, 1), NA())</f>
        <v>#N/A</v>
      </c>
      <c r="Q137" s="583" t="e">
        <f>IF(ISNUMBER(Regressions!S147),ROUND(Regressions!S147, 1), NA())</f>
        <v>#N/A</v>
      </c>
      <c r="R137" s="579" t="e">
        <f>IF(ISNUMBER(Regressions!T147),ROUND(Regressions!T147, 1), NA())</f>
        <v>#N/A</v>
      </c>
      <c r="S137" s="580" t="e">
        <f>IF(ISNUMBER(Regressions!U147),ROUND(Regressions!U147, 1), NA())</f>
        <v>#N/A</v>
      </c>
    </row>
    <row r="138" spans="1:19" x14ac:dyDescent="0.25">
      <c r="A138" s="572" t="str">
        <f>+Introduction!$C$7</f>
        <v>Tchad</v>
      </c>
      <c r="B138" s="573">
        <f>IF(ISBLANK(Regressions!B148), " ", Regressions!B148)</f>
        <v>2010</v>
      </c>
      <c r="C138" s="572" t="str">
        <f>HLOOKUP(Introduction!$G$4,nametranslations,28,FALSE)</f>
        <v>Primaire</v>
      </c>
      <c r="D138" s="575">
        <f>IF(ISBLANK(Regressions!D148), " ", Regressions!D148)</f>
        <v>2134632</v>
      </c>
      <c r="E138" s="576">
        <f>IF(ISNUMBER(Regressions!E148),ROUND(Regressions!E148, 1), NA())</f>
        <v>17.600000000000001</v>
      </c>
      <c r="F138" s="577">
        <f>IF(ISNUMBER(Regressions!F148),ROUND(Regressions!F148, 1), NA())</f>
        <v>9.3000000000000007</v>
      </c>
      <c r="G138" s="578">
        <f>IF(ISNUMBER(Regressions!G148),ROUND(Regressions!G148, 1), NA())</f>
        <v>9.3000000000000007</v>
      </c>
      <c r="H138" s="579">
        <f>IF(ISNUMBER(Regressions!H148),ROUND(Regressions!H148, 1), NA())</f>
        <v>0</v>
      </c>
      <c r="I138" s="580">
        <f>IF(ISNUMBER(Regressions!I148),ROUND(Regressions!I148, 1), NA())</f>
        <v>90.7</v>
      </c>
      <c r="J138" s="581">
        <f>IF(ISNUMBER(Regressions!K148),ROUND(Regressions!K148, 1), NA())</f>
        <v>22</v>
      </c>
      <c r="K138" s="577" t="e">
        <f>IF(ISNUMBER(Regressions!L148),ROUND(Regressions!L148, 1), NA())</f>
        <v>#N/A</v>
      </c>
      <c r="L138" s="582" t="e">
        <f>IF(ISNUMBER(Regressions!M148),ROUND(Regressions!M148, 1), NA())</f>
        <v>#N/A</v>
      </c>
      <c r="M138" s="579" t="e">
        <f>IF(ISNUMBER(Regressions!N148),ROUND(Regressions!N148, 1), NA())</f>
        <v>#N/A</v>
      </c>
      <c r="N138" s="580">
        <f>IF(ISNUMBER(Regressions!O148),ROUND(Regressions!O148, 1), NA())</f>
        <v>78</v>
      </c>
      <c r="O138" s="581" t="e">
        <f>IF(ISNUMBER(Regressions!Q148),ROUND(Regressions!Q148, 1), NA())</f>
        <v>#N/A</v>
      </c>
      <c r="P138" s="577" t="e">
        <f>IF(ISNUMBER(Regressions!R148),ROUND(Regressions!R148, 1), NA())</f>
        <v>#N/A</v>
      </c>
      <c r="Q138" s="583" t="e">
        <f>IF(ISNUMBER(Regressions!S148),ROUND(Regressions!S148, 1), NA())</f>
        <v>#N/A</v>
      </c>
      <c r="R138" s="579" t="e">
        <f>IF(ISNUMBER(Regressions!T148),ROUND(Regressions!T148, 1), NA())</f>
        <v>#N/A</v>
      </c>
      <c r="S138" s="580" t="e">
        <f>IF(ISNUMBER(Regressions!U148),ROUND(Regressions!U148, 1), NA())</f>
        <v>#N/A</v>
      </c>
    </row>
    <row r="139" spans="1:19" x14ac:dyDescent="0.25">
      <c r="A139" s="572" t="str">
        <f>+Introduction!$C$7</f>
        <v>Tchad</v>
      </c>
      <c r="B139" s="573">
        <f>IF(ISBLANK(Regressions!B149), " ", Regressions!B149)</f>
        <v>2011</v>
      </c>
      <c r="C139" s="572" t="str">
        <f>HLOOKUP(Introduction!$G$4,nametranslations,28,FALSE)</f>
        <v>Primaire</v>
      </c>
      <c r="D139" s="575">
        <f>IF(ISBLANK(Regressions!D149), " ", Regressions!D149)</f>
        <v>2212434</v>
      </c>
      <c r="E139" s="576">
        <f>IF(ISNUMBER(Regressions!E149),ROUND(Regressions!E149, 1), NA())</f>
        <v>17.600000000000001</v>
      </c>
      <c r="F139" s="577">
        <f>IF(ISNUMBER(Regressions!F149),ROUND(Regressions!F149, 1), NA())</f>
        <v>11.8</v>
      </c>
      <c r="G139" s="578">
        <f>IF(ISNUMBER(Regressions!G149),ROUND(Regressions!G149, 1), NA())</f>
        <v>11.8</v>
      </c>
      <c r="H139" s="579">
        <f>IF(ISNUMBER(Regressions!H149),ROUND(Regressions!H149, 1), NA())</f>
        <v>0</v>
      </c>
      <c r="I139" s="580">
        <f>IF(ISNUMBER(Regressions!I149),ROUND(Regressions!I149, 1), NA())</f>
        <v>88.2</v>
      </c>
      <c r="J139" s="581">
        <f>IF(ISNUMBER(Regressions!K149),ROUND(Regressions!K149, 1), NA())</f>
        <v>22</v>
      </c>
      <c r="K139" s="577" t="e">
        <f>IF(ISNUMBER(Regressions!L149),ROUND(Regressions!L149, 1), NA())</f>
        <v>#N/A</v>
      </c>
      <c r="L139" s="582" t="e">
        <f>IF(ISNUMBER(Regressions!M149),ROUND(Regressions!M149, 1), NA())</f>
        <v>#N/A</v>
      </c>
      <c r="M139" s="579" t="e">
        <f>IF(ISNUMBER(Regressions!N149),ROUND(Regressions!N149, 1), NA())</f>
        <v>#N/A</v>
      </c>
      <c r="N139" s="580">
        <f>IF(ISNUMBER(Regressions!O149),ROUND(Regressions!O149, 1), NA())</f>
        <v>78</v>
      </c>
      <c r="O139" s="581" t="e">
        <f>IF(ISNUMBER(Regressions!Q149),ROUND(Regressions!Q149, 1), NA())</f>
        <v>#N/A</v>
      </c>
      <c r="P139" s="577" t="e">
        <f>IF(ISNUMBER(Regressions!R149),ROUND(Regressions!R149, 1), NA())</f>
        <v>#N/A</v>
      </c>
      <c r="Q139" s="583" t="e">
        <f>IF(ISNUMBER(Regressions!S149),ROUND(Regressions!S149, 1), NA())</f>
        <v>#N/A</v>
      </c>
      <c r="R139" s="579" t="e">
        <f>IF(ISNUMBER(Regressions!T149),ROUND(Regressions!T149, 1), NA())</f>
        <v>#N/A</v>
      </c>
      <c r="S139" s="580" t="e">
        <f>IF(ISNUMBER(Regressions!U149),ROUND(Regressions!U149, 1), NA())</f>
        <v>#N/A</v>
      </c>
    </row>
    <row r="140" spans="1:19" x14ac:dyDescent="0.25">
      <c r="A140" s="572" t="str">
        <f>+Introduction!$C$7</f>
        <v>Tchad</v>
      </c>
      <c r="B140" s="573">
        <f>IF(ISBLANK(Regressions!B150), " ", Regressions!B150)</f>
        <v>2012</v>
      </c>
      <c r="C140" s="572" t="str">
        <f>HLOOKUP(Introduction!$G$4,nametranslations,28,FALSE)</f>
        <v>Primaire</v>
      </c>
      <c r="D140" s="575">
        <f>IF(ISBLANK(Regressions!D150), " ", Regressions!D150)</f>
        <v>2300006</v>
      </c>
      <c r="E140" s="576">
        <f>IF(ISNUMBER(Regressions!E150),ROUND(Regressions!E150, 1), NA())</f>
        <v>17.600000000000001</v>
      </c>
      <c r="F140" s="577">
        <f>IF(ISNUMBER(Regressions!F150),ROUND(Regressions!F150, 1), NA())</f>
        <v>14.3</v>
      </c>
      <c r="G140" s="578">
        <f>IF(ISNUMBER(Regressions!G150),ROUND(Regressions!G150, 1), NA())</f>
        <v>14.3</v>
      </c>
      <c r="H140" s="579">
        <f>IF(ISNUMBER(Regressions!H150),ROUND(Regressions!H150, 1), NA())</f>
        <v>0</v>
      </c>
      <c r="I140" s="580">
        <f>IF(ISNUMBER(Regressions!I150),ROUND(Regressions!I150, 1), NA())</f>
        <v>85.7</v>
      </c>
      <c r="J140" s="581">
        <f>IF(ISNUMBER(Regressions!K150),ROUND(Regressions!K150, 1), NA())</f>
        <v>22</v>
      </c>
      <c r="K140" s="577" t="e">
        <f>IF(ISNUMBER(Regressions!L150),ROUND(Regressions!L150, 1), NA())</f>
        <v>#N/A</v>
      </c>
      <c r="L140" s="582" t="e">
        <f>IF(ISNUMBER(Regressions!M150),ROUND(Regressions!M150, 1), NA())</f>
        <v>#N/A</v>
      </c>
      <c r="M140" s="579" t="e">
        <f>IF(ISNUMBER(Regressions!N150),ROUND(Regressions!N150, 1), NA())</f>
        <v>#N/A</v>
      </c>
      <c r="N140" s="580">
        <f>IF(ISNUMBER(Regressions!O150),ROUND(Regressions!O150, 1), NA())</f>
        <v>78</v>
      </c>
      <c r="O140" s="581" t="e">
        <f>IF(ISNUMBER(Regressions!Q150),ROUND(Regressions!Q150, 1), NA())</f>
        <v>#N/A</v>
      </c>
      <c r="P140" s="577" t="e">
        <f>IF(ISNUMBER(Regressions!R150),ROUND(Regressions!R150, 1), NA())</f>
        <v>#N/A</v>
      </c>
      <c r="Q140" s="583">
        <f>IF(ISNUMBER(Regressions!S150),ROUND(Regressions!S150, 1), NA())</f>
        <v>24.3</v>
      </c>
      <c r="R140" s="579" t="e">
        <f>IF(ISNUMBER(Regressions!T150),ROUND(Regressions!T150, 1), NA())</f>
        <v>#N/A</v>
      </c>
      <c r="S140" s="580" t="e">
        <f>IF(ISNUMBER(Regressions!U150),ROUND(Regressions!U150, 1), NA())</f>
        <v>#N/A</v>
      </c>
    </row>
    <row r="141" spans="1:19" x14ac:dyDescent="0.25">
      <c r="A141" s="572" t="str">
        <f>+Introduction!$C$7</f>
        <v>Tchad</v>
      </c>
      <c r="B141" s="573">
        <f>IF(ISBLANK(Regressions!B151), " ", Regressions!B151)</f>
        <v>2013</v>
      </c>
      <c r="C141" s="572" t="str">
        <f>HLOOKUP(Introduction!$G$4,nametranslations,28,FALSE)</f>
        <v>Primaire</v>
      </c>
      <c r="D141" s="575">
        <f>IF(ISBLANK(Regressions!D151), " ", Regressions!D151)</f>
        <v>2389712</v>
      </c>
      <c r="E141" s="576">
        <f>IF(ISNUMBER(Regressions!E151),ROUND(Regressions!E151, 1), NA())</f>
        <v>17.600000000000001</v>
      </c>
      <c r="F141" s="577">
        <f>IF(ISNUMBER(Regressions!F151),ROUND(Regressions!F151, 1), NA())</f>
        <v>16.899999999999999</v>
      </c>
      <c r="G141" s="578">
        <f>IF(ISNUMBER(Regressions!G151),ROUND(Regressions!G151, 1), NA())</f>
        <v>15.7</v>
      </c>
      <c r="H141" s="579">
        <f>IF(ISNUMBER(Regressions!H151),ROUND(Regressions!H151, 1), NA())</f>
        <v>1.2</v>
      </c>
      <c r="I141" s="580">
        <f>IF(ISNUMBER(Regressions!I151),ROUND(Regressions!I151, 1), NA())</f>
        <v>83.1</v>
      </c>
      <c r="J141" s="581">
        <f>IF(ISNUMBER(Regressions!K151),ROUND(Regressions!K151, 1), NA())</f>
        <v>22</v>
      </c>
      <c r="K141" s="577" t="e">
        <f>IF(ISNUMBER(Regressions!L151),ROUND(Regressions!L151, 1), NA())</f>
        <v>#N/A</v>
      </c>
      <c r="L141" s="582" t="e">
        <f>IF(ISNUMBER(Regressions!M151),ROUND(Regressions!M151, 1), NA())</f>
        <v>#N/A</v>
      </c>
      <c r="M141" s="579" t="e">
        <f>IF(ISNUMBER(Regressions!N151),ROUND(Regressions!N151, 1), NA())</f>
        <v>#N/A</v>
      </c>
      <c r="N141" s="580">
        <f>IF(ISNUMBER(Regressions!O151),ROUND(Regressions!O151, 1), NA())</f>
        <v>78</v>
      </c>
      <c r="O141" s="581" t="e">
        <f>IF(ISNUMBER(Regressions!Q151),ROUND(Regressions!Q151, 1), NA())</f>
        <v>#N/A</v>
      </c>
      <c r="P141" s="577" t="e">
        <f>IF(ISNUMBER(Regressions!R151),ROUND(Regressions!R151, 1), NA())</f>
        <v>#N/A</v>
      </c>
      <c r="Q141" s="583">
        <f>IF(ISNUMBER(Regressions!S151),ROUND(Regressions!S151, 1), NA())</f>
        <v>24.3</v>
      </c>
      <c r="R141" s="579" t="e">
        <f>IF(ISNUMBER(Regressions!T151),ROUND(Regressions!T151, 1), NA())</f>
        <v>#N/A</v>
      </c>
      <c r="S141" s="580" t="e">
        <f>IF(ISNUMBER(Regressions!U151),ROUND(Regressions!U151, 1), NA())</f>
        <v>#N/A</v>
      </c>
    </row>
    <row r="142" spans="1:19" x14ac:dyDescent="0.25">
      <c r="A142" s="572" t="str">
        <f>+Introduction!$C$7</f>
        <v>Tchad</v>
      </c>
      <c r="B142" s="573">
        <f>IF(ISBLANK(Regressions!B152), " ", Regressions!B152)</f>
        <v>2014</v>
      </c>
      <c r="C142" s="572" t="str">
        <f>HLOOKUP(Introduction!$G$4,nametranslations,28,FALSE)</f>
        <v>Primaire</v>
      </c>
      <c r="D142" s="575">
        <f>IF(ISBLANK(Regressions!D152), " ", Regressions!D152)</f>
        <v>2484511</v>
      </c>
      <c r="E142" s="576">
        <f>IF(ISNUMBER(Regressions!E152),ROUND(Regressions!E152, 1), NA())</f>
        <v>21.5</v>
      </c>
      <c r="F142" s="577">
        <f>IF(ISNUMBER(Regressions!F152),ROUND(Regressions!F152, 1), NA())</f>
        <v>19.399999999999999</v>
      </c>
      <c r="G142" s="578">
        <f>IF(ISNUMBER(Regressions!G152),ROUND(Regressions!G152, 1), NA())</f>
        <v>16.600000000000001</v>
      </c>
      <c r="H142" s="579">
        <f>IF(ISNUMBER(Regressions!H152),ROUND(Regressions!H152, 1), NA())</f>
        <v>2.8</v>
      </c>
      <c r="I142" s="580">
        <f>IF(ISNUMBER(Regressions!I152),ROUND(Regressions!I152, 1), NA())</f>
        <v>80.599999999999994</v>
      </c>
      <c r="J142" s="581">
        <f>IF(ISNUMBER(Regressions!K152),ROUND(Regressions!K152, 1), NA())</f>
        <v>22</v>
      </c>
      <c r="K142" s="577" t="e">
        <f>IF(ISNUMBER(Regressions!L152),ROUND(Regressions!L152, 1), NA())</f>
        <v>#N/A</v>
      </c>
      <c r="L142" s="582" t="e">
        <f>IF(ISNUMBER(Regressions!M152),ROUND(Regressions!M152, 1), NA())</f>
        <v>#N/A</v>
      </c>
      <c r="M142" s="579" t="e">
        <f>IF(ISNUMBER(Regressions!N152),ROUND(Regressions!N152, 1), NA())</f>
        <v>#N/A</v>
      </c>
      <c r="N142" s="580">
        <f>IF(ISNUMBER(Regressions!O152),ROUND(Regressions!O152, 1), NA())</f>
        <v>78</v>
      </c>
      <c r="O142" s="581" t="e">
        <f>IF(ISNUMBER(Regressions!Q152),ROUND(Regressions!Q152, 1), NA())</f>
        <v>#N/A</v>
      </c>
      <c r="P142" s="577" t="e">
        <f>IF(ISNUMBER(Regressions!R152),ROUND(Regressions!R152, 1), NA())</f>
        <v>#N/A</v>
      </c>
      <c r="Q142" s="583">
        <f>IF(ISNUMBER(Regressions!S152),ROUND(Regressions!S152, 1), NA())</f>
        <v>24.3</v>
      </c>
      <c r="R142" s="579" t="e">
        <f>IF(ISNUMBER(Regressions!T152),ROUND(Regressions!T152, 1), NA())</f>
        <v>#N/A</v>
      </c>
      <c r="S142" s="580" t="e">
        <f>IF(ISNUMBER(Regressions!U152),ROUND(Regressions!U152, 1), NA())</f>
        <v>#N/A</v>
      </c>
    </row>
    <row r="143" spans="1:19" x14ac:dyDescent="0.25">
      <c r="A143" s="572" t="str">
        <f>+Introduction!$C$7</f>
        <v>Tchad</v>
      </c>
      <c r="B143" s="573">
        <f>IF(ISBLANK(Regressions!B153), " ", Regressions!B153)</f>
        <v>2015</v>
      </c>
      <c r="C143" s="572" t="str">
        <f>HLOOKUP(Introduction!$G$4,nametranslations,28,FALSE)</f>
        <v>Primaire</v>
      </c>
      <c r="D143" s="575">
        <f>IF(ISBLANK(Regressions!D153), " ", Regressions!D153)</f>
        <v>2582236</v>
      </c>
      <c r="E143" s="576">
        <f>IF(ISNUMBER(Regressions!E153),ROUND(Regressions!E153, 1), NA())</f>
        <v>25.5</v>
      </c>
      <c r="F143" s="577">
        <f>IF(ISNUMBER(Regressions!F153),ROUND(Regressions!F153, 1), NA())</f>
        <v>21.9</v>
      </c>
      <c r="G143" s="578">
        <f>IF(ISNUMBER(Regressions!G153),ROUND(Regressions!G153, 1), NA())</f>
        <v>17.600000000000001</v>
      </c>
      <c r="H143" s="579">
        <f>IF(ISNUMBER(Regressions!H153),ROUND(Regressions!H153, 1), NA())</f>
        <v>4.3</v>
      </c>
      <c r="I143" s="580">
        <f>IF(ISNUMBER(Regressions!I153),ROUND(Regressions!I153, 1), NA())</f>
        <v>78.099999999999994</v>
      </c>
      <c r="J143" s="581">
        <f>IF(ISNUMBER(Regressions!K153),ROUND(Regressions!K153, 1), NA())</f>
        <v>22</v>
      </c>
      <c r="K143" s="577" t="e">
        <f>IF(ISNUMBER(Regressions!L153),ROUND(Regressions!L153, 1), NA())</f>
        <v>#N/A</v>
      </c>
      <c r="L143" s="582">
        <f>IF(ISNUMBER(Regressions!M153),ROUND(Regressions!M153, 1), NA())</f>
        <v>17.399999999999999</v>
      </c>
      <c r="M143" s="579">
        <f>IF(ISNUMBER(Regressions!N153),ROUND(Regressions!N153, 1), NA())</f>
        <v>4.7</v>
      </c>
      <c r="N143" s="580">
        <f>IF(ISNUMBER(Regressions!O153),ROUND(Regressions!O153, 1), NA())</f>
        <v>78</v>
      </c>
      <c r="O143" s="581" t="e">
        <f>IF(ISNUMBER(Regressions!Q153),ROUND(Regressions!Q153, 1), NA())</f>
        <v>#N/A</v>
      </c>
      <c r="P143" s="577">
        <f>IF(ISNUMBER(Regressions!R153),ROUND(Regressions!R153, 1), NA())</f>
        <v>56.3</v>
      </c>
      <c r="Q143" s="583">
        <f>IF(ISNUMBER(Regressions!S153),ROUND(Regressions!S153, 1), NA())</f>
        <v>24.3</v>
      </c>
      <c r="R143" s="579">
        <f>IF(ISNUMBER(Regressions!T153),ROUND(Regressions!T153, 1), NA())</f>
        <v>32.1</v>
      </c>
      <c r="S143" s="580">
        <f>IF(ISNUMBER(Regressions!U153),ROUND(Regressions!U153, 1), NA())</f>
        <v>43.7</v>
      </c>
    </row>
    <row r="144" spans="1:19" x14ac:dyDescent="0.25">
      <c r="A144" s="572" t="str">
        <f>+Introduction!$C$7</f>
        <v>Tchad</v>
      </c>
      <c r="B144" s="573">
        <f>IF(ISBLANK(Regressions!B154), " ", Regressions!B154)</f>
        <v>2016</v>
      </c>
      <c r="C144" s="572" t="str">
        <f>HLOOKUP(Introduction!$G$4,nametranslations,28,FALSE)</f>
        <v>Primaire</v>
      </c>
      <c r="D144" s="575">
        <f>IF(ISBLANK(Regressions!D154), " ", Regressions!D154)</f>
        <v>2680921</v>
      </c>
      <c r="E144" s="576">
        <f>IF(ISNUMBER(Regressions!E154),ROUND(Regressions!E154, 1), NA())</f>
        <v>29.4</v>
      </c>
      <c r="F144" s="577">
        <f>IF(ISNUMBER(Regressions!F154),ROUND(Regressions!F154, 1), NA())</f>
        <v>24.4</v>
      </c>
      <c r="G144" s="578">
        <f>IF(ISNUMBER(Regressions!G154),ROUND(Regressions!G154, 1), NA())</f>
        <v>18.600000000000001</v>
      </c>
      <c r="H144" s="579">
        <f>IF(ISNUMBER(Regressions!H154),ROUND(Regressions!H154, 1), NA())</f>
        <v>5.9</v>
      </c>
      <c r="I144" s="580">
        <f>IF(ISNUMBER(Regressions!I154),ROUND(Regressions!I154, 1), NA())</f>
        <v>75.599999999999994</v>
      </c>
      <c r="J144" s="581">
        <f>IF(ISNUMBER(Regressions!K154),ROUND(Regressions!K154, 1), NA())</f>
        <v>22</v>
      </c>
      <c r="K144" s="577" t="e">
        <f>IF(ISNUMBER(Regressions!L154),ROUND(Regressions!L154, 1), NA())</f>
        <v>#N/A</v>
      </c>
      <c r="L144" s="582">
        <f>IF(ISNUMBER(Regressions!M154),ROUND(Regressions!M154, 1), NA())</f>
        <v>17.399999999999999</v>
      </c>
      <c r="M144" s="579">
        <f>IF(ISNUMBER(Regressions!N154),ROUND(Regressions!N154, 1), NA())</f>
        <v>4.7</v>
      </c>
      <c r="N144" s="580">
        <f>IF(ISNUMBER(Regressions!O154),ROUND(Regressions!O154, 1), NA())</f>
        <v>78</v>
      </c>
      <c r="O144" s="581">
        <f>IF(ISNUMBER(Regressions!Q154),ROUND(Regressions!Q154, 1), NA())</f>
        <v>43.3</v>
      </c>
      <c r="P144" s="577">
        <f>IF(ISNUMBER(Regressions!R154),ROUND(Regressions!R154, 1), NA())</f>
        <v>43.3</v>
      </c>
      <c r="Q144" s="583">
        <f>IF(ISNUMBER(Regressions!S154),ROUND(Regressions!S154, 1), NA())</f>
        <v>24.3</v>
      </c>
      <c r="R144" s="579">
        <f>IF(ISNUMBER(Regressions!T154),ROUND(Regressions!T154, 1), NA())</f>
        <v>19.100000000000001</v>
      </c>
      <c r="S144" s="580">
        <f>IF(ISNUMBER(Regressions!U154),ROUND(Regressions!U154, 1), NA())</f>
        <v>56.7</v>
      </c>
    </row>
    <row r="145" spans="1:19" x14ac:dyDescent="0.25">
      <c r="A145" s="572" t="str">
        <f>+Introduction!$C$7</f>
        <v>Tchad</v>
      </c>
      <c r="B145" s="573">
        <f>IF(ISBLANK(Regressions!B155), " ", Regressions!B155)</f>
        <v>2017</v>
      </c>
      <c r="C145" s="572" t="str">
        <f>HLOOKUP(Introduction!$G$4,nametranslations,28,FALSE)</f>
        <v>Primaire</v>
      </c>
      <c r="D145" s="575">
        <f>IF(ISBLANK(Regressions!D155), " ", Regressions!D155)</f>
        <v>2777046</v>
      </c>
      <c r="E145" s="576">
        <f>IF(ISNUMBER(Regressions!E155),ROUND(Regressions!E155, 1), NA())</f>
        <v>33.299999999999997</v>
      </c>
      <c r="F145" s="577">
        <f>IF(ISNUMBER(Regressions!F155),ROUND(Regressions!F155, 1), NA())</f>
        <v>27</v>
      </c>
      <c r="G145" s="578">
        <f>IF(ISNUMBER(Regressions!G155),ROUND(Regressions!G155, 1), NA())</f>
        <v>19.5</v>
      </c>
      <c r="H145" s="579">
        <f>IF(ISNUMBER(Regressions!H155),ROUND(Regressions!H155, 1), NA())</f>
        <v>7.4</v>
      </c>
      <c r="I145" s="580">
        <f>IF(ISNUMBER(Regressions!I155),ROUND(Regressions!I155, 1), NA())</f>
        <v>73</v>
      </c>
      <c r="J145" s="581">
        <f>IF(ISNUMBER(Regressions!K155),ROUND(Regressions!K155, 1), NA())</f>
        <v>22</v>
      </c>
      <c r="K145" s="577" t="e">
        <f>IF(ISNUMBER(Regressions!L155),ROUND(Regressions!L155, 1), NA())</f>
        <v>#N/A</v>
      </c>
      <c r="L145" s="582">
        <f>IF(ISNUMBER(Regressions!M155),ROUND(Regressions!M155, 1), NA())</f>
        <v>17.399999999999999</v>
      </c>
      <c r="M145" s="579">
        <f>IF(ISNUMBER(Regressions!N155),ROUND(Regressions!N155, 1), NA())</f>
        <v>4.7</v>
      </c>
      <c r="N145" s="580">
        <f>IF(ISNUMBER(Regressions!O155),ROUND(Regressions!O155, 1), NA())</f>
        <v>78</v>
      </c>
      <c r="O145" s="581">
        <f>IF(ISNUMBER(Regressions!Q155),ROUND(Regressions!Q155, 1), NA())</f>
        <v>43.3</v>
      </c>
      <c r="P145" s="577">
        <f>IF(ISNUMBER(Regressions!R155),ROUND(Regressions!R155, 1), NA())</f>
        <v>43.3</v>
      </c>
      <c r="Q145" s="583">
        <f>IF(ISNUMBER(Regressions!S155),ROUND(Regressions!S155, 1), NA())</f>
        <v>22.4</v>
      </c>
      <c r="R145" s="579">
        <f>IF(ISNUMBER(Regressions!T155),ROUND(Regressions!T155, 1), NA())</f>
        <v>21</v>
      </c>
      <c r="S145" s="580">
        <f>IF(ISNUMBER(Regressions!U155),ROUND(Regressions!U155, 1), NA())</f>
        <v>56.7</v>
      </c>
    </row>
    <row r="146" spans="1:19" x14ac:dyDescent="0.25">
      <c r="A146" s="572" t="str">
        <f>+Introduction!$C$7</f>
        <v>Tchad</v>
      </c>
      <c r="B146" s="573">
        <f>IF(ISBLANK(Regressions!B156), " ", Regressions!B156)</f>
        <v>2018</v>
      </c>
      <c r="C146" s="572" t="str">
        <f>HLOOKUP(Introduction!$G$4,nametranslations,28,FALSE)</f>
        <v>Primaire</v>
      </c>
      <c r="D146" s="575">
        <f>IF(ISBLANK(Regressions!D156), " ", Regressions!D156)</f>
        <v>2868821</v>
      </c>
      <c r="E146" s="576">
        <f>IF(ISNUMBER(Regressions!E156),ROUND(Regressions!E156, 1), NA())</f>
        <v>37.299999999999997</v>
      </c>
      <c r="F146" s="577">
        <f>IF(ISNUMBER(Regressions!F156),ROUND(Regressions!F156, 1), NA())</f>
        <v>29.5</v>
      </c>
      <c r="G146" s="578">
        <f>IF(ISNUMBER(Regressions!G156),ROUND(Regressions!G156, 1), NA())</f>
        <v>20.5</v>
      </c>
      <c r="H146" s="579">
        <f>IF(ISNUMBER(Regressions!H156),ROUND(Regressions!H156, 1), NA())</f>
        <v>9</v>
      </c>
      <c r="I146" s="580">
        <f>IF(ISNUMBER(Regressions!I156),ROUND(Regressions!I156, 1), NA())</f>
        <v>70.5</v>
      </c>
      <c r="J146" s="581">
        <f>IF(ISNUMBER(Regressions!K156),ROUND(Regressions!K156, 1), NA())</f>
        <v>22</v>
      </c>
      <c r="K146" s="577" t="e">
        <f>IF(ISNUMBER(Regressions!L156),ROUND(Regressions!L156, 1), NA())</f>
        <v>#N/A</v>
      </c>
      <c r="L146" s="582">
        <f>IF(ISNUMBER(Regressions!M156),ROUND(Regressions!M156, 1), NA())</f>
        <v>17.399999999999999</v>
      </c>
      <c r="M146" s="579">
        <f>IF(ISNUMBER(Regressions!N156),ROUND(Regressions!N156, 1), NA())</f>
        <v>4.7</v>
      </c>
      <c r="N146" s="580">
        <f>IF(ISNUMBER(Regressions!O156),ROUND(Regressions!O156, 1), NA())</f>
        <v>78</v>
      </c>
      <c r="O146" s="581">
        <f>IF(ISNUMBER(Regressions!Q156),ROUND(Regressions!Q156, 1), NA())</f>
        <v>43.3</v>
      </c>
      <c r="P146" s="577">
        <f>IF(ISNUMBER(Regressions!R156),ROUND(Regressions!R156, 1), NA())</f>
        <v>43.3</v>
      </c>
      <c r="Q146" s="583">
        <f>IF(ISNUMBER(Regressions!S156),ROUND(Regressions!S156, 1), NA())</f>
        <v>20.5</v>
      </c>
      <c r="R146" s="579">
        <f>IF(ISNUMBER(Regressions!T156),ROUND(Regressions!T156, 1), NA())</f>
        <v>22.8</v>
      </c>
      <c r="S146" s="580">
        <f>IF(ISNUMBER(Regressions!U156),ROUND(Regressions!U156, 1), NA())</f>
        <v>56.7</v>
      </c>
    </row>
    <row r="147" spans="1:19" x14ac:dyDescent="0.25">
      <c r="A147" s="572" t="str">
        <f>+Introduction!$C$7</f>
        <v>Tchad</v>
      </c>
      <c r="B147" s="573">
        <f>IF(ISBLANK(Regressions!B157), " ", Regressions!B157)</f>
        <v>2019</v>
      </c>
      <c r="C147" s="572" t="str">
        <f>HLOOKUP(Introduction!$G$4,nametranslations,28,FALSE)</f>
        <v>Primaire</v>
      </c>
      <c r="D147" s="575">
        <f>IF(ISBLANK(Regressions!D157), " ", Regressions!D157)</f>
        <v>2965000</v>
      </c>
      <c r="E147" s="576">
        <f>IF(ISNUMBER(Regressions!E157),ROUND(Regressions!E157, 1), NA())</f>
        <v>41.2</v>
      </c>
      <c r="F147" s="577">
        <f>IF(ISNUMBER(Regressions!F157),ROUND(Regressions!F157, 1), NA())</f>
        <v>32</v>
      </c>
      <c r="G147" s="578">
        <f>IF(ISNUMBER(Regressions!G157),ROUND(Regressions!G157, 1), NA())</f>
        <v>21.4</v>
      </c>
      <c r="H147" s="579">
        <f>IF(ISNUMBER(Regressions!H157),ROUND(Regressions!H157, 1), NA())</f>
        <v>10.6</v>
      </c>
      <c r="I147" s="580">
        <f>IF(ISNUMBER(Regressions!I157),ROUND(Regressions!I157, 1), NA())</f>
        <v>68</v>
      </c>
      <c r="J147" s="581">
        <f>IF(ISNUMBER(Regressions!K157),ROUND(Regressions!K157, 1), NA())</f>
        <v>22</v>
      </c>
      <c r="K147" s="577" t="e">
        <f>IF(ISNUMBER(Regressions!L157),ROUND(Regressions!L157, 1), NA())</f>
        <v>#N/A</v>
      </c>
      <c r="L147" s="582">
        <f>IF(ISNUMBER(Regressions!M157),ROUND(Regressions!M157, 1), NA())</f>
        <v>17.399999999999999</v>
      </c>
      <c r="M147" s="579">
        <f>IF(ISNUMBER(Regressions!N157),ROUND(Regressions!N157, 1), NA())</f>
        <v>4.7</v>
      </c>
      <c r="N147" s="580">
        <f>IF(ISNUMBER(Regressions!O157),ROUND(Regressions!O157, 1), NA())</f>
        <v>78</v>
      </c>
      <c r="O147" s="581">
        <f>IF(ISNUMBER(Regressions!Q157),ROUND(Regressions!Q157, 1), NA())</f>
        <v>43.3</v>
      </c>
      <c r="P147" s="577">
        <f>IF(ISNUMBER(Regressions!R157),ROUND(Regressions!R157, 1), NA())</f>
        <v>43.3</v>
      </c>
      <c r="Q147" s="583">
        <f>IF(ISNUMBER(Regressions!S157),ROUND(Regressions!S157, 1), NA())</f>
        <v>18.600000000000001</v>
      </c>
      <c r="R147" s="579">
        <f>IF(ISNUMBER(Regressions!T157),ROUND(Regressions!T157, 1), NA())</f>
        <v>24.7</v>
      </c>
      <c r="S147" s="580">
        <f>IF(ISNUMBER(Regressions!U157),ROUND(Regressions!U157, 1), NA())</f>
        <v>56.7</v>
      </c>
    </row>
    <row r="148" spans="1:19" x14ac:dyDescent="0.25">
      <c r="A148" s="572" t="str">
        <f>+Introduction!$C$7</f>
        <v>Tchad</v>
      </c>
      <c r="B148" s="573">
        <f>IF(ISBLANK(Regressions!B158), " ", Regressions!B158)</f>
        <v>2020</v>
      </c>
      <c r="C148" s="572" t="str">
        <f>HLOOKUP(Introduction!$G$4,nametranslations,28,FALSE)</f>
        <v>Primaire</v>
      </c>
      <c r="D148" s="575">
        <f>IF(ISBLANK(Regressions!D158), " ", Regressions!D158)</f>
        <v>3057675</v>
      </c>
      <c r="E148" s="576">
        <f>IF(ISNUMBER(Regressions!E158),ROUND(Regressions!E158, 1), NA())</f>
        <v>45.1</v>
      </c>
      <c r="F148" s="577">
        <f>IF(ISNUMBER(Regressions!F158),ROUND(Regressions!F158, 1), NA())</f>
        <v>34.5</v>
      </c>
      <c r="G148" s="578">
        <f>IF(ISNUMBER(Regressions!G158),ROUND(Regressions!G158, 1), NA())</f>
        <v>22.4</v>
      </c>
      <c r="H148" s="579">
        <f>IF(ISNUMBER(Regressions!H158),ROUND(Regressions!H158, 1), NA())</f>
        <v>12.1</v>
      </c>
      <c r="I148" s="580">
        <f>IF(ISNUMBER(Regressions!I158),ROUND(Regressions!I158, 1), NA())</f>
        <v>65.5</v>
      </c>
      <c r="J148" s="581" t="e">
        <f>IF(ISNUMBER(Regressions!K158),ROUND(Regressions!K158, 1), NA())</f>
        <v>#N/A</v>
      </c>
      <c r="K148" s="577" t="e">
        <f>IF(ISNUMBER(Regressions!L158),ROUND(Regressions!L158, 1), NA())</f>
        <v>#N/A</v>
      </c>
      <c r="L148" s="582">
        <f>IF(ISNUMBER(Regressions!M158),ROUND(Regressions!M158, 1), NA())</f>
        <v>17.399999999999999</v>
      </c>
      <c r="M148" s="579" t="e">
        <f>IF(ISNUMBER(Regressions!N158),ROUND(Regressions!N158, 1), NA())</f>
        <v>#N/A</v>
      </c>
      <c r="N148" s="580" t="e">
        <f>IF(ISNUMBER(Regressions!O158),ROUND(Regressions!O158, 1), NA())</f>
        <v>#N/A</v>
      </c>
      <c r="O148" s="581">
        <f>IF(ISNUMBER(Regressions!Q158),ROUND(Regressions!Q158, 1), NA())</f>
        <v>43.3</v>
      </c>
      <c r="P148" s="577">
        <f>IF(ISNUMBER(Regressions!R158),ROUND(Regressions!R158, 1), NA())</f>
        <v>43.3</v>
      </c>
      <c r="Q148" s="583">
        <f>IF(ISNUMBER(Regressions!S158),ROUND(Regressions!S158, 1), NA())</f>
        <v>16.7</v>
      </c>
      <c r="R148" s="579">
        <f>IF(ISNUMBER(Regressions!T158),ROUND(Regressions!T158, 1), NA())</f>
        <v>26.6</v>
      </c>
      <c r="S148" s="580">
        <f>IF(ISNUMBER(Regressions!U158),ROUND(Regressions!U158, 1), NA())</f>
        <v>56.7</v>
      </c>
    </row>
    <row r="149" spans="1:19" x14ac:dyDescent="0.25">
      <c r="A149" s="572" t="str">
        <f>+Introduction!$C$7</f>
        <v>Tchad</v>
      </c>
      <c r="B149" s="573">
        <f>IF(ISBLANK(Regressions!B159), " ", Regressions!B159)</f>
        <v>2021</v>
      </c>
      <c r="C149" s="572" t="str">
        <f>HLOOKUP(Introduction!$G$4,nametranslations,28,FALSE)</f>
        <v>Primaire</v>
      </c>
      <c r="D149" s="575">
        <f>IF(ISBLANK(Regressions!D159), " ", Regressions!D159)</f>
        <v>3156713</v>
      </c>
      <c r="E149" s="581">
        <f>IF(ISNUMBER(Regressions!E159),ROUND(Regressions!E159, 1), NA())</f>
        <v>49.1</v>
      </c>
      <c r="F149" s="584">
        <f>IF(ISNUMBER(Regressions!F159),ROUND(Regressions!F159, 1), NA())</f>
        <v>37.1</v>
      </c>
      <c r="G149" s="585">
        <f>IF(ISNUMBER(Regressions!G159),ROUND(Regressions!G159, 1), NA())</f>
        <v>23.4</v>
      </c>
      <c r="H149" s="579">
        <f>IF(ISNUMBER(Regressions!H159),ROUND(Regressions!H159, 1), NA())</f>
        <v>13.7</v>
      </c>
      <c r="I149" s="580">
        <f>IF(ISNUMBER(Regressions!I159),ROUND(Regressions!I159, 1), NA())</f>
        <v>62.9</v>
      </c>
      <c r="J149" s="581" t="e">
        <f>IF(ISNUMBER(Regressions!K159),ROUND(Regressions!K159, 1), NA())</f>
        <v>#N/A</v>
      </c>
      <c r="K149" s="584" t="e">
        <f>IF(ISNUMBER(Regressions!L159),ROUND(Regressions!L159, 1), NA())</f>
        <v>#N/A</v>
      </c>
      <c r="L149" s="586">
        <f>IF(ISNUMBER(Regressions!M159),ROUND(Regressions!M159, 1), NA())</f>
        <v>17.399999999999999</v>
      </c>
      <c r="M149" s="579" t="e">
        <f>IF(ISNUMBER(Regressions!N159),ROUND(Regressions!N159, 1), NA())</f>
        <v>#N/A</v>
      </c>
      <c r="N149" s="580" t="e">
        <f>IF(ISNUMBER(Regressions!O159),ROUND(Regressions!O159, 1), NA())</f>
        <v>#N/A</v>
      </c>
      <c r="O149" s="581">
        <f>IF(ISNUMBER(Regressions!Q159),ROUND(Regressions!Q159, 1), NA())</f>
        <v>43.3</v>
      </c>
      <c r="P149" s="584">
        <f>IF(ISNUMBER(Regressions!R159),ROUND(Regressions!R159, 1), NA())</f>
        <v>43.3</v>
      </c>
      <c r="Q149" s="587">
        <f>IF(ISNUMBER(Regressions!S159),ROUND(Regressions!S159, 1), NA())</f>
        <v>14.9</v>
      </c>
      <c r="R149" s="579">
        <f>IF(ISNUMBER(Regressions!T159),ROUND(Regressions!T159, 1), NA())</f>
        <v>28.5</v>
      </c>
      <c r="S149" s="580">
        <f>IF(ISNUMBER(Regressions!U159),ROUND(Regressions!U159, 1), NA())</f>
        <v>56.7</v>
      </c>
    </row>
    <row r="150" spans="1:19" x14ac:dyDescent="0.25">
      <c r="A150" s="572" t="str">
        <f>+Introduction!$C$7</f>
        <v>Tchad</v>
      </c>
      <c r="B150" s="573">
        <f>IF(ISBLANK(Regressions!B160), " ", Regressions!B160)</f>
        <v>2022</v>
      </c>
      <c r="C150" s="572" t="str">
        <f>HLOOKUP(Introduction!$G$4,nametranslations,28,FALSE)</f>
        <v>Primaire</v>
      </c>
      <c r="D150" s="575">
        <f>IF(ISBLANK(Regressions!D160), " ", Regressions!D160)</f>
        <v>3254896</v>
      </c>
      <c r="E150" s="576">
        <f>IF(ISNUMBER(Regressions!E160),ROUND(Regressions!E160, 1), NA())</f>
        <v>53</v>
      </c>
      <c r="F150" s="577">
        <f>IF(ISNUMBER(Regressions!F160),ROUND(Regressions!F160, 1), NA())</f>
        <v>39.6</v>
      </c>
      <c r="G150" s="578">
        <f>IF(ISNUMBER(Regressions!G160),ROUND(Regressions!G160, 1), NA())</f>
        <v>24.3</v>
      </c>
      <c r="H150" s="579">
        <f>IF(ISNUMBER(Regressions!H160),ROUND(Regressions!H160, 1), NA())</f>
        <v>15.3</v>
      </c>
      <c r="I150" s="580">
        <f>IF(ISNUMBER(Regressions!I160),ROUND(Regressions!I160, 1), NA())</f>
        <v>60.4</v>
      </c>
      <c r="J150" s="581" t="e">
        <f>IF(ISNUMBER(Regressions!K160),ROUND(Regressions!K160, 1), NA())</f>
        <v>#N/A</v>
      </c>
      <c r="K150" s="577" t="e">
        <f>IF(ISNUMBER(Regressions!L160),ROUND(Regressions!L160, 1), NA())</f>
        <v>#N/A</v>
      </c>
      <c r="L150" s="582">
        <f>IF(ISNUMBER(Regressions!M160),ROUND(Regressions!M160, 1), NA())</f>
        <v>17.399999999999999</v>
      </c>
      <c r="M150" s="579" t="e">
        <f>IF(ISNUMBER(Regressions!N160),ROUND(Regressions!N160, 1), NA())</f>
        <v>#N/A</v>
      </c>
      <c r="N150" s="580" t="e">
        <f>IF(ISNUMBER(Regressions!O160),ROUND(Regressions!O160, 1), NA())</f>
        <v>#N/A</v>
      </c>
      <c r="O150" s="581">
        <f>IF(ISNUMBER(Regressions!Q160),ROUND(Regressions!Q160, 1), NA())</f>
        <v>43.3</v>
      </c>
      <c r="P150" s="577">
        <f>IF(ISNUMBER(Regressions!R160),ROUND(Regressions!R160, 1), NA())</f>
        <v>43.3</v>
      </c>
      <c r="Q150" s="583">
        <f>IF(ISNUMBER(Regressions!S160),ROUND(Regressions!S160, 1), NA())</f>
        <v>13</v>
      </c>
      <c r="R150" s="579">
        <f>IF(ISNUMBER(Regressions!T160),ROUND(Regressions!T160, 1), NA())</f>
        <v>30.4</v>
      </c>
      <c r="S150" s="580">
        <f>IF(ISNUMBER(Regressions!U160),ROUND(Regressions!U160, 1), NA())</f>
        <v>56.7</v>
      </c>
    </row>
    <row r="151" spans="1:19" x14ac:dyDescent="0.25">
      <c r="A151" s="572" t="str">
        <f>+Introduction!$C$7</f>
        <v>Tchad</v>
      </c>
      <c r="B151" s="573">
        <f>IF(ISBLANK(Regressions!B161), " ", Regressions!B161)</f>
        <v>2023</v>
      </c>
      <c r="C151" s="572" t="str">
        <f>HLOOKUP(Introduction!$G$4,nametranslations,28,FALSE)</f>
        <v>Primaire</v>
      </c>
      <c r="D151" s="575">
        <f>IF(ISBLANK(Regressions!D161), " ", Regressions!D161)</f>
        <v>3345432</v>
      </c>
      <c r="E151" s="576">
        <f>IF(ISNUMBER(Regressions!E161),ROUND(Regressions!E161, 1), NA())</f>
        <v>56.9</v>
      </c>
      <c r="F151" s="577">
        <f>IF(ISNUMBER(Regressions!F161),ROUND(Regressions!F161, 1), NA())</f>
        <v>42.1</v>
      </c>
      <c r="G151" s="578">
        <f>IF(ISNUMBER(Regressions!G161),ROUND(Regressions!G161, 1), NA())</f>
        <v>25.3</v>
      </c>
      <c r="H151" s="579">
        <f>IF(ISNUMBER(Regressions!H161),ROUND(Regressions!H161, 1), NA())</f>
        <v>16.8</v>
      </c>
      <c r="I151" s="580">
        <f>IF(ISNUMBER(Regressions!I161),ROUND(Regressions!I161, 1), NA())</f>
        <v>57.9</v>
      </c>
      <c r="J151" s="581" t="e">
        <f>IF(ISNUMBER(Regressions!K161),ROUND(Regressions!K161, 1), NA())</f>
        <v>#N/A</v>
      </c>
      <c r="K151" s="577" t="e">
        <f>IF(ISNUMBER(Regressions!L161),ROUND(Regressions!L161, 1), NA())</f>
        <v>#N/A</v>
      </c>
      <c r="L151" s="582">
        <f>IF(ISNUMBER(Regressions!M161),ROUND(Regressions!M161, 1), NA())</f>
        <v>17.399999999999999</v>
      </c>
      <c r="M151" s="579" t="e">
        <f>IF(ISNUMBER(Regressions!N161),ROUND(Regressions!N161, 1), NA())</f>
        <v>#N/A</v>
      </c>
      <c r="N151" s="580" t="e">
        <f>IF(ISNUMBER(Regressions!O161),ROUND(Regressions!O161, 1), NA())</f>
        <v>#N/A</v>
      </c>
      <c r="O151" s="581">
        <f>IF(ISNUMBER(Regressions!Q161),ROUND(Regressions!Q161, 1), NA())</f>
        <v>43.3</v>
      </c>
      <c r="P151" s="577">
        <f>IF(ISNUMBER(Regressions!R161),ROUND(Regressions!R161, 1), NA())</f>
        <v>43.3</v>
      </c>
      <c r="Q151" s="583">
        <f>IF(ISNUMBER(Regressions!S161),ROUND(Regressions!S161, 1), NA())</f>
        <v>11.1</v>
      </c>
      <c r="R151" s="579">
        <f>IF(ISNUMBER(Regressions!T161),ROUND(Regressions!T161, 1), NA())</f>
        <v>32.200000000000003</v>
      </c>
      <c r="S151" s="580">
        <f>IF(ISNUMBER(Regressions!U161),ROUND(Regressions!U161, 1), NA())</f>
        <v>56.7</v>
      </c>
    </row>
    <row r="152" spans="1:19" x14ac:dyDescent="0.25">
      <c r="A152" s="572" t="str">
        <f>+Introduction!$C$7</f>
        <v>Tchad</v>
      </c>
      <c r="B152" s="573">
        <f>IF(ISBLANK(Regressions!B162), " ", Regressions!B162)</f>
        <v>2024</v>
      </c>
      <c r="C152" s="572" t="str">
        <f>HLOOKUP(Introduction!$G$4,nametranslations,28,FALSE)</f>
        <v>Primaire</v>
      </c>
      <c r="D152" s="575">
        <f>IF(ISBLANK(Regressions!D162), " ", Regressions!D162)</f>
        <v>3447174</v>
      </c>
      <c r="E152" s="576">
        <f>IF(ISNUMBER(Regressions!E162),ROUND(Regressions!E162, 1), NA())</f>
        <v>60.9</v>
      </c>
      <c r="F152" s="577">
        <f>IF(ISNUMBER(Regressions!F162),ROUND(Regressions!F162, 1), NA())</f>
        <v>44.6</v>
      </c>
      <c r="G152" s="578">
        <f>IF(ISNUMBER(Regressions!G162),ROUND(Regressions!G162, 1), NA())</f>
        <v>26.2</v>
      </c>
      <c r="H152" s="579">
        <f>IF(ISNUMBER(Regressions!H162),ROUND(Regressions!H162, 1), NA())</f>
        <v>18.399999999999999</v>
      </c>
      <c r="I152" s="580">
        <f>IF(ISNUMBER(Regressions!I162),ROUND(Regressions!I162, 1), NA())</f>
        <v>55.4</v>
      </c>
      <c r="J152" s="581" t="e">
        <f>IF(ISNUMBER(Regressions!K162),ROUND(Regressions!K162, 1), NA())</f>
        <v>#N/A</v>
      </c>
      <c r="K152" s="577" t="e">
        <f>IF(ISNUMBER(Regressions!L162),ROUND(Regressions!L162, 1), NA())</f>
        <v>#N/A</v>
      </c>
      <c r="L152" s="582">
        <f>IF(ISNUMBER(Regressions!M162),ROUND(Regressions!M162, 1), NA())</f>
        <v>17.399999999999999</v>
      </c>
      <c r="M152" s="579" t="e">
        <f>IF(ISNUMBER(Regressions!N162),ROUND(Regressions!N162, 1), NA())</f>
        <v>#N/A</v>
      </c>
      <c r="N152" s="580" t="e">
        <f>IF(ISNUMBER(Regressions!O162),ROUND(Regressions!O162, 1), NA())</f>
        <v>#N/A</v>
      </c>
      <c r="O152" s="581">
        <f>IF(ISNUMBER(Regressions!Q162),ROUND(Regressions!Q162, 1), NA())</f>
        <v>43.3</v>
      </c>
      <c r="P152" s="577">
        <f>IF(ISNUMBER(Regressions!R162),ROUND(Regressions!R162, 1), NA())</f>
        <v>43.3</v>
      </c>
      <c r="Q152" s="583">
        <f>IF(ISNUMBER(Regressions!S162),ROUND(Regressions!S162, 1), NA())</f>
        <v>9.1999999999999993</v>
      </c>
      <c r="R152" s="579">
        <f>IF(ISNUMBER(Regressions!T162),ROUND(Regressions!T162, 1), NA())</f>
        <v>34.1</v>
      </c>
      <c r="S152" s="580">
        <f>IF(ISNUMBER(Regressions!U162),ROUND(Regressions!U162, 1), NA())</f>
        <v>56.7</v>
      </c>
    </row>
    <row r="153" spans="1:19" x14ac:dyDescent="0.25">
      <c r="A153" s="588" t="str">
        <f>+Introduction!$C$7</f>
        <v>Tchad</v>
      </c>
      <c r="B153" s="589">
        <f>IF(ISBLANK(Regressions!B163), " ", Regressions!B163)</f>
        <v>2025</v>
      </c>
      <c r="C153" s="588" t="str">
        <f>HLOOKUP(Introduction!$G$4,nametranslations,28,FALSE)</f>
        <v>Primaire</v>
      </c>
      <c r="D153" s="590">
        <f>IF(ISBLANK(Regressions!D163), " ", Regressions!D163)</f>
        <v>3449916</v>
      </c>
      <c r="E153" s="591">
        <f>IF(ISNUMBER(Regressions!E163),ROUND(Regressions!E163, 1), NA())</f>
        <v>64.8</v>
      </c>
      <c r="F153" s="592">
        <f>IF(ISNUMBER(Regressions!F163),ROUND(Regressions!F163, 1), NA())</f>
        <v>47.1</v>
      </c>
      <c r="G153" s="593">
        <f>IF(ISNUMBER(Regressions!G163),ROUND(Regressions!G163, 1), NA())</f>
        <v>27.2</v>
      </c>
      <c r="H153" s="594">
        <f>IF(ISNUMBER(Regressions!H163),ROUND(Regressions!H163, 1), NA())</f>
        <v>19.899999999999999</v>
      </c>
      <c r="I153" s="595">
        <f>IF(ISNUMBER(Regressions!I163),ROUND(Regressions!I163, 1), NA())</f>
        <v>52.9</v>
      </c>
      <c r="J153" s="596" t="e">
        <f>IF(ISNUMBER(Regressions!K163),ROUND(Regressions!K163, 1), NA())</f>
        <v>#N/A</v>
      </c>
      <c r="K153" s="592" t="e">
        <f>IF(ISNUMBER(Regressions!L163),ROUND(Regressions!L163, 1), NA())</f>
        <v>#N/A</v>
      </c>
      <c r="L153" s="597">
        <f>IF(ISNUMBER(Regressions!M163),ROUND(Regressions!M163, 1), NA())</f>
        <v>17.399999999999999</v>
      </c>
      <c r="M153" s="594" t="e">
        <f>IF(ISNUMBER(Regressions!N163),ROUND(Regressions!N163, 1), NA())</f>
        <v>#N/A</v>
      </c>
      <c r="N153" s="595" t="e">
        <f>IF(ISNUMBER(Regressions!O163),ROUND(Regressions!O163, 1), NA())</f>
        <v>#N/A</v>
      </c>
      <c r="O153" s="596">
        <f>IF(ISNUMBER(Regressions!Q163),ROUND(Regressions!Q163, 1), NA())</f>
        <v>43.3</v>
      </c>
      <c r="P153" s="592">
        <f>IF(ISNUMBER(Regressions!R163),ROUND(Regressions!R163, 1), NA())</f>
        <v>43.3</v>
      </c>
      <c r="Q153" s="598">
        <f>IF(ISNUMBER(Regressions!S163),ROUND(Regressions!S163, 1), NA())</f>
        <v>9.1999999999999993</v>
      </c>
      <c r="R153" s="594">
        <f>IF(ISNUMBER(Regressions!T163),ROUND(Regressions!T163, 1), NA())</f>
        <v>34.1</v>
      </c>
      <c r="S153" s="595">
        <f>IF(ISNUMBER(Regressions!U163),ROUND(Regressions!U163, 1), NA())</f>
        <v>56.7</v>
      </c>
    </row>
    <row r="154" spans="1:19" hidden="1" x14ac:dyDescent="0.25">
      <c r="A154" s="572" t="str">
        <f>+Introduction!$C$7</f>
        <v>Tchad</v>
      </c>
      <c r="B154" s="573">
        <f>IF(ISBLANK(Regressions!B164), " ", Regressions!B164)</f>
        <v>2026</v>
      </c>
      <c r="C154" s="572" t="str">
        <f>HLOOKUP(Introduction!$G$4,nametranslations,28,FALSE)</f>
        <v>Primaire</v>
      </c>
      <c r="D154" s="575" t="str">
        <f>IF(ISBLANK(Regressions!D164), " ", Regressions!D164)</f>
        <v xml:space="preserve"> </v>
      </c>
      <c r="E154" s="576">
        <f>IF(ISNUMBER(Regressions!E164),ROUND(Regressions!E164, 1), NA())</f>
        <v>68.7</v>
      </c>
      <c r="F154" s="577">
        <f>IF(ISNUMBER(Regressions!F164),ROUND(Regressions!F164, 1), NA())</f>
        <v>49.7</v>
      </c>
      <c r="G154" s="578">
        <f>IF(ISNUMBER(Regressions!G164),ROUND(Regressions!G164, 1), NA())</f>
        <v>28.2</v>
      </c>
      <c r="H154" s="579">
        <f>IF(ISNUMBER(Regressions!H164),ROUND(Regressions!H164, 1), NA())</f>
        <v>21.5</v>
      </c>
      <c r="I154" s="580">
        <f>IF(ISNUMBER(Regressions!I164),ROUND(Regressions!I164, 1), NA())</f>
        <v>50.3</v>
      </c>
      <c r="J154" s="581" t="e">
        <f>IF(ISNUMBER(Regressions!K164),ROUND(Regressions!K164, 1), NA())</f>
        <v>#N/A</v>
      </c>
      <c r="K154" s="577" t="e">
        <f>IF(ISNUMBER(Regressions!L164),ROUND(Regressions!L164, 1), NA())</f>
        <v>#N/A</v>
      </c>
      <c r="L154" s="582">
        <f>IF(ISNUMBER(Regressions!M164),ROUND(Regressions!M164, 1), NA())</f>
        <v>17.399999999999999</v>
      </c>
      <c r="M154" s="579" t="e">
        <f>IF(ISNUMBER(Regressions!N164),ROUND(Regressions!N164, 1), NA())</f>
        <v>#N/A</v>
      </c>
      <c r="N154" s="580" t="e">
        <f>IF(ISNUMBER(Regressions!O164),ROUND(Regressions!O164, 1), NA())</f>
        <v>#N/A</v>
      </c>
      <c r="O154" s="581">
        <f>IF(ISNUMBER(Regressions!Q164),ROUND(Regressions!Q164, 1), NA())</f>
        <v>43.3</v>
      </c>
      <c r="P154" s="577">
        <f>IF(ISNUMBER(Regressions!R164),ROUND(Regressions!R164, 1), NA())</f>
        <v>43.3</v>
      </c>
      <c r="Q154" s="583">
        <f>IF(ISNUMBER(Regressions!S164),ROUND(Regressions!S164, 1), NA())</f>
        <v>9.1999999999999993</v>
      </c>
      <c r="R154" s="579">
        <f>IF(ISNUMBER(Regressions!T164),ROUND(Regressions!T164, 1), NA())</f>
        <v>34.1</v>
      </c>
      <c r="S154" s="580">
        <f>IF(ISNUMBER(Regressions!U164),ROUND(Regressions!U164, 1), NA())</f>
        <v>56.7</v>
      </c>
    </row>
    <row r="155" spans="1:19" hidden="1" x14ac:dyDescent="0.25">
      <c r="A155" s="572" t="str">
        <f>+Introduction!$C$7</f>
        <v>Tchad</v>
      </c>
      <c r="B155" s="573">
        <f>IF(ISBLANK(Regressions!B165), " ", Regressions!B165)</f>
        <v>2027</v>
      </c>
      <c r="C155" s="572" t="str">
        <f>HLOOKUP(Introduction!$G$4,nametranslations,28,FALSE)</f>
        <v>Primaire</v>
      </c>
      <c r="D155" s="575" t="str">
        <f>IF(ISBLANK(Regressions!D165), " ", Regressions!D165)</f>
        <v xml:space="preserve"> </v>
      </c>
      <c r="E155" s="576">
        <f>IF(ISNUMBER(Regressions!E165),ROUND(Regressions!E165, 1), NA())</f>
        <v>68.7</v>
      </c>
      <c r="F155" s="577">
        <f>IF(ISNUMBER(Regressions!F165),ROUND(Regressions!F165, 1), NA())</f>
        <v>49.7</v>
      </c>
      <c r="G155" s="578">
        <f>IF(ISNUMBER(Regressions!G165),ROUND(Regressions!G165, 1), NA())</f>
        <v>28.2</v>
      </c>
      <c r="H155" s="579">
        <f>IF(ISNUMBER(Regressions!H165),ROUND(Regressions!H165, 1), NA())</f>
        <v>21.5</v>
      </c>
      <c r="I155" s="580">
        <f>IF(ISNUMBER(Regressions!I165),ROUND(Regressions!I165, 1), NA())</f>
        <v>50.3</v>
      </c>
      <c r="J155" s="581" t="e">
        <f>IF(ISNUMBER(Regressions!K165),ROUND(Regressions!K165, 1), NA())</f>
        <v>#N/A</v>
      </c>
      <c r="K155" s="577" t="e">
        <f>IF(ISNUMBER(Regressions!L165),ROUND(Regressions!L165, 1), NA())</f>
        <v>#N/A</v>
      </c>
      <c r="L155" s="582">
        <f>IF(ISNUMBER(Regressions!M165),ROUND(Regressions!M165, 1), NA())</f>
        <v>17.399999999999999</v>
      </c>
      <c r="M155" s="579" t="e">
        <f>IF(ISNUMBER(Regressions!N165),ROUND(Regressions!N165, 1), NA())</f>
        <v>#N/A</v>
      </c>
      <c r="N155" s="580" t="e">
        <f>IF(ISNUMBER(Regressions!O165),ROUND(Regressions!O165, 1), NA())</f>
        <v>#N/A</v>
      </c>
      <c r="O155" s="581">
        <f>IF(ISNUMBER(Regressions!Q165),ROUND(Regressions!Q165, 1), NA())</f>
        <v>43.3</v>
      </c>
      <c r="P155" s="577">
        <f>IF(ISNUMBER(Regressions!R165),ROUND(Regressions!R165, 1), NA())</f>
        <v>43.3</v>
      </c>
      <c r="Q155" s="583">
        <f>IF(ISNUMBER(Regressions!S165),ROUND(Regressions!S165, 1), NA())</f>
        <v>9.1999999999999993</v>
      </c>
      <c r="R155" s="579">
        <f>IF(ISNUMBER(Regressions!T165),ROUND(Regressions!T165, 1), NA())</f>
        <v>34.1</v>
      </c>
      <c r="S155" s="580">
        <f>IF(ISNUMBER(Regressions!U165),ROUND(Regressions!U165, 1), NA())</f>
        <v>56.7</v>
      </c>
    </row>
    <row r="156" spans="1:19" hidden="1" x14ac:dyDescent="0.25">
      <c r="A156" s="572" t="str">
        <f>+Introduction!$C$7</f>
        <v>Tchad</v>
      </c>
      <c r="B156" s="573">
        <f>IF(ISBLANK(Regressions!B166), " ", Regressions!B166)</f>
        <v>2028</v>
      </c>
      <c r="C156" s="572" t="str">
        <f>HLOOKUP(Introduction!$G$4,nametranslations,28,FALSE)</f>
        <v>Primaire</v>
      </c>
      <c r="D156" s="575" t="str">
        <f>IF(ISBLANK(Regressions!D166), " ", Regressions!D166)</f>
        <v xml:space="preserve"> </v>
      </c>
      <c r="E156" s="576">
        <f>IF(ISNUMBER(Regressions!E166),ROUND(Regressions!E166, 1), NA())</f>
        <v>68.7</v>
      </c>
      <c r="F156" s="577">
        <f>IF(ISNUMBER(Regressions!F166),ROUND(Regressions!F166, 1), NA())</f>
        <v>49.7</v>
      </c>
      <c r="G156" s="578">
        <f>IF(ISNUMBER(Regressions!G166),ROUND(Regressions!G166, 1), NA())</f>
        <v>28.2</v>
      </c>
      <c r="H156" s="579">
        <f>IF(ISNUMBER(Regressions!H166),ROUND(Regressions!H166, 1), NA())</f>
        <v>21.5</v>
      </c>
      <c r="I156" s="580">
        <f>IF(ISNUMBER(Regressions!I166),ROUND(Regressions!I166, 1), NA())</f>
        <v>50.3</v>
      </c>
      <c r="J156" s="581" t="e">
        <f>IF(ISNUMBER(Regressions!K166),ROUND(Regressions!K166, 1), NA())</f>
        <v>#N/A</v>
      </c>
      <c r="K156" s="577" t="e">
        <f>IF(ISNUMBER(Regressions!L166),ROUND(Regressions!L166, 1), NA())</f>
        <v>#N/A</v>
      </c>
      <c r="L156" s="582">
        <f>IF(ISNUMBER(Regressions!M166),ROUND(Regressions!M166, 1), NA())</f>
        <v>17.399999999999999</v>
      </c>
      <c r="M156" s="579" t="e">
        <f>IF(ISNUMBER(Regressions!N166),ROUND(Regressions!N166, 1), NA())</f>
        <v>#N/A</v>
      </c>
      <c r="N156" s="580" t="e">
        <f>IF(ISNUMBER(Regressions!O166),ROUND(Regressions!O166, 1), NA())</f>
        <v>#N/A</v>
      </c>
      <c r="O156" s="581">
        <f>IF(ISNUMBER(Regressions!Q166),ROUND(Regressions!Q166, 1), NA())</f>
        <v>43.3</v>
      </c>
      <c r="P156" s="577">
        <f>IF(ISNUMBER(Regressions!R166),ROUND(Regressions!R166, 1), NA())</f>
        <v>43.3</v>
      </c>
      <c r="Q156" s="583">
        <f>IF(ISNUMBER(Regressions!S166),ROUND(Regressions!S166, 1), NA())</f>
        <v>9.1999999999999993</v>
      </c>
      <c r="R156" s="579">
        <f>IF(ISNUMBER(Regressions!T166),ROUND(Regressions!T166, 1), NA())</f>
        <v>34.1</v>
      </c>
      <c r="S156" s="580">
        <f>IF(ISNUMBER(Regressions!U166),ROUND(Regressions!U166, 1), NA())</f>
        <v>56.7</v>
      </c>
    </row>
    <row r="157" spans="1:19" hidden="1" x14ac:dyDescent="0.25">
      <c r="A157" s="572" t="str">
        <f>+Introduction!$C$7</f>
        <v>Tchad</v>
      </c>
      <c r="B157" s="573">
        <f>IF(ISBLANK(Regressions!B167), " ", Regressions!B167)</f>
        <v>2029</v>
      </c>
      <c r="C157" s="572" t="str">
        <f>HLOOKUP(Introduction!$G$4,nametranslations,28,FALSE)</f>
        <v>Primaire</v>
      </c>
      <c r="D157" s="575" t="str">
        <f>IF(ISBLANK(Regressions!D167), " ", Regressions!D167)</f>
        <v xml:space="preserve"> </v>
      </c>
      <c r="E157" s="576">
        <f>IF(ISNUMBER(Regressions!E167),ROUND(Regressions!E167, 1), NA())</f>
        <v>68.7</v>
      </c>
      <c r="F157" s="577">
        <f>IF(ISNUMBER(Regressions!F167),ROUND(Regressions!F167, 1), NA())</f>
        <v>49.7</v>
      </c>
      <c r="G157" s="578">
        <f>IF(ISNUMBER(Regressions!G167),ROUND(Regressions!G167, 1), NA())</f>
        <v>28.2</v>
      </c>
      <c r="H157" s="579">
        <f>IF(ISNUMBER(Regressions!H167),ROUND(Regressions!H167, 1), NA())</f>
        <v>21.5</v>
      </c>
      <c r="I157" s="580">
        <f>IF(ISNUMBER(Regressions!I167),ROUND(Regressions!I167, 1), NA())</f>
        <v>50.3</v>
      </c>
      <c r="J157" s="581" t="e">
        <f>IF(ISNUMBER(Regressions!K167),ROUND(Regressions!K167, 1), NA())</f>
        <v>#N/A</v>
      </c>
      <c r="K157" s="577" t="e">
        <f>IF(ISNUMBER(Regressions!L167),ROUND(Regressions!L167, 1), NA())</f>
        <v>#N/A</v>
      </c>
      <c r="L157" s="582">
        <f>IF(ISNUMBER(Regressions!M167),ROUND(Regressions!M167, 1), NA())</f>
        <v>17.399999999999999</v>
      </c>
      <c r="M157" s="579" t="e">
        <f>IF(ISNUMBER(Regressions!N167),ROUND(Regressions!N167, 1), NA())</f>
        <v>#N/A</v>
      </c>
      <c r="N157" s="580" t="e">
        <f>IF(ISNUMBER(Regressions!O167),ROUND(Regressions!O167, 1), NA())</f>
        <v>#N/A</v>
      </c>
      <c r="O157" s="581">
        <f>IF(ISNUMBER(Regressions!Q167),ROUND(Regressions!Q167, 1), NA())</f>
        <v>43.3</v>
      </c>
      <c r="P157" s="577" t="e">
        <f>IF(ISNUMBER(Regressions!R167),ROUND(Regressions!R167, 1), NA())</f>
        <v>#N/A</v>
      </c>
      <c r="Q157" s="583" t="e">
        <f>IF(ISNUMBER(Regressions!S167),ROUND(Regressions!S167, 1), NA())</f>
        <v>#N/A</v>
      </c>
      <c r="R157" s="579" t="e">
        <f>IF(ISNUMBER(Regressions!T167),ROUND(Regressions!T167, 1), NA())</f>
        <v>#N/A</v>
      </c>
      <c r="S157" s="580" t="e">
        <f>IF(ISNUMBER(Regressions!U167),ROUND(Regressions!U167, 1), NA())</f>
        <v>#N/A</v>
      </c>
    </row>
    <row r="158" spans="1:19" hidden="1" x14ac:dyDescent="0.25">
      <c r="A158" s="572" t="str">
        <f>+Introduction!$C$7</f>
        <v>Tchad</v>
      </c>
      <c r="B158" s="573">
        <f>IF(ISBLANK(Regressions!B168), " ", Regressions!B168)</f>
        <v>2030</v>
      </c>
      <c r="C158" s="572" t="str">
        <f>HLOOKUP(Introduction!$G$4,nametranslations,28,FALSE)</f>
        <v>Primaire</v>
      </c>
      <c r="D158" s="575" t="str">
        <f>IF(ISBLANK(Regressions!D168), " ", Regressions!D168)</f>
        <v xml:space="preserve"> </v>
      </c>
      <c r="E158" s="576">
        <f>IF(ISNUMBER(Regressions!E168),ROUND(Regressions!E168, 1), NA())</f>
        <v>68.7</v>
      </c>
      <c r="F158" s="577">
        <f>IF(ISNUMBER(Regressions!F168),ROUND(Regressions!F168, 1), NA())</f>
        <v>49.7</v>
      </c>
      <c r="G158" s="578">
        <f>IF(ISNUMBER(Regressions!G168),ROUND(Regressions!G168, 1), NA())</f>
        <v>28.2</v>
      </c>
      <c r="H158" s="579">
        <f>IF(ISNUMBER(Regressions!H168),ROUND(Regressions!H168, 1), NA())</f>
        <v>21.5</v>
      </c>
      <c r="I158" s="580">
        <f>IF(ISNUMBER(Regressions!I168),ROUND(Regressions!I168, 1), NA())</f>
        <v>50.3</v>
      </c>
      <c r="J158" s="581" t="e">
        <f>IF(ISNUMBER(Regressions!K168),ROUND(Regressions!K168, 1), NA())</f>
        <v>#N/A</v>
      </c>
      <c r="K158" s="577" t="e">
        <f>IF(ISNUMBER(Regressions!L168),ROUND(Regressions!L168, 1), NA())</f>
        <v>#N/A</v>
      </c>
      <c r="L158" s="582">
        <f>IF(ISNUMBER(Regressions!M168),ROUND(Regressions!M168, 1), NA())</f>
        <v>17.399999999999999</v>
      </c>
      <c r="M158" s="579" t="e">
        <f>IF(ISNUMBER(Regressions!N168),ROUND(Regressions!N168, 1), NA())</f>
        <v>#N/A</v>
      </c>
      <c r="N158" s="580" t="e">
        <f>IF(ISNUMBER(Regressions!O168),ROUND(Regressions!O168, 1), NA())</f>
        <v>#N/A</v>
      </c>
      <c r="O158" s="581">
        <f>IF(ISNUMBER(Regressions!Q168),ROUND(Regressions!Q168, 1), NA())</f>
        <v>43.3</v>
      </c>
      <c r="P158" s="577" t="e">
        <f>IF(ISNUMBER(Regressions!R168),ROUND(Regressions!R168, 1), NA())</f>
        <v>#N/A</v>
      </c>
      <c r="Q158" s="583" t="e">
        <f>IF(ISNUMBER(Regressions!S168),ROUND(Regressions!S168, 1), NA())</f>
        <v>#N/A</v>
      </c>
      <c r="R158" s="579" t="e">
        <f>IF(ISNUMBER(Regressions!T168),ROUND(Regressions!T168, 1), NA())</f>
        <v>#N/A</v>
      </c>
      <c r="S158" s="580" t="e">
        <f>IF(ISNUMBER(Regressions!U168),ROUND(Regressions!U168, 1), NA())</f>
        <v>#N/A</v>
      </c>
    </row>
    <row r="159" spans="1:19" x14ac:dyDescent="0.25">
      <c r="A159" s="572" t="str">
        <f>+Introduction!$C$7</f>
        <v>Tchad</v>
      </c>
      <c r="B159" s="573">
        <f>IF(ISBLANK(Regressions!B169), " ", Regressions!B169)</f>
        <v>2000</v>
      </c>
      <c r="C159" s="572" t="str">
        <f>HLOOKUP(Introduction!$G$4,nametranslations,29,FALSE)</f>
        <v>Secondaire</v>
      </c>
      <c r="D159" s="575">
        <f>IF(ISBLANK(Regressions!D169), " ", Regressions!D169)</f>
        <v>1251966</v>
      </c>
      <c r="E159" s="576" t="e">
        <f>IF(ISNUMBER(Regressions!E169),ROUND(Regressions!E169, 1), NA())</f>
        <v>#N/A</v>
      </c>
      <c r="F159" s="577" t="e">
        <f>IF(ISNUMBER(Regressions!F169),ROUND(Regressions!F169, 1), NA())</f>
        <v>#N/A</v>
      </c>
      <c r="G159" s="578" t="e">
        <f>IF(ISNUMBER(Regressions!G169),ROUND(Regressions!G169, 1), NA())</f>
        <v>#N/A</v>
      </c>
      <c r="H159" s="579" t="e">
        <f>IF(ISNUMBER(Regressions!H169),ROUND(Regressions!H169, 1), NA())</f>
        <v>#N/A</v>
      </c>
      <c r="I159" s="580" t="e">
        <f>IF(ISNUMBER(Regressions!I169),ROUND(Regressions!I169, 1), NA())</f>
        <v>#N/A</v>
      </c>
      <c r="J159" s="581" t="e">
        <f>IF(ISNUMBER(Regressions!K169),ROUND(Regressions!K169, 1), NA())</f>
        <v>#N/A</v>
      </c>
      <c r="K159" s="577" t="e">
        <f>IF(ISNUMBER(Regressions!L169),ROUND(Regressions!L169, 1), NA())</f>
        <v>#N/A</v>
      </c>
      <c r="L159" s="582" t="e">
        <f>IF(ISNUMBER(Regressions!M169),ROUND(Regressions!M169, 1), NA())</f>
        <v>#N/A</v>
      </c>
      <c r="M159" s="579" t="e">
        <f>IF(ISNUMBER(Regressions!N169),ROUND(Regressions!N169, 1), NA())</f>
        <v>#N/A</v>
      </c>
      <c r="N159" s="580" t="e">
        <f>IF(ISNUMBER(Regressions!O169),ROUND(Regressions!O169, 1), NA())</f>
        <v>#N/A</v>
      </c>
      <c r="O159" s="581" t="e">
        <f>IF(ISNUMBER(Regressions!Q169),ROUND(Regressions!Q169, 1), NA())</f>
        <v>#N/A</v>
      </c>
      <c r="P159" s="577" t="e">
        <f>IF(ISNUMBER(Regressions!R169),ROUND(Regressions!R169, 1), NA())</f>
        <v>#N/A</v>
      </c>
      <c r="Q159" s="583" t="e">
        <f>IF(ISNUMBER(Regressions!S169),ROUND(Regressions!S169, 1), NA())</f>
        <v>#N/A</v>
      </c>
      <c r="R159" s="579" t="e">
        <f>IF(ISNUMBER(Regressions!T169),ROUND(Regressions!T169, 1), NA())</f>
        <v>#N/A</v>
      </c>
      <c r="S159" s="580" t="e">
        <f>IF(ISNUMBER(Regressions!U169),ROUND(Regressions!U169, 1), NA())</f>
        <v>#N/A</v>
      </c>
    </row>
    <row r="160" spans="1:19" x14ac:dyDescent="0.25">
      <c r="A160" s="572" t="str">
        <f>+Introduction!$C$7</f>
        <v>Tchad</v>
      </c>
      <c r="B160" s="573">
        <f>IF(ISBLANK(Regressions!B170), " ", Regressions!B170)</f>
        <v>2001</v>
      </c>
      <c r="C160" s="572" t="str">
        <f>HLOOKUP(Introduction!$G$4,nametranslations,29,FALSE)</f>
        <v>Secondaire</v>
      </c>
      <c r="D160" s="575">
        <f>IF(ISBLANK(Regressions!D170), " ", Regressions!D170)</f>
        <v>1311316</v>
      </c>
      <c r="E160" s="576" t="e">
        <f>IF(ISNUMBER(Regressions!E170),ROUND(Regressions!E170, 1), NA())</f>
        <v>#N/A</v>
      </c>
      <c r="F160" s="577" t="e">
        <f>IF(ISNUMBER(Regressions!F170),ROUND(Regressions!F170, 1), NA())</f>
        <v>#N/A</v>
      </c>
      <c r="G160" s="578" t="e">
        <f>IF(ISNUMBER(Regressions!G170),ROUND(Regressions!G170, 1), NA())</f>
        <v>#N/A</v>
      </c>
      <c r="H160" s="579" t="e">
        <f>IF(ISNUMBER(Regressions!H170),ROUND(Regressions!H170, 1), NA())</f>
        <v>#N/A</v>
      </c>
      <c r="I160" s="580" t="e">
        <f>IF(ISNUMBER(Regressions!I170),ROUND(Regressions!I170, 1), NA())</f>
        <v>#N/A</v>
      </c>
      <c r="J160" s="581" t="e">
        <f>IF(ISNUMBER(Regressions!K170),ROUND(Regressions!K170, 1), NA())</f>
        <v>#N/A</v>
      </c>
      <c r="K160" s="577" t="e">
        <f>IF(ISNUMBER(Regressions!L170),ROUND(Regressions!L170, 1), NA())</f>
        <v>#N/A</v>
      </c>
      <c r="L160" s="582" t="e">
        <f>IF(ISNUMBER(Regressions!M170),ROUND(Regressions!M170, 1), NA())</f>
        <v>#N/A</v>
      </c>
      <c r="M160" s="579" t="e">
        <f>IF(ISNUMBER(Regressions!N170),ROUND(Regressions!N170, 1), NA())</f>
        <v>#N/A</v>
      </c>
      <c r="N160" s="580" t="e">
        <f>IF(ISNUMBER(Regressions!O170),ROUND(Regressions!O170, 1), NA())</f>
        <v>#N/A</v>
      </c>
      <c r="O160" s="581" t="e">
        <f>IF(ISNUMBER(Regressions!Q170),ROUND(Regressions!Q170, 1), NA())</f>
        <v>#N/A</v>
      </c>
      <c r="P160" s="577" t="e">
        <f>IF(ISNUMBER(Regressions!R170),ROUND(Regressions!R170, 1), NA())</f>
        <v>#N/A</v>
      </c>
      <c r="Q160" s="583" t="e">
        <f>IF(ISNUMBER(Regressions!S170),ROUND(Regressions!S170, 1), NA())</f>
        <v>#N/A</v>
      </c>
      <c r="R160" s="579" t="e">
        <f>IF(ISNUMBER(Regressions!T170),ROUND(Regressions!T170, 1), NA())</f>
        <v>#N/A</v>
      </c>
      <c r="S160" s="580" t="e">
        <f>IF(ISNUMBER(Regressions!U170),ROUND(Regressions!U170, 1), NA())</f>
        <v>#N/A</v>
      </c>
    </row>
    <row r="161" spans="1:19" x14ac:dyDescent="0.25">
      <c r="A161" s="572" t="str">
        <f>+Introduction!$C$7</f>
        <v>Tchad</v>
      </c>
      <c r="B161" s="573">
        <f>IF(ISBLANK(Regressions!B171), " ", Regressions!B171)</f>
        <v>2002</v>
      </c>
      <c r="C161" s="572" t="str">
        <f>HLOOKUP(Introduction!$G$4,nametranslations,29,FALSE)</f>
        <v>Secondaire</v>
      </c>
      <c r="D161" s="575">
        <f>IF(ISBLANK(Regressions!D171), " ", Regressions!D171)</f>
        <v>1376784</v>
      </c>
      <c r="E161" s="576" t="e">
        <f>IF(ISNUMBER(Regressions!E171),ROUND(Regressions!E171, 1), NA())</f>
        <v>#N/A</v>
      </c>
      <c r="F161" s="577" t="e">
        <f>IF(ISNUMBER(Regressions!F171),ROUND(Regressions!F171, 1), NA())</f>
        <v>#N/A</v>
      </c>
      <c r="G161" s="578" t="e">
        <f>IF(ISNUMBER(Regressions!G171),ROUND(Regressions!G171, 1), NA())</f>
        <v>#N/A</v>
      </c>
      <c r="H161" s="579" t="e">
        <f>IF(ISNUMBER(Regressions!H171),ROUND(Regressions!H171, 1), NA())</f>
        <v>#N/A</v>
      </c>
      <c r="I161" s="580" t="e">
        <f>IF(ISNUMBER(Regressions!I171),ROUND(Regressions!I171, 1), NA())</f>
        <v>#N/A</v>
      </c>
      <c r="J161" s="581" t="e">
        <f>IF(ISNUMBER(Regressions!K171),ROUND(Regressions!K171, 1), NA())</f>
        <v>#N/A</v>
      </c>
      <c r="K161" s="577" t="e">
        <f>IF(ISNUMBER(Regressions!L171),ROUND(Regressions!L171, 1), NA())</f>
        <v>#N/A</v>
      </c>
      <c r="L161" s="582" t="e">
        <f>IF(ISNUMBER(Regressions!M171),ROUND(Regressions!M171, 1), NA())</f>
        <v>#N/A</v>
      </c>
      <c r="M161" s="579" t="e">
        <f>IF(ISNUMBER(Regressions!N171),ROUND(Regressions!N171, 1), NA())</f>
        <v>#N/A</v>
      </c>
      <c r="N161" s="580" t="e">
        <f>IF(ISNUMBER(Regressions!O171),ROUND(Regressions!O171, 1), NA())</f>
        <v>#N/A</v>
      </c>
      <c r="O161" s="581" t="e">
        <f>IF(ISNUMBER(Regressions!Q171),ROUND(Regressions!Q171, 1), NA())</f>
        <v>#N/A</v>
      </c>
      <c r="P161" s="577" t="e">
        <f>IF(ISNUMBER(Regressions!R171),ROUND(Regressions!R171, 1), NA())</f>
        <v>#N/A</v>
      </c>
      <c r="Q161" s="583" t="e">
        <f>IF(ISNUMBER(Regressions!S171),ROUND(Regressions!S171, 1), NA())</f>
        <v>#N/A</v>
      </c>
      <c r="R161" s="579" t="e">
        <f>IF(ISNUMBER(Regressions!T171),ROUND(Regressions!T171, 1), NA())</f>
        <v>#N/A</v>
      </c>
      <c r="S161" s="580" t="e">
        <f>IF(ISNUMBER(Regressions!U171),ROUND(Regressions!U171, 1), NA())</f>
        <v>#N/A</v>
      </c>
    </row>
    <row r="162" spans="1:19" x14ac:dyDescent="0.25">
      <c r="A162" s="572" t="str">
        <f>+Introduction!$C$7</f>
        <v>Tchad</v>
      </c>
      <c r="B162" s="573">
        <f>IF(ISBLANK(Regressions!B172), " ", Regressions!B172)</f>
        <v>2003</v>
      </c>
      <c r="C162" s="572" t="str">
        <f>HLOOKUP(Introduction!$G$4,nametranslations,29,FALSE)</f>
        <v>Secondaire</v>
      </c>
      <c r="D162" s="575">
        <f>IF(ISBLANK(Regressions!D172), " ", Regressions!D172)</f>
        <v>1433840</v>
      </c>
      <c r="E162" s="576" t="e">
        <f>IF(ISNUMBER(Regressions!E172),ROUND(Regressions!E172, 1), NA())</f>
        <v>#N/A</v>
      </c>
      <c r="F162" s="577" t="e">
        <f>IF(ISNUMBER(Regressions!F172),ROUND(Regressions!F172, 1), NA())</f>
        <v>#N/A</v>
      </c>
      <c r="G162" s="578" t="e">
        <f>IF(ISNUMBER(Regressions!G172),ROUND(Regressions!G172, 1), NA())</f>
        <v>#N/A</v>
      </c>
      <c r="H162" s="579" t="e">
        <f>IF(ISNUMBER(Regressions!H172),ROUND(Regressions!H172, 1), NA())</f>
        <v>#N/A</v>
      </c>
      <c r="I162" s="580" t="e">
        <f>IF(ISNUMBER(Regressions!I172),ROUND(Regressions!I172, 1), NA())</f>
        <v>#N/A</v>
      </c>
      <c r="J162" s="581" t="e">
        <f>IF(ISNUMBER(Regressions!K172),ROUND(Regressions!K172, 1), NA())</f>
        <v>#N/A</v>
      </c>
      <c r="K162" s="577" t="e">
        <f>IF(ISNUMBER(Regressions!L172),ROUND(Regressions!L172, 1), NA())</f>
        <v>#N/A</v>
      </c>
      <c r="L162" s="582" t="e">
        <f>IF(ISNUMBER(Regressions!M172),ROUND(Regressions!M172, 1), NA())</f>
        <v>#N/A</v>
      </c>
      <c r="M162" s="579" t="e">
        <f>IF(ISNUMBER(Regressions!N172),ROUND(Regressions!N172, 1), NA())</f>
        <v>#N/A</v>
      </c>
      <c r="N162" s="580" t="e">
        <f>IF(ISNUMBER(Regressions!O172),ROUND(Regressions!O172, 1), NA())</f>
        <v>#N/A</v>
      </c>
      <c r="O162" s="581" t="e">
        <f>IF(ISNUMBER(Regressions!Q172),ROUND(Regressions!Q172, 1), NA())</f>
        <v>#N/A</v>
      </c>
      <c r="P162" s="577" t="e">
        <f>IF(ISNUMBER(Regressions!R172),ROUND(Regressions!R172, 1), NA())</f>
        <v>#N/A</v>
      </c>
      <c r="Q162" s="583" t="e">
        <f>IF(ISNUMBER(Regressions!S172),ROUND(Regressions!S172, 1), NA())</f>
        <v>#N/A</v>
      </c>
      <c r="R162" s="579" t="e">
        <f>IF(ISNUMBER(Regressions!T172),ROUND(Regressions!T172, 1), NA())</f>
        <v>#N/A</v>
      </c>
      <c r="S162" s="580" t="e">
        <f>IF(ISNUMBER(Regressions!U172),ROUND(Regressions!U172, 1), NA())</f>
        <v>#N/A</v>
      </c>
    </row>
    <row r="163" spans="1:19" x14ac:dyDescent="0.25">
      <c r="A163" s="572" t="str">
        <f>+Introduction!$C$7</f>
        <v>Tchad</v>
      </c>
      <c r="B163" s="573">
        <f>IF(ISBLANK(Regressions!B173), " ", Regressions!B173)</f>
        <v>2004</v>
      </c>
      <c r="C163" s="572" t="str">
        <f>HLOOKUP(Introduction!$G$4,nametranslations,29,FALSE)</f>
        <v>Secondaire</v>
      </c>
      <c r="D163" s="575">
        <f>IF(ISBLANK(Regressions!D173), " ", Regressions!D173)</f>
        <v>1497298</v>
      </c>
      <c r="E163" s="576" t="e">
        <f>IF(ISNUMBER(Regressions!E173),ROUND(Regressions!E173, 1), NA())</f>
        <v>#N/A</v>
      </c>
      <c r="F163" s="577" t="e">
        <f>IF(ISNUMBER(Regressions!F173),ROUND(Regressions!F173, 1), NA())</f>
        <v>#N/A</v>
      </c>
      <c r="G163" s="578" t="e">
        <f>IF(ISNUMBER(Regressions!G173),ROUND(Regressions!G173, 1), NA())</f>
        <v>#N/A</v>
      </c>
      <c r="H163" s="579" t="e">
        <f>IF(ISNUMBER(Regressions!H173),ROUND(Regressions!H173, 1), NA())</f>
        <v>#N/A</v>
      </c>
      <c r="I163" s="580" t="e">
        <f>IF(ISNUMBER(Regressions!I173),ROUND(Regressions!I173, 1), NA())</f>
        <v>#N/A</v>
      </c>
      <c r="J163" s="581">
        <f>IF(ISNUMBER(Regressions!K173),ROUND(Regressions!K173, 1), NA())</f>
        <v>11.5</v>
      </c>
      <c r="K163" s="577" t="e">
        <f>IF(ISNUMBER(Regressions!L173),ROUND(Regressions!L173, 1), NA())</f>
        <v>#N/A</v>
      </c>
      <c r="L163" s="582" t="e">
        <f>IF(ISNUMBER(Regressions!M173),ROUND(Regressions!M173, 1), NA())</f>
        <v>#N/A</v>
      </c>
      <c r="M163" s="579" t="e">
        <f>IF(ISNUMBER(Regressions!N173),ROUND(Regressions!N173, 1), NA())</f>
        <v>#N/A</v>
      </c>
      <c r="N163" s="580">
        <f>IF(ISNUMBER(Regressions!O173),ROUND(Regressions!O173, 1), NA())</f>
        <v>88.5</v>
      </c>
      <c r="O163" s="581" t="e">
        <f>IF(ISNUMBER(Regressions!Q173),ROUND(Regressions!Q173, 1), NA())</f>
        <v>#N/A</v>
      </c>
      <c r="P163" s="577" t="e">
        <f>IF(ISNUMBER(Regressions!R173),ROUND(Regressions!R173, 1), NA())</f>
        <v>#N/A</v>
      </c>
      <c r="Q163" s="583" t="e">
        <f>IF(ISNUMBER(Regressions!S173),ROUND(Regressions!S173, 1), NA())</f>
        <v>#N/A</v>
      </c>
      <c r="R163" s="579" t="e">
        <f>IF(ISNUMBER(Regressions!T173),ROUND(Regressions!T173, 1), NA())</f>
        <v>#N/A</v>
      </c>
      <c r="S163" s="580" t="e">
        <f>IF(ISNUMBER(Regressions!U173),ROUND(Regressions!U173, 1), NA())</f>
        <v>#N/A</v>
      </c>
    </row>
    <row r="164" spans="1:19" x14ac:dyDescent="0.25">
      <c r="A164" s="572" t="str">
        <f>+Introduction!$C$7</f>
        <v>Tchad</v>
      </c>
      <c r="B164" s="573">
        <f>IF(ISBLANK(Regressions!B174), " ", Regressions!B174)</f>
        <v>2005</v>
      </c>
      <c r="C164" s="572" t="str">
        <f>HLOOKUP(Introduction!$G$4,nametranslations,29,FALSE)</f>
        <v>Secondaire</v>
      </c>
      <c r="D164" s="575">
        <f>IF(ISBLANK(Regressions!D174), " ", Regressions!D174)</f>
        <v>1579220</v>
      </c>
      <c r="E164" s="576" t="e">
        <f>IF(ISNUMBER(Regressions!E174),ROUND(Regressions!E174, 1), NA())</f>
        <v>#N/A</v>
      </c>
      <c r="F164" s="577" t="e">
        <f>IF(ISNUMBER(Regressions!F174),ROUND(Regressions!F174, 1), NA())</f>
        <v>#N/A</v>
      </c>
      <c r="G164" s="578" t="e">
        <f>IF(ISNUMBER(Regressions!G174),ROUND(Regressions!G174, 1), NA())</f>
        <v>#N/A</v>
      </c>
      <c r="H164" s="579" t="e">
        <f>IF(ISNUMBER(Regressions!H174),ROUND(Regressions!H174, 1), NA())</f>
        <v>#N/A</v>
      </c>
      <c r="I164" s="580" t="e">
        <f>IF(ISNUMBER(Regressions!I174),ROUND(Regressions!I174, 1), NA())</f>
        <v>#N/A</v>
      </c>
      <c r="J164" s="581">
        <f>IF(ISNUMBER(Regressions!K174),ROUND(Regressions!K174, 1), NA())</f>
        <v>11.5</v>
      </c>
      <c r="K164" s="577" t="e">
        <f>IF(ISNUMBER(Regressions!L174),ROUND(Regressions!L174, 1), NA())</f>
        <v>#N/A</v>
      </c>
      <c r="L164" s="582" t="e">
        <f>IF(ISNUMBER(Regressions!M174),ROUND(Regressions!M174, 1), NA())</f>
        <v>#N/A</v>
      </c>
      <c r="M164" s="579" t="e">
        <f>IF(ISNUMBER(Regressions!N174),ROUND(Regressions!N174, 1), NA())</f>
        <v>#N/A</v>
      </c>
      <c r="N164" s="580">
        <f>IF(ISNUMBER(Regressions!O174),ROUND(Regressions!O174, 1), NA())</f>
        <v>88.5</v>
      </c>
      <c r="O164" s="581" t="e">
        <f>IF(ISNUMBER(Regressions!Q174),ROUND(Regressions!Q174, 1), NA())</f>
        <v>#N/A</v>
      </c>
      <c r="P164" s="577" t="e">
        <f>IF(ISNUMBER(Regressions!R174),ROUND(Regressions!R174, 1), NA())</f>
        <v>#N/A</v>
      </c>
      <c r="Q164" s="583" t="e">
        <f>IF(ISNUMBER(Regressions!S174),ROUND(Regressions!S174, 1), NA())</f>
        <v>#N/A</v>
      </c>
      <c r="R164" s="579" t="e">
        <f>IF(ISNUMBER(Regressions!T174),ROUND(Regressions!T174, 1), NA())</f>
        <v>#N/A</v>
      </c>
      <c r="S164" s="580" t="e">
        <f>IF(ISNUMBER(Regressions!U174),ROUND(Regressions!U174, 1), NA())</f>
        <v>#N/A</v>
      </c>
    </row>
    <row r="165" spans="1:19" x14ac:dyDescent="0.25">
      <c r="A165" s="572" t="str">
        <f>+Introduction!$C$7</f>
        <v>Tchad</v>
      </c>
      <c r="B165" s="573">
        <f>IF(ISBLANK(Regressions!B175), " ", Regressions!B175)</f>
        <v>2006</v>
      </c>
      <c r="C165" s="572" t="str">
        <f>HLOOKUP(Introduction!$G$4,nametranslations,29,FALSE)</f>
        <v>Secondaire</v>
      </c>
      <c r="D165" s="575">
        <f>IF(ISBLANK(Regressions!D175), " ", Regressions!D175)</f>
        <v>1655435</v>
      </c>
      <c r="E165" s="576" t="e">
        <f>IF(ISNUMBER(Regressions!E175),ROUND(Regressions!E175, 1), NA())</f>
        <v>#N/A</v>
      </c>
      <c r="F165" s="577" t="e">
        <f>IF(ISNUMBER(Regressions!F175),ROUND(Regressions!F175, 1), NA())</f>
        <v>#N/A</v>
      </c>
      <c r="G165" s="578" t="e">
        <f>IF(ISNUMBER(Regressions!G175),ROUND(Regressions!G175, 1), NA())</f>
        <v>#N/A</v>
      </c>
      <c r="H165" s="579" t="e">
        <f>IF(ISNUMBER(Regressions!H175),ROUND(Regressions!H175, 1), NA())</f>
        <v>#N/A</v>
      </c>
      <c r="I165" s="580" t="e">
        <f>IF(ISNUMBER(Regressions!I175),ROUND(Regressions!I175, 1), NA())</f>
        <v>#N/A</v>
      </c>
      <c r="J165" s="581">
        <f>IF(ISNUMBER(Regressions!K175),ROUND(Regressions!K175, 1), NA())</f>
        <v>11.5</v>
      </c>
      <c r="K165" s="577" t="e">
        <f>IF(ISNUMBER(Regressions!L175),ROUND(Regressions!L175, 1), NA())</f>
        <v>#N/A</v>
      </c>
      <c r="L165" s="582" t="e">
        <f>IF(ISNUMBER(Regressions!M175),ROUND(Regressions!M175, 1), NA())</f>
        <v>#N/A</v>
      </c>
      <c r="M165" s="579" t="e">
        <f>IF(ISNUMBER(Regressions!N175),ROUND(Regressions!N175, 1), NA())</f>
        <v>#N/A</v>
      </c>
      <c r="N165" s="580">
        <f>IF(ISNUMBER(Regressions!O175),ROUND(Regressions!O175, 1), NA())</f>
        <v>88.5</v>
      </c>
      <c r="O165" s="581" t="e">
        <f>IF(ISNUMBER(Regressions!Q175),ROUND(Regressions!Q175, 1), NA())</f>
        <v>#N/A</v>
      </c>
      <c r="P165" s="577" t="e">
        <f>IF(ISNUMBER(Regressions!R175),ROUND(Regressions!R175, 1), NA())</f>
        <v>#N/A</v>
      </c>
      <c r="Q165" s="583" t="e">
        <f>IF(ISNUMBER(Regressions!S175),ROUND(Regressions!S175, 1), NA())</f>
        <v>#N/A</v>
      </c>
      <c r="R165" s="579" t="e">
        <f>IF(ISNUMBER(Regressions!T175),ROUND(Regressions!T175, 1), NA())</f>
        <v>#N/A</v>
      </c>
      <c r="S165" s="580" t="e">
        <f>IF(ISNUMBER(Regressions!U175),ROUND(Regressions!U175, 1), NA())</f>
        <v>#N/A</v>
      </c>
    </row>
    <row r="166" spans="1:19" x14ac:dyDescent="0.25">
      <c r="A166" s="572" t="str">
        <f>+Introduction!$C$7</f>
        <v>Tchad</v>
      </c>
      <c r="B166" s="573">
        <f>IF(ISBLANK(Regressions!B176), " ", Regressions!B176)</f>
        <v>2007</v>
      </c>
      <c r="C166" s="572" t="str">
        <f>HLOOKUP(Introduction!$G$4,nametranslations,29,FALSE)</f>
        <v>Secondaire</v>
      </c>
      <c r="D166" s="575">
        <f>IF(ISBLANK(Regressions!D176), " ", Regressions!D176)</f>
        <v>1719262</v>
      </c>
      <c r="E166" s="576" t="e">
        <f>IF(ISNUMBER(Regressions!E176),ROUND(Regressions!E176, 1), NA())</f>
        <v>#N/A</v>
      </c>
      <c r="F166" s="577" t="e">
        <f>IF(ISNUMBER(Regressions!F176),ROUND(Regressions!F176, 1), NA())</f>
        <v>#N/A</v>
      </c>
      <c r="G166" s="578" t="e">
        <f>IF(ISNUMBER(Regressions!G176),ROUND(Regressions!G176, 1), NA())</f>
        <v>#N/A</v>
      </c>
      <c r="H166" s="579" t="e">
        <f>IF(ISNUMBER(Regressions!H176),ROUND(Regressions!H176, 1), NA())</f>
        <v>#N/A</v>
      </c>
      <c r="I166" s="580" t="e">
        <f>IF(ISNUMBER(Regressions!I176),ROUND(Regressions!I176, 1), NA())</f>
        <v>#N/A</v>
      </c>
      <c r="J166" s="581">
        <f>IF(ISNUMBER(Regressions!K176),ROUND(Regressions!K176, 1), NA())</f>
        <v>11.5</v>
      </c>
      <c r="K166" s="577" t="e">
        <f>IF(ISNUMBER(Regressions!L176),ROUND(Regressions!L176, 1), NA())</f>
        <v>#N/A</v>
      </c>
      <c r="L166" s="582" t="e">
        <f>IF(ISNUMBER(Regressions!M176),ROUND(Regressions!M176, 1), NA())</f>
        <v>#N/A</v>
      </c>
      <c r="M166" s="579" t="e">
        <f>IF(ISNUMBER(Regressions!N176),ROUND(Regressions!N176, 1), NA())</f>
        <v>#N/A</v>
      </c>
      <c r="N166" s="580">
        <f>IF(ISNUMBER(Regressions!O176),ROUND(Regressions!O176, 1), NA())</f>
        <v>88.5</v>
      </c>
      <c r="O166" s="581" t="e">
        <f>IF(ISNUMBER(Regressions!Q176),ROUND(Regressions!Q176, 1), NA())</f>
        <v>#N/A</v>
      </c>
      <c r="P166" s="577" t="e">
        <f>IF(ISNUMBER(Regressions!R176),ROUND(Regressions!R176, 1), NA())</f>
        <v>#N/A</v>
      </c>
      <c r="Q166" s="583" t="e">
        <f>IF(ISNUMBER(Regressions!S176),ROUND(Regressions!S176, 1), NA())</f>
        <v>#N/A</v>
      </c>
      <c r="R166" s="579" t="e">
        <f>IF(ISNUMBER(Regressions!T176),ROUND(Regressions!T176, 1), NA())</f>
        <v>#N/A</v>
      </c>
      <c r="S166" s="580" t="e">
        <f>IF(ISNUMBER(Regressions!U176),ROUND(Regressions!U176, 1), NA())</f>
        <v>#N/A</v>
      </c>
    </row>
    <row r="167" spans="1:19" x14ac:dyDescent="0.25">
      <c r="A167" s="572" t="str">
        <f>+Introduction!$C$7</f>
        <v>Tchad</v>
      </c>
      <c r="B167" s="573">
        <f>IF(ISBLANK(Regressions!B177), " ", Regressions!B177)</f>
        <v>2008</v>
      </c>
      <c r="C167" s="572" t="str">
        <f>HLOOKUP(Introduction!$G$4,nametranslations,29,FALSE)</f>
        <v>Secondaire</v>
      </c>
      <c r="D167" s="575">
        <f>IF(ISBLANK(Regressions!D177), " ", Regressions!D177)</f>
        <v>1778756</v>
      </c>
      <c r="E167" s="576" t="e">
        <f>IF(ISNUMBER(Regressions!E177),ROUND(Regressions!E177, 1), NA())</f>
        <v>#N/A</v>
      </c>
      <c r="F167" s="577" t="e">
        <f>IF(ISNUMBER(Regressions!F177),ROUND(Regressions!F177, 1), NA())</f>
        <v>#N/A</v>
      </c>
      <c r="G167" s="578" t="e">
        <f>IF(ISNUMBER(Regressions!G177),ROUND(Regressions!G177, 1), NA())</f>
        <v>#N/A</v>
      </c>
      <c r="H167" s="579" t="e">
        <f>IF(ISNUMBER(Regressions!H177),ROUND(Regressions!H177, 1), NA())</f>
        <v>#N/A</v>
      </c>
      <c r="I167" s="580" t="e">
        <f>IF(ISNUMBER(Regressions!I177),ROUND(Regressions!I177, 1), NA())</f>
        <v>#N/A</v>
      </c>
      <c r="J167" s="581">
        <f>IF(ISNUMBER(Regressions!K177),ROUND(Regressions!K177, 1), NA())</f>
        <v>11.5</v>
      </c>
      <c r="K167" s="577" t="e">
        <f>IF(ISNUMBER(Regressions!L177),ROUND(Regressions!L177, 1), NA())</f>
        <v>#N/A</v>
      </c>
      <c r="L167" s="582" t="e">
        <f>IF(ISNUMBER(Regressions!M177),ROUND(Regressions!M177, 1), NA())</f>
        <v>#N/A</v>
      </c>
      <c r="M167" s="579" t="e">
        <f>IF(ISNUMBER(Regressions!N177),ROUND(Regressions!N177, 1), NA())</f>
        <v>#N/A</v>
      </c>
      <c r="N167" s="580">
        <f>IF(ISNUMBER(Regressions!O177),ROUND(Regressions!O177, 1), NA())</f>
        <v>88.5</v>
      </c>
      <c r="O167" s="581" t="e">
        <f>IF(ISNUMBER(Regressions!Q177),ROUND(Regressions!Q177, 1), NA())</f>
        <v>#N/A</v>
      </c>
      <c r="P167" s="577" t="e">
        <f>IF(ISNUMBER(Regressions!R177),ROUND(Regressions!R177, 1), NA())</f>
        <v>#N/A</v>
      </c>
      <c r="Q167" s="583" t="e">
        <f>IF(ISNUMBER(Regressions!S177),ROUND(Regressions!S177, 1), NA())</f>
        <v>#N/A</v>
      </c>
      <c r="R167" s="579" t="e">
        <f>IF(ISNUMBER(Regressions!T177),ROUND(Regressions!T177, 1), NA())</f>
        <v>#N/A</v>
      </c>
      <c r="S167" s="580" t="e">
        <f>IF(ISNUMBER(Regressions!U177),ROUND(Regressions!U177, 1), NA())</f>
        <v>#N/A</v>
      </c>
    </row>
    <row r="168" spans="1:19" x14ac:dyDescent="0.25">
      <c r="A168" s="572" t="str">
        <f>+Introduction!$C$7</f>
        <v>Tchad</v>
      </c>
      <c r="B168" s="573">
        <f>IF(ISBLANK(Regressions!B178), " ", Regressions!B178)</f>
        <v>2009</v>
      </c>
      <c r="C168" s="572" t="str">
        <f>HLOOKUP(Introduction!$G$4,nametranslations,29,FALSE)</f>
        <v>Secondaire</v>
      </c>
      <c r="D168" s="575">
        <f>IF(ISBLANK(Regressions!D178), " ", Regressions!D178)</f>
        <v>1853217</v>
      </c>
      <c r="E168" s="576">
        <f>IF(ISNUMBER(Regressions!E178),ROUND(Regressions!E178, 1), NA())</f>
        <v>48.6</v>
      </c>
      <c r="F168" s="577">
        <f>IF(ISNUMBER(Regressions!F178),ROUND(Regressions!F178, 1), NA())</f>
        <v>39.299999999999997</v>
      </c>
      <c r="G168" s="578" t="e">
        <f>IF(ISNUMBER(Regressions!G178),ROUND(Regressions!G178, 1), NA())</f>
        <v>#N/A</v>
      </c>
      <c r="H168" s="579" t="e">
        <f>IF(ISNUMBER(Regressions!H178),ROUND(Regressions!H178, 1), NA())</f>
        <v>#N/A</v>
      </c>
      <c r="I168" s="580">
        <f>IF(ISNUMBER(Regressions!I178),ROUND(Regressions!I178, 1), NA())</f>
        <v>60.7</v>
      </c>
      <c r="J168" s="581">
        <f>IF(ISNUMBER(Regressions!K178),ROUND(Regressions!K178, 1), NA())</f>
        <v>13.2</v>
      </c>
      <c r="K168" s="577" t="e">
        <f>IF(ISNUMBER(Regressions!L178),ROUND(Regressions!L178, 1), NA())</f>
        <v>#N/A</v>
      </c>
      <c r="L168" s="582" t="e">
        <f>IF(ISNUMBER(Regressions!M178),ROUND(Regressions!M178, 1), NA())</f>
        <v>#N/A</v>
      </c>
      <c r="M168" s="579" t="e">
        <f>IF(ISNUMBER(Regressions!N178),ROUND(Regressions!N178, 1), NA())</f>
        <v>#N/A</v>
      </c>
      <c r="N168" s="580">
        <f>IF(ISNUMBER(Regressions!O178),ROUND(Regressions!O178, 1), NA())</f>
        <v>86.8</v>
      </c>
      <c r="O168" s="581" t="e">
        <f>IF(ISNUMBER(Regressions!Q178),ROUND(Regressions!Q178, 1), NA())</f>
        <v>#N/A</v>
      </c>
      <c r="P168" s="577" t="e">
        <f>IF(ISNUMBER(Regressions!R178),ROUND(Regressions!R178, 1), NA())</f>
        <v>#N/A</v>
      </c>
      <c r="Q168" s="583" t="e">
        <f>IF(ISNUMBER(Regressions!S178),ROUND(Regressions!S178, 1), NA())</f>
        <v>#N/A</v>
      </c>
      <c r="R168" s="579" t="e">
        <f>IF(ISNUMBER(Regressions!T178),ROUND(Regressions!T178, 1), NA())</f>
        <v>#N/A</v>
      </c>
      <c r="S168" s="580" t="e">
        <f>IF(ISNUMBER(Regressions!U178),ROUND(Regressions!U178, 1), NA())</f>
        <v>#N/A</v>
      </c>
    </row>
    <row r="169" spans="1:19" x14ac:dyDescent="0.25">
      <c r="A169" s="572" t="str">
        <f>+Introduction!$C$7</f>
        <v>Tchad</v>
      </c>
      <c r="B169" s="573">
        <f>IF(ISBLANK(Regressions!B179), " ", Regressions!B179)</f>
        <v>2010</v>
      </c>
      <c r="C169" s="572" t="str">
        <f>HLOOKUP(Introduction!$G$4,nametranslations,29,FALSE)</f>
        <v>Secondaire</v>
      </c>
      <c r="D169" s="575">
        <f>IF(ISBLANK(Regressions!D179), " ", Regressions!D179)</f>
        <v>1923992</v>
      </c>
      <c r="E169" s="576">
        <f>IF(ISNUMBER(Regressions!E179),ROUND(Regressions!E179, 1), NA())</f>
        <v>48.6</v>
      </c>
      <c r="F169" s="577">
        <f>IF(ISNUMBER(Regressions!F179),ROUND(Regressions!F179, 1), NA())</f>
        <v>39.299999999999997</v>
      </c>
      <c r="G169" s="578" t="e">
        <f>IF(ISNUMBER(Regressions!G179),ROUND(Regressions!G179, 1), NA())</f>
        <v>#N/A</v>
      </c>
      <c r="H169" s="579" t="e">
        <f>IF(ISNUMBER(Regressions!H179),ROUND(Regressions!H179, 1), NA())</f>
        <v>#N/A</v>
      </c>
      <c r="I169" s="580">
        <f>IF(ISNUMBER(Regressions!I179),ROUND(Regressions!I179, 1), NA())</f>
        <v>60.7</v>
      </c>
      <c r="J169" s="581">
        <f>IF(ISNUMBER(Regressions!K179),ROUND(Regressions!K179, 1), NA())</f>
        <v>15</v>
      </c>
      <c r="K169" s="577" t="e">
        <f>IF(ISNUMBER(Regressions!L179),ROUND(Regressions!L179, 1), NA())</f>
        <v>#N/A</v>
      </c>
      <c r="L169" s="582" t="e">
        <f>IF(ISNUMBER(Regressions!M179),ROUND(Regressions!M179, 1), NA())</f>
        <v>#N/A</v>
      </c>
      <c r="M169" s="579" t="e">
        <f>IF(ISNUMBER(Regressions!N179),ROUND(Regressions!N179, 1), NA())</f>
        <v>#N/A</v>
      </c>
      <c r="N169" s="580">
        <f>IF(ISNUMBER(Regressions!O179),ROUND(Regressions!O179, 1), NA())</f>
        <v>85</v>
      </c>
      <c r="O169" s="581" t="e">
        <f>IF(ISNUMBER(Regressions!Q179),ROUND(Regressions!Q179, 1), NA())</f>
        <v>#N/A</v>
      </c>
      <c r="P169" s="577" t="e">
        <f>IF(ISNUMBER(Regressions!R179),ROUND(Regressions!R179, 1), NA())</f>
        <v>#N/A</v>
      </c>
      <c r="Q169" s="583" t="e">
        <f>IF(ISNUMBER(Regressions!S179),ROUND(Regressions!S179, 1), NA())</f>
        <v>#N/A</v>
      </c>
      <c r="R169" s="579" t="e">
        <f>IF(ISNUMBER(Regressions!T179),ROUND(Regressions!T179, 1), NA())</f>
        <v>#N/A</v>
      </c>
      <c r="S169" s="580" t="e">
        <f>IF(ISNUMBER(Regressions!U179),ROUND(Regressions!U179, 1), NA())</f>
        <v>#N/A</v>
      </c>
    </row>
    <row r="170" spans="1:19" x14ac:dyDescent="0.25">
      <c r="A170" s="572" t="str">
        <f>+Introduction!$C$7</f>
        <v>Tchad</v>
      </c>
      <c r="B170" s="573">
        <f>IF(ISBLANK(Regressions!B180), " ", Regressions!B180)</f>
        <v>2011</v>
      </c>
      <c r="C170" s="572" t="str">
        <f>HLOOKUP(Introduction!$G$4,nametranslations,29,FALSE)</f>
        <v>Secondaire</v>
      </c>
      <c r="D170" s="575">
        <f>IF(ISBLANK(Regressions!D180), " ", Regressions!D180)</f>
        <v>2000431</v>
      </c>
      <c r="E170" s="576">
        <f>IF(ISNUMBER(Regressions!E180),ROUND(Regressions!E180, 1), NA())</f>
        <v>48.6</v>
      </c>
      <c r="F170" s="577">
        <f>IF(ISNUMBER(Regressions!F180),ROUND(Regressions!F180, 1), NA())</f>
        <v>39.299999999999997</v>
      </c>
      <c r="G170" s="578" t="e">
        <f>IF(ISNUMBER(Regressions!G180),ROUND(Regressions!G180, 1), NA())</f>
        <v>#N/A</v>
      </c>
      <c r="H170" s="579" t="e">
        <f>IF(ISNUMBER(Regressions!H180),ROUND(Regressions!H180, 1), NA())</f>
        <v>#N/A</v>
      </c>
      <c r="I170" s="580">
        <f>IF(ISNUMBER(Regressions!I180),ROUND(Regressions!I180, 1), NA())</f>
        <v>60.7</v>
      </c>
      <c r="J170" s="581">
        <f>IF(ISNUMBER(Regressions!K180),ROUND(Regressions!K180, 1), NA())</f>
        <v>16.8</v>
      </c>
      <c r="K170" s="577" t="e">
        <f>IF(ISNUMBER(Regressions!L180),ROUND(Regressions!L180, 1), NA())</f>
        <v>#N/A</v>
      </c>
      <c r="L170" s="582" t="e">
        <f>IF(ISNUMBER(Regressions!M180),ROUND(Regressions!M180, 1), NA())</f>
        <v>#N/A</v>
      </c>
      <c r="M170" s="579" t="e">
        <f>IF(ISNUMBER(Regressions!N180),ROUND(Regressions!N180, 1), NA())</f>
        <v>#N/A</v>
      </c>
      <c r="N170" s="580">
        <f>IF(ISNUMBER(Regressions!O180),ROUND(Regressions!O180, 1), NA())</f>
        <v>83.2</v>
      </c>
      <c r="O170" s="581" t="e">
        <f>IF(ISNUMBER(Regressions!Q180),ROUND(Regressions!Q180, 1), NA())</f>
        <v>#N/A</v>
      </c>
      <c r="P170" s="577" t="e">
        <f>IF(ISNUMBER(Regressions!R180),ROUND(Regressions!R180, 1), NA())</f>
        <v>#N/A</v>
      </c>
      <c r="Q170" s="583" t="e">
        <f>IF(ISNUMBER(Regressions!S180),ROUND(Regressions!S180, 1), NA())</f>
        <v>#N/A</v>
      </c>
      <c r="R170" s="579" t="e">
        <f>IF(ISNUMBER(Regressions!T180),ROUND(Regressions!T180, 1), NA())</f>
        <v>#N/A</v>
      </c>
      <c r="S170" s="580" t="e">
        <f>IF(ISNUMBER(Regressions!U180),ROUND(Regressions!U180, 1), NA())</f>
        <v>#N/A</v>
      </c>
    </row>
    <row r="171" spans="1:19" x14ac:dyDescent="0.25">
      <c r="A171" s="572" t="str">
        <f>+Introduction!$C$7</f>
        <v>Tchad</v>
      </c>
      <c r="B171" s="573">
        <f>IF(ISBLANK(Regressions!B181), " ", Regressions!B181)</f>
        <v>2012</v>
      </c>
      <c r="C171" s="572" t="str">
        <f>HLOOKUP(Introduction!$G$4,nametranslations,29,FALSE)</f>
        <v>Secondaire</v>
      </c>
      <c r="D171" s="575">
        <f>IF(ISBLANK(Regressions!D181), " ", Regressions!D181)</f>
        <v>2071728</v>
      </c>
      <c r="E171" s="576">
        <f>IF(ISNUMBER(Regressions!E181),ROUND(Regressions!E181, 1), NA())</f>
        <v>48.6</v>
      </c>
      <c r="F171" s="577">
        <f>IF(ISNUMBER(Regressions!F181),ROUND(Regressions!F181, 1), NA())</f>
        <v>39.299999999999997</v>
      </c>
      <c r="G171" s="578" t="e">
        <f>IF(ISNUMBER(Regressions!G181),ROUND(Regressions!G181, 1), NA())</f>
        <v>#N/A</v>
      </c>
      <c r="H171" s="579" t="e">
        <f>IF(ISNUMBER(Regressions!H181),ROUND(Regressions!H181, 1), NA())</f>
        <v>#N/A</v>
      </c>
      <c r="I171" s="580">
        <f>IF(ISNUMBER(Regressions!I181),ROUND(Regressions!I181, 1), NA())</f>
        <v>60.7</v>
      </c>
      <c r="J171" s="581">
        <f>IF(ISNUMBER(Regressions!K181),ROUND(Regressions!K181, 1), NA())</f>
        <v>18.5</v>
      </c>
      <c r="K171" s="577" t="e">
        <f>IF(ISNUMBER(Regressions!L181),ROUND(Regressions!L181, 1), NA())</f>
        <v>#N/A</v>
      </c>
      <c r="L171" s="582" t="e">
        <f>IF(ISNUMBER(Regressions!M181),ROUND(Regressions!M181, 1), NA())</f>
        <v>#N/A</v>
      </c>
      <c r="M171" s="579" t="e">
        <f>IF(ISNUMBER(Regressions!N181),ROUND(Regressions!N181, 1), NA())</f>
        <v>#N/A</v>
      </c>
      <c r="N171" s="580">
        <f>IF(ISNUMBER(Regressions!O181),ROUND(Regressions!O181, 1), NA())</f>
        <v>81.5</v>
      </c>
      <c r="O171" s="581" t="e">
        <f>IF(ISNUMBER(Regressions!Q181),ROUND(Regressions!Q181, 1), NA())</f>
        <v>#N/A</v>
      </c>
      <c r="P171" s="577" t="e">
        <f>IF(ISNUMBER(Regressions!R181),ROUND(Regressions!R181, 1), NA())</f>
        <v>#N/A</v>
      </c>
      <c r="Q171" s="583" t="e">
        <f>IF(ISNUMBER(Regressions!S181),ROUND(Regressions!S181, 1), NA())</f>
        <v>#N/A</v>
      </c>
      <c r="R171" s="579" t="e">
        <f>IF(ISNUMBER(Regressions!T181),ROUND(Regressions!T181, 1), NA())</f>
        <v>#N/A</v>
      </c>
      <c r="S171" s="580" t="e">
        <f>IF(ISNUMBER(Regressions!U181),ROUND(Regressions!U181, 1), NA())</f>
        <v>#N/A</v>
      </c>
    </row>
    <row r="172" spans="1:19" x14ac:dyDescent="0.25">
      <c r="A172" s="572" t="str">
        <f>+Introduction!$C$7</f>
        <v>Tchad</v>
      </c>
      <c r="B172" s="573">
        <f>IF(ISBLANK(Regressions!B182), " ", Regressions!B182)</f>
        <v>2013</v>
      </c>
      <c r="C172" s="572" t="str">
        <f>HLOOKUP(Introduction!$G$4,nametranslations,29,FALSE)</f>
        <v>Secondaire</v>
      </c>
      <c r="D172" s="575">
        <f>IF(ISBLANK(Regressions!D182), " ", Regressions!D182)</f>
        <v>2140902</v>
      </c>
      <c r="E172" s="576">
        <f>IF(ISNUMBER(Regressions!E182),ROUND(Regressions!E182, 1), NA())</f>
        <v>48.6</v>
      </c>
      <c r="F172" s="577">
        <f>IF(ISNUMBER(Regressions!F182),ROUND(Regressions!F182, 1), NA())</f>
        <v>39.299999999999997</v>
      </c>
      <c r="G172" s="578" t="e">
        <f>IF(ISNUMBER(Regressions!G182),ROUND(Regressions!G182, 1), NA())</f>
        <v>#N/A</v>
      </c>
      <c r="H172" s="579" t="e">
        <f>IF(ISNUMBER(Regressions!H182),ROUND(Regressions!H182, 1), NA())</f>
        <v>#N/A</v>
      </c>
      <c r="I172" s="580">
        <f>IF(ISNUMBER(Regressions!I182),ROUND(Regressions!I182, 1), NA())</f>
        <v>60.7</v>
      </c>
      <c r="J172" s="581">
        <f>IF(ISNUMBER(Regressions!K182),ROUND(Regressions!K182, 1), NA())</f>
        <v>20.3</v>
      </c>
      <c r="K172" s="577" t="e">
        <f>IF(ISNUMBER(Regressions!L182),ROUND(Regressions!L182, 1), NA())</f>
        <v>#N/A</v>
      </c>
      <c r="L172" s="582" t="e">
        <f>IF(ISNUMBER(Regressions!M182),ROUND(Regressions!M182, 1), NA())</f>
        <v>#N/A</v>
      </c>
      <c r="M172" s="579" t="e">
        <f>IF(ISNUMBER(Regressions!N182),ROUND(Regressions!N182, 1), NA())</f>
        <v>#N/A</v>
      </c>
      <c r="N172" s="580">
        <f>IF(ISNUMBER(Regressions!O182),ROUND(Regressions!O182, 1), NA())</f>
        <v>79.7</v>
      </c>
      <c r="O172" s="581" t="e">
        <f>IF(ISNUMBER(Regressions!Q182),ROUND(Regressions!Q182, 1), NA())</f>
        <v>#N/A</v>
      </c>
      <c r="P172" s="577" t="e">
        <f>IF(ISNUMBER(Regressions!R182),ROUND(Regressions!R182, 1), NA())</f>
        <v>#N/A</v>
      </c>
      <c r="Q172" s="583" t="e">
        <f>IF(ISNUMBER(Regressions!S182),ROUND(Regressions!S182, 1), NA())</f>
        <v>#N/A</v>
      </c>
      <c r="R172" s="579" t="e">
        <f>IF(ISNUMBER(Regressions!T182),ROUND(Regressions!T182, 1), NA())</f>
        <v>#N/A</v>
      </c>
      <c r="S172" s="580" t="e">
        <f>IF(ISNUMBER(Regressions!U182),ROUND(Regressions!U182, 1), NA())</f>
        <v>#N/A</v>
      </c>
    </row>
    <row r="173" spans="1:19" x14ac:dyDescent="0.25">
      <c r="A173" s="572" t="str">
        <f>+Introduction!$C$7</f>
        <v>Tchad</v>
      </c>
      <c r="B173" s="573">
        <f>IF(ISBLANK(Regressions!B183), " ", Regressions!B183)</f>
        <v>2014</v>
      </c>
      <c r="C173" s="572" t="str">
        <f>HLOOKUP(Introduction!$G$4,nametranslations,29,FALSE)</f>
        <v>Secondaire</v>
      </c>
      <c r="D173" s="575">
        <f>IF(ISBLANK(Regressions!D183), " ", Regressions!D183)</f>
        <v>2226528</v>
      </c>
      <c r="E173" s="576">
        <f>IF(ISNUMBER(Regressions!E183),ROUND(Regressions!E183, 1), NA())</f>
        <v>51</v>
      </c>
      <c r="F173" s="577">
        <f>IF(ISNUMBER(Regressions!F183),ROUND(Regressions!F183, 1), NA())</f>
        <v>43.6</v>
      </c>
      <c r="G173" s="578" t="e">
        <f>IF(ISNUMBER(Regressions!G183),ROUND(Regressions!G183, 1), NA())</f>
        <v>#N/A</v>
      </c>
      <c r="H173" s="579" t="e">
        <f>IF(ISNUMBER(Regressions!H183),ROUND(Regressions!H183, 1), NA())</f>
        <v>#N/A</v>
      </c>
      <c r="I173" s="580">
        <f>IF(ISNUMBER(Regressions!I183),ROUND(Regressions!I183, 1), NA())</f>
        <v>56.4</v>
      </c>
      <c r="J173" s="581">
        <f>IF(ISNUMBER(Regressions!K183),ROUND(Regressions!K183, 1), NA())</f>
        <v>22</v>
      </c>
      <c r="K173" s="577" t="e">
        <f>IF(ISNUMBER(Regressions!L183),ROUND(Regressions!L183, 1), NA())</f>
        <v>#N/A</v>
      </c>
      <c r="L173" s="582" t="e">
        <f>IF(ISNUMBER(Regressions!M183),ROUND(Regressions!M183, 1), NA())</f>
        <v>#N/A</v>
      </c>
      <c r="M173" s="579" t="e">
        <f>IF(ISNUMBER(Regressions!N183),ROUND(Regressions!N183, 1), NA())</f>
        <v>#N/A</v>
      </c>
      <c r="N173" s="580">
        <f>IF(ISNUMBER(Regressions!O183),ROUND(Regressions!O183, 1), NA())</f>
        <v>78</v>
      </c>
      <c r="O173" s="581" t="e">
        <f>IF(ISNUMBER(Regressions!Q183),ROUND(Regressions!Q183, 1), NA())</f>
        <v>#N/A</v>
      </c>
      <c r="P173" s="577" t="e">
        <f>IF(ISNUMBER(Regressions!R183),ROUND(Regressions!R183, 1), NA())</f>
        <v>#N/A</v>
      </c>
      <c r="Q173" s="583" t="e">
        <f>IF(ISNUMBER(Regressions!S183),ROUND(Regressions!S183, 1), NA())</f>
        <v>#N/A</v>
      </c>
      <c r="R173" s="579" t="e">
        <f>IF(ISNUMBER(Regressions!T183),ROUND(Regressions!T183, 1), NA())</f>
        <v>#N/A</v>
      </c>
      <c r="S173" s="580" t="e">
        <f>IF(ISNUMBER(Regressions!U183),ROUND(Regressions!U183, 1), NA())</f>
        <v>#N/A</v>
      </c>
    </row>
    <row r="174" spans="1:19" x14ac:dyDescent="0.25">
      <c r="A174" s="572" t="str">
        <f>+Introduction!$C$7</f>
        <v>Tchad</v>
      </c>
      <c r="B174" s="573">
        <f>IF(ISBLANK(Regressions!B184), " ", Regressions!B184)</f>
        <v>2015</v>
      </c>
      <c r="C174" s="572" t="str">
        <f>HLOOKUP(Introduction!$G$4,nametranslations,29,FALSE)</f>
        <v>Secondaire</v>
      </c>
      <c r="D174" s="575">
        <f>IF(ISBLANK(Regressions!D184), " ", Regressions!D184)</f>
        <v>2307207</v>
      </c>
      <c r="E174" s="576">
        <f>IF(ISNUMBER(Regressions!E184),ROUND(Regressions!E184, 1), NA())</f>
        <v>53.5</v>
      </c>
      <c r="F174" s="577">
        <f>IF(ISNUMBER(Regressions!F184),ROUND(Regressions!F184, 1), NA())</f>
        <v>47.9</v>
      </c>
      <c r="G174" s="578">
        <f>IF(ISNUMBER(Regressions!G184),ROUND(Regressions!G184, 1), NA())</f>
        <v>47.9</v>
      </c>
      <c r="H174" s="579">
        <f>IF(ISNUMBER(Regressions!H184),ROUND(Regressions!H184, 1), NA())</f>
        <v>0</v>
      </c>
      <c r="I174" s="580">
        <f>IF(ISNUMBER(Regressions!I184),ROUND(Regressions!I184, 1), NA())</f>
        <v>52.1</v>
      </c>
      <c r="J174" s="581">
        <f>IF(ISNUMBER(Regressions!K184),ROUND(Regressions!K184, 1), NA())</f>
        <v>23.8</v>
      </c>
      <c r="K174" s="577" t="e">
        <f>IF(ISNUMBER(Regressions!L184),ROUND(Regressions!L184, 1), NA())</f>
        <v>#N/A</v>
      </c>
      <c r="L174" s="582" t="e">
        <f>IF(ISNUMBER(Regressions!M184),ROUND(Regressions!M184, 1), NA())</f>
        <v>#N/A</v>
      </c>
      <c r="M174" s="579" t="e">
        <f>IF(ISNUMBER(Regressions!N184),ROUND(Regressions!N184, 1), NA())</f>
        <v>#N/A</v>
      </c>
      <c r="N174" s="580">
        <f>IF(ISNUMBER(Regressions!O184),ROUND(Regressions!O184, 1), NA())</f>
        <v>76.2</v>
      </c>
      <c r="O174" s="581" t="e">
        <f>IF(ISNUMBER(Regressions!Q184),ROUND(Regressions!Q184, 1), NA())</f>
        <v>#N/A</v>
      </c>
      <c r="P174" s="577" t="e">
        <f>IF(ISNUMBER(Regressions!R184),ROUND(Regressions!R184, 1), NA())</f>
        <v>#N/A</v>
      </c>
      <c r="Q174" s="583" t="e">
        <f>IF(ISNUMBER(Regressions!S184),ROUND(Regressions!S184, 1), NA())</f>
        <v>#N/A</v>
      </c>
      <c r="R174" s="579" t="e">
        <f>IF(ISNUMBER(Regressions!T184),ROUND(Regressions!T184, 1), NA())</f>
        <v>#N/A</v>
      </c>
      <c r="S174" s="580" t="e">
        <f>IF(ISNUMBER(Regressions!U184),ROUND(Regressions!U184, 1), NA())</f>
        <v>#N/A</v>
      </c>
    </row>
    <row r="175" spans="1:19" x14ac:dyDescent="0.25">
      <c r="A175" s="572" t="str">
        <f>+Introduction!$C$7</f>
        <v>Tchad</v>
      </c>
      <c r="B175" s="573">
        <f>IF(ISBLANK(Regressions!B185), " ", Regressions!B185)</f>
        <v>2016</v>
      </c>
      <c r="C175" s="572" t="str">
        <f>HLOOKUP(Introduction!$G$4,nametranslations,29,FALSE)</f>
        <v>Secondaire</v>
      </c>
      <c r="D175" s="575">
        <f>IF(ISBLANK(Regressions!D185), " ", Regressions!D185)</f>
        <v>2375057</v>
      </c>
      <c r="E175" s="576">
        <f>IF(ISNUMBER(Regressions!E185),ROUND(Regressions!E185, 1), NA())</f>
        <v>56</v>
      </c>
      <c r="F175" s="577">
        <f>IF(ISNUMBER(Regressions!F185),ROUND(Regressions!F185, 1), NA())</f>
        <v>52.1</v>
      </c>
      <c r="G175" s="578">
        <f>IF(ISNUMBER(Regressions!G185),ROUND(Regressions!G185, 1), NA())</f>
        <v>49.4</v>
      </c>
      <c r="H175" s="579">
        <f>IF(ISNUMBER(Regressions!H185),ROUND(Regressions!H185, 1), NA())</f>
        <v>2.7</v>
      </c>
      <c r="I175" s="580">
        <f>IF(ISNUMBER(Regressions!I185),ROUND(Regressions!I185, 1), NA())</f>
        <v>47.9</v>
      </c>
      <c r="J175" s="581">
        <f>IF(ISNUMBER(Regressions!K185),ROUND(Regressions!K185, 1), NA())</f>
        <v>25.5</v>
      </c>
      <c r="K175" s="577" t="e">
        <f>IF(ISNUMBER(Regressions!L185),ROUND(Regressions!L185, 1), NA())</f>
        <v>#N/A</v>
      </c>
      <c r="L175" s="582" t="e">
        <f>IF(ISNUMBER(Regressions!M185),ROUND(Regressions!M185, 1), NA())</f>
        <v>#N/A</v>
      </c>
      <c r="M175" s="579" t="e">
        <f>IF(ISNUMBER(Regressions!N185),ROUND(Regressions!N185, 1), NA())</f>
        <v>#N/A</v>
      </c>
      <c r="N175" s="580">
        <f>IF(ISNUMBER(Regressions!O185),ROUND(Regressions!O185, 1), NA())</f>
        <v>74.5</v>
      </c>
      <c r="O175" s="581" t="e">
        <f>IF(ISNUMBER(Regressions!Q185),ROUND(Regressions!Q185, 1), NA())</f>
        <v>#N/A</v>
      </c>
      <c r="P175" s="577" t="e">
        <f>IF(ISNUMBER(Regressions!R185),ROUND(Regressions!R185, 1), NA())</f>
        <v>#N/A</v>
      </c>
      <c r="Q175" s="583" t="e">
        <f>IF(ISNUMBER(Regressions!S185),ROUND(Regressions!S185, 1), NA())</f>
        <v>#N/A</v>
      </c>
      <c r="R175" s="579" t="e">
        <f>IF(ISNUMBER(Regressions!T185),ROUND(Regressions!T185, 1), NA())</f>
        <v>#N/A</v>
      </c>
      <c r="S175" s="580" t="e">
        <f>IF(ISNUMBER(Regressions!U185),ROUND(Regressions!U185, 1), NA())</f>
        <v>#N/A</v>
      </c>
    </row>
    <row r="176" spans="1:19" x14ac:dyDescent="0.25">
      <c r="A176" s="572" t="str">
        <f>+Introduction!$C$7</f>
        <v>Tchad</v>
      </c>
      <c r="B176" s="573">
        <f>IF(ISBLANK(Regressions!B186), " ", Regressions!B186)</f>
        <v>2017</v>
      </c>
      <c r="C176" s="572" t="str">
        <f>HLOOKUP(Introduction!$G$4,nametranslations,29,FALSE)</f>
        <v>Secondaire</v>
      </c>
      <c r="D176" s="575">
        <f>IF(ISBLANK(Regressions!D186), " ", Regressions!D186)</f>
        <v>2463250</v>
      </c>
      <c r="E176" s="576">
        <f>IF(ISNUMBER(Regressions!E186),ROUND(Regressions!E186, 1), NA())</f>
        <v>58.4</v>
      </c>
      <c r="F176" s="577">
        <f>IF(ISNUMBER(Regressions!F186),ROUND(Regressions!F186, 1), NA())</f>
        <v>56.4</v>
      </c>
      <c r="G176" s="578">
        <f>IF(ISNUMBER(Regressions!G186),ROUND(Regressions!G186, 1), NA())</f>
        <v>49.4</v>
      </c>
      <c r="H176" s="579">
        <f>IF(ISNUMBER(Regressions!H186),ROUND(Regressions!H186, 1), NA())</f>
        <v>7</v>
      </c>
      <c r="I176" s="580">
        <f>IF(ISNUMBER(Regressions!I186),ROUND(Regressions!I186, 1), NA())</f>
        <v>43.6</v>
      </c>
      <c r="J176" s="581">
        <f>IF(ISNUMBER(Regressions!K186),ROUND(Regressions!K186, 1), NA())</f>
        <v>27.3</v>
      </c>
      <c r="K176" s="577" t="e">
        <f>IF(ISNUMBER(Regressions!L186),ROUND(Regressions!L186, 1), NA())</f>
        <v>#N/A</v>
      </c>
      <c r="L176" s="582">
        <f>IF(ISNUMBER(Regressions!M186),ROUND(Regressions!M186, 1), NA())</f>
        <v>27.3</v>
      </c>
      <c r="M176" s="579">
        <f>IF(ISNUMBER(Regressions!N186),ROUND(Regressions!N186, 1), NA())</f>
        <v>0</v>
      </c>
      <c r="N176" s="580">
        <f>IF(ISNUMBER(Regressions!O186),ROUND(Regressions!O186, 1), NA())</f>
        <v>72.7</v>
      </c>
      <c r="O176" s="581">
        <f>IF(ISNUMBER(Regressions!Q186),ROUND(Regressions!Q186, 1), NA())</f>
        <v>59.8</v>
      </c>
      <c r="P176" s="577">
        <f>IF(ISNUMBER(Regressions!R186),ROUND(Regressions!R186, 1), NA())</f>
        <v>56</v>
      </c>
      <c r="Q176" s="583" t="e">
        <f>IF(ISNUMBER(Regressions!S186),ROUND(Regressions!S186, 1), NA())</f>
        <v>#N/A</v>
      </c>
      <c r="R176" s="579" t="e">
        <f>IF(ISNUMBER(Regressions!T186),ROUND(Regressions!T186, 1), NA())</f>
        <v>#N/A</v>
      </c>
      <c r="S176" s="580">
        <f>IF(ISNUMBER(Regressions!U186),ROUND(Regressions!U186, 1), NA())</f>
        <v>44</v>
      </c>
    </row>
    <row r="177" spans="1:19" x14ac:dyDescent="0.25">
      <c r="A177" s="572" t="str">
        <f>+Introduction!$C$7</f>
        <v>Tchad</v>
      </c>
      <c r="B177" s="573">
        <f>IF(ISBLANK(Regressions!B187), " ", Regressions!B187)</f>
        <v>2018</v>
      </c>
      <c r="C177" s="572" t="str">
        <f>HLOOKUP(Introduction!$G$4,nametranslations,29,FALSE)</f>
        <v>Secondaire</v>
      </c>
      <c r="D177" s="575">
        <f>IF(ISBLANK(Regressions!D187), " ", Regressions!D187)</f>
        <v>2558934</v>
      </c>
      <c r="E177" s="576">
        <f>IF(ISNUMBER(Regressions!E187),ROUND(Regressions!E187, 1), NA())</f>
        <v>60.9</v>
      </c>
      <c r="F177" s="577">
        <f>IF(ISNUMBER(Regressions!F187),ROUND(Regressions!F187, 1), NA())</f>
        <v>60.7</v>
      </c>
      <c r="G177" s="578">
        <f>IF(ISNUMBER(Regressions!G187),ROUND(Regressions!G187, 1), NA())</f>
        <v>49.4</v>
      </c>
      <c r="H177" s="579">
        <f>IF(ISNUMBER(Regressions!H187),ROUND(Regressions!H187, 1), NA())</f>
        <v>11.3</v>
      </c>
      <c r="I177" s="580">
        <f>IF(ISNUMBER(Regressions!I187),ROUND(Regressions!I187, 1), NA())</f>
        <v>39.299999999999997</v>
      </c>
      <c r="J177" s="581">
        <f>IF(ISNUMBER(Regressions!K187),ROUND(Regressions!K187, 1), NA())</f>
        <v>29.1</v>
      </c>
      <c r="K177" s="577" t="e">
        <f>IF(ISNUMBER(Regressions!L187),ROUND(Regressions!L187, 1), NA())</f>
        <v>#N/A</v>
      </c>
      <c r="L177" s="582">
        <f>IF(ISNUMBER(Regressions!M187),ROUND(Regressions!M187, 1), NA())</f>
        <v>29.1</v>
      </c>
      <c r="M177" s="579">
        <f>IF(ISNUMBER(Regressions!N187),ROUND(Regressions!N187, 1), NA())</f>
        <v>0</v>
      </c>
      <c r="N177" s="580">
        <f>IF(ISNUMBER(Regressions!O187),ROUND(Regressions!O187, 1), NA())</f>
        <v>70.900000000000006</v>
      </c>
      <c r="O177" s="581">
        <f>IF(ISNUMBER(Regressions!Q187),ROUND(Regressions!Q187, 1), NA())</f>
        <v>59.8</v>
      </c>
      <c r="P177" s="577">
        <f>IF(ISNUMBER(Regressions!R187),ROUND(Regressions!R187, 1), NA())</f>
        <v>56</v>
      </c>
      <c r="Q177" s="583">
        <f>IF(ISNUMBER(Regressions!S187),ROUND(Regressions!S187, 1), NA())</f>
        <v>10.6</v>
      </c>
      <c r="R177" s="579">
        <f>IF(ISNUMBER(Regressions!T187),ROUND(Regressions!T187, 1), NA())</f>
        <v>45.4</v>
      </c>
      <c r="S177" s="580">
        <f>IF(ISNUMBER(Regressions!U187),ROUND(Regressions!U187, 1), NA())</f>
        <v>44</v>
      </c>
    </row>
    <row r="178" spans="1:19" x14ac:dyDescent="0.25">
      <c r="A178" s="572" t="str">
        <f>+Introduction!$C$7</f>
        <v>Tchad</v>
      </c>
      <c r="B178" s="573">
        <f>IF(ISBLANK(Regressions!B188), " ", Regressions!B188)</f>
        <v>2019</v>
      </c>
      <c r="C178" s="572" t="str">
        <f>HLOOKUP(Introduction!$G$4,nametranslations,29,FALSE)</f>
        <v>Secondaire</v>
      </c>
      <c r="D178" s="575">
        <f>IF(ISBLANK(Regressions!D188), " ", Regressions!D188)</f>
        <v>2661275</v>
      </c>
      <c r="E178" s="576">
        <f>IF(ISNUMBER(Regressions!E188),ROUND(Regressions!E188, 1), NA())</f>
        <v>63.4</v>
      </c>
      <c r="F178" s="577">
        <f>IF(ISNUMBER(Regressions!F188),ROUND(Regressions!F188, 1), NA())</f>
        <v>63.4</v>
      </c>
      <c r="G178" s="578">
        <f>IF(ISNUMBER(Regressions!G188),ROUND(Regressions!G188, 1), NA())</f>
        <v>49.4</v>
      </c>
      <c r="H178" s="579">
        <f>IF(ISNUMBER(Regressions!H188),ROUND(Regressions!H188, 1), NA())</f>
        <v>14</v>
      </c>
      <c r="I178" s="580">
        <f>IF(ISNUMBER(Regressions!I188),ROUND(Regressions!I188, 1), NA())</f>
        <v>36.6</v>
      </c>
      <c r="J178" s="581">
        <f>IF(ISNUMBER(Regressions!K188),ROUND(Regressions!K188, 1), NA())</f>
        <v>30.8</v>
      </c>
      <c r="K178" s="577" t="e">
        <f>IF(ISNUMBER(Regressions!L188),ROUND(Regressions!L188, 1), NA())</f>
        <v>#N/A</v>
      </c>
      <c r="L178" s="582">
        <f>IF(ISNUMBER(Regressions!M188),ROUND(Regressions!M188, 1), NA())</f>
        <v>30.8</v>
      </c>
      <c r="M178" s="579">
        <f>IF(ISNUMBER(Regressions!N188),ROUND(Regressions!N188, 1), NA())</f>
        <v>0</v>
      </c>
      <c r="N178" s="580">
        <f>IF(ISNUMBER(Regressions!O188),ROUND(Regressions!O188, 1), NA())</f>
        <v>69.2</v>
      </c>
      <c r="O178" s="581">
        <f>IF(ISNUMBER(Regressions!Q188),ROUND(Regressions!Q188, 1), NA())</f>
        <v>59.8</v>
      </c>
      <c r="P178" s="577">
        <f>IF(ISNUMBER(Regressions!R188),ROUND(Regressions!R188, 1), NA())</f>
        <v>56</v>
      </c>
      <c r="Q178" s="583">
        <f>IF(ISNUMBER(Regressions!S188),ROUND(Regressions!S188, 1), NA())</f>
        <v>10.6</v>
      </c>
      <c r="R178" s="579">
        <f>IF(ISNUMBER(Regressions!T188),ROUND(Regressions!T188, 1), NA())</f>
        <v>45.4</v>
      </c>
      <c r="S178" s="580">
        <f>IF(ISNUMBER(Regressions!U188),ROUND(Regressions!U188, 1), NA())</f>
        <v>44</v>
      </c>
    </row>
    <row r="179" spans="1:19" x14ac:dyDescent="0.25">
      <c r="A179" s="572" t="str">
        <f>+Introduction!$C$7</f>
        <v>Tchad</v>
      </c>
      <c r="B179" s="573">
        <f>IF(ISBLANK(Regressions!B189), " ", Regressions!B189)</f>
        <v>2020</v>
      </c>
      <c r="C179" s="572" t="str">
        <f>HLOOKUP(Introduction!$G$4,nametranslations,29,FALSE)</f>
        <v>Secondaire</v>
      </c>
      <c r="D179" s="575">
        <f>IF(ISBLANK(Regressions!D189), " ", Regressions!D189)</f>
        <v>2759419</v>
      </c>
      <c r="E179" s="576">
        <f>IF(ISNUMBER(Regressions!E189),ROUND(Regressions!E189, 1), NA())</f>
        <v>65.8</v>
      </c>
      <c r="F179" s="577">
        <f>IF(ISNUMBER(Regressions!F189),ROUND(Regressions!F189, 1), NA())</f>
        <v>65.8</v>
      </c>
      <c r="G179" s="578">
        <f>IF(ISNUMBER(Regressions!G189),ROUND(Regressions!G189, 1), NA())</f>
        <v>49.4</v>
      </c>
      <c r="H179" s="579">
        <f>IF(ISNUMBER(Regressions!H189),ROUND(Regressions!H189, 1), NA())</f>
        <v>16.399999999999999</v>
      </c>
      <c r="I179" s="580">
        <f>IF(ISNUMBER(Regressions!I189),ROUND(Regressions!I189, 1), NA())</f>
        <v>34.200000000000003</v>
      </c>
      <c r="J179" s="581">
        <f>IF(ISNUMBER(Regressions!K189),ROUND(Regressions!K189, 1), NA())</f>
        <v>32.6</v>
      </c>
      <c r="K179" s="577" t="e">
        <f>IF(ISNUMBER(Regressions!L189),ROUND(Regressions!L189, 1), NA())</f>
        <v>#N/A</v>
      </c>
      <c r="L179" s="582">
        <f>IF(ISNUMBER(Regressions!M189),ROUND(Regressions!M189, 1), NA())</f>
        <v>32.6</v>
      </c>
      <c r="M179" s="579">
        <f>IF(ISNUMBER(Regressions!N189),ROUND(Regressions!N189, 1), NA())</f>
        <v>0</v>
      </c>
      <c r="N179" s="580">
        <f>IF(ISNUMBER(Regressions!O189),ROUND(Regressions!O189, 1), NA())</f>
        <v>67.400000000000006</v>
      </c>
      <c r="O179" s="581">
        <f>IF(ISNUMBER(Regressions!Q189),ROUND(Regressions!Q189, 1), NA())</f>
        <v>59.8</v>
      </c>
      <c r="P179" s="577">
        <f>IF(ISNUMBER(Regressions!R189),ROUND(Regressions!R189, 1), NA())</f>
        <v>56</v>
      </c>
      <c r="Q179" s="583">
        <f>IF(ISNUMBER(Regressions!S189),ROUND(Regressions!S189, 1), NA())</f>
        <v>10.6</v>
      </c>
      <c r="R179" s="579">
        <f>IF(ISNUMBER(Regressions!T189),ROUND(Regressions!T189, 1), NA())</f>
        <v>45.4</v>
      </c>
      <c r="S179" s="580">
        <f>IF(ISNUMBER(Regressions!U189),ROUND(Regressions!U189, 1), NA())</f>
        <v>44</v>
      </c>
    </row>
    <row r="180" spans="1:19" x14ac:dyDescent="0.25">
      <c r="A180" s="572" t="str">
        <f>+Introduction!$C$7</f>
        <v>Tchad</v>
      </c>
      <c r="B180" s="573">
        <f>IF(ISBLANK(Regressions!B190), " ", Regressions!B190)</f>
        <v>2021</v>
      </c>
      <c r="C180" s="572" t="str">
        <f>HLOOKUP(Introduction!$G$4,nametranslations,29,FALSE)</f>
        <v>Secondaire</v>
      </c>
      <c r="D180" s="575">
        <f>IF(ISBLANK(Regressions!D190), " ", Regressions!D190)</f>
        <v>2866878</v>
      </c>
      <c r="E180" s="581">
        <f>IF(ISNUMBER(Regressions!E190),ROUND(Regressions!E190, 1), NA())</f>
        <v>68.3</v>
      </c>
      <c r="F180" s="584">
        <f>IF(ISNUMBER(Regressions!F190),ROUND(Regressions!F190, 1), NA())</f>
        <v>68.3</v>
      </c>
      <c r="G180" s="585">
        <f>IF(ISNUMBER(Regressions!G190),ROUND(Regressions!G190, 1), NA())</f>
        <v>49.4</v>
      </c>
      <c r="H180" s="579">
        <f>IF(ISNUMBER(Regressions!H190),ROUND(Regressions!H190, 1), NA())</f>
        <v>18.899999999999999</v>
      </c>
      <c r="I180" s="580">
        <f>IF(ISNUMBER(Regressions!I190),ROUND(Regressions!I190, 1), NA())</f>
        <v>31.7</v>
      </c>
      <c r="J180" s="581">
        <f>IF(ISNUMBER(Regressions!K190),ROUND(Regressions!K190, 1), NA())</f>
        <v>34.299999999999997</v>
      </c>
      <c r="K180" s="584" t="e">
        <f>IF(ISNUMBER(Regressions!L190),ROUND(Regressions!L190, 1), NA())</f>
        <v>#N/A</v>
      </c>
      <c r="L180" s="586">
        <f>IF(ISNUMBER(Regressions!M190),ROUND(Regressions!M190, 1), NA())</f>
        <v>34.299999999999997</v>
      </c>
      <c r="M180" s="579">
        <f>IF(ISNUMBER(Regressions!N190),ROUND(Regressions!N190, 1), NA())</f>
        <v>0</v>
      </c>
      <c r="N180" s="580">
        <f>IF(ISNUMBER(Regressions!O190),ROUND(Regressions!O190, 1), NA())</f>
        <v>65.7</v>
      </c>
      <c r="O180" s="581">
        <f>IF(ISNUMBER(Regressions!Q190),ROUND(Regressions!Q190, 1), NA())</f>
        <v>59.8</v>
      </c>
      <c r="P180" s="584">
        <f>IF(ISNUMBER(Regressions!R190),ROUND(Regressions!R190, 1), NA())</f>
        <v>56</v>
      </c>
      <c r="Q180" s="587">
        <f>IF(ISNUMBER(Regressions!S190),ROUND(Regressions!S190, 1), NA())</f>
        <v>10.6</v>
      </c>
      <c r="R180" s="579">
        <f>IF(ISNUMBER(Regressions!T190),ROUND(Regressions!T190, 1), NA())</f>
        <v>45.4</v>
      </c>
      <c r="S180" s="580">
        <f>IF(ISNUMBER(Regressions!U190),ROUND(Regressions!U190, 1), NA())</f>
        <v>44</v>
      </c>
    </row>
    <row r="181" spans="1:19" x14ac:dyDescent="0.25">
      <c r="A181" s="572" t="str">
        <f>+Introduction!$C$7</f>
        <v>Tchad</v>
      </c>
      <c r="B181" s="573">
        <f>IF(ISBLANK(Regressions!B191), " ", Regressions!B191)</f>
        <v>2022</v>
      </c>
      <c r="C181" s="572" t="str">
        <f>HLOOKUP(Introduction!$G$4,nametranslations,29,FALSE)</f>
        <v>Secondaire</v>
      </c>
      <c r="D181" s="575">
        <f>IF(ISBLANK(Regressions!D191), " ", Regressions!D191)</f>
        <v>2984560</v>
      </c>
      <c r="E181" s="576">
        <f>IF(ISNUMBER(Regressions!E191),ROUND(Regressions!E191, 1), NA())</f>
        <v>70.8</v>
      </c>
      <c r="F181" s="577">
        <f>IF(ISNUMBER(Regressions!F191),ROUND(Regressions!F191, 1), NA())</f>
        <v>70.8</v>
      </c>
      <c r="G181" s="578">
        <f>IF(ISNUMBER(Regressions!G191),ROUND(Regressions!G191, 1), NA())</f>
        <v>49.4</v>
      </c>
      <c r="H181" s="579">
        <f>IF(ISNUMBER(Regressions!H191),ROUND(Regressions!H191, 1), NA())</f>
        <v>21.4</v>
      </c>
      <c r="I181" s="580">
        <f>IF(ISNUMBER(Regressions!I191),ROUND(Regressions!I191, 1), NA())</f>
        <v>29.2</v>
      </c>
      <c r="J181" s="581">
        <f>IF(ISNUMBER(Regressions!K191),ROUND(Regressions!K191, 1), NA())</f>
        <v>36.1</v>
      </c>
      <c r="K181" s="577" t="e">
        <f>IF(ISNUMBER(Regressions!L191),ROUND(Regressions!L191, 1), NA())</f>
        <v>#N/A</v>
      </c>
      <c r="L181" s="582">
        <f>IF(ISNUMBER(Regressions!M191),ROUND(Regressions!M191, 1), NA())</f>
        <v>36.1</v>
      </c>
      <c r="M181" s="579">
        <f>IF(ISNUMBER(Regressions!N191),ROUND(Regressions!N191, 1), NA())</f>
        <v>0</v>
      </c>
      <c r="N181" s="580">
        <f>IF(ISNUMBER(Regressions!O191),ROUND(Regressions!O191, 1), NA())</f>
        <v>63.9</v>
      </c>
      <c r="O181" s="581">
        <f>IF(ISNUMBER(Regressions!Q191),ROUND(Regressions!Q191, 1), NA())</f>
        <v>59.8</v>
      </c>
      <c r="P181" s="577">
        <f>IF(ISNUMBER(Regressions!R191),ROUND(Regressions!R191, 1), NA())</f>
        <v>56</v>
      </c>
      <c r="Q181" s="583">
        <f>IF(ISNUMBER(Regressions!S191),ROUND(Regressions!S191, 1), NA())</f>
        <v>10.6</v>
      </c>
      <c r="R181" s="579">
        <f>IF(ISNUMBER(Regressions!T191),ROUND(Regressions!T191, 1), NA())</f>
        <v>45.4</v>
      </c>
      <c r="S181" s="580">
        <f>IF(ISNUMBER(Regressions!U191),ROUND(Regressions!U191, 1), NA())</f>
        <v>44</v>
      </c>
    </row>
    <row r="182" spans="1:19" x14ac:dyDescent="0.25">
      <c r="A182" s="572" t="str">
        <f>+Introduction!$C$7</f>
        <v>Tchad</v>
      </c>
      <c r="B182" s="573">
        <f>IF(ISBLANK(Regressions!B192), " ", Regressions!B192)</f>
        <v>2023</v>
      </c>
      <c r="C182" s="572" t="str">
        <f>HLOOKUP(Introduction!$G$4,nametranslations,29,FALSE)</f>
        <v>Secondaire</v>
      </c>
      <c r="D182" s="575">
        <f>IF(ISBLANK(Regressions!D192), " ", Regressions!D192)</f>
        <v>3100665</v>
      </c>
      <c r="E182" s="576">
        <f>IF(ISNUMBER(Regressions!E192),ROUND(Regressions!E192, 1), NA())</f>
        <v>73.2</v>
      </c>
      <c r="F182" s="577">
        <f>IF(ISNUMBER(Regressions!F192),ROUND(Regressions!F192, 1), NA())</f>
        <v>73.2</v>
      </c>
      <c r="G182" s="578">
        <f>IF(ISNUMBER(Regressions!G192),ROUND(Regressions!G192, 1), NA())</f>
        <v>49.4</v>
      </c>
      <c r="H182" s="579">
        <f>IF(ISNUMBER(Regressions!H192),ROUND(Regressions!H192, 1), NA())</f>
        <v>23.8</v>
      </c>
      <c r="I182" s="580">
        <f>IF(ISNUMBER(Regressions!I192),ROUND(Regressions!I192, 1), NA())</f>
        <v>26.8</v>
      </c>
      <c r="J182" s="581">
        <f>IF(ISNUMBER(Regressions!K192),ROUND(Regressions!K192, 1), NA())</f>
        <v>37.9</v>
      </c>
      <c r="K182" s="577" t="e">
        <f>IF(ISNUMBER(Regressions!L192),ROUND(Regressions!L192, 1), NA())</f>
        <v>#N/A</v>
      </c>
      <c r="L182" s="582">
        <f>IF(ISNUMBER(Regressions!M192),ROUND(Regressions!M192, 1), NA())</f>
        <v>37.9</v>
      </c>
      <c r="M182" s="579">
        <f>IF(ISNUMBER(Regressions!N192),ROUND(Regressions!N192, 1), NA())</f>
        <v>0</v>
      </c>
      <c r="N182" s="580">
        <f>IF(ISNUMBER(Regressions!O192),ROUND(Regressions!O192, 1), NA())</f>
        <v>62.1</v>
      </c>
      <c r="O182" s="581">
        <f>IF(ISNUMBER(Regressions!Q192),ROUND(Regressions!Q192, 1), NA())</f>
        <v>59.8</v>
      </c>
      <c r="P182" s="577">
        <f>IF(ISNUMBER(Regressions!R192),ROUND(Regressions!R192, 1), NA())</f>
        <v>56</v>
      </c>
      <c r="Q182" s="583">
        <f>IF(ISNUMBER(Regressions!S192),ROUND(Regressions!S192, 1), NA())</f>
        <v>10.6</v>
      </c>
      <c r="R182" s="579">
        <f>IF(ISNUMBER(Regressions!T192),ROUND(Regressions!T192, 1), NA())</f>
        <v>45.4</v>
      </c>
      <c r="S182" s="580">
        <f>IF(ISNUMBER(Regressions!U192),ROUND(Regressions!U192, 1), NA())</f>
        <v>44</v>
      </c>
    </row>
    <row r="183" spans="1:19" x14ac:dyDescent="0.25">
      <c r="A183" s="572" t="str">
        <f>+Introduction!$C$7</f>
        <v>Tchad</v>
      </c>
      <c r="B183" s="573">
        <f>IF(ISBLANK(Regressions!B193), " ", Regressions!B193)</f>
        <v>2024</v>
      </c>
      <c r="C183" s="572" t="str">
        <f>HLOOKUP(Introduction!$G$4,nametranslations,29,FALSE)</f>
        <v>Secondaire</v>
      </c>
      <c r="D183" s="575">
        <f>IF(ISBLANK(Regressions!D193), " ", Regressions!D193)</f>
        <v>3256248</v>
      </c>
      <c r="E183" s="576">
        <f>IF(ISNUMBER(Regressions!E193),ROUND(Regressions!E193, 1), NA())</f>
        <v>75.7</v>
      </c>
      <c r="F183" s="577">
        <f>IF(ISNUMBER(Regressions!F193),ROUND(Regressions!F193, 1), NA())</f>
        <v>75.7</v>
      </c>
      <c r="G183" s="578">
        <f>IF(ISNUMBER(Regressions!G193),ROUND(Regressions!G193, 1), NA())</f>
        <v>49.4</v>
      </c>
      <c r="H183" s="579">
        <f>IF(ISNUMBER(Regressions!H193),ROUND(Regressions!H193, 1), NA())</f>
        <v>26.3</v>
      </c>
      <c r="I183" s="580">
        <f>IF(ISNUMBER(Regressions!I193),ROUND(Regressions!I193, 1), NA())</f>
        <v>24.3</v>
      </c>
      <c r="J183" s="581">
        <f>IF(ISNUMBER(Regressions!K193),ROUND(Regressions!K193, 1), NA())</f>
        <v>39.6</v>
      </c>
      <c r="K183" s="577" t="e">
        <f>IF(ISNUMBER(Regressions!L193),ROUND(Regressions!L193, 1), NA())</f>
        <v>#N/A</v>
      </c>
      <c r="L183" s="582">
        <f>IF(ISNUMBER(Regressions!M193),ROUND(Regressions!M193, 1), NA())</f>
        <v>39.6</v>
      </c>
      <c r="M183" s="579">
        <f>IF(ISNUMBER(Regressions!N193),ROUND(Regressions!N193, 1), NA())</f>
        <v>0</v>
      </c>
      <c r="N183" s="580">
        <f>IF(ISNUMBER(Regressions!O193),ROUND(Regressions!O193, 1), NA())</f>
        <v>60.4</v>
      </c>
      <c r="O183" s="581">
        <f>IF(ISNUMBER(Regressions!Q193),ROUND(Regressions!Q193, 1), NA())</f>
        <v>59.8</v>
      </c>
      <c r="P183" s="577">
        <f>IF(ISNUMBER(Regressions!R193),ROUND(Regressions!R193, 1), NA())</f>
        <v>56</v>
      </c>
      <c r="Q183" s="583">
        <f>IF(ISNUMBER(Regressions!S193),ROUND(Regressions!S193, 1), NA())</f>
        <v>10.6</v>
      </c>
      <c r="R183" s="579">
        <f>IF(ISNUMBER(Regressions!T193),ROUND(Regressions!T193, 1), NA())</f>
        <v>45.4</v>
      </c>
      <c r="S183" s="580">
        <f>IF(ISNUMBER(Regressions!U193),ROUND(Regressions!U193, 1), NA())</f>
        <v>44</v>
      </c>
    </row>
    <row r="184" spans="1:19" x14ac:dyDescent="0.25">
      <c r="A184" s="588" t="str">
        <f>+Introduction!$C$7</f>
        <v>Tchad</v>
      </c>
      <c r="B184" s="589">
        <f>IF(ISBLANK(Regressions!B194), " ", Regressions!B194)</f>
        <v>2025</v>
      </c>
      <c r="C184" s="588" t="str">
        <f>HLOOKUP(Introduction!$G$4,nametranslations,29,FALSE)</f>
        <v>Secondaire</v>
      </c>
      <c r="D184" s="590">
        <f>IF(ISBLANK(Regressions!D194), " ", Regressions!D194)</f>
        <v>3166310</v>
      </c>
      <c r="E184" s="591">
        <f>IF(ISNUMBER(Regressions!E194),ROUND(Regressions!E194, 1), NA())</f>
        <v>78.2</v>
      </c>
      <c r="F184" s="592">
        <f>IF(ISNUMBER(Regressions!F194),ROUND(Regressions!F194, 1), NA())</f>
        <v>78.2</v>
      </c>
      <c r="G184" s="593">
        <f>IF(ISNUMBER(Regressions!G194),ROUND(Regressions!G194, 1), NA())</f>
        <v>49.4</v>
      </c>
      <c r="H184" s="594">
        <f>IF(ISNUMBER(Regressions!H194),ROUND(Regressions!H194, 1), NA())</f>
        <v>28.8</v>
      </c>
      <c r="I184" s="595">
        <f>IF(ISNUMBER(Regressions!I194),ROUND(Regressions!I194, 1), NA())</f>
        <v>21.8</v>
      </c>
      <c r="J184" s="596">
        <f>IF(ISNUMBER(Regressions!K194),ROUND(Regressions!K194, 1), NA())</f>
        <v>41.4</v>
      </c>
      <c r="K184" s="592" t="e">
        <f>IF(ISNUMBER(Regressions!L194),ROUND(Regressions!L194, 1), NA())</f>
        <v>#N/A</v>
      </c>
      <c r="L184" s="597">
        <f>IF(ISNUMBER(Regressions!M194),ROUND(Regressions!M194, 1), NA())</f>
        <v>41.4</v>
      </c>
      <c r="M184" s="594">
        <f>IF(ISNUMBER(Regressions!N194),ROUND(Regressions!N194, 1), NA())</f>
        <v>0</v>
      </c>
      <c r="N184" s="595">
        <f>IF(ISNUMBER(Regressions!O194),ROUND(Regressions!O194, 1), NA())</f>
        <v>58.6</v>
      </c>
      <c r="O184" s="596">
        <f>IF(ISNUMBER(Regressions!Q194),ROUND(Regressions!Q194, 1), NA())</f>
        <v>59.8</v>
      </c>
      <c r="P184" s="592">
        <f>IF(ISNUMBER(Regressions!R194),ROUND(Regressions!R194, 1), NA())</f>
        <v>56</v>
      </c>
      <c r="Q184" s="598">
        <f>IF(ISNUMBER(Regressions!S194),ROUND(Regressions!S194, 1), NA())</f>
        <v>10.6</v>
      </c>
      <c r="R184" s="594">
        <f>IF(ISNUMBER(Regressions!T194),ROUND(Regressions!T194, 1), NA())</f>
        <v>45.4</v>
      </c>
      <c r="S184" s="595">
        <f>IF(ISNUMBER(Regressions!U194),ROUND(Regressions!U194, 1), NA())</f>
        <v>44</v>
      </c>
    </row>
    <row r="185" spans="1:19" hidden="1" x14ac:dyDescent="0.25">
      <c r="A185" s="572" t="str">
        <f>+Introduction!$C$7</f>
        <v>Tchad</v>
      </c>
      <c r="B185" s="573">
        <f>IF(ISBLANK(Regressions!B195), " ", Regressions!B195)</f>
        <v>2026</v>
      </c>
      <c r="C185" s="572" t="str">
        <f>HLOOKUP(Introduction!$G$4,nametranslations,29,FALSE)</f>
        <v>Secondaire</v>
      </c>
      <c r="D185" s="575" t="str">
        <f>IF(ISBLANK(Regressions!D195), " ", Regressions!D195)</f>
        <v xml:space="preserve"> </v>
      </c>
      <c r="E185" s="576">
        <f>IF(ISNUMBER(Regressions!E195),ROUND(Regressions!E195, 1), NA())</f>
        <v>80.599999999999994</v>
      </c>
      <c r="F185" s="577">
        <f>IF(ISNUMBER(Regressions!F195),ROUND(Regressions!F195, 1), NA())</f>
        <v>80.599999999999994</v>
      </c>
      <c r="G185" s="578">
        <f>IF(ISNUMBER(Regressions!G195),ROUND(Regressions!G195, 1), NA())</f>
        <v>49.4</v>
      </c>
      <c r="H185" s="579">
        <f>IF(ISNUMBER(Regressions!H195),ROUND(Regressions!H195, 1), NA())</f>
        <v>31.2</v>
      </c>
      <c r="I185" s="580">
        <f>IF(ISNUMBER(Regressions!I195),ROUND(Regressions!I195, 1), NA())</f>
        <v>19.399999999999999</v>
      </c>
      <c r="J185" s="581">
        <f>IF(ISNUMBER(Regressions!K195),ROUND(Regressions!K195, 1), NA())</f>
        <v>43.1</v>
      </c>
      <c r="K185" s="577" t="e">
        <f>IF(ISNUMBER(Regressions!L195),ROUND(Regressions!L195, 1), NA())</f>
        <v>#N/A</v>
      </c>
      <c r="L185" s="582">
        <f>IF(ISNUMBER(Regressions!M195),ROUND(Regressions!M195, 1), NA())</f>
        <v>43.1</v>
      </c>
      <c r="M185" s="579">
        <f>IF(ISNUMBER(Regressions!N195),ROUND(Regressions!N195, 1), NA())</f>
        <v>0</v>
      </c>
      <c r="N185" s="580">
        <f>IF(ISNUMBER(Regressions!O195),ROUND(Regressions!O195, 1), NA())</f>
        <v>56.9</v>
      </c>
      <c r="O185" s="581">
        <f>IF(ISNUMBER(Regressions!Q195),ROUND(Regressions!Q195, 1), NA())</f>
        <v>59.8</v>
      </c>
      <c r="P185" s="577" t="e">
        <f>IF(ISNUMBER(Regressions!R195),ROUND(Regressions!R195, 1), NA())</f>
        <v>#N/A</v>
      </c>
      <c r="Q185" s="583">
        <f>IF(ISNUMBER(Regressions!S195),ROUND(Regressions!S195, 1), NA())</f>
        <v>10.6</v>
      </c>
      <c r="R185" s="579" t="e">
        <f>IF(ISNUMBER(Regressions!T195),ROUND(Regressions!T195, 1), NA())</f>
        <v>#N/A</v>
      </c>
      <c r="S185" s="580" t="e">
        <f>IF(ISNUMBER(Regressions!U195),ROUND(Regressions!U195, 1), NA())</f>
        <v>#N/A</v>
      </c>
    </row>
    <row r="186" spans="1:19" hidden="1" x14ac:dyDescent="0.25">
      <c r="A186" s="572" t="str">
        <f>+Introduction!$C$7</f>
        <v>Tchad</v>
      </c>
      <c r="B186" s="573">
        <f>IF(ISBLANK(Regressions!B196), " ", Regressions!B196)</f>
        <v>2027</v>
      </c>
      <c r="C186" s="572" t="str">
        <f>HLOOKUP(Introduction!$G$4,nametranslations,29,FALSE)</f>
        <v>Secondaire</v>
      </c>
      <c r="D186" s="575" t="str">
        <f>IF(ISBLANK(Regressions!D196), " ", Regressions!D196)</f>
        <v xml:space="preserve"> </v>
      </c>
      <c r="E186" s="576">
        <f>IF(ISNUMBER(Regressions!E196),ROUND(Regressions!E196, 1), NA())</f>
        <v>80.599999999999994</v>
      </c>
      <c r="F186" s="577">
        <f>IF(ISNUMBER(Regressions!F196),ROUND(Regressions!F196, 1), NA())</f>
        <v>80.599999999999994</v>
      </c>
      <c r="G186" s="578">
        <f>IF(ISNUMBER(Regressions!G196),ROUND(Regressions!G196, 1), NA())</f>
        <v>49.4</v>
      </c>
      <c r="H186" s="579">
        <f>IF(ISNUMBER(Regressions!H196),ROUND(Regressions!H196, 1), NA())</f>
        <v>31.2</v>
      </c>
      <c r="I186" s="580">
        <f>IF(ISNUMBER(Regressions!I196),ROUND(Regressions!I196, 1), NA())</f>
        <v>19.399999999999999</v>
      </c>
      <c r="J186" s="581">
        <f>IF(ISNUMBER(Regressions!K196),ROUND(Regressions!K196, 1), NA())</f>
        <v>43.1</v>
      </c>
      <c r="K186" s="577" t="e">
        <f>IF(ISNUMBER(Regressions!L196),ROUND(Regressions!L196, 1), NA())</f>
        <v>#N/A</v>
      </c>
      <c r="L186" s="582">
        <f>IF(ISNUMBER(Regressions!M196),ROUND(Regressions!M196, 1), NA())</f>
        <v>43.1</v>
      </c>
      <c r="M186" s="579">
        <f>IF(ISNUMBER(Regressions!N196),ROUND(Regressions!N196, 1), NA())</f>
        <v>0</v>
      </c>
      <c r="N186" s="580">
        <f>IF(ISNUMBER(Regressions!O196),ROUND(Regressions!O196, 1), NA())</f>
        <v>56.9</v>
      </c>
      <c r="O186" s="581">
        <f>IF(ISNUMBER(Regressions!Q196),ROUND(Regressions!Q196, 1), NA())</f>
        <v>59.8</v>
      </c>
      <c r="P186" s="577" t="e">
        <f>IF(ISNUMBER(Regressions!R196),ROUND(Regressions!R196, 1), NA())</f>
        <v>#N/A</v>
      </c>
      <c r="Q186" s="583" t="e">
        <f>IF(ISNUMBER(Regressions!S196),ROUND(Regressions!S196, 1), NA())</f>
        <v>#N/A</v>
      </c>
      <c r="R186" s="579" t="e">
        <f>IF(ISNUMBER(Regressions!T196),ROUND(Regressions!T196, 1), NA())</f>
        <v>#N/A</v>
      </c>
      <c r="S186" s="580" t="e">
        <f>IF(ISNUMBER(Regressions!U196),ROUND(Regressions!U196, 1), NA())</f>
        <v>#N/A</v>
      </c>
    </row>
    <row r="187" spans="1:19" hidden="1" x14ac:dyDescent="0.25">
      <c r="A187" s="572" t="str">
        <f>+Introduction!$C$7</f>
        <v>Tchad</v>
      </c>
      <c r="B187" s="573">
        <f>IF(ISBLANK(Regressions!B197), " ", Regressions!B197)</f>
        <v>2028</v>
      </c>
      <c r="C187" s="572" t="str">
        <f>HLOOKUP(Introduction!$G$4,nametranslations,29,FALSE)</f>
        <v>Secondaire</v>
      </c>
      <c r="D187" s="575" t="str">
        <f>IF(ISBLANK(Regressions!D197), " ", Regressions!D197)</f>
        <v xml:space="preserve"> </v>
      </c>
      <c r="E187" s="576">
        <f>IF(ISNUMBER(Regressions!E197),ROUND(Regressions!E197, 1), NA())</f>
        <v>80.599999999999994</v>
      </c>
      <c r="F187" s="577">
        <f>IF(ISNUMBER(Regressions!F197),ROUND(Regressions!F197, 1), NA())</f>
        <v>80.599999999999994</v>
      </c>
      <c r="G187" s="578">
        <f>IF(ISNUMBER(Regressions!G197),ROUND(Regressions!G197, 1), NA())</f>
        <v>49.4</v>
      </c>
      <c r="H187" s="579">
        <f>IF(ISNUMBER(Regressions!H197),ROUND(Regressions!H197, 1), NA())</f>
        <v>31.2</v>
      </c>
      <c r="I187" s="580">
        <f>IF(ISNUMBER(Regressions!I197),ROUND(Regressions!I197, 1), NA())</f>
        <v>19.399999999999999</v>
      </c>
      <c r="J187" s="581">
        <f>IF(ISNUMBER(Regressions!K197),ROUND(Regressions!K197, 1), NA())</f>
        <v>43.1</v>
      </c>
      <c r="K187" s="577" t="e">
        <f>IF(ISNUMBER(Regressions!L197),ROUND(Regressions!L197, 1), NA())</f>
        <v>#N/A</v>
      </c>
      <c r="L187" s="582">
        <f>IF(ISNUMBER(Regressions!M197),ROUND(Regressions!M197, 1), NA())</f>
        <v>43.1</v>
      </c>
      <c r="M187" s="579">
        <f>IF(ISNUMBER(Regressions!N197),ROUND(Regressions!N197, 1), NA())</f>
        <v>0</v>
      </c>
      <c r="N187" s="580">
        <f>IF(ISNUMBER(Regressions!O197),ROUND(Regressions!O197, 1), NA())</f>
        <v>56.9</v>
      </c>
      <c r="O187" s="581">
        <f>IF(ISNUMBER(Regressions!Q197),ROUND(Regressions!Q197, 1), NA())</f>
        <v>59.8</v>
      </c>
      <c r="P187" s="577" t="e">
        <f>IF(ISNUMBER(Regressions!R197),ROUND(Regressions!R197, 1), NA())</f>
        <v>#N/A</v>
      </c>
      <c r="Q187" s="583" t="e">
        <f>IF(ISNUMBER(Regressions!S197),ROUND(Regressions!S197, 1), NA())</f>
        <v>#N/A</v>
      </c>
      <c r="R187" s="579" t="e">
        <f>IF(ISNUMBER(Regressions!T197),ROUND(Regressions!T197, 1), NA())</f>
        <v>#N/A</v>
      </c>
      <c r="S187" s="580" t="e">
        <f>IF(ISNUMBER(Regressions!U197),ROUND(Regressions!U197, 1), NA())</f>
        <v>#N/A</v>
      </c>
    </row>
    <row r="188" spans="1:19" hidden="1" x14ac:dyDescent="0.25">
      <c r="A188" s="572" t="str">
        <f>+Introduction!$C$7</f>
        <v>Tchad</v>
      </c>
      <c r="B188" s="573">
        <f>IF(ISBLANK(Regressions!B198), " ", Regressions!B198)</f>
        <v>2029</v>
      </c>
      <c r="C188" s="572" t="str">
        <f>HLOOKUP(Introduction!$G$4,nametranslations,29,FALSE)</f>
        <v>Secondaire</v>
      </c>
      <c r="D188" s="575" t="str">
        <f>IF(ISBLANK(Regressions!D198), " ", Regressions!D198)</f>
        <v xml:space="preserve"> </v>
      </c>
      <c r="E188" s="576">
        <f>IF(ISNUMBER(Regressions!E198),ROUND(Regressions!E198, 1), NA())</f>
        <v>80.599999999999994</v>
      </c>
      <c r="F188" s="577">
        <f>IF(ISNUMBER(Regressions!F198),ROUND(Regressions!F198, 1), NA())</f>
        <v>80.599999999999994</v>
      </c>
      <c r="G188" s="578">
        <f>IF(ISNUMBER(Regressions!G198),ROUND(Regressions!G198, 1), NA())</f>
        <v>49.4</v>
      </c>
      <c r="H188" s="579">
        <f>IF(ISNUMBER(Regressions!H198),ROUND(Regressions!H198, 1), NA())</f>
        <v>31.2</v>
      </c>
      <c r="I188" s="580">
        <f>IF(ISNUMBER(Regressions!I198),ROUND(Regressions!I198, 1), NA())</f>
        <v>19.399999999999999</v>
      </c>
      <c r="J188" s="581">
        <f>IF(ISNUMBER(Regressions!K198),ROUND(Regressions!K198, 1), NA())</f>
        <v>43.1</v>
      </c>
      <c r="K188" s="577" t="e">
        <f>IF(ISNUMBER(Regressions!L198),ROUND(Regressions!L198, 1), NA())</f>
        <v>#N/A</v>
      </c>
      <c r="L188" s="582">
        <f>IF(ISNUMBER(Regressions!M198),ROUND(Regressions!M198, 1), NA())</f>
        <v>43.1</v>
      </c>
      <c r="M188" s="579">
        <f>IF(ISNUMBER(Regressions!N198),ROUND(Regressions!N198, 1), NA())</f>
        <v>0</v>
      </c>
      <c r="N188" s="580">
        <f>IF(ISNUMBER(Regressions!O198),ROUND(Regressions!O198, 1), NA())</f>
        <v>56.9</v>
      </c>
      <c r="O188" s="581">
        <f>IF(ISNUMBER(Regressions!Q198),ROUND(Regressions!Q198, 1), NA())</f>
        <v>59.8</v>
      </c>
      <c r="P188" s="577" t="e">
        <f>IF(ISNUMBER(Regressions!R198),ROUND(Regressions!R198, 1), NA())</f>
        <v>#N/A</v>
      </c>
      <c r="Q188" s="583" t="e">
        <f>IF(ISNUMBER(Regressions!S198),ROUND(Regressions!S198, 1), NA())</f>
        <v>#N/A</v>
      </c>
      <c r="R188" s="579" t="e">
        <f>IF(ISNUMBER(Regressions!T198),ROUND(Regressions!T198, 1), NA())</f>
        <v>#N/A</v>
      </c>
      <c r="S188" s="580" t="e">
        <f>IF(ISNUMBER(Regressions!U198),ROUND(Regressions!U198, 1), NA())</f>
        <v>#N/A</v>
      </c>
    </row>
    <row r="189" spans="1:19" hidden="1" x14ac:dyDescent="0.25">
      <c r="A189" s="572" t="str">
        <f>+Introduction!$C$7</f>
        <v>Tchad</v>
      </c>
      <c r="B189" s="573">
        <f>IF(ISBLANK(Regressions!B199), " ", Regressions!B199)</f>
        <v>2030</v>
      </c>
      <c r="C189" s="572" t="str">
        <f>HLOOKUP(Introduction!$G$4,nametranslations,29,FALSE)</f>
        <v>Secondaire</v>
      </c>
      <c r="D189" s="575" t="str">
        <f>IF(ISBLANK(Regressions!D199), " ", Regressions!D199)</f>
        <v xml:space="preserve"> </v>
      </c>
      <c r="E189" s="576">
        <f>IF(ISNUMBER(Regressions!E199),ROUND(Regressions!E199, 1), NA())</f>
        <v>80.599999999999994</v>
      </c>
      <c r="F189" s="577">
        <f>IF(ISNUMBER(Regressions!F199),ROUND(Regressions!F199, 1), NA())</f>
        <v>80.599999999999994</v>
      </c>
      <c r="G189" s="578">
        <f>IF(ISNUMBER(Regressions!G199),ROUND(Regressions!G199, 1), NA())</f>
        <v>49.4</v>
      </c>
      <c r="H189" s="579">
        <f>IF(ISNUMBER(Regressions!H199),ROUND(Regressions!H199, 1), NA())</f>
        <v>31.2</v>
      </c>
      <c r="I189" s="580">
        <f>IF(ISNUMBER(Regressions!I199),ROUND(Regressions!I199, 1), NA())</f>
        <v>19.399999999999999</v>
      </c>
      <c r="J189" s="581">
        <f>IF(ISNUMBER(Regressions!K199),ROUND(Regressions!K199, 1), NA())</f>
        <v>43.1</v>
      </c>
      <c r="K189" s="577" t="e">
        <f>IF(ISNUMBER(Regressions!L199),ROUND(Regressions!L199, 1), NA())</f>
        <v>#N/A</v>
      </c>
      <c r="L189" s="582">
        <f>IF(ISNUMBER(Regressions!M199),ROUND(Regressions!M199, 1), NA())</f>
        <v>43.1</v>
      </c>
      <c r="M189" s="579">
        <f>IF(ISNUMBER(Regressions!N199),ROUND(Regressions!N199, 1), NA())</f>
        <v>0</v>
      </c>
      <c r="N189" s="580">
        <f>IF(ISNUMBER(Regressions!O199),ROUND(Regressions!O199, 1), NA())</f>
        <v>56.9</v>
      </c>
      <c r="O189" s="581">
        <f>IF(ISNUMBER(Regressions!Q199),ROUND(Regressions!Q199, 1), NA())</f>
        <v>59.8</v>
      </c>
      <c r="P189" s="577" t="e">
        <f>IF(ISNUMBER(Regressions!R199),ROUND(Regressions!R199, 1), NA())</f>
        <v>#N/A</v>
      </c>
      <c r="Q189" s="583" t="e">
        <f>IF(ISNUMBER(Regressions!S199),ROUND(Regressions!S199, 1), NA())</f>
        <v>#N/A</v>
      </c>
      <c r="R189" s="579" t="e">
        <f>IF(ISNUMBER(Regressions!T199),ROUND(Regressions!T199, 1), NA())</f>
        <v>#N/A</v>
      </c>
      <c r="S189" s="580" t="e">
        <f>IF(ISNUMBER(Regressions!U199),ROUND(Regressions!U199, 1), NA())</f>
        <v>#N/A</v>
      </c>
    </row>
    <row r="211" spans="5:13" x14ac:dyDescent="0.25">
      <c r="E211" s="602"/>
      <c r="G211" s="549"/>
      <c r="K211" s="603"/>
      <c r="M211" s="60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DC3E4-8A2F-4545-A6A5-E8F25AF4A7C0}">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400" customWidth="1"/>
    <col min="2" max="2" width="13.59765625" style="400" customWidth="1"/>
    <col min="3" max="3" width="5" style="400" customWidth="1"/>
    <col min="4" max="21" width="3.8984375" style="400" customWidth="1"/>
    <col min="22" max="25" width="3.8984375" style="506" customWidth="1"/>
    <col min="26" max="26" width="6.5" style="506" customWidth="1"/>
    <col min="27" max="30" width="3.8984375" style="506" customWidth="1"/>
    <col min="31" max="31" width="6.5" style="506" customWidth="1"/>
    <col min="32" max="35" width="3.8984375" style="506" customWidth="1"/>
    <col min="36" max="36" width="6.5" style="506" customWidth="1"/>
    <col min="37" max="40" width="3.8984375" style="506" customWidth="1"/>
    <col min="41" max="41" width="6.5" style="506" customWidth="1"/>
    <col min="42" max="45" width="3.8984375" style="506" customWidth="1"/>
    <col min="46" max="46" width="6.5" style="506" customWidth="1"/>
    <col min="47" max="50" width="3.8984375" style="506" customWidth="1"/>
    <col min="51" max="51" width="6.5" style="506" customWidth="1"/>
    <col min="52" max="52" width="3.8984375" style="507" customWidth="1"/>
    <col min="53" max="53" width="6.5" style="616" customWidth="1"/>
    <col min="54" max="55" width="3.8984375" style="507" customWidth="1"/>
    <col min="56" max="56" width="6.5" style="507" customWidth="1"/>
    <col min="57" max="58" width="3.8984375" style="507" customWidth="1"/>
    <col min="59" max="59" width="6.5" style="507" customWidth="1"/>
    <col min="60" max="60" width="3.8984375" style="507" customWidth="1"/>
    <col min="61" max="61" width="6.09765625" style="507" customWidth="1"/>
    <col min="62" max="62" width="6.5" style="507" customWidth="1"/>
    <col min="63" max="63" width="8.8984375" style="507" customWidth="1"/>
    <col min="64" max="64" width="3.8984375" style="507" customWidth="1"/>
    <col min="65" max="65" width="6.5" style="507" customWidth="1"/>
    <col min="66" max="67" width="3.8984375" style="507" customWidth="1"/>
    <col min="68" max="68" width="6.5" style="507" customWidth="1"/>
    <col min="69" max="69" width="3.8984375" style="507" customWidth="1"/>
    <col min="70" max="70" width="9" style="400" customWidth="1"/>
    <col min="71" max="136" width="3.8984375" style="400" hidden="1" customWidth="1"/>
    <col min="137" max="137" width="9" style="400" customWidth="1"/>
    <col min="138" max="16384" width="9" style="400"/>
  </cols>
  <sheetData>
    <row r="1" spans="1:136" ht="17.399999999999999" x14ac:dyDescent="0.3">
      <c r="A1" s="508" t="str">
        <f>HLOOKUP(Introduction!$G$4,nametranslations,83,FALSE)</f>
        <v>Synthèse des données des enquêtes et recensements nationaux</v>
      </c>
      <c r="B1" s="509"/>
      <c r="C1" s="509"/>
      <c r="D1" s="509"/>
      <c r="E1" s="509"/>
      <c r="F1" s="509"/>
      <c r="G1" s="509"/>
      <c r="H1" s="509"/>
      <c r="I1" s="509"/>
      <c r="J1" s="509"/>
      <c r="K1" s="509"/>
      <c r="L1" s="509"/>
      <c r="M1" s="509"/>
      <c r="N1" s="509"/>
      <c r="O1" s="509"/>
      <c r="P1" s="509"/>
      <c r="Q1" s="509"/>
      <c r="R1" s="509"/>
      <c r="S1" s="509"/>
      <c r="T1" s="509"/>
      <c r="U1" s="509"/>
      <c r="V1" s="509"/>
      <c r="W1" s="509"/>
      <c r="X1" s="509"/>
      <c r="Y1" s="509"/>
      <c r="Z1" s="509"/>
      <c r="AA1" s="509"/>
      <c r="AB1" s="509"/>
      <c r="AC1" s="509"/>
      <c r="AD1" s="509"/>
      <c r="AE1" s="509"/>
      <c r="AF1" s="509"/>
      <c r="AG1" s="509"/>
      <c r="AH1" s="509"/>
      <c r="AI1" s="509"/>
      <c r="AJ1" s="509"/>
      <c r="AK1" s="509"/>
      <c r="AL1" s="509"/>
      <c r="AM1" s="509"/>
      <c r="AN1" s="509"/>
      <c r="AO1" s="509"/>
      <c r="AP1" s="509"/>
      <c r="AQ1" s="509"/>
      <c r="AR1" s="509"/>
      <c r="AS1" s="509"/>
      <c r="AT1" s="509"/>
      <c r="AU1" s="509"/>
      <c r="AV1" s="509"/>
      <c r="AW1" s="509"/>
      <c r="AX1" s="509"/>
      <c r="AY1" s="509"/>
      <c r="AZ1" s="509"/>
      <c r="BA1" s="521"/>
      <c r="BB1" s="509"/>
      <c r="BC1" s="509"/>
      <c r="BD1" s="509"/>
      <c r="BE1" s="509"/>
      <c r="BF1" s="509"/>
      <c r="BG1" s="509"/>
      <c r="BH1" s="509"/>
      <c r="BI1" s="509"/>
      <c r="BJ1" s="509"/>
      <c r="BK1" s="509"/>
      <c r="BL1" s="509"/>
      <c r="BM1" s="509"/>
      <c r="BN1" s="509"/>
      <c r="BO1" s="509"/>
      <c r="BP1" s="509"/>
      <c r="BQ1" s="509"/>
      <c r="BR1" s="509"/>
      <c r="BS1" s="509"/>
    </row>
    <row r="2" spans="1:136" ht="15.6" x14ac:dyDescent="0.3">
      <c r="A2" s="510" t="str">
        <f>HLOOKUP(Introduction!$G$4,nametranslations,84,FALSE)</f>
        <v>[valeurs entre crochets non utilisées]</v>
      </c>
      <c r="B2" s="510"/>
      <c r="C2" s="510"/>
      <c r="D2" s="511" t="str">
        <f>HLOOKUP(Introduction!$G$4,nametranslations,85,FALSE)</f>
        <v>Eau de boisson</v>
      </c>
      <c r="E2" s="509"/>
      <c r="F2" s="509"/>
      <c r="G2" s="512"/>
      <c r="H2" s="509"/>
      <c r="I2" s="509"/>
      <c r="J2" s="512"/>
      <c r="K2" s="513"/>
      <c r="L2" s="513"/>
      <c r="M2" s="512"/>
      <c r="N2" s="513"/>
      <c r="O2" s="513"/>
      <c r="P2" s="512"/>
      <c r="Q2" s="513"/>
      <c r="R2" s="513"/>
      <c r="S2" s="512"/>
      <c r="T2" s="513"/>
      <c r="U2" s="513"/>
      <c r="V2" s="514" t="str">
        <f>HLOOKUP(Introduction!$G$4,nametranslations,86,FALSE)</f>
        <v>Assainissement</v>
      </c>
      <c r="W2" s="399"/>
      <c r="X2" s="513"/>
      <c r="Y2" s="513"/>
      <c r="Z2" s="513"/>
      <c r="AA2" s="515"/>
      <c r="AB2" s="513"/>
      <c r="AC2" s="513"/>
      <c r="AD2" s="513"/>
      <c r="AE2" s="513"/>
      <c r="AF2" s="515"/>
      <c r="AG2" s="513"/>
      <c r="AH2" s="513"/>
      <c r="AI2" s="513"/>
      <c r="AJ2" s="513"/>
      <c r="AK2" s="515"/>
      <c r="AL2" s="513"/>
      <c r="AM2" s="513"/>
      <c r="AN2" s="513"/>
      <c r="AO2" s="513"/>
      <c r="AP2" s="515"/>
      <c r="AQ2" s="513"/>
      <c r="AR2" s="513"/>
      <c r="AS2" s="513"/>
      <c r="AT2" s="513"/>
      <c r="AU2" s="515"/>
      <c r="AV2" s="513"/>
      <c r="AW2" s="513"/>
      <c r="AX2" s="513"/>
      <c r="AY2" s="513"/>
      <c r="AZ2" s="516" t="str">
        <f>HLOOKUP(Introduction!$G$4,nametranslations,87,FALSE)</f>
        <v>Hygiène</v>
      </c>
      <c r="BA2" s="517"/>
      <c r="BB2" s="518"/>
      <c r="BC2" s="518"/>
      <c r="BD2" s="519"/>
      <c r="BE2" s="519"/>
      <c r="BF2" s="519"/>
      <c r="BG2" s="519"/>
      <c r="BH2" s="519"/>
      <c r="BI2" s="519"/>
      <c r="BJ2" s="519"/>
      <c r="BK2" s="519"/>
      <c r="BL2" s="519"/>
      <c r="BM2" s="519"/>
      <c r="BN2" s="519"/>
      <c r="BO2" s="519"/>
      <c r="BP2" s="519"/>
      <c r="BQ2" s="519"/>
      <c r="BS2" s="511" t="str">
        <f>HLOOKUP(Introduction!$G$4,nametranslations,85,FALSE)</f>
        <v>Eau de boisson</v>
      </c>
      <c r="CK2" s="514" t="str">
        <f>HLOOKUP(Introduction!$G$4,nametranslations,86,FALSE)</f>
        <v>Assainissement</v>
      </c>
      <c r="DO2" s="516" t="str">
        <f>HLOOKUP(Introduction!$G$4,nametranslations,87,FALSE)</f>
        <v>Hygiène</v>
      </c>
    </row>
    <row r="3" spans="1:136" ht="13.8" x14ac:dyDescent="0.25">
      <c r="A3" s="520"/>
      <c r="B3" s="509"/>
      <c r="C3" s="509"/>
      <c r="D3" s="509" t="str">
        <f>+Key!$I$26</f>
        <v>Total</v>
      </c>
      <c r="E3" s="509"/>
      <c r="F3" s="509"/>
      <c r="G3" s="509" t="str">
        <f>+Key!$I$28</f>
        <v>Urbain</v>
      </c>
      <c r="I3" s="509"/>
      <c r="J3" s="509" t="str">
        <f>+Key!$I$27</f>
        <v>Rural</v>
      </c>
      <c r="L3" s="509"/>
      <c r="M3" s="509" t="str">
        <f>+Key!$I$29</f>
        <v>Pré-primaire</v>
      </c>
      <c r="O3" s="509"/>
      <c r="P3" s="509" t="str">
        <f>+Key!$I$30</f>
        <v>Primaire</v>
      </c>
      <c r="Q3" s="509"/>
      <c r="R3" s="509"/>
      <c r="S3" s="509" t="str">
        <f>+Key!$I$31</f>
        <v>Secondaire</v>
      </c>
      <c r="U3" s="509"/>
      <c r="V3" s="509" t="str">
        <f>+Key!$I$26</f>
        <v>Total</v>
      </c>
      <c r="W3" s="509"/>
      <c r="X3" s="509"/>
      <c r="Y3" s="509"/>
      <c r="Z3" s="400"/>
      <c r="AA3" s="509" t="str">
        <f>+Key!$I$28</f>
        <v>Urbain</v>
      </c>
      <c r="AB3" s="509"/>
      <c r="AC3" s="400"/>
      <c r="AD3" s="509"/>
      <c r="AE3" s="509"/>
      <c r="AF3" s="509" t="str">
        <f>+Key!$I$27</f>
        <v>Rural</v>
      </c>
      <c r="AG3" s="509"/>
      <c r="AH3" s="509"/>
      <c r="AI3" s="509"/>
      <c r="AJ3" s="509"/>
      <c r="AK3" s="509" t="str">
        <f>+Key!$I$29</f>
        <v>Pré-primaire</v>
      </c>
      <c r="AL3" s="509"/>
      <c r="AM3" s="509"/>
      <c r="AN3" s="509"/>
      <c r="AO3" s="509"/>
      <c r="AP3" s="509" t="str">
        <f>+Key!$I$30</f>
        <v>Primaire</v>
      </c>
      <c r="AQ3" s="509"/>
      <c r="AR3" s="509"/>
      <c r="AS3" s="509"/>
      <c r="AT3" s="509"/>
      <c r="AU3" s="509" t="str">
        <f>+Key!$I$31</f>
        <v>Secondaire</v>
      </c>
      <c r="AV3" s="509"/>
      <c r="AW3" s="509"/>
      <c r="AX3" s="509"/>
      <c r="AY3" s="509"/>
      <c r="AZ3" s="509" t="str">
        <f>+Key!$I$26</f>
        <v>Total</v>
      </c>
      <c r="BA3" s="521"/>
      <c r="BB3" s="509"/>
      <c r="BC3" s="509" t="str">
        <f>+Key!$I$28</f>
        <v>Urbain</v>
      </c>
      <c r="BD3" s="400"/>
      <c r="BE3" s="509"/>
      <c r="BF3" s="509" t="str">
        <f>+Key!$I$27</f>
        <v>Rural</v>
      </c>
      <c r="BG3" s="400"/>
      <c r="BH3" s="509"/>
      <c r="BI3" s="509" t="str">
        <f>+Key!$I$29</f>
        <v>Pré-primaire</v>
      </c>
      <c r="BJ3" s="400"/>
      <c r="BK3" s="509"/>
      <c r="BL3" s="509" t="str">
        <f>+Key!$I$30</f>
        <v>Primaire</v>
      </c>
      <c r="BM3" s="509"/>
      <c r="BN3" s="509"/>
      <c r="BO3" s="509" t="str">
        <f>+Key!$I$31</f>
        <v>Secondaire</v>
      </c>
      <c r="BP3" s="399"/>
      <c r="BQ3" s="509"/>
      <c r="BS3" s="509" t="str">
        <f>+Key!$I$26</f>
        <v>Total</v>
      </c>
      <c r="BT3" s="509"/>
      <c r="BU3" s="509"/>
      <c r="BV3" s="509" t="str">
        <f>+Key!$I$28</f>
        <v>Urbain</v>
      </c>
      <c r="BX3" s="509"/>
      <c r="BY3" s="509" t="str">
        <f>+Key!$I$27</f>
        <v>Rural</v>
      </c>
      <c r="CA3" s="509"/>
      <c r="CB3" s="509" t="str">
        <f>+Key!$I$29</f>
        <v>Pré-primaire</v>
      </c>
      <c r="CD3" s="509"/>
      <c r="CE3" s="509" t="str">
        <f>+Key!$I$30</f>
        <v>Primaire</v>
      </c>
      <c r="CF3" s="509"/>
      <c r="CG3" s="509"/>
      <c r="CH3" s="509" t="str">
        <f>+Key!$I$31</f>
        <v>Secondaire</v>
      </c>
      <c r="CJ3" s="509"/>
      <c r="CK3" s="509" t="str">
        <f>+Key!$I$26</f>
        <v>Total</v>
      </c>
      <c r="CL3" s="509"/>
      <c r="CM3" s="509"/>
      <c r="CN3" s="509"/>
      <c r="CP3" s="509" t="str">
        <f>+Key!$I$28</f>
        <v>Urbain</v>
      </c>
      <c r="CQ3" s="509"/>
      <c r="CS3" s="509"/>
      <c r="CT3" s="509"/>
      <c r="CU3" s="509" t="str">
        <f>+Key!$I$27</f>
        <v>Rural</v>
      </c>
      <c r="CV3" s="509"/>
      <c r="CW3" s="509"/>
      <c r="CX3" s="509"/>
      <c r="CY3" s="509"/>
      <c r="CZ3" s="509" t="str">
        <f>+Key!$I$29</f>
        <v>Pré-primaire</v>
      </c>
      <c r="DA3" s="509"/>
      <c r="DB3" s="509"/>
      <c r="DC3" s="509"/>
      <c r="DD3" s="509"/>
      <c r="DE3" s="509" t="str">
        <f>+Key!$I$30</f>
        <v>Primaire</v>
      </c>
      <c r="DF3" s="509"/>
      <c r="DG3" s="509"/>
      <c r="DH3" s="509"/>
      <c r="DI3" s="509"/>
      <c r="DJ3" s="509" t="s">
        <v>18</v>
      </c>
      <c r="DK3" s="509"/>
      <c r="DL3" s="509"/>
      <c r="DM3" s="509"/>
      <c r="DN3" s="509"/>
      <c r="DO3" s="509" t="str">
        <f>+Key!$I$26</f>
        <v>Total</v>
      </c>
      <c r="DP3" s="521"/>
      <c r="DQ3" s="509"/>
      <c r="DR3" s="509" t="str">
        <f>+Key!$I$28</f>
        <v>Urbain</v>
      </c>
      <c r="DT3" s="509"/>
      <c r="DU3" s="509" t="str">
        <f>+Key!$I$27</f>
        <v>Rural</v>
      </c>
      <c r="DW3" s="509"/>
      <c r="DX3" s="509" t="str">
        <f>+Key!$I$29</f>
        <v>Pré-primaire</v>
      </c>
      <c r="DZ3" s="509"/>
      <c r="EA3" s="509" t="str">
        <f>+Key!$I$30</f>
        <v>Primaire</v>
      </c>
      <c r="EB3" s="509"/>
      <c r="EC3" s="509"/>
      <c r="ED3" s="509" t="str">
        <f>+Key!$I$31</f>
        <v>Secondaire</v>
      </c>
      <c r="EE3" s="399"/>
      <c r="EF3" s="509"/>
    </row>
    <row r="4" spans="1:136" s="613" customFormat="1" ht="160.5" customHeight="1" x14ac:dyDescent="0.25">
      <c r="A4" s="522" t="str">
        <f>HLOOKUP(Introduction!$G$4,nametranslations,89,FALSE)</f>
        <v>Source de données</v>
      </c>
      <c r="B4" s="522" t="str">
        <f>HLOOKUP(Introduction!$G$4,nametranslations,88,FALSE)</f>
        <v>Type de source de données</v>
      </c>
      <c r="C4" s="522" t="str">
        <f>HLOOKUP(Introduction!$G$4,nametranslations,72,FALSE)</f>
        <v>Année</v>
      </c>
      <c r="D4" s="523" t="str">
        <f>HLOOKUP(Introduction!$G$4,nametranslations,74,FALSE)</f>
        <v>Installation</v>
      </c>
      <c r="E4" s="608" t="str">
        <f>HLOOKUP(Introduction!$G$4,nametranslations,75,FALSE)</f>
        <v>Ameliorée</v>
      </c>
      <c r="F4" s="609" t="str">
        <f>HLOOKUP(Introduction!$G$4,nametranslations,76,FALSE)</f>
        <v>De base (ameliorée et disponible)</v>
      </c>
      <c r="G4" s="523" t="str">
        <f>HLOOKUP(Introduction!$G$4,nametranslations,74,FALSE)</f>
        <v>Installation</v>
      </c>
      <c r="H4" s="608" t="str">
        <f>HLOOKUP(Introduction!$G$4,nametranslations,75,FALSE)</f>
        <v>Ameliorée</v>
      </c>
      <c r="I4" s="609" t="str">
        <f>HLOOKUP(Introduction!$G$4,nametranslations,76,FALSE)</f>
        <v>De base (ameliorée et disponible)</v>
      </c>
      <c r="J4" s="523" t="str">
        <f>HLOOKUP(Introduction!$G$4,nametranslations,74,FALSE)</f>
        <v>Installation</v>
      </c>
      <c r="K4" s="608" t="str">
        <f>HLOOKUP(Introduction!$G$4,nametranslations,75,FALSE)</f>
        <v>Ameliorée</v>
      </c>
      <c r="L4" s="609" t="str">
        <f>HLOOKUP(Introduction!$G$4,nametranslations,76,FALSE)</f>
        <v>De base (ameliorée et disponible)</v>
      </c>
      <c r="M4" s="523" t="str">
        <f>HLOOKUP(Introduction!$G$4,nametranslations,74,FALSE)</f>
        <v>Installation</v>
      </c>
      <c r="N4" s="608" t="str">
        <f>HLOOKUP(Introduction!$G$4,nametranslations,75,FALSE)</f>
        <v>Ameliorée</v>
      </c>
      <c r="O4" s="609" t="str">
        <f>HLOOKUP(Introduction!$G$4,nametranslations,76,FALSE)</f>
        <v>De base (ameliorée et disponible)</v>
      </c>
      <c r="P4" s="523" t="str">
        <f>HLOOKUP(Introduction!$G$4,nametranslations,74,FALSE)</f>
        <v>Installation</v>
      </c>
      <c r="Q4" s="608" t="str">
        <f>HLOOKUP(Introduction!$G$4,nametranslations,75,FALSE)</f>
        <v>Ameliorée</v>
      </c>
      <c r="R4" s="609" t="str">
        <f>HLOOKUP(Introduction!$G$4,nametranslations,76,FALSE)</f>
        <v>De base (ameliorée et disponible)</v>
      </c>
      <c r="S4" s="523" t="str">
        <f>HLOOKUP(Introduction!$G$4,nametranslations,74,FALSE)</f>
        <v>Installation</v>
      </c>
      <c r="T4" s="608" t="str">
        <f>HLOOKUP(Introduction!$G$4,nametranslations,75,FALSE)</f>
        <v>Ameliorée</v>
      </c>
      <c r="U4" s="609" t="str">
        <f>HLOOKUP(Introduction!$G$4,nametranslations,76,FALSE)</f>
        <v>De base (ameliorée et disponible)</v>
      </c>
      <c r="V4" s="527" t="str">
        <f>HLOOKUP(Introduction!$G$4,nametranslations,74,FALSE)</f>
        <v>Installation</v>
      </c>
      <c r="W4" s="528" t="str">
        <f>HLOOKUP(Introduction!$G$4,nametranslations,75,FALSE)</f>
        <v>Ameliorée</v>
      </c>
      <c r="X4" s="610" t="str">
        <f>HLOOKUP(Introduction!$G$4,nametranslations,90,FALSE)</f>
        <v>Améliorée et utilisable</v>
      </c>
      <c r="Y4" s="610" t="str">
        <f>HLOOKUP(Introduction!$G$4,nametranslations,91,FALSE)</f>
        <v>Améliorée et non mixte</v>
      </c>
      <c r="Z4" s="611" t="str">
        <f>HLOOKUP(Introduction!$G$4,nametranslations,79,FALSE)</f>
        <v>De base 
(améliorée, utilisable et non mixte)</v>
      </c>
      <c r="AA4" s="527" t="str">
        <f>HLOOKUP(Introduction!$G$4,nametranslations,74,FALSE)</f>
        <v>Installation</v>
      </c>
      <c r="AB4" s="528" t="str">
        <f>HLOOKUP(Introduction!$G$4,nametranslations,75,FALSE)</f>
        <v>Ameliorée</v>
      </c>
      <c r="AC4" s="610" t="str">
        <f>HLOOKUP(Introduction!$G$4,nametranslations,90,FALSE)</f>
        <v>Améliorée et utilisable</v>
      </c>
      <c r="AD4" s="610" t="str">
        <f>HLOOKUP(Introduction!$G$4,nametranslations,91,FALSE)</f>
        <v>Améliorée et non mixte</v>
      </c>
      <c r="AE4" s="611" t="str">
        <f>HLOOKUP(Introduction!$G$4,nametranslations,79,FALSE)</f>
        <v>De base 
(améliorée, utilisable et non mixte)</v>
      </c>
      <c r="AF4" s="527" t="str">
        <f>HLOOKUP(Introduction!$G$4,nametranslations,74,FALSE)</f>
        <v>Installation</v>
      </c>
      <c r="AG4" s="528" t="str">
        <f>HLOOKUP(Introduction!$G$4,nametranslations,75,FALSE)</f>
        <v>Ameliorée</v>
      </c>
      <c r="AH4" s="610" t="str">
        <f>HLOOKUP(Introduction!$G$4,nametranslations,90,FALSE)</f>
        <v>Améliorée et utilisable</v>
      </c>
      <c r="AI4" s="610" t="str">
        <f>HLOOKUP(Introduction!$G$4,nametranslations,91,FALSE)</f>
        <v>Améliorée et non mixte</v>
      </c>
      <c r="AJ4" s="611" t="str">
        <f>HLOOKUP(Introduction!$G$4,nametranslations,79,FALSE)</f>
        <v>De base 
(améliorée, utilisable et non mixte)</v>
      </c>
      <c r="AK4" s="527" t="str">
        <f>HLOOKUP(Introduction!$G$4,nametranslations,74,FALSE)</f>
        <v>Installation</v>
      </c>
      <c r="AL4" s="528" t="str">
        <f>HLOOKUP(Introduction!$G$4,nametranslations,75,FALSE)</f>
        <v>Ameliorée</v>
      </c>
      <c r="AM4" s="610" t="str">
        <f>HLOOKUP(Introduction!$G$4,nametranslations,90,FALSE)</f>
        <v>Améliorée et utilisable</v>
      </c>
      <c r="AN4" s="610" t="str">
        <f>HLOOKUP(Introduction!$G$4,nametranslations,91,FALSE)</f>
        <v>Améliorée et non mixte</v>
      </c>
      <c r="AO4" s="611" t="str">
        <f>HLOOKUP(Introduction!$G$4,nametranslations,79,FALSE)</f>
        <v>De base 
(améliorée, utilisable et non mixte)</v>
      </c>
      <c r="AP4" s="527" t="str">
        <f>HLOOKUP(Introduction!$G$4,nametranslations,74,FALSE)</f>
        <v>Installation</v>
      </c>
      <c r="AQ4" s="528" t="str">
        <f>HLOOKUP(Introduction!$G$4,nametranslations,75,FALSE)</f>
        <v>Ameliorée</v>
      </c>
      <c r="AR4" s="610" t="str">
        <f>HLOOKUP(Introduction!$G$4,nametranslations,90,FALSE)</f>
        <v>Améliorée et utilisable</v>
      </c>
      <c r="AS4" s="610" t="str">
        <f>HLOOKUP(Introduction!$G$4,nametranslations,91,FALSE)</f>
        <v>Améliorée et non mixte</v>
      </c>
      <c r="AT4" s="611" t="str">
        <f>HLOOKUP(Introduction!$G$4,nametranslations,79,FALSE)</f>
        <v>De base 
(améliorée, utilisable et non mixte)</v>
      </c>
      <c r="AU4" s="527" t="str">
        <f>HLOOKUP(Introduction!$G$4,nametranslations,74,FALSE)</f>
        <v>Installation</v>
      </c>
      <c r="AV4" s="528" t="str">
        <f>HLOOKUP(Introduction!$G$4,nametranslations,75,FALSE)</f>
        <v>Ameliorée</v>
      </c>
      <c r="AW4" s="610" t="str">
        <f>HLOOKUP(Introduction!$G$4,nametranslations,90,FALSE)</f>
        <v>Améliorée et utilisable</v>
      </c>
      <c r="AX4" s="610" t="str">
        <f>HLOOKUP(Introduction!$G$4,nametranslations,91,FALSE)</f>
        <v>Améliorée et non mixte</v>
      </c>
      <c r="AY4" s="611" t="str">
        <f>HLOOKUP(Introduction!$G$4,nametranslations,79,FALSE)</f>
        <v>De base 
(améliorée, utilisable et non mixte)</v>
      </c>
      <c r="AZ4" s="531" t="str">
        <f>HLOOKUP(Introduction!$G$4,nametranslations,92,FALSE)</f>
        <v>Installation destinée au lavage des mains</v>
      </c>
      <c r="BA4" s="612" t="str">
        <f>HLOOKUP(Introduction!$G$4,nametranslations,93,FALSE)</f>
        <v>Installation destinée au lavage des mains, avec de l'eau</v>
      </c>
      <c r="BB4" s="612" t="str">
        <f>HLOOKUP(Introduction!$G$4,nametranslations,81,FALSE)</f>
        <v>De base
 (installation avec de l'eau et du savon)</v>
      </c>
      <c r="BC4" s="531" t="str">
        <f>HLOOKUP(Introduction!$G$4,nametranslations,92,FALSE)</f>
        <v>Installation destinée au lavage des mains</v>
      </c>
      <c r="BD4" s="612" t="str">
        <f>HLOOKUP(Introduction!$G$4,nametranslations,93,FALSE)</f>
        <v>Installation destinée au lavage des mains, avec de l'eau</v>
      </c>
      <c r="BE4" s="612" t="str">
        <f>HLOOKUP(Introduction!$G$4,nametranslations,81,FALSE)</f>
        <v>De base
 (installation avec de l'eau et du savon)</v>
      </c>
      <c r="BF4" s="531" t="str">
        <f>HLOOKUP(Introduction!$G$4,nametranslations,92,FALSE)</f>
        <v>Installation destinée au lavage des mains</v>
      </c>
      <c r="BG4" s="612" t="str">
        <f>HLOOKUP(Introduction!$G$4,nametranslations,93,FALSE)</f>
        <v>Installation destinée au lavage des mains, avec de l'eau</v>
      </c>
      <c r="BH4" s="612" t="str">
        <f>HLOOKUP(Introduction!$G$4,nametranslations,81,FALSE)</f>
        <v>De base
 (installation avec de l'eau et du savon)</v>
      </c>
      <c r="BI4" s="531" t="str">
        <f>HLOOKUP(Introduction!$G$4,nametranslations,92,FALSE)</f>
        <v>Installation destinée au lavage des mains</v>
      </c>
      <c r="BJ4" s="612" t="str">
        <f>HLOOKUP(Introduction!$G$4,nametranslations,93,FALSE)</f>
        <v>Installation destinée au lavage des mains, avec de l'eau</v>
      </c>
      <c r="BK4" s="612" t="str">
        <f>HLOOKUP(Introduction!$G$4,nametranslations,81,FALSE)</f>
        <v>De base
 (installation avec de l'eau et du savon)</v>
      </c>
      <c r="BL4" s="531" t="str">
        <f>HLOOKUP(Introduction!$G$4,nametranslations,92,FALSE)</f>
        <v>Installation destinée au lavage des mains</v>
      </c>
      <c r="BM4" s="612" t="str">
        <f>HLOOKUP(Introduction!$G$4,nametranslations,93,FALSE)</f>
        <v>Installation destinée au lavage des mains, avec de l'eau</v>
      </c>
      <c r="BN4" s="612" t="str">
        <f>HLOOKUP(Introduction!$G$4,nametranslations,81,FALSE)</f>
        <v>De base
 (installation avec de l'eau et du savon)</v>
      </c>
      <c r="BO4" s="531" t="str">
        <f>HLOOKUP(Introduction!$G$4,nametranslations,92,FALSE)</f>
        <v>Installation destinée au lavage des mains</v>
      </c>
      <c r="BP4" s="612" t="str">
        <f>HLOOKUP(Introduction!$G$4,nametranslations,93,FALSE)</f>
        <v>Installation destinée au lavage des mains, avec de l'eau</v>
      </c>
      <c r="BQ4" s="612" t="str">
        <f>HLOOKUP(Introduction!$G$4,nametranslations,81,FALSE)</f>
        <v>De base
 (installation avec de l'eau et du savon)</v>
      </c>
      <c r="BS4" s="523" t="str">
        <f>HLOOKUP(Introduction!$G$4,nametranslations,74,FALSE)</f>
        <v>Installation</v>
      </c>
      <c r="BT4" s="608" t="str">
        <f>HLOOKUP(Introduction!$G$4,nametranslations,75,FALSE)</f>
        <v>Ameliorée</v>
      </c>
      <c r="BU4" s="614" t="str">
        <f>HLOOKUP(Introduction!$G$4,nametranslations,76,FALSE)</f>
        <v>De base (ameliorée et disponible)</v>
      </c>
      <c r="BV4" s="523" t="str">
        <f>HLOOKUP(Introduction!$G$4,nametranslations,74,FALSE)</f>
        <v>Installation</v>
      </c>
      <c r="BW4" s="608" t="str">
        <f>HLOOKUP(Introduction!$G$4,nametranslations,75,FALSE)</f>
        <v>Ameliorée</v>
      </c>
      <c r="BX4" s="614" t="str">
        <f>HLOOKUP(Introduction!$G$4,nametranslations,76,FALSE)</f>
        <v>De base (ameliorée et disponible)</v>
      </c>
      <c r="BY4" s="523" t="str">
        <f>HLOOKUP(Introduction!$G$4,nametranslations,74,FALSE)</f>
        <v>Installation</v>
      </c>
      <c r="BZ4" s="608" t="str">
        <f>HLOOKUP(Introduction!$G$4,nametranslations,75,FALSE)</f>
        <v>Ameliorée</v>
      </c>
      <c r="CA4" s="614" t="str">
        <f>HLOOKUP(Introduction!$G$4,nametranslations,76,FALSE)</f>
        <v>De base (ameliorée et disponible)</v>
      </c>
      <c r="CB4" s="523" t="str">
        <f>HLOOKUP(Introduction!$G$4,nametranslations,74,FALSE)</f>
        <v>Installation</v>
      </c>
      <c r="CC4" s="608" t="str">
        <f>HLOOKUP(Introduction!$G$4,nametranslations,75,FALSE)</f>
        <v>Ameliorée</v>
      </c>
      <c r="CD4" s="614" t="str">
        <f>HLOOKUP(Introduction!$G$4,nametranslations,76,FALSE)</f>
        <v>De base (ameliorée et disponible)</v>
      </c>
      <c r="CE4" s="523" t="str">
        <f>HLOOKUP(Introduction!$G$4,nametranslations,74,FALSE)</f>
        <v>Installation</v>
      </c>
      <c r="CF4" s="608" t="str">
        <f>HLOOKUP(Introduction!$G$4,nametranslations,75,FALSE)</f>
        <v>Ameliorée</v>
      </c>
      <c r="CG4" s="614" t="str">
        <f>HLOOKUP(Introduction!$G$4,nametranslations,76,FALSE)</f>
        <v>De base (ameliorée et disponible)</v>
      </c>
      <c r="CH4" s="523" t="str">
        <f>HLOOKUP(Introduction!$G$4,nametranslations,74,FALSE)</f>
        <v>Installation</v>
      </c>
      <c r="CI4" s="608" t="str">
        <f>HLOOKUP(Introduction!$G$4,nametranslations,75,FALSE)</f>
        <v>Ameliorée</v>
      </c>
      <c r="CJ4" s="614" t="str">
        <f>HLOOKUP(Introduction!$G$4,nametranslations,76,FALSE)</f>
        <v>De base (ameliorée et disponible)</v>
      </c>
      <c r="CK4" s="527" t="str">
        <f>HLOOKUP(Introduction!$G$4,nametranslations,74,FALSE)</f>
        <v>Installation</v>
      </c>
      <c r="CL4" s="528" t="str">
        <f>HLOOKUP(Introduction!$G$4,nametranslations,75,FALSE)</f>
        <v>Ameliorée</v>
      </c>
      <c r="CM4" s="528" t="str">
        <f>HLOOKUP(Introduction!$G$4,nametranslations,90,FALSE)</f>
        <v>Améliorée et utilisable</v>
      </c>
      <c r="CN4" s="528" t="str">
        <f>HLOOKUP(Introduction!$G$4,nametranslations,91,FALSE)</f>
        <v>Améliorée et non mixte</v>
      </c>
      <c r="CO4" s="611" t="str">
        <f>HLOOKUP(Introduction!$G$4,nametranslations,79,FALSE)</f>
        <v>De base 
(améliorée, utilisable et non mixte)</v>
      </c>
      <c r="CP4" s="527" t="str">
        <f>HLOOKUP(Introduction!$G$4,nametranslations,74,FALSE)</f>
        <v>Installation</v>
      </c>
      <c r="CQ4" s="528" t="str">
        <f>HLOOKUP(Introduction!$G$4,nametranslations,75,FALSE)</f>
        <v>Ameliorée</v>
      </c>
      <c r="CR4" s="528" t="str">
        <f>HLOOKUP(Introduction!$G$4,nametranslations,90,FALSE)</f>
        <v>Améliorée et utilisable</v>
      </c>
      <c r="CS4" s="528" t="str">
        <f>HLOOKUP(Introduction!$G$4,nametranslations,91,FALSE)</f>
        <v>Améliorée et non mixte</v>
      </c>
      <c r="CT4" s="611" t="str">
        <f>HLOOKUP(Introduction!$G$4,nametranslations,79,FALSE)</f>
        <v>De base 
(améliorée, utilisable et non mixte)</v>
      </c>
      <c r="CU4" s="527" t="str">
        <f>HLOOKUP(Introduction!$G$4,nametranslations,74,FALSE)</f>
        <v>Installation</v>
      </c>
      <c r="CV4" s="528" t="str">
        <f>HLOOKUP(Introduction!$G$4,nametranslations,75,FALSE)</f>
        <v>Ameliorée</v>
      </c>
      <c r="CW4" s="528" t="str">
        <f>HLOOKUP(Introduction!$G$4,nametranslations,90,FALSE)</f>
        <v>Améliorée et utilisable</v>
      </c>
      <c r="CX4" s="528" t="str">
        <f>HLOOKUP(Introduction!$G$4,nametranslations,91,FALSE)</f>
        <v>Améliorée et non mixte</v>
      </c>
      <c r="CY4" s="611" t="str">
        <f>HLOOKUP(Introduction!$G$4,nametranslations,79,FALSE)</f>
        <v>De base 
(améliorée, utilisable et non mixte)</v>
      </c>
      <c r="CZ4" s="527" t="str">
        <f>HLOOKUP(Introduction!$G$4,nametranslations,74,FALSE)</f>
        <v>Installation</v>
      </c>
      <c r="DA4" s="528" t="str">
        <f>HLOOKUP(Introduction!$G$4,nametranslations,75,FALSE)</f>
        <v>Ameliorée</v>
      </c>
      <c r="DB4" s="528" t="str">
        <f>HLOOKUP(Introduction!$G$4,nametranslations,90,FALSE)</f>
        <v>Améliorée et utilisable</v>
      </c>
      <c r="DC4" s="528" t="str">
        <f>HLOOKUP(Introduction!$G$4,nametranslations,91,FALSE)</f>
        <v>Améliorée et non mixte</v>
      </c>
      <c r="DD4" s="611" t="str">
        <f>HLOOKUP(Introduction!$G$4,nametranslations,79,FALSE)</f>
        <v>De base 
(améliorée, utilisable et non mixte)</v>
      </c>
      <c r="DE4" s="527" t="str">
        <f>HLOOKUP(Introduction!$G$4,nametranslations,74,FALSE)</f>
        <v>Installation</v>
      </c>
      <c r="DF4" s="528" t="str">
        <f>HLOOKUP(Introduction!$G$4,nametranslations,75,FALSE)</f>
        <v>Ameliorée</v>
      </c>
      <c r="DG4" s="528" t="str">
        <f>HLOOKUP(Introduction!$G$4,nametranslations,90,FALSE)</f>
        <v>Améliorée et utilisable</v>
      </c>
      <c r="DH4" s="528" t="str">
        <f>HLOOKUP(Introduction!$G$4,nametranslations,91,FALSE)</f>
        <v>Améliorée et non mixte</v>
      </c>
      <c r="DI4" s="611" t="str">
        <f>HLOOKUP(Introduction!$G$4,nametranslations,79,FALSE)</f>
        <v>De base 
(améliorée, utilisable et non mixte)</v>
      </c>
      <c r="DJ4" s="527" t="str">
        <f>HLOOKUP(Introduction!$G$4,nametranslations,74,FALSE)</f>
        <v>Installation</v>
      </c>
      <c r="DK4" s="528" t="str">
        <f>HLOOKUP(Introduction!$G$4,nametranslations,75,FALSE)</f>
        <v>Ameliorée</v>
      </c>
      <c r="DL4" s="528" t="str">
        <f>HLOOKUP(Introduction!$G$4,nametranslations,90,FALSE)</f>
        <v>Améliorée et utilisable</v>
      </c>
      <c r="DM4" s="528" t="str">
        <f>HLOOKUP(Introduction!$G$4,nametranslations,91,FALSE)</f>
        <v>Améliorée et non mixte</v>
      </c>
      <c r="DN4" s="611" t="str">
        <f>HLOOKUP(Introduction!$G$4,nametranslations,79,FALSE)</f>
        <v>De base 
(améliorée, utilisable et non mixte)</v>
      </c>
      <c r="DO4" s="531" t="str">
        <f>HLOOKUP(Introduction!$G$4,nametranslations,92,FALSE)</f>
        <v>Installation destinée au lavage des mains</v>
      </c>
      <c r="DP4" s="612" t="str">
        <f>HLOOKUP(Introduction!$G$4,nametranslations,93,FALSE)</f>
        <v>Installation destinée au lavage des mains, avec de l'eau</v>
      </c>
      <c r="DQ4" s="612" t="str">
        <f>HLOOKUP(Introduction!$G$4,nametranslations,81,FALSE)</f>
        <v>De base
 (installation avec de l'eau et du savon)</v>
      </c>
      <c r="DR4" s="531" t="str">
        <f>HLOOKUP(Introduction!$G$4,nametranslations,92,FALSE)</f>
        <v>Installation destinée au lavage des mains</v>
      </c>
      <c r="DS4" s="612" t="str">
        <f>HLOOKUP(Introduction!$G$4,nametranslations,93,FALSE)</f>
        <v>Installation destinée au lavage des mains, avec de l'eau</v>
      </c>
      <c r="DT4" s="612" t="str">
        <f>HLOOKUP(Introduction!$G$4,nametranslations,81,FALSE)</f>
        <v>De base
 (installation avec de l'eau et du savon)</v>
      </c>
      <c r="DU4" s="531" t="str">
        <f>HLOOKUP(Introduction!$G$4,nametranslations,92,FALSE)</f>
        <v>Installation destinée au lavage des mains</v>
      </c>
      <c r="DV4" s="612" t="str">
        <f>HLOOKUP(Introduction!$G$4,nametranslations,93,FALSE)</f>
        <v>Installation destinée au lavage des mains, avec de l'eau</v>
      </c>
      <c r="DW4" s="612" t="str">
        <f>HLOOKUP(Introduction!$G$4,nametranslations,81,FALSE)</f>
        <v>De base
 (installation avec de l'eau et du savon)</v>
      </c>
      <c r="DX4" s="531" t="str">
        <f>HLOOKUP(Introduction!$G$4,nametranslations,92,FALSE)</f>
        <v>Installation destinée au lavage des mains</v>
      </c>
      <c r="DY4" s="612" t="str">
        <f>HLOOKUP(Introduction!$G$4,nametranslations,93,FALSE)</f>
        <v>Installation destinée au lavage des mains, avec de l'eau</v>
      </c>
      <c r="DZ4" s="612" t="str">
        <f>HLOOKUP(Introduction!$G$4,nametranslations,81,FALSE)</f>
        <v>De base
 (installation avec de l'eau et du savon)</v>
      </c>
      <c r="EA4" s="531" t="str">
        <f>HLOOKUP(Introduction!$G$4,nametranslations,92,FALSE)</f>
        <v>Installation destinée au lavage des mains</v>
      </c>
      <c r="EB4" s="612" t="str">
        <f>HLOOKUP(Introduction!$G$4,nametranslations,93,FALSE)</f>
        <v>Installation destinée au lavage des mains, avec de l'eau</v>
      </c>
      <c r="EC4" s="612" t="str">
        <f>HLOOKUP(Introduction!$G$4,nametranslations,81,FALSE)</f>
        <v>De base
 (installation avec de l'eau et du savon)</v>
      </c>
      <c r="ED4" s="531" t="str">
        <f>HLOOKUP(Introduction!$G$4,nametranslations,92,FALSE)</f>
        <v>Installation destinée au lavage des mains</v>
      </c>
      <c r="EE4" s="612" t="str">
        <f>HLOOKUP(Introduction!$G$4,nametranslations,93,FALSE)</f>
        <v>Installation destinée au lavage des mains, avec de l'eau</v>
      </c>
      <c r="EF4" s="612" t="str">
        <f>HLOOKUP(Introduction!$G$4,nametranslations,81,FALSE)</f>
        <v>De base
 (installation avec de l'eau et du savon)</v>
      </c>
    </row>
    <row r="5" spans="1:136" ht="43.2" hidden="1" x14ac:dyDescent="0.25">
      <c r="A5" s="522" t="s">
        <v>38</v>
      </c>
      <c r="B5" s="522" t="s">
        <v>39</v>
      </c>
      <c r="C5" s="522" t="s">
        <v>40</v>
      </c>
      <c r="D5" s="523" t="s">
        <v>121</v>
      </c>
      <c r="E5" s="524" t="s">
        <v>41</v>
      </c>
      <c r="F5" s="525" t="s">
        <v>176</v>
      </c>
      <c r="G5" s="523" t="s">
        <v>122</v>
      </c>
      <c r="H5" s="524" t="s">
        <v>42</v>
      </c>
      <c r="I5" s="525" t="s">
        <v>177</v>
      </c>
      <c r="J5" s="523" t="s">
        <v>123</v>
      </c>
      <c r="K5" s="524" t="s">
        <v>43</v>
      </c>
      <c r="L5" s="525" t="s">
        <v>178</v>
      </c>
      <c r="M5" s="523" t="s">
        <v>124</v>
      </c>
      <c r="N5" s="524" t="s">
        <v>79</v>
      </c>
      <c r="O5" s="525" t="s">
        <v>179</v>
      </c>
      <c r="P5" s="523" t="s">
        <v>125</v>
      </c>
      <c r="Q5" s="524" t="s">
        <v>80</v>
      </c>
      <c r="R5" s="525" t="s">
        <v>180</v>
      </c>
      <c r="S5" s="523" t="s">
        <v>126</v>
      </c>
      <c r="T5" s="524" t="s">
        <v>81</v>
      </c>
      <c r="U5" s="526" t="s">
        <v>181</v>
      </c>
      <c r="V5" s="527" t="s">
        <v>115</v>
      </c>
      <c r="W5" s="528" t="s">
        <v>44</v>
      </c>
      <c r="X5" s="534" t="s">
        <v>58</v>
      </c>
      <c r="Y5" s="534" t="s">
        <v>59</v>
      </c>
      <c r="Z5" s="529" t="s">
        <v>182</v>
      </c>
      <c r="AA5" s="527" t="s">
        <v>116</v>
      </c>
      <c r="AB5" s="528" t="s">
        <v>45</v>
      </c>
      <c r="AC5" s="534" t="s">
        <v>60</v>
      </c>
      <c r="AD5" s="534" t="s">
        <v>61</v>
      </c>
      <c r="AE5" s="529" t="s">
        <v>183</v>
      </c>
      <c r="AF5" s="527" t="s">
        <v>117</v>
      </c>
      <c r="AG5" s="528" t="s">
        <v>46</v>
      </c>
      <c r="AH5" s="534" t="s">
        <v>62</v>
      </c>
      <c r="AI5" s="534" t="s">
        <v>63</v>
      </c>
      <c r="AJ5" s="529" t="s">
        <v>184</v>
      </c>
      <c r="AK5" s="527" t="s">
        <v>118</v>
      </c>
      <c r="AL5" s="528" t="s">
        <v>64</v>
      </c>
      <c r="AM5" s="534" t="s">
        <v>65</v>
      </c>
      <c r="AN5" s="534" t="s">
        <v>66</v>
      </c>
      <c r="AO5" s="529" t="s">
        <v>185</v>
      </c>
      <c r="AP5" s="527" t="s">
        <v>119</v>
      </c>
      <c r="AQ5" s="528" t="s">
        <v>67</v>
      </c>
      <c r="AR5" s="534" t="s">
        <v>68</v>
      </c>
      <c r="AS5" s="534" t="s">
        <v>69</v>
      </c>
      <c r="AT5" s="529" t="s">
        <v>186</v>
      </c>
      <c r="AU5" s="527" t="s">
        <v>120</v>
      </c>
      <c r="AV5" s="528" t="s">
        <v>70</v>
      </c>
      <c r="AW5" s="534" t="s">
        <v>71</v>
      </c>
      <c r="AX5" s="534" t="s">
        <v>72</v>
      </c>
      <c r="AY5" s="530" t="s">
        <v>187</v>
      </c>
      <c r="AZ5" s="531" t="s">
        <v>73</v>
      </c>
      <c r="BA5" s="612" t="s">
        <v>100</v>
      </c>
      <c r="BB5" s="533" t="s">
        <v>188</v>
      </c>
      <c r="BC5" s="531" t="s">
        <v>78</v>
      </c>
      <c r="BD5" s="532" t="s">
        <v>101</v>
      </c>
      <c r="BE5" s="533" t="s">
        <v>189</v>
      </c>
      <c r="BF5" s="531" t="s">
        <v>77</v>
      </c>
      <c r="BG5" s="532" t="s">
        <v>102</v>
      </c>
      <c r="BH5" s="533" t="s">
        <v>190</v>
      </c>
      <c r="BI5" s="531" t="s">
        <v>76</v>
      </c>
      <c r="BJ5" s="532" t="s">
        <v>103</v>
      </c>
      <c r="BK5" s="533" t="s">
        <v>191</v>
      </c>
      <c r="BL5" s="531" t="s">
        <v>75</v>
      </c>
      <c r="BM5" s="532" t="s">
        <v>104</v>
      </c>
      <c r="BN5" s="533" t="s">
        <v>192</v>
      </c>
      <c r="BO5" s="531" t="s">
        <v>74</v>
      </c>
      <c r="BP5" s="532" t="s">
        <v>105</v>
      </c>
      <c r="BQ5" s="533" t="s">
        <v>193</v>
      </c>
    </row>
    <row r="6" spans="1:136" x14ac:dyDescent="0.25">
      <c r="A6" s="509" t="str">
        <f>IF('Water Data'!$B$2="","",'Water Data'!$B$2)</f>
        <v>TCD_2010_UIS</v>
      </c>
      <c r="B6" s="509" t="str">
        <f>IF('Water Data'!C2="Census",Key!I111,IF('Water Data'!C2="Survey with microdata",Key!I113,IF('Water Data'!C2="Survey",Key!I110,IF('Water Data'!C2="Admin",Key!I114,IF('Water Data'!C2="EMIS",Key!I109,IF('Water Data'!C2="Other",Key!I112))))))</f>
        <v>Autre</v>
      </c>
      <c r="C6" s="536">
        <f>+IF(ISNUMBER(VALUE(MID(A6,5,4))), VALUE(MID(A6, 5,4)),"")</f>
        <v>2010</v>
      </c>
      <c r="D6" s="537" t="e">
        <f>+IF(AND(ISTEXT('Water Data'!B2),BS6="Yes"),100-'Water Data'!D4,IF(AND(ISTEXT('Water Data'!B2),BS6="No",ISNUMBER('Water Data'!D4)),CONCATENATE("[",ROUND(100-'Water Data'!D4,0),"]"),NA()))</f>
        <v>#N/A</v>
      </c>
      <c r="E6" s="537" t="e">
        <f>+IF(AND(ISTEXT('Water Data'!B2),BT6="Yes"),'Water Data'!D6,IF(AND(ISTEXT('Water Data'!B2),BT6="No",ISNUMBER('Water Data'!D6)),CONCATENATE("[",ROUND('Water Data'!D6,0),"]"),NA()))</f>
        <v>#N/A</v>
      </c>
      <c r="F6" s="537" t="e">
        <f>+IF(AND(ISTEXT('Water Data'!B2),BU6="Yes"),'Water Data'!D9,IF(AND(ISTEXT('Water Data'!B2),BU6="No",ISNUMBER('Water Data'!D9)),CONCATENATE("[",ROUND('Water Data'!D9,0),"]"),NA()))</f>
        <v>#N/A</v>
      </c>
      <c r="G6" s="537" t="e">
        <f>+IF(AND(ISTEXT('Water Data'!B2),BV6="Yes"),100-'Water Data'!E4,IF(AND(ISTEXT('Water Data'!B2),BV6="No",ISNUMBER('Water Data'!E4)),CONCATENATE("[",ROUND(100-'Water Data'!E4,0),"]"),NA()))</f>
        <v>#N/A</v>
      </c>
      <c r="H6" s="537" t="e">
        <f>+IF(AND(ISTEXT('Water Data'!B2),BW6="Yes"),'Water Data'!E6,IF(AND(ISTEXT('Water Data'!B2),BW6="No",ISNUMBER('Water Data'!E6)),CONCATENATE("[",ROUND('Water Data'!E6,0),"]"),NA()))</f>
        <v>#N/A</v>
      </c>
      <c r="I6" s="537" t="e">
        <f>+IF(AND(ISTEXT('Water Data'!B2),BX6="Yes"),'Water Data'!E9,IF(AND(ISTEXT('Water Data'!B2),BX6="No",ISNUMBER('Water Data'!E9)),CONCATENATE("[",ROUND('Water Data'!E9,0),"]"),NA()))</f>
        <v>#N/A</v>
      </c>
      <c r="J6" s="537" t="e">
        <f>+IF(AND(ISTEXT('Water Data'!B2),BY6="Yes"),100-'Water Data'!F4,IF(AND(ISTEXT('Water Data'!B2),BY6="No",ISNUMBER('Water Data'!F4)),CONCATENATE("[",ROUND(100-'Water Data'!F4,0),"]"),NA()))</f>
        <v>#N/A</v>
      </c>
      <c r="K6" s="537" t="e">
        <f>+IF(AND(ISTEXT('Water Data'!B2),BZ6="Yes"),'Water Data'!F6,IF(AND(ISTEXT('Water Data'!B2),BZ6="No",ISNUMBER('Water Data'!F6)),CONCATENATE("[",ROUND('Water Data'!F6,0),"]"),NA()))</f>
        <v>#N/A</v>
      </c>
      <c r="L6" s="537" t="e">
        <f>+IF(AND(ISTEXT('Water Data'!B2),CA6="Yes"),'Water Data'!F9,IF(AND(ISTEXT('Water Data'!B2),CA6="No",ISNUMBER('Water Data'!F9)),CONCATENATE("[",ROUND('Water Data'!F9,0),"]"),NA()))</f>
        <v>#N/A</v>
      </c>
      <c r="M6" s="537" t="e">
        <f>+IF(AND(ISTEXT('Water Data'!B2),CB6="Yes"),100-'Water Data'!G4,IF(AND(ISTEXT('Water Data'!B2),CB6="No",ISNUMBER('Water Data'!G4)),CONCATENATE("[",ROUND(100-'Water Data'!G4,0),"]"),NA()))</f>
        <v>#N/A</v>
      </c>
      <c r="N6" s="537" t="e">
        <f>+IF(AND(ISTEXT('Water Data'!B2),CC6="Yes"),'Water Data'!G6,IF(AND(ISTEXT('Water Data'!B2),CC6="No",ISNUMBER('Water Data'!G6)),CONCATENATE("[",ROUND('Water Data'!G6,0),"]"),NA()))</f>
        <v>#N/A</v>
      </c>
      <c r="O6" s="537" t="e">
        <f>+IF(AND(ISTEXT('Water Data'!B2),CD6="Yes"),'Water Data'!G9,IF(AND(ISTEXT('Water Data'!B2),CD6="No",ISNUMBER('Water Data'!G9)),CONCATENATE("[",ROUND('Water Data'!G9,0),"]"),NA()))</f>
        <v>#N/A</v>
      </c>
      <c r="P6" s="537" t="e">
        <f>+IF(AND(ISTEXT('Water Data'!B2),CE6="Yes"),100-'Water Data'!H4,IF(AND(ISTEXT('Water Data'!B2),CE6="No",ISNUMBER('Water Data'!H4)),CONCATENATE("[",ROUND(100-'Water Data'!H4,0),"]"),NA()))</f>
        <v>#N/A</v>
      </c>
      <c r="Q6" s="537" t="e">
        <f>+IF(AND(ISTEXT('Water Data'!B2),CF6="Yes"),'Water Data'!H6,IF(AND(ISTEXT('Water Data'!B2),CF6="No",ISNUMBER('Water Data'!H6)),CONCATENATE("[",ROUND('Water Data'!H6,0),"]"),NA()))</f>
        <v>#N/A</v>
      </c>
      <c r="R6" s="537" t="e">
        <f>+IF(AND(ISTEXT('Water Data'!B2),CG6="Yes"),'Water Data'!H9,IF(AND(ISTEXT('Water Data'!B2),CG6="No",ISNUMBER('Water Data'!H9)),CONCATENATE("[",ROUND('Water Data'!H9,0),"]"),NA()))</f>
        <v>#N/A</v>
      </c>
      <c r="S6" s="537" t="e">
        <f>+IF(AND(ISTEXT('Water Data'!B2),CH6="Yes"),100-'Water Data'!I4,IF(AND(ISTEXT('Water Data'!B2),CH6="No",ISNUMBER('Water Data'!I4)),CONCATENATE("[",ROUND(100-'Water Data'!I4,0),"]"),NA()))</f>
        <v>#N/A</v>
      </c>
      <c r="T6" s="537" t="e">
        <f>+IF(AND(ISTEXT('Water Data'!B2),CI6="Yes"),'Water Data'!I6,IF(AND(ISTEXT('Water Data'!B2),CI6="No",ISNUMBER('Water Data'!I6)),CONCATENATE("[",ROUND('Water Data'!I6,0),"]"),NA()))</f>
        <v>#N/A</v>
      </c>
      <c r="U6" s="537" t="e">
        <f>+IF(AND(ISTEXT('Water Data'!B2),CJ6="Yes"),'Water Data'!I9,IF(AND(ISTEXT('Water Data'!B2),CJ6="No",ISNUMBER('Water Data'!I9)),CONCATENATE("[",ROUND('Water Data'!I9,0),"]"),NA()))</f>
        <v>#N/A</v>
      </c>
      <c r="V6" s="538">
        <f>+IF(AND(ISTEXT('Sanitation Data'!B2),CK6="Yes"),100-'Sanitation Data'!D4,IF(AND(ISTEXT('Sanitation Data'!B2),CK6="No",ISNUMBER('Sanitation Data'!D4)),CONCATENATE("[",ROUND(100-'Sanitation Data'!D4,0),"]"),NA()))</f>
        <v>21.892020100033534</v>
      </c>
      <c r="W6" s="538" t="e">
        <f>+IF(AND(ISTEXT('Sanitation Data'!B2),CL6="Yes"),'Sanitation Data'!D6,IF(AND(ISTEXT('Sanitation Data'!B2),CL6="No",ISNUMBER('Sanitation Data'!D6)),CONCATENATE("[",ROUND('Sanitation Data'!D6,0),"]"),NA()))</f>
        <v>#N/A</v>
      </c>
      <c r="X6" s="538" t="e">
        <f>+IF(AND(ISTEXT('Sanitation Data'!B2),CM6="Yes"),'Sanitation Data'!D10,IF(AND(ISTEXT('Sanitation Data'!B2),CM6="No",ISNUMBER('Sanitation Data'!D10)),CONCATENATE("[",ROUND('Sanitation Data'!D10,0),"]"),NA()))</f>
        <v>#N/A</v>
      </c>
      <c r="Y6" s="538" t="e">
        <f>+IF(AND(ISTEXT('Sanitation Data'!B2),CN6="Yes"),'Sanitation Data'!D11,IF(AND(ISTEXT('Sanitation Data'!B2),CN6="No",ISNUMBER('Sanitation Data'!D11)),CONCATENATE("[",ROUND('Sanitation Data'!D11,0),"]"),NA()))</f>
        <v>#N/A</v>
      </c>
      <c r="Z6" s="538" t="e">
        <f>+IF(AND(ISTEXT('Sanitation Data'!B2),CO6="Yes"),'Sanitation Data'!D12,IF(AND(ISTEXT('Sanitation Data'!B2),CO6="No",ISNUMBER('Sanitation Data'!D12)),CONCATENATE("[",ROUND('Sanitation Data'!D12,0),"]"),NA()))</f>
        <v>#N/A</v>
      </c>
      <c r="AA6" s="538" t="e">
        <f>+IF(AND(ISTEXT('Sanitation Data'!B2),CP6="Yes"),100-'Sanitation Data'!E4,IF(AND(ISTEXT('Sanitation Data'!B2),CP6="No",ISNUMBER('Sanitation Data'!E4)),CONCATENATE("[",ROUND(100-'Sanitation Data'!E4,0),"]"),NA()))</f>
        <v>#N/A</v>
      </c>
      <c r="AB6" s="538" t="e">
        <f>+IF(AND(ISTEXT('Sanitation Data'!B2),CQ6="Yes"),'Sanitation Data'!E6,IF(AND(ISTEXT('Sanitation Data'!B2),CQ6="No",ISNUMBER('Sanitation Data'!E6)),CONCATENATE("[",ROUND('Sanitation Data'!E6,0),"]"),NA()))</f>
        <v>#N/A</v>
      </c>
      <c r="AC6" s="538" t="e">
        <f>+IF(AND(ISTEXT('Sanitation Data'!B2),CR6="Yes"),'Sanitation Data'!E10,IF(AND(ISTEXT('Sanitation Data'!B2),CR6="No",ISNUMBER('Sanitation Data'!E10)),CONCATENATE("[",ROUND('Sanitation Data'!E10,0),"]"),NA()))</f>
        <v>#N/A</v>
      </c>
      <c r="AD6" s="538" t="e">
        <f>+IF(AND(ISTEXT('Sanitation Data'!B2),CS6="Yes"),'Sanitation Data'!E11,IF(AND(ISTEXT('Sanitation Data'!B2),CS6="No",ISNUMBER('Sanitation Data'!E11)),CONCATENATE("[",ROUND('Sanitation Data'!E11,0),"]"),NA()))</f>
        <v>#N/A</v>
      </c>
      <c r="AE6" s="538" t="e">
        <f>+IF(AND(ISTEXT('Sanitation Data'!B2),CT6="Yes"),'Sanitation Data'!E12,IF(AND(ISTEXT('Sanitation Data'!B2),CT6="No",ISNUMBER('Sanitation Data'!E12)),CONCATENATE("[",ROUND('Sanitation Data'!E12,0),"]"),NA()))</f>
        <v>#N/A</v>
      </c>
      <c r="AF6" s="538" t="e">
        <f>+IF(AND(ISTEXT('Sanitation Data'!B2),CU6="Yes"),100-'Sanitation Data'!F4,IF(AND(ISTEXT('Sanitation Data'!B2),CU6="No",ISNUMBER('Sanitation Data'!F4)),CONCATENATE("[",ROUND(100-'Sanitation Data'!F4,0),"]"),NA()))</f>
        <v>#N/A</v>
      </c>
      <c r="AG6" s="538" t="e">
        <f>+IF(AND(ISTEXT('Sanitation Data'!B2),CV6="Yes"),'Sanitation Data'!F6,IF(AND(ISTEXT('Sanitation Data'!B2),CV6="No",ISNUMBER('Sanitation Data'!F6)),CONCATENATE("[",ROUND('Sanitation Data'!F6,0),"]"),NA()))</f>
        <v>#N/A</v>
      </c>
      <c r="AH6" s="538" t="e">
        <f>+IF(AND(ISTEXT('Sanitation Data'!B2),CW6="Yes"),'Sanitation Data'!F10,IF(AND(ISTEXT('Sanitation Data'!B2),CW6="No",ISNUMBER('Sanitation Data'!F10)),CONCATENATE("[",ROUND('Sanitation Data'!F10,0),"]"),NA()))</f>
        <v>#N/A</v>
      </c>
      <c r="AI6" s="538" t="e">
        <f>+IF(AND(ISTEXT('Sanitation Data'!B2),CX6="Yes"),'Sanitation Data'!F11,IF(AND(ISTEXT('Sanitation Data'!B2),CX6="No",ISNUMBER('Sanitation Data'!F11)),CONCATENATE("[",ROUND('Sanitation Data'!F11,0),"]"),NA()))</f>
        <v>#N/A</v>
      </c>
      <c r="AJ6" s="538" t="e">
        <f>+IF(AND(ISTEXT('Sanitation Data'!B2),CY6="Yes"),'Sanitation Data'!F12,IF(AND(ISTEXT('Sanitation Data'!B2),CY6="No",ISNUMBER('Sanitation Data'!F12)),CONCATENATE("[",ROUND('Sanitation Data'!F12,0),"]"),NA()))</f>
        <v>#N/A</v>
      </c>
      <c r="AK6" s="538" t="e">
        <f>+IF(AND(ISTEXT('Sanitation Data'!B2),CZ6="Yes"),100-'Sanitation Data'!G4,IF(AND(ISTEXT('Sanitation Data'!B2),CZ6="No",ISNUMBER('Sanitation Data'!G4)),CONCATENATE("[",ROUND(100-'Sanitation Data'!G4,0),"]"),NA()))</f>
        <v>#N/A</v>
      </c>
      <c r="AL6" s="538" t="e">
        <f>+IF(AND(ISTEXT('Sanitation Data'!B2),DA6="Yes"),'Sanitation Data'!G6,IF(AND(ISTEXT('Sanitation Data'!B2),DA6="No",ISNUMBER('Sanitation Data'!G6)),CONCATENATE("[",ROUND('Sanitation Data'!G6,0),"]"),NA()))</f>
        <v>#N/A</v>
      </c>
      <c r="AM6" s="538" t="e">
        <f>+IF(AND(ISTEXT('Sanitation Data'!B2),DB6="Yes"),'Sanitation Data'!G10,IF(AND(ISTEXT('Sanitation Data'!B2),DB6="No",ISNUMBER('Sanitation Data'!G10)),CONCATENATE("[",ROUND('Sanitation Data'!G10,0),"]"),NA()))</f>
        <v>#N/A</v>
      </c>
      <c r="AN6" s="538" t="e">
        <f>+IF(AND(ISTEXT('Sanitation Data'!B2),DC6="Yes"),'Sanitation Data'!G11,IF(AND(ISTEXT('Sanitation Data'!B2),DC6="No",ISNUMBER('Sanitation Data'!G11)),CONCATENATE("[",ROUND('Sanitation Data'!G11,0),"]"),NA()))</f>
        <v>#N/A</v>
      </c>
      <c r="AO6" s="538" t="e">
        <f>+IF(AND(ISTEXT('Sanitation Data'!B2),DD6="Yes"),'Sanitation Data'!G12,IF(AND(ISTEXT('Sanitation Data'!B2),DD6="No",ISNUMBER('Sanitation Data'!G12)),CONCATENATE("[",ROUND('Sanitation Data'!G12,0),"]"),NA()))</f>
        <v>#N/A</v>
      </c>
      <c r="AP6" s="538">
        <f>+IF(AND(ISTEXT('Sanitation Data'!B2),DE6="Yes"),100-'Sanitation Data'!H4,IF(AND(ISTEXT('Sanitation Data'!B2),DE6="No",ISNUMBER('Sanitation Data'!H4)),CONCATENATE("[",ROUND(100-'Sanitation Data'!H4,0),"]"),NA()))</f>
        <v>28.099999999999994</v>
      </c>
      <c r="AQ6" s="538" t="e">
        <f>+IF(AND(ISTEXT('Sanitation Data'!B2),DF6="Yes"),'Sanitation Data'!H6,IF(AND(ISTEXT('Sanitation Data'!B2),DF6="No",ISTEXT('Sanitation Data'!H6)),CONCATENATE("[",ROUND('Sanitation Data'!H6,0),"]"),NA()))</f>
        <v>#N/A</v>
      </c>
      <c r="AR6" s="538" t="e">
        <f>+IF(AND(ISTEXT('Sanitation Data'!B2),DG6="Yes"),'Sanitation Data'!H10,IF(AND(ISTEXT('Sanitation Data'!B2),DG6="No",ISNUMBER('Sanitation Data'!H10)),CONCATENATE("[",ROUND('Sanitation Data'!H10,0),"]"),NA()))</f>
        <v>#N/A</v>
      </c>
      <c r="AS6" s="538" t="e">
        <f>+IF(AND(ISTEXT('Sanitation Data'!B2),DH6="Yes"),'Sanitation Data'!H11,IF(AND(ISTEXT('Sanitation Data'!B2),DH6="No",ISNUMBER('Sanitation Data'!H11)),CONCATENATE("[",ROUND('Sanitation Data'!H11,0),"]"),NA()))</f>
        <v>#N/A</v>
      </c>
      <c r="AT6" s="538" t="e">
        <f>+IF(AND(ISTEXT('Sanitation Data'!B2),DI6="Yes"),'Sanitation Data'!H12,IF(AND(ISTEXT('Sanitation Data'!B2),DI6="No",ISNUMBER('Sanitation Data'!H12)),CONCATENATE("[",ROUND('Sanitation Data'!H12,0),"]"),NA()))</f>
        <v>#N/A</v>
      </c>
      <c r="AU6" s="538">
        <f>+IF(AND(ISTEXT('Sanitation Data'!B2),DJ6="Yes"),100-'Sanitation Data'!I4,IF(AND(ISTEXT('Sanitation Data'!B2),DJ6="No",ISNUMBER('Sanitation Data'!I4)),CONCATENATE("[",ROUND(100-'Sanitation Data'!I4,0),"]"),NA()))</f>
        <v>15</v>
      </c>
      <c r="AV6" s="538" t="e">
        <f>+IF(AND(ISTEXT('Sanitation Data'!B2),DK6="Yes"),'Sanitation Data'!I6,IF(AND(ISTEXT('Sanitation Data'!B2),DK6="No",ISNUMBER('Sanitation Data'!I6)),CONCATENATE("[",ROUND('Sanitation Data'!I6,0),"]"),NA()))</f>
        <v>#N/A</v>
      </c>
      <c r="AW6" s="538" t="e">
        <f>+IF(AND(ISTEXT('Sanitation Data'!B2),DL6="Yes"),'Sanitation Data'!I10,IF(AND(ISTEXT('Sanitation Data'!B2),DL6="No",ISNUMBER('Sanitation Data'!I10)),CONCATENATE("[",ROUND('Sanitation Data'!I10,0),"]"),NA()))</f>
        <v>#N/A</v>
      </c>
      <c r="AX6" s="538" t="e">
        <f>+IF(AND(ISTEXT('Sanitation Data'!B2),DM6="Yes"),'Sanitation Data'!I11,IF(AND(ISTEXT('Sanitation Data'!B2),DM6="No",ISNUMBER('Sanitation Data'!I11)),CONCATENATE("[",ROUND('Sanitation Data'!I11,0),"]"),NA()))</f>
        <v>#N/A</v>
      </c>
      <c r="AY6" s="538" t="e">
        <f>+IF(AND(ISTEXT('Sanitation Data'!B2),DN6="Yes"),'Sanitation Data'!I12,IF(AND(ISTEXT('Sanitation Data'!B2),DN6="No",ISNUMBER('Sanitation Data'!I12)),CONCATENATE("[",ROUND('Sanitation Data'!I12,0),"]"),NA()))</f>
        <v>#N/A</v>
      </c>
      <c r="AZ6" s="539" t="e">
        <f>+IF(AND(ISTEXT('Hygiene Data'!B2),DO6="Yes"),'Hygiene Data'!D5,IF(AND(ISTEXT('Hygiene Data'!B2),DO6="No",ISNUMBER('Hygiene Data'!D5)),CONCATENATE("[",ROUND('Hygiene Data'!D5,0),"]"),NA()))</f>
        <v>#N/A</v>
      </c>
      <c r="BA6" s="615" t="e">
        <f>+IF(AND(ISTEXT('Hygiene Data'!B2),DP6="Yes"),'Hygiene Data'!D7,IF(AND(ISTEXT('Hygiene Data'!B2),DP6="No",ISNUMBER('Hygiene Data'!D7)),CONCATENATE("[",ROUND('Hygiene Data'!D7,0),"]"),NA()))</f>
        <v>#N/A</v>
      </c>
      <c r="BB6" s="539" t="e">
        <f>+IF(AND(ISTEXT('Hygiene Data'!B2),DQ6="Yes"),'Hygiene Data'!D9,IF(AND(ISTEXT('Hygiene Data'!B2),DQ6="No",ISNUMBER('Hygiene Data'!D9)),CONCATENATE("[",ROUND('Hygiene Data'!D9,0),"]"),NA()))</f>
        <v>#N/A</v>
      </c>
      <c r="BC6" s="539" t="e">
        <f>+IF(AND(ISTEXT('Hygiene Data'!B2),DR6="Yes"),'Hygiene Data'!E5,IF(AND(ISTEXT('Hygiene Data'!B2),DR6="No",ISNUMBER('Hygiene Data'!E5)),CONCATENATE("[",ROUND('Hygiene Data'!E5,0),"]"),NA()))</f>
        <v>#N/A</v>
      </c>
      <c r="BD6" s="539" t="e">
        <f>+IF(AND(ISTEXT('Hygiene Data'!B2),DS6="Yes"),'Hygiene Data'!E7,IF(AND(ISTEXT('Hygiene Data'!B2),DS6="No",ISNUMBER('Hygiene Data'!E7)),CONCATENATE("[",ROUND('Hygiene Data'!E7,0),"]"),NA()))</f>
        <v>#N/A</v>
      </c>
      <c r="BE6" s="539" t="e">
        <f>+IF(AND(ISTEXT('Hygiene Data'!B2),DT6="Yes"),'Hygiene Data'!E9,IF(AND(ISTEXT('Hygiene Data'!B2),DT6="No",ISNUMBER('Hygiene Data'!E9)),CONCATENATE("[",ROUND('Hygiene Data'!E9,0),"]"),NA()))</f>
        <v>#N/A</v>
      </c>
      <c r="BF6" s="539" t="e">
        <f>+IF(AND(ISTEXT('Hygiene Data'!B2),DU6="Yes"),'Hygiene Data'!F5,IF(AND(ISTEXT('Hygiene Data'!B2),DU6="No",ISNUMBER('Hygiene Data'!F5)),CONCATENATE("[",ROUND('Hygiene Data'!F5,0),"]"),NA()))</f>
        <v>#N/A</v>
      </c>
      <c r="BG6" s="539" t="e">
        <f>+IF(AND(ISTEXT('Hygiene Data'!B2),DV6="Yes"),'Hygiene Data'!F7,IF(AND(ISTEXT('Hygiene Data'!B2),DV6="No",ISNUMBER('Hygiene Data'!F7)),CONCATENATE("[",ROUND('Hygiene Data'!F7,0),"]"),NA()))</f>
        <v>#N/A</v>
      </c>
      <c r="BH6" s="539" t="e">
        <f>+IF(AND(ISTEXT('Hygiene Data'!B2),DW6="Yes"),'Hygiene Data'!F9,IF(AND(ISTEXT('Hygiene Data'!B2),DW6="No",ISNUMBER('Hygiene Data'!F9)),CONCATENATE("[",ROUND('Hygiene Data'!F9,0),"]"),NA()))</f>
        <v>#N/A</v>
      </c>
      <c r="BI6" s="539" t="e">
        <f>+IF(AND(ISTEXT('Hygiene Data'!B2),DX6="Yes"),'Hygiene Data'!G5,IF(AND(ISTEXT('Hygiene Data'!B2),DX6="No",ISNUMBER('Hygiene Data'!G5)),CONCATENATE("[",ROUND('Hygiene Data'!G5,0),"]"),NA()))</f>
        <v>#N/A</v>
      </c>
      <c r="BJ6" s="539" t="e">
        <f>+IF(AND(ISTEXT('Hygiene Data'!B2),DY6="Yes"),'Hygiene Data'!G7,IF(AND(ISTEXT('Hygiene Data'!B2),DY6="No",ISNUMBER('Hygiene Data'!G7)),CONCATENATE("[",ROUND('Hygiene Data'!G7,0),"]"),NA()))</f>
        <v>#N/A</v>
      </c>
      <c r="BK6" s="539" t="e">
        <f>+IF(AND(ISTEXT('Hygiene Data'!B2),DZ6="Yes"),'Hygiene Data'!G9,IF(AND(ISTEXT('Hygiene Data'!B2),DZ6="No",ISNUMBER('Hygiene Data'!G9)),CONCATENATE("[",ROUND('Hygiene Data'!G9,0),"]"),NA()))</f>
        <v>#N/A</v>
      </c>
      <c r="BL6" s="539" t="e">
        <f>+IF(AND(ISTEXT('Hygiene Data'!B2),EA6="Yes"),'Hygiene Data'!H5,IF(AND(ISTEXT('Hygiene Data'!B2),EA6="No",ISNUMBER('Hygiene Data'!H5)),CONCATENATE("[",ROUND('Hygiene Data'!H5,0),"]"),NA()))</f>
        <v>#N/A</v>
      </c>
      <c r="BM6" s="539" t="e">
        <f>+IF(AND(ISTEXT('Hygiene Data'!B2),EB6="Yes"),'Hygiene Data'!H7,IF(AND(ISTEXT('Hygiene Data'!B2),EB6="No",ISNUMBER('Hygiene Data'!H7)),CONCATENATE("[",ROUND('Hygiene Data'!H7,0),"]"),NA()))</f>
        <v>#N/A</v>
      </c>
      <c r="BN6" s="539" t="e">
        <f>+IF(AND(ISTEXT('Hygiene Data'!B2),EC6="Yes"),'Hygiene Data'!H9,IF(AND(ISTEXT('Hygiene Data'!B2),EC6="No",ISNUMBER('Hygiene Data'!H9)),CONCATENATE("[",ROUND('Hygiene Data'!H9,0),"]"),NA()))</f>
        <v>#N/A</v>
      </c>
      <c r="BO6" s="539" t="e">
        <f>+IF(AND(ISTEXT('Hygiene Data'!B2),ED6="Yes"),'Hygiene Data'!I5,IF(AND(ISTEXT('Hygiene Data'!B2),ED6="No",ISNUMBER('Hygiene Data'!I5)),CONCATENATE("[",ROUND('Hygiene Data'!I5,0),"]"),NA()))</f>
        <v>#N/A</v>
      </c>
      <c r="BP6" s="539" t="e">
        <f>+IF(AND(ISTEXT('Hygiene Data'!B2),EE6="Yes"),'Hygiene Data'!I7,IF(AND(ISTEXT('Hygiene Data'!B2),EE6="No",ISNUMBER('Hygiene Data'!I7)),CONCATENATE("[",ROUND('Hygiene Data'!I7,0),"]"),NA()))</f>
        <v>#N/A</v>
      </c>
      <c r="BQ6" s="539" t="e">
        <f>+IF(AND(ISTEXT('Hygiene Data'!B2),EF6="Yes"),'Hygiene Data'!I9,IF(AND(ISTEXT('Hygiene Data'!B2),EF6="No",ISNUMBER('Hygiene Data'!I9)),CONCATENATE("[",ROUND('Hygiene Data'!I9,0),"]"),NA()))</f>
        <v>#N/A</v>
      </c>
      <c r="BS6" s="400">
        <f>+'Water Data'!D27</f>
        <v>0</v>
      </c>
      <c r="BT6" s="400">
        <f>+'Water Data'!D28</f>
        <v>0</v>
      </c>
      <c r="BU6" s="400">
        <f>+'Water Data'!D29</f>
        <v>0</v>
      </c>
      <c r="BV6" s="400">
        <f>+'Water Data'!E27</f>
        <v>0</v>
      </c>
      <c r="BW6" s="400">
        <f>+'Water Data'!E28</f>
        <v>0</v>
      </c>
      <c r="BX6" s="400">
        <f>+'Water Data'!E29</f>
        <v>0</v>
      </c>
      <c r="BY6" s="400">
        <f>+'Water Data'!F27</f>
        <v>0</v>
      </c>
      <c r="BZ6" s="400">
        <f>+'Water Data'!F28</f>
        <v>0</v>
      </c>
      <c r="CA6" s="400">
        <f>+'Water Data'!F29</f>
        <v>0</v>
      </c>
      <c r="CB6" s="400">
        <f>+'Water Data'!G27</f>
        <v>0</v>
      </c>
      <c r="CC6" s="400">
        <f>+'Water Data'!G28</f>
        <v>0</v>
      </c>
      <c r="CD6" s="400">
        <f>+'Water Data'!G29</f>
        <v>0</v>
      </c>
      <c r="CE6" s="400">
        <f>+'Water Data'!H27</f>
        <v>0</v>
      </c>
      <c r="CF6" s="400">
        <f>+'Water Data'!H28</f>
        <v>0</v>
      </c>
      <c r="CG6" s="400">
        <f>+'Water Data'!H29</f>
        <v>0</v>
      </c>
      <c r="CH6" s="400">
        <f>+'Water Data'!I27</f>
        <v>0</v>
      </c>
      <c r="CI6" s="400">
        <f>+'Water Data'!I28</f>
        <v>0</v>
      </c>
      <c r="CJ6" s="400">
        <f>+'Water Data'!I29</f>
        <v>0</v>
      </c>
      <c r="CK6" s="400" t="str">
        <f>+'Sanitation Data'!D28</f>
        <v>Yes</v>
      </c>
      <c r="CL6" s="400">
        <f>+'Sanitation Data'!D29</f>
        <v>0</v>
      </c>
      <c r="CM6" s="400">
        <f>+'Sanitation Data'!D30</f>
        <v>0</v>
      </c>
      <c r="CN6" s="400">
        <f>+'Sanitation Data'!D31</f>
        <v>0</v>
      </c>
      <c r="CO6" s="400">
        <f>+'Sanitation Data'!D32</f>
        <v>0</v>
      </c>
      <c r="CP6" s="400">
        <f>+'Sanitation Data'!E28</f>
        <v>0</v>
      </c>
      <c r="CQ6" s="400">
        <f>+'Sanitation Data'!E29</f>
        <v>0</v>
      </c>
      <c r="CR6" s="400">
        <f>+'Sanitation Data'!E30</f>
        <v>0</v>
      </c>
      <c r="CS6" s="400">
        <f>+'Sanitation Data'!E31</f>
        <v>0</v>
      </c>
      <c r="CT6" s="400">
        <f>+'Sanitation Data'!E32</f>
        <v>0</v>
      </c>
      <c r="CU6" s="400">
        <f>+'Sanitation Data'!F28</f>
        <v>0</v>
      </c>
      <c r="CV6" s="400">
        <f>+'Sanitation Data'!F29</f>
        <v>0</v>
      </c>
      <c r="CW6" s="400">
        <f>+'Sanitation Data'!F30</f>
        <v>0</v>
      </c>
      <c r="CX6" s="400">
        <f>+'Sanitation Data'!F31</f>
        <v>0</v>
      </c>
      <c r="CY6" s="400">
        <f>+'Sanitation Data'!F32</f>
        <v>0</v>
      </c>
      <c r="CZ6" s="400">
        <f>+'Sanitation Data'!G28</f>
        <v>0</v>
      </c>
      <c r="DA6" s="400">
        <f>+'Sanitation Data'!G29</f>
        <v>0</v>
      </c>
      <c r="DB6" s="400">
        <f>+'Sanitation Data'!G30</f>
        <v>0</v>
      </c>
      <c r="DC6" s="400">
        <f>+'Sanitation Data'!G31</f>
        <v>0</v>
      </c>
      <c r="DD6" s="400">
        <f>+'Sanitation Data'!G32</f>
        <v>0</v>
      </c>
      <c r="DE6" s="400" t="str">
        <f>+'Sanitation Data'!H28</f>
        <v>Yes</v>
      </c>
      <c r="DF6" s="400">
        <f>+'Sanitation Data'!H29</f>
        <v>0</v>
      </c>
      <c r="DG6" s="400">
        <f>+'Sanitation Data'!H30</f>
        <v>0</v>
      </c>
      <c r="DH6" s="400">
        <f>+'Sanitation Data'!H31</f>
        <v>0</v>
      </c>
      <c r="DI6" s="400">
        <f>+'Sanitation Data'!H32</f>
        <v>0</v>
      </c>
      <c r="DJ6" s="400" t="str">
        <f>+'Sanitation Data'!I28</f>
        <v>Yes</v>
      </c>
      <c r="DK6" s="400">
        <f>+'Sanitation Data'!I29</f>
        <v>0</v>
      </c>
      <c r="DL6" s="400">
        <f>+'Sanitation Data'!I30</f>
        <v>0</v>
      </c>
      <c r="DM6" s="400">
        <f>+'Sanitation Data'!I31</f>
        <v>0</v>
      </c>
      <c r="DN6" s="400">
        <f>+'Sanitation Data'!I32</f>
        <v>0</v>
      </c>
      <c r="DO6" s="400">
        <f>+'Hygiene Data'!D11</f>
        <v>0</v>
      </c>
      <c r="DP6" s="400">
        <f>+'Hygiene Data'!D12</f>
        <v>0</v>
      </c>
      <c r="DQ6" s="400">
        <f>+'Hygiene Data'!D13</f>
        <v>0</v>
      </c>
      <c r="DR6" s="400">
        <f>+'Hygiene Data'!E11</f>
        <v>0</v>
      </c>
      <c r="DS6" s="400">
        <f>+'Hygiene Data'!E12</f>
        <v>0</v>
      </c>
      <c r="DT6" s="400">
        <f>+'Hygiene Data'!E13</f>
        <v>0</v>
      </c>
      <c r="DU6" s="400">
        <f>+'Hygiene Data'!F11</f>
        <v>0</v>
      </c>
      <c r="DV6" s="400">
        <f>+'Hygiene Data'!F12</f>
        <v>0</v>
      </c>
      <c r="DW6" s="400">
        <f>+'Hygiene Data'!F13</f>
        <v>0</v>
      </c>
      <c r="DX6" s="400">
        <f>+'Hygiene Data'!G11</f>
        <v>0</v>
      </c>
      <c r="DY6" s="400">
        <f>+'Hygiene Data'!G12</f>
        <v>0</v>
      </c>
      <c r="DZ6" s="400">
        <f>+'Hygiene Data'!G13</f>
        <v>0</v>
      </c>
      <c r="EA6" s="400">
        <f>+'Hygiene Data'!H11</f>
        <v>0</v>
      </c>
      <c r="EB6" s="400">
        <f>+'Hygiene Data'!H12</f>
        <v>0</v>
      </c>
      <c r="EC6" s="400">
        <f>+'Hygiene Data'!H13</f>
        <v>0</v>
      </c>
      <c r="ED6" s="400">
        <f>+'Hygiene Data'!I11</f>
        <v>0</v>
      </c>
      <c r="EE6" s="400">
        <f>+'Hygiene Data'!I12</f>
        <v>0</v>
      </c>
      <c r="EF6" s="400">
        <f>+'Hygiene Data'!I13</f>
        <v>0</v>
      </c>
    </row>
    <row r="7" spans="1:136" x14ac:dyDescent="0.25">
      <c r="A7" s="509" t="str">
        <f ca="1">+IF(OFFSET('Water Data'!$B$2,0,10*ROW('Water Data'!E1))="","",OFFSET('Water Data'!$B$2,0,10*ROW('Water Data'!E1)))</f>
        <v>TCD_2011_UIS</v>
      </c>
      <c r="B7" s="50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536">
        <f t="shared" ref="C7:C70" ca="1" si="0">+IF(ISNUMBER(VALUE(MID(A7,5,4))), VALUE(MID(A7, 5,4)),"")</f>
        <v>2011</v>
      </c>
      <c r="D7" s="537"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37">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13.732950500748908</v>
      </c>
      <c r="F7" s="537"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3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37"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3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3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37"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3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37"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37"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3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37"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37">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14.3</v>
      </c>
      <c r="R7" s="537"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37"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37" t="str">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[13]</v>
      </c>
      <c r="U7" s="537"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38"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38"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38"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3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38"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3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38"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38"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3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38"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3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38"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38"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3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38"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3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3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3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3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3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38">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25.799999999999997</v>
      </c>
      <c r="AQ7" s="538"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38"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3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38"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38"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38"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3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3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38"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39"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15"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39"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3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3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3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3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3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3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3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3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3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39"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39"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39"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39"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39"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39"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400" t="str">
        <f ca="1">+IF(OFFSET('Water Data'!$D$27,0,10*ROW('Water Data'!D1))="","",OFFSET('Water Data'!$D$27,0,10*ROW('Water Data'!D1)))</f>
        <v/>
      </c>
      <c r="BT7" s="400" t="str">
        <f ca="1">+IF(OFFSET('Water Data'!$D$28,0,10*ROW('Water Data'!D1))="","",OFFSET('Water Data'!$D$28,0,10*ROW('Water Data'!D1)))</f>
        <v>Yes</v>
      </c>
      <c r="BU7" s="400" t="str">
        <f ca="1">+IF(OFFSET('Water Data'!$D$29,0,10*ROW('Water Data'!D1))="","",OFFSET('Water Data'!$D$29,0,10*ROW('Water Data'!D1)))</f>
        <v/>
      </c>
      <c r="BV7" s="400" t="str">
        <f ca="1">+IF(OFFSET('Water Data'!$E$27,0,10*ROW('Water Data'!E1))="","",OFFSET('Water Data'!$E$27,0,10*ROW('Water Data'!E1)))</f>
        <v/>
      </c>
      <c r="BW7" s="400" t="str">
        <f ca="1">+IF(OFFSET('Water Data'!$E$28,0,10*ROW('Water Data'!E1))="","",OFFSET('Water Data'!$E$28,0,10*ROW('Water Data'!E1)))</f>
        <v/>
      </c>
      <c r="BX7" s="400" t="str">
        <f ca="1">+IF(OFFSET('Water Data'!$E$29,0,10*ROW('Water Data'!E1))="","",OFFSET('Water Data'!$E$29,0,10*ROW('Water Data'!E1)))</f>
        <v/>
      </c>
      <c r="BY7" s="400" t="str">
        <f ca="1">+IF(OFFSET('Water Data'!$F$27,0,10*ROW('Water Data'!F1))="","",OFFSET('Water Data'!$F$27,0,10*ROW('Water Data'!F1)))</f>
        <v/>
      </c>
      <c r="BZ7" s="400" t="str">
        <f ca="1">+IF(OFFSET('Water Data'!$F$28,0,10*ROW('Water Data'!F1))="","",OFFSET('Water Data'!$F$28,0,10*ROW('Water Data'!F1)))</f>
        <v/>
      </c>
      <c r="CA7" s="400" t="str">
        <f ca="1">+IF(OFFSET('Water Data'!$F$29,0,10*ROW('Water Data'!F1))="","",OFFSET('Water Data'!$F$29,0,10*ROW('Water Data'!F1)))</f>
        <v/>
      </c>
      <c r="CB7" s="400" t="str">
        <f ca="1">+IF(OFFSET('Water Data'!$G$27,0,10*ROW('Water Data'!G1))="","",OFFSET('Water Data'!$G$27,0,10*ROW('Water Data'!G1)))</f>
        <v/>
      </c>
      <c r="CC7" s="400" t="str">
        <f ca="1">+IF(OFFSET('Water Data'!$G$28,0,10*ROW('Water Data'!G1))="","",OFFSET('Water Data'!$G$28,0,10*ROW('Water Data'!G1)))</f>
        <v/>
      </c>
      <c r="CD7" s="400" t="str">
        <f ca="1">+IF(OFFSET('Water Data'!$G$29,0,10*ROW('Water Data'!G1))="","",OFFSET('Water Data'!$G$29,0,10*ROW('Water Data'!G1)))</f>
        <v/>
      </c>
      <c r="CE7" s="400" t="str">
        <f ca="1">+IF(OFFSET('Water Data'!$H$27,0,10*ROW('Water Data'!H1))="","",OFFSET('Water Data'!$H$27,0,10*ROW('Water Data'!H1)))</f>
        <v/>
      </c>
      <c r="CF7" s="400" t="str">
        <f ca="1">+IF(OFFSET('Water Data'!$H$28,0,10*ROW('Water Data'!H1))="","",OFFSET('Water Data'!$H$28,0,10*ROW('Water Data'!H1)))</f>
        <v>Yes</v>
      </c>
      <c r="CG7" s="400" t="str">
        <f ca="1">+IF(OFFSET('Water Data'!$H$29,0,10*ROW('Water Data'!H1))="","",OFFSET('Water Data'!$H$29,0,10*ROW('Water Data'!H1)))</f>
        <v/>
      </c>
      <c r="CH7" s="400" t="str">
        <f ca="1">+IF(OFFSET('Water Data'!$I$27,0,10*ROW('Water Data'!I1))="","",OFFSET('Water Data'!$I$27,0,10*ROW('Water Data'!I1)))</f>
        <v/>
      </c>
      <c r="CI7" s="400" t="str">
        <f ca="1">+IF(OFFSET('Water Data'!$I$28,0,10*ROW('Water Data'!I1))="","",OFFSET('Water Data'!$I$28,0,10*ROW('Water Data'!I1)))</f>
        <v>No</v>
      </c>
      <c r="CJ7" s="400" t="str">
        <f ca="1">+IF(OFFSET('Water Data'!$I$29,0,10*ROW('Water Data'!I1))="","",OFFSET('Water Data'!$I$29,0,10*ROW('Water Data'!I1)))</f>
        <v/>
      </c>
      <c r="CK7" s="400" t="str">
        <f ca="1">+IF(OFFSET('Sanitation Data'!$D$28,0,10*ROW('Sanitation Data'!D1))="","",OFFSET('Sanitation Data'!$D$28,0,10*ROW('Sanitation Data'!D1)))</f>
        <v/>
      </c>
      <c r="CL7" s="400" t="str">
        <f ca="1">+IF(OFFSET('Sanitation Data'!$D$29,0,10*ROW('Sanitation Data'!D1))="","",OFFSET('Sanitation Data'!$D$29,0,10*ROW('Sanitation Data'!D1)))</f>
        <v/>
      </c>
      <c r="CM7" s="400" t="str">
        <f ca="1">+IF(OFFSET('Sanitation Data'!$D$30,0,10*ROW('Sanitation Data'!D1))="","",OFFSET('Sanitation Data'!$D$30,0,10*ROW('Sanitation Data'!D1)))</f>
        <v/>
      </c>
      <c r="CN7" s="400" t="str">
        <f ca="1">+IF(OFFSET('Sanitation Data'!$D$31,0,10*ROW('Sanitation Data'!D1))="","",OFFSET('Sanitation Data'!$D$31,0,10*ROW('Sanitation Data'!D1)))</f>
        <v/>
      </c>
      <c r="CO7" s="400" t="str">
        <f ca="1">+IF(OFFSET('Sanitation Data'!$D$32,0,10*ROW('Sanitation Data'!D1))="","",OFFSET('Sanitation Data'!$D$32,0,10*ROW('Sanitation Data'!D1)))</f>
        <v/>
      </c>
      <c r="CP7" s="400" t="str">
        <f ca="1">+IF(OFFSET('Sanitation Data'!$E$28,0,10*ROW('Sanitation Data'!E1))="","",OFFSET('Sanitation Data'!$E$28,0,10*ROW('Sanitation Data'!E1)))</f>
        <v/>
      </c>
      <c r="CQ7" s="400" t="str">
        <f ca="1">+IF(OFFSET('Sanitation Data'!$E$29,0,10*ROW('Sanitation Data'!E1))="","",OFFSET('Sanitation Data'!$E$29,0,10*ROW('Sanitation Data'!E1)))</f>
        <v/>
      </c>
      <c r="CR7" s="400" t="str">
        <f ca="1">+IF(OFFSET('Sanitation Data'!$E$30,0,10*ROW('Sanitation Data'!E1))="","",OFFSET('Sanitation Data'!$E$30,0,10*ROW('Sanitation Data'!E1)))</f>
        <v/>
      </c>
      <c r="CS7" s="400" t="str">
        <f ca="1">+IF(OFFSET('Sanitation Data'!$E$31,0,10*ROW('Sanitation Data'!E1))="","",OFFSET('Sanitation Data'!$E$31,0,10*ROW('Sanitation Data'!E1)))</f>
        <v/>
      </c>
      <c r="CT7" s="400" t="str">
        <f ca="1">+IF(OFFSET('Sanitation Data'!$E$32,0,10*ROW('Sanitation Data'!E1))="","",OFFSET('Sanitation Data'!$E$32,0,10*ROW('Sanitation Data'!E1)))</f>
        <v/>
      </c>
      <c r="CU7" s="400" t="str">
        <f ca="1">+IF(OFFSET('Sanitation Data'!$F$28,0,10*ROW('Sanitation Data'!F1))="","",OFFSET('Sanitation Data'!$F$28,0,10*ROW('Sanitation Data'!F1)))</f>
        <v/>
      </c>
      <c r="CV7" s="400" t="str">
        <f ca="1">+IF(OFFSET('Sanitation Data'!$F$29,0,10*ROW('Sanitation Data'!F1))="","",OFFSET('Sanitation Data'!$F$29,0,10*ROW('Sanitation Data'!F1)))</f>
        <v/>
      </c>
      <c r="CW7" s="400" t="str">
        <f ca="1">+IF(OFFSET('Sanitation Data'!$F$30,0,10*ROW('Sanitation Data'!F1))="","",OFFSET('Sanitation Data'!$F$30,0,10*ROW('Sanitation Data'!F1)))</f>
        <v/>
      </c>
      <c r="CX7" s="400" t="str">
        <f ca="1">+IF(OFFSET('Sanitation Data'!$F$31,0,10*ROW('Sanitation Data'!F1))="","",OFFSET('Sanitation Data'!$F$31,0,10*ROW('Sanitation Data'!F1)))</f>
        <v/>
      </c>
      <c r="CY7" s="400" t="str">
        <f ca="1">+IF(OFFSET('Sanitation Data'!$F$32,0,10*ROW('Sanitation Data'!F1))="","",OFFSET('Sanitation Data'!$F$32,0,10*ROW('Sanitation Data'!F1)))</f>
        <v/>
      </c>
      <c r="CZ7" s="400" t="str">
        <f ca="1">+IF(OFFSET('Sanitation Data'!$G$28,0,10*ROW('Sanitation Data'!G1))="","",OFFSET('Sanitation Data'!$G$28,0,10*ROW('Sanitation Data'!G1)))</f>
        <v/>
      </c>
      <c r="DA7" s="400" t="str">
        <f ca="1">+IF(OFFSET('Sanitation Data'!$G$29,0,10*ROW('Sanitation Data'!G1))="","",OFFSET('Sanitation Data'!$G$29,0,10*ROW('Sanitation Data'!G1)))</f>
        <v/>
      </c>
      <c r="DB7" s="400" t="str">
        <f ca="1">+IF(OFFSET('Sanitation Data'!$G$30,0,10*ROW('Sanitation Data'!G1))="","",OFFSET('Sanitation Data'!$G$30,0,10*ROW('Sanitation Data'!G1)))</f>
        <v/>
      </c>
      <c r="DC7" s="400" t="str">
        <f ca="1">+IF(OFFSET('Sanitation Data'!$G$31,0,10*ROW('Sanitation Data'!G1))="","",OFFSET('Sanitation Data'!$G$31,0,10*ROW('Sanitation Data'!G1)))</f>
        <v/>
      </c>
      <c r="DD7" s="400" t="str">
        <f ca="1">+IF(OFFSET('Sanitation Data'!$G$32,0,10*ROW('Sanitation Data'!G1))="","",OFFSET('Sanitation Data'!$G$32,0,10*ROW('Sanitation Data'!G1)))</f>
        <v/>
      </c>
      <c r="DE7" s="400" t="str">
        <f ca="1">+IF(OFFSET('Sanitation Data'!$H$28,0,10*ROW('Sanitation Data'!H1))="","",OFFSET('Sanitation Data'!$H$28,0,10*ROW('Sanitation Data'!H1)))</f>
        <v>Yes</v>
      </c>
      <c r="DF7" s="400" t="str">
        <f ca="1">+IF(OFFSET('Sanitation Data'!$H$29,0,10*ROW('Sanitation Data'!H1))="","",OFFSET('Sanitation Data'!$H$29,0,10*ROW('Sanitation Data'!H1)))</f>
        <v/>
      </c>
      <c r="DG7" s="400" t="str">
        <f ca="1">+IF(OFFSET('Sanitation Data'!$H$30,0,10*ROW('Sanitation Data'!H1))="","",OFFSET('Sanitation Data'!$H$30,0,10*ROW('Sanitation Data'!H1)))</f>
        <v/>
      </c>
      <c r="DH7" s="400" t="str">
        <f ca="1">+IF(OFFSET('Sanitation Data'!$H$31,0,10*ROW('Sanitation Data'!H1))="","",OFFSET('Sanitation Data'!$H$31,0,10*ROW('Sanitation Data'!H1)))</f>
        <v/>
      </c>
      <c r="DI7" s="400" t="str">
        <f ca="1">+IF(OFFSET('Sanitation Data'!$H$32,0,10*ROW('Sanitation Data'!H1))="","",OFFSET('Sanitation Data'!$H$32,0,10*ROW('Sanitation Data'!H1)))</f>
        <v/>
      </c>
      <c r="DJ7" s="400" t="str">
        <f ca="1">+IF(OFFSET('Sanitation Data'!$I$28,0,10*ROW('Sanitation Data'!I1))="","",OFFSET('Sanitation Data'!$I$28,0,10*ROW('Sanitation Data'!I1)))</f>
        <v/>
      </c>
      <c r="DK7" s="400" t="str">
        <f ca="1">+IF(OFFSET('Sanitation Data'!$I$29,0,10*ROW('Sanitation Data'!I1))="","",OFFSET('Sanitation Data'!$I$29,0,10*ROW('Sanitation Data'!I1)))</f>
        <v/>
      </c>
      <c r="DL7" s="400" t="str">
        <f ca="1">+IF(OFFSET('Sanitation Data'!$I$30,0,10*ROW('Sanitation Data'!I1))="","",OFFSET('Sanitation Data'!$I$30,0,10*ROW('Sanitation Data'!I1)))</f>
        <v/>
      </c>
      <c r="DM7" s="400" t="str">
        <f ca="1">+IF(OFFSET('Sanitation Data'!$I$31,0,10*ROW('Sanitation Data'!I1))="","",OFFSET('Sanitation Data'!$I$31,0,10*ROW('Sanitation Data'!I1)))</f>
        <v/>
      </c>
      <c r="DN7" s="400" t="str">
        <f ca="1">+IF(OFFSET('Sanitation Data'!$I$32,0,10*ROW('Sanitation Data'!I1))="","",OFFSET('Sanitation Data'!$I$32,0,10*ROW('Sanitation Data'!I1)))</f>
        <v/>
      </c>
      <c r="DO7" s="400" t="str">
        <f ca="1">+IF(OFFSET('Hygiene Data'!$D$11,0,10*ROW('Hygiene Data'!D1))="","",OFFSET('Hygiene Data'!$D$11,0,10*ROW('Hygiene Data'!D1)))</f>
        <v/>
      </c>
      <c r="DP7" s="400" t="str">
        <f ca="1">+IF(OFFSET('Hygiene Data'!$D$12,0,10*ROW('Hygiene Data'!D1))="","",OFFSET('Hygiene Data'!$D$12,0,10*ROW('Hygiene Data'!D1)))</f>
        <v/>
      </c>
      <c r="DQ7" s="400" t="str">
        <f ca="1">+IF(OFFSET('Hygiene Data'!$D$13,0,10*ROW('Hygiene Data'!D1))="","",OFFSET('Hygiene Data'!$D$13,0,10*ROW('Hygiene Data'!D1)))</f>
        <v/>
      </c>
      <c r="DR7" s="400" t="str">
        <f ca="1">+IF(OFFSET('Hygiene Data'!$E$11,0,10*ROW('Hygiene Data'!E1))="","",OFFSET('Hygiene Data'!$E$11,0,10*ROW('Hygiene Data'!E1)))</f>
        <v/>
      </c>
      <c r="DS7" s="400" t="str">
        <f ca="1">+IF(OFFSET('Hygiene Data'!$E$12,0,10*ROW('Hygiene Data'!E1))="","",OFFSET('Hygiene Data'!$E$12,0,10*ROW('Hygiene Data'!E1)))</f>
        <v/>
      </c>
      <c r="DT7" s="400" t="str">
        <f ca="1">+IF(OFFSET('Hygiene Data'!$E$13,0,10*ROW('Hygiene Data'!E1))="","",OFFSET('Hygiene Data'!$E$13,0,10*ROW('Hygiene Data'!E1)))</f>
        <v/>
      </c>
      <c r="DU7" s="400" t="str">
        <f ca="1">+IF(OFFSET('Hygiene Data'!$F$11,0,10*ROW('Hygiene Data'!F1))="","",OFFSET('Hygiene Data'!$F$11,0,10*ROW('Hygiene Data'!F1)))</f>
        <v/>
      </c>
      <c r="DV7" s="400" t="str">
        <f ca="1">+IF(OFFSET('Hygiene Data'!$F$12,0,10*ROW('Hygiene Data'!F1))="","",OFFSET('Hygiene Data'!$F$12,0,10*ROW('Hygiene Data'!F1)))</f>
        <v/>
      </c>
      <c r="DW7" s="400" t="str">
        <f ca="1">+IF(OFFSET('Hygiene Data'!$F$13,0,10*ROW('Hygiene Data'!F1))="","",OFFSET('Hygiene Data'!$F$13,0,10*ROW('Hygiene Data'!F1)))</f>
        <v/>
      </c>
      <c r="DX7" s="400" t="str">
        <f ca="1">+IF(OFFSET('Hygiene Data'!$G$11,0,10*ROW('Hygiene Data'!G1))="","",OFFSET('Hygiene Data'!$G$11,0,10*ROW('Hygiene Data'!G1)))</f>
        <v/>
      </c>
      <c r="DY7" s="400" t="str">
        <f ca="1">+IF(OFFSET('Hygiene Data'!$G$12,0,10*ROW('Hygiene Data'!G1))="","",OFFSET('Hygiene Data'!$G$12,0,10*ROW('Hygiene Data'!G1)))</f>
        <v/>
      </c>
      <c r="DZ7" s="400" t="str">
        <f ca="1">+IF(OFFSET('Hygiene Data'!$G$13,0,10*ROW('Hygiene Data'!G1))="","",OFFSET('Hygiene Data'!$G$13,0,10*ROW('Hygiene Data'!G1)))</f>
        <v/>
      </c>
      <c r="EA7" s="400" t="str">
        <f ca="1">+IF(OFFSET('Hygiene Data'!$H$11,0,10*ROW('Hygiene Data'!H1))="","",OFFSET('Hygiene Data'!$H$11,0,10*ROW('Hygiene Data'!H1)))</f>
        <v/>
      </c>
      <c r="EB7" s="400" t="str">
        <f ca="1">+IF(OFFSET('Hygiene Data'!$H$12,0,10*ROW('Hygiene Data'!H1))="","",OFFSET('Hygiene Data'!$H$12,0,10*ROW('Hygiene Data'!H1)))</f>
        <v/>
      </c>
      <c r="EC7" s="400" t="str">
        <f ca="1">+IF(OFFSET('Hygiene Data'!$H$13,0,10*ROW('Hygiene Data'!H1))="","",OFFSET('Hygiene Data'!$H$13,0,10*ROW('Hygiene Data'!H1)))</f>
        <v/>
      </c>
      <c r="ED7" s="400" t="str">
        <f ca="1">+IF(OFFSET('Hygiene Data'!$I$11,0,10*ROW('Hygiene Data'!I1))="","",OFFSET('Hygiene Data'!$I$11,0,10*ROW('Hygiene Data'!I1)))</f>
        <v/>
      </c>
      <c r="EE7" s="400" t="str">
        <f ca="1">+IF(OFFSET('Hygiene Data'!$I$12,0,10*ROW('Hygiene Data'!I1))="","",OFFSET('Hygiene Data'!$I$12,0,10*ROW('Hygiene Data'!I1)))</f>
        <v/>
      </c>
      <c r="EF7" s="400" t="str">
        <f ca="1">+IF(OFFSET('Hygiene Data'!$I$13,0,10*ROW('Hygiene Data'!I1))="","",OFFSET('Hygiene Data'!$I$13,0,10*ROW('Hygiene Data'!I1)))</f>
        <v/>
      </c>
    </row>
    <row r="8" spans="1:136" x14ac:dyDescent="0.25">
      <c r="A8" s="509" t="str">
        <f ca="1">+IF(OFFSET('Water Data'!$B$2,0,10*ROW('Water Data'!E2))="","",OFFSET('Water Data'!$B$2,0,10*ROW('Water Data'!E2)))</f>
        <v>TCD_2013_UIS</v>
      </c>
      <c r="B8" s="50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536">
        <f t="shared" ca="1" si="0"/>
        <v>2013</v>
      </c>
      <c r="D8" s="537"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37"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37"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3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37"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3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3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37"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3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37"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37"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3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37"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37">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11.7</v>
      </c>
      <c r="R8" s="537"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37"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37"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37"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38"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38"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3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3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38"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3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38"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3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3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38"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3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38"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3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3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38"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3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3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3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3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3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38">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12.200000000000003</v>
      </c>
      <c r="AQ8" s="538"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3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3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38"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38"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38"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3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3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38"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39"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15"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39"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3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3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3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3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3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3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3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3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3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39"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39"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39"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39"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39"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39"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400" t="str">
        <f ca="1">+IF(OFFSET('Water Data'!$D$27,0,10*ROW('Water Data'!D2))="","",OFFSET('Water Data'!$D$27,0,10*ROW('Water Data'!D2)))</f>
        <v/>
      </c>
      <c r="BT8" s="400" t="str">
        <f ca="1">+IF(OFFSET('Water Data'!$D$28,0,10*ROW('Water Data'!D2))="","",OFFSET('Water Data'!$D$28,0,10*ROW('Water Data'!D2)))</f>
        <v/>
      </c>
      <c r="BU8" s="400" t="str">
        <f ca="1">+IF(OFFSET('Water Data'!$D$29,0,10*ROW('Water Data'!D2))="","",OFFSET('Water Data'!$D$29,0,10*ROW('Water Data'!D2)))</f>
        <v/>
      </c>
      <c r="BV8" s="400" t="str">
        <f ca="1">+IF(OFFSET('Water Data'!$E$27,0,10*ROW('Water Data'!E2))="","",OFFSET('Water Data'!$E$27,0,10*ROW('Water Data'!E2)))</f>
        <v/>
      </c>
      <c r="BW8" s="400" t="str">
        <f ca="1">+IF(OFFSET('Water Data'!$E$28,0,10*ROW('Water Data'!E2))="","",OFFSET('Water Data'!$E$28,0,10*ROW('Water Data'!E2)))</f>
        <v/>
      </c>
      <c r="BX8" s="400" t="str">
        <f ca="1">+IF(OFFSET('Water Data'!$E$29,0,10*ROW('Water Data'!E2))="","",OFFSET('Water Data'!$E$29,0,10*ROW('Water Data'!E2)))</f>
        <v/>
      </c>
      <c r="BY8" s="400" t="str">
        <f ca="1">+IF(OFFSET('Water Data'!$F$27,0,10*ROW('Water Data'!F2))="","",OFFSET('Water Data'!$F$27,0,10*ROW('Water Data'!F2)))</f>
        <v/>
      </c>
      <c r="BZ8" s="400" t="str">
        <f ca="1">+IF(OFFSET('Water Data'!$F$28,0,10*ROW('Water Data'!F2))="","",OFFSET('Water Data'!$F$28,0,10*ROW('Water Data'!F2)))</f>
        <v/>
      </c>
      <c r="CA8" s="400" t="str">
        <f ca="1">+IF(OFFSET('Water Data'!$F$29,0,10*ROW('Water Data'!F2))="","",OFFSET('Water Data'!$F$29,0,10*ROW('Water Data'!F2)))</f>
        <v/>
      </c>
      <c r="CB8" s="400" t="str">
        <f ca="1">+IF(OFFSET('Water Data'!$G$27,0,10*ROW('Water Data'!G2))="","",OFFSET('Water Data'!$G$27,0,10*ROW('Water Data'!G2)))</f>
        <v/>
      </c>
      <c r="CC8" s="400" t="str">
        <f ca="1">+IF(OFFSET('Water Data'!$G$28,0,10*ROW('Water Data'!G2))="","",OFFSET('Water Data'!$G$28,0,10*ROW('Water Data'!G2)))</f>
        <v/>
      </c>
      <c r="CD8" s="400" t="str">
        <f ca="1">+IF(OFFSET('Water Data'!$G$29,0,10*ROW('Water Data'!G2))="","",OFFSET('Water Data'!$G$29,0,10*ROW('Water Data'!G2)))</f>
        <v/>
      </c>
      <c r="CE8" s="400" t="str">
        <f ca="1">+IF(OFFSET('Water Data'!$H$27,0,10*ROW('Water Data'!H2))="","",OFFSET('Water Data'!$H$27,0,10*ROW('Water Data'!H2)))</f>
        <v/>
      </c>
      <c r="CF8" s="400" t="str">
        <f ca="1">+IF(OFFSET('Water Data'!$H$28,0,10*ROW('Water Data'!H2))="","",OFFSET('Water Data'!$H$28,0,10*ROW('Water Data'!H2)))</f>
        <v>Yes</v>
      </c>
      <c r="CG8" s="400" t="str">
        <f ca="1">+IF(OFFSET('Water Data'!$H$29,0,10*ROW('Water Data'!H2))="","",OFFSET('Water Data'!$H$29,0,10*ROW('Water Data'!H2)))</f>
        <v/>
      </c>
      <c r="CH8" s="400" t="str">
        <f ca="1">+IF(OFFSET('Water Data'!$I$27,0,10*ROW('Water Data'!I2))="","",OFFSET('Water Data'!$I$27,0,10*ROW('Water Data'!I2)))</f>
        <v/>
      </c>
      <c r="CI8" s="400" t="str">
        <f ca="1">+IF(OFFSET('Water Data'!$I$28,0,10*ROW('Water Data'!I2))="","",OFFSET('Water Data'!$I$28,0,10*ROW('Water Data'!I2)))</f>
        <v/>
      </c>
      <c r="CJ8" s="400" t="str">
        <f ca="1">+IF(OFFSET('Water Data'!$I$29,0,10*ROW('Water Data'!I2))="","",OFFSET('Water Data'!$I$29,0,10*ROW('Water Data'!I2)))</f>
        <v/>
      </c>
      <c r="CK8" s="400" t="str">
        <f ca="1">+IF(OFFSET('Sanitation Data'!$D$28,0,10*ROW('Sanitation Data'!D2))="","",OFFSET('Sanitation Data'!$D$28,0,10*ROW('Sanitation Data'!D2)))</f>
        <v/>
      </c>
      <c r="CL8" s="400" t="str">
        <f ca="1">+IF(OFFSET('Sanitation Data'!$D$29,0,10*ROW('Sanitation Data'!D2))="","",OFFSET('Sanitation Data'!$D$29,0,10*ROW('Sanitation Data'!D2)))</f>
        <v/>
      </c>
      <c r="CM8" s="400" t="str">
        <f ca="1">+IF(OFFSET('Sanitation Data'!$D$30,0,10*ROW('Sanitation Data'!D2))="","",OFFSET('Sanitation Data'!$D$30,0,10*ROW('Sanitation Data'!D2)))</f>
        <v/>
      </c>
      <c r="CN8" s="400" t="str">
        <f ca="1">+IF(OFFSET('Sanitation Data'!$D$31,0,10*ROW('Sanitation Data'!D2))="","",OFFSET('Sanitation Data'!$D$31,0,10*ROW('Sanitation Data'!D2)))</f>
        <v/>
      </c>
      <c r="CO8" s="400" t="str">
        <f ca="1">+IF(OFFSET('Sanitation Data'!$D$32,0,10*ROW('Sanitation Data'!D2))="","",OFFSET('Sanitation Data'!$D$32,0,10*ROW('Sanitation Data'!D2)))</f>
        <v/>
      </c>
      <c r="CP8" s="400" t="str">
        <f ca="1">+IF(OFFSET('Sanitation Data'!$E$28,0,10*ROW('Sanitation Data'!E2))="","",OFFSET('Sanitation Data'!$E$28,0,10*ROW('Sanitation Data'!E2)))</f>
        <v/>
      </c>
      <c r="CQ8" s="400" t="str">
        <f ca="1">+IF(OFFSET('Sanitation Data'!$E$29,0,10*ROW('Sanitation Data'!E2))="","",OFFSET('Sanitation Data'!$E$29,0,10*ROW('Sanitation Data'!E2)))</f>
        <v/>
      </c>
      <c r="CR8" s="400" t="str">
        <f ca="1">+IF(OFFSET('Sanitation Data'!$E$30,0,10*ROW('Sanitation Data'!E2))="","",OFFSET('Sanitation Data'!$E$30,0,10*ROW('Sanitation Data'!E2)))</f>
        <v/>
      </c>
      <c r="CS8" s="400" t="str">
        <f ca="1">+IF(OFFSET('Sanitation Data'!$E$31,0,10*ROW('Sanitation Data'!E2))="","",OFFSET('Sanitation Data'!$E$31,0,10*ROW('Sanitation Data'!E2)))</f>
        <v/>
      </c>
      <c r="CT8" s="400" t="str">
        <f ca="1">+IF(OFFSET('Sanitation Data'!$E$32,0,10*ROW('Sanitation Data'!E2))="","",OFFSET('Sanitation Data'!$E$32,0,10*ROW('Sanitation Data'!E2)))</f>
        <v/>
      </c>
      <c r="CU8" s="400" t="str">
        <f ca="1">+IF(OFFSET('Sanitation Data'!$F$28,0,10*ROW('Sanitation Data'!F2))="","",OFFSET('Sanitation Data'!$F$28,0,10*ROW('Sanitation Data'!F2)))</f>
        <v/>
      </c>
      <c r="CV8" s="400" t="str">
        <f ca="1">+IF(OFFSET('Sanitation Data'!$F$29,0,10*ROW('Sanitation Data'!F2))="","",OFFSET('Sanitation Data'!$F$29,0,10*ROW('Sanitation Data'!F2)))</f>
        <v/>
      </c>
      <c r="CW8" s="400" t="str">
        <f ca="1">+IF(OFFSET('Sanitation Data'!$F$30,0,10*ROW('Sanitation Data'!F2))="","",OFFSET('Sanitation Data'!$F$30,0,10*ROW('Sanitation Data'!F2)))</f>
        <v/>
      </c>
      <c r="CX8" s="400" t="str">
        <f ca="1">+IF(OFFSET('Sanitation Data'!$F$31,0,10*ROW('Sanitation Data'!F2))="","",OFFSET('Sanitation Data'!$F$31,0,10*ROW('Sanitation Data'!F2)))</f>
        <v/>
      </c>
      <c r="CY8" s="400" t="str">
        <f ca="1">+IF(OFFSET('Sanitation Data'!$F$32,0,10*ROW('Sanitation Data'!F2))="","",OFFSET('Sanitation Data'!$F$32,0,10*ROW('Sanitation Data'!F2)))</f>
        <v/>
      </c>
      <c r="CZ8" s="400" t="str">
        <f ca="1">+IF(OFFSET('Sanitation Data'!$G$28,0,10*ROW('Sanitation Data'!G2))="","",OFFSET('Sanitation Data'!$G$28,0,10*ROW('Sanitation Data'!G2)))</f>
        <v/>
      </c>
      <c r="DA8" s="400" t="str">
        <f ca="1">+IF(OFFSET('Sanitation Data'!$G$29,0,10*ROW('Sanitation Data'!G2))="","",OFFSET('Sanitation Data'!$G$29,0,10*ROW('Sanitation Data'!G2)))</f>
        <v/>
      </c>
      <c r="DB8" s="400" t="str">
        <f ca="1">+IF(OFFSET('Sanitation Data'!$G$30,0,10*ROW('Sanitation Data'!G2))="","",OFFSET('Sanitation Data'!$G$30,0,10*ROW('Sanitation Data'!G2)))</f>
        <v/>
      </c>
      <c r="DC8" s="400" t="str">
        <f ca="1">+IF(OFFSET('Sanitation Data'!$G$31,0,10*ROW('Sanitation Data'!G2))="","",OFFSET('Sanitation Data'!$G$31,0,10*ROW('Sanitation Data'!G2)))</f>
        <v/>
      </c>
      <c r="DD8" s="400" t="str">
        <f ca="1">+IF(OFFSET('Sanitation Data'!$G$32,0,10*ROW('Sanitation Data'!G2))="","",OFFSET('Sanitation Data'!$G$32,0,10*ROW('Sanitation Data'!G2)))</f>
        <v/>
      </c>
      <c r="DE8" s="400" t="str">
        <f ca="1">+IF(OFFSET('Sanitation Data'!$H$28,0,10*ROW('Sanitation Data'!H2))="","",OFFSET('Sanitation Data'!$H$28,0,10*ROW('Sanitation Data'!H2)))</f>
        <v>Yes</v>
      </c>
      <c r="DF8" s="400" t="str">
        <f ca="1">+IF(OFFSET('Sanitation Data'!$H$29,0,10*ROW('Sanitation Data'!H2))="","",OFFSET('Sanitation Data'!$H$29,0,10*ROW('Sanitation Data'!H2)))</f>
        <v/>
      </c>
      <c r="DG8" s="400" t="str">
        <f ca="1">+IF(OFFSET('Sanitation Data'!$H$30,0,10*ROW('Sanitation Data'!H2))="","",OFFSET('Sanitation Data'!$H$30,0,10*ROW('Sanitation Data'!H2)))</f>
        <v/>
      </c>
      <c r="DH8" s="400" t="str">
        <f ca="1">+IF(OFFSET('Sanitation Data'!$H$31,0,10*ROW('Sanitation Data'!H2))="","",OFFSET('Sanitation Data'!$H$31,0,10*ROW('Sanitation Data'!H2)))</f>
        <v/>
      </c>
      <c r="DI8" s="400" t="str">
        <f ca="1">+IF(OFFSET('Sanitation Data'!$H$32,0,10*ROW('Sanitation Data'!H2))="","",OFFSET('Sanitation Data'!$H$32,0,10*ROW('Sanitation Data'!H2)))</f>
        <v/>
      </c>
      <c r="DJ8" s="400" t="str">
        <f ca="1">+IF(OFFSET('Sanitation Data'!$I$28,0,10*ROW('Sanitation Data'!I2))="","",OFFSET('Sanitation Data'!$I$28,0,10*ROW('Sanitation Data'!I2)))</f>
        <v/>
      </c>
      <c r="DK8" s="400" t="str">
        <f ca="1">+IF(OFFSET('Sanitation Data'!$I$29,0,10*ROW('Sanitation Data'!I2))="","",OFFSET('Sanitation Data'!$I$29,0,10*ROW('Sanitation Data'!I2)))</f>
        <v/>
      </c>
      <c r="DL8" s="400" t="str">
        <f ca="1">+IF(OFFSET('Sanitation Data'!$I$30,0,10*ROW('Sanitation Data'!I2))="","",OFFSET('Sanitation Data'!$I$30,0,10*ROW('Sanitation Data'!I2)))</f>
        <v/>
      </c>
      <c r="DM8" s="400" t="str">
        <f ca="1">+IF(OFFSET('Sanitation Data'!$I$31,0,10*ROW('Sanitation Data'!I2))="","",OFFSET('Sanitation Data'!$I$31,0,10*ROW('Sanitation Data'!I2)))</f>
        <v/>
      </c>
      <c r="DN8" s="400" t="str">
        <f ca="1">+IF(OFFSET('Sanitation Data'!$I$32,0,10*ROW('Sanitation Data'!I2))="","",OFFSET('Sanitation Data'!$I$32,0,10*ROW('Sanitation Data'!I2)))</f>
        <v/>
      </c>
      <c r="DO8" s="400" t="str">
        <f ca="1">+IF(OFFSET('Hygiene Data'!$D$11,0,10*ROW('Hygiene Data'!D2))="","",OFFSET('Hygiene Data'!$D$11,0,10*ROW('Hygiene Data'!D2)))</f>
        <v/>
      </c>
      <c r="DP8" s="400" t="str">
        <f ca="1">+IF(OFFSET('Hygiene Data'!$D$12,0,10*ROW('Hygiene Data'!D2))="","",OFFSET('Hygiene Data'!$D$12,0,10*ROW('Hygiene Data'!D2)))</f>
        <v/>
      </c>
      <c r="DQ8" s="400" t="str">
        <f ca="1">+IF(OFFSET('Hygiene Data'!$D$13,0,10*ROW('Hygiene Data'!D2))="","",OFFSET('Hygiene Data'!$D$13,0,10*ROW('Hygiene Data'!D2)))</f>
        <v/>
      </c>
      <c r="DR8" s="400" t="str">
        <f ca="1">+IF(OFFSET('Hygiene Data'!$E$11,0,10*ROW('Hygiene Data'!E2))="","",OFFSET('Hygiene Data'!$E$11,0,10*ROW('Hygiene Data'!E2)))</f>
        <v/>
      </c>
      <c r="DS8" s="400" t="str">
        <f ca="1">+IF(OFFSET('Hygiene Data'!$E$12,0,10*ROW('Hygiene Data'!E2))="","",OFFSET('Hygiene Data'!$E$12,0,10*ROW('Hygiene Data'!E2)))</f>
        <v/>
      </c>
      <c r="DT8" s="400" t="str">
        <f ca="1">+IF(OFFSET('Hygiene Data'!$E$13,0,10*ROW('Hygiene Data'!E2))="","",OFFSET('Hygiene Data'!$E$13,0,10*ROW('Hygiene Data'!E2)))</f>
        <v/>
      </c>
      <c r="DU8" s="400" t="str">
        <f ca="1">+IF(OFFSET('Hygiene Data'!$F$11,0,10*ROW('Hygiene Data'!F2))="","",OFFSET('Hygiene Data'!$F$11,0,10*ROW('Hygiene Data'!F2)))</f>
        <v/>
      </c>
      <c r="DV8" s="400" t="str">
        <f ca="1">+IF(OFFSET('Hygiene Data'!$F$12,0,10*ROW('Hygiene Data'!F2))="","",OFFSET('Hygiene Data'!$F$12,0,10*ROW('Hygiene Data'!F2)))</f>
        <v/>
      </c>
      <c r="DW8" s="400" t="str">
        <f ca="1">+IF(OFFSET('Hygiene Data'!$F$13,0,10*ROW('Hygiene Data'!F2))="","",OFFSET('Hygiene Data'!$F$13,0,10*ROW('Hygiene Data'!F2)))</f>
        <v/>
      </c>
      <c r="DX8" s="400" t="str">
        <f ca="1">+IF(OFFSET('Hygiene Data'!$G$11,0,10*ROW('Hygiene Data'!G2))="","",OFFSET('Hygiene Data'!$G$11,0,10*ROW('Hygiene Data'!G2)))</f>
        <v/>
      </c>
      <c r="DY8" s="400" t="str">
        <f ca="1">+IF(OFFSET('Hygiene Data'!$G$12,0,10*ROW('Hygiene Data'!G2))="","",OFFSET('Hygiene Data'!$G$12,0,10*ROW('Hygiene Data'!G2)))</f>
        <v/>
      </c>
      <c r="DZ8" s="400" t="str">
        <f ca="1">+IF(OFFSET('Hygiene Data'!$G$13,0,10*ROW('Hygiene Data'!G2))="","",OFFSET('Hygiene Data'!$G$13,0,10*ROW('Hygiene Data'!G2)))</f>
        <v/>
      </c>
      <c r="EA8" s="400" t="str">
        <f ca="1">+IF(OFFSET('Hygiene Data'!$H$11,0,10*ROW('Hygiene Data'!H2))="","",OFFSET('Hygiene Data'!$H$11,0,10*ROW('Hygiene Data'!H2)))</f>
        <v/>
      </c>
      <c r="EB8" s="400" t="str">
        <f ca="1">+IF(OFFSET('Hygiene Data'!$H$12,0,10*ROW('Hygiene Data'!H2))="","",OFFSET('Hygiene Data'!$H$12,0,10*ROW('Hygiene Data'!H2)))</f>
        <v/>
      </c>
      <c r="EC8" s="400" t="str">
        <f ca="1">+IF(OFFSET('Hygiene Data'!$H$13,0,10*ROW('Hygiene Data'!H2))="","",OFFSET('Hygiene Data'!$H$13,0,10*ROW('Hygiene Data'!H2)))</f>
        <v/>
      </c>
      <c r="ED8" s="400" t="str">
        <f ca="1">+IF(OFFSET('Hygiene Data'!$I$11,0,10*ROW('Hygiene Data'!I2))="","",OFFSET('Hygiene Data'!$I$11,0,10*ROW('Hygiene Data'!I2)))</f>
        <v/>
      </c>
      <c r="EE8" s="400" t="str">
        <f ca="1">+IF(OFFSET('Hygiene Data'!$I$12,0,10*ROW('Hygiene Data'!I2))="","",OFFSET('Hygiene Data'!$I$12,0,10*ROW('Hygiene Data'!I2)))</f>
        <v/>
      </c>
      <c r="EF8" s="400" t="str">
        <f ca="1">+IF(OFFSET('Hygiene Data'!$I$13,0,10*ROW('Hygiene Data'!I2))="","",OFFSET('Hygiene Data'!$I$13,0,10*ROW('Hygiene Data'!I2)))</f>
        <v/>
      </c>
    </row>
    <row r="9" spans="1:136" x14ac:dyDescent="0.25">
      <c r="A9" s="509" t="str">
        <f ca="1">+IF(OFFSET('Water Data'!$B$2,0,10*ROW('Water Data'!E3))="","",OFFSET('Water Data'!$B$2,0,10*ROW('Water Data'!E3)))</f>
        <v>TCD_2015_EMIS</v>
      </c>
      <c r="B9" s="50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36">
        <f t="shared" ca="1" si="0"/>
        <v>2015</v>
      </c>
      <c r="D9" s="537"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37">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26.6509340652111</v>
      </c>
      <c r="F9" s="537">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22.919803296081547</v>
      </c>
      <c r="G9" s="537"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37"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3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37"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37"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3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37">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68</v>
      </c>
      <c r="N9" s="537">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63.863636363636367</v>
      </c>
      <c r="O9" s="53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37">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25.899280575539564</v>
      </c>
      <c r="Q9" s="537">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22.3</v>
      </c>
      <c r="R9" s="537">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19.178000000000001</v>
      </c>
      <c r="S9" s="537">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57.078449053201091</v>
      </c>
      <c r="T9" s="537">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48.151487826871062</v>
      </c>
      <c r="U9" s="537"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38"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38"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3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3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38"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38"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38"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3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3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3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38"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38"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3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3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3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38"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38"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3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3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3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38"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38"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3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3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38"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38"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38"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3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3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38"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39"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615"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39"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39"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39"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3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39"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39"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3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39"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39"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3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39"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39"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39"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39"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39"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39"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400" t="str">
        <f ca="1">+IF(OFFSET('Water Data'!$D$27,0,10*ROW('Water Data'!D3))="","",OFFSET('Water Data'!$D$27,0,10*ROW('Water Data'!D3)))</f>
        <v/>
      </c>
      <c r="BT9" s="400" t="str">
        <f ca="1">+IF(OFFSET('Water Data'!$D$28,0,10*ROW('Water Data'!D3))="","",OFFSET('Water Data'!$D$28,0,10*ROW('Water Data'!D3)))</f>
        <v>Yes</v>
      </c>
      <c r="BU9" s="400" t="str">
        <f ca="1">+IF(OFFSET('Water Data'!$D$29,0,10*ROW('Water Data'!D3))="","",OFFSET('Water Data'!$D$29,0,10*ROW('Water Data'!D3)))</f>
        <v>Yes</v>
      </c>
      <c r="BV9" s="400" t="str">
        <f ca="1">+IF(OFFSET('Water Data'!$E$27,0,10*ROW('Water Data'!E3))="","",OFFSET('Water Data'!$E$27,0,10*ROW('Water Data'!E3)))</f>
        <v/>
      </c>
      <c r="BW9" s="400" t="str">
        <f ca="1">+IF(OFFSET('Water Data'!$E$28,0,10*ROW('Water Data'!E3))="","",OFFSET('Water Data'!$E$28,0,10*ROW('Water Data'!E3)))</f>
        <v/>
      </c>
      <c r="BX9" s="400" t="str">
        <f ca="1">+IF(OFFSET('Water Data'!$E$29,0,10*ROW('Water Data'!E3))="","",OFFSET('Water Data'!$E$29,0,10*ROW('Water Data'!E3)))</f>
        <v/>
      </c>
      <c r="BY9" s="400" t="str">
        <f ca="1">+IF(OFFSET('Water Data'!$F$27,0,10*ROW('Water Data'!F3))="","",OFFSET('Water Data'!$F$27,0,10*ROW('Water Data'!F3)))</f>
        <v/>
      </c>
      <c r="BZ9" s="400" t="str">
        <f ca="1">+IF(OFFSET('Water Data'!$F$28,0,10*ROW('Water Data'!F3))="","",OFFSET('Water Data'!$F$28,0,10*ROW('Water Data'!F3)))</f>
        <v/>
      </c>
      <c r="CA9" s="400" t="str">
        <f ca="1">+IF(OFFSET('Water Data'!$F$29,0,10*ROW('Water Data'!F3))="","",OFFSET('Water Data'!$F$29,0,10*ROW('Water Data'!F3)))</f>
        <v/>
      </c>
      <c r="CB9" s="400" t="str">
        <f ca="1">+IF(OFFSET('Water Data'!$G$27,0,10*ROW('Water Data'!G3))="","",OFFSET('Water Data'!$G$27,0,10*ROW('Water Data'!G3)))</f>
        <v>Yes</v>
      </c>
      <c r="CC9" s="400" t="str">
        <f ca="1">+IF(OFFSET('Water Data'!$G$28,0,10*ROW('Water Data'!G3))="","",OFFSET('Water Data'!$G$28,0,10*ROW('Water Data'!G3)))</f>
        <v>Yes</v>
      </c>
      <c r="CD9" s="400" t="str">
        <f ca="1">+IF(OFFSET('Water Data'!$G$29,0,10*ROW('Water Data'!G3))="","",OFFSET('Water Data'!$G$29,0,10*ROW('Water Data'!G3)))</f>
        <v/>
      </c>
      <c r="CE9" s="400" t="str">
        <f ca="1">+IF(OFFSET('Water Data'!$H$27,0,10*ROW('Water Data'!H3))="","",OFFSET('Water Data'!$H$27,0,10*ROW('Water Data'!H3)))</f>
        <v>Yes</v>
      </c>
      <c r="CF9" s="400" t="str">
        <f ca="1">+IF(OFFSET('Water Data'!$H$28,0,10*ROW('Water Data'!H3))="","",OFFSET('Water Data'!$H$28,0,10*ROW('Water Data'!H3)))</f>
        <v>Yes</v>
      </c>
      <c r="CG9" s="400" t="str">
        <f ca="1">+IF(OFFSET('Water Data'!$H$29,0,10*ROW('Water Data'!H3))="","",OFFSET('Water Data'!$H$29,0,10*ROW('Water Data'!H3)))</f>
        <v>Yes</v>
      </c>
      <c r="CH9" s="400" t="str">
        <f ca="1">+IF(OFFSET('Water Data'!$I$27,0,10*ROW('Water Data'!I3))="","",OFFSET('Water Data'!$I$27,0,10*ROW('Water Data'!I3)))</f>
        <v>Yes</v>
      </c>
      <c r="CI9" s="400" t="str">
        <f ca="1">+IF(OFFSET('Water Data'!$I$28,0,10*ROW('Water Data'!I3))="","",OFFSET('Water Data'!$I$28,0,10*ROW('Water Data'!I3)))</f>
        <v>Yes</v>
      </c>
      <c r="CJ9" s="400" t="str">
        <f ca="1">+IF(OFFSET('Water Data'!$I$29,0,10*ROW('Water Data'!I3))="","",OFFSET('Water Data'!$I$29,0,10*ROW('Water Data'!I3)))</f>
        <v/>
      </c>
      <c r="CK9" s="400" t="str">
        <f ca="1">+IF(OFFSET('Sanitation Data'!$D$28,0,10*ROW('Sanitation Data'!D3))="","",OFFSET('Sanitation Data'!$D$28,0,10*ROW('Sanitation Data'!D3)))</f>
        <v/>
      </c>
      <c r="CL9" s="400" t="str">
        <f ca="1">+IF(OFFSET('Sanitation Data'!$D$29,0,10*ROW('Sanitation Data'!D3))="","",OFFSET('Sanitation Data'!$D$29,0,10*ROW('Sanitation Data'!D3)))</f>
        <v/>
      </c>
      <c r="CM9" s="400" t="str">
        <f ca="1">+IF(OFFSET('Sanitation Data'!$D$30,0,10*ROW('Sanitation Data'!D3))="","",OFFSET('Sanitation Data'!$D$30,0,10*ROW('Sanitation Data'!D3)))</f>
        <v/>
      </c>
      <c r="CN9" s="400" t="str">
        <f ca="1">+IF(OFFSET('Sanitation Data'!$D$31,0,10*ROW('Sanitation Data'!D3))="","",OFFSET('Sanitation Data'!$D$31,0,10*ROW('Sanitation Data'!D3)))</f>
        <v/>
      </c>
      <c r="CO9" s="400" t="str">
        <f ca="1">+IF(OFFSET('Sanitation Data'!$D$32,0,10*ROW('Sanitation Data'!D3))="","",OFFSET('Sanitation Data'!$D$32,0,10*ROW('Sanitation Data'!D3)))</f>
        <v/>
      </c>
      <c r="CP9" s="400" t="str">
        <f ca="1">+IF(OFFSET('Sanitation Data'!$E$28,0,10*ROW('Sanitation Data'!E3))="","",OFFSET('Sanitation Data'!$E$28,0,10*ROW('Sanitation Data'!E3)))</f>
        <v/>
      </c>
      <c r="CQ9" s="400" t="str">
        <f ca="1">+IF(OFFSET('Sanitation Data'!$E$29,0,10*ROW('Sanitation Data'!E3))="","",OFFSET('Sanitation Data'!$E$29,0,10*ROW('Sanitation Data'!E3)))</f>
        <v/>
      </c>
      <c r="CR9" s="400" t="str">
        <f ca="1">+IF(OFFSET('Sanitation Data'!$E$30,0,10*ROW('Sanitation Data'!E3))="","",OFFSET('Sanitation Data'!$E$30,0,10*ROW('Sanitation Data'!E3)))</f>
        <v/>
      </c>
      <c r="CS9" s="400" t="str">
        <f ca="1">+IF(OFFSET('Sanitation Data'!$E$31,0,10*ROW('Sanitation Data'!E3))="","",OFFSET('Sanitation Data'!$E$31,0,10*ROW('Sanitation Data'!E3)))</f>
        <v/>
      </c>
      <c r="CT9" s="400" t="str">
        <f ca="1">+IF(OFFSET('Sanitation Data'!$E$32,0,10*ROW('Sanitation Data'!E3))="","",OFFSET('Sanitation Data'!$E$32,0,10*ROW('Sanitation Data'!E3)))</f>
        <v/>
      </c>
      <c r="CU9" s="400" t="str">
        <f ca="1">+IF(OFFSET('Sanitation Data'!$F$28,0,10*ROW('Sanitation Data'!F3))="","",OFFSET('Sanitation Data'!$F$28,0,10*ROW('Sanitation Data'!F3)))</f>
        <v/>
      </c>
      <c r="CV9" s="400" t="str">
        <f ca="1">+IF(OFFSET('Sanitation Data'!$F$29,0,10*ROW('Sanitation Data'!F3))="","",OFFSET('Sanitation Data'!$F$29,0,10*ROW('Sanitation Data'!F3)))</f>
        <v/>
      </c>
      <c r="CW9" s="400" t="str">
        <f ca="1">+IF(OFFSET('Sanitation Data'!$F$30,0,10*ROW('Sanitation Data'!F3))="","",OFFSET('Sanitation Data'!$F$30,0,10*ROW('Sanitation Data'!F3)))</f>
        <v/>
      </c>
      <c r="CX9" s="400" t="str">
        <f ca="1">+IF(OFFSET('Sanitation Data'!$F$31,0,10*ROW('Sanitation Data'!F3))="","",OFFSET('Sanitation Data'!$F$31,0,10*ROW('Sanitation Data'!F3)))</f>
        <v/>
      </c>
      <c r="CY9" s="400" t="str">
        <f ca="1">+IF(OFFSET('Sanitation Data'!$F$32,0,10*ROW('Sanitation Data'!F3))="","",OFFSET('Sanitation Data'!$F$32,0,10*ROW('Sanitation Data'!F3)))</f>
        <v/>
      </c>
      <c r="CZ9" s="400" t="str">
        <f ca="1">+IF(OFFSET('Sanitation Data'!$G$28,0,10*ROW('Sanitation Data'!G3))="","",OFFSET('Sanitation Data'!$G$28,0,10*ROW('Sanitation Data'!G3)))</f>
        <v/>
      </c>
      <c r="DA9" s="400" t="str">
        <f ca="1">+IF(OFFSET('Sanitation Data'!$G$29,0,10*ROW('Sanitation Data'!G3))="","",OFFSET('Sanitation Data'!$G$29,0,10*ROW('Sanitation Data'!G3)))</f>
        <v/>
      </c>
      <c r="DB9" s="400" t="str">
        <f ca="1">+IF(OFFSET('Sanitation Data'!$G$30,0,10*ROW('Sanitation Data'!G3))="","",OFFSET('Sanitation Data'!$G$30,0,10*ROW('Sanitation Data'!G3)))</f>
        <v/>
      </c>
      <c r="DC9" s="400" t="str">
        <f ca="1">+IF(OFFSET('Sanitation Data'!$G$31,0,10*ROW('Sanitation Data'!G3))="","",OFFSET('Sanitation Data'!$G$31,0,10*ROW('Sanitation Data'!G3)))</f>
        <v/>
      </c>
      <c r="DD9" s="400" t="str">
        <f ca="1">+IF(OFFSET('Sanitation Data'!$G$32,0,10*ROW('Sanitation Data'!G3))="","",OFFSET('Sanitation Data'!$G$32,0,10*ROW('Sanitation Data'!G3)))</f>
        <v/>
      </c>
      <c r="DE9" s="400" t="str">
        <f ca="1">+IF(OFFSET('Sanitation Data'!$H$28,0,10*ROW('Sanitation Data'!H3))="","",OFFSET('Sanitation Data'!$H$28,0,10*ROW('Sanitation Data'!H3)))</f>
        <v/>
      </c>
      <c r="DF9" s="400" t="str">
        <f ca="1">+IF(OFFSET('Sanitation Data'!$H$29,0,10*ROW('Sanitation Data'!H3))="","",OFFSET('Sanitation Data'!$H$29,0,10*ROW('Sanitation Data'!H3)))</f>
        <v/>
      </c>
      <c r="DG9" s="400" t="str">
        <f ca="1">+IF(OFFSET('Sanitation Data'!$H$30,0,10*ROW('Sanitation Data'!H3))="","",OFFSET('Sanitation Data'!$H$30,0,10*ROW('Sanitation Data'!H3)))</f>
        <v/>
      </c>
      <c r="DH9" s="400" t="str">
        <f ca="1">+IF(OFFSET('Sanitation Data'!$H$31,0,10*ROW('Sanitation Data'!H3))="","",OFFSET('Sanitation Data'!$H$31,0,10*ROW('Sanitation Data'!H3)))</f>
        <v/>
      </c>
      <c r="DI9" s="400" t="str">
        <f ca="1">+IF(OFFSET('Sanitation Data'!$H$32,0,10*ROW('Sanitation Data'!H3))="","",OFFSET('Sanitation Data'!$H$32,0,10*ROW('Sanitation Data'!H3)))</f>
        <v/>
      </c>
      <c r="DJ9" s="400" t="str">
        <f ca="1">+IF(OFFSET('Sanitation Data'!$I$28,0,10*ROW('Sanitation Data'!I3))="","",OFFSET('Sanitation Data'!$I$28,0,10*ROW('Sanitation Data'!I3)))</f>
        <v/>
      </c>
      <c r="DK9" s="400" t="str">
        <f ca="1">+IF(OFFSET('Sanitation Data'!$I$29,0,10*ROW('Sanitation Data'!I3))="","",OFFSET('Sanitation Data'!$I$29,0,10*ROW('Sanitation Data'!I3)))</f>
        <v/>
      </c>
      <c r="DL9" s="400" t="str">
        <f ca="1">+IF(OFFSET('Sanitation Data'!$I$30,0,10*ROW('Sanitation Data'!I3))="","",OFFSET('Sanitation Data'!$I$30,0,10*ROW('Sanitation Data'!I3)))</f>
        <v/>
      </c>
      <c r="DM9" s="400" t="str">
        <f ca="1">+IF(OFFSET('Sanitation Data'!$I$31,0,10*ROW('Sanitation Data'!I3))="","",OFFSET('Sanitation Data'!$I$31,0,10*ROW('Sanitation Data'!I3)))</f>
        <v/>
      </c>
      <c r="DN9" s="400" t="str">
        <f ca="1">+IF(OFFSET('Sanitation Data'!$I$32,0,10*ROW('Sanitation Data'!I3))="","",OFFSET('Sanitation Data'!$I$32,0,10*ROW('Sanitation Data'!I3)))</f>
        <v/>
      </c>
      <c r="DO9" s="400" t="str">
        <f ca="1">+IF(OFFSET('Hygiene Data'!$D$11,0,10*ROW('Hygiene Data'!D3))="","",OFFSET('Hygiene Data'!$D$11,0,10*ROW('Hygiene Data'!D3)))</f>
        <v/>
      </c>
      <c r="DP9" s="400" t="str">
        <f ca="1">+IF(OFFSET('Hygiene Data'!$D$12,0,10*ROW('Hygiene Data'!D3))="","",OFFSET('Hygiene Data'!$D$12,0,10*ROW('Hygiene Data'!D3)))</f>
        <v/>
      </c>
      <c r="DQ9" s="400" t="str">
        <f ca="1">+IF(OFFSET('Hygiene Data'!$D$13,0,10*ROW('Hygiene Data'!D3))="","",OFFSET('Hygiene Data'!$D$13,0,10*ROW('Hygiene Data'!D3)))</f>
        <v/>
      </c>
      <c r="DR9" s="400" t="str">
        <f ca="1">+IF(OFFSET('Hygiene Data'!$E$11,0,10*ROW('Hygiene Data'!E3))="","",OFFSET('Hygiene Data'!$E$11,0,10*ROW('Hygiene Data'!E3)))</f>
        <v/>
      </c>
      <c r="DS9" s="400" t="str">
        <f ca="1">+IF(OFFSET('Hygiene Data'!$E$12,0,10*ROW('Hygiene Data'!E3))="","",OFFSET('Hygiene Data'!$E$12,0,10*ROW('Hygiene Data'!E3)))</f>
        <v/>
      </c>
      <c r="DT9" s="400" t="str">
        <f ca="1">+IF(OFFSET('Hygiene Data'!$E$13,0,10*ROW('Hygiene Data'!E3))="","",OFFSET('Hygiene Data'!$E$13,0,10*ROW('Hygiene Data'!E3)))</f>
        <v/>
      </c>
      <c r="DU9" s="400" t="str">
        <f ca="1">+IF(OFFSET('Hygiene Data'!$F$11,0,10*ROW('Hygiene Data'!F3))="","",OFFSET('Hygiene Data'!$F$11,0,10*ROW('Hygiene Data'!F3)))</f>
        <v/>
      </c>
      <c r="DV9" s="400" t="str">
        <f ca="1">+IF(OFFSET('Hygiene Data'!$F$12,0,10*ROW('Hygiene Data'!F3))="","",OFFSET('Hygiene Data'!$F$12,0,10*ROW('Hygiene Data'!F3)))</f>
        <v/>
      </c>
      <c r="DW9" s="400" t="str">
        <f ca="1">+IF(OFFSET('Hygiene Data'!$F$13,0,10*ROW('Hygiene Data'!F3))="","",OFFSET('Hygiene Data'!$F$13,0,10*ROW('Hygiene Data'!F3)))</f>
        <v/>
      </c>
      <c r="DX9" s="400" t="str">
        <f ca="1">+IF(OFFSET('Hygiene Data'!$G$11,0,10*ROW('Hygiene Data'!G3))="","",OFFSET('Hygiene Data'!$G$11,0,10*ROW('Hygiene Data'!G3)))</f>
        <v/>
      </c>
      <c r="DY9" s="400" t="str">
        <f ca="1">+IF(OFFSET('Hygiene Data'!$G$12,0,10*ROW('Hygiene Data'!G3))="","",OFFSET('Hygiene Data'!$G$12,0,10*ROW('Hygiene Data'!G3)))</f>
        <v/>
      </c>
      <c r="DZ9" s="400" t="str">
        <f ca="1">+IF(OFFSET('Hygiene Data'!$G$13,0,10*ROW('Hygiene Data'!G3))="","",OFFSET('Hygiene Data'!$G$13,0,10*ROW('Hygiene Data'!G3)))</f>
        <v/>
      </c>
      <c r="EA9" s="400" t="str">
        <f ca="1">+IF(OFFSET('Hygiene Data'!$H$11,0,10*ROW('Hygiene Data'!H3))="","",OFFSET('Hygiene Data'!$H$11,0,10*ROW('Hygiene Data'!H3)))</f>
        <v/>
      </c>
      <c r="EB9" s="400" t="str">
        <f ca="1">+IF(OFFSET('Hygiene Data'!$H$12,0,10*ROW('Hygiene Data'!H3))="","",OFFSET('Hygiene Data'!$H$12,0,10*ROW('Hygiene Data'!H3)))</f>
        <v/>
      </c>
      <c r="EC9" s="400" t="str">
        <f ca="1">+IF(OFFSET('Hygiene Data'!$H$13,0,10*ROW('Hygiene Data'!H3))="","",OFFSET('Hygiene Data'!$H$13,0,10*ROW('Hygiene Data'!H3)))</f>
        <v/>
      </c>
      <c r="ED9" s="400" t="str">
        <f ca="1">+IF(OFFSET('Hygiene Data'!$I$11,0,10*ROW('Hygiene Data'!I3))="","",OFFSET('Hygiene Data'!$I$11,0,10*ROW('Hygiene Data'!I3)))</f>
        <v/>
      </c>
      <c r="EE9" s="400" t="str">
        <f ca="1">+IF(OFFSET('Hygiene Data'!$I$12,0,10*ROW('Hygiene Data'!I3))="","",OFFSET('Hygiene Data'!$I$12,0,10*ROW('Hygiene Data'!I3)))</f>
        <v/>
      </c>
      <c r="EF9" s="400" t="str">
        <f ca="1">+IF(OFFSET('Hygiene Data'!$I$13,0,10*ROW('Hygiene Data'!I3))="","",OFFSET('Hygiene Data'!$I$13,0,10*ROW('Hygiene Data'!I3)))</f>
        <v/>
      </c>
    </row>
    <row r="10" spans="1:136" x14ac:dyDescent="0.25">
      <c r="A10" s="509" t="str">
        <f ca="1">+IF(OFFSET('Water Data'!$B$2,0,10*ROW('Water Data'!E4))="","",OFFSET('Water Data'!$B$2,0,10*ROW('Water Data'!E4)))</f>
        <v>TCD_2016_EMIS</v>
      </c>
      <c r="B10" s="50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EMIS</v>
      </c>
      <c r="C10" s="536">
        <f t="shared" ca="1" si="0"/>
        <v>2016</v>
      </c>
      <c r="D10" s="537">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31.76924970293669</v>
      </c>
      <c r="E10" s="537">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30.749974537429985</v>
      </c>
      <c r="F10" s="537">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22.40435303273587</v>
      </c>
      <c r="G10" s="53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3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3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3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3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3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37">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55.186721991701248</v>
      </c>
      <c r="N10" s="537">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54.564315352697093</v>
      </c>
      <c r="O10" s="53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37">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27.64072097472561</v>
      </c>
      <c r="Q10" s="537">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26.756217903534392</v>
      </c>
      <c r="R10" s="537">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19.49451213372269</v>
      </c>
      <c r="S10" s="537">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53.73</v>
      </c>
      <c r="T10" s="537">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51.82</v>
      </c>
      <c r="U10" s="537"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38"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38"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38"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3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38"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3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3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3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3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3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3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3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3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3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3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3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3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3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3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3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38"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38"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38"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3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38"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38"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38"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3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3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38"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39"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15"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39"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3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3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3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3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3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3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3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3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3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39"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39"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39"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39"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39"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39"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400" t="str">
        <f ca="1">+IF(OFFSET('Water Data'!$D$27,0,10*ROW('Water Data'!D4))="","",OFFSET('Water Data'!$D$27,0,10*ROW('Water Data'!D4)))</f>
        <v>Yes</v>
      </c>
      <c r="BT10" s="400" t="str">
        <f ca="1">+IF(OFFSET('Water Data'!$D$28,0,10*ROW('Water Data'!D4))="","",OFFSET('Water Data'!$D$28,0,10*ROW('Water Data'!D4)))</f>
        <v>Yes</v>
      </c>
      <c r="BU10" s="400" t="str">
        <f ca="1">+IF(OFFSET('Water Data'!$D$29,0,10*ROW('Water Data'!D4))="","",OFFSET('Water Data'!$D$29,0,10*ROW('Water Data'!D4)))</f>
        <v>Yes</v>
      </c>
      <c r="BV10" s="400" t="str">
        <f ca="1">+IF(OFFSET('Water Data'!$E$27,0,10*ROW('Water Data'!E4))="","",OFFSET('Water Data'!$E$27,0,10*ROW('Water Data'!E4)))</f>
        <v/>
      </c>
      <c r="BW10" s="400" t="str">
        <f ca="1">+IF(OFFSET('Water Data'!$E$28,0,10*ROW('Water Data'!E4))="","",OFFSET('Water Data'!$E$28,0,10*ROW('Water Data'!E4)))</f>
        <v/>
      </c>
      <c r="BX10" s="400" t="str">
        <f ca="1">+IF(OFFSET('Water Data'!$E$29,0,10*ROW('Water Data'!E4))="","",OFFSET('Water Data'!$E$29,0,10*ROW('Water Data'!E4)))</f>
        <v/>
      </c>
      <c r="BY10" s="400" t="str">
        <f ca="1">+IF(OFFSET('Water Data'!$F$27,0,10*ROW('Water Data'!F4))="","",OFFSET('Water Data'!$F$27,0,10*ROW('Water Data'!F4)))</f>
        <v/>
      </c>
      <c r="BZ10" s="400" t="str">
        <f ca="1">+IF(OFFSET('Water Data'!$F$28,0,10*ROW('Water Data'!F4))="","",OFFSET('Water Data'!$F$28,0,10*ROW('Water Data'!F4)))</f>
        <v/>
      </c>
      <c r="CA10" s="400" t="str">
        <f ca="1">+IF(OFFSET('Water Data'!$F$29,0,10*ROW('Water Data'!F4))="","",OFFSET('Water Data'!$F$29,0,10*ROW('Water Data'!F4)))</f>
        <v/>
      </c>
      <c r="CB10" s="400" t="str">
        <f ca="1">+IF(OFFSET('Water Data'!$G$27,0,10*ROW('Water Data'!G4))="","",OFFSET('Water Data'!$G$27,0,10*ROW('Water Data'!G4)))</f>
        <v>Yes</v>
      </c>
      <c r="CC10" s="400" t="str">
        <f ca="1">+IF(OFFSET('Water Data'!$G$28,0,10*ROW('Water Data'!G4))="","",OFFSET('Water Data'!$G$28,0,10*ROW('Water Data'!G4)))</f>
        <v>Yes</v>
      </c>
      <c r="CD10" s="400" t="str">
        <f ca="1">+IF(OFFSET('Water Data'!$G$29,0,10*ROW('Water Data'!G4))="","",OFFSET('Water Data'!$G$29,0,10*ROW('Water Data'!G4)))</f>
        <v/>
      </c>
      <c r="CE10" s="400" t="str">
        <f ca="1">+IF(OFFSET('Water Data'!$H$27,0,10*ROW('Water Data'!H4))="","",OFFSET('Water Data'!$H$27,0,10*ROW('Water Data'!H4)))</f>
        <v>Yes</v>
      </c>
      <c r="CF10" s="400" t="str">
        <f ca="1">+IF(OFFSET('Water Data'!$H$28,0,10*ROW('Water Data'!H4))="","",OFFSET('Water Data'!$H$28,0,10*ROW('Water Data'!H4)))</f>
        <v>Yes</v>
      </c>
      <c r="CG10" s="400" t="str">
        <f ca="1">+IF(OFFSET('Water Data'!$H$29,0,10*ROW('Water Data'!H4))="","",OFFSET('Water Data'!$H$29,0,10*ROW('Water Data'!H4)))</f>
        <v>Yes</v>
      </c>
      <c r="CH10" s="400" t="str">
        <f ca="1">+IF(OFFSET('Water Data'!$I$27,0,10*ROW('Water Data'!I4))="","",OFFSET('Water Data'!$I$27,0,10*ROW('Water Data'!I4)))</f>
        <v>Yes</v>
      </c>
      <c r="CI10" s="400" t="str">
        <f ca="1">+IF(OFFSET('Water Data'!$I$28,0,10*ROW('Water Data'!I4))="","",OFFSET('Water Data'!$I$28,0,10*ROW('Water Data'!I4)))</f>
        <v>Yes</v>
      </c>
      <c r="CJ10" s="400" t="str">
        <f ca="1">+IF(OFFSET('Water Data'!$I$29,0,10*ROW('Water Data'!I4))="","",OFFSET('Water Data'!$I$29,0,10*ROW('Water Data'!I4)))</f>
        <v/>
      </c>
      <c r="CK10" s="400" t="str">
        <f ca="1">+IF(OFFSET('Sanitation Data'!$D$28,0,10*ROW('Sanitation Data'!D4))="","",OFFSET('Sanitation Data'!$D$28,0,10*ROW('Sanitation Data'!D4)))</f>
        <v/>
      </c>
      <c r="CL10" s="400" t="str">
        <f ca="1">+IF(OFFSET('Sanitation Data'!$D$29,0,10*ROW('Sanitation Data'!D4))="","",OFFSET('Sanitation Data'!$D$29,0,10*ROW('Sanitation Data'!D4)))</f>
        <v/>
      </c>
      <c r="CM10" s="400" t="str">
        <f ca="1">+IF(OFFSET('Sanitation Data'!$D$30,0,10*ROW('Sanitation Data'!D4))="","",OFFSET('Sanitation Data'!$D$30,0,10*ROW('Sanitation Data'!D4)))</f>
        <v/>
      </c>
      <c r="CN10" s="400" t="str">
        <f ca="1">+IF(OFFSET('Sanitation Data'!$D$31,0,10*ROW('Sanitation Data'!D4))="","",OFFSET('Sanitation Data'!$D$31,0,10*ROW('Sanitation Data'!D4)))</f>
        <v/>
      </c>
      <c r="CO10" s="400" t="str">
        <f ca="1">+IF(OFFSET('Sanitation Data'!$D$32,0,10*ROW('Sanitation Data'!D4))="","",OFFSET('Sanitation Data'!$D$32,0,10*ROW('Sanitation Data'!D4)))</f>
        <v/>
      </c>
      <c r="CP10" s="400" t="str">
        <f ca="1">+IF(OFFSET('Sanitation Data'!$E$28,0,10*ROW('Sanitation Data'!E4))="","",OFFSET('Sanitation Data'!$E$28,0,10*ROW('Sanitation Data'!E4)))</f>
        <v/>
      </c>
      <c r="CQ10" s="400" t="str">
        <f ca="1">+IF(OFFSET('Sanitation Data'!$E$29,0,10*ROW('Sanitation Data'!E4))="","",OFFSET('Sanitation Data'!$E$29,0,10*ROW('Sanitation Data'!E4)))</f>
        <v/>
      </c>
      <c r="CR10" s="400" t="str">
        <f ca="1">+IF(OFFSET('Sanitation Data'!$E$30,0,10*ROW('Sanitation Data'!E4))="","",OFFSET('Sanitation Data'!$E$30,0,10*ROW('Sanitation Data'!E4)))</f>
        <v/>
      </c>
      <c r="CS10" s="400" t="str">
        <f ca="1">+IF(OFFSET('Sanitation Data'!$E$31,0,10*ROW('Sanitation Data'!E4))="","",OFFSET('Sanitation Data'!$E$31,0,10*ROW('Sanitation Data'!E4)))</f>
        <v/>
      </c>
      <c r="CT10" s="400" t="str">
        <f ca="1">+IF(OFFSET('Sanitation Data'!$E$32,0,10*ROW('Sanitation Data'!E4))="","",OFFSET('Sanitation Data'!$E$32,0,10*ROW('Sanitation Data'!E4)))</f>
        <v/>
      </c>
      <c r="CU10" s="400" t="str">
        <f ca="1">+IF(OFFSET('Sanitation Data'!$F$28,0,10*ROW('Sanitation Data'!F4))="","",OFFSET('Sanitation Data'!$F$28,0,10*ROW('Sanitation Data'!F4)))</f>
        <v/>
      </c>
      <c r="CV10" s="400" t="str">
        <f ca="1">+IF(OFFSET('Sanitation Data'!$F$29,0,10*ROW('Sanitation Data'!F4))="","",OFFSET('Sanitation Data'!$F$29,0,10*ROW('Sanitation Data'!F4)))</f>
        <v/>
      </c>
      <c r="CW10" s="400" t="str">
        <f ca="1">+IF(OFFSET('Sanitation Data'!$F$30,0,10*ROW('Sanitation Data'!F4))="","",OFFSET('Sanitation Data'!$F$30,0,10*ROW('Sanitation Data'!F4)))</f>
        <v/>
      </c>
      <c r="CX10" s="400" t="str">
        <f ca="1">+IF(OFFSET('Sanitation Data'!$F$31,0,10*ROW('Sanitation Data'!F4))="","",OFFSET('Sanitation Data'!$F$31,0,10*ROW('Sanitation Data'!F4)))</f>
        <v/>
      </c>
      <c r="CY10" s="400" t="str">
        <f ca="1">+IF(OFFSET('Sanitation Data'!$F$32,0,10*ROW('Sanitation Data'!F4))="","",OFFSET('Sanitation Data'!$F$32,0,10*ROW('Sanitation Data'!F4)))</f>
        <v/>
      </c>
      <c r="CZ10" s="400" t="str">
        <f ca="1">+IF(OFFSET('Sanitation Data'!$G$28,0,10*ROW('Sanitation Data'!G4))="","",OFFSET('Sanitation Data'!$G$28,0,10*ROW('Sanitation Data'!G4)))</f>
        <v/>
      </c>
      <c r="DA10" s="400" t="str">
        <f ca="1">+IF(OFFSET('Sanitation Data'!$G$29,0,10*ROW('Sanitation Data'!G4))="","",OFFSET('Sanitation Data'!$G$29,0,10*ROW('Sanitation Data'!G4)))</f>
        <v/>
      </c>
      <c r="DB10" s="400" t="str">
        <f ca="1">+IF(OFFSET('Sanitation Data'!$G$30,0,10*ROW('Sanitation Data'!G4))="","",OFFSET('Sanitation Data'!$G$30,0,10*ROW('Sanitation Data'!G4)))</f>
        <v/>
      </c>
      <c r="DC10" s="400" t="str">
        <f ca="1">+IF(OFFSET('Sanitation Data'!$G$31,0,10*ROW('Sanitation Data'!G4))="","",OFFSET('Sanitation Data'!$G$31,0,10*ROW('Sanitation Data'!G4)))</f>
        <v/>
      </c>
      <c r="DD10" s="400" t="str">
        <f ca="1">+IF(OFFSET('Sanitation Data'!$G$32,0,10*ROW('Sanitation Data'!G4))="","",OFFSET('Sanitation Data'!$G$32,0,10*ROW('Sanitation Data'!G4)))</f>
        <v/>
      </c>
      <c r="DE10" s="400" t="str">
        <f ca="1">+IF(OFFSET('Sanitation Data'!$H$28,0,10*ROW('Sanitation Data'!H4))="","",OFFSET('Sanitation Data'!$H$28,0,10*ROW('Sanitation Data'!H4)))</f>
        <v/>
      </c>
      <c r="DF10" s="400" t="str">
        <f ca="1">+IF(OFFSET('Sanitation Data'!$H$29,0,10*ROW('Sanitation Data'!H4))="","",OFFSET('Sanitation Data'!$H$29,0,10*ROW('Sanitation Data'!H4)))</f>
        <v/>
      </c>
      <c r="DG10" s="400" t="str">
        <f ca="1">+IF(OFFSET('Sanitation Data'!$H$30,0,10*ROW('Sanitation Data'!H4))="","",OFFSET('Sanitation Data'!$H$30,0,10*ROW('Sanitation Data'!H4)))</f>
        <v/>
      </c>
      <c r="DH10" s="400" t="str">
        <f ca="1">+IF(OFFSET('Sanitation Data'!$H$31,0,10*ROW('Sanitation Data'!H4))="","",OFFSET('Sanitation Data'!$H$31,0,10*ROW('Sanitation Data'!H4)))</f>
        <v/>
      </c>
      <c r="DI10" s="400" t="str">
        <f ca="1">+IF(OFFSET('Sanitation Data'!$H$32,0,10*ROW('Sanitation Data'!H4))="","",OFFSET('Sanitation Data'!$H$32,0,10*ROW('Sanitation Data'!H4)))</f>
        <v/>
      </c>
      <c r="DJ10" s="400" t="str">
        <f ca="1">+IF(OFFSET('Sanitation Data'!$I$28,0,10*ROW('Sanitation Data'!I4))="","",OFFSET('Sanitation Data'!$I$28,0,10*ROW('Sanitation Data'!I4)))</f>
        <v/>
      </c>
      <c r="DK10" s="400" t="str">
        <f ca="1">+IF(OFFSET('Sanitation Data'!$I$29,0,10*ROW('Sanitation Data'!I4))="","",OFFSET('Sanitation Data'!$I$29,0,10*ROW('Sanitation Data'!I4)))</f>
        <v/>
      </c>
      <c r="DL10" s="400" t="str">
        <f ca="1">+IF(OFFSET('Sanitation Data'!$I$30,0,10*ROW('Sanitation Data'!I4))="","",OFFSET('Sanitation Data'!$I$30,0,10*ROW('Sanitation Data'!I4)))</f>
        <v/>
      </c>
      <c r="DM10" s="400" t="str">
        <f ca="1">+IF(OFFSET('Sanitation Data'!$I$31,0,10*ROW('Sanitation Data'!I4))="","",OFFSET('Sanitation Data'!$I$31,0,10*ROW('Sanitation Data'!I4)))</f>
        <v/>
      </c>
      <c r="DN10" s="400" t="str">
        <f ca="1">+IF(OFFSET('Sanitation Data'!$I$32,0,10*ROW('Sanitation Data'!I4))="","",OFFSET('Sanitation Data'!$I$32,0,10*ROW('Sanitation Data'!I4)))</f>
        <v/>
      </c>
      <c r="DO10" s="400" t="str">
        <f ca="1">+IF(OFFSET('Hygiene Data'!$D$11,0,10*ROW('Hygiene Data'!D4))="","",OFFSET('Hygiene Data'!$D$11,0,10*ROW('Hygiene Data'!D4)))</f>
        <v/>
      </c>
      <c r="DP10" s="400" t="str">
        <f ca="1">+IF(OFFSET('Hygiene Data'!$D$12,0,10*ROW('Hygiene Data'!D4))="","",OFFSET('Hygiene Data'!$D$12,0,10*ROW('Hygiene Data'!D4)))</f>
        <v/>
      </c>
      <c r="DQ10" s="400" t="str">
        <f ca="1">+IF(OFFSET('Hygiene Data'!$D$13,0,10*ROW('Hygiene Data'!D4))="","",OFFSET('Hygiene Data'!$D$13,0,10*ROW('Hygiene Data'!D4)))</f>
        <v/>
      </c>
      <c r="DR10" s="400" t="str">
        <f ca="1">+IF(OFFSET('Hygiene Data'!$E$11,0,10*ROW('Hygiene Data'!E4))="","",OFFSET('Hygiene Data'!$E$11,0,10*ROW('Hygiene Data'!E4)))</f>
        <v/>
      </c>
      <c r="DS10" s="400" t="str">
        <f ca="1">+IF(OFFSET('Hygiene Data'!$E$12,0,10*ROW('Hygiene Data'!E4))="","",OFFSET('Hygiene Data'!$E$12,0,10*ROW('Hygiene Data'!E4)))</f>
        <v/>
      </c>
      <c r="DT10" s="400" t="str">
        <f ca="1">+IF(OFFSET('Hygiene Data'!$E$13,0,10*ROW('Hygiene Data'!E4))="","",OFFSET('Hygiene Data'!$E$13,0,10*ROW('Hygiene Data'!E4)))</f>
        <v/>
      </c>
      <c r="DU10" s="400" t="str">
        <f ca="1">+IF(OFFSET('Hygiene Data'!$F$11,0,10*ROW('Hygiene Data'!F4))="","",OFFSET('Hygiene Data'!$F$11,0,10*ROW('Hygiene Data'!F4)))</f>
        <v/>
      </c>
      <c r="DV10" s="400" t="str">
        <f ca="1">+IF(OFFSET('Hygiene Data'!$F$12,0,10*ROW('Hygiene Data'!F4))="","",OFFSET('Hygiene Data'!$F$12,0,10*ROW('Hygiene Data'!F4)))</f>
        <v/>
      </c>
      <c r="DW10" s="400" t="str">
        <f ca="1">+IF(OFFSET('Hygiene Data'!$F$13,0,10*ROW('Hygiene Data'!F4))="","",OFFSET('Hygiene Data'!$F$13,0,10*ROW('Hygiene Data'!F4)))</f>
        <v/>
      </c>
      <c r="DX10" s="400" t="str">
        <f ca="1">+IF(OFFSET('Hygiene Data'!$G$11,0,10*ROW('Hygiene Data'!G4))="","",OFFSET('Hygiene Data'!$G$11,0,10*ROW('Hygiene Data'!G4)))</f>
        <v/>
      </c>
      <c r="DY10" s="400" t="str">
        <f ca="1">+IF(OFFSET('Hygiene Data'!$G$12,0,10*ROW('Hygiene Data'!G4))="","",OFFSET('Hygiene Data'!$G$12,0,10*ROW('Hygiene Data'!G4)))</f>
        <v/>
      </c>
      <c r="DZ10" s="400" t="str">
        <f ca="1">+IF(OFFSET('Hygiene Data'!$G$13,0,10*ROW('Hygiene Data'!G4))="","",OFFSET('Hygiene Data'!$G$13,0,10*ROW('Hygiene Data'!G4)))</f>
        <v/>
      </c>
      <c r="EA10" s="400" t="str">
        <f ca="1">+IF(OFFSET('Hygiene Data'!$H$11,0,10*ROW('Hygiene Data'!H4))="","",OFFSET('Hygiene Data'!$H$11,0,10*ROW('Hygiene Data'!H4)))</f>
        <v/>
      </c>
      <c r="EB10" s="400" t="str">
        <f ca="1">+IF(OFFSET('Hygiene Data'!$H$12,0,10*ROW('Hygiene Data'!H4))="","",OFFSET('Hygiene Data'!$H$12,0,10*ROW('Hygiene Data'!H4)))</f>
        <v/>
      </c>
      <c r="EC10" s="400" t="str">
        <f ca="1">+IF(OFFSET('Hygiene Data'!$H$13,0,10*ROW('Hygiene Data'!H4))="","",OFFSET('Hygiene Data'!$H$13,0,10*ROW('Hygiene Data'!H4)))</f>
        <v/>
      </c>
      <c r="ED10" s="400" t="str">
        <f ca="1">+IF(OFFSET('Hygiene Data'!$I$11,0,10*ROW('Hygiene Data'!I4))="","",OFFSET('Hygiene Data'!$I$11,0,10*ROW('Hygiene Data'!I4)))</f>
        <v/>
      </c>
      <c r="EE10" s="400" t="str">
        <f ca="1">+IF(OFFSET('Hygiene Data'!$I$12,0,10*ROW('Hygiene Data'!I4))="","",OFFSET('Hygiene Data'!$I$12,0,10*ROW('Hygiene Data'!I4)))</f>
        <v/>
      </c>
      <c r="EF10" s="400" t="str">
        <f ca="1">+IF(OFFSET('Hygiene Data'!$I$13,0,10*ROW('Hygiene Data'!I4))="","",OFFSET('Hygiene Data'!$I$13,0,10*ROW('Hygiene Data'!I4)))</f>
        <v/>
      </c>
    </row>
    <row r="11" spans="1:136" x14ac:dyDescent="0.25">
      <c r="A11" s="509" t="str">
        <f ca="1">+IF(OFFSET('Water Data'!$B$2,0,10*ROW('Water Data'!E5))="","",OFFSET('Water Data'!$B$2,0,10*ROW('Water Data'!E5)))</f>
        <v>TCD_2018_UIS</v>
      </c>
      <c r="B11" s="50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Autre</v>
      </c>
      <c r="C11" s="536">
        <f t="shared" ca="1" si="0"/>
        <v>2018</v>
      </c>
      <c r="D11" s="537"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37"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37">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15</v>
      </c>
      <c r="G11" s="53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3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3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3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3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3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3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3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3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37"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37"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37">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15</v>
      </c>
      <c r="S11" s="537"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37"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37"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38"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38"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3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3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38"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3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3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3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3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3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3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3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3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3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3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3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3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3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3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3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38"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38"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3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3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38"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38"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38"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3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3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38"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39"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15"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39">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19.592449999999999</v>
      </c>
      <c r="BC11" s="53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3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3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3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3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3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3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3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3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39"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39"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39">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19.592449999999999</v>
      </c>
      <c r="BO11" s="539"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39"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39"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400" t="str">
        <f ca="1">+IF(OFFSET('Water Data'!$D$27,0,10*ROW('Water Data'!D5))="","",OFFSET('Water Data'!$D$27,0,10*ROW('Water Data'!D5)))</f>
        <v/>
      </c>
      <c r="BT11" s="400" t="str">
        <f ca="1">+IF(OFFSET('Water Data'!$D$28,0,10*ROW('Water Data'!D5))="","",OFFSET('Water Data'!$D$28,0,10*ROW('Water Data'!D5)))</f>
        <v/>
      </c>
      <c r="BU11" s="400" t="str">
        <f ca="1">+IF(OFFSET('Water Data'!$D$29,0,10*ROW('Water Data'!D5))="","",OFFSET('Water Data'!$D$29,0,10*ROW('Water Data'!D5)))</f>
        <v>Yes</v>
      </c>
      <c r="BV11" s="400" t="str">
        <f ca="1">+IF(OFFSET('Water Data'!$E$27,0,10*ROW('Water Data'!E5))="","",OFFSET('Water Data'!$E$27,0,10*ROW('Water Data'!E5)))</f>
        <v/>
      </c>
      <c r="BW11" s="400" t="str">
        <f ca="1">+IF(OFFSET('Water Data'!$E$28,0,10*ROW('Water Data'!E5))="","",OFFSET('Water Data'!$E$28,0,10*ROW('Water Data'!E5)))</f>
        <v/>
      </c>
      <c r="BX11" s="400" t="str">
        <f ca="1">+IF(OFFSET('Water Data'!$E$29,0,10*ROW('Water Data'!E5))="","",OFFSET('Water Data'!$E$29,0,10*ROW('Water Data'!E5)))</f>
        <v/>
      </c>
      <c r="BY11" s="400" t="str">
        <f ca="1">+IF(OFFSET('Water Data'!$F$27,0,10*ROW('Water Data'!F5))="","",OFFSET('Water Data'!$F$27,0,10*ROW('Water Data'!F5)))</f>
        <v/>
      </c>
      <c r="BZ11" s="400" t="str">
        <f ca="1">+IF(OFFSET('Water Data'!$F$28,0,10*ROW('Water Data'!F5))="","",OFFSET('Water Data'!$F$28,0,10*ROW('Water Data'!F5)))</f>
        <v/>
      </c>
      <c r="CA11" s="400" t="str">
        <f ca="1">+IF(OFFSET('Water Data'!$F$29,0,10*ROW('Water Data'!F5))="","",OFFSET('Water Data'!$F$29,0,10*ROW('Water Data'!F5)))</f>
        <v/>
      </c>
      <c r="CB11" s="400" t="str">
        <f ca="1">+IF(OFFSET('Water Data'!$G$27,0,10*ROW('Water Data'!G5))="","",OFFSET('Water Data'!$G$27,0,10*ROW('Water Data'!G5)))</f>
        <v/>
      </c>
      <c r="CC11" s="400" t="str">
        <f ca="1">+IF(OFFSET('Water Data'!$G$28,0,10*ROW('Water Data'!G5))="","",OFFSET('Water Data'!$G$28,0,10*ROW('Water Data'!G5)))</f>
        <v/>
      </c>
      <c r="CD11" s="400" t="str">
        <f ca="1">+IF(OFFSET('Water Data'!$G$29,0,10*ROW('Water Data'!G5))="","",OFFSET('Water Data'!$G$29,0,10*ROW('Water Data'!G5)))</f>
        <v/>
      </c>
      <c r="CE11" s="400" t="str">
        <f ca="1">+IF(OFFSET('Water Data'!$H$27,0,10*ROW('Water Data'!H5))="","",OFFSET('Water Data'!$H$27,0,10*ROW('Water Data'!H5)))</f>
        <v/>
      </c>
      <c r="CF11" s="400" t="str">
        <f ca="1">+IF(OFFSET('Water Data'!$H$28,0,10*ROW('Water Data'!H5))="","",OFFSET('Water Data'!$H$28,0,10*ROW('Water Data'!H5)))</f>
        <v/>
      </c>
      <c r="CG11" s="400" t="str">
        <f ca="1">+IF(OFFSET('Water Data'!$H$29,0,10*ROW('Water Data'!H5))="","",OFFSET('Water Data'!$H$29,0,10*ROW('Water Data'!H5)))</f>
        <v>Yes</v>
      </c>
      <c r="CH11" s="400" t="str">
        <f ca="1">+IF(OFFSET('Water Data'!$I$27,0,10*ROW('Water Data'!I5))="","",OFFSET('Water Data'!$I$27,0,10*ROW('Water Data'!I5)))</f>
        <v/>
      </c>
      <c r="CI11" s="400" t="str">
        <f ca="1">+IF(OFFSET('Water Data'!$I$28,0,10*ROW('Water Data'!I5))="","",OFFSET('Water Data'!$I$28,0,10*ROW('Water Data'!I5)))</f>
        <v/>
      </c>
      <c r="CJ11" s="400" t="str">
        <f ca="1">+IF(OFFSET('Water Data'!$I$29,0,10*ROW('Water Data'!I5))="","",OFFSET('Water Data'!$I$29,0,10*ROW('Water Data'!I5)))</f>
        <v/>
      </c>
      <c r="CK11" s="400" t="str">
        <f ca="1">+IF(OFFSET('Sanitation Data'!$D$28,0,10*ROW('Sanitation Data'!D5))="","",OFFSET('Sanitation Data'!$D$28,0,10*ROW('Sanitation Data'!D5)))</f>
        <v/>
      </c>
      <c r="CL11" s="400" t="str">
        <f ca="1">+IF(OFFSET('Sanitation Data'!$D$29,0,10*ROW('Sanitation Data'!D5))="","",OFFSET('Sanitation Data'!$D$29,0,10*ROW('Sanitation Data'!D5)))</f>
        <v/>
      </c>
      <c r="CM11" s="400" t="str">
        <f ca="1">+IF(OFFSET('Sanitation Data'!$D$30,0,10*ROW('Sanitation Data'!D5))="","",OFFSET('Sanitation Data'!$D$30,0,10*ROW('Sanitation Data'!D5)))</f>
        <v/>
      </c>
      <c r="CN11" s="400" t="str">
        <f ca="1">+IF(OFFSET('Sanitation Data'!$D$31,0,10*ROW('Sanitation Data'!D5))="","",OFFSET('Sanitation Data'!$D$31,0,10*ROW('Sanitation Data'!D5)))</f>
        <v/>
      </c>
      <c r="CO11" s="400" t="str">
        <f ca="1">+IF(OFFSET('Sanitation Data'!$D$32,0,10*ROW('Sanitation Data'!D5))="","",OFFSET('Sanitation Data'!$D$32,0,10*ROW('Sanitation Data'!D5)))</f>
        <v/>
      </c>
      <c r="CP11" s="400" t="str">
        <f ca="1">+IF(OFFSET('Sanitation Data'!$E$28,0,10*ROW('Sanitation Data'!E5))="","",OFFSET('Sanitation Data'!$E$28,0,10*ROW('Sanitation Data'!E5)))</f>
        <v/>
      </c>
      <c r="CQ11" s="400" t="str">
        <f ca="1">+IF(OFFSET('Sanitation Data'!$E$29,0,10*ROW('Sanitation Data'!E5))="","",OFFSET('Sanitation Data'!$E$29,0,10*ROW('Sanitation Data'!E5)))</f>
        <v/>
      </c>
      <c r="CR11" s="400" t="str">
        <f ca="1">+IF(OFFSET('Sanitation Data'!$E$30,0,10*ROW('Sanitation Data'!E5))="","",OFFSET('Sanitation Data'!$E$30,0,10*ROW('Sanitation Data'!E5)))</f>
        <v/>
      </c>
      <c r="CS11" s="400" t="str">
        <f ca="1">+IF(OFFSET('Sanitation Data'!$E$31,0,10*ROW('Sanitation Data'!E5))="","",OFFSET('Sanitation Data'!$E$31,0,10*ROW('Sanitation Data'!E5)))</f>
        <v/>
      </c>
      <c r="CT11" s="400" t="str">
        <f ca="1">+IF(OFFSET('Sanitation Data'!$E$32,0,10*ROW('Sanitation Data'!E5))="","",OFFSET('Sanitation Data'!$E$32,0,10*ROW('Sanitation Data'!E5)))</f>
        <v/>
      </c>
      <c r="CU11" s="400" t="str">
        <f ca="1">+IF(OFFSET('Sanitation Data'!$F$28,0,10*ROW('Sanitation Data'!F5))="","",OFFSET('Sanitation Data'!$F$28,0,10*ROW('Sanitation Data'!F5)))</f>
        <v/>
      </c>
      <c r="CV11" s="400" t="str">
        <f ca="1">+IF(OFFSET('Sanitation Data'!$F$29,0,10*ROW('Sanitation Data'!F5))="","",OFFSET('Sanitation Data'!$F$29,0,10*ROW('Sanitation Data'!F5)))</f>
        <v/>
      </c>
      <c r="CW11" s="400" t="str">
        <f ca="1">+IF(OFFSET('Sanitation Data'!$F$30,0,10*ROW('Sanitation Data'!F5))="","",OFFSET('Sanitation Data'!$F$30,0,10*ROW('Sanitation Data'!F5)))</f>
        <v/>
      </c>
      <c r="CX11" s="400" t="str">
        <f ca="1">+IF(OFFSET('Sanitation Data'!$F$31,0,10*ROW('Sanitation Data'!F5))="","",OFFSET('Sanitation Data'!$F$31,0,10*ROW('Sanitation Data'!F5)))</f>
        <v/>
      </c>
      <c r="CY11" s="400" t="str">
        <f ca="1">+IF(OFFSET('Sanitation Data'!$F$32,0,10*ROW('Sanitation Data'!F5))="","",OFFSET('Sanitation Data'!$F$32,0,10*ROW('Sanitation Data'!F5)))</f>
        <v/>
      </c>
      <c r="CZ11" s="400" t="str">
        <f ca="1">+IF(OFFSET('Sanitation Data'!$G$28,0,10*ROW('Sanitation Data'!G5))="","",OFFSET('Sanitation Data'!$G$28,0,10*ROW('Sanitation Data'!G5)))</f>
        <v/>
      </c>
      <c r="DA11" s="400" t="str">
        <f ca="1">+IF(OFFSET('Sanitation Data'!$G$29,0,10*ROW('Sanitation Data'!G5))="","",OFFSET('Sanitation Data'!$G$29,0,10*ROW('Sanitation Data'!G5)))</f>
        <v/>
      </c>
      <c r="DB11" s="400" t="str">
        <f ca="1">+IF(OFFSET('Sanitation Data'!$G$30,0,10*ROW('Sanitation Data'!G5))="","",OFFSET('Sanitation Data'!$G$30,0,10*ROW('Sanitation Data'!G5)))</f>
        <v/>
      </c>
      <c r="DC11" s="400" t="str">
        <f ca="1">+IF(OFFSET('Sanitation Data'!$G$31,0,10*ROW('Sanitation Data'!G5))="","",OFFSET('Sanitation Data'!$G$31,0,10*ROW('Sanitation Data'!G5)))</f>
        <v/>
      </c>
      <c r="DD11" s="400" t="str">
        <f ca="1">+IF(OFFSET('Sanitation Data'!$G$32,0,10*ROW('Sanitation Data'!G5))="","",OFFSET('Sanitation Data'!$G$32,0,10*ROW('Sanitation Data'!G5)))</f>
        <v/>
      </c>
      <c r="DE11" s="400" t="str">
        <f ca="1">+IF(OFFSET('Sanitation Data'!$H$28,0,10*ROW('Sanitation Data'!H5))="","",OFFSET('Sanitation Data'!$H$28,0,10*ROW('Sanitation Data'!H5)))</f>
        <v/>
      </c>
      <c r="DF11" s="400" t="str">
        <f ca="1">+IF(OFFSET('Sanitation Data'!$H$29,0,10*ROW('Sanitation Data'!H5))="","",OFFSET('Sanitation Data'!$H$29,0,10*ROW('Sanitation Data'!H5)))</f>
        <v/>
      </c>
      <c r="DG11" s="400" t="str">
        <f ca="1">+IF(OFFSET('Sanitation Data'!$H$30,0,10*ROW('Sanitation Data'!H5))="","",OFFSET('Sanitation Data'!$H$30,0,10*ROW('Sanitation Data'!H5)))</f>
        <v/>
      </c>
      <c r="DH11" s="400" t="str">
        <f ca="1">+IF(OFFSET('Sanitation Data'!$H$31,0,10*ROW('Sanitation Data'!H5))="","",OFFSET('Sanitation Data'!$H$31,0,10*ROW('Sanitation Data'!H5)))</f>
        <v/>
      </c>
      <c r="DI11" s="400" t="str">
        <f ca="1">+IF(OFFSET('Sanitation Data'!$H$32,0,10*ROW('Sanitation Data'!H5))="","",OFFSET('Sanitation Data'!$H$32,0,10*ROW('Sanitation Data'!H5)))</f>
        <v/>
      </c>
      <c r="DJ11" s="400" t="str">
        <f ca="1">+IF(OFFSET('Sanitation Data'!$I$28,0,10*ROW('Sanitation Data'!I5))="","",OFFSET('Sanitation Data'!$I$28,0,10*ROW('Sanitation Data'!I5)))</f>
        <v/>
      </c>
      <c r="DK11" s="400" t="str">
        <f ca="1">+IF(OFFSET('Sanitation Data'!$I$29,0,10*ROW('Sanitation Data'!I5))="","",OFFSET('Sanitation Data'!$I$29,0,10*ROW('Sanitation Data'!I5)))</f>
        <v/>
      </c>
      <c r="DL11" s="400" t="str">
        <f ca="1">+IF(OFFSET('Sanitation Data'!$I$30,0,10*ROW('Sanitation Data'!I5))="","",OFFSET('Sanitation Data'!$I$30,0,10*ROW('Sanitation Data'!I5)))</f>
        <v/>
      </c>
      <c r="DM11" s="400" t="str">
        <f ca="1">+IF(OFFSET('Sanitation Data'!$I$31,0,10*ROW('Sanitation Data'!I5))="","",OFFSET('Sanitation Data'!$I$31,0,10*ROW('Sanitation Data'!I5)))</f>
        <v/>
      </c>
      <c r="DN11" s="400" t="str">
        <f ca="1">+IF(OFFSET('Sanitation Data'!$I$32,0,10*ROW('Sanitation Data'!I5))="","",OFFSET('Sanitation Data'!$I$32,0,10*ROW('Sanitation Data'!I5)))</f>
        <v/>
      </c>
      <c r="DO11" s="400" t="str">
        <f ca="1">+IF(OFFSET('Hygiene Data'!$D$11,0,10*ROW('Hygiene Data'!D5))="","",OFFSET('Hygiene Data'!$D$11,0,10*ROW('Hygiene Data'!D5)))</f>
        <v/>
      </c>
      <c r="DP11" s="400" t="str">
        <f ca="1">+IF(OFFSET('Hygiene Data'!$D$12,0,10*ROW('Hygiene Data'!D5))="","",OFFSET('Hygiene Data'!$D$12,0,10*ROW('Hygiene Data'!D5)))</f>
        <v/>
      </c>
      <c r="DQ11" s="400" t="str">
        <f ca="1">+IF(OFFSET('Hygiene Data'!$D$13,0,10*ROW('Hygiene Data'!D5))="","",OFFSET('Hygiene Data'!$D$13,0,10*ROW('Hygiene Data'!D5)))</f>
        <v>Yes</v>
      </c>
      <c r="DR11" s="400" t="str">
        <f ca="1">+IF(OFFSET('Hygiene Data'!$E$11,0,10*ROW('Hygiene Data'!E5))="","",OFFSET('Hygiene Data'!$E$11,0,10*ROW('Hygiene Data'!E5)))</f>
        <v/>
      </c>
      <c r="DS11" s="400" t="str">
        <f ca="1">+IF(OFFSET('Hygiene Data'!$E$12,0,10*ROW('Hygiene Data'!E5))="","",OFFSET('Hygiene Data'!$E$12,0,10*ROW('Hygiene Data'!E5)))</f>
        <v/>
      </c>
      <c r="DT11" s="400" t="str">
        <f ca="1">+IF(OFFSET('Hygiene Data'!$E$13,0,10*ROW('Hygiene Data'!E5))="","",OFFSET('Hygiene Data'!$E$13,0,10*ROW('Hygiene Data'!E5)))</f>
        <v/>
      </c>
      <c r="DU11" s="400" t="str">
        <f ca="1">+IF(OFFSET('Hygiene Data'!$F$11,0,10*ROW('Hygiene Data'!F5))="","",OFFSET('Hygiene Data'!$F$11,0,10*ROW('Hygiene Data'!F5)))</f>
        <v/>
      </c>
      <c r="DV11" s="400" t="str">
        <f ca="1">+IF(OFFSET('Hygiene Data'!$F$12,0,10*ROW('Hygiene Data'!F5))="","",OFFSET('Hygiene Data'!$F$12,0,10*ROW('Hygiene Data'!F5)))</f>
        <v/>
      </c>
      <c r="DW11" s="400" t="str">
        <f ca="1">+IF(OFFSET('Hygiene Data'!$F$13,0,10*ROW('Hygiene Data'!F5))="","",OFFSET('Hygiene Data'!$F$13,0,10*ROW('Hygiene Data'!F5)))</f>
        <v/>
      </c>
      <c r="DX11" s="400" t="str">
        <f ca="1">+IF(OFFSET('Hygiene Data'!$G$11,0,10*ROW('Hygiene Data'!G5))="","",OFFSET('Hygiene Data'!$G$11,0,10*ROW('Hygiene Data'!G5)))</f>
        <v/>
      </c>
      <c r="DY11" s="400" t="str">
        <f ca="1">+IF(OFFSET('Hygiene Data'!$G$12,0,10*ROW('Hygiene Data'!G5))="","",OFFSET('Hygiene Data'!$G$12,0,10*ROW('Hygiene Data'!G5)))</f>
        <v/>
      </c>
      <c r="DZ11" s="400" t="str">
        <f ca="1">+IF(OFFSET('Hygiene Data'!$G$13,0,10*ROW('Hygiene Data'!G5))="","",OFFSET('Hygiene Data'!$G$13,0,10*ROW('Hygiene Data'!G5)))</f>
        <v/>
      </c>
      <c r="EA11" s="400" t="str">
        <f ca="1">+IF(OFFSET('Hygiene Data'!$H$11,0,10*ROW('Hygiene Data'!H5))="","",OFFSET('Hygiene Data'!$H$11,0,10*ROW('Hygiene Data'!H5)))</f>
        <v/>
      </c>
      <c r="EB11" s="400" t="str">
        <f ca="1">+IF(OFFSET('Hygiene Data'!$H$12,0,10*ROW('Hygiene Data'!H5))="","",OFFSET('Hygiene Data'!$H$12,0,10*ROW('Hygiene Data'!H5)))</f>
        <v/>
      </c>
      <c r="EC11" s="400" t="str">
        <f ca="1">+IF(OFFSET('Hygiene Data'!$H$13,0,10*ROW('Hygiene Data'!H5))="","",OFFSET('Hygiene Data'!$H$13,0,10*ROW('Hygiene Data'!H5)))</f>
        <v>Yes</v>
      </c>
      <c r="ED11" s="400" t="str">
        <f ca="1">+IF(OFFSET('Hygiene Data'!$I$11,0,10*ROW('Hygiene Data'!I5))="","",OFFSET('Hygiene Data'!$I$11,0,10*ROW('Hygiene Data'!I5)))</f>
        <v/>
      </c>
      <c r="EE11" s="400" t="str">
        <f ca="1">+IF(OFFSET('Hygiene Data'!$I$12,0,10*ROW('Hygiene Data'!I5))="","",OFFSET('Hygiene Data'!$I$12,0,10*ROW('Hygiene Data'!I5)))</f>
        <v/>
      </c>
      <c r="EF11" s="400" t="str">
        <f ca="1">+IF(OFFSET('Hygiene Data'!$I$13,0,10*ROW('Hygiene Data'!I5))="","",OFFSET('Hygiene Data'!$I$13,0,10*ROW('Hygiene Data'!I5)))</f>
        <v/>
      </c>
    </row>
    <row r="12" spans="1:136" x14ac:dyDescent="0.25">
      <c r="A12" s="509" t="str">
        <f ca="1">+IF(OFFSET('Water Data'!$B$2,0,10*ROW('Water Data'!E6))="","",OFFSET('Water Data'!$B$2,0,10*ROW('Water Data'!E6)))</f>
        <v>TCD_2019_UIS</v>
      </c>
      <c r="B12" s="50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Autre</v>
      </c>
      <c r="C12" s="536">
        <f t="shared" ca="1" si="0"/>
        <v>2019</v>
      </c>
      <c r="D12" s="537"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37"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37" t="str">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[48]</v>
      </c>
      <c r="G12" s="53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3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3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3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3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3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37"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37"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37"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37"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37"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37" t="str">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[48]</v>
      </c>
      <c r="S12" s="537"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37"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37"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38"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38"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3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3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38"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3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3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3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3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3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3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3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3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3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3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38"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38"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3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3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3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38"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38"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3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3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3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38"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3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3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3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3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39"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1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39">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19.825669999999999</v>
      </c>
      <c r="BC12" s="53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3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3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3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3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3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3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3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3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39"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3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39">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19.825669999999999</v>
      </c>
      <c r="BO12" s="53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3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3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400" t="str">
        <f ca="1">+IF(OFFSET('Water Data'!$D$27,0,10*ROW('Water Data'!D6))="","",OFFSET('Water Data'!$D$27,0,10*ROW('Water Data'!D6)))</f>
        <v/>
      </c>
      <c r="BT12" s="400" t="str">
        <f ca="1">+IF(OFFSET('Water Data'!$D$28,0,10*ROW('Water Data'!D6))="","",OFFSET('Water Data'!$D$28,0,10*ROW('Water Data'!D6)))</f>
        <v/>
      </c>
      <c r="BU12" s="400" t="str">
        <f ca="1">+IF(OFFSET('Water Data'!$D$29,0,10*ROW('Water Data'!D6))="","",OFFSET('Water Data'!$D$29,0,10*ROW('Water Data'!D6)))</f>
        <v>No</v>
      </c>
      <c r="BV12" s="400" t="str">
        <f ca="1">+IF(OFFSET('Water Data'!$E$27,0,10*ROW('Water Data'!E6))="","",OFFSET('Water Data'!$E$27,0,10*ROW('Water Data'!E6)))</f>
        <v/>
      </c>
      <c r="BW12" s="400" t="str">
        <f ca="1">+IF(OFFSET('Water Data'!$E$28,0,10*ROW('Water Data'!E6))="","",OFFSET('Water Data'!$E$28,0,10*ROW('Water Data'!E6)))</f>
        <v/>
      </c>
      <c r="BX12" s="400" t="str">
        <f ca="1">+IF(OFFSET('Water Data'!$E$29,0,10*ROW('Water Data'!E6))="","",OFFSET('Water Data'!$E$29,0,10*ROW('Water Data'!E6)))</f>
        <v/>
      </c>
      <c r="BY12" s="400" t="str">
        <f ca="1">+IF(OFFSET('Water Data'!$F$27,0,10*ROW('Water Data'!F6))="","",OFFSET('Water Data'!$F$27,0,10*ROW('Water Data'!F6)))</f>
        <v/>
      </c>
      <c r="BZ12" s="400" t="str">
        <f ca="1">+IF(OFFSET('Water Data'!$F$28,0,10*ROW('Water Data'!F6))="","",OFFSET('Water Data'!$F$28,0,10*ROW('Water Data'!F6)))</f>
        <v/>
      </c>
      <c r="CA12" s="400" t="str">
        <f ca="1">+IF(OFFSET('Water Data'!$F$29,0,10*ROW('Water Data'!F6))="","",OFFSET('Water Data'!$F$29,0,10*ROW('Water Data'!F6)))</f>
        <v/>
      </c>
      <c r="CB12" s="400" t="str">
        <f ca="1">+IF(OFFSET('Water Data'!$G$27,0,10*ROW('Water Data'!G6))="","",OFFSET('Water Data'!$G$27,0,10*ROW('Water Data'!G6)))</f>
        <v/>
      </c>
      <c r="CC12" s="400" t="str">
        <f ca="1">+IF(OFFSET('Water Data'!$G$28,0,10*ROW('Water Data'!G6))="","",OFFSET('Water Data'!$G$28,0,10*ROW('Water Data'!G6)))</f>
        <v/>
      </c>
      <c r="CD12" s="400" t="str">
        <f ca="1">+IF(OFFSET('Water Data'!$G$29,0,10*ROW('Water Data'!G6))="","",OFFSET('Water Data'!$G$29,0,10*ROW('Water Data'!G6)))</f>
        <v/>
      </c>
      <c r="CE12" s="400" t="str">
        <f ca="1">+IF(OFFSET('Water Data'!$H$27,0,10*ROW('Water Data'!H6))="","",OFFSET('Water Data'!$H$27,0,10*ROW('Water Data'!H6)))</f>
        <v/>
      </c>
      <c r="CF12" s="400" t="str">
        <f ca="1">+IF(OFFSET('Water Data'!$H$28,0,10*ROW('Water Data'!H6))="","",OFFSET('Water Data'!$H$28,0,10*ROW('Water Data'!H6)))</f>
        <v/>
      </c>
      <c r="CG12" s="400" t="str">
        <f ca="1">+IF(OFFSET('Water Data'!$H$29,0,10*ROW('Water Data'!H6))="","",OFFSET('Water Data'!$H$29,0,10*ROW('Water Data'!H6)))</f>
        <v>No</v>
      </c>
      <c r="CH12" s="400" t="str">
        <f ca="1">+IF(OFFSET('Water Data'!$I$27,0,10*ROW('Water Data'!I6))="","",OFFSET('Water Data'!$I$27,0,10*ROW('Water Data'!I6)))</f>
        <v/>
      </c>
      <c r="CI12" s="400" t="str">
        <f ca="1">+IF(OFFSET('Water Data'!$I$28,0,10*ROW('Water Data'!I6))="","",OFFSET('Water Data'!$I$28,0,10*ROW('Water Data'!I6)))</f>
        <v/>
      </c>
      <c r="CJ12" s="400" t="str">
        <f ca="1">+IF(OFFSET('Water Data'!$I$29,0,10*ROW('Water Data'!I6))="","",OFFSET('Water Data'!$I$29,0,10*ROW('Water Data'!I6)))</f>
        <v/>
      </c>
      <c r="CK12" s="400" t="str">
        <f ca="1">+IF(OFFSET('Sanitation Data'!$D$28,0,10*ROW('Sanitation Data'!D6))="","",OFFSET('Sanitation Data'!$D$28,0,10*ROW('Sanitation Data'!D6)))</f>
        <v/>
      </c>
      <c r="CL12" s="400" t="str">
        <f ca="1">+IF(OFFSET('Sanitation Data'!$D$29,0,10*ROW('Sanitation Data'!D6))="","",OFFSET('Sanitation Data'!$D$29,0,10*ROW('Sanitation Data'!D6)))</f>
        <v/>
      </c>
      <c r="CM12" s="400" t="str">
        <f ca="1">+IF(OFFSET('Sanitation Data'!$D$30,0,10*ROW('Sanitation Data'!D6))="","",OFFSET('Sanitation Data'!$D$30,0,10*ROW('Sanitation Data'!D6)))</f>
        <v/>
      </c>
      <c r="CN12" s="400" t="str">
        <f ca="1">+IF(OFFSET('Sanitation Data'!$D$31,0,10*ROW('Sanitation Data'!D6))="","",OFFSET('Sanitation Data'!$D$31,0,10*ROW('Sanitation Data'!D6)))</f>
        <v/>
      </c>
      <c r="CO12" s="400" t="str">
        <f ca="1">+IF(OFFSET('Sanitation Data'!$D$32,0,10*ROW('Sanitation Data'!D6))="","",OFFSET('Sanitation Data'!$D$32,0,10*ROW('Sanitation Data'!D6)))</f>
        <v/>
      </c>
      <c r="CP12" s="400" t="str">
        <f ca="1">+IF(OFFSET('Sanitation Data'!$E$28,0,10*ROW('Sanitation Data'!E6))="","",OFFSET('Sanitation Data'!$E$28,0,10*ROW('Sanitation Data'!E6)))</f>
        <v/>
      </c>
      <c r="CQ12" s="400" t="str">
        <f ca="1">+IF(OFFSET('Sanitation Data'!$E$29,0,10*ROW('Sanitation Data'!E6))="","",OFFSET('Sanitation Data'!$E$29,0,10*ROW('Sanitation Data'!E6)))</f>
        <v/>
      </c>
      <c r="CR12" s="400" t="str">
        <f ca="1">+IF(OFFSET('Sanitation Data'!$E$30,0,10*ROW('Sanitation Data'!E6))="","",OFFSET('Sanitation Data'!$E$30,0,10*ROW('Sanitation Data'!E6)))</f>
        <v/>
      </c>
      <c r="CS12" s="400" t="str">
        <f ca="1">+IF(OFFSET('Sanitation Data'!$E$31,0,10*ROW('Sanitation Data'!E6))="","",OFFSET('Sanitation Data'!$E$31,0,10*ROW('Sanitation Data'!E6)))</f>
        <v/>
      </c>
      <c r="CT12" s="400" t="str">
        <f ca="1">+IF(OFFSET('Sanitation Data'!$E$32,0,10*ROW('Sanitation Data'!E6))="","",OFFSET('Sanitation Data'!$E$32,0,10*ROW('Sanitation Data'!E6)))</f>
        <v/>
      </c>
      <c r="CU12" s="400" t="str">
        <f ca="1">+IF(OFFSET('Sanitation Data'!$F$28,0,10*ROW('Sanitation Data'!F6))="","",OFFSET('Sanitation Data'!$F$28,0,10*ROW('Sanitation Data'!F6)))</f>
        <v/>
      </c>
      <c r="CV12" s="400" t="str">
        <f ca="1">+IF(OFFSET('Sanitation Data'!$F$29,0,10*ROW('Sanitation Data'!F6))="","",OFFSET('Sanitation Data'!$F$29,0,10*ROW('Sanitation Data'!F6)))</f>
        <v/>
      </c>
      <c r="CW12" s="400" t="str">
        <f ca="1">+IF(OFFSET('Sanitation Data'!$F$30,0,10*ROW('Sanitation Data'!F6))="","",OFFSET('Sanitation Data'!$F$30,0,10*ROW('Sanitation Data'!F6)))</f>
        <v/>
      </c>
      <c r="CX12" s="400" t="str">
        <f ca="1">+IF(OFFSET('Sanitation Data'!$F$31,0,10*ROW('Sanitation Data'!F6))="","",OFFSET('Sanitation Data'!$F$31,0,10*ROW('Sanitation Data'!F6)))</f>
        <v/>
      </c>
      <c r="CY12" s="400" t="str">
        <f ca="1">+IF(OFFSET('Sanitation Data'!$F$32,0,10*ROW('Sanitation Data'!F6))="","",OFFSET('Sanitation Data'!$F$32,0,10*ROW('Sanitation Data'!F6)))</f>
        <v/>
      </c>
      <c r="CZ12" s="400" t="str">
        <f ca="1">+IF(OFFSET('Sanitation Data'!$G$28,0,10*ROW('Sanitation Data'!G6))="","",OFFSET('Sanitation Data'!$G$28,0,10*ROW('Sanitation Data'!G6)))</f>
        <v/>
      </c>
      <c r="DA12" s="400" t="str">
        <f ca="1">+IF(OFFSET('Sanitation Data'!$G$29,0,10*ROW('Sanitation Data'!G6))="","",OFFSET('Sanitation Data'!$G$29,0,10*ROW('Sanitation Data'!G6)))</f>
        <v/>
      </c>
      <c r="DB12" s="400" t="str">
        <f ca="1">+IF(OFFSET('Sanitation Data'!$G$30,0,10*ROW('Sanitation Data'!G6))="","",OFFSET('Sanitation Data'!$G$30,0,10*ROW('Sanitation Data'!G6)))</f>
        <v/>
      </c>
      <c r="DC12" s="400" t="str">
        <f ca="1">+IF(OFFSET('Sanitation Data'!$G$31,0,10*ROW('Sanitation Data'!G6))="","",OFFSET('Sanitation Data'!$G$31,0,10*ROW('Sanitation Data'!G6)))</f>
        <v/>
      </c>
      <c r="DD12" s="400" t="str">
        <f ca="1">+IF(OFFSET('Sanitation Data'!$G$32,0,10*ROW('Sanitation Data'!G6))="","",OFFSET('Sanitation Data'!$G$32,0,10*ROW('Sanitation Data'!G6)))</f>
        <v/>
      </c>
      <c r="DE12" s="400" t="str">
        <f ca="1">+IF(OFFSET('Sanitation Data'!$H$28,0,10*ROW('Sanitation Data'!H6))="","",OFFSET('Sanitation Data'!$H$28,0,10*ROW('Sanitation Data'!H6)))</f>
        <v/>
      </c>
      <c r="DF12" s="400" t="str">
        <f ca="1">+IF(OFFSET('Sanitation Data'!$H$29,0,10*ROW('Sanitation Data'!H6))="","",OFFSET('Sanitation Data'!$H$29,0,10*ROW('Sanitation Data'!H6)))</f>
        <v/>
      </c>
      <c r="DG12" s="400" t="str">
        <f ca="1">+IF(OFFSET('Sanitation Data'!$H$30,0,10*ROW('Sanitation Data'!H6))="","",OFFSET('Sanitation Data'!$H$30,0,10*ROW('Sanitation Data'!H6)))</f>
        <v/>
      </c>
      <c r="DH12" s="400" t="str">
        <f ca="1">+IF(OFFSET('Sanitation Data'!$H$31,0,10*ROW('Sanitation Data'!H6))="","",OFFSET('Sanitation Data'!$H$31,0,10*ROW('Sanitation Data'!H6)))</f>
        <v/>
      </c>
      <c r="DI12" s="400" t="str">
        <f ca="1">+IF(OFFSET('Sanitation Data'!$H$32,0,10*ROW('Sanitation Data'!H6))="","",OFFSET('Sanitation Data'!$H$32,0,10*ROW('Sanitation Data'!H6)))</f>
        <v/>
      </c>
      <c r="DJ12" s="400" t="str">
        <f ca="1">+IF(OFFSET('Sanitation Data'!$I$28,0,10*ROW('Sanitation Data'!I6))="","",OFFSET('Sanitation Data'!$I$28,0,10*ROW('Sanitation Data'!I6)))</f>
        <v/>
      </c>
      <c r="DK12" s="400" t="str">
        <f ca="1">+IF(OFFSET('Sanitation Data'!$I$29,0,10*ROW('Sanitation Data'!I6))="","",OFFSET('Sanitation Data'!$I$29,0,10*ROW('Sanitation Data'!I6)))</f>
        <v/>
      </c>
      <c r="DL12" s="400" t="str">
        <f ca="1">+IF(OFFSET('Sanitation Data'!$I$30,0,10*ROW('Sanitation Data'!I6))="","",OFFSET('Sanitation Data'!$I$30,0,10*ROW('Sanitation Data'!I6)))</f>
        <v/>
      </c>
      <c r="DM12" s="400" t="str">
        <f ca="1">+IF(OFFSET('Sanitation Data'!$I$31,0,10*ROW('Sanitation Data'!I6))="","",OFFSET('Sanitation Data'!$I$31,0,10*ROW('Sanitation Data'!I6)))</f>
        <v/>
      </c>
      <c r="DN12" s="400" t="str">
        <f ca="1">+IF(OFFSET('Sanitation Data'!$I$32,0,10*ROW('Sanitation Data'!I6))="","",OFFSET('Sanitation Data'!$I$32,0,10*ROW('Sanitation Data'!I6)))</f>
        <v/>
      </c>
      <c r="DO12" s="400" t="str">
        <f ca="1">+IF(OFFSET('Hygiene Data'!$D$11,0,10*ROW('Hygiene Data'!D6))="","",OFFSET('Hygiene Data'!$D$11,0,10*ROW('Hygiene Data'!D6)))</f>
        <v/>
      </c>
      <c r="DP12" s="400" t="str">
        <f ca="1">+IF(OFFSET('Hygiene Data'!$D$12,0,10*ROW('Hygiene Data'!D6))="","",OFFSET('Hygiene Data'!$D$12,0,10*ROW('Hygiene Data'!D6)))</f>
        <v/>
      </c>
      <c r="DQ12" s="400" t="str">
        <f ca="1">+IF(OFFSET('Hygiene Data'!$D$13,0,10*ROW('Hygiene Data'!D6))="","",OFFSET('Hygiene Data'!$D$13,0,10*ROW('Hygiene Data'!D6)))</f>
        <v>Yes</v>
      </c>
      <c r="DR12" s="400" t="str">
        <f ca="1">+IF(OFFSET('Hygiene Data'!$E$11,0,10*ROW('Hygiene Data'!E6))="","",OFFSET('Hygiene Data'!$E$11,0,10*ROW('Hygiene Data'!E6)))</f>
        <v/>
      </c>
      <c r="DS12" s="400" t="str">
        <f ca="1">+IF(OFFSET('Hygiene Data'!$E$12,0,10*ROW('Hygiene Data'!E6))="","",OFFSET('Hygiene Data'!$E$12,0,10*ROW('Hygiene Data'!E6)))</f>
        <v/>
      </c>
      <c r="DT12" s="400" t="str">
        <f ca="1">+IF(OFFSET('Hygiene Data'!$E$13,0,10*ROW('Hygiene Data'!E6))="","",OFFSET('Hygiene Data'!$E$13,0,10*ROW('Hygiene Data'!E6)))</f>
        <v/>
      </c>
      <c r="DU12" s="400" t="str">
        <f ca="1">+IF(OFFSET('Hygiene Data'!$F$11,0,10*ROW('Hygiene Data'!F6))="","",OFFSET('Hygiene Data'!$F$11,0,10*ROW('Hygiene Data'!F6)))</f>
        <v/>
      </c>
      <c r="DV12" s="400" t="str">
        <f ca="1">+IF(OFFSET('Hygiene Data'!$F$12,0,10*ROW('Hygiene Data'!F6))="","",OFFSET('Hygiene Data'!$F$12,0,10*ROW('Hygiene Data'!F6)))</f>
        <v/>
      </c>
      <c r="DW12" s="400" t="str">
        <f ca="1">+IF(OFFSET('Hygiene Data'!$F$13,0,10*ROW('Hygiene Data'!F6))="","",OFFSET('Hygiene Data'!$F$13,0,10*ROW('Hygiene Data'!F6)))</f>
        <v/>
      </c>
      <c r="DX12" s="400" t="str">
        <f ca="1">+IF(OFFSET('Hygiene Data'!$G$11,0,10*ROW('Hygiene Data'!G6))="","",OFFSET('Hygiene Data'!$G$11,0,10*ROW('Hygiene Data'!G6)))</f>
        <v/>
      </c>
      <c r="DY12" s="400" t="str">
        <f ca="1">+IF(OFFSET('Hygiene Data'!$G$12,0,10*ROW('Hygiene Data'!G6))="","",OFFSET('Hygiene Data'!$G$12,0,10*ROW('Hygiene Data'!G6)))</f>
        <v/>
      </c>
      <c r="DZ12" s="400" t="str">
        <f ca="1">+IF(OFFSET('Hygiene Data'!$G$13,0,10*ROW('Hygiene Data'!G6))="","",OFFSET('Hygiene Data'!$G$13,0,10*ROW('Hygiene Data'!G6)))</f>
        <v/>
      </c>
      <c r="EA12" s="400" t="str">
        <f ca="1">+IF(OFFSET('Hygiene Data'!$H$11,0,10*ROW('Hygiene Data'!H6))="","",OFFSET('Hygiene Data'!$H$11,0,10*ROW('Hygiene Data'!H6)))</f>
        <v/>
      </c>
      <c r="EB12" s="400" t="str">
        <f ca="1">+IF(OFFSET('Hygiene Data'!$H$12,0,10*ROW('Hygiene Data'!H6))="","",OFFSET('Hygiene Data'!$H$12,0,10*ROW('Hygiene Data'!H6)))</f>
        <v/>
      </c>
      <c r="EC12" s="400" t="str">
        <f ca="1">+IF(OFFSET('Hygiene Data'!$H$13,0,10*ROW('Hygiene Data'!H6))="","",OFFSET('Hygiene Data'!$H$13,0,10*ROW('Hygiene Data'!H6)))</f>
        <v>Yes</v>
      </c>
      <c r="ED12" s="400" t="str">
        <f ca="1">+IF(OFFSET('Hygiene Data'!$I$11,0,10*ROW('Hygiene Data'!I6))="","",OFFSET('Hygiene Data'!$I$11,0,10*ROW('Hygiene Data'!I6)))</f>
        <v/>
      </c>
      <c r="EE12" s="400" t="str">
        <f ca="1">+IF(OFFSET('Hygiene Data'!$I$12,0,10*ROW('Hygiene Data'!I6))="","",OFFSET('Hygiene Data'!$I$12,0,10*ROW('Hygiene Data'!I6)))</f>
        <v/>
      </c>
      <c r="EF12" s="400" t="str">
        <f ca="1">+IF(OFFSET('Hygiene Data'!$I$13,0,10*ROW('Hygiene Data'!I6))="","",OFFSET('Hygiene Data'!$I$13,0,10*ROW('Hygiene Data'!I6)))</f>
        <v/>
      </c>
    </row>
    <row r="13" spans="1:136" x14ac:dyDescent="0.25">
      <c r="A13" s="509" t="str">
        <f ca="1">+IF(OFFSET('Water Data'!$B$2,0,10*ROW('Water Data'!E7))="","",OFFSET('Water Data'!$B$2,0,10*ROW('Water Data'!E7)))</f>
        <v>TCD_2021_UIS</v>
      </c>
      <c r="B13" s="50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Autre</v>
      </c>
      <c r="C13" s="536">
        <f t="shared" ca="1" si="0"/>
        <v>2021</v>
      </c>
      <c r="D13" s="537"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37"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37">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35.797547206836448</v>
      </c>
      <c r="G13" s="53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37"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3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3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37"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3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37"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37"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3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37"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37"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37">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25.72</v>
      </c>
      <c r="S13" s="537"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37"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37">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46.30912439889282</v>
      </c>
      <c r="V13" s="538"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38"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38"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3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38">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19.38</v>
      </c>
      <c r="AA13" s="53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38"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38"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3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38"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3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38"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38"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3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38"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38"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38"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3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3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3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38"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38"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38"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3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38">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19.38</v>
      </c>
      <c r="AU13" s="538"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38"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38"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3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38"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39"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15">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54.044891040433541</v>
      </c>
      <c r="BB13" s="539"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3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3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3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3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3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3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3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39"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39"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39"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39">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52.19</v>
      </c>
      <c r="BN13" s="539"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39"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39">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55.979670402334605</v>
      </c>
      <c r="BQ13" s="539"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400" t="str">
        <f ca="1">+IF(OFFSET('Water Data'!$D$27,0,10*ROW('Water Data'!D7))="","",OFFSET('Water Data'!$D$27,0,10*ROW('Water Data'!D7)))</f>
        <v/>
      </c>
      <c r="BT13" s="400" t="str">
        <f ca="1">+IF(OFFSET('Water Data'!$D$28,0,10*ROW('Water Data'!D7))="","",OFFSET('Water Data'!$D$28,0,10*ROW('Water Data'!D7)))</f>
        <v/>
      </c>
      <c r="BU13" s="400" t="str">
        <f ca="1">+IF(OFFSET('Water Data'!$D$29,0,10*ROW('Water Data'!D7))="","",OFFSET('Water Data'!$D$29,0,10*ROW('Water Data'!D7)))</f>
        <v>Yes</v>
      </c>
      <c r="BV13" s="400" t="str">
        <f ca="1">+IF(OFFSET('Water Data'!$E$27,0,10*ROW('Water Data'!E7))="","",OFFSET('Water Data'!$E$27,0,10*ROW('Water Data'!E7)))</f>
        <v/>
      </c>
      <c r="BW13" s="400" t="str">
        <f ca="1">+IF(OFFSET('Water Data'!$E$28,0,10*ROW('Water Data'!E7))="","",OFFSET('Water Data'!$E$28,0,10*ROW('Water Data'!E7)))</f>
        <v/>
      </c>
      <c r="BX13" s="400" t="str">
        <f ca="1">+IF(OFFSET('Water Data'!$E$29,0,10*ROW('Water Data'!E7))="","",OFFSET('Water Data'!$E$29,0,10*ROW('Water Data'!E7)))</f>
        <v/>
      </c>
      <c r="BY13" s="400" t="str">
        <f ca="1">+IF(OFFSET('Water Data'!$F$27,0,10*ROW('Water Data'!F7))="","",OFFSET('Water Data'!$F$27,0,10*ROW('Water Data'!F7)))</f>
        <v/>
      </c>
      <c r="BZ13" s="400" t="str">
        <f ca="1">+IF(OFFSET('Water Data'!$F$28,0,10*ROW('Water Data'!F7))="","",OFFSET('Water Data'!$F$28,0,10*ROW('Water Data'!F7)))</f>
        <v/>
      </c>
      <c r="CA13" s="400" t="str">
        <f ca="1">+IF(OFFSET('Water Data'!$F$29,0,10*ROW('Water Data'!F7))="","",OFFSET('Water Data'!$F$29,0,10*ROW('Water Data'!F7)))</f>
        <v/>
      </c>
      <c r="CB13" s="400" t="str">
        <f ca="1">+IF(OFFSET('Water Data'!$G$27,0,10*ROW('Water Data'!G7))="","",OFFSET('Water Data'!$G$27,0,10*ROW('Water Data'!G7)))</f>
        <v/>
      </c>
      <c r="CC13" s="400" t="str">
        <f ca="1">+IF(OFFSET('Water Data'!$G$28,0,10*ROW('Water Data'!G7))="","",OFFSET('Water Data'!$G$28,0,10*ROW('Water Data'!G7)))</f>
        <v/>
      </c>
      <c r="CD13" s="400" t="str">
        <f ca="1">+IF(OFFSET('Water Data'!$G$29,0,10*ROW('Water Data'!G7))="","",OFFSET('Water Data'!$G$29,0,10*ROW('Water Data'!G7)))</f>
        <v/>
      </c>
      <c r="CE13" s="400" t="str">
        <f ca="1">+IF(OFFSET('Water Data'!$H$27,0,10*ROW('Water Data'!H7))="","",OFFSET('Water Data'!$H$27,0,10*ROW('Water Data'!H7)))</f>
        <v/>
      </c>
      <c r="CF13" s="400" t="str">
        <f ca="1">+IF(OFFSET('Water Data'!$H$28,0,10*ROW('Water Data'!H7))="","",OFFSET('Water Data'!$H$28,0,10*ROW('Water Data'!H7)))</f>
        <v/>
      </c>
      <c r="CG13" s="400" t="str">
        <f ca="1">+IF(OFFSET('Water Data'!$H$29,0,10*ROW('Water Data'!H7))="","",OFFSET('Water Data'!$H$29,0,10*ROW('Water Data'!H7)))</f>
        <v>Yes</v>
      </c>
      <c r="CH13" s="400" t="str">
        <f ca="1">+IF(OFFSET('Water Data'!$I$27,0,10*ROW('Water Data'!I7))="","",OFFSET('Water Data'!$I$27,0,10*ROW('Water Data'!I7)))</f>
        <v/>
      </c>
      <c r="CI13" s="400" t="str">
        <f ca="1">+IF(OFFSET('Water Data'!$I$28,0,10*ROW('Water Data'!I7))="","",OFFSET('Water Data'!$I$28,0,10*ROW('Water Data'!I7)))</f>
        <v/>
      </c>
      <c r="CJ13" s="400" t="str">
        <f ca="1">+IF(OFFSET('Water Data'!$I$29,0,10*ROW('Water Data'!I7))="","",OFFSET('Water Data'!$I$29,0,10*ROW('Water Data'!I7)))</f>
        <v>Yes</v>
      </c>
      <c r="CK13" s="400" t="str">
        <f ca="1">+IF(OFFSET('Sanitation Data'!$D$28,0,10*ROW('Sanitation Data'!D7))="","",OFFSET('Sanitation Data'!$D$28,0,10*ROW('Sanitation Data'!D7)))</f>
        <v/>
      </c>
      <c r="CL13" s="400" t="str">
        <f ca="1">+IF(OFFSET('Sanitation Data'!$D$29,0,10*ROW('Sanitation Data'!D7))="","",OFFSET('Sanitation Data'!$D$29,0,10*ROW('Sanitation Data'!D7)))</f>
        <v/>
      </c>
      <c r="CM13" s="400" t="str">
        <f ca="1">+IF(OFFSET('Sanitation Data'!$D$30,0,10*ROW('Sanitation Data'!D7))="","",OFFSET('Sanitation Data'!$D$30,0,10*ROW('Sanitation Data'!D7)))</f>
        <v/>
      </c>
      <c r="CN13" s="400" t="str">
        <f ca="1">+IF(OFFSET('Sanitation Data'!$D$31,0,10*ROW('Sanitation Data'!D7))="","",OFFSET('Sanitation Data'!$D$31,0,10*ROW('Sanitation Data'!D7)))</f>
        <v/>
      </c>
      <c r="CO13" s="400" t="str">
        <f ca="1">+IF(OFFSET('Sanitation Data'!$D$32,0,10*ROW('Sanitation Data'!D7))="","",OFFSET('Sanitation Data'!$D$32,0,10*ROW('Sanitation Data'!D7)))</f>
        <v>Yes</v>
      </c>
      <c r="CP13" s="400" t="str">
        <f ca="1">+IF(OFFSET('Sanitation Data'!$E$28,0,10*ROW('Sanitation Data'!E7))="","",OFFSET('Sanitation Data'!$E$28,0,10*ROW('Sanitation Data'!E7)))</f>
        <v/>
      </c>
      <c r="CQ13" s="400" t="str">
        <f ca="1">+IF(OFFSET('Sanitation Data'!$E$29,0,10*ROW('Sanitation Data'!E7))="","",OFFSET('Sanitation Data'!$E$29,0,10*ROW('Sanitation Data'!E7)))</f>
        <v/>
      </c>
      <c r="CR13" s="400" t="str">
        <f ca="1">+IF(OFFSET('Sanitation Data'!$E$30,0,10*ROW('Sanitation Data'!E7))="","",OFFSET('Sanitation Data'!$E$30,0,10*ROW('Sanitation Data'!E7)))</f>
        <v/>
      </c>
      <c r="CS13" s="400" t="str">
        <f ca="1">+IF(OFFSET('Sanitation Data'!$E$31,0,10*ROW('Sanitation Data'!E7))="","",OFFSET('Sanitation Data'!$E$31,0,10*ROW('Sanitation Data'!E7)))</f>
        <v/>
      </c>
      <c r="CT13" s="400" t="str">
        <f ca="1">+IF(OFFSET('Sanitation Data'!$E$32,0,10*ROW('Sanitation Data'!E7))="","",OFFSET('Sanitation Data'!$E$32,0,10*ROW('Sanitation Data'!E7)))</f>
        <v/>
      </c>
      <c r="CU13" s="400" t="str">
        <f ca="1">+IF(OFFSET('Sanitation Data'!$F$28,0,10*ROW('Sanitation Data'!F7))="","",OFFSET('Sanitation Data'!$F$28,0,10*ROW('Sanitation Data'!F7)))</f>
        <v/>
      </c>
      <c r="CV13" s="400" t="str">
        <f ca="1">+IF(OFFSET('Sanitation Data'!$F$29,0,10*ROW('Sanitation Data'!F7))="","",OFFSET('Sanitation Data'!$F$29,0,10*ROW('Sanitation Data'!F7)))</f>
        <v/>
      </c>
      <c r="CW13" s="400" t="str">
        <f ca="1">+IF(OFFSET('Sanitation Data'!$F$30,0,10*ROW('Sanitation Data'!F7))="","",OFFSET('Sanitation Data'!$F$30,0,10*ROW('Sanitation Data'!F7)))</f>
        <v/>
      </c>
      <c r="CX13" s="400" t="str">
        <f ca="1">+IF(OFFSET('Sanitation Data'!$F$31,0,10*ROW('Sanitation Data'!F7))="","",OFFSET('Sanitation Data'!$F$31,0,10*ROW('Sanitation Data'!F7)))</f>
        <v/>
      </c>
      <c r="CY13" s="400" t="str">
        <f ca="1">+IF(OFFSET('Sanitation Data'!$F$32,0,10*ROW('Sanitation Data'!F7))="","",OFFSET('Sanitation Data'!$F$32,0,10*ROW('Sanitation Data'!F7)))</f>
        <v/>
      </c>
      <c r="CZ13" s="400" t="str">
        <f ca="1">+IF(OFFSET('Sanitation Data'!$G$28,0,10*ROW('Sanitation Data'!G7))="","",OFFSET('Sanitation Data'!$G$28,0,10*ROW('Sanitation Data'!G7)))</f>
        <v/>
      </c>
      <c r="DA13" s="400" t="str">
        <f ca="1">+IF(OFFSET('Sanitation Data'!$G$29,0,10*ROW('Sanitation Data'!G7))="","",OFFSET('Sanitation Data'!$G$29,0,10*ROW('Sanitation Data'!G7)))</f>
        <v/>
      </c>
      <c r="DB13" s="400" t="str">
        <f ca="1">+IF(OFFSET('Sanitation Data'!$G$30,0,10*ROW('Sanitation Data'!G7))="","",OFFSET('Sanitation Data'!$G$30,0,10*ROW('Sanitation Data'!G7)))</f>
        <v/>
      </c>
      <c r="DC13" s="400" t="str">
        <f ca="1">+IF(OFFSET('Sanitation Data'!$G$31,0,10*ROW('Sanitation Data'!G7))="","",OFFSET('Sanitation Data'!$G$31,0,10*ROW('Sanitation Data'!G7)))</f>
        <v/>
      </c>
      <c r="DD13" s="400" t="str">
        <f ca="1">+IF(OFFSET('Sanitation Data'!$G$32,0,10*ROW('Sanitation Data'!G7))="","",OFFSET('Sanitation Data'!$G$32,0,10*ROW('Sanitation Data'!G7)))</f>
        <v/>
      </c>
      <c r="DE13" s="400" t="str">
        <f ca="1">+IF(OFFSET('Sanitation Data'!$H$28,0,10*ROW('Sanitation Data'!H7))="","",OFFSET('Sanitation Data'!$H$28,0,10*ROW('Sanitation Data'!H7)))</f>
        <v/>
      </c>
      <c r="DF13" s="400" t="str">
        <f ca="1">+IF(OFFSET('Sanitation Data'!$H$29,0,10*ROW('Sanitation Data'!H7))="","",OFFSET('Sanitation Data'!$H$29,0,10*ROW('Sanitation Data'!H7)))</f>
        <v/>
      </c>
      <c r="DG13" s="400" t="str">
        <f ca="1">+IF(OFFSET('Sanitation Data'!$H$30,0,10*ROW('Sanitation Data'!H7))="","",OFFSET('Sanitation Data'!$H$30,0,10*ROW('Sanitation Data'!H7)))</f>
        <v/>
      </c>
      <c r="DH13" s="400" t="str">
        <f ca="1">+IF(OFFSET('Sanitation Data'!$H$31,0,10*ROW('Sanitation Data'!H7))="","",OFFSET('Sanitation Data'!$H$31,0,10*ROW('Sanitation Data'!H7)))</f>
        <v/>
      </c>
      <c r="DI13" s="400" t="str">
        <f ca="1">+IF(OFFSET('Sanitation Data'!$H$32,0,10*ROW('Sanitation Data'!H7))="","",OFFSET('Sanitation Data'!$H$32,0,10*ROW('Sanitation Data'!H7)))</f>
        <v>Yes</v>
      </c>
      <c r="DJ13" s="400" t="str">
        <f ca="1">+IF(OFFSET('Sanitation Data'!$I$28,0,10*ROW('Sanitation Data'!I7))="","",OFFSET('Sanitation Data'!$I$28,0,10*ROW('Sanitation Data'!I7)))</f>
        <v/>
      </c>
      <c r="DK13" s="400" t="str">
        <f ca="1">+IF(OFFSET('Sanitation Data'!$I$29,0,10*ROW('Sanitation Data'!I7))="","",OFFSET('Sanitation Data'!$I$29,0,10*ROW('Sanitation Data'!I7)))</f>
        <v/>
      </c>
      <c r="DL13" s="400" t="str">
        <f ca="1">+IF(OFFSET('Sanitation Data'!$I$30,0,10*ROW('Sanitation Data'!I7))="","",OFFSET('Sanitation Data'!$I$30,0,10*ROW('Sanitation Data'!I7)))</f>
        <v/>
      </c>
      <c r="DM13" s="400" t="str">
        <f ca="1">+IF(OFFSET('Sanitation Data'!$I$31,0,10*ROW('Sanitation Data'!I7))="","",OFFSET('Sanitation Data'!$I$31,0,10*ROW('Sanitation Data'!I7)))</f>
        <v/>
      </c>
      <c r="DN13" s="400" t="str">
        <f ca="1">+IF(OFFSET('Sanitation Data'!$I$32,0,10*ROW('Sanitation Data'!I7))="","",OFFSET('Sanitation Data'!$I$32,0,10*ROW('Sanitation Data'!I7)))</f>
        <v/>
      </c>
      <c r="DO13" s="400" t="str">
        <f ca="1">+IF(OFFSET('Hygiene Data'!$D$11,0,10*ROW('Hygiene Data'!D7))="","",OFFSET('Hygiene Data'!$D$11,0,10*ROW('Hygiene Data'!D7)))</f>
        <v/>
      </c>
      <c r="DP13" s="400" t="str">
        <f ca="1">+IF(OFFSET('Hygiene Data'!$D$12,0,10*ROW('Hygiene Data'!D7))="","",OFFSET('Hygiene Data'!$D$12,0,10*ROW('Hygiene Data'!D7)))</f>
        <v>Yes</v>
      </c>
      <c r="DQ13" s="400" t="str">
        <f ca="1">+IF(OFFSET('Hygiene Data'!$D$13,0,10*ROW('Hygiene Data'!D7))="","",OFFSET('Hygiene Data'!$D$13,0,10*ROW('Hygiene Data'!D7)))</f>
        <v/>
      </c>
      <c r="DR13" s="400" t="str">
        <f ca="1">+IF(OFFSET('Hygiene Data'!$E$11,0,10*ROW('Hygiene Data'!E7))="","",OFFSET('Hygiene Data'!$E$11,0,10*ROW('Hygiene Data'!E7)))</f>
        <v/>
      </c>
      <c r="DS13" s="400" t="str">
        <f ca="1">+IF(OFFSET('Hygiene Data'!$E$12,0,10*ROW('Hygiene Data'!E7))="","",OFFSET('Hygiene Data'!$E$12,0,10*ROW('Hygiene Data'!E7)))</f>
        <v/>
      </c>
      <c r="DT13" s="400" t="str">
        <f ca="1">+IF(OFFSET('Hygiene Data'!$E$13,0,10*ROW('Hygiene Data'!E7))="","",OFFSET('Hygiene Data'!$E$13,0,10*ROW('Hygiene Data'!E7)))</f>
        <v/>
      </c>
      <c r="DU13" s="400" t="str">
        <f ca="1">+IF(OFFSET('Hygiene Data'!$F$11,0,10*ROW('Hygiene Data'!F7))="","",OFFSET('Hygiene Data'!$F$11,0,10*ROW('Hygiene Data'!F7)))</f>
        <v/>
      </c>
      <c r="DV13" s="400" t="str">
        <f ca="1">+IF(OFFSET('Hygiene Data'!$F$12,0,10*ROW('Hygiene Data'!F7))="","",OFFSET('Hygiene Data'!$F$12,0,10*ROW('Hygiene Data'!F7)))</f>
        <v/>
      </c>
      <c r="DW13" s="400" t="str">
        <f ca="1">+IF(OFFSET('Hygiene Data'!$F$13,0,10*ROW('Hygiene Data'!F7))="","",OFFSET('Hygiene Data'!$F$13,0,10*ROW('Hygiene Data'!F7)))</f>
        <v/>
      </c>
      <c r="DX13" s="400" t="str">
        <f ca="1">+IF(OFFSET('Hygiene Data'!$G$11,0,10*ROW('Hygiene Data'!G7))="","",OFFSET('Hygiene Data'!$G$11,0,10*ROW('Hygiene Data'!G7)))</f>
        <v/>
      </c>
      <c r="DY13" s="400" t="str">
        <f ca="1">+IF(OFFSET('Hygiene Data'!$G$12,0,10*ROW('Hygiene Data'!G7))="","",OFFSET('Hygiene Data'!$G$12,0,10*ROW('Hygiene Data'!G7)))</f>
        <v/>
      </c>
      <c r="DZ13" s="400" t="str">
        <f ca="1">+IF(OFFSET('Hygiene Data'!$G$13,0,10*ROW('Hygiene Data'!G7))="","",OFFSET('Hygiene Data'!$G$13,0,10*ROW('Hygiene Data'!G7)))</f>
        <v/>
      </c>
      <c r="EA13" s="400" t="str">
        <f ca="1">+IF(OFFSET('Hygiene Data'!$H$11,0,10*ROW('Hygiene Data'!H7))="","",OFFSET('Hygiene Data'!$H$11,0,10*ROW('Hygiene Data'!H7)))</f>
        <v/>
      </c>
      <c r="EB13" s="400" t="str">
        <f ca="1">+IF(OFFSET('Hygiene Data'!$H$12,0,10*ROW('Hygiene Data'!H7))="","",OFFSET('Hygiene Data'!$H$12,0,10*ROW('Hygiene Data'!H7)))</f>
        <v>Yes</v>
      </c>
      <c r="EC13" s="400" t="str">
        <f ca="1">+IF(OFFSET('Hygiene Data'!$H$13,0,10*ROW('Hygiene Data'!H7))="","",OFFSET('Hygiene Data'!$H$13,0,10*ROW('Hygiene Data'!H7)))</f>
        <v/>
      </c>
      <c r="ED13" s="400" t="str">
        <f ca="1">+IF(OFFSET('Hygiene Data'!$I$11,0,10*ROW('Hygiene Data'!I7))="","",OFFSET('Hygiene Data'!$I$11,0,10*ROW('Hygiene Data'!I7)))</f>
        <v/>
      </c>
      <c r="EE13" s="400" t="str">
        <f ca="1">+IF(OFFSET('Hygiene Data'!$I$12,0,10*ROW('Hygiene Data'!I7))="","",OFFSET('Hygiene Data'!$I$12,0,10*ROW('Hygiene Data'!I7)))</f>
        <v>Yes</v>
      </c>
      <c r="EF13" s="400" t="str">
        <f ca="1">+IF(OFFSET('Hygiene Data'!$I$13,0,10*ROW('Hygiene Data'!I7))="","",OFFSET('Hygiene Data'!$I$13,0,10*ROW('Hygiene Data'!I7)))</f>
        <v/>
      </c>
    </row>
    <row r="14" spans="1:136" x14ac:dyDescent="0.25">
      <c r="A14" s="509" t="str">
        <f ca="1">+IF(OFFSET('Water Data'!$B$2,0,10*ROW('Water Data'!E8))="","",OFFSET('Water Data'!$B$2,0,10*ROW('Water Data'!E8)))</f>
        <v>TCD_2022_EMIS</v>
      </c>
      <c r="B14" s="50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EMIS</v>
      </c>
      <c r="C14" s="536">
        <f t="shared" ca="1" si="0"/>
        <v>2022</v>
      </c>
      <c r="D14" s="537">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59.865025803890433</v>
      </c>
      <c r="E14" s="537">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43.795156808257239</v>
      </c>
      <c r="F14" s="537">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28.827916181928988</v>
      </c>
      <c r="G14" s="537">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57.856093979441994</v>
      </c>
      <c r="H14" s="537">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53.340675477239358</v>
      </c>
      <c r="I14" s="537">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84.54214275914785</v>
      </c>
      <c r="J14" s="537">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33.209851822186621</v>
      </c>
      <c r="K14" s="537">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26.131357629154991</v>
      </c>
      <c r="L14" s="537">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23.371948289191298</v>
      </c>
      <c r="M14" s="537">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86.591276252019384</v>
      </c>
      <c r="N14" s="537">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83.037156704361877</v>
      </c>
      <c r="O14" s="537">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78.234634581534991</v>
      </c>
      <c r="P14" s="537">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58.483633934535739</v>
      </c>
      <c r="Q14" s="537">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41.766867067468269</v>
      </c>
      <c r="R14" s="537">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26.274245616685491</v>
      </c>
      <c r="S14" s="537"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37"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37"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38"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38"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38"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3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38"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3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38"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38"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3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38"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3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38"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38"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3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38"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3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3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3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3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3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38"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38"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38"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3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38"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38"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38"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38"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3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38"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39">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72.720440881763523</v>
      </c>
      <c r="BA14" s="615">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60.470941883767537</v>
      </c>
      <c r="BB14" s="539"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3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3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3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3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3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3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39" t="str">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[127]</v>
      </c>
      <c r="BJ14" s="53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3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39">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72.720440881763523</v>
      </c>
      <c r="BM14" s="539">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60.470941883767537</v>
      </c>
      <c r="BN14" s="539"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39"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39"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39"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400" t="str">
        <f ca="1">+IF(OFFSET('Water Data'!$D$27,0,10*ROW('Water Data'!D8))="","",OFFSET('Water Data'!$D$27,0,10*ROW('Water Data'!D8)))</f>
        <v>Yes</v>
      </c>
      <c r="BT14" s="400" t="str">
        <f ca="1">+IF(OFFSET('Water Data'!$D$28,0,10*ROW('Water Data'!D8))="","",OFFSET('Water Data'!$D$28,0,10*ROW('Water Data'!D8)))</f>
        <v>Yes</v>
      </c>
      <c r="BU14" s="400" t="str">
        <f ca="1">+IF(OFFSET('Water Data'!$D$29,0,10*ROW('Water Data'!D8))="","",OFFSET('Water Data'!$D$29,0,10*ROW('Water Data'!D8)))</f>
        <v>Yes</v>
      </c>
      <c r="BV14" s="400" t="str">
        <f ca="1">+IF(OFFSET('Water Data'!$E$27,0,10*ROW('Water Data'!E8))="","",OFFSET('Water Data'!$E$27,0,10*ROW('Water Data'!E8)))</f>
        <v>Yes</v>
      </c>
      <c r="BW14" s="400" t="str">
        <f ca="1">+IF(OFFSET('Water Data'!$E$28,0,10*ROW('Water Data'!E8))="","",OFFSET('Water Data'!$E$28,0,10*ROW('Water Data'!E8)))</f>
        <v>Yes</v>
      </c>
      <c r="BX14" s="400" t="str">
        <f ca="1">+IF(OFFSET('Water Data'!$E$29,0,10*ROW('Water Data'!E8))="","",OFFSET('Water Data'!$E$29,0,10*ROW('Water Data'!E8)))</f>
        <v>Yes</v>
      </c>
      <c r="BY14" s="400" t="str">
        <f ca="1">+IF(OFFSET('Water Data'!$F$27,0,10*ROW('Water Data'!F8))="","",OFFSET('Water Data'!$F$27,0,10*ROW('Water Data'!F8)))</f>
        <v>Yes</v>
      </c>
      <c r="BZ14" s="400" t="str">
        <f ca="1">+IF(OFFSET('Water Data'!$F$28,0,10*ROW('Water Data'!F8))="","",OFFSET('Water Data'!$F$28,0,10*ROW('Water Data'!F8)))</f>
        <v>Yes</v>
      </c>
      <c r="CA14" s="400" t="str">
        <f ca="1">+IF(OFFSET('Water Data'!$F$29,0,10*ROW('Water Data'!F8))="","",OFFSET('Water Data'!$F$29,0,10*ROW('Water Data'!F8)))</f>
        <v>Yes</v>
      </c>
      <c r="CB14" s="400" t="str">
        <f ca="1">+IF(OFFSET('Water Data'!$G$27,0,10*ROW('Water Data'!G8))="","",OFFSET('Water Data'!$G$27,0,10*ROW('Water Data'!G8)))</f>
        <v>Yes</v>
      </c>
      <c r="CC14" s="400" t="str">
        <f ca="1">+IF(OFFSET('Water Data'!$G$28,0,10*ROW('Water Data'!G8))="","",OFFSET('Water Data'!$G$28,0,10*ROW('Water Data'!G8)))</f>
        <v>Yes</v>
      </c>
      <c r="CD14" s="400" t="str">
        <f ca="1">+IF(OFFSET('Water Data'!$G$29,0,10*ROW('Water Data'!G8))="","",OFFSET('Water Data'!$G$29,0,10*ROW('Water Data'!G8)))</f>
        <v>Yes</v>
      </c>
      <c r="CE14" s="400" t="str">
        <f ca="1">+IF(OFFSET('Water Data'!$H$27,0,10*ROW('Water Data'!H8))="","",OFFSET('Water Data'!$H$27,0,10*ROW('Water Data'!H8)))</f>
        <v>Yes</v>
      </c>
      <c r="CF14" s="400" t="str">
        <f ca="1">+IF(OFFSET('Water Data'!$H$28,0,10*ROW('Water Data'!H8))="","",OFFSET('Water Data'!$H$28,0,10*ROW('Water Data'!H8)))</f>
        <v>Yes</v>
      </c>
      <c r="CG14" s="400" t="str">
        <f ca="1">+IF(OFFSET('Water Data'!$H$29,0,10*ROW('Water Data'!H8))="","",OFFSET('Water Data'!$H$29,0,10*ROW('Water Data'!H8)))</f>
        <v>Yes</v>
      </c>
      <c r="CH14" s="400" t="str">
        <f ca="1">+IF(OFFSET('Water Data'!$I$27,0,10*ROW('Water Data'!I8))="","",OFFSET('Water Data'!$I$27,0,10*ROW('Water Data'!I8)))</f>
        <v/>
      </c>
      <c r="CI14" s="400" t="str">
        <f ca="1">+IF(OFFSET('Water Data'!$I$28,0,10*ROW('Water Data'!I8))="","",OFFSET('Water Data'!$I$28,0,10*ROW('Water Data'!I8)))</f>
        <v/>
      </c>
      <c r="CJ14" s="400" t="str">
        <f ca="1">+IF(OFFSET('Water Data'!$I$29,0,10*ROW('Water Data'!I8))="","",OFFSET('Water Data'!$I$29,0,10*ROW('Water Data'!I8)))</f>
        <v/>
      </c>
      <c r="CK14" s="400" t="str">
        <f ca="1">+IF(OFFSET('Sanitation Data'!$D$28,0,10*ROW('Sanitation Data'!D8))="","",OFFSET('Sanitation Data'!$D$28,0,10*ROW('Sanitation Data'!D8)))</f>
        <v/>
      </c>
      <c r="CL14" s="400" t="str">
        <f ca="1">+IF(OFFSET('Sanitation Data'!$D$29,0,10*ROW('Sanitation Data'!D8))="","",OFFSET('Sanitation Data'!$D$29,0,10*ROW('Sanitation Data'!D8)))</f>
        <v/>
      </c>
      <c r="CM14" s="400" t="str">
        <f ca="1">+IF(OFFSET('Sanitation Data'!$D$30,0,10*ROW('Sanitation Data'!D8))="","",OFFSET('Sanitation Data'!$D$30,0,10*ROW('Sanitation Data'!D8)))</f>
        <v/>
      </c>
      <c r="CN14" s="400" t="str">
        <f ca="1">+IF(OFFSET('Sanitation Data'!$D$31,0,10*ROW('Sanitation Data'!D8))="","",OFFSET('Sanitation Data'!$D$31,0,10*ROW('Sanitation Data'!D8)))</f>
        <v/>
      </c>
      <c r="CO14" s="400" t="str">
        <f ca="1">+IF(OFFSET('Sanitation Data'!$D$32,0,10*ROW('Sanitation Data'!D8))="","",OFFSET('Sanitation Data'!$D$32,0,10*ROW('Sanitation Data'!D8)))</f>
        <v/>
      </c>
      <c r="CP14" s="400" t="str">
        <f ca="1">+IF(OFFSET('Sanitation Data'!$E$28,0,10*ROW('Sanitation Data'!E8))="","",OFFSET('Sanitation Data'!$E$28,0,10*ROW('Sanitation Data'!E8)))</f>
        <v/>
      </c>
      <c r="CQ14" s="400" t="str">
        <f ca="1">+IF(OFFSET('Sanitation Data'!$E$29,0,10*ROW('Sanitation Data'!E8))="","",OFFSET('Sanitation Data'!$E$29,0,10*ROW('Sanitation Data'!E8)))</f>
        <v/>
      </c>
      <c r="CR14" s="400" t="str">
        <f ca="1">+IF(OFFSET('Sanitation Data'!$E$30,0,10*ROW('Sanitation Data'!E8))="","",OFFSET('Sanitation Data'!$E$30,0,10*ROW('Sanitation Data'!E8)))</f>
        <v/>
      </c>
      <c r="CS14" s="400" t="str">
        <f ca="1">+IF(OFFSET('Sanitation Data'!$E$31,0,10*ROW('Sanitation Data'!E8))="","",OFFSET('Sanitation Data'!$E$31,0,10*ROW('Sanitation Data'!E8)))</f>
        <v/>
      </c>
      <c r="CT14" s="400" t="str">
        <f ca="1">+IF(OFFSET('Sanitation Data'!$E$32,0,10*ROW('Sanitation Data'!E8))="","",OFFSET('Sanitation Data'!$E$32,0,10*ROW('Sanitation Data'!E8)))</f>
        <v/>
      </c>
      <c r="CU14" s="400" t="str">
        <f ca="1">+IF(OFFSET('Sanitation Data'!$F$28,0,10*ROW('Sanitation Data'!F8))="","",OFFSET('Sanitation Data'!$F$28,0,10*ROW('Sanitation Data'!F8)))</f>
        <v/>
      </c>
      <c r="CV14" s="400" t="str">
        <f ca="1">+IF(OFFSET('Sanitation Data'!$F$29,0,10*ROW('Sanitation Data'!F8))="","",OFFSET('Sanitation Data'!$F$29,0,10*ROW('Sanitation Data'!F8)))</f>
        <v/>
      </c>
      <c r="CW14" s="400" t="str">
        <f ca="1">+IF(OFFSET('Sanitation Data'!$F$30,0,10*ROW('Sanitation Data'!F8))="","",OFFSET('Sanitation Data'!$F$30,0,10*ROW('Sanitation Data'!F8)))</f>
        <v/>
      </c>
      <c r="CX14" s="400" t="str">
        <f ca="1">+IF(OFFSET('Sanitation Data'!$F$31,0,10*ROW('Sanitation Data'!F8))="","",OFFSET('Sanitation Data'!$F$31,0,10*ROW('Sanitation Data'!F8)))</f>
        <v/>
      </c>
      <c r="CY14" s="400" t="str">
        <f ca="1">+IF(OFFSET('Sanitation Data'!$F$32,0,10*ROW('Sanitation Data'!F8))="","",OFFSET('Sanitation Data'!$F$32,0,10*ROW('Sanitation Data'!F8)))</f>
        <v/>
      </c>
      <c r="CZ14" s="400" t="str">
        <f ca="1">+IF(OFFSET('Sanitation Data'!$G$28,0,10*ROW('Sanitation Data'!G8))="","",OFFSET('Sanitation Data'!$G$28,0,10*ROW('Sanitation Data'!G8)))</f>
        <v/>
      </c>
      <c r="DA14" s="400" t="str">
        <f ca="1">+IF(OFFSET('Sanitation Data'!$G$29,0,10*ROW('Sanitation Data'!G8))="","",OFFSET('Sanitation Data'!$G$29,0,10*ROW('Sanitation Data'!G8)))</f>
        <v/>
      </c>
      <c r="DB14" s="400" t="str">
        <f ca="1">+IF(OFFSET('Sanitation Data'!$G$30,0,10*ROW('Sanitation Data'!G8))="","",OFFSET('Sanitation Data'!$G$30,0,10*ROW('Sanitation Data'!G8)))</f>
        <v/>
      </c>
      <c r="DC14" s="400" t="str">
        <f ca="1">+IF(OFFSET('Sanitation Data'!$G$31,0,10*ROW('Sanitation Data'!G8))="","",OFFSET('Sanitation Data'!$G$31,0,10*ROW('Sanitation Data'!G8)))</f>
        <v/>
      </c>
      <c r="DD14" s="400" t="str">
        <f ca="1">+IF(OFFSET('Sanitation Data'!$G$32,0,10*ROW('Sanitation Data'!G8))="","",OFFSET('Sanitation Data'!$G$32,0,10*ROW('Sanitation Data'!G8)))</f>
        <v/>
      </c>
      <c r="DE14" s="400" t="str">
        <f ca="1">+IF(OFFSET('Sanitation Data'!$H$28,0,10*ROW('Sanitation Data'!H8))="","",OFFSET('Sanitation Data'!$H$28,0,10*ROW('Sanitation Data'!H8)))</f>
        <v/>
      </c>
      <c r="DF14" s="400" t="str">
        <f ca="1">+IF(OFFSET('Sanitation Data'!$H$29,0,10*ROW('Sanitation Data'!H8))="","",OFFSET('Sanitation Data'!$H$29,0,10*ROW('Sanitation Data'!H8)))</f>
        <v/>
      </c>
      <c r="DG14" s="400" t="str">
        <f ca="1">+IF(OFFSET('Sanitation Data'!$H$30,0,10*ROW('Sanitation Data'!H8))="","",OFFSET('Sanitation Data'!$H$30,0,10*ROW('Sanitation Data'!H8)))</f>
        <v/>
      </c>
      <c r="DH14" s="400" t="str">
        <f ca="1">+IF(OFFSET('Sanitation Data'!$H$31,0,10*ROW('Sanitation Data'!H8))="","",OFFSET('Sanitation Data'!$H$31,0,10*ROW('Sanitation Data'!H8)))</f>
        <v/>
      </c>
      <c r="DI14" s="400" t="str">
        <f ca="1">+IF(OFFSET('Sanitation Data'!$H$32,0,10*ROW('Sanitation Data'!H8))="","",OFFSET('Sanitation Data'!$H$32,0,10*ROW('Sanitation Data'!H8)))</f>
        <v/>
      </c>
      <c r="DJ14" s="400" t="str">
        <f ca="1">+IF(OFFSET('Sanitation Data'!$I$28,0,10*ROW('Sanitation Data'!I8))="","",OFFSET('Sanitation Data'!$I$28,0,10*ROW('Sanitation Data'!I8)))</f>
        <v/>
      </c>
      <c r="DK14" s="400" t="str">
        <f ca="1">+IF(OFFSET('Sanitation Data'!$I$29,0,10*ROW('Sanitation Data'!I8))="","",OFFSET('Sanitation Data'!$I$29,0,10*ROW('Sanitation Data'!I8)))</f>
        <v/>
      </c>
      <c r="DL14" s="400" t="str">
        <f ca="1">+IF(OFFSET('Sanitation Data'!$I$30,0,10*ROW('Sanitation Data'!I8))="","",OFFSET('Sanitation Data'!$I$30,0,10*ROW('Sanitation Data'!I8)))</f>
        <v/>
      </c>
      <c r="DM14" s="400" t="str">
        <f ca="1">+IF(OFFSET('Sanitation Data'!$I$31,0,10*ROW('Sanitation Data'!I8))="","",OFFSET('Sanitation Data'!$I$31,0,10*ROW('Sanitation Data'!I8)))</f>
        <v/>
      </c>
      <c r="DN14" s="400" t="str">
        <f ca="1">+IF(OFFSET('Sanitation Data'!$I$32,0,10*ROW('Sanitation Data'!I8))="","",OFFSET('Sanitation Data'!$I$32,0,10*ROW('Sanitation Data'!I8)))</f>
        <v/>
      </c>
      <c r="DO14" s="400" t="str">
        <f ca="1">+IF(OFFSET('Hygiene Data'!$D$11,0,10*ROW('Hygiene Data'!D8))="","",OFFSET('Hygiene Data'!$D$11,0,10*ROW('Hygiene Data'!D8)))</f>
        <v>Yes</v>
      </c>
      <c r="DP14" s="400" t="str">
        <f ca="1">+IF(OFFSET('Hygiene Data'!$D$12,0,10*ROW('Hygiene Data'!D8))="","",OFFSET('Hygiene Data'!$D$12,0,10*ROW('Hygiene Data'!D8)))</f>
        <v>Yes</v>
      </c>
      <c r="DQ14" s="400" t="str">
        <f ca="1">+IF(OFFSET('Hygiene Data'!$D$13,0,10*ROW('Hygiene Data'!D8))="","",OFFSET('Hygiene Data'!$D$13,0,10*ROW('Hygiene Data'!D8)))</f>
        <v/>
      </c>
      <c r="DR14" s="400" t="str">
        <f ca="1">+IF(OFFSET('Hygiene Data'!$E$11,0,10*ROW('Hygiene Data'!E8))="","",OFFSET('Hygiene Data'!$E$11,0,10*ROW('Hygiene Data'!E8)))</f>
        <v/>
      </c>
      <c r="DS14" s="400" t="str">
        <f ca="1">+IF(OFFSET('Hygiene Data'!$E$12,0,10*ROW('Hygiene Data'!E8))="","",OFFSET('Hygiene Data'!$E$12,0,10*ROW('Hygiene Data'!E8)))</f>
        <v/>
      </c>
      <c r="DT14" s="400" t="str">
        <f ca="1">+IF(OFFSET('Hygiene Data'!$E$13,0,10*ROW('Hygiene Data'!E8))="","",OFFSET('Hygiene Data'!$E$13,0,10*ROW('Hygiene Data'!E8)))</f>
        <v/>
      </c>
      <c r="DU14" s="400" t="str">
        <f ca="1">+IF(OFFSET('Hygiene Data'!$F$11,0,10*ROW('Hygiene Data'!F8))="","",OFFSET('Hygiene Data'!$F$11,0,10*ROW('Hygiene Data'!F8)))</f>
        <v/>
      </c>
      <c r="DV14" s="400" t="str">
        <f ca="1">+IF(OFFSET('Hygiene Data'!$F$12,0,10*ROW('Hygiene Data'!F8))="","",OFFSET('Hygiene Data'!$F$12,0,10*ROW('Hygiene Data'!F8)))</f>
        <v/>
      </c>
      <c r="DW14" s="400" t="str">
        <f ca="1">+IF(OFFSET('Hygiene Data'!$F$13,0,10*ROW('Hygiene Data'!F8))="","",OFFSET('Hygiene Data'!$F$13,0,10*ROW('Hygiene Data'!F8)))</f>
        <v/>
      </c>
      <c r="DX14" s="400" t="str">
        <f ca="1">+IF(OFFSET('Hygiene Data'!$G$11,0,10*ROW('Hygiene Data'!G8))="","",OFFSET('Hygiene Data'!$G$11,0,10*ROW('Hygiene Data'!G8)))</f>
        <v>No</v>
      </c>
      <c r="DY14" s="400" t="str">
        <f ca="1">+IF(OFFSET('Hygiene Data'!$G$12,0,10*ROW('Hygiene Data'!G8))="","",OFFSET('Hygiene Data'!$G$12,0,10*ROW('Hygiene Data'!G8)))</f>
        <v/>
      </c>
      <c r="DZ14" s="400" t="str">
        <f ca="1">+IF(OFFSET('Hygiene Data'!$G$13,0,10*ROW('Hygiene Data'!G8))="","",OFFSET('Hygiene Data'!$G$13,0,10*ROW('Hygiene Data'!G8)))</f>
        <v/>
      </c>
      <c r="EA14" s="400" t="str">
        <f ca="1">+IF(OFFSET('Hygiene Data'!$H$11,0,10*ROW('Hygiene Data'!H8))="","",OFFSET('Hygiene Data'!$H$11,0,10*ROW('Hygiene Data'!H8)))</f>
        <v>Yes</v>
      </c>
      <c r="EB14" s="400" t="str">
        <f ca="1">+IF(OFFSET('Hygiene Data'!$H$12,0,10*ROW('Hygiene Data'!H8))="","",OFFSET('Hygiene Data'!$H$12,0,10*ROW('Hygiene Data'!H8)))</f>
        <v>Yes</v>
      </c>
      <c r="EC14" s="400" t="str">
        <f ca="1">+IF(OFFSET('Hygiene Data'!$H$13,0,10*ROW('Hygiene Data'!H8))="","",OFFSET('Hygiene Data'!$H$13,0,10*ROW('Hygiene Data'!H8)))</f>
        <v/>
      </c>
      <c r="ED14" s="400" t="str">
        <f ca="1">+IF(OFFSET('Hygiene Data'!$I$11,0,10*ROW('Hygiene Data'!I8))="","",OFFSET('Hygiene Data'!$I$11,0,10*ROW('Hygiene Data'!I8)))</f>
        <v/>
      </c>
      <c r="EE14" s="400" t="str">
        <f ca="1">+IF(OFFSET('Hygiene Data'!$I$12,0,10*ROW('Hygiene Data'!I8))="","",OFFSET('Hygiene Data'!$I$12,0,10*ROW('Hygiene Data'!I8)))</f>
        <v/>
      </c>
      <c r="EF14" s="400" t="str">
        <f ca="1">+IF(OFFSET('Hygiene Data'!$I$13,0,10*ROW('Hygiene Data'!I8))="","",OFFSET('Hygiene Data'!$I$13,0,10*ROW('Hygiene Data'!I8)))</f>
        <v/>
      </c>
    </row>
    <row r="15" spans="1:136" x14ac:dyDescent="0.25">
      <c r="A15" s="509" t="str">
        <f ca="1">+IF(OFFSET('Water Data'!$B$2,0,10*ROW('Water Data'!E9))="","",OFFSET('Water Data'!$B$2,0,10*ROW('Water Data'!E9)))</f>
        <v>TCD_2022_UIS</v>
      </c>
      <c r="B15" s="50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Autre</v>
      </c>
      <c r="C15" s="536">
        <f t="shared" ca="1" si="0"/>
        <v>2022</v>
      </c>
      <c r="D15" s="537"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37"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37" t="str">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[22]</v>
      </c>
      <c r="G15" s="53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3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3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3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3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3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3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3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3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37"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37"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37" t="str">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[8]</v>
      </c>
      <c r="S15" s="537"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37"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37" t="str">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[36]</v>
      </c>
      <c r="V15" s="538"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38"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38"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3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38"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3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3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3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3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3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3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3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3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3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3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3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3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3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3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3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38"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38"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3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3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38"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38"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38"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3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3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38"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39"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15"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39">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11.640082779759691</v>
      </c>
      <c r="BC15" s="53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3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3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3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3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3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3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3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3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39"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39"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39">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12.68</v>
      </c>
      <c r="BO15" s="539"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39"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39">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10.56</v>
      </c>
      <c r="BS15" s="400" t="str">
        <f ca="1">+IF(OFFSET('Water Data'!$D$27,0,10*ROW('Water Data'!D9))="","",OFFSET('Water Data'!$D$27,0,10*ROW('Water Data'!D9)))</f>
        <v/>
      </c>
      <c r="BT15" s="400" t="str">
        <f ca="1">+IF(OFFSET('Water Data'!$D$28,0,10*ROW('Water Data'!D9))="","",OFFSET('Water Data'!$D$28,0,10*ROW('Water Data'!D9)))</f>
        <v/>
      </c>
      <c r="BU15" s="400" t="str">
        <f ca="1">+IF(OFFSET('Water Data'!$D$29,0,10*ROW('Water Data'!D9))="","",OFFSET('Water Data'!$D$29,0,10*ROW('Water Data'!D9)))</f>
        <v>No</v>
      </c>
      <c r="BV15" s="400" t="str">
        <f ca="1">+IF(OFFSET('Water Data'!$E$27,0,10*ROW('Water Data'!E9))="","",OFFSET('Water Data'!$E$27,0,10*ROW('Water Data'!E9)))</f>
        <v/>
      </c>
      <c r="BW15" s="400" t="str">
        <f ca="1">+IF(OFFSET('Water Data'!$E$28,0,10*ROW('Water Data'!E9))="","",OFFSET('Water Data'!$E$28,0,10*ROW('Water Data'!E9)))</f>
        <v/>
      </c>
      <c r="BX15" s="400" t="str">
        <f ca="1">+IF(OFFSET('Water Data'!$E$29,0,10*ROW('Water Data'!E9))="","",OFFSET('Water Data'!$E$29,0,10*ROW('Water Data'!E9)))</f>
        <v/>
      </c>
      <c r="BY15" s="400" t="str">
        <f ca="1">+IF(OFFSET('Water Data'!$F$27,0,10*ROW('Water Data'!F9))="","",OFFSET('Water Data'!$F$27,0,10*ROW('Water Data'!F9)))</f>
        <v/>
      </c>
      <c r="BZ15" s="400" t="str">
        <f ca="1">+IF(OFFSET('Water Data'!$F$28,0,10*ROW('Water Data'!F9))="","",OFFSET('Water Data'!$F$28,0,10*ROW('Water Data'!F9)))</f>
        <v/>
      </c>
      <c r="CA15" s="400" t="str">
        <f ca="1">+IF(OFFSET('Water Data'!$F$29,0,10*ROW('Water Data'!F9))="","",OFFSET('Water Data'!$F$29,0,10*ROW('Water Data'!F9)))</f>
        <v/>
      </c>
      <c r="CB15" s="400" t="str">
        <f ca="1">+IF(OFFSET('Water Data'!$G$27,0,10*ROW('Water Data'!G9))="","",OFFSET('Water Data'!$G$27,0,10*ROW('Water Data'!G9)))</f>
        <v/>
      </c>
      <c r="CC15" s="400" t="str">
        <f ca="1">+IF(OFFSET('Water Data'!$G$28,0,10*ROW('Water Data'!G9))="","",OFFSET('Water Data'!$G$28,0,10*ROW('Water Data'!G9)))</f>
        <v/>
      </c>
      <c r="CD15" s="400" t="str">
        <f ca="1">+IF(OFFSET('Water Data'!$G$29,0,10*ROW('Water Data'!G9))="","",OFFSET('Water Data'!$G$29,0,10*ROW('Water Data'!G9)))</f>
        <v/>
      </c>
      <c r="CE15" s="400" t="str">
        <f ca="1">+IF(OFFSET('Water Data'!$H$27,0,10*ROW('Water Data'!H9))="","",OFFSET('Water Data'!$H$27,0,10*ROW('Water Data'!H9)))</f>
        <v/>
      </c>
      <c r="CF15" s="400" t="str">
        <f ca="1">+IF(OFFSET('Water Data'!$H$28,0,10*ROW('Water Data'!H9))="","",OFFSET('Water Data'!$H$28,0,10*ROW('Water Data'!H9)))</f>
        <v/>
      </c>
      <c r="CG15" s="400" t="str">
        <f ca="1">+IF(OFFSET('Water Data'!$H$29,0,10*ROW('Water Data'!H9))="","",OFFSET('Water Data'!$H$29,0,10*ROW('Water Data'!H9)))</f>
        <v>No</v>
      </c>
      <c r="CH15" s="400" t="str">
        <f ca="1">+IF(OFFSET('Water Data'!$I$27,0,10*ROW('Water Data'!I9))="","",OFFSET('Water Data'!$I$27,0,10*ROW('Water Data'!I9)))</f>
        <v/>
      </c>
      <c r="CI15" s="400" t="str">
        <f ca="1">+IF(OFFSET('Water Data'!$I$28,0,10*ROW('Water Data'!I9))="","",OFFSET('Water Data'!$I$28,0,10*ROW('Water Data'!I9)))</f>
        <v/>
      </c>
      <c r="CJ15" s="400" t="str">
        <f ca="1">+IF(OFFSET('Water Data'!$I$29,0,10*ROW('Water Data'!I9))="","",OFFSET('Water Data'!$I$29,0,10*ROW('Water Data'!I9)))</f>
        <v>No</v>
      </c>
      <c r="CK15" s="400" t="str">
        <f ca="1">+IF(OFFSET('Sanitation Data'!$D$28,0,10*ROW('Sanitation Data'!D9))="","",OFFSET('Sanitation Data'!$D$28,0,10*ROW('Sanitation Data'!D9)))</f>
        <v/>
      </c>
      <c r="CL15" s="400" t="str">
        <f ca="1">+IF(OFFSET('Sanitation Data'!$D$29,0,10*ROW('Sanitation Data'!D9))="","",OFFSET('Sanitation Data'!$D$29,0,10*ROW('Sanitation Data'!D9)))</f>
        <v/>
      </c>
      <c r="CM15" s="400" t="str">
        <f ca="1">+IF(OFFSET('Sanitation Data'!$D$30,0,10*ROW('Sanitation Data'!D9))="","",OFFSET('Sanitation Data'!$D$30,0,10*ROW('Sanitation Data'!D9)))</f>
        <v/>
      </c>
      <c r="CN15" s="400" t="str">
        <f ca="1">+IF(OFFSET('Sanitation Data'!$D$31,0,10*ROW('Sanitation Data'!D9))="","",OFFSET('Sanitation Data'!$D$31,0,10*ROW('Sanitation Data'!D9)))</f>
        <v/>
      </c>
      <c r="CO15" s="400" t="str">
        <f ca="1">+IF(OFFSET('Sanitation Data'!$D$32,0,10*ROW('Sanitation Data'!D9))="","",OFFSET('Sanitation Data'!$D$32,0,10*ROW('Sanitation Data'!D9)))</f>
        <v/>
      </c>
      <c r="CP15" s="400" t="str">
        <f ca="1">+IF(OFFSET('Sanitation Data'!$E$28,0,10*ROW('Sanitation Data'!E9))="","",OFFSET('Sanitation Data'!$E$28,0,10*ROW('Sanitation Data'!E9)))</f>
        <v/>
      </c>
      <c r="CQ15" s="400" t="str">
        <f ca="1">+IF(OFFSET('Sanitation Data'!$E$29,0,10*ROW('Sanitation Data'!E9))="","",OFFSET('Sanitation Data'!$E$29,0,10*ROW('Sanitation Data'!E9)))</f>
        <v/>
      </c>
      <c r="CR15" s="400" t="str">
        <f ca="1">+IF(OFFSET('Sanitation Data'!$E$30,0,10*ROW('Sanitation Data'!E9))="","",OFFSET('Sanitation Data'!$E$30,0,10*ROW('Sanitation Data'!E9)))</f>
        <v/>
      </c>
      <c r="CS15" s="400" t="str">
        <f ca="1">+IF(OFFSET('Sanitation Data'!$E$31,0,10*ROW('Sanitation Data'!E9))="","",OFFSET('Sanitation Data'!$E$31,0,10*ROW('Sanitation Data'!E9)))</f>
        <v/>
      </c>
      <c r="CT15" s="400" t="str">
        <f ca="1">+IF(OFFSET('Sanitation Data'!$E$32,0,10*ROW('Sanitation Data'!E9))="","",OFFSET('Sanitation Data'!$E$32,0,10*ROW('Sanitation Data'!E9)))</f>
        <v/>
      </c>
      <c r="CU15" s="400" t="str">
        <f ca="1">+IF(OFFSET('Sanitation Data'!$F$28,0,10*ROW('Sanitation Data'!F9))="","",OFFSET('Sanitation Data'!$F$28,0,10*ROW('Sanitation Data'!F9)))</f>
        <v/>
      </c>
      <c r="CV15" s="400" t="str">
        <f ca="1">+IF(OFFSET('Sanitation Data'!$F$29,0,10*ROW('Sanitation Data'!F9))="","",OFFSET('Sanitation Data'!$F$29,0,10*ROW('Sanitation Data'!F9)))</f>
        <v/>
      </c>
      <c r="CW15" s="400" t="str">
        <f ca="1">+IF(OFFSET('Sanitation Data'!$F$30,0,10*ROW('Sanitation Data'!F9))="","",OFFSET('Sanitation Data'!$F$30,0,10*ROW('Sanitation Data'!F9)))</f>
        <v/>
      </c>
      <c r="CX15" s="400" t="str">
        <f ca="1">+IF(OFFSET('Sanitation Data'!$F$31,0,10*ROW('Sanitation Data'!F9))="","",OFFSET('Sanitation Data'!$F$31,0,10*ROW('Sanitation Data'!F9)))</f>
        <v/>
      </c>
      <c r="CY15" s="400" t="str">
        <f ca="1">+IF(OFFSET('Sanitation Data'!$F$32,0,10*ROW('Sanitation Data'!F9))="","",OFFSET('Sanitation Data'!$F$32,0,10*ROW('Sanitation Data'!F9)))</f>
        <v/>
      </c>
      <c r="CZ15" s="400" t="str">
        <f ca="1">+IF(OFFSET('Sanitation Data'!$G$28,0,10*ROW('Sanitation Data'!G9))="","",OFFSET('Sanitation Data'!$G$28,0,10*ROW('Sanitation Data'!G9)))</f>
        <v/>
      </c>
      <c r="DA15" s="400" t="str">
        <f ca="1">+IF(OFFSET('Sanitation Data'!$G$29,0,10*ROW('Sanitation Data'!G9))="","",OFFSET('Sanitation Data'!$G$29,0,10*ROW('Sanitation Data'!G9)))</f>
        <v/>
      </c>
      <c r="DB15" s="400" t="str">
        <f ca="1">+IF(OFFSET('Sanitation Data'!$G$30,0,10*ROW('Sanitation Data'!G9))="","",OFFSET('Sanitation Data'!$G$30,0,10*ROW('Sanitation Data'!G9)))</f>
        <v/>
      </c>
      <c r="DC15" s="400" t="str">
        <f ca="1">+IF(OFFSET('Sanitation Data'!$G$31,0,10*ROW('Sanitation Data'!G9))="","",OFFSET('Sanitation Data'!$G$31,0,10*ROW('Sanitation Data'!G9)))</f>
        <v/>
      </c>
      <c r="DD15" s="400" t="str">
        <f ca="1">+IF(OFFSET('Sanitation Data'!$G$32,0,10*ROW('Sanitation Data'!G9))="","",OFFSET('Sanitation Data'!$G$32,0,10*ROW('Sanitation Data'!G9)))</f>
        <v/>
      </c>
      <c r="DE15" s="400" t="str">
        <f ca="1">+IF(OFFSET('Sanitation Data'!$H$28,0,10*ROW('Sanitation Data'!H9))="","",OFFSET('Sanitation Data'!$H$28,0,10*ROW('Sanitation Data'!H9)))</f>
        <v/>
      </c>
      <c r="DF15" s="400" t="str">
        <f ca="1">+IF(OFFSET('Sanitation Data'!$H$29,0,10*ROW('Sanitation Data'!H9))="","",OFFSET('Sanitation Data'!$H$29,0,10*ROW('Sanitation Data'!H9)))</f>
        <v/>
      </c>
      <c r="DG15" s="400" t="str">
        <f ca="1">+IF(OFFSET('Sanitation Data'!$H$30,0,10*ROW('Sanitation Data'!H9))="","",OFFSET('Sanitation Data'!$H$30,0,10*ROW('Sanitation Data'!H9)))</f>
        <v/>
      </c>
      <c r="DH15" s="400" t="str">
        <f ca="1">+IF(OFFSET('Sanitation Data'!$H$31,0,10*ROW('Sanitation Data'!H9))="","",OFFSET('Sanitation Data'!$H$31,0,10*ROW('Sanitation Data'!H9)))</f>
        <v/>
      </c>
      <c r="DI15" s="400" t="str">
        <f ca="1">+IF(OFFSET('Sanitation Data'!$H$32,0,10*ROW('Sanitation Data'!H9))="","",OFFSET('Sanitation Data'!$H$32,0,10*ROW('Sanitation Data'!H9)))</f>
        <v/>
      </c>
      <c r="DJ15" s="400" t="str">
        <f ca="1">+IF(OFFSET('Sanitation Data'!$I$28,0,10*ROW('Sanitation Data'!I9))="","",OFFSET('Sanitation Data'!$I$28,0,10*ROW('Sanitation Data'!I9)))</f>
        <v/>
      </c>
      <c r="DK15" s="400" t="str">
        <f ca="1">+IF(OFFSET('Sanitation Data'!$I$29,0,10*ROW('Sanitation Data'!I9))="","",OFFSET('Sanitation Data'!$I$29,0,10*ROW('Sanitation Data'!I9)))</f>
        <v/>
      </c>
      <c r="DL15" s="400" t="str">
        <f ca="1">+IF(OFFSET('Sanitation Data'!$I$30,0,10*ROW('Sanitation Data'!I9))="","",OFFSET('Sanitation Data'!$I$30,0,10*ROW('Sanitation Data'!I9)))</f>
        <v/>
      </c>
      <c r="DM15" s="400" t="str">
        <f ca="1">+IF(OFFSET('Sanitation Data'!$I$31,0,10*ROW('Sanitation Data'!I9))="","",OFFSET('Sanitation Data'!$I$31,0,10*ROW('Sanitation Data'!I9)))</f>
        <v/>
      </c>
      <c r="DN15" s="400" t="str">
        <f ca="1">+IF(OFFSET('Sanitation Data'!$I$32,0,10*ROW('Sanitation Data'!I9))="","",OFFSET('Sanitation Data'!$I$32,0,10*ROW('Sanitation Data'!I9)))</f>
        <v/>
      </c>
      <c r="DO15" s="400" t="str">
        <f ca="1">+IF(OFFSET('Hygiene Data'!$D$11,0,10*ROW('Hygiene Data'!D9))="","",OFFSET('Hygiene Data'!$D$11,0,10*ROW('Hygiene Data'!D9)))</f>
        <v/>
      </c>
      <c r="DP15" s="400" t="str">
        <f ca="1">+IF(OFFSET('Hygiene Data'!$D$12,0,10*ROW('Hygiene Data'!D9))="","",OFFSET('Hygiene Data'!$D$12,0,10*ROW('Hygiene Data'!D9)))</f>
        <v/>
      </c>
      <c r="DQ15" s="400" t="str">
        <f ca="1">+IF(OFFSET('Hygiene Data'!$D$13,0,10*ROW('Hygiene Data'!D9))="","",OFFSET('Hygiene Data'!$D$13,0,10*ROW('Hygiene Data'!D9)))</f>
        <v>Yes</v>
      </c>
      <c r="DR15" s="400" t="str">
        <f ca="1">+IF(OFFSET('Hygiene Data'!$E$11,0,10*ROW('Hygiene Data'!E9))="","",OFFSET('Hygiene Data'!$E$11,0,10*ROW('Hygiene Data'!E9)))</f>
        <v/>
      </c>
      <c r="DS15" s="400" t="str">
        <f ca="1">+IF(OFFSET('Hygiene Data'!$E$12,0,10*ROW('Hygiene Data'!E9))="","",OFFSET('Hygiene Data'!$E$12,0,10*ROW('Hygiene Data'!E9)))</f>
        <v/>
      </c>
      <c r="DT15" s="400" t="str">
        <f ca="1">+IF(OFFSET('Hygiene Data'!$E$13,0,10*ROW('Hygiene Data'!E9))="","",OFFSET('Hygiene Data'!$E$13,0,10*ROW('Hygiene Data'!E9)))</f>
        <v/>
      </c>
      <c r="DU15" s="400" t="str">
        <f ca="1">+IF(OFFSET('Hygiene Data'!$F$11,0,10*ROW('Hygiene Data'!F9))="","",OFFSET('Hygiene Data'!$F$11,0,10*ROW('Hygiene Data'!F9)))</f>
        <v/>
      </c>
      <c r="DV15" s="400" t="str">
        <f ca="1">+IF(OFFSET('Hygiene Data'!$F$12,0,10*ROW('Hygiene Data'!F9))="","",OFFSET('Hygiene Data'!$F$12,0,10*ROW('Hygiene Data'!F9)))</f>
        <v/>
      </c>
      <c r="DW15" s="400" t="str">
        <f ca="1">+IF(OFFSET('Hygiene Data'!$F$13,0,10*ROW('Hygiene Data'!F9))="","",OFFSET('Hygiene Data'!$F$13,0,10*ROW('Hygiene Data'!F9)))</f>
        <v/>
      </c>
      <c r="DX15" s="400" t="str">
        <f ca="1">+IF(OFFSET('Hygiene Data'!$G$11,0,10*ROW('Hygiene Data'!G9))="","",OFFSET('Hygiene Data'!$G$11,0,10*ROW('Hygiene Data'!G9)))</f>
        <v/>
      </c>
      <c r="DY15" s="400" t="str">
        <f ca="1">+IF(OFFSET('Hygiene Data'!$G$12,0,10*ROW('Hygiene Data'!G9))="","",OFFSET('Hygiene Data'!$G$12,0,10*ROW('Hygiene Data'!G9)))</f>
        <v/>
      </c>
      <c r="DZ15" s="400" t="str">
        <f ca="1">+IF(OFFSET('Hygiene Data'!$G$13,0,10*ROW('Hygiene Data'!G9))="","",OFFSET('Hygiene Data'!$G$13,0,10*ROW('Hygiene Data'!G9)))</f>
        <v/>
      </c>
      <c r="EA15" s="400" t="str">
        <f ca="1">+IF(OFFSET('Hygiene Data'!$H$11,0,10*ROW('Hygiene Data'!H9))="","",OFFSET('Hygiene Data'!$H$11,0,10*ROW('Hygiene Data'!H9)))</f>
        <v/>
      </c>
      <c r="EB15" s="400" t="str">
        <f ca="1">+IF(OFFSET('Hygiene Data'!$H$12,0,10*ROW('Hygiene Data'!H9))="","",OFFSET('Hygiene Data'!$H$12,0,10*ROW('Hygiene Data'!H9)))</f>
        <v/>
      </c>
      <c r="EC15" s="400" t="str">
        <f ca="1">+IF(OFFSET('Hygiene Data'!$H$13,0,10*ROW('Hygiene Data'!H9))="","",OFFSET('Hygiene Data'!$H$13,0,10*ROW('Hygiene Data'!H9)))</f>
        <v>Yes</v>
      </c>
      <c r="ED15" s="400" t="str">
        <f ca="1">+IF(OFFSET('Hygiene Data'!$I$11,0,10*ROW('Hygiene Data'!I9))="","",OFFSET('Hygiene Data'!$I$11,0,10*ROW('Hygiene Data'!I9)))</f>
        <v/>
      </c>
      <c r="EE15" s="400" t="str">
        <f ca="1">+IF(OFFSET('Hygiene Data'!$I$12,0,10*ROW('Hygiene Data'!I9))="","",OFFSET('Hygiene Data'!$I$12,0,10*ROW('Hygiene Data'!I9)))</f>
        <v/>
      </c>
      <c r="EF15" s="400" t="str">
        <f ca="1">+IF(OFFSET('Hygiene Data'!$I$13,0,10*ROW('Hygiene Data'!I9))="","",OFFSET('Hygiene Data'!$I$13,0,10*ROW('Hygiene Data'!I9)))</f>
        <v>Yes</v>
      </c>
    </row>
    <row r="16" spans="1:136" x14ac:dyDescent="0.25">
      <c r="A16" s="509" t="str">
        <f ca="1">+IF(OFFSET('Water Data'!$B$2,0,10*ROW('Water Data'!E10))="","",OFFSET('Water Data'!$B$2,0,10*ROW('Water Data'!E10)))</f>
        <v>TCD_2023_UIS</v>
      </c>
      <c r="B16" s="50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Autre</v>
      </c>
      <c r="C16" s="536">
        <f t="shared" ca="1" si="0"/>
        <v>2023</v>
      </c>
      <c r="D16" s="537"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37"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37"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3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3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3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3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3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3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3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37"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3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37"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37"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37"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37"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37"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37"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38"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38"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3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3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38">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31.640620457655238</v>
      </c>
      <c r="AA16" s="53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3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3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3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3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3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3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3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3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3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3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3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3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3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3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38"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38"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3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3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38">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12.8512762702311</v>
      </c>
      <c r="AU16" s="538"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38"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3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3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38">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51.913198534816978</v>
      </c>
      <c r="AZ16" s="539">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43.007001213190449</v>
      </c>
      <c r="BA16" s="615"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39"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3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3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3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3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3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3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3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3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3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39">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22.095180511474609</v>
      </c>
      <c r="BM16" s="539"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39"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39">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65.569604446297745</v>
      </c>
      <c r="BP16" s="539"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39"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400" t="str">
        <f ca="1">+IF(OFFSET('Water Data'!$D$27,0,10*ROW('Water Data'!D10))="","",OFFSET('Water Data'!$D$27,0,10*ROW('Water Data'!D10)))</f>
        <v/>
      </c>
      <c r="BT16" s="400" t="str">
        <f ca="1">+IF(OFFSET('Water Data'!$D$28,0,10*ROW('Water Data'!D10))="","",OFFSET('Water Data'!$D$28,0,10*ROW('Water Data'!D10)))</f>
        <v/>
      </c>
      <c r="BU16" s="400" t="str">
        <f ca="1">+IF(OFFSET('Water Data'!$D$29,0,10*ROW('Water Data'!D10))="","",OFFSET('Water Data'!$D$29,0,10*ROW('Water Data'!D10)))</f>
        <v/>
      </c>
      <c r="BV16" s="400" t="str">
        <f ca="1">+IF(OFFSET('Water Data'!$E$27,0,10*ROW('Water Data'!E10))="","",OFFSET('Water Data'!$E$27,0,10*ROW('Water Data'!E10)))</f>
        <v/>
      </c>
      <c r="BW16" s="400" t="str">
        <f ca="1">+IF(OFFSET('Water Data'!$E$28,0,10*ROW('Water Data'!E10))="","",OFFSET('Water Data'!$E$28,0,10*ROW('Water Data'!E10)))</f>
        <v/>
      </c>
      <c r="BX16" s="400" t="str">
        <f ca="1">+IF(OFFSET('Water Data'!$E$29,0,10*ROW('Water Data'!E10))="","",OFFSET('Water Data'!$E$29,0,10*ROW('Water Data'!E10)))</f>
        <v/>
      </c>
      <c r="BY16" s="400" t="str">
        <f ca="1">+IF(OFFSET('Water Data'!$F$27,0,10*ROW('Water Data'!F10))="","",OFFSET('Water Data'!$F$27,0,10*ROW('Water Data'!F10)))</f>
        <v/>
      </c>
      <c r="BZ16" s="400" t="str">
        <f ca="1">+IF(OFFSET('Water Data'!$F$28,0,10*ROW('Water Data'!F10))="","",OFFSET('Water Data'!$F$28,0,10*ROW('Water Data'!F10)))</f>
        <v/>
      </c>
      <c r="CA16" s="400" t="str">
        <f ca="1">+IF(OFFSET('Water Data'!$F$29,0,10*ROW('Water Data'!F10))="","",OFFSET('Water Data'!$F$29,0,10*ROW('Water Data'!F10)))</f>
        <v/>
      </c>
      <c r="CB16" s="400" t="str">
        <f ca="1">+IF(OFFSET('Water Data'!$G$27,0,10*ROW('Water Data'!G10))="","",OFFSET('Water Data'!$G$27,0,10*ROW('Water Data'!G10)))</f>
        <v/>
      </c>
      <c r="CC16" s="400" t="str">
        <f ca="1">+IF(OFFSET('Water Data'!$G$28,0,10*ROW('Water Data'!G10))="","",OFFSET('Water Data'!$G$28,0,10*ROW('Water Data'!G10)))</f>
        <v/>
      </c>
      <c r="CD16" s="400" t="str">
        <f ca="1">+IF(OFFSET('Water Data'!$G$29,0,10*ROW('Water Data'!G10))="","",OFFSET('Water Data'!$G$29,0,10*ROW('Water Data'!G10)))</f>
        <v/>
      </c>
      <c r="CE16" s="400" t="str">
        <f ca="1">+IF(OFFSET('Water Data'!$H$27,0,10*ROW('Water Data'!H10))="","",OFFSET('Water Data'!$H$27,0,10*ROW('Water Data'!H10)))</f>
        <v/>
      </c>
      <c r="CF16" s="400" t="str">
        <f ca="1">+IF(OFFSET('Water Data'!$H$28,0,10*ROW('Water Data'!H10))="","",OFFSET('Water Data'!$H$28,0,10*ROW('Water Data'!H10)))</f>
        <v/>
      </c>
      <c r="CG16" s="400" t="str">
        <f ca="1">+IF(OFFSET('Water Data'!$H$29,0,10*ROW('Water Data'!H10))="","",OFFSET('Water Data'!$H$29,0,10*ROW('Water Data'!H10)))</f>
        <v/>
      </c>
      <c r="CH16" s="400" t="str">
        <f ca="1">+IF(OFFSET('Water Data'!$I$27,0,10*ROW('Water Data'!I10))="","",OFFSET('Water Data'!$I$27,0,10*ROW('Water Data'!I10)))</f>
        <v/>
      </c>
      <c r="CI16" s="400" t="str">
        <f ca="1">+IF(OFFSET('Water Data'!$I$28,0,10*ROW('Water Data'!I10))="","",OFFSET('Water Data'!$I$28,0,10*ROW('Water Data'!I10)))</f>
        <v/>
      </c>
      <c r="CJ16" s="400" t="str">
        <f ca="1">+IF(OFFSET('Water Data'!$I$29,0,10*ROW('Water Data'!I10))="","",OFFSET('Water Data'!$I$29,0,10*ROW('Water Data'!I10)))</f>
        <v/>
      </c>
      <c r="CK16" s="400" t="str">
        <f ca="1">+IF(OFFSET('Sanitation Data'!$D$28,0,10*ROW('Sanitation Data'!D10))="","",OFFSET('Sanitation Data'!$D$28,0,10*ROW('Sanitation Data'!D10)))</f>
        <v/>
      </c>
      <c r="CL16" s="400" t="str">
        <f ca="1">+IF(OFFSET('Sanitation Data'!$D$29,0,10*ROW('Sanitation Data'!D10))="","",OFFSET('Sanitation Data'!$D$29,0,10*ROW('Sanitation Data'!D10)))</f>
        <v/>
      </c>
      <c r="CM16" s="400" t="str">
        <f ca="1">+IF(OFFSET('Sanitation Data'!$D$30,0,10*ROW('Sanitation Data'!D10))="","",OFFSET('Sanitation Data'!$D$30,0,10*ROW('Sanitation Data'!D10)))</f>
        <v/>
      </c>
      <c r="CN16" s="400" t="str">
        <f ca="1">+IF(OFFSET('Sanitation Data'!$D$31,0,10*ROW('Sanitation Data'!D10))="","",OFFSET('Sanitation Data'!$D$31,0,10*ROW('Sanitation Data'!D10)))</f>
        <v/>
      </c>
      <c r="CO16" s="400" t="str">
        <f ca="1">+IF(OFFSET('Sanitation Data'!$D$32,0,10*ROW('Sanitation Data'!D10))="","",OFFSET('Sanitation Data'!$D$32,0,10*ROW('Sanitation Data'!D10)))</f>
        <v>Yes</v>
      </c>
      <c r="CP16" s="400" t="str">
        <f ca="1">+IF(OFFSET('Sanitation Data'!$E$28,0,10*ROW('Sanitation Data'!E10))="","",OFFSET('Sanitation Data'!$E$28,0,10*ROW('Sanitation Data'!E10)))</f>
        <v/>
      </c>
      <c r="CQ16" s="400" t="str">
        <f ca="1">+IF(OFFSET('Sanitation Data'!$E$29,0,10*ROW('Sanitation Data'!E10))="","",OFFSET('Sanitation Data'!$E$29,0,10*ROW('Sanitation Data'!E10)))</f>
        <v/>
      </c>
      <c r="CR16" s="400" t="str">
        <f ca="1">+IF(OFFSET('Sanitation Data'!$E$30,0,10*ROW('Sanitation Data'!E10))="","",OFFSET('Sanitation Data'!$E$30,0,10*ROW('Sanitation Data'!E10)))</f>
        <v/>
      </c>
      <c r="CS16" s="400" t="str">
        <f ca="1">+IF(OFFSET('Sanitation Data'!$E$31,0,10*ROW('Sanitation Data'!E10))="","",OFFSET('Sanitation Data'!$E$31,0,10*ROW('Sanitation Data'!E10)))</f>
        <v/>
      </c>
      <c r="CT16" s="400" t="str">
        <f ca="1">+IF(OFFSET('Sanitation Data'!$E$32,0,10*ROW('Sanitation Data'!E10))="","",OFFSET('Sanitation Data'!$E$32,0,10*ROW('Sanitation Data'!E10)))</f>
        <v/>
      </c>
      <c r="CU16" s="400" t="str">
        <f ca="1">+IF(OFFSET('Sanitation Data'!$F$28,0,10*ROW('Sanitation Data'!F10))="","",OFFSET('Sanitation Data'!$F$28,0,10*ROW('Sanitation Data'!F10)))</f>
        <v/>
      </c>
      <c r="CV16" s="400" t="str">
        <f ca="1">+IF(OFFSET('Sanitation Data'!$F$29,0,10*ROW('Sanitation Data'!F10))="","",OFFSET('Sanitation Data'!$F$29,0,10*ROW('Sanitation Data'!F10)))</f>
        <v/>
      </c>
      <c r="CW16" s="400" t="str">
        <f ca="1">+IF(OFFSET('Sanitation Data'!$F$30,0,10*ROW('Sanitation Data'!F10))="","",OFFSET('Sanitation Data'!$F$30,0,10*ROW('Sanitation Data'!F10)))</f>
        <v/>
      </c>
      <c r="CX16" s="400" t="str">
        <f ca="1">+IF(OFFSET('Sanitation Data'!$F$31,0,10*ROW('Sanitation Data'!F10))="","",OFFSET('Sanitation Data'!$F$31,0,10*ROW('Sanitation Data'!F10)))</f>
        <v/>
      </c>
      <c r="CY16" s="400" t="str">
        <f ca="1">+IF(OFFSET('Sanitation Data'!$F$32,0,10*ROW('Sanitation Data'!F10))="","",OFFSET('Sanitation Data'!$F$32,0,10*ROW('Sanitation Data'!F10)))</f>
        <v/>
      </c>
      <c r="CZ16" s="400" t="str">
        <f ca="1">+IF(OFFSET('Sanitation Data'!$G$28,0,10*ROW('Sanitation Data'!G10))="","",OFFSET('Sanitation Data'!$G$28,0,10*ROW('Sanitation Data'!G10)))</f>
        <v/>
      </c>
      <c r="DA16" s="400" t="str">
        <f ca="1">+IF(OFFSET('Sanitation Data'!$G$29,0,10*ROW('Sanitation Data'!G10))="","",OFFSET('Sanitation Data'!$G$29,0,10*ROW('Sanitation Data'!G10)))</f>
        <v/>
      </c>
      <c r="DB16" s="400" t="str">
        <f ca="1">+IF(OFFSET('Sanitation Data'!$G$30,0,10*ROW('Sanitation Data'!G10))="","",OFFSET('Sanitation Data'!$G$30,0,10*ROW('Sanitation Data'!G10)))</f>
        <v/>
      </c>
      <c r="DC16" s="400" t="str">
        <f ca="1">+IF(OFFSET('Sanitation Data'!$G$31,0,10*ROW('Sanitation Data'!G10))="","",OFFSET('Sanitation Data'!$G$31,0,10*ROW('Sanitation Data'!G10)))</f>
        <v/>
      </c>
      <c r="DD16" s="400" t="str">
        <f ca="1">+IF(OFFSET('Sanitation Data'!$G$32,0,10*ROW('Sanitation Data'!G10))="","",OFFSET('Sanitation Data'!$G$32,0,10*ROW('Sanitation Data'!G10)))</f>
        <v/>
      </c>
      <c r="DE16" s="400" t="str">
        <f ca="1">+IF(OFFSET('Sanitation Data'!$H$28,0,10*ROW('Sanitation Data'!H10))="","",OFFSET('Sanitation Data'!$H$28,0,10*ROW('Sanitation Data'!H10)))</f>
        <v/>
      </c>
      <c r="DF16" s="400" t="str">
        <f ca="1">+IF(OFFSET('Sanitation Data'!$H$29,0,10*ROW('Sanitation Data'!H10))="","",OFFSET('Sanitation Data'!$H$29,0,10*ROW('Sanitation Data'!H10)))</f>
        <v/>
      </c>
      <c r="DG16" s="400" t="str">
        <f ca="1">+IF(OFFSET('Sanitation Data'!$H$30,0,10*ROW('Sanitation Data'!H10))="","",OFFSET('Sanitation Data'!$H$30,0,10*ROW('Sanitation Data'!H10)))</f>
        <v/>
      </c>
      <c r="DH16" s="400" t="str">
        <f ca="1">+IF(OFFSET('Sanitation Data'!$H$31,0,10*ROW('Sanitation Data'!H10))="","",OFFSET('Sanitation Data'!$H$31,0,10*ROW('Sanitation Data'!H10)))</f>
        <v/>
      </c>
      <c r="DI16" s="400" t="str">
        <f ca="1">+IF(OFFSET('Sanitation Data'!$H$32,0,10*ROW('Sanitation Data'!H10))="","",OFFSET('Sanitation Data'!$H$32,0,10*ROW('Sanitation Data'!H10)))</f>
        <v>Yes</v>
      </c>
      <c r="DJ16" s="400" t="str">
        <f ca="1">+IF(OFFSET('Sanitation Data'!$I$28,0,10*ROW('Sanitation Data'!I10))="","",OFFSET('Sanitation Data'!$I$28,0,10*ROW('Sanitation Data'!I10)))</f>
        <v/>
      </c>
      <c r="DK16" s="400" t="str">
        <f ca="1">+IF(OFFSET('Sanitation Data'!$I$29,0,10*ROW('Sanitation Data'!I10))="","",OFFSET('Sanitation Data'!$I$29,0,10*ROW('Sanitation Data'!I10)))</f>
        <v/>
      </c>
      <c r="DL16" s="400" t="str">
        <f ca="1">+IF(OFFSET('Sanitation Data'!$I$30,0,10*ROW('Sanitation Data'!I10))="","",OFFSET('Sanitation Data'!$I$30,0,10*ROW('Sanitation Data'!I10)))</f>
        <v/>
      </c>
      <c r="DM16" s="400" t="str">
        <f ca="1">+IF(OFFSET('Sanitation Data'!$I$31,0,10*ROW('Sanitation Data'!I10))="","",OFFSET('Sanitation Data'!$I$31,0,10*ROW('Sanitation Data'!I10)))</f>
        <v/>
      </c>
      <c r="DN16" s="400" t="str">
        <f ca="1">+IF(OFFSET('Sanitation Data'!$I$32,0,10*ROW('Sanitation Data'!I10))="","",OFFSET('Sanitation Data'!$I$32,0,10*ROW('Sanitation Data'!I10)))</f>
        <v>Yes</v>
      </c>
      <c r="DO16" s="400" t="str">
        <f ca="1">+IF(OFFSET('Hygiene Data'!$D$11,0,10*ROW('Hygiene Data'!D10))="","",OFFSET('Hygiene Data'!$D$11,0,10*ROW('Hygiene Data'!D10)))</f>
        <v>Yes</v>
      </c>
      <c r="DP16" s="400" t="str">
        <f ca="1">+IF(OFFSET('Hygiene Data'!$D$12,0,10*ROW('Hygiene Data'!D10))="","",OFFSET('Hygiene Data'!$D$12,0,10*ROW('Hygiene Data'!D10)))</f>
        <v/>
      </c>
      <c r="DQ16" s="400" t="str">
        <f ca="1">+IF(OFFSET('Hygiene Data'!$D$13,0,10*ROW('Hygiene Data'!D10))="","",OFFSET('Hygiene Data'!$D$13,0,10*ROW('Hygiene Data'!D10)))</f>
        <v/>
      </c>
      <c r="DR16" s="400" t="str">
        <f ca="1">+IF(OFFSET('Hygiene Data'!$E$11,0,10*ROW('Hygiene Data'!E10))="","",OFFSET('Hygiene Data'!$E$11,0,10*ROW('Hygiene Data'!E10)))</f>
        <v/>
      </c>
      <c r="DS16" s="400" t="str">
        <f ca="1">+IF(OFFSET('Hygiene Data'!$E$12,0,10*ROW('Hygiene Data'!E10))="","",OFFSET('Hygiene Data'!$E$12,0,10*ROW('Hygiene Data'!E10)))</f>
        <v/>
      </c>
      <c r="DT16" s="400" t="str">
        <f ca="1">+IF(OFFSET('Hygiene Data'!$E$13,0,10*ROW('Hygiene Data'!E10))="","",OFFSET('Hygiene Data'!$E$13,0,10*ROW('Hygiene Data'!E10)))</f>
        <v/>
      </c>
      <c r="DU16" s="400" t="str">
        <f ca="1">+IF(OFFSET('Hygiene Data'!$F$11,0,10*ROW('Hygiene Data'!F10))="","",OFFSET('Hygiene Data'!$F$11,0,10*ROW('Hygiene Data'!F10)))</f>
        <v/>
      </c>
      <c r="DV16" s="400" t="str">
        <f ca="1">+IF(OFFSET('Hygiene Data'!$F$12,0,10*ROW('Hygiene Data'!F10))="","",OFFSET('Hygiene Data'!$F$12,0,10*ROW('Hygiene Data'!F10)))</f>
        <v/>
      </c>
      <c r="DW16" s="400" t="str">
        <f ca="1">+IF(OFFSET('Hygiene Data'!$F$13,0,10*ROW('Hygiene Data'!F10))="","",OFFSET('Hygiene Data'!$F$13,0,10*ROW('Hygiene Data'!F10)))</f>
        <v/>
      </c>
      <c r="DX16" s="400" t="str">
        <f ca="1">+IF(OFFSET('Hygiene Data'!$G$11,0,10*ROW('Hygiene Data'!G10))="","",OFFSET('Hygiene Data'!$G$11,0,10*ROW('Hygiene Data'!G10)))</f>
        <v/>
      </c>
      <c r="DY16" s="400" t="str">
        <f ca="1">+IF(OFFSET('Hygiene Data'!$G$12,0,10*ROW('Hygiene Data'!G10))="","",OFFSET('Hygiene Data'!$G$12,0,10*ROW('Hygiene Data'!G10)))</f>
        <v/>
      </c>
      <c r="DZ16" s="400" t="str">
        <f ca="1">+IF(OFFSET('Hygiene Data'!$G$13,0,10*ROW('Hygiene Data'!G10))="","",OFFSET('Hygiene Data'!$G$13,0,10*ROW('Hygiene Data'!G10)))</f>
        <v/>
      </c>
      <c r="EA16" s="400" t="str">
        <f ca="1">+IF(OFFSET('Hygiene Data'!$H$11,0,10*ROW('Hygiene Data'!H10))="","",OFFSET('Hygiene Data'!$H$11,0,10*ROW('Hygiene Data'!H10)))</f>
        <v>Yes</v>
      </c>
      <c r="EB16" s="400" t="str">
        <f ca="1">+IF(OFFSET('Hygiene Data'!$H$12,0,10*ROW('Hygiene Data'!H10))="","",OFFSET('Hygiene Data'!$H$12,0,10*ROW('Hygiene Data'!H10)))</f>
        <v/>
      </c>
      <c r="EC16" s="400" t="str">
        <f ca="1">+IF(OFFSET('Hygiene Data'!$H$13,0,10*ROW('Hygiene Data'!H10))="","",OFFSET('Hygiene Data'!$H$13,0,10*ROW('Hygiene Data'!H10)))</f>
        <v/>
      </c>
      <c r="ED16" s="400" t="str">
        <f ca="1">+IF(OFFSET('Hygiene Data'!$I$11,0,10*ROW('Hygiene Data'!I10))="","",OFFSET('Hygiene Data'!$I$11,0,10*ROW('Hygiene Data'!I10)))</f>
        <v>Yes</v>
      </c>
      <c r="EE16" s="400" t="str">
        <f ca="1">+IF(OFFSET('Hygiene Data'!$I$12,0,10*ROW('Hygiene Data'!I10))="","",OFFSET('Hygiene Data'!$I$12,0,10*ROW('Hygiene Data'!I10)))</f>
        <v/>
      </c>
      <c r="EF16" s="400" t="str">
        <f ca="1">+IF(OFFSET('Hygiene Data'!$I$13,0,10*ROW('Hygiene Data'!I10))="","",OFFSET('Hygiene Data'!$I$13,0,10*ROW('Hygiene Data'!I10)))</f>
        <v/>
      </c>
    </row>
    <row r="17" spans="1:136" x14ac:dyDescent="0.25">
      <c r="A17" s="509" t="str">
        <f ca="1">+IF(OFFSET('Water Data'!$B$2,0,10*ROW('Water Data'!E11))="","",OFFSET('Water Data'!$B$2,0,10*ROW('Water Data'!E11)))</f>
        <v>TCD_2023_EMIS</v>
      </c>
      <c r="B17" s="50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EMIS</v>
      </c>
      <c r="C17" s="536">
        <f t="shared" ca="1" si="0"/>
        <v>2023</v>
      </c>
      <c r="D17" s="537">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58.03987329979504</v>
      </c>
      <c r="E17" s="537">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42.353932154069987</v>
      </c>
      <c r="F17" s="537">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27.871626232531348</v>
      </c>
      <c r="G17" s="537">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59.620500088668201</v>
      </c>
      <c r="H17" s="537">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54.513211562333751</v>
      </c>
      <c r="I17" s="537">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84.413810899964716</v>
      </c>
      <c r="J17" s="537">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46.740584974192323</v>
      </c>
      <c r="K17" s="537">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28.512712674440827</v>
      </c>
      <c r="L17" s="537">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14.353422350535297</v>
      </c>
      <c r="M17" s="537">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85.3125</v>
      </c>
      <c r="N17" s="537">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82.65625</v>
      </c>
      <c r="O17" s="537">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77.055002289377285</v>
      </c>
      <c r="P17" s="537">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56.397455511715918</v>
      </c>
      <c r="Q17" s="537">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40.276994927127781</v>
      </c>
      <c r="R17" s="537">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25.3370130852263</v>
      </c>
      <c r="S17" s="537">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59.007232084155163</v>
      </c>
      <c r="T17" s="537"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37"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38"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38"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3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3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38"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3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3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3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3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3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3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3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3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3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3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3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3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3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3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3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38"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38"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3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3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38"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38"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38"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3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3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38"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39"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15"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39"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3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3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3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3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3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3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3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3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3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39"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39"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39"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39"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39"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39"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400" t="str">
        <f ca="1">+IF(OFFSET('Water Data'!$D$27,0,10*ROW('Water Data'!D11))="","",OFFSET('Water Data'!$D$27,0,10*ROW('Water Data'!D11)))</f>
        <v>Yes</v>
      </c>
      <c r="BT17" s="400" t="str">
        <f ca="1">+IF(OFFSET('Water Data'!$D$28,0,10*ROW('Water Data'!D11))="","",OFFSET('Water Data'!$D$28,0,10*ROW('Water Data'!D11)))</f>
        <v>Yes</v>
      </c>
      <c r="BU17" s="400" t="str">
        <f ca="1">+IF(OFFSET('Water Data'!$D$29,0,10*ROW('Water Data'!D11))="","",OFFSET('Water Data'!$D$29,0,10*ROW('Water Data'!D11)))</f>
        <v>Yes</v>
      </c>
      <c r="BV17" s="400" t="str">
        <f ca="1">+IF(OFFSET('Water Data'!$E$27,0,10*ROW('Water Data'!E11))="","",OFFSET('Water Data'!$E$27,0,10*ROW('Water Data'!E11)))</f>
        <v>Yes</v>
      </c>
      <c r="BW17" s="400" t="str">
        <f ca="1">+IF(OFFSET('Water Data'!$E$28,0,10*ROW('Water Data'!E11))="","",OFFSET('Water Data'!$E$28,0,10*ROW('Water Data'!E11)))</f>
        <v>Yes</v>
      </c>
      <c r="BX17" s="400" t="str">
        <f ca="1">+IF(OFFSET('Water Data'!$E$29,0,10*ROW('Water Data'!E11))="","",OFFSET('Water Data'!$E$29,0,10*ROW('Water Data'!E11)))</f>
        <v>Yes</v>
      </c>
      <c r="BY17" s="400" t="str">
        <f ca="1">+IF(OFFSET('Water Data'!$F$27,0,10*ROW('Water Data'!F11))="","",OFFSET('Water Data'!$F$27,0,10*ROW('Water Data'!F11)))</f>
        <v>Yes</v>
      </c>
      <c r="BZ17" s="400" t="str">
        <f ca="1">+IF(OFFSET('Water Data'!$F$28,0,10*ROW('Water Data'!F11))="","",OFFSET('Water Data'!$F$28,0,10*ROW('Water Data'!F11)))</f>
        <v>Yes</v>
      </c>
      <c r="CA17" s="400" t="str">
        <f ca="1">+IF(OFFSET('Water Data'!$F$29,0,10*ROW('Water Data'!F11))="","",OFFSET('Water Data'!$F$29,0,10*ROW('Water Data'!F11)))</f>
        <v>Yes</v>
      </c>
      <c r="CB17" s="400" t="str">
        <f ca="1">+IF(OFFSET('Water Data'!$G$27,0,10*ROW('Water Data'!G11))="","",OFFSET('Water Data'!$G$27,0,10*ROW('Water Data'!G11)))</f>
        <v>Yes</v>
      </c>
      <c r="CC17" s="400" t="str">
        <f ca="1">+IF(OFFSET('Water Data'!$G$28,0,10*ROW('Water Data'!G11))="","",OFFSET('Water Data'!$G$28,0,10*ROW('Water Data'!G11)))</f>
        <v>Yes</v>
      </c>
      <c r="CD17" s="400" t="str">
        <f ca="1">+IF(OFFSET('Water Data'!$G$29,0,10*ROW('Water Data'!G11))="","",OFFSET('Water Data'!$G$29,0,10*ROW('Water Data'!G11)))</f>
        <v>Yes</v>
      </c>
      <c r="CE17" s="400" t="str">
        <f ca="1">+IF(OFFSET('Water Data'!$H$27,0,10*ROW('Water Data'!H11))="","",OFFSET('Water Data'!$H$27,0,10*ROW('Water Data'!H11)))</f>
        <v>Yes</v>
      </c>
      <c r="CF17" s="400" t="str">
        <f ca="1">+IF(OFFSET('Water Data'!$H$28,0,10*ROW('Water Data'!H11))="","",OFFSET('Water Data'!$H$28,0,10*ROW('Water Data'!H11)))</f>
        <v>Yes</v>
      </c>
      <c r="CG17" s="400" t="str">
        <f ca="1">+IF(OFFSET('Water Data'!$H$29,0,10*ROW('Water Data'!H11))="","",OFFSET('Water Data'!$H$29,0,10*ROW('Water Data'!H11)))</f>
        <v>Yes</v>
      </c>
      <c r="CH17" s="400" t="str">
        <f ca="1">+IF(OFFSET('Water Data'!$I$27,0,10*ROW('Water Data'!I11))="","",OFFSET('Water Data'!$I$27,0,10*ROW('Water Data'!I11)))</f>
        <v>Yes</v>
      </c>
      <c r="CI17" s="400" t="str">
        <f ca="1">+IF(OFFSET('Water Data'!$I$28,0,10*ROW('Water Data'!I11))="","",OFFSET('Water Data'!$I$28,0,10*ROW('Water Data'!I11)))</f>
        <v/>
      </c>
      <c r="CJ17" s="400" t="str">
        <f ca="1">+IF(OFFSET('Water Data'!$I$29,0,10*ROW('Water Data'!I11))="","",OFFSET('Water Data'!$I$29,0,10*ROW('Water Data'!I11)))</f>
        <v/>
      </c>
      <c r="CK17" s="400" t="str">
        <f ca="1">+IF(OFFSET('Sanitation Data'!$D$28,0,10*ROW('Sanitation Data'!D11))="","",OFFSET('Sanitation Data'!$D$28,0,10*ROW('Sanitation Data'!D11)))</f>
        <v/>
      </c>
      <c r="CL17" s="400" t="str">
        <f ca="1">+IF(OFFSET('Sanitation Data'!$D$29,0,10*ROW('Sanitation Data'!D11))="","",OFFSET('Sanitation Data'!$D$29,0,10*ROW('Sanitation Data'!D11)))</f>
        <v/>
      </c>
      <c r="CM17" s="400" t="str">
        <f ca="1">+IF(OFFSET('Sanitation Data'!$D$30,0,10*ROW('Sanitation Data'!D11))="","",OFFSET('Sanitation Data'!$D$30,0,10*ROW('Sanitation Data'!D11)))</f>
        <v/>
      </c>
      <c r="CN17" s="400" t="str">
        <f ca="1">+IF(OFFSET('Sanitation Data'!$D$31,0,10*ROW('Sanitation Data'!D11))="","",OFFSET('Sanitation Data'!$D$31,0,10*ROW('Sanitation Data'!D11)))</f>
        <v/>
      </c>
      <c r="CO17" s="400" t="str">
        <f ca="1">+IF(OFFSET('Sanitation Data'!$D$32,0,10*ROW('Sanitation Data'!D11))="","",OFFSET('Sanitation Data'!$D$32,0,10*ROW('Sanitation Data'!D11)))</f>
        <v/>
      </c>
      <c r="CP17" s="400" t="str">
        <f ca="1">+IF(OFFSET('Sanitation Data'!$E$28,0,10*ROW('Sanitation Data'!E11))="","",OFFSET('Sanitation Data'!$E$28,0,10*ROW('Sanitation Data'!E11)))</f>
        <v/>
      </c>
      <c r="CQ17" s="400" t="str">
        <f ca="1">+IF(OFFSET('Sanitation Data'!$E$29,0,10*ROW('Sanitation Data'!E11))="","",OFFSET('Sanitation Data'!$E$29,0,10*ROW('Sanitation Data'!E11)))</f>
        <v/>
      </c>
      <c r="CR17" s="400" t="str">
        <f ca="1">+IF(OFFSET('Sanitation Data'!$E$30,0,10*ROW('Sanitation Data'!E11))="","",OFFSET('Sanitation Data'!$E$30,0,10*ROW('Sanitation Data'!E11)))</f>
        <v/>
      </c>
      <c r="CS17" s="400" t="str">
        <f ca="1">+IF(OFFSET('Sanitation Data'!$E$31,0,10*ROW('Sanitation Data'!E11))="","",OFFSET('Sanitation Data'!$E$31,0,10*ROW('Sanitation Data'!E11)))</f>
        <v/>
      </c>
      <c r="CT17" s="400" t="str">
        <f ca="1">+IF(OFFSET('Sanitation Data'!$E$32,0,10*ROW('Sanitation Data'!E11))="","",OFFSET('Sanitation Data'!$E$32,0,10*ROW('Sanitation Data'!E11)))</f>
        <v/>
      </c>
      <c r="CU17" s="400" t="str">
        <f ca="1">+IF(OFFSET('Sanitation Data'!$F$28,0,10*ROW('Sanitation Data'!F11))="","",OFFSET('Sanitation Data'!$F$28,0,10*ROW('Sanitation Data'!F11)))</f>
        <v/>
      </c>
      <c r="CV17" s="400" t="str">
        <f ca="1">+IF(OFFSET('Sanitation Data'!$F$29,0,10*ROW('Sanitation Data'!F11))="","",OFFSET('Sanitation Data'!$F$29,0,10*ROW('Sanitation Data'!F11)))</f>
        <v/>
      </c>
      <c r="CW17" s="400" t="str">
        <f ca="1">+IF(OFFSET('Sanitation Data'!$F$30,0,10*ROW('Sanitation Data'!F11))="","",OFFSET('Sanitation Data'!$F$30,0,10*ROW('Sanitation Data'!F11)))</f>
        <v/>
      </c>
      <c r="CX17" s="400" t="str">
        <f ca="1">+IF(OFFSET('Sanitation Data'!$F$31,0,10*ROW('Sanitation Data'!F11))="","",OFFSET('Sanitation Data'!$F$31,0,10*ROW('Sanitation Data'!F11)))</f>
        <v/>
      </c>
      <c r="CY17" s="400" t="str">
        <f ca="1">+IF(OFFSET('Sanitation Data'!$F$32,0,10*ROW('Sanitation Data'!F11))="","",OFFSET('Sanitation Data'!$F$32,0,10*ROW('Sanitation Data'!F11)))</f>
        <v/>
      </c>
      <c r="CZ17" s="400" t="str">
        <f ca="1">+IF(OFFSET('Sanitation Data'!$G$28,0,10*ROW('Sanitation Data'!G11))="","",OFFSET('Sanitation Data'!$G$28,0,10*ROW('Sanitation Data'!G11)))</f>
        <v/>
      </c>
      <c r="DA17" s="400" t="str">
        <f ca="1">+IF(OFFSET('Sanitation Data'!$G$29,0,10*ROW('Sanitation Data'!G11))="","",OFFSET('Sanitation Data'!$G$29,0,10*ROW('Sanitation Data'!G11)))</f>
        <v/>
      </c>
      <c r="DB17" s="400" t="str">
        <f ca="1">+IF(OFFSET('Sanitation Data'!$G$30,0,10*ROW('Sanitation Data'!G11))="","",OFFSET('Sanitation Data'!$G$30,0,10*ROW('Sanitation Data'!G11)))</f>
        <v/>
      </c>
      <c r="DC17" s="400" t="str">
        <f ca="1">+IF(OFFSET('Sanitation Data'!$G$31,0,10*ROW('Sanitation Data'!G11))="","",OFFSET('Sanitation Data'!$G$31,0,10*ROW('Sanitation Data'!G11)))</f>
        <v/>
      </c>
      <c r="DD17" s="400" t="str">
        <f ca="1">+IF(OFFSET('Sanitation Data'!$G$32,0,10*ROW('Sanitation Data'!G11))="","",OFFSET('Sanitation Data'!$G$32,0,10*ROW('Sanitation Data'!G11)))</f>
        <v/>
      </c>
      <c r="DE17" s="400" t="str">
        <f ca="1">+IF(OFFSET('Sanitation Data'!$H$28,0,10*ROW('Sanitation Data'!H11))="","",OFFSET('Sanitation Data'!$H$28,0,10*ROW('Sanitation Data'!H11)))</f>
        <v/>
      </c>
      <c r="DF17" s="400" t="str">
        <f ca="1">+IF(OFFSET('Sanitation Data'!$H$29,0,10*ROW('Sanitation Data'!H11))="","",OFFSET('Sanitation Data'!$H$29,0,10*ROW('Sanitation Data'!H11)))</f>
        <v/>
      </c>
      <c r="DG17" s="400" t="str">
        <f ca="1">+IF(OFFSET('Sanitation Data'!$H$30,0,10*ROW('Sanitation Data'!H11))="","",OFFSET('Sanitation Data'!$H$30,0,10*ROW('Sanitation Data'!H11)))</f>
        <v/>
      </c>
      <c r="DH17" s="400" t="str">
        <f ca="1">+IF(OFFSET('Sanitation Data'!$H$31,0,10*ROW('Sanitation Data'!H11))="","",OFFSET('Sanitation Data'!$H$31,0,10*ROW('Sanitation Data'!H11)))</f>
        <v/>
      </c>
      <c r="DI17" s="400" t="str">
        <f ca="1">+IF(OFFSET('Sanitation Data'!$H$32,0,10*ROW('Sanitation Data'!H11))="","",OFFSET('Sanitation Data'!$H$32,0,10*ROW('Sanitation Data'!H11)))</f>
        <v/>
      </c>
      <c r="DJ17" s="400" t="str">
        <f ca="1">+IF(OFFSET('Sanitation Data'!$I$28,0,10*ROW('Sanitation Data'!I11))="","",OFFSET('Sanitation Data'!$I$28,0,10*ROW('Sanitation Data'!I11)))</f>
        <v/>
      </c>
      <c r="DK17" s="400" t="str">
        <f ca="1">+IF(OFFSET('Sanitation Data'!$I$29,0,10*ROW('Sanitation Data'!I11))="","",OFFSET('Sanitation Data'!$I$29,0,10*ROW('Sanitation Data'!I11)))</f>
        <v/>
      </c>
      <c r="DL17" s="400" t="str">
        <f ca="1">+IF(OFFSET('Sanitation Data'!$I$30,0,10*ROW('Sanitation Data'!I11))="","",OFFSET('Sanitation Data'!$I$30,0,10*ROW('Sanitation Data'!I11)))</f>
        <v/>
      </c>
      <c r="DM17" s="400" t="str">
        <f ca="1">+IF(OFFSET('Sanitation Data'!$I$31,0,10*ROW('Sanitation Data'!I11))="","",OFFSET('Sanitation Data'!$I$31,0,10*ROW('Sanitation Data'!I11)))</f>
        <v/>
      </c>
      <c r="DN17" s="400" t="str">
        <f ca="1">+IF(OFFSET('Sanitation Data'!$I$32,0,10*ROW('Sanitation Data'!I11))="","",OFFSET('Sanitation Data'!$I$32,0,10*ROW('Sanitation Data'!I11)))</f>
        <v/>
      </c>
      <c r="DO17" s="400" t="str">
        <f ca="1">+IF(OFFSET('Hygiene Data'!$D$11,0,10*ROW('Hygiene Data'!D11))="","",OFFSET('Hygiene Data'!$D$11,0,10*ROW('Hygiene Data'!D11)))</f>
        <v/>
      </c>
      <c r="DP17" s="400" t="str">
        <f ca="1">+IF(OFFSET('Hygiene Data'!$D$12,0,10*ROW('Hygiene Data'!D11))="","",OFFSET('Hygiene Data'!$D$12,0,10*ROW('Hygiene Data'!D11)))</f>
        <v/>
      </c>
      <c r="DQ17" s="400" t="str">
        <f ca="1">+IF(OFFSET('Hygiene Data'!$D$13,0,10*ROW('Hygiene Data'!D11))="","",OFFSET('Hygiene Data'!$D$13,0,10*ROW('Hygiene Data'!D11)))</f>
        <v/>
      </c>
      <c r="DR17" s="400" t="str">
        <f ca="1">+IF(OFFSET('Hygiene Data'!$E$11,0,10*ROW('Hygiene Data'!E11))="","",OFFSET('Hygiene Data'!$E$11,0,10*ROW('Hygiene Data'!E11)))</f>
        <v/>
      </c>
      <c r="DS17" s="400" t="str">
        <f ca="1">+IF(OFFSET('Hygiene Data'!$E$12,0,10*ROW('Hygiene Data'!E11))="","",OFFSET('Hygiene Data'!$E$12,0,10*ROW('Hygiene Data'!E11)))</f>
        <v/>
      </c>
      <c r="DT17" s="400" t="str">
        <f ca="1">+IF(OFFSET('Hygiene Data'!$E$13,0,10*ROW('Hygiene Data'!E11))="","",OFFSET('Hygiene Data'!$E$13,0,10*ROW('Hygiene Data'!E11)))</f>
        <v/>
      </c>
      <c r="DU17" s="400" t="str">
        <f ca="1">+IF(OFFSET('Hygiene Data'!$F$11,0,10*ROW('Hygiene Data'!F11))="","",OFFSET('Hygiene Data'!$F$11,0,10*ROW('Hygiene Data'!F11)))</f>
        <v/>
      </c>
      <c r="DV17" s="400" t="str">
        <f ca="1">+IF(OFFSET('Hygiene Data'!$F$12,0,10*ROW('Hygiene Data'!F11))="","",OFFSET('Hygiene Data'!$F$12,0,10*ROW('Hygiene Data'!F11)))</f>
        <v/>
      </c>
      <c r="DW17" s="400" t="str">
        <f ca="1">+IF(OFFSET('Hygiene Data'!$F$13,0,10*ROW('Hygiene Data'!F11))="","",OFFSET('Hygiene Data'!$F$13,0,10*ROW('Hygiene Data'!F11)))</f>
        <v/>
      </c>
      <c r="DX17" s="400" t="str">
        <f ca="1">+IF(OFFSET('Hygiene Data'!$G$11,0,10*ROW('Hygiene Data'!G11))="","",OFFSET('Hygiene Data'!$G$11,0,10*ROW('Hygiene Data'!G11)))</f>
        <v/>
      </c>
      <c r="DY17" s="400" t="str">
        <f ca="1">+IF(OFFSET('Hygiene Data'!$G$12,0,10*ROW('Hygiene Data'!G11))="","",OFFSET('Hygiene Data'!$G$12,0,10*ROW('Hygiene Data'!G11)))</f>
        <v/>
      </c>
      <c r="DZ17" s="400" t="str">
        <f ca="1">+IF(OFFSET('Hygiene Data'!$G$13,0,10*ROW('Hygiene Data'!G11))="","",OFFSET('Hygiene Data'!$G$13,0,10*ROW('Hygiene Data'!G11)))</f>
        <v/>
      </c>
      <c r="EA17" s="400" t="str">
        <f ca="1">+IF(OFFSET('Hygiene Data'!$H$11,0,10*ROW('Hygiene Data'!H11))="","",OFFSET('Hygiene Data'!$H$11,0,10*ROW('Hygiene Data'!H11)))</f>
        <v/>
      </c>
      <c r="EB17" s="400" t="str">
        <f ca="1">+IF(OFFSET('Hygiene Data'!$H$12,0,10*ROW('Hygiene Data'!H11))="","",OFFSET('Hygiene Data'!$H$12,0,10*ROW('Hygiene Data'!H11)))</f>
        <v/>
      </c>
      <c r="EC17" s="400" t="str">
        <f ca="1">+IF(OFFSET('Hygiene Data'!$H$13,0,10*ROW('Hygiene Data'!H11))="","",OFFSET('Hygiene Data'!$H$13,0,10*ROW('Hygiene Data'!H11)))</f>
        <v/>
      </c>
      <c r="ED17" s="400" t="str">
        <f ca="1">+IF(OFFSET('Hygiene Data'!$I$11,0,10*ROW('Hygiene Data'!I11))="","",OFFSET('Hygiene Data'!$I$11,0,10*ROW('Hygiene Data'!I11)))</f>
        <v/>
      </c>
      <c r="EE17" s="400" t="str">
        <f ca="1">+IF(OFFSET('Hygiene Data'!$I$12,0,10*ROW('Hygiene Data'!I11))="","",OFFSET('Hygiene Data'!$I$12,0,10*ROW('Hygiene Data'!I11)))</f>
        <v/>
      </c>
      <c r="EF17" s="400" t="str">
        <f ca="1">+IF(OFFSET('Hygiene Data'!$I$13,0,10*ROW('Hygiene Data'!I11))="","",OFFSET('Hygiene Data'!$I$13,0,10*ROW('Hygiene Data'!I11)))</f>
        <v/>
      </c>
    </row>
    <row r="18" spans="1:136" x14ac:dyDescent="0.25">
      <c r="A18" s="509" t="str">
        <f ca="1">+IF(OFFSET('Water Data'!$B$2,0,10*ROW('Water Data'!E12))="","",OFFSET('Water Data'!$B$2,0,10*ROW('Water Data'!E12)))</f>
        <v>TCD_2024_EMIS</v>
      </c>
      <c r="B18" s="50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EMIS</v>
      </c>
      <c r="C18" s="536">
        <f t="shared" ca="1" si="0"/>
        <v>2024</v>
      </c>
      <c r="D18" s="537">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64.844503375120553</v>
      </c>
      <c r="E18" s="537">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54.327386692381872</v>
      </c>
      <c r="F18" s="537">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32.49342256394435</v>
      </c>
      <c r="G18" s="537">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91.312772485063775</v>
      </c>
      <c r="H18" s="537">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86.839980623284347</v>
      </c>
      <c r="I18" s="537">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64.77295106437019</v>
      </c>
      <c r="J18" s="537">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49.081642465621698</v>
      </c>
      <c r="K18" s="537">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34.964900471199158</v>
      </c>
      <c r="L18" s="537">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15.187536117681924</v>
      </c>
      <c r="M18" s="537">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88.693467336683412</v>
      </c>
      <c r="N18" s="537">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85.678391959798986</v>
      </c>
      <c r="O18" s="537">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80.338662149273276</v>
      </c>
      <c r="P18" s="537">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57.309523809523803</v>
      </c>
      <c r="Q18" s="537">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44.230158730158728</v>
      </c>
      <c r="R18" s="537">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24.813235426654625</v>
      </c>
      <c r="S18" s="537">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88.61076345431789</v>
      </c>
      <c r="T18" s="537">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86.326658322903626</v>
      </c>
      <c r="U18" s="537">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52.490997751426576</v>
      </c>
      <c r="V18" s="53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38"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3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3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38"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3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3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3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3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3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3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3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3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3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3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38">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65.954773869346724</v>
      </c>
      <c r="AL18" s="538"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3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3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38"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3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38"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3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3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38"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38">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39.612015018773469</v>
      </c>
      <c r="AV18" s="538"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3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3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38"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39">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49.761122723200948</v>
      </c>
      <c r="BA18" s="61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39"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39">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71.096426823299069</v>
      </c>
      <c r="BD18" s="53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3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39">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40.39742212674544</v>
      </c>
      <c r="BG18" s="53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3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39">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60.427135678391963</v>
      </c>
      <c r="BJ18" s="53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39"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39">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49.087301587301582</v>
      </c>
      <c r="BM18" s="53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39"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39"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3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39"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400" t="str">
        <f ca="1">+IF(OFFSET('Water Data'!$D$27,0,10*ROW('Water Data'!D12))="","",OFFSET('Water Data'!$D$27,0,10*ROW('Water Data'!D12)))</f>
        <v>Yes</v>
      </c>
      <c r="BT18" s="400" t="str">
        <f ca="1">+IF(OFFSET('Water Data'!$D$28,0,10*ROW('Water Data'!D12))="","",OFFSET('Water Data'!$D$28,0,10*ROW('Water Data'!D12)))</f>
        <v>Yes</v>
      </c>
      <c r="BU18" s="400" t="str">
        <f ca="1">+IF(OFFSET('Water Data'!$D$29,0,10*ROW('Water Data'!D12))="","",OFFSET('Water Data'!$D$29,0,10*ROW('Water Data'!D12)))</f>
        <v>Yes</v>
      </c>
      <c r="BV18" s="400" t="str">
        <f ca="1">+IF(OFFSET('Water Data'!$E$27,0,10*ROW('Water Data'!E12))="","",OFFSET('Water Data'!$E$27,0,10*ROW('Water Data'!E12)))</f>
        <v>Yes</v>
      </c>
      <c r="BW18" s="400" t="str">
        <f ca="1">+IF(OFFSET('Water Data'!$E$28,0,10*ROW('Water Data'!E12))="","",OFFSET('Water Data'!$E$28,0,10*ROW('Water Data'!E12)))</f>
        <v>Yes</v>
      </c>
      <c r="BX18" s="400" t="str">
        <f ca="1">+IF(OFFSET('Water Data'!$E$29,0,10*ROW('Water Data'!E12))="","",OFFSET('Water Data'!$E$29,0,10*ROW('Water Data'!E12)))</f>
        <v>Yes</v>
      </c>
      <c r="BY18" s="400" t="str">
        <f ca="1">+IF(OFFSET('Water Data'!$F$27,0,10*ROW('Water Data'!F12))="","",OFFSET('Water Data'!$F$27,0,10*ROW('Water Data'!F12)))</f>
        <v>Yes</v>
      </c>
      <c r="BZ18" s="400" t="str">
        <f ca="1">+IF(OFFSET('Water Data'!$F$28,0,10*ROW('Water Data'!F12))="","",OFFSET('Water Data'!$F$28,0,10*ROW('Water Data'!F12)))</f>
        <v>Yes</v>
      </c>
      <c r="CA18" s="400" t="str">
        <f ca="1">+IF(OFFSET('Water Data'!$F$29,0,10*ROW('Water Data'!F12))="","",OFFSET('Water Data'!$F$29,0,10*ROW('Water Data'!F12)))</f>
        <v>Yes</v>
      </c>
      <c r="CB18" s="400" t="str">
        <f ca="1">+IF(OFFSET('Water Data'!$G$27,0,10*ROW('Water Data'!G12))="","",OFFSET('Water Data'!$G$27,0,10*ROW('Water Data'!G12)))</f>
        <v>Yes</v>
      </c>
      <c r="CC18" s="400" t="str">
        <f ca="1">+IF(OFFSET('Water Data'!$G$28,0,10*ROW('Water Data'!G12))="","",OFFSET('Water Data'!$G$28,0,10*ROW('Water Data'!G12)))</f>
        <v>Yes</v>
      </c>
      <c r="CD18" s="400" t="str">
        <f ca="1">+IF(OFFSET('Water Data'!$G$29,0,10*ROW('Water Data'!G12))="","",OFFSET('Water Data'!$G$29,0,10*ROW('Water Data'!G12)))</f>
        <v>Yes</v>
      </c>
      <c r="CE18" s="400" t="str">
        <f ca="1">+IF(OFFSET('Water Data'!$H$27,0,10*ROW('Water Data'!H12))="","",OFFSET('Water Data'!$H$27,0,10*ROW('Water Data'!H12)))</f>
        <v>Yes</v>
      </c>
      <c r="CF18" s="400" t="str">
        <f ca="1">+IF(OFFSET('Water Data'!$H$28,0,10*ROW('Water Data'!H12))="","",OFFSET('Water Data'!$H$28,0,10*ROW('Water Data'!H12)))</f>
        <v>Yes</v>
      </c>
      <c r="CG18" s="400" t="str">
        <f ca="1">+IF(OFFSET('Water Data'!$H$29,0,10*ROW('Water Data'!H12))="","",OFFSET('Water Data'!$H$29,0,10*ROW('Water Data'!H12)))</f>
        <v>Yes</v>
      </c>
      <c r="CH18" s="400" t="str">
        <f ca="1">+IF(OFFSET('Water Data'!$I$27,0,10*ROW('Water Data'!I12))="","",OFFSET('Water Data'!$I$27,0,10*ROW('Water Data'!I12)))</f>
        <v>Yes</v>
      </c>
      <c r="CI18" s="400" t="str">
        <f ca="1">+IF(OFFSET('Water Data'!$I$28,0,10*ROW('Water Data'!I12))="","",OFFSET('Water Data'!$I$28,0,10*ROW('Water Data'!I12)))</f>
        <v>Yes</v>
      </c>
      <c r="CJ18" s="400" t="str">
        <f ca="1">+IF(OFFSET('Water Data'!$I$29,0,10*ROW('Water Data'!I12))="","",OFFSET('Water Data'!$I$29,0,10*ROW('Water Data'!I12)))</f>
        <v>Yes</v>
      </c>
      <c r="CK18" s="400" t="str">
        <f ca="1">+IF(OFFSET('Sanitation Data'!$D$28,0,10*ROW('Sanitation Data'!D12))="","",OFFSET('Sanitation Data'!$D$28,0,10*ROW('Sanitation Data'!D12)))</f>
        <v/>
      </c>
      <c r="CL18" s="400" t="str">
        <f ca="1">+IF(OFFSET('Sanitation Data'!$D$29,0,10*ROW('Sanitation Data'!D12))="","",OFFSET('Sanitation Data'!$D$29,0,10*ROW('Sanitation Data'!D12)))</f>
        <v/>
      </c>
      <c r="CM18" s="400" t="str">
        <f ca="1">+IF(OFFSET('Sanitation Data'!$D$30,0,10*ROW('Sanitation Data'!D12))="","",OFFSET('Sanitation Data'!$D$30,0,10*ROW('Sanitation Data'!D12)))</f>
        <v/>
      </c>
      <c r="CN18" s="400" t="str">
        <f ca="1">+IF(OFFSET('Sanitation Data'!$D$31,0,10*ROW('Sanitation Data'!D12))="","",OFFSET('Sanitation Data'!$D$31,0,10*ROW('Sanitation Data'!D12)))</f>
        <v/>
      </c>
      <c r="CO18" s="400" t="str">
        <f ca="1">+IF(OFFSET('Sanitation Data'!$D$32,0,10*ROW('Sanitation Data'!D12))="","",OFFSET('Sanitation Data'!$D$32,0,10*ROW('Sanitation Data'!D12)))</f>
        <v/>
      </c>
      <c r="CP18" s="400" t="str">
        <f ca="1">+IF(OFFSET('Sanitation Data'!$E$28,0,10*ROW('Sanitation Data'!E12))="","",OFFSET('Sanitation Data'!$E$28,0,10*ROW('Sanitation Data'!E12)))</f>
        <v/>
      </c>
      <c r="CQ18" s="400" t="str">
        <f ca="1">+IF(OFFSET('Sanitation Data'!$E$29,0,10*ROW('Sanitation Data'!E12))="","",OFFSET('Sanitation Data'!$E$29,0,10*ROW('Sanitation Data'!E12)))</f>
        <v/>
      </c>
      <c r="CR18" s="400" t="str">
        <f ca="1">+IF(OFFSET('Sanitation Data'!$E$30,0,10*ROW('Sanitation Data'!E12))="","",OFFSET('Sanitation Data'!$E$30,0,10*ROW('Sanitation Data'!E12)))</f>
        <v/>
      </c>
      <c r="CS18" s="400" t="str">
        <f ca="1">+IF(OFFSET('Sanitation Data'!$E$31,0,10*ROW('Sanitation Data'!E12))="","",OFFSET('Sanitation Data'!$E$31,0,10*ROW('Sanitation Data'!E12)))</f>
        <v/>
      </c>
      <c r="CT18" s="400" t="str">
        <f ca="1">+IF(OFFSET('Sanitation Data'!$E$32,0,10*ROW('Sanitation Data'!E12))="","",OFFSET('Sanitation Data'!$E$32,0,10*ROW('Sanitation Data'!E12)))</f>
        <v/>
      </c>
      <c r="CU18" s="400" t="str">
        <f ca="1">+IF(OFFSET('Sanitation Data'!$F$28,0,10*ROW('Sanitation Data'!F12))="","",OFFSET('Sanitation Data'!$F$28,0,10*ROW('Sanitation Data'!F12)))</f>
        <v/>
      </c>
      <c r="CV18" s="400" t="str">
        <f ca="1">+IF(OFFSET('Sanitation Data'!$F$29,0,10*ROW('Sanitation Data'!F12))="","",OFFSET('Sanitation Data'!$F$29,0,10*ROW('Sanitation Data'!F12)))</f>
        <v/>
      </c>
      <c r="CW18" s="400" t="str">
        <f ca="1">+IF(OFFSET('Sanitation Data'!$F$30,0,10*ROW('Sanitation Data'!F12))="","",OFFSET('Sanitation Data'!$F$30,0,10*ROW('Sanitation Data'!F12)))</f>
        <v/>
      </c>
      <c r="CX18" s="400" t="str">
        <f ca="1">+IF(OFFSET('Sanitation Data'!$F$31,0,10*ROW('Sanitation Data'!F12))="","",OFFSET('Sanitation Data'!$F$31,0,10*ROW('Sanitation Data'!F12)))</f>
        <v/>
      </c>
      <c r="CY18" s="400" t="str">
        <f ca="1">+IF(OFFSET('Sanitation Data'!$F$32,0,10*ROW('Sanitation Data'!F12))="","",OFFSET('Sanitation Data'!$F$32,0,10*ROW('Sanitation Data'!F12)))</f>
        <v/>
      </c>
      <c r="CZ18" s="400" t="str">
        <f ca="1">+IF(OFFSET('Sanitation Data'!$G$28,0,10*ROW('Sanitation Data'!G12))="","",OFFSET('Sanitation Data'!$G$28,0,10*ROW('Sanitation Data'!G12)))</f>
        <v>Yes</v>
      </c>
      <c r="DA18" s="400" t="str">
        <f ca="1">+IF(OFFSET('Sanitation Data'!$G$29,0,10*ROW('Sanitation Data'!G12))="","",OFFSET('Sanitation Data'!$G$29,0,10*ROW('Sanitation Data'!G12)))</f>
        <v/>
      </c>
      <c r="DB18" s="400" t="str">
        <f ca="1">+IF(OFFSET('Sanitation Data'!$G$30,0,10*ROW('Sanitation Data'!G12))="","",OFFSET('Sanitation Data'!$G$30,0,10*ROW('Sanitation Data'!G12)))</f>
        <v/>
      </c>
      <c r="DC18" s="400" t="str">
        <f ca="1">+IF(OFFSET('Sanitation Data'!$G$31,0,10*ROW('Sanitation Data'!G12))="","",OFFSET('Sanitation Data'!$G$31,0,10*ROW('Sanitation Data'!G12)))</f>
        <v/>
      </c>
      <c r="DD18" s="400" t="str">
        <f ca="1">+IF(OFFSET('Sanitation Data'!$G$32,0,10*ROW('Sanitation Data'!G12))="","",OFFSET('Sanitation Data'!$G$32,0,10*ROW('Sanitation Data'!G12)))</f>
        <v/>
      </c>
      <c r="DE18" s="400" t="str">
        <f ca="1">+IF(OFFSET('Sanitation Data'!$H$28,0,10*ROW('Sanitation Data'!H12))="","",OFFSET('Sanitation Data'!$H$28,0,10*ROW('Sanitation Data'!H12)))</f>
        <v/>
      </c>
      <c r="DF18" s="400" t="str">
        <f ca="1">+IF(OFFSET('Sanitation Data'!$H$29,0,10*ROW('Sanitation Data'!H12))="","",OFFSET('Sanitation Data'!$H$29,0,10*ROW('Sanitation Data'!H12)))</f>
        <v/>
      </c>
      <c r="DG18" s="400" t="str">
        <f ca="1">+IF(OFFSET('Sanitation Data'!$H$30,0,10*ROW('Sanitation Data'!H12))="","",OFFSET('Sanitation Data'!$H$30,0,10*ROW('Sanitation Data'!H12)))</f>
        <v/>
      </c>
      <c r="DH18" s="400" t="str">
        <f ca="1">+IF(OFFSET('Sanitation Data'!$H$31,0,10*ROW('Sanitation Data'!H12))="","",OFFSET('Sanitation Data'!$H$31,0,10*ROW('Sanitation Data'!H12)))</f>
        <v/>
      </c>
      <c r="DI18" s="400" t="str">
        <f ca="1">+IF(OFFSET('Sanitation Data'!$H$32,0,10*ROW('Sanitation Data'!H12))="","",OFFSET('Sanitation Data'!$H$32,0,10*ROW('Sanitation Data'!H12)))</f>
        <v/>
      </c>
      <c r="DJ18" s="400" t="str">
        <f ca="1">+IF(OFFSET('Sanitation Data'!$I$28,0,10*ROW('Sanitation Data'!I12))="","",OFFSET('Sanitation Data'!$I$28,0,10*ROW('Sanitation Data'!I12)))</f>
        <v>Yes</v>
      </c>
      <c r="DK18" s="400" t="str">
        <f ca="1">+IF(OFFSET('Sanitation Data'!$I$29,0,10*ROW('Sanitation Data'!I12))="","",OFFSET('Sanitation Data'!$I$29,0,10*ROW('Sanitation Data'!I12)))</f>
        <v/>
      </c>
      <c r="DL18" s="400" t="str">
        <f ca="1">+IF(OFFSET('Sanitation Data'!$I$30,0,10*ROW('Sanitation Data'!I12))="","",OFFSET('Sanitation Data'!$I$30,0,10*ROW('Sanitation Data'!I12)))</f>
        <v/>
      </c>
      <c r="DM18" s="400" t="str">
        <f ca="1">+IF(OFFSET('Sanitation Data'!$I$31,0,10*ROW('Sanitation Data'!I12))="","",OFFSET('Sanitation Data'!$I$31,0,10*ROW('Sanitation Data'!I12)))</f>
        <v/>
      </c>
      <c r="DN18" s="400" t="str">
        <f ca="1">+IF(OFFSET('Sanitation Data'!$I$32,0,10*ROW('Sanitation Data'!I12))="","",OFFSET('Sanitation Data'!$I$32,0,10*ROW('Sanitation Data'!I12)))</f>
        <v/>
      </c>
      <c r="DO18" s="400" t="str">
        <f ca="1">+IF(OFFSET('Hygiene Data'!$D$11,0,10*ROW('Hygiene Data'!D12))="","",OFFSET('Hygiene Data'!$D$11,0,10*ROW('Hygiene Data'!D12)))</f>
        <v>Yes</v>
      </c>
      <c r="DP18" s="400" t="str">
        <f ca="1">+IF(OFFSET('Hygiene Data'!$D$12,0,10*ROW('Hygiene Data'!D12))="","",OFFSET('Hygiene Data'!$D$12,0,10*ROW('Hygiene Data'!D12)))</f>
        <v/>
      </c>
      <c r="DQ18" s="400" t="str">
        <f ca="1">+IF(OFFSET('Hygiene Data'!$D$13,0,10*ROW('Hygiene Data'!D12))="","",OFFSET('Hygiene Data'!$D$13,0,10*ROW('Hygiene Data'!D12)))</f>
        <v/>
      </c>
      <c r="DR18" s="400" t="str">
        <f ca="1">+IF(OFFSET('Hygiene Data'!$E$11,0,10*ROW('Hygiene Data'!E12))="","",OFFSET('Hygiene Data'!$E$11,0,10*ROW('Hygiene Data'!E12)))</f>
        <v>Yes</v>
      </c>
      <c r="DS18" s="400" t="str">
        <f ca="1">+IF(OFFSET('Hygiene Data'!$E$12,0,10*ROW('Hygiene Data'!E12))="","",OFFSET('Hygiene Data'!$E$12,0,10*ROW('Hygiene Data'!E12)))</f>
        <v/>
      </c>
      <c r="DT18" s="400" t="str">
        <f ca="1">+IF(OFFSET('Hygiene Data'!$E$13,0,10*ROW('Hygiene Data'!E12))="","",OFFSET('Hygiene Data'!$E$13,0,10*ROW('Hygiene Data'!E12)))</f>
        <v/>
      </c>
      <c r="DU18" s="400" t="str">
        <f ca="1">+IF(OFFSET('Hygiene Data'!$F$11,0,10*ROW('Hygiene Data'!F12))="","",OFFSET('Hygiene Data'!$F$11,0,10*ROW('Hygiene Data'!F12)))</f>
        <v>Yes</v>
      </c>
      <c r="DV18" s="400" t="str">
        <f ca="1">+IF(OFFSET('Hygiene Data'!$F$12,0,10*ROW('Hygiene Data'!F12))="","",OFFSET('Hygiene Data'!$F$12,0,10*ROW('Hygiene Data'!F12)))</f>
        <v/>
      </c>
      <c r="DW18" s="400" t="str">
        <f ca="1">+IF(OFFSET('Hygiene Data'!$F$13,0,10*ROW('Hygiene Data'!F12))="","",OFFSET('Hygiene Data'!$F$13,0,10*ROW('Hygiene Data'!F12)))</f>
        <v/>
      </c>
      <c r="DX18" s="400" t="str">
        <f ca="1">+IF(OFFSET('Hygiene Data'!$G$11,0,10*ROW('Hygiene Data'!G12))="","",OFFSET('Hygiene Data'!$G$11,0,10*ROW('Hygiene Data'!G12)))</f>
        <v>Yes</v>
      </c>
      <c r="DY18" s="400" t="str">
        <f ca="1">+IF(OFFSET('Hygiene Data'!$G$12,0,10*ROW('Hygiene Data'!G12))="","",OFFSET('Hygiene Data'!$G$12,0,10*ROW('Hygiene Data'!G12)))</f>
        <v/>
      </c>
      <c r="DZ18" s="400" t="str">
        <f ca="1">+IF(OFFSET('Hygiene Data'!$G$13,0,10*ROW('Hygiene Data'!G12))="","",OFFSET('Hygiene Data'!$G$13,0,10*ROW('Hygiene Data'!G12)))</f>
        <v/>
      </c>
      <c r="EA18" s="400" t="str">
        <f ca="1">+IF(OFFSET('Hygiene Data'!$H$11,0,10*ROW('Hygiene Data'!H12))="","",OFFSET('Hygiene Data'!$H$11,0,10*ROW('Hygiene Data'!H12)))</f>
        <v>Yes</v>
      </c>
      <c r="EB18" s="400" t="str">
        <f ca="1">+IF(OFFSET('Hygiene Data'!$H$12,0,10*ROW('Hygiene Data'!H12))="","",OFFSET('Hygiene Data'!$H$12,0,10*ROW('Hygiene Data'!H12)))</f>
        <v/>
      </c>
      <c r="EC18" s="400" t="str">
        <f ca="1">+IF(OFFSET('Hygiene Data'!$H$13,0,10*ROW('Hygiene Data'!H12))="","",OFFSET('Hygiene Data'!$H$13,0,10*ROW('Hygiene Data'!H12)))</f>
        <v/>
      </c>
      <c r="ED18" s="400" t="str">
        <f ca="1">+IF(OFFSET('Hygiene Data'!$I$11,0,10*ROW('Hygiene Data'!I12))="","",OFFSET('Hygiene Data'!$I$11,0,10*ROW('Hygiene Data'!I12)))</f>
        <v/>
      </c>
      <c r="EE18" s="400" t="str">
        <f ca="1">+IF(OFFSET('Hygiene Data'!$I$12,0,10*ROW('Hygiene Data'!I12))="","",OFFSET('Hygiene Data'!$I$12,0,10*ROW('Hygiene Data'!I12)))</f>
        <v/>
      </c>
      <c r="EF18" s="400" t="str">
        <f ca="1">+IF(OFFSET('Hygiene Data'!$I$13,0,10*ROW('Hygiene Data'!I12))="","",OFFSET('Hygiene Data'!$I$13,0,10*ROW('Hygiene Data'!I12)))</f>
        <v/>
      </c>
    </row>
    <row r="19" spans="1:136" x14ac:dyDescent="0.25">
      <c r="A19" s="509" t="str">
        <f ca="1">+IF(OFFSET('Water Data'!$B$2,0,10*ROW('Water Data'!E13))="","",OFFSET('Water Data'!$B$2,0,10*ROW('Water Data'!E13)))</f>
        <v>TCD_2024_UIS</v>
      </c>
      <c r="B19" s="50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Autre</v>
      </c>
      <c r="C19" s="536">
        <f t="shared" ca="1" si="0"/>
        <v>2024</v>
      </c>
      <c r="D19" s="53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37"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37" t="str">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[34]</v>
      </c>
      <c r="G19" s="53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3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3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3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3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3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3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3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3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3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37"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37" t="str">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[34]</v>
      </c>
      <c r="S19" s="537"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37"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37" t="str">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[35]</v>
      </c>
      <c r="V19" s="53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38"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3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3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38">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31.338191198220439</v>
      </c>
      <c r="AA19" s="53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3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3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3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3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3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3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3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3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3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3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3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3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3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3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3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38"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3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3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38">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19.88095238095238</v>
      </c>
      <c r="AU19" s="538"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38"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38"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38"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38">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43.467210782317601</v>
      </c>
      <c r="AZ19" s="539">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41.367909682718732</v>
      </c>
      <c r="BA19" s="61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39"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3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3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3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3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3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3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3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3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3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39">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29.43650793650794</v>
      </c>
      <c r="BM19" s="53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39"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39">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53.998894141854663</v>
      </c>
      <c r="BP19" s="539"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39"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400" t="str">
        <f ca="1">+IF(OFFSET('Water Data'!$D$27,0,10*ROW('Water Data'!D13))="","",OFFSET('Water Data'!$D$27,0,10*ROW('Water Data'!D13)))</f>
        <v/>
      </c>
      <c r="BT19" s="400" t="str">
        <f ca="1">+IF(OFFSET('Water Data'!$D$28,0,10*ROW('Water Data'!D13))="","",OFFSET('Water Data'!$D$28,0,10*ROW('Water Data'!D13)))</f>
        <v/>
      </c>
      <c r="BU19" s="400" t="str">
        <f ca="1">+IF(OFFSET('Water Data'!$D$29,0,10*ROW('Water Data'!D13))="","",OFFSET('Water Data'!$D$29,0,10*ROW('Water Data'!D13)))</f>
        <v>No</v>
      </c>
      <c r="BV19" s="400" t="str">
        <f ca="1">+IF(OFFSET('Water Data'!$E$27,0,10*ROW('Water Data'!E13))="","",OFFSET('Water Data'!$E$27,0,10*ROW('Water Data'!E13)))</f>
        <v/>
      </c>
      <c r="BW19" s="400" t="str">
        <f ca="1">+IF(OFFSET('Water Data'!$E$28,0,10*ROW('Water Data'!E13))="","",OFFSET('Water Data'!$E$28,0,10*ROW('Water Data'!E13)))</f>
        <v/>
      </c>
      <c r="BX19" s="400" t="str">
        <f ca="1">+IF(OFFSET('Water Data'!$E$29,0,10*ROW('Water Data'!E13))="","",OFFSET('Water Data'!$E$29,0,10*ROW('Water Data'!E13)))</f>
        <v/>
      </c>
      <c r="BY19" s="400" t="str">
        <f ca="1">+IF(OFFSET('Water Data'!$F$27,0,10*ROW('Water Data'!F13))="","",OFFSET('Water Data'!$F$27,0,10*ROW('Water Data'!F13)))</f>
        <v/>
      </c>
      <c r="BZ19" s="400" t="str">
        <f ca="1">+IF(OFFSET('Water Data'!$F$28,0,10*ROW('Water Data'!F13))="","",OFFSET('Water Data'!$F$28,0,10*ROW('Water Data'!F13)))</f>
        <v/>
      </c>
      <c r="CA19" s="400" t="str">
        <f ca="1">+IF(OFFSET('Water Data'!$F$29,0,10*ROW('Water Data'!F13))="","",OFFSET('Water Data'!$F$29,0,10*ROW('Water Data'!F13)))</f>
        <v/>
      </c>
      <c r="CB19" s="400" t="str">
        <f ca="1">+IF(OFFSET('Water Data'!$G$27,0,10*ROW('Water Data'!G13))="","",OFFSET('Water Data'!$G$27,0,10*ROW('Water Data'!G13)))</f>
        <v/>
      </c>
      <c r="CC19" s="400" t="str">
        <f ca="1">+IF(OFFSET('Water Data'!$G$28,0,10*ROW('Water Data'!G13))="","",OFFSET('Water Data'!$G$28,0,10*ROW('Water Data'!G13)))</f>
        <v/>
      </c>
      <c r="CD19" s="400" t="str">
        <f ca="1">+IF(OFFSET('Water Data'!$G$29,0,10*ROW('Water Data'!G13))="","",OFFSET('Water Data'!$G$29,0,10*ROW('Water Data'!G13)))</f>
        <v/>
      </c>
      <c r="CE19" s="400" t="str">
        <f ca="1">+IF(OFFSET('Water Data'!$H$27,0,10*ROW('Water Data'!H13))="","",OFFSET('Water Data'!$H$27,0,10*ROW('Water Data'!H13)))</f>
        <v/>
      </c>
      <c r="CF19" s="400" t="str">
        <f ca="1">+IF(OFFSET('Water Data'!$H$28,0,10*ROW('Water Data'!H13))="","",OFFSET('Water Data'!$H$28,0,10*ROW('Water Data'!H13)))</f>
        <v/>
      </c>
      <c r="CG19" s="400" t="str">
        <f ca="1">+IF(OFFSET('Water Data'!$H$29,0,10*ROW('Water Data'!H13))="","",OFFSET('Water Data'!$H$29,0,10*ROW('Water Data'!H13)))</f>
        <v>No</v>
      </c>
      <c r="CH19" s="400" t="str">
        <f ca="1">+IF(OFFSET('Water Data'!$I$27,0,10*ROW('Water Data'!I13))="","",OFFSET('Water Data'!$I$27,0,10*ROW('Water Data'!I13)))</f>
        <v/>
      </c>
      <c r="CI19" s="400" t="str">
        <f ca="1">+IF(OFFSET('Water Data'!$I$28,0,10*ROW('Water Data'!I13))="","",OFFSET('Water Data'!$I$28,0,10*ROW('Water Data'!I13)))</f>
        <v/>
      </c>
      <c r="CJ19" s="400" t="str">
        <f ca="1">+IF(OFFSET('Water Data'!$I$29,0,10*ROW('Water Data'!I13))="","",OFFSET('Water Data'!$I$29,0,10*ROW('Water Data'!I13)))</f>
        <v>No</v>
      </c>
      <c r="CK19" s="400" t="str">
        <f ca="1">+IF(OFFSET('Sanitation Data'!$D$28,0,10*ROW('Sanitation Data'!D13))="","",OFFSET('Sanitation Data'!$D$28,0,10*ROW('Sanitation Data'!D13)))</f>
        <v/>
      </c>
      <c r="CL19" s="400" t="str">
        <f ca="1">+IF(OFFSET('Sanitation Data'!$D$29,0,10*ROW('Sanitation Data'!D13))="","",OFFSET('Sanitation Data'!$D$29,0,10*ROW('Sanitation Data'!D13)))</f>
        <v/>
      </c>
      <c r="CM19" s="400" t="str">
        <f ca="1">+IF(OFFSET('Sanitation Data'!$D$30,0,10*ROW('Sanitation Data'!D13))="","",OFFSET('Sanitation Data'!$D$30,0,10*ROW('Sanitation Data'!D13)))</f>
        <v/>
      </c>
      <c r="CN19" s="400" t="str">
        <f ca="1">+IF(OFFSET('Sanitation Data'!$D$31,0,10*ROW('Sanitation Data'!D13))="","",OFFSET('Sanitation Data'!$D$31,0,10*ROW('Sanitation Data'!D13)))</f>
        <v/>
      </c>
      <c r="CO19" s="400" t="str">
        <f ca="1">+IF(OFFSET('Sanitation Data'!$D$32,0,10*ROW('Sanitation Data'!D13))="","",OFFSET('Sanitation Data'!$D$32,0,10*ROW('Sanitation Data'!D13)))</f>
        <v>Yes</v>
      </c>
      <c r="CP19" s="400" t="str">
        <f ca="1">+IF(OFFSET('Sanitation Data'!$E$28,0,10*ROW('Sanitation Data'!E13))="","",OFFSET('Sanitation Data'!$E$28,0,10*ROW('Sanitation Data'!E13)))</f>
        <v/>
      </c>
      <c r="CQ19" s="400" t="str">
        <f ca="1">+IF(OFFSET('Sanitation Data'!$E$29,0,10*ROW('Sanitation Data'!E13))="","",OFFSET('Sanitation Data'!$E$29,0,10*ROW('Sanitation Data'!E13)))</f>
        <v/>
      </c>
      <c r="CR19" s="400" t="str">
        <f ca="1">+IF(OFFSET('Sanitation Data'!$E$30,0,10*ROW('Sanitation Data'!E13))="","",OFFSET('Sanitation Data'!$E$30,0,10*ROW('Sanitation Data'!E13)))</f>
        <v/>
      </c>
      <c r="CS19" s="400" t="str">
        <f ca="1">+IF(OFFSET('Sanitation Data'!$E$31,0,10*ROW('Sanitation Data'!E13))="","",OFFSET('Sanitation Data'!$E$31,0,10*ROW('Sanitation Data'!E13)))</f>
        <v/>
      </c>
      <c r="CT19" s="400" t="str">
        <f ca="1">+IF(OFFSET('Sanitation Data'!$E$32,0,10*ROW('Sanitation Data'!E13))="","",OFFSET('Sanitation Data'!$E$32,0,10*ROW('Sanitation Data'!E13)))</f>
        <v/>
      </c>
      <c r="CU19" s="400" t="str">
        <f ca="1">+IF(OFFSET('Sanitation Data'!$F$28,0,10*ROW('Sanitation Data'!F13))="","",OFFSET('Sanitation Data'!$F$28,0,10*ROW('Sanitation Data'!F13)))</f>
        <v/>
      </c>
      <c r="CV19" s="400" t="str">
        <f ca="1">+IF(OFFSET('Sanitation Data'!$F$29,0,10*ROW('Sanitation Data'!F13))="","",OFFSET('Sanitation Data'!$F$29,0,10*ROW('Sanitation Data'!F13)))</f>
        <v/>
      </c>
      <c r="CW19" s="400" t="str">
        <f ca="1">+IF(OFFSET('Sanitation Data'!$F$30,0,10*ROW('Sanitation Data'!F13))="","",OFFSET('Sanitation Data'!$F$30,0,10*ROW('Sanitation Data'!F13)))</f>
        <v/>
      </c>
      <c r="CX19" s="400" t="str">
        <f ca="1">+IF(OFFSET('Sanitation Data'!$F$31,0,10*ROW('Sanitation Data'!F13))="","",OFFSET('Sanitation Data'!$F$31,0,10*ROW('Sanitation Data'!F13)))</f>
        <v/>
      </c>
      <c r="CY19" s="400" t="str">
        <f ca="1">+IF(OFFSET('Sanitation Data'!$F$32,0,10*ROW('Sanitation Data'!F13))="","",OFFSET('Sanitation Data'!$F$32,0,10*ROW('Sanitation Data'!F13)))</f>
        <v/>
      </c>
      <c r="CZ19" s="400" t="str">
        <f ca="1">+IF(OFFSET('Sanitation Data'!$G$28,0,10*ROW('Sanitation Data'!G13))="","",OFFSET('Sanitation Data'!$G$28,0,10*ROW('Sanitation Data'!G13)))</f>
        <v/>
      </c>
      <c r="DA19" s="400" t="str">
        <f ca="1">+IF(OFFSET('Sanitation Data'!$G$29,0,10*ROW('Sanitation Data'!G13))="","",OFFSET('Sanitation Data'!$G$29,0,10*ROW('Sanitation Data'!G13)))</f>
        <v/>
      </c>
      <c r="DB19" s="400" t="str">
        <f ca="1">+IF(OFFSET('Sanitation Data'!$G$30,0,10*ROW('Sanitation Data'!G13))="","",OFFSET('Sanitation Data'!$G$30,0,10*ROW('Sanitation Data'!G13)))</f>
        <v/>
      </c>
      <c r="DC19" s="400" t="str">
        <f ca="1">+IF(OFFSET('Sanitation Data'!$G$31,0,10*ROW('Sanitation Data'!G13))="","",OFFSET('Sanitation Data'!$G$31,0,10*ROW('Sanitation Data'!G13)))</f>
        <v/>
      </c>
      <c r="DD19" s="400" t="str">
        <f ca="1">+IF(OFFSET('Sanitation Data'!$G$32,0,10*ROW('Sanitation Data'!G13))="","",OFFSET('Sanitation Data'!$G$32,0,10*ROW('Sanitation Data'!G13)))</f>
        <v/>
      </c>
      <c r="DE19" s="400" t="str">
        <f ca="1">+IF(OFFSET('Sanitation Data'!$H$28,0,10*ROW('Sanitation Data'!H13))="","",OFFSET('Sanitation Data'!$H$28,0,10*ROW('Sanitation Data'!H13)))</f>
        <v/>
      </c>
      <c r="DF19" s="400" t="str">
        <f ca="1">+IF(OFFSET('Sanitation Data'!$H$29,0,10*ROW('Sanitation Data'!H13))="","",OFFSET('Sanitation Data'!$H$29,0,10*ROW('Sanitation Data'!H13)))</f>
        <v/>
      </c>
      <c r="DG19" s="400" t="str">
        <f ca="1">+IF(OFFSET('Sanitation Data'!$H$30,0,10*ROW('Sanitation Data'!H13))="","",OFFSET('Sanitation Data'!$H$30,0,10*ROW('Sanitation Data'!H13)))</f>
        <v/>
      </c>
      <c r="DH19" s="400" t="str">
        <f ca="1">+IF(OFFSET('Sanitation Data'!$H$31,0,10*ROW('Sanitation Data'!H13))="","",OFFSET('Sanitation Data'!$H$31,0,10*ROW('Sanitation Data'!H13)))</f>
        <v/>
      </c>
      <c r="DI19" s="400" t="str">
        <f ca="1">+IF(OFFSET('Sanitation Data'!$H$32,0,10*ROW('Sanitation Data'!H13))="","",OFFSET('Sanitation Data'!$H$32,0,10*ROW('Sanitation Data'!H13)))</f>
        <v>Yes</v>
      </c>
      <c r="DJ19" s="400" t="str">
        <f ca="1">+IF(OFFSET('Sanitation Data'!$I$28,0,10*ROW('Sanitation Data'!I13))="","",OFFSET('Sanitation Data'!$I$28,0,10*ROW('Sanitation Data'!I13)))</f>
        <v/>
      </c>
      <c r="DK19" s="400" t="str">
        <f ca="1">+IF(OFFSET('Sanitation Data'!$I$29,0,10*ROW('Sanitation Data'!I13))="","",OFFSET('Sanitation Data'!$I$29,0,10*ROW('Sanitation Data'!I13)))</f>
        <v/>
      </c>
      <c r="DL19" s="400" t="str">
        <f ca="1">+IF(OFFSET('Sanitation Data'!$I$30,0,10*ROW('Sanitation Data'!I13))="","",OFFSET('Sanitation Data'!$I$30,0,10*ROW('Sanitation Data'!I13)))</f>
        <v/>
      </c>
      <c r="DM19" s="400" t="str">
        <f ca="1">+IF(OFFSET('Sanitation Data'!$I$31,0,10*ROW('Sanitation Data'!I13))="","",OFFSET('Sanitation Data'!$I$31,0,10*ROW('Sanitation Data'!I13)))</f>
        <v/>
      </c>
      <c r="DN19" s="400" t="str">
        <f ca="1">+IF(OFFSET('Sanitation Data'!$I$32,0,10*ROW('Sanitation Data'!I13))="","",OFFSET('Sanitation Data'!$I$32,0,10*ROW('Sanitation Data'!I13)))</f>
        <v>Yes</v>
      </c>
      <c r="DO19" s="400" t="str">
        <f ca="1">+IF(OFFSET('Hygiene Data'!$D$11,0,10*ROW('Hygiene Data'!D13))="","",OFFSET('Hygiene Data'!$D$11,0,10*ROW('Hygiene Data'!D13)))</f>
        <v>Yes</v>
      </c>
      <c r="DP19" s="400" t="str">
        <f ca="1">+IF(OFFSET('Hygiene Data'!$D$12,0,10*ROW('Hygiene Data'!D13))="","",OFFSET('Hygiene Data'!$D$12,0,10*ROW('Hygiene Data'!D13)))</f>
        <v/>
      </c>
      <c r="DQ19" s="400" t="str">
        <f ca="1">+IF(OFFSET('Hygiene Data'!$D$13,0,10*ROW('Hygiene Data'!D13))="","",OFFSET('Hygiene Data'!$D$13,0,10*ROW('Hygiene Data'!D13)))</f>
        <v/>
      </c>
      <c r="DR19" s="400" t="str">
        <f ca="1">+IF(OFFSET('Hygiene Data'!$E$11,0,10*ROW('Hygiene Data'!E13))="","",OFFSET('Hygiene Data'!$E$11,0,10*ROW('Hygiene Data'!E13)))</f>
        <v/>
      </c>
      <c r="DS19" s="400" t="str">
        <f ca="1">+IF(OFFSET('Hygiene Data'!$E$12,0,10*ROW('Hygiene Data'!E13))="","",OFFSET('Hygiene Data'!$E$12,0,10*ROW('Hygiene Data'!E13)))</f>
        <v/>
      </c>
      <c r="DT19" s="400" t="str">
        <f ca="1">+IF(OFFSET('Hygiene Data'!$E$13,0,10*ROW('Hygiene Data'!E13))="","",OFFSET('Hygiene Data'!$E$13,0,10*ROW('Hygiene Data'!E13)))</f>
        <v/>
      </c>
      <c r="DU19" s="400" t="str">
        <f ca="1">+IF(OFFSET('Hygiene Data'!$F$11,0,10*ROW('Hygiene Data'!F13))="","",OFFSET('Hygiene Data'!$F$11,0,10*ROW('Hygiene Data'!F13)))</f>
        <v/>
      </c>
      <c r="DV19" s="400" t="str">
        <f ca="1">+IF(OFFSET('Hygiene Data'!$F$12,0,10*ROW('Hygiene Data'!F13))="","",OFFSET('Hygiene Data'!$F$12,0,10*ROW('Hygiene Data'!F13)))</f>
        <v/>
      </c>
      <c r="DW19" s="400" t="str">
        <f ca="1">+IF(OFFSET('Hygiene Data'!$F$13,0,10*ROW('Hygiene Data'!F13))="","",OFFSET('Hygiene Data'!$F$13,0,10*ROW('Hygiene Data'!F13)))</f>
        <v/>
      </c>
      <c r="DX19" s="400" t="str">
        <f ca="1">+IF(OFFSET('Hygiene Data'!$G$11,0,10*ROW('Hygiene Data'!G13))="","",OFFSET('Hygiene Data'!$G$11,0,10*ROW('Hygiene Data'!G13)))</f>
        <v/>
      </c>
      <c r="DY19" s="400" t="str">
        <f ca="1">+IF(OFFSET('Hygiene Data'!$G$12,0,10*ROW('Hygiene Data'!G13))="","",OFFSET('Hygiene Data'!$G$12,0,10*ROW('Hygiene Data'!G13)))</f>
        <v/>
      </c>
      <c r="DZ19" s="400" t="str">
        <f ca="1">+IF(OFFSET('Hygiene Data'!$G$13,0,10*ROW('Hygiene Data'!G13))="","",OFFSET('Hygiene Data'!$G$13,0,10*ROW('Hygiene Data'!G13)))</f>
        <v/>
      </c>
      <c r="EA19" s="400" t="str">
        <f ca="1">+IF(OFFSET('Hygiene Data'!$H$11,0,10*ROW('Hygiene Data'!H13))="","",OFFSET('Hygiene Data'!$H$11,0,10*ROW('Hygiene Data'!H13)))</f>
        <v>Yes</v>
      </c>
      <c r="EB19" s="400" t="str">
        <f ca="1">+IF(OFFSET('Hygiene Data'!$H$12,0,10*ROW('Hygiene Data'!H13))="","",OFFSET('Hygiene Data'!$H$12,0,10*ROW('Hygiene Data'!H13)))</f>
        <v/>
      </c>
      <c r="EC19" s="400" t="str">
        <f ca="1">+IF(OFFSET('Hygiene Data'!$H$13,0,10*ROW('Hygiene Data'!H13))="","",OFFSET('Hygiene Data'!$H$13,0,10*ROW('Hygiene Data'!H13)))</f>
        <v/>
      </c>
      <c r="ED19" s="400" t="str">
        <f ca="1">+IF(OFFSET('Hygiene Data'!$I$11,0,10*ROW('Hygiene Data'!I13))="","",OFFSET('Hygiene Data'!$I$11,0,10*ROW('Hygiene Data'!I13)))</f>
        <v>Yes</v>
      </c>
      <c r="EE19" s="400" t="str">
        <f ca="1">+IF(OFFSET('Hygiene Data'!$I$12,0,10*ROW('Hygiene Data'!I13))="","",OFFSET('Hygiene Data'!$I$12,0,10*ROW('Hygiene Data'!I13)))</f>
        <v/>
      </c>
      <c r="EF19" s="400" t="str">
        <f ca="1">+IF(OFFSET('Hygiene Data'!$I$13,0,10*ROW('Hygiene Data'!I13))="","",OFFSET('Hygiene Data'!$I$13,0,10*ROW('Hygiene Data'!I13)))</f>
        <v/>
      </c>
    </row>
    <row r="20" spans="1:136" x14ac:dyDescent="0.25">
      <c r="A20" s="509" t="str">
        <f ca="1">+IF(OFFSET('Water Data'!$B$2,0,10*ROW('Water Data'!E14))="","",OFFSET('Water Data'!$B$2,0,10*ROW('Water Data'!E14)))</f>
        <v/>
      </c>
      <c r="B20" s="50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36" t="str">
        <f t="shared" ca="1" si="0"/>
        <v/>
      </c>
      <c r="D20" s="53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3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3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3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3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3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3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3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3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3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3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3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3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3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3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3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3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3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3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3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3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3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3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3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3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3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3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3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3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3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3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3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3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3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3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3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3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3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3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3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3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3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3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3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3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3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3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3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3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1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3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3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3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3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3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3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3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3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3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3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3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3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3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3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3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3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400" t="str">
        <f ca="1">+IF(OFFSET('Water Data'!$D$27,0,10*ROW('Water Data'!D14))="","",OFFSET('Water Data'!$D$27,0,10*ROW('Water Data'!D14)))</f>
        <v/>
      </c>
      <c r="BT20" s="400" t="str">
        <f ca="1">+IF(OFFSET('Water Data'!$D$28,0,10*ROW('Water Data'!D14))="","",OFFSET('Water Data'!$D$28,0,10*ROW('Water Data'!D14)))</f>
        <v/>
      </c>
      <c r="BU20" s="400" t="str">
        <f ca="1">+IF(OFFSET('Water Data'!$D$29,0,10*ROW('Water Data'!D14))="","",OFFSET('Water Data'!$D$29,0,10*ROW('Water Data'!D14)))</f>
        <v/>
      </c>
      <c r="BV20" s="400" t="str">
        <f ca="1">+IF(OFFSET('Water Data'!$E$27,0,10*ROW('Water Data'!E14))="","",OFFSET('Water Data'!$E$27,0,10*ROW('Water Data'!E14)))</f>
        <v/>
      </c>
      <c r="BW20" s="400" t="str">
        <f ca="1">+IF(OFFSET('Water Data'!$E$28,0,10*ROW('Water Data'!E14))="","",OFFSET('Water Data'!$E$28,0,10*ROW('Water Data'!E14)))</f>
        <v/>
      </c>
      <c r="BX20" s="400" t="str">
        <f ca="1">+IF(OFFSET('Water Data'!$E$29,0,10*ROW('Water Data'!E14))="","",OFFSET('Water Data'!$E$29,0,10*ROW('Water Data'!E14)))</f>
        <v/>
      </c>
      <c r="BY20" s="400" t="str">
        <f ca="1">+IF(OFFSET('Water Data'!$F$27,0,10*ROW('Water Data'!F14))="","",OFFSET('Water Data'!$F$27,0,10*ROW('Water Data'!F14)))</f>
        <v/>
      </c>
      <c r="BZ20" s="400" t="str">
        <f ca="1">+IF(OFFSET('Water Data'!$F$28,0,10*ROW('Water Data'!F14))="","",OFFSET('Water Data'!$F$28,0,10*ROW('Water Data'!F14)))</f>
        <v/>
      </c>
      <c r="CA20" s="400" t="str">
        <f ca="1">+IF(OFFSET('Water Data'!$F$29,0,10*ROW('Water Data'!F14))="","",OFFSET('Water Data'!$F$29,0,10*ROW('Water Data'!F14)))</f>
        <v/>
      </c>
      <c r="CB20" s="400" t="str">
        <f ca="1">+IF(OFFSET('Water Data'!$G$27,0,10*ROW('Water Data'!G14))="","",OFFSET('Water Data'!$G$27,0,10*ROW('Water Data'!G14)))</f>
        <v/>
      </c>
      <c r="CC20" s="400" t="str">
        <f ca="1">+IF(OFFSET('Water Data'!$G$28,0,10*ROW('Water Data'!G14))="","",OFFSET('Water Data'!$G$28,0,10*ROW('Water Data'!G14)))</f>
        <v/>
      </c>
      <c r="CD20" s="400" t="str">
        <f ca="1">+IF(OFFSET('Water Data'!$G$29,0,10*ROW('Water Data'!G14))="","",OFFSET('Water Data'!$G$29,0,10*ROW('Water Data'!G14)))</f>
        <v/>
      </c>
      <c r="CE20" s="400" t="str">
        <f ca="1">+IF(OFFSET('Water Data'!$H$27,0,10*ROW('Water Data'!H14))="","",OFFSET('Water Data'!$H$27,0,10*ROW('Water Data'!H14)))</f>
        <v/>
      </c>
      <c r="CF20" s="400" t="str">
        <f ca="1">+IF(OFFSET('Water Data'!$H$28,0,10*ROW('Water Data'!H14))="","",OFFSET('Water Data'!$H$28,0,10*ROW('Water Data'!H14)))</f>
        <v/>
      </c>
      <c r="CG20" s="400" t="str">
        <f ca="1">+IF(OFFSET('Water Data'!$H$29,0,10*ROW('Water Data'!H14))="","",OFFSET('Water Data'!$H$29,0,10*ROW('Water Data'!H14)))</f>
        <v/>
      </c>
      <c r="CH20" s="400" t="str">
        <f ca="1">+IF(OFFSET('Water Data'!$I$27,0,10*ROW('Water Data'!I14))="","",OFFSET('Water Data'!$I$27,0,10*ROW('Water Data'!I14)))</f>
        <v/>
      </c>
      <c r="CI20" s="400" t="str">
        <f ca="1">+IF(OFFSET('Water Data'!$I$28,0,10*ROW('Water Data'!I14))="","",OFFSET('Water Data'!$I$28,0,10*ROW('Water Data'!I14)))</f>
        <v/>
      </c>
      <c r="CJ20" s="400" t="str">
        <f ca="1">+IF(OFFSET('Water Data'!$I$29,0,10*ROW('Water Data'!I14))="","",OFFSET('Water Data'!$I$29,0,10*ROW('Water Data'!I14)))</f>
        <v/>
      </c>
      <c r="CK20" s="400" t="str">
        <f ca="1">+IF(OFFSET('Sanitation Data'!$D$28,0,10*ROW('Sanitation Data'!D14))="","",OFFSET('Sanitation Data'!$D$28,0,10*ROW('Sanitation Data'!D14)))</f>
        <v/>
      </c>
      <c r="CL20" s="400" t="str">
        <f ca="1">+IF(OFFSET('Sanitation Data'!$D$29,0,10*ROW('Sanitation Data'!D14))="","",OFFSET('Sanitation Data'!$D$29,0,10*ROW('Sanitation Data'!D14)))</f>
        <v/>
      </c>
      <c r="CM20" s="400" t="str">
        <f ca="1">+IF(OFFSET('Sanitation Data'!$D$30,0,10*ROW('Sanitation Data'!D14))="","",OFFSET('Sanitation Data'!$D$30,0,10*ROW('Sanitation Data'!D14)))</f>
        <v/>
      </c>
      <c r="CN20" s="400" t="str">
        <f ca="1">+IF(OFFSET('Sanitation Data'!$D$31,0,10*ROW('Sanitation Data'!D14))="","",OFFSET('Sanitation Data'!$D$31,0,10*ROW('Sanitation Data'!D14)))</f>
        <v/>
      </c>
      <c r="CO20" s="400" t="str">
        <f ca="1">+IF(OFFSET('Sanitation Data'!$D$32,0,10*ROW('Sanitation Data'!D14))="","",OFFSET('Sanitation Data'!$D$32,0,10*ROW('Sanitation Data'!D14)))</f>
        <v/>
      </c>
      <c r="CP20" s="400" t="str">
        <f ca="1">+IF(OFFSET('Sanitation Data'!$E$28,0,10*ROW('Sanitation Data'!E14))="","",OFFSET('Sanitation Data'!$E$28,0,10*ROW('Sanitation Data'!E14)))</f>
        <v/>
      </c>
      <c r="CQ20" s="400" t="str">
        <f ca="1">+IF(OFFSET('Sanitation Data'!$E$29,0,10*ROW('Sanitation Data'!E14))="","",OFFSET('Sanitation Data'!$E$29,0,10*ROW('Sanitation Data'!E14)))</f>
        <v/>
      </c>
      <c r="CR20" s="400" t="str">
        <f ca="1">+IF(OFFSET('Sanitation Data'!$E$30,0,10*ROW('Sanitation Data'!E14))="","",OFFSET('Sanitation Data'!$E$30,0,10*ROW('Sanitation Data'!E14)))</f>
        <v/>
      </c>
      <c r="CS20" s="400" t="str">
        <f ca="1">+IF(OFFSET('Sanitation Data'!$E$31,0,10*ROW('Sanitation Data'!E14))="","",OFFSET('Sanitation Data'!$E$31,0,10*ROW('Sanitation Data'!E14)))</f>
        <v/>
      </c>
      <c r="CT20" s="400" t="str">
        <f ca="1">+IF(OFFSET('Sanitation Data'!$E$32,0,10*ROW('Sanitation Data'!E14))="","",OFFSET('Sanitation Data'!$E$32,0,10*ROW('Sanitation Data'!E14)))</f>
        <v/>
      </c>
      <c r="CU20" s="400" t="str">
        <f ca="1">+IF(OFFSET('Sanitation Data'!$F$28,0,10*ROW('Sanitation Data'!F14))="","",OFFSET('Sanitation Data'!$F$28,0,10*ROW('Sanitation Data'!F14)))</f>
        <v/>
      </c>
      <c r="CV20" s="400" t="str">
        <f ca="1">+IF(OFFSET('Sanitation Data'!$F$29,0,10*ROW('Sanitation Data'!F14))="","",OFFSET('Sanitation Data'!$F$29,0,10*ROW('Sanitation Data'!F14)))</f>
        <v/>
      </c>
      <c r="CW20" s="400" t="str">
        <f ca="1">+IF(OFFSET('Sanitation Data'!$F$30,0,10*ROW('Sanitation Data'!F14))="","",OFFSET('Sanitation Data'!$F$30,0,10*ROW('Sanitation Data'!F14)))</f>
        <v/>
      </c>
      <c r="CX20" s="400" t="str">
        <f ca="1">+IF(OFFSET('Sanitation Data'!$F$31,0,10*ROW('Sanitation Data'!F14))="","",OFFSET('Sanitation Data'!$F$31,0,10*ROW('Sanitation Data'!F14)))</f>
        <v/>
      </c>
      <c r="CY20" s="400" t="str">
        <f ca="1">+IF(OFFSET('Sanitation Data'!$F$32,0,10*ROW('Sanitation Data'!F14))="","",OFFSET('Sanitation Data'!$F$32,0,10*ROW('Sanitation Data'!F14)))</f>
        <v/>
      </c>
      <c r="CZ20" s="400" t="str">
        <f ca="1">+IF(OFFSET('Sanitation Data'!$G$28,0,10*ROW('Sanitation Data'!G14))="","",OFFSET('Sanitation Data'!$G$28,0,10*ROW('Sanitation Data'!G14)))</f>
        <v/>
      </c>
      <c r="DA20" s="400" t="str">
        <f ca="1">+IF(OFFSET('Sanitation Data'!$G$29,0,10*ROW('Sanitation Data'!G14))="","",OFFSET('Sanitation Data'!$G$29,0,10*ROW('Sanitation Data'!G14)))</f>
        <v/>
      </c>
      <c r="DB20" s="400" t="str">
        <f ca="1">+IF(OFFSET('Sanitation Data'!$G$30,0,10*ROW('Sanitation Data'!G14))="","",OFFSET('Sanitation Data'!$G$30,0,10*ROW('Sanitation Data'!G14)))</f>
        <v/>
      </c>
      <c r="DC20" s="400" t="str">
        <f ca="1">+IF(OFFSET('Sanitation Data'!$G$31,0,10*ROW('Sanitation Data'!G14))="","",OFFSET('Sanitation Data'!$G$31,0,10*ROW('Sanitation Data'!G14)))</f>
        <v/>
      </c>
      <c r="DD20" s="400" t="str">
        <f ca="1">+IF(OFFSET('Sanitation Data'!$G$32,0,10*ROW('Sanitation Data'!G14))="","",OFFSET('Sanitation Data'!$G$32,0,10*ROW('Sanitation Data'!G14)))</f>
        <v/>
      </c>
      <c r="DE20" s="400" t="str">
        <f ca="1">+IF(OFFSET('Sanitation Data'!$H$28,0,10*ROW('Sanitation Data'!H14))="","",OFFSET('Sanitation Data'!$H$28,0,10*ROW('Sanitation Data'!H14)))</f>
        <v/>
      </c>
      <c r="DF20" s="400" t="str">
        <f ca="1">+IF(OFFSET('Sanitation Data'!$H$29,0,10*ROW('Sanitation Data'!H14))="","",OFFSET('Sanitation Data'!$H$29,0,10*ROW('Sanitation Data'!H14)))</f>
        <v/>
      </c>
      <c r="DG20" s="400" t="str">
        <f ca="1">+IF(OFFSET('Sanitation Data'!$H$30,0,10*ROW('Sanitation Data'!H14))="","",OFFSET('Sanitation Data'!$H$30,0,10*ROW('Sanitation Data'!H14)))</f>
        <v/>
      </c>
      <c r="DH20" s="400" t="str">
        <f ca="1">+IF(OFFSET('Sanitation Data'!$H$31,0,10*ROW('Sanitation Data'!H14))="","",OFFSET('Sanitation Data'!$H$31,0,10*ROW('Sanitation Data'!H14)))</f>
        <v/>
      </c>
      <c r="DI20" s="400" t="str">
        <f ca="1">+IF(OFFSET('Sanitation Data'!$H$32,0,10*ROW('Sanitation Data'!H14))="","",OFFSET('Sanitation Data'!$H$32,0,10*ROW('Sanitation Data'!H14)))</f>
        <v/>
      </c>
      <c r="DJ20" s="400" t="str">
        <f ca="1">+IF(OFFSET('Sanitation Data'!$I$28,0,10*ROW('Sanitation Data'!I14))="","",OFFSET('Sanitation Data'!$I$28,0,10*ROW('Sanitation Data'!I14)))</f>
        <v/>
      </c>
      <c r="DK20" s="400" t="str">
        <f ca="1">+IF(OFFSET('Sanitation Data'!$I$29,0,10*ROW('Sanitation Data'!I14))="","",OFFSET('Sanitation Data'!$I$29,0,10*ROW('Sanitation Data'!I14)))</f>
        <v/>
      </c>
      <c r="DL20" s="400" t="str">
        <f ca="1">+IF(OFFSET('Sanitation Data'!$I$30,0,10*ROW('Sanitation Data'!I14))="","",OFFSET('Sanitation Data'!$I$30,0,10*ROW('Sanitation Data'!I14)))</f>
        <v/>
      </c>
      <c r="DM20" s="400" t="str">
        <f ca="1">+IF(OFFSET('Sanitation Data'!$I$31,0,10*ROW('Sanitation Data'!I14))="","",OFFSET('Sanitation Data'!$I$31,0,10*ROW('Sanitation Data'!I14)))</f>
        <v/>
      </c>
      <c r="DN20" s="400" t="str">
        <f ca="1">+IF(OFFSET('Sanitation Data'!$I$32,0,10*ROW('Sanitation Data'!I14))="","",OFFSET('Sanitation Data'!$I$32,0,10*ROW('Sanitation Data'!I14)))</f>
        <v/>
      </c>
      <c r="DO20" s="400" t="str">
        <f ca="1">+IF(OFFSET('Hygiene Data'!$D$11,0,10*ROW('Hygiene Data'!D14))="","",OFFSET('Hygiene Data'!$D$11,0,10*ROW('Hygiene Data'!D14)))</f>
        <v/>
      </c>
      <c r="DP20" s="400" t="str">
        <f ca="1">+IF(OFFSET('Hygiene Data'!$D$12,0,10*ROW('Hygiene Data'!D14))="","",OFFSET('Hygiene Data'!$D$12,0,10*ROW('Hygiene Data'!D14)))</f>
        <v/>
      </c>
      <c r="DQ20" s="400" t="str">
        <f ca="1">+IF(OFFSET('Hygiene Data'!$D$13,0,10*ROW('Hygiene Data'!D14))="","",OFFSET('Hygiene Data'!$D$13,0,10*ROW('Hygiene Data'!D14)))</f>
        <v/>
      </c>
      <c r="DR20" s="400" t="str">
        <f ca="1">+IF(OFFSET('Hygiene Data'!$E$11,0,10*ROW('Hygiene Data'!E14))="","",OFFSET('Hygiene Data'!$E$11,0,10*ROW('Hygiene Data'!E14)))</f>
        <v/>
      </c>
      <c r="DS20" s="400" t="str">
        <f ca="1">+IF(OFFSET('Hygiene Data'!$E$12,0,10*ROW('Hygiene Data'!E14))="","",OFFSET('Hygiene Data'!$E$12,0,10*ROW('Hygiene Data'!E14)))</f>
        <v/>
      </c>
      <c r="DT20" s="400" t="str">
        <f ca="1">+IF(OFFSET('Hygiene Data'!$E$13,0,10*ROW('Hygiene Data'!E14))="","",OFFSET('Hygiene Data'!$E$13,0,10*ROW('Hygiene Data'!E14)))</f>
        <v/>
      </c>
      <c r="DU20" s="400" t="str">
        <f ca="1">+IF(OFFSET('Hygiene Data'!$F$11,0,10*ROW('Hygiene Data'!F14))="","",OFFSET('Hygiene Data'!$F$11,0,10*ROW('Hygiene Data'!F14)))</f>
        <v/>
      </c>
      <c r="DV20" s="400" t="str">
        <f ca="1">+IF(OFFSET('Hygiene Data'!$F$12,0,10*ROW('Hygiene Data'!F14))="","",OFFSET('Hygiene Data'!$F$12,0,10*ROW('Hygiene Data'!F14)))</f>
        <v/>
      </c>
      <c r="DW20" s="400" t="str">
        <f ca="1">+IF(OFFSET('Hygiene Data'!$F$13,0,10*ROW('Hygiene Data'!F14))="","",OFFSET('Hygiene Data'!$F$13,0,10*ROW('Hygiene Data'!F14)))</f>
        <v/>
      </c>
      <c r="DX20" s="400" t="str">
        <f ca="1">+IF(OFFSET('Hygiene Data'!$G$11,0,10*ROW('Hygiene Data'!G14))="","",OFFSET('Hygiene Data'!$G$11,0,10*ROW('Hygiene Data'!G14)))</f>
        <v/>
      </c>
      <c r="DY20" s="400" t="str">
        <f ca="1">+IF(OFFSET('Hygiene Data'!$G$12,0,10*ROW('Hygiene Data'!G14))="","",OFFSET('Hygiene Data'!$G$12,0,10*ROW('Hygiene Data'!G14)))</f>
        <v/>
      </c>
      <c r="DZ20" s="400" t="str">
        <f ca="1">+IF(OFFSET('Hygiene Data'!$G$13,0,10*ROW('Hygiene Data'!G14))="","",OFFSET('Hygiene Data'!$G$13,0,10*ROW('Hygiene Data'!G14)))</f>
        <v/>
      </c>
      <c r="EA20" s="400" t="str">
        <f ca="1">+IF(OFFSET('Hygiene Data'!$H$11,0,10*ROW('Hygiene Data'!H14))="","",OFFSET('Hygiene Data'!$H$11,0,10*ROW('Hygiene Data'!H14)))</f>
        <v/>
      </c>
      <c r="EB20" s="400" t="str">
        <f ca="1">+IF(OFFSET('Hygiene Data'!$H$12,0,10*ROW('Hygiene Data'!H14))="","",OFFSET('Hygiene Data'!$H$12,0,10*ROW('Hygiene Data'!H14)))</f>
        <v/>
      </c>
      <c r="EC20" s="400" t="str">
        <f ca="1">+IF(OFFSET('Hygiene Data'!$H$13,0,10*ROW('Hygiene Data'!H14))="","",OFFSET('Hygiene Data'!$H$13,0,10*ROW('Hygiene Data'!H14)))</f>
        <v/>
      </c>
      <c r="ED20" s="400" t="str">
        <f ca="1">+IF(OFFSET('Hygiene Data'!$I$11,0,10*ROW('Hygiene Data'!I14))="","",OFFSET('Hygiene Data'!$I$11,0,10*ROW('Hygiene Data'!I14)))</f>
        <v/>
      </c>
      <c r="EE20" s="400" t="str">
        <f ca="1">+IF(OFFSET('Hygiene Data'!$I$12,0,10*ROW('Hygiene Data'!I14))="","",OFFSET('Hygiene Data'!$I$12,0,10*ROW('Hygiene Data'!I14)))</f>
        <v/>
      </c>
      <c r="EF20" s="400" t="str">
        <f ca="1">+IF(OFFSET('Hygiene Data'!$I$13,0,10*ROW('Hygiene Data'!I14))="","",OFFSET('Hygiene Data'!$I$13,0,10*ROW('Hygiene Data'!I14)))</f>
        <v/>
      </c>
    </row>
    <row r="21" spans="1:136" x14ac:dyDescent="0.25">
      <c r="A21" s="509" t="str">
        <f ca="1">+IF(OFFSET('Water Data'!$B$2,0,10*ROW('Water Data'!E15))="","",OFFSET('Water Data'!$B$2,0,10*ROW('Water Data'!E15)))</f>
        <v/>
      </c>
      <c r="B21" s="50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36" t="str">
        <f t="shared" ca="1" si="0"/>
        <v/>
      </c>
      <c r="D21" s="53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3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3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3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3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3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3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3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3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3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3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3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3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3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3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3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3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3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3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3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3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3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3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3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3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3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3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3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3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3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3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3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3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3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3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3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3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3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3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3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3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3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3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3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3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3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3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3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3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1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3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3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3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3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3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3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3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3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3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3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3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3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3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3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3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3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400" t="str">
        <f ca="1">+IF(OFFSET('Water Data'!$D$27,0,10*ROW('Water Data'!D15))="","",OFFSET('Water Data'!$D$27,0,10*ROW('Water Data'!D15)))</f>
        <v/>
      </c>
      <c r="BT21" s="400" t="str">
        <f ca="1">+IF(OFFSET('Water Data'!$D$28,0,10*ROW('Water Data'!D15))="","",OFFSET('Water Data'!$D$28,0,10*ROW('Water Data'!D15)))</f>
        <v/>
      </c>
      <c r="BU21" s="400" t="str">
        <f ca="1">+IF(OFFSET('Water Data'!$D$29,0,10*ROW('Water Data'!D15))="","",OFFSET('Water Data'!$D$29,0,10*ROW('Water Data'!D15)))</f>
        <v/>
      </c>
      <c r="BV21" s="400" t="str">
        <f ca="1">+IF(OFFSET('Water Data'!$E$27,0,10*ROW('Water Data'!E15))="","",OFFSET('Water Data'!$E$27,0,10*ROW('Water Data'!E15)))</f>
        <v/>
      </c>
      <c r="BW21" s="400" t="str">
        <f ca="1">+IF(OFFSET('Water Data'!$E$28,0,10*ROW('Water Data'!E15))="","",OFFSET('Water Data'!$E$28,0,10*ROW('Water Data'!E15)))</f>
        <v/>
      </c>
      <c r="BX21" s="400" t="str">
        <f ca="1">+IF(OFFSET('Water Data'!$E$29,0,10*ROW('Water Data'!E15))="","",OFFSET('Water Data'!$E$29,0,10*ROW('Water Data'!E15)))</f>
        <v/>
      </c>
      <c r="BY21" s="400" t="str">
        <f ca="1">+IF(OFFSET('Water Data'!$F$27,0,10*ROW('Water Data'!F15))="","",OFFSET('Water Data'!$F$27,0,10*ROW('Water Data'!F15)))</f>
        <v/>
      </c>
      <c r="BZ21" s="400" t="str">
        <f ca="1">+IF(OFFSET('Water Data'!$F$28,0,10*ROW('Water Data'!F15))="","",OFFSET('Water Data'!$F$28,0,10*ROW('Water Data'!F15)))</f>
        <v/>
      </c>
      <c r="CA21" s="400" t="str">
        <f ca="1">+IF(OFFSET('Water Data'!$F$29,0,10*ROW('Water Data'!F15))="","",OFFSET('Water Data'!$F$29,0,10*ROW('Water Data'!F15)))</f>
        <v/>
      </c>
      <c r="CB21" s="400" t="str">
        <f ca="1">+IF(OFFSET('Water Data'!$G$27,0,10*ROW('Water Data'!G15))="","",OFFSET('Water Data'!$G$27,0,10*ROW('Water Data'!G15)))</f>
        <v/>
      </c>
      <c r="CC21" s="400" t="str">
        <f ca="1">+IF(OFFSET('Water Data'!$G$28,0,10*ROW('Water Data'!G15))="","",OFFSET('Water Data'!$G$28,0,10*ROW('Water Data'!G15)))</f>
        <v/>
      </c>
      <c r="CD21" s="400" t="str">
        <f ca="1">+IF(OFFSET('Water Data'!$G$29,0,10*ROW('Water Data'!G15))="","",OFFSET('Water Data'!$G$29,0,10*ROW('Water Data'!G15)))</f>
        <v/>
      </c>
      <c r="CE21" s="400" t="str">
        <f ca="1">+IF(OFFSET('Water Data'!$H$27,0,10*ROW('Water Data'!H15))="","",OFFSET('Water Data'!$H$27,0,10*ROW('Water Data'!H15)))</f>
        <v/>
      </c>
      <c r="CF21" s="400" t="str">
        <f ca="1">+IF(OFFSET('Water Data'!$H$28,0,10*ROW('Water Data'!H15))="","",OFFSET('Water Data'!$H$28,0,10*ROW('Water Data'!H15)))</f>
        <v/>
      </c>
      <c r="CG21" s="400" t="str">
        <f ca="1">+IF(OFFSET('Water Data'!$H$29,0,10*ROW('Water Data'!H15))="","",OFFSET('Water Data'!$H$29,0,10*ROW('Water Data'!H15)))</f>
        <v/>
      </c>
      <c r="CH21" s="400" t="str">
        <f ca="1">+IF(OFFSET('Water Data'!$I$27,0,10*ROW('Water Data'!I15))="","",OFFSET('Water Data'!$I$27,0,10*ROW('Water Data'!I15)))</f>
        <v/>
      </c>
      <c r="CI21" s="400" t="str">
        <f ca="1">+IF(OFFSET('Water Data'!$I$28,0,10*ROW('Water Data'!I15))="","",OFFSET('Water Data'!$I$28,0,10*ROW('Water Data'!I15)))</f>
        <v/>
      </c>
      <c r="CJ21" s="400" t="str">
        <f ca="1">+IF(OFFSET('Water Data'!$I$29,0,10*ROW('Water Data'!I15))="","",OFFSET('Water Data'!$I$29,0,10*ROW('Water Data'!I15)))</f>
        <v/>
      </c>
      <c r="CK21" s="400" t="str">
        <f ca="1">+IF(OFFSET('Sanitation Data'!$D$28,0,10*ROW('Sanitation Data'!D15))="","",OFFSET('Sanitation Data'!$D$28,0,10*ROW('Sanitation Data'!D15)))</f>
        <v/>
      </c>
      <c r="CL21" s="400" t="str">
        <f ca="1">+IF(OFFSET('Sanitation Data'!$D$29,0,10*ROW('Sanitation Data'!D15))="","",OFFSET('Sanitation Data'!$D$29,0,10*ROW('Sanitation Data'!D15)))</f>
        <v/>
      </c>
      <c r="CM21" s="400" t="str">
        <f ca="1">+IF(OFFSET('Sanitation Data'!$D$30,0,10*ROW('Sanitation Data'!D15))="","",OFFSET('Sanitation Data'!$D$30,0,10*ROW('Sanitation Data'!D15)))</f>
        <v/>
      </c>
      <c r="CN21" s="400" t="str">
        <f ca="1">+IF(OFFSET('Sanitation Data'!$D$31,0,10*ROW('Sanitation Data'!D15))="","",OFFSET('Sanitation Data'!$D$31,0,10*ROW('Sanitation Data'!D15)))</f>
        <v/>
      </c>
      <c r="CO21" s="400" t="str">
        <f ca="1">+IF(OFFSET('Sanitation Data'!$D$32,0,10*ROW('Sanitation Data'!D15))="","",OFFSET('Sanitation Data'!$D$32,0,10*ROW('Sanitation Data'!D15)))</f>
        <v/>
      </c>
      <c r="CP21" s="400" t="str">
        <f ca="1">+IF(OFFSET('Sanitation Data'!$E$28,0,10*ROW('Sanitation Data'!E15))="","",OFFSET('Sanitation Data'!$E$28,0,10*ROW('Sanitation Data'!E15)))</f>
        <v/>
      </c>
      <c r="CQ21" s="400" t="str">
        <f ca="1">+IF(OFFSET('Sanitation Data'!$E$29,0,10*ROW('Sanitation Data'!E15))="","",OFFSET('Sanitation Data'!$E$29,0,10*ROW('Sanitation Data'!E15)))</f>
        <v/>
      </c>
      <c r="CR21" s="400" t="str">
        <f ca="1">+IF(OFFSET('Sanitation Data'!$E$30,0,10*ROW('Sanitation Data'!E15))="","",OFFSET('Sanitation Data'!$E$30,0,10*ROW('Sanitation Data'!E15)))</f>
        <v/>
      </c>
      <c r="CS21" s="400" t="str">
        <f ca="1">+IF(OFFSET('Sanitation Data'!$E$31,0,10*ROW('Sanitation Data'!E15))="","",OFFSET('Sanitation Data'!$E$31,0,10*ROW('Sanitation Data'!E15)))</f>
        <v/>
      </c>
      <c r="CT21" s="400" t="str">
        <f ca="1">+IF(OFFSET('Sanitation Data'!$E$32,0,10*ROW('Sanitation Data'!E15))="","",OFFSET('Sanitation Data'!$E$32,0,10*ROW('Sanitation Data'!E15)))</f>
        <v/>
      </c>
      <c r="CU21" s="400" t="str">
        <f ca="1">+IF(OFFSET('Sanitation Data'!$F$28,0,10*ROW('Sanitation Data'!F15))="","",OFFSET('Sanitation Data'!$F$28,0,10*ROW('Sanitation Data'!F15)))</f>
        <v/>
      </c>
      <c r="CV21" s="400" t="str">
        <f ca="1">+IF(OFFSET('Sanitation Data'!$F$29,0,10*ROW('Sanitation Data'!F15))="","",OFFSET('Sanitation Data'!$F$29,0,10*ROW('Sanitation Data'!F15)))</f>
        <v/>
      </c>
      <c r="CW21" s="400" t="str">
        <f ca="1">+IF(OFFSET('Sanitation Data'!$F$30,0,10*ROW('Sanitation Data'!F15))="","",OFFSET('Sanitation Data'!$F$30,0,10*ROW('Sanitation Data'!F15)))</f>
        <v/>
      </c>
      <c r="CX21" s="400" t="str">
        <f ca="1">+IF(OFFSET('Sanitation Data'!$F$31,0,10*ROW('Sanitation Data'!F15))="","",OFFSET('Sanitation Data'!$F$31,0,10*ROW('Sanitation Data'!F15)))</f>
        <v/>
      </c>
      <c r="CY21" s="400" t="str">
        <f ca="1">+IF(OFFSET('Sanitation Data'!$F$32,0,10*ROW('Sanitation Data'!F15))="","",OFFSET('Sanitation Data'!$F$32,0,10*ROW('Sanitation Data'!F15)))</f>
        <v/>
      </c>
      <c r="CZ21" s="400" t="str">
        <f ca="1">+IF(OFFSET('Sanitation Data'!$G$28,0,10*ROW('Sanitation Data'!G15))="","",OFFSET('Sanitation Data'!$G$28,0,10*ROW('Sanitation Data'!G15)))</f>
        <v/>
      </c>
      <c r="DA21" s="400" t="str">
        <f ca="1">+IF(OFFSET('Sanitation Data'!$G$29,0,10*ROW('Sanitation Data'!G15))="","",OFFSET('Sanitation Data'!$G$29,0,10*ROW('Sanitation Data'!G15)))</f>
        <v/>
      </c>
      <c r="DB21" s="400" t="str">
        <f ca="1">+IF(OFFSET('Sanitation Data'!$G$30,0,10*ROW('Sanitation Data'!G15))="","",OFFSET('Sanitation Data'!$G$30,0,10*ROW('Sanitation Data'!G15)))</f>
        <v/>
      </c>
      <c r="DC21" s="400" t="str">
        <f ca="1">+IF(OFFSET('Sanitation Data'!$G$31,0,10*ROW('Sanitation Data'!G15))="","",OFFSET('Sanitation Data'!$G$31,0,10*ROW('Sanitation Data'!G15)))</f>
        <v/>
      </c>
      <c r="DD21" s="400" t="str">
        <f ca="1">+IF(OFFSET('Sanitation Data'!$G$32,0,10*ROW('Sanitation Data'!G15))="","",OFFSET('Sanitation Data'!$G$32,0,10*ROW('Sanitation Data'!G15)))</f>
        <v/>
      </c>
      <c r="DE21" s="400" t="str">
        <f ca="1">+IF(OFFSET('Sanitation Data'!$H$28,0,10*ROW('Sanitation Data'!H15))="","",OFFSET('Sanitation Data'!$H$28,0,10*ROW('Sanitation Data'!H15)))</f>
        <v/>
      </c>
      <c r="DF21" s="400" t="str">
        <f ca="1">+IF(OFFSET('Sanitation Data'!$H$29,0,10*ROW('Sanitation Data'!H15))="","",OFFSET('Sanitation Data'!$H$29,0,10*ROW('Sanitation Data'!H15)))</f>
        <v/>
      </c>
      <c r="DG21" s="400" t="str">
        <f ca="1">+IF(OFFSET('Sanitation Data'!$H$30,0,10*ROW('Sanitation Data'!H15))="","",OFFSET('Sanitation Data'!$H$30,0,10*ROW('Sanitation Data'!H15)))</f>
        <v/>
      </c>
      <c r="DH21" s="400" t="str">
        <f ca="1">+IF(OFFSET('Sanitation Data'!$H$31,0,10*ROW('Sanitation Data'!H15))="","",OFFSET('Sanitation Data'!$H$31,0,10*ROW('Sanitation Data'!H15)))</f>
        <v/>
      </c>
      <c r="DI21" s="400" t="str">
        <f ca="1">+IF(OFFSET('Sanitation Data'!$H$32,0,10*ROW('Sanitation Data'!H15))="","",OFFSET('Sanitation Data'!$H$32,0,10*ROW('Sanitation Data'!H15)))</f>
        <v/>
      </c>
      <c r="DJ21" s="400" t="str">
        <f ca="1">+IF(OFFSET('Sanitation Data'!$I$28,0,10*ROW('Sanitation Data'!I15))="","",OFFSET('Sanitation Data'!$I$28,0,10*ROW('Sanitation Data'!I15)))</f>
        <v/>
      </c>
      <c r="DK21" s="400" t="str">
        <f ca="1">+IF(OFFSET('Sanitation Data'!$I$29,0,10*ROW('Sanitation Data'!I15))="","",OFFSET('Sanitation Data'!$I$29,0,10*ROW('Sanitation Data'!I15)))</f>
        <v/>
      </c>
      <c r="DL21" s="400" t="str">
        <f ca="1">+IF(OFFSET('Sanitation Data'!$I$30,0,10*ROW('Sanitation Data'!I15))="","",OFFSET('Sanitation Data'!$I$30,0,10*ROW('Sanitation Data'!I15)))</f>
        <v/>
      </c>
      <c r="DM21" s="400" t="str">
        <f ca="1">+IF(OFFSET('Sanitation Data'!$I$31,0,10*ROW('Sanitation Data'!I15))="","",OFFSET('Sanitation Data'!$I$31,0,10*ROW('Sanitation Data'!I15)))</f>
        <v/>
      </c>
      <c r="DN21" s="400" t="str">
        <f ca="1">+IF(OFFSET('Sanitation Data'!$I$32,0,10*ROW('Sanitation Data'!I15))="","",OFFSET('Sanitation Data'!$I$32,0,10*ROW('Sanitation Data'!I15)))</f>
        <v/>
      </c>
      <c r="DO21" s="400" t="str">
        <f ca="1">+IF(OFFSET('Hygiene Data'!$D$11,0,10*ROW('Hygiene Data'!D15))="","",OFFSET('Hygiene Data'!$D$11,0,10*ROW('Hygiene Data'!D15)))</f>
        <v/>
      </c>
      <c r="DP21" s="400" t="str">
        <f ca="1">+IF(OFFSET('Hygiene Data'!$D$12,0,10*ROW('Hygiene Data'!D15))="","",OFFSET('Hygiene Data'!$D$12,0,10*ROW('Hygiene Data'!D15)))</f>
        <v/>
      </c>
      <c r="DQ21" s="400" t="str">
        <f ca="1">+IF(OFFSET('Hygiene Data'!$D$13,0,10*ROW('Hygiene Data'!D15))="","",OFFSET('Hygiene Data'!$D$13,0,10*ROW('Hygiene Data'!D15)))</f>
        <v/>
      </c>
      <c r="DR21" s="400" t="str">
        <f ca="1">+IF(OFFSET('Hygiene Data'!$E$11,0,10*ROW('Hygiene Data'!E15))="","",OFFSET('Hygiene Data'!$E$11,0,10*ROW('Hygiene Data'!E15)))</f>
        <v/>
      </c>
      <c r="DS21" s="400" t="str">
        <f ca="1">+IF(OFFSET('Hygiene Data'!$E$12,0,10*ROW('Hygiene Data'!E15))="","",OFFSET('Hygiene Data'!$E$12,0,10*ROW('Hygiene Data'!E15)))</f>
        <v/>
      </c>
      <c r="DT21" s="400" t="str">
        <f ca="1">+IF(OFFSET('Hygiene Data'!$E$13,0,10*ROW('Hygiene Data'!E15))="","",OFFSET('Hygiene Data'!$E$13,0,10*ROW('Hygiene Data'!E15)))</f>
        <v/>
      </c>
      <c r="DU21" s="400" t="str">
        <f ca="1">+IF(OFFSET('Hygiene Data'!$F$11,0,10*ROW('Hygiene Data'!F15))="","",OFFSET('Hygiene Data'!$F$11,0,10*ROW('Hygiene Data'!F15)))</f>
        <v/>
      </c>
      <c r="DV21" s="400" t="str">
        <f ca="1">+IF(OFFSET('Hygiene Data'!$F$12,0,10*ROW('Hygiene Data'!F15))="","",OFFSET('Hygiene Data'!$F$12,0,10*ROW('Hygiene Data'!F15)))</f>
        <v/>
      </c>
      <c r="DW21" s="400" t="str">
        <f ca="1">+IF(OFFSET('Hygiene Data'!$F$13,0,10*ROW('Hygiene Data'!F15))="","",OFFSET('Hygiene Data'!$F$13,0,10*ROW('Hygiene Data'!F15)))</f>
        <v/>
      </c>
      <c r="DX21" s="400" t="str">
        <f ca="1">+IF(OFFSET('Hygiene Data'!$G$11,0,10*ROW('Hygiene Data'!G15))="","",OFFSET('Hygiene Data'!$G$11,0,10*ROW('Hygiene Data'!G15)))</f>
        <v/>
      </c>
      <c r="DY21" s="400" t="str">
        <f ca="1">+IF(OFFSET('Hygiene Data'!$G$12,0,10*ROW('Hygiene Data'!G15))="","",OFFSET('Hygiene Data'!$G$12,0,10*ROW('Hygiene Data'!G15)))</f>
        <v/>
      </c>
      <c r="DZ21" s="400" t="str">
        <f ca="1">+IF(OFFSET('Hygiene Data'!$G$13,0,10*ROW('Hygiene Data'!G15))="","",OFFSET('Hygiene Data'!$G$13,0,10*ROW('Hygiene Data'!G15)))</f>
        <v/>
      </c>
      <c r="EA21" s="400" t="str">
        <f ca="1">+IF(OFFSET('Hygiene Data'!$H$11,0,10*ROW('Hygiene Data'!H15))="","",OFFSET('Hygiene Data'!$H$11,0,10*ROW('Hygiene Data'!H15)))</f>
        <v/>
      </c>
      <c r="EB21" s="400" t="str">
        <f ca="1">+IF(OFFSET('Hygiene Data'!$H$12,0,10*ROW('Hygiene Data'!H15))="","",OFFSET('Hygiene Data'!$H$12,0,10*ROW('Hygiene Data'!H15)))</f>
        <v/>
      </c>
      <c r="EC21" s="400" t="str">
        <f ca="1">+IF(OFFSET('Hygiene Data'!$H$13,0,10*ROW('Hygiene Data'!H15))="","",OFFSET('Hygiene Data'!$H$13,0,10*ROW('Hygiene Data'!H15)))</f>
        <v/>
      </c>
      <c r="ED21" s="400" t="str">
        <f ca="1">+IF(OFFSET('Hygiene Data'!$I$11,0,10*ROW('Hygiene Data'!I15))="","",OFFSET('Hygiene Data'!$I$11,0,10*ROW('Hygiene Data'!I15)))</f>
        <v/>
      </c>
      <c r="EE21" s="400" t="str">
        <f ca="1">+IF(OFFSET('Hygiene Data'!$I$12,0,10*ROW('Hygiene Data'!I15))="","",OFFSET('Hygiene Data'!$I$12,0,10*ROW('Hygiene Data'!I15)))</f>
        <v/>
      </c>
      <c r="EF21" s="400" t="str">
        <f ca="1">+IF(OFFSET('Hygiene Data'!$I$13,0,10*ROW('Hygiene Data'!I15))="","",OFFSET('Hygiene Data'!$I$13,0,10*ROW('Hygiene Data'!I15)))</f>
        <v/>
      </c>
    </row>
    <row r="22" spans="1:136" x14ac:dyDescent="0.25">
      <c r="A22" s="509" t="str">
        <f ca="1">+IF(OFFSET('Water Data'!$B$2,0,10*ROW('Water Data'!E16))="","",OFFSET('Water Data'!$B$2,0,10*ROW('Water Data'!E16)))</f>
        <v/>
      </c>
      <c r="B22" s="50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36" t="str">
        <f t="shared" ca="1" si="0"/>
        <v/>
      </c>
      <c r="D22" s="53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3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3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3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3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3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3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3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3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3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3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3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3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3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3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3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3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3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3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3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3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3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3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3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3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3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3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3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3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3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3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3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3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3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3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3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3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3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3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3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3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3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3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3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3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3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3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3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3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1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3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3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3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3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3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3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3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3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3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3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3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3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3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3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3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3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400" t="str">
        <f ca="1">+IF(OFFSET('Water Data'!$D$27,0,10*ROW('Water Data'!D16))="","",OFFSET('Water Data'!$D$27,0,10*ROW('Water Data'!D16)))</f>
        <v/>
      </c>
      <c r="BT22" s="400" t="str">
        <f ca="1">+IF(OFFSET('Water Data'!$D$28,0,10*ROW('Water Data'!D16))="","",OFFSET('Water Data'!$D$28,0,10*ROW('Water Data'!D16)))</f>
        <v/>
      </c>
      <c r="BU22" s="400" t="str">
        <f ca="1">+IF(OFFSET('Water Data'!$D$29,0,10*ROW('Water Data'!D16))="","",OFFSET('Water Data'!$D$29,0,10*ROW('Water Data'!D16)))</f>
        <v/>
      </c>
      <c r="BV22" s="400" t="str">
        <f ca="1">+IF(OFFSET('Water Data'!$E$27,0,10*ROW('Water Data'!E16))="","",OFFSET('Water Data'!$E$27,0,10*ROW('Water Data'!E16)))</f>
        <v/>
      </c>
      <c r="BW22" s="400" t="str">
        <f ca="1">+IF(OFFSET('Water Data'!$E$28,0,10*ROW('Water Data'!E16))="","",OFFSET('Water Data'!$E$28,0,10*ROW('Water Data'!E16)))</f>
        <v/>
      </c>
      <c r="BX22" s="400" t="str">
        <f ca="1">+IF(OFFSET('Water Data'!$E$29,0,10*ROW('Water Data'!E16))="","",OFFSET('Water Data'!$E$29,0,10*ROW('Water Data'!E16)))</f>
        <v/>
      </c>
      <c r="BY22" s="400" t="str">
        <f ca="1">+IF(OFFSET('Water Data'!$F$27,0,10*ROW('Water Data'!F16))="","",OFFSET('Water Data'!$F$27,0,10*ROW('Water Data'!F16)))</f>
        <v/>
      </c>
      <c r="BZ22" s="400" t="str">
        <f ca="1">+IF(OFFSET('Water Data'!$F$28,0,10*ROW('Water Data'!F16))="","",OFFSET('Water Data'!$F$28,0,10*ROW('Water Data'!F16)))</f>
        <v/>
      </c>
      <c r="CA22" s="400" t="str">
        <f ca="1">+IF(OFFSET('Water Data'!$F$29,0,10*ROW('Water Data'!F16))="","",OFFSET('Water Data'!$F$29,0,10*ROW('Water Data'!F16)))</f>
        <v/>
      </c>
      <c r="CB22" s="400" t="str">
        <f ca="1">+IF(OFFSET('Water Data'!$G$27,0,10*ROW('Water Data'!G16))="","",OFFSET('Water Data'!$G$27,0,10*ROW('Water Data'!G16)))</f>
        <v/>
      </c>
      <c r="CC22" s="400" t="str">
        <f ca="1">+IF(OFFSET('Water Data'!$G$28,0,10*ROW('Water Data'!G16))="","",OFFSET('Water Data'!$G$28,0,10*ROW('Water Data'!G16)))</f>
        <v/>
      </c>
      <c r="CD22" s="400" t="str">
        <f ca="1">+IF(OFFSET('Water Data'!$G$29,0,10*ROW('Water Data'!G16))="","",OFFSET('Water Data'!$G$29,0,10*ROW('Water Data'!G16)))</f>
        <v/>
      </c>
      <c r="CE22" s="400" t="str">
        <f ca="1">+IF(OFFSET('Water Data'!$H$27,0,10*ROW('Water Data'!H16))="","",OFFSET('Water Data'!$H$27,0,10*ROW('Water Data'!H16)))</f>
        <v/>
      </c>
      <c r="CF22" s="400" t="str">
        <f ca="1">+IF(OFFSET('Water Data'!$H$28,0,10*ROW('Water Data'!H16))="","",OFFSET('Water Data'!$H$28,0,10*ROW('Water Data'!H16)))</f>
        <v/>
      </c>
      <c r="CG22" s="400" t="str">
        <f ca="1">+IF(OFFSET('Water Data'!$H$29,0,10*ROW('Water Data'!H16))="","",OFFSET('Water Data'!$H$29,0,10*ROW('Water Data'!H16)))</f>
        <v/>
      </c>
      <c r="CH22" s="400" t="str">
        <f ca="1">+IF(OFFSET('Water Data'!$I$27,0,10*ROW('Water Data'!I16))="","",OFFSET('Water Data'!$I$27,0,10*ROW('Water Data'!I16)))</f>
        <v/>
      </c>
      <c r="CI22" s="400" t="str">
        <f ca="1">+IF(OFFSET('Water Data'!$I$28,0,10*ROW('Water Data'!I16))="","",OFFSET('Water Data'!$I$28,0,10*ROW('Water Data'!I16)))</f>
        <v/>
      </c>
      <c r="CJ22" s="400" t="str">
        <f ca="1">+IF(OFFSET('Water Data'!$I$29,0,10*ROW('Water Data'!I16))="","",OFFSET('Water Data'!$I$29,0,10*ROW('Water Data'!I16)))</f>
        <v/>
      </c>
      <c r="CK22" s="400" t="str">
        <f ca="1">+IF(OFFSET('Sanitation Data'!$D$28,0,10*ROW('Sanitation Data'!D16))="","",OFFSET('Sanitation Data'!$D$28,0,10*ROW('Sanitation Data'!D16)))</f>
        <v/>
      </c>
      <c r="CL22" s="400" t="str">
        <f ca="1">+IF(OFFSET('Sanitation Data'!$D$29,0,10*ROW('Sanitation Data'!D16))="","",OFFSET('Sanitation Data'!$D$29,0,10*ROW('Sanitation Data'!D16)))</f>
        <v/>
      </c>
      <c r="CM22" s="400" t="str">
        <f ca="1">+IF(OFFSET('Sanitation Data'!$D$30,0,10*ROW('Sanitation Data'!D16))="","",OFFSET('Sanitation Data'!$D$30,0,10*ROW('Sanitation Data'!D16)))</f>
        <v/>
      </c>
      <c r="CN22" s="400" t="str">
        <f ca="1">+IF(OFFSET('Sanitation Data'!$D$31,0,10*ROW('Sanitation Data'!D16))="","",OFFSET('Sanitation Data'!$D$31,0,10*ROW('Sanitation Data'!D16)))</f>
        <v/>
      </c>
      <c r="CO22" s="400" t="str">
        <f ca="1">+IF(OFFSET('Sanitation Data'!$D$32,0,10*ROW('Sanitation Data'!D16))="","",OFFSET('Sanitation Data'!$D$32,0,10*ROW('Sanitation Data'!D16)))</f>
        <v/>
      </c>
      <c r="CP22" s="400" t="str">
        <f ca="1">+IF(OFFSET('Sanitation Data'!$E$28,0,10*ROW('Sanitation Data'!E16))="","",OFFSET('Sanitation Data'!$E$28,0,10*ROW('Sanitation Data'!E16)))</f>
        <v/>
      </c>
      <c r="CQ22" s="400" t="str">
        <f ca="1">+IF(OFFSET('Sanitation Data'!$E$29,0,10*ROW('Sanitation Data'!E16))="","",OFFSET('Sanitation Data'!$E$29,0,10*ROW('Sanitation Data'!E16)))</f>
        <v/>
      </c>
      <c r="CR22" s="400" t="str">
        <f ca="1">+IF(OFFSET('Sanitation Data'!$E$30,0,10*ROW('Sanitation Data'!E16))="","",OFFSET('Sanitation Data'!$E$30,0,10*ROW('Sanitation Data'!E16)))</f>
        <v/>
      </c>
      <c r="CS22" s="400" t="str">
        <f ca="1">+IF(OFFSET('Sanitation Data'!$E$31,0,10*ROW('Sanitation Data'!E16))="","",OFFSET('Sanitation Data'!$E$31,0,10*ROW('Sanitation Data'!E16)))</f>
        <v/>
      </c>
      <c r="CT22" s="400" t="str">
        <f ca="1">+IF(OFFSET('Sanitation Data'!$E$32,0,10*ROW('Sanitation Data'!E16))="","",OFFSET('Sanitation Data'!$E$32,0,10*ROW('Sanitation Data'!E16)))</f>
        <v/>
      </c>
      <c r="CU22" s="400" t="str">
        <f ca="1">+IF(OFFSET('Sanitation Data'!$F$28,0,10*ROW('Sanitation Data'!F16))="","",OFFSET('Sanitation Data'!$F$28,0,10*ROW('Sanitation Data'!F16)))</f>
        <v/>
      </c>
      <c r="CV22" s="400" t="str">
        <f ca="1">+IF(OFFSET('Sanitation Data'!$F$29,0,10*ROW('Sanitation Data'!F16))="","",OFFSET('Sanitation Data'!$F$29,0,10*ROW('Sanitation Data'!F16)))</f>
        <v/>
      </c>
      <c r="CW22" s="400" t="str">
        <f ca="1">+IF(OFFSET('Sanitation Data'!$F$30,0,10*ROW('Sanitation Data'!F16))="","",OFFSET('Sanitation Data'!$F$30,0,10*ROW('Sanitation Data'!F16)))</f>
        <v/>
      </c>
      <c r="CX22" s="400" t="str">
        <f ca="1">+IF(OFFSET('Sanitation Data'!$F$31,0,10*ROW('Sanitation Data'!F16))="","",OFFSET('Sanitation Data'!$F$31,0,10*ROW('Sanitation Data'!F16)))</f>
        <v/>
      </c>
      <c r="CY22" s="400" t="str">
        <f ca="1">+IF(OFFSET('Sanitation Data'!$F$32,0,10*ROW('Sanitation Data'!F16))="","",OFFSET('Sanitation Data'!$F$32,0,10*ROW('Sanitation Data'!F16)))</f>
        <v/>
      </c>
      <c r="CZ22" s="400" t="str">
        <f ca="1">+IF(OFFSET('Sanitation Data'!$G$28,0,10*ROW('Sanitation Data'!G16))="","",OFFSET('Sanitation Data'!$G$28,0,10*ROW('Sanitation Data'!G16)))</f>
        <v/>
      </c>
      <c r="DA22" s="400" t="str">
        <f ca="1">+IF(OFFSET('Sanitation Data'!$G$29,0,10*ROW('Sanitation Data'!G16))="","",OFFSET('Sanitation Data'!$G$29,0,10*ROW('Sanitation Data'!G16)))</f>
        <v/>
      </c>
      <c r="DB22" s="400" t="str">
        <f ca="1">+IF(OFFSET('Sanitation Data'!$G$30,0,10*ROW('Sanitation Data'!G16))="","",OFFSET('Sanitation Data'!$G$30,0,10*ROW('Sanitation Data'!G16)))</f>
        <v/>
      </c>
      <c r="DC22" s="400" t="str">
        <f ca="1">+IF(OFFSET('Sanitation Data'!$G$31,0,10*ROW('Sanitation Data'!G16))="","",OFFSET('Sanitation Data'!$G$31,0,10*ROW('Sanitation Data'!G16)))</f>
        <v/>
      </c>
      <c r="DD22" s="400" t="str">
        <f ca="1">+IF(OFFSET('Sanitation Data'!$G$32,0,10*ROW('Sanitation Data'!G16))="","",OFFSET('Sanitation Data'!$G$32,0,10*ROW('Sanitation Data'!G16)))</f>
        <v/>
      </c>
      <c r="DE22" s="400" t="str">
        <f ca="1">+IF(OFFSET('Sanitation Data'!$H$28,0,10*ROW('Sanitation Data'!H16))="","",OFFSET('Sanitation Data'!$H$28,0,10*ROW('Sanitation Data'!H16)))</f>
        <v/>
      </c>
      <c r="DF22" s="400" t="str">
        <f ca="1">+IF(OFFSET('Sanitation Data'!$H$29,0,10*ROW('Sanitation Data'!H16))="","",OFFSET('Sanitation Data'!$H$29,0,10*ROW('Sanitation Data'!H16)))</f>
        <v/>
      </c>
      <c r="DG22" s="400" t="str">
        <f ca="1">+IF(OFFSET('Sanitation Data'!$H$30,0,10*ROW('Sanitation Data'!H16))="","",OFFSET('Sanitation Data'!$H$30,0,10*ROW('Sanitation Data'!H16)))</f>
        <v/>
      </c>
      <c r="DH22" s="400" t="str">
        <f ca="1">+IF(OFFSET('Sanitation Data'!$H$31,0,10*ROW('Sanitation Data'!H16))="","",OFFSET('Sanitation Data'!$H$31,0,10*ROW('Sanitation Data'!H16)))</f>
        <v/>
      </c>
      <c r="DI22" s="400" t="str">
        <f ca="1">+IF(OFFSET('Sanitation Data'!$H$32,0,10*ROW('Sanitation Data'!H16))="","",OFFSET('Sanitation Data'!$H$32,0,10*ROW('Sanitation Data'!H16)))</f>
        <v/>
      </c>
      <c r="DJ22" s="400" t="str">
        <f ca="1">+IF(OFFSET('Sanitation Data'!$I$28,0,10*ROW('Sanitation Data'!I16))="","",OFFSET('Sanitation Data'!$I$28,0,10*ROW('Sanitation Data'!I16)))</f>
        <v/>
      </c>
      <c r="DK22" s="400" t="str">
        <f ca="1">+IF(OFFSET('Sanitation Data'!$I$29,0,10*ROW('Sanitation Data'!I16))="","",OFFSET('Sanitation Data'!$I$29,0,10*ROW('Sanitation Data'!I16)))</f>
        <v/>
      </c>
      <c r="DL22" s="400" t="str">
        <f ca="1">+IF(OFFSET('Sanitation Data'!$I$30,0,10*ROW('Sanitation Data'!I16))="","",OFFSET('Sanitation Data'!$I$30,0,10*ROW('Sanitation Data'!I16)))</f>
        <v/>
      </c>
      <c r="DM22" s="400" t="str">
        <f ca="1">+IF(OFFSET('Sanitation Data'!$I$31,0,10*ROW('Sanitation Data'!I16))="","",OFFSET('Sanitation Data'!$I$31,0,10*ROW('Sanitation Data'!I16)))</f>
        <v/>
      </c>
      <c r="DN22" s="400" t="str">
        <f ca="1">+IF(OFFSET('Sanitation Data'!$I$32,0,10*ROW('Sanitation Data'!I16))="","",OFFSET('Sanitation Data'!$I$32,0,10*ROW('Sanitation Data'!I16)))</f>
        <v/>
      </c>
      <c r="DO22" s="400" t="str">
        <f ca="1">+IF(OFFSET('Hygiene Data'!$D$11,0,10*ROW('Hygiene Data'!D16))="","",OFFSET('Hygiene Data'!$D$11,0,10*ROW('Hygiene Data'!D16)))</f>
        <v/>
      </c>
      <c r="DP22" s="400" t="str">
        <f ca="1">+IF(OFFSET('Hygiene Data'!$D$12,0,10*ROW('Hygiene Data'!D16))="","",OFFSET('Hygiene Data'!$D$12,0,10*ROW('Hygiene Data'!D16)))</f>
        <v/>
      </c>
      <c r="DQ22" s="400" t="str">
        <f ca="1">+IF(OFFSET('Hygiene Data'!$D$13,0,10*ROW('Hygiene Data'!D16))="","",OFFSET('Hygiene Data'!$D$13,0,10*ROW('Hygiene Data'!D16)))</f>
        <v/>
      </c>
      <c r="DR22" s="400" t="str">
        <f ca="1">+IF(OFFSET('Hygiene Data'!$E$11,0,10*ROW('Hygiene Data'!E16))="","",OFFSET('Hygiene Data'!$E$11,0,10*ROW('Hygiene Data'!E16)))</f>
        <v/>
      </c>
      <c r="DS22" s="400" t="str">
        <f ca="1">+IF(OFFSET('Hygiene Data'!$E$12,0,10*ROW('Hygiene Data'!E16))="","",OFFSET('Hygiene Data'!$E$12,0,10*ROW('Hygiene Data'!E16)))</f>
        <v/>
      </c>
      <c r="DT22" s="400" t="str">
        <f ca="1">+IF(OFFSET('Hygiene Data'!$E$13,0,10*ROW('Hygiene Data'!E16))="","",OFFSET('Hygiene Data'!$E$13,0,10*ROW('Hygiene Data'!E16)))</f>
        <v/>
      </c>
      <c r="DU22" s="400" t="str">
        <f ca="1">+IF(OFFSET('Hygiene Data'!$F$11,0,10*ROW('Hygiene Data'!F16))="","",OFFSET('Hygiene Data'!$F$11,0,10*ROW('Hygiene Data'!F16)))</f>
        <v/>
      </c>
      <c r="DV22" s="400" t="str">
        <f ca="1">+IF(OFFSET('Hygiene Data'!$F$12,0,10*ROW('Hygiene Data'!F16))="","",OFFSET('Hygiene Data'!$F$12,0,10*ROW('Hygiene Data'!F16)))</f>
        <v/>
      </c>
      <c r="DW22" s="400" t="str">
        <f ca="1">+IF(OFFSET('Hygiene Data'!$F$13,0,10*ROW('Hygiene Data'!F16))="","",OFFSET('Hygiene Data'!$F$13,0,10*ROW('Hygiene Data'!F16)))</f>
        <v/>
      </c>
      <c r="DX22" s="400" t="str">
        <f ca="1">+IF(OFFSET('Hygiene Data'!$G$11,0,10*ROW('Hygiene Data'!G16))="","",OFFSET('Hygiene Data'!$G$11,0,10*ROW('Hygiene Data'!G16)))</f>
        <v/>
      </c>
      <c r="DY22" s="400" t="str">
        <f ca="1">+IF(OFFSET('Hygiene Data'!$G$12,0,10*ROW('Hygiene Data'!G16))="","",OFFSET('Hygiene Data'!$G$12,0,10*ROW('Hygiene Data'!G16)))</f>
        <v/>
      </c>
      <c r="DZ22" s="400" t="str">
        <f ca="1">+IF(OFFSET('Hygiene Data'!$G$13,0,10*ROW('Hygiene Data'!G16))="","",OFFSET('Hygiene Data'!$G$13,0,10*ROW('Hygiene Data'!G16)))</f>
        <v/>
      </c>
      <c r="EA22" s="400" t="str">
        <f ca="1">+IF(OFFSET('Hygiene Data'!$H$11,0,10*ROW('Hygiene Data'!H16))="","",OFFSET('Hygiene Data'!$H$11,0,10*ROW('Hygiene Data'!H16)))</f>
        <v/>
      </c>
      <c r="EB22" s="400" t="str">
        <f ca="1">+IF(OFFSET('Hygiene Data'!$H$12,0,10*ROW('Hygiene Data'!H16))="","",OFFSET('Hygiene Data'!$H$12,0,10*ROW('Hygiene Data'!H16)))</f>
        <v/>
      </c>
      <c r="EC22" s="400" t="str">
        <f ca="1">+IF(OFFSET('Hygiene Data'!$H$13,0,10*ROW('Hygiene Data'!H16))="","",OFFSET('Hygiene Data'!$H$13,0,10*ROW('Hygiene Data'!H16)))</f>
        <v/>
      </c>
      <c r="ED22" s="400" t="str">
        <f ca="1">+IF(OFFSET('Hygiene Data'!$I$11,0,10*ROW('Hygiene Data'!I16))="","",OFFSET('Hygiene Data'!$I$11,0,10*ROW('Hygiene Data'!I16)))</f>
        <v/>
      </c>
      <c r="EE22" s="400" t="str">
        <f ca="1">+IF(OFFSET('Hygiene Data'!$I$12,0,10*ROW('Hygiene Data'!I16))="","",OFFSET('Hygiene Data'!$I$12,0,10*ROW('Hygiene Data'!I16)))</f>
        <v/>
      </c>
      <c r="EF22" s="400" t="str">
        <f ca="1">+IF(OFFSET('Hygiene Data'!$I$13,0,10*ROW('Hygiene Data'!I16))="","",OFFSET('Hygiene Data'!$I$13,0,10*ROW('Hygiene Data'!I16)))</f>
        <v/>
      </c>
    </row>
    <row r="23" spans="1:136" x14ac:dyDescent="0.25">
      <c r="A23" s="509" t="str">
        <f ca="1">+IF(OFFSET('Water Data'!$B$2,0,10*ROW('Water Data'!E17))="","",OFFSET('Water Data'!$B$2,0,10*ROW('Water Data'!E17)))</f>
        <v/>
      </c>
      <c r="B23" s="50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36" t="str">
        <f t="shared" ca="1" si="0"/>
        <v/>
      </c>
      <c r="D23" s="53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3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3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3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3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3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3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3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3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3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3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3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3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3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3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3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3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3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3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3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3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3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3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3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3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3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3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3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3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3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3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3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3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3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3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3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3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3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3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3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3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3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3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3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3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3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3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3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3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1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3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3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3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3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3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3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3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3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3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3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3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3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3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3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3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3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400" t="str">
        <f ca="1">+IF(OFFSET('Water Data'!$D$27,0,10*ROW('Water Data'!D17))="","",OFFSET('Water Data'!$D$27,0,10*ROW('Water Data'!D17)))</f>
        <v/>
      </c>
      <c r="BT23" s="400" t="str">
        <f ca="1">+IF(OFFSET('Water Data'!$D$28,0,10*ROW('Water Data'!D17))="","",OFFSET('Water Data'!$D$28,0,10*ROW('Water Data'!D17)))</f>
        <v/>
      </c>
      <c r="BU23" s="400" t="str">
        <f ca="1">+IF(OFFSET('Water Data'!$D$29,0,10*ROW('Water Data'!D17))="","",OFFSET('Water Data'!$D$29,0,10*ROW('Water Data'!D17)))</f>
        <v/>
      </c>
      <c r="BV23" s="400" t="str">
        <f ca="1">+IF(OFFSET('Water Data'!$E$27,0,10*ROW('Water Data'!E17))="","",OFFSET('Water Data'!$E$27,0,10*ROW('Water Data'!E17)))</f>
        <v/>
      </c>
      <c r="BW23" s="400" t="str">
        <f ca="1">+IF(OFFSET('Water Data'!$E$28,0,10*ROW('Water Data'!E17))="","",OFFSET('Water Data'!$E$28,0,10*ROW('Water Data'!E17)))</f>
        <v/>
      </c>
      <c r="BX23" s="400" t="str">
        <f ca="1">+IF(OFFSET('Water Data'!$E$29,0,10*ROW('Water Data'!E17))="","",OFFSET('Water Data'!$E$29,0,10*ROW('Water Data'!E17)))</f>
        <v/>
      </c>
      <c r="BY23" s="400" t="str">
        <f ca="1">+IF(OFFSET('Water Data'!$F$27,0,10*ROW('Water Data'!F17))="","",OFFSET('Water Data'!$F$27,0,10*ROW('Water Data'!F17)))</f>
        <v/>
      </c>
      <c r="BZ23" s="400" t="str">
        <f ca="1">+IF(OFFSET('Water Data'!$F$28,0,10*ROW('Water Data'!F17))="","",OFFSET('Water Data'!$F$28,0,10*ROW('Water Data'!F17)))</f>
        <v/>
      </c>
      <c r="CA23" s="400" t="str">
        <f ca="1">+IF(OFFSET('Water Data'!$F$29,0,10*ROW('Water Data'!F17))="","",OFFSET('Water Data'!$F$29,0,10*ROW('Water Data'!F17)))</f>
        <v/>
      </c>
      <c r="CB23" s="400" t="str">
        <f ca="1">+IF(OFFSET('Water Data'!$G$27,0,10*ROW('Water Data'!G17))="","",OFFSET('Water Data'!$G$27,0,10*ROW('Water Data'!G17)))</f>
        <v/>
      </c>
      <c r="CC23" s="400" t="str">
        <f ca="1">+IF(OFFSET('Water Data'!$G$28,0,10*ROW('Water Data'!G17))="","",OFFSET('Water Data'!$G$28,0,10*ROW('Water Data'!G17)))</f>
        <v/>
      </c>
      <c r="CD23" s="400" t="str">
        <f ca="1">+IF(OFFSET('Water Data'!$G$29,0,10*ROW('Water Data'!G17))="","",OFFSET('Water Data'!$G$29,0,10*ROW('Water Data'!G17)))</f>
        <v/>
      </c>
      <c r="CE23" s="400" t="str">
        <f ca="1">+IF(OFFSET('Water Data'!$H$27,0,10*ROW('Water Data'!H17))="","",OFFSET('Water Data'!$H$27,0,10*ROW('Water Data'!H17)))</f>
        <v/>
      </c>
      <c r="CF23" s="400" t="str">
        <f ca="1">+IF(OFFSET('Water Data'!$H$28,0,10*ROW('Water Data'!H17))="","",OFFSET('Water Data'!$H$28,0,10*ROW('Water Data'!H17)))</f>
        <v/>
      </c>
      <c r="CG23" s="400" t="str">
        <f ca="1">+IF(OFFSET('Water Data'!$H$29,0,10*ROW('Water Data'!H17))="","",OFFSET('Water Data'!$H$29,0,10*ROW('Water Data'!H17)))</f>
        <v/>
      </c>
      <c r="CH23" s="400" t="str">
        <f ca="1">+IF(OFFSET('Water Data'!$I$27,0,10*ROW('Water Data'!I17))="","",OFFSET('Water Data'!$I$27,0,10*ROW('Water Data'!I17)))</f>
        <v/>
      </c>
      <c r="CI23" s="400" t="str">
        <f ca="1">+IF(OFFSET('Water Data'!$I$28,0,10*ROW('Water Data'!I17))="","",OFFSET('Water Data'!$I$28,0,10*ROW('Water Data'!I17)))</f>
        <v/>
      </c>
      <c r="CJ23" s="400" t="str">
        <f ca="1">+IF(OFFSET('Water Data'!$I$29,0,10*ROW('Water Data'!I17))="","",OFFSET('Water Data'!$I$29,0,10*ROW('Water Data'!I17)))</f>
        <v/>
      </c>
      <c r="CK23" s="400" t="str">
        <f ca="1">+IF(OFFSET('Sanitation Data'!$D$28,0,10*ROW('Sanitation Data'!D17))="","",OFFSET('Sanitation Data'!$D$28,0,10*ROW('Sanitation Data'!D17)))</f>
        <v/>
      </c>
      <c r="CL23" s="400" t="str">
        <f ca="1">+IF(OFFSET('Sanitation Data'!$D$29,0,10*ROW('Sanitation Data'!D17))="","",OFFSET('Sanitation Data'!$D$29,0,10*ROW('Sanitation Data'!D17)))</f>
        <v/>
      </c>
      <c r="CM23" s="400" t="str">
        <f ca="1">+IF(OFFSET('Sanitation Data'!$D$30,0,10*ROW('Sanitation Data'!D17))="","",OFFSET('Sanitation Data'!$D$30,0,10*ROW('Sanitation Data'!D17)))</f>
        <v/>
      </c>
      <c r="CN23" s="400" t="str">
        <f ca="1">+IF(OFFSET('Sanitation Data'!$D$31,0,10*ROW('Sanitation Data'!D17))="","",OFFSET('Sanitation Data'!$D$31,0,10*ROW('Sanitation Data'!D17)))</f>
        <v/>
      </c>
      <c r="CO23" s="400" t="str">
        <f ca="1">+IF(OFFSET('Sanitation Data'!$D$32,0,10*ROW('Sanitation Data'!D17))="","",OFFSET('Sanitation Data'!$D$32,0,10*ROW('Sanitation Data'!D17)))</f>
        <v/>
      </c>
      <c r="CP23" s="400" t="str">
        <f ca="1">+IF(OFFSET('Sanitation Data'!$E$28,0,10*ROW('Sanitation Data'!E17))="","",OFFSET('Sanitation Data'!$E$28,0,10*ROW('Sanitation Data'!E17)))</f>
        <v/>
      </c>
      <c r="CQ23" s="400" t="str">
        <f ca="1">+IF(OFFSET('Sanitation Data'!$E$29,0,10*ROW('Sanitation Data'!E17))="","",OFFSET('Sanitation Data'!$E$29,0,10*ROW('Sanitation Data'!E17)))</f>
        <v/>
      </c>
      <c r="CR23" s="400" t="str">
        <f ca="1">+IF(OFFSET('Sanitation Data'!$E$30,0,10*ROW('Sanitation Data'!E17))="","",OFFSET('Sanitation Data'!$E$30,0,10*ROW('Sanitation Data'!E17)))</f>
        <v/>
      </c>
      <c r="CS23" s="400" t="str">
        <f ca="1">+IF(OFFSET('Sanitation Data'!$E$31,0,10*ROW('Sanitation Data'!E17))="","",OFFSET('Sanitation Data'!$E$31,0,10*ROW('Sanitation Data'!E17)))</f>
        <v/>
      </c>
      <c r="CT23" s="400" t="str">
        <f ca="1">+IF(OFFSET('Sanitation Data'!$E$32,0,10*ROW('Sanitation Data'!E17))="","",OFFSET('Sanitation Data'!$E$32,0,10*ROW('Sanitation Data'!E17)))</f>
        <v/>
      </c>
      <c r="CU23" s="400" t="str">
        <f ca="1">+IF(OFFSET('Sanitation Data'!$F$28,0,10*ROW('Sanitation Data'!F17))="","",OFFSET('Sanitation Data'!$F$28,0,10*ROW('Sanitation Data'!F17)))</f>
        <v/>
      </c>
      <c r="CV23" s="400" t="str">
        <f ca="1">+IF(OFFSET('Sanitation Data'!$F$29,0,10*ROW('Sanitation Data'!F17))="","",OFFSET('Sanitation Data'!$F$29,0,10*ROW('Sanitation Data'!F17)))</f>
        <v/>
      </c>
      <c r="CW23" s="400" t="str">
        <f ca="1">+IF(OFFSET('Sanitation Data'!$F$30,0,10*ROW('Sanitation Data'!F17))="","",OFFSET('Sanitation Data'!$F$30,0,10*ROW('Sanitation Data'!F17)))</f>
        <v/>
      </c>
      <c r="CX23" s="400" t="str">
        <f ca="1">+IF(OFFSET('Sanitation Data'!$F$31,0,10*ROW('Sanitation Data'!F17))="","",OFFSET('Sanitation Data'!$F$31,0,10*ROW('Sanitation Data'!F17)))</f>
        <v/>
      </c>
      <c r="CY23" s="400" t="str">
        <f ca="1">+IF(OFFSET('Sanitation Data'!$F$32,0,10*ROW('Sanitation Data'!F17))="","",OFFSET('Sanitation Data'!$F$32,0,10*ROW('Sanitation Data'!F17)))</f>
        <v/>
      </c>
      <c r="CZ23" s="400" t="str">
        <f ca="1">+IF(OFFSET('Sanitation Data'!$G$28,0,10*ROW('Sanitation Data'!G17))="","",OFFSET('Sanitation Data'!$G$28,0,10*ROW('Sanitation Data'!G17)))</f>
        <v/>
      </c>
      <c r="DA23" s="400" t="str">
        <f ca="1">+IF(OFFSET('Sanitation Data'!$G$29,0,10*ROW('Sanitation Data'!G17))="","",OFFSET('Sanitation Data'!$G$29,0,10*ROW('Sanitation Data'!G17)))</f>
        <v/>
      </c>
      <c r="DB23" s="400" t="str">
        <f ca="1">+IF(OFFSET('Sanitation Data'!$G$30,0,10*ROW('Sanitation Data'!G17))="","",OFFSET('Sanitation Data'!$G$30,0,10*ROW('Sanitation Data'!G17)))</f>
        <v/>
      </c>
      <c r="DC23" s="400" t="str">
        <f ca="1">+IF(OFFSET('Sanitation Data'!$G$31,0,10*ROW('Sanitation Data'!G17))="","",OFFSET('Sanitation Data'!$G$31,0,10*ROW('Sanitation Data'!G17)))</f>
        <v/>
      </c>
      <c r="DD23" s="400" t="str">
        <f ca="1">+IF(OFFSET('Sanitation Data'!$G$32,0,10*ROW('Sanitation Data'!G17))="","",OFFSET('Sanitation Data'!$G$32,0,10*ROW('Sanitation Data'!G17)))</f>
        <v/>
      </c>
      <c r="DE23" s="400" t="str">
        <f ca="1">+IF(OFFSET('Sanitation Data'!$H$28,0,10*ROW('Sanitation Data'!H17))="","",OFFSET('Sanitation Data'!$H$28,0,10*ROW('Sanitation Data'!H17)))</f>
        <v/>
      </c>
      <c r="DF23" s="400" t="str">
        <f ca="1">+IF(OFFSET('Sanitation Data'!$H$29,0,10*ROW('Sanitation Data'!H17))="","",OFFSET('Sanitation Data'!$H$29,0,10*ROW('Sanitation Data'!H17)))</f>
        <v/>
      </c>
      <c r="DG23" s="400" t="str">
        <f ca="1">+IF(OFFSET('Sanitation Data'!$H$30,0,10*ROW('Sanitation Data'!H17))="","",OFFSET('Sanitation Data'!$H$30,0,10*ROW('Sanitation Data'!H17)))</f>
        <v/>
      </c>
      <c r="DH23" s="400" t="str">
        <f ca="1">+IF(OFFSET('Sanitation Data'!$H$31,0,10*ROW('Sanitation Data'!H17))="","",OFFSET('Sanitation Data'!$H$31,0,10*ROW('Sanitation Data'!H17)))</f>
        <v/>
      </c>
      <c r="DI23" s="400" t="str">
        <f ca="1">+IF(OFFSET('Sanitation Data'!$H$32,0,10*ROW('Sanitation Data'!H17))="","",OFFSET('Sanitation Data'!$H$32,0,10*ROW('Sanitation Data'!H17)))</f>
        <v/>
      </c>
      <c r="DJ23" s="400" t="str">
        <f ca="1">+IF(OFFSET('Sanitation Data'!$I$28,0,10*ROW('Sanitation Data'!I17))="","",OFFSET('Sanitation Data'!$I$28,0,10*ROW('Sanitation Data'!I17)))</f>
        <v/>
      </c>
      <c r="DK23" s="400" t="str">
        <f ca="1">+IF(OFFSET('Sanitation Data'!$I$29,0,10*ROW('Sanitation Data'!I17))="","",OFFSET('Sanitation Data'!$I$29,0,10*ROW('Sanitation Data'!I17)))</f>
        <v/>
      </c>
      <c r="DL23" s="400" t="str">
        <f ca="1">+IF(OFFSET('Sanitation Data'!$I$30,0,10*ROW('Sanitation Data'!I17))="","",OFFSET('Sanitation Data'!$I$30,0,10*ROW('Sanitation Data'!I17)))</f>
        <v/>
      </c>
      <c r="DM23" s="400" t="str">
        <f ca="1">+IF(OFFSET('Sanitation Data'!$I$31,0,10*ROW('Sanitation Data'!I17))="","",OFFSET('Sanitation Data'!$I$31,0,10*ROW('Sanitation Data'!I17)))</f>
        <v/>
      </c>
      <c r="DN23" s="400" t="str">
        <f ca="1">+IF(OFFSET('Sanitation Data'!$I$32,0,10*ROW('Sanitation Data'!I17))="","",OFFSET('Sanitation Data'!$I$32,0,10*ROW('Sanitation Data'!I17)))</f>
        <v/>
      </c>
      <c r="DO23" s="400" t="str">
        <f ca="1">+IF(OFFSET('Hygiene Data'!$D$11,0,10*ROW('Hygiene Data'!D17))="","",OFFSET('Hygiene Data'!$D$11,0,10*ROW('Hygiene Data'!D17)))</f>
        <v/>
      </c>
      <c r="DP23" s="400" t="str">
        <f ca="1">+IF(OFFSET('Hygiene Data'!$D$12,0,10*ROW('Hygiene Data'!D17))="","",OFFSET('Hygiene Data'!$D$12,0,10*ROW('Hygiene Data'!D17)))</f>
        <v/>
      </c>
      <c r="DQ23" s="400" t="str">
        <f ca="1">+IF(OFFSET('Hygiene Data'!$D$13,0,10*ROW('Hygiene Data'!D17))="","",OFFSET('Hygiene Data'!$D$13,0,10*ROW('Hygiene Data'!D17)))</f>
        <v/>
      </c>
      <c r="DR23" s="400" t="str">
        <f ca="1">+IF(OFFSET('Hygiene Data'!$E$11,0,10*ROW('Hygiene Data'!E17))="","",OFFSET('Hygiene Data'!$E$11,0,10*ROW('Hygiene Data'!E17)))</f>
        <v/>
      </c>
      <c r="DS23" s="400" t="str">
        <f ca="1">+IF(OFFSET('Hygiene Data'!$E$12,0,10*ROW('Hygiene Data'!E17))="","",OFFSET('Hygiene Data'!$E$12,0,10*ROW('Hygiene Data'!E17)))</f>
        <v/>
      </c>
      <c r="DT23" s="400" t="str">
        <f ca="1">+IF(OFFSET('Hygiene Data'!$E$13,0,10*ROW('Hygiene Data'!E17))="","",OFFSET('Hygiene Data'!$E$13,0,10*ROW('Hygiene Data'!E17)))</f>
        <v/>
      </c>
      <c r="DU23" s="400" t="str">
        <f ca="1">+IF(OFFSET('Hygiene Data'!$F$11,0,10*ROW('Hygiene Data'!F17))="","",OFFSET('Hygiene Data'!$F$11,0,10*ROW('Hygiene Data'!F17)))</f>
        <v/>
      </c>
      <c r="DV23" s="400" t="str">
        <f ca="1">+IF(OFFSET('Hygiene Data'!$F$12,0,10*ROW('Hygiene Data'!F17))="","",OFFSET('Hygiene Data'!$F$12,0,10*ROW('Hygiene Data'!F17)))</f>
        <v/>
      </c>
      <c r="DW23" s="400" t="str">
        <f ca="1">+IF(OFFSET('Hygiene Data'!$F$13,0,10*ROW('Hygiene Data'!F17))="","",OFFSET('Hygiene Data'!$F$13,0,10*ROW('Hygiene Data'!F17)))</f>
        <v/>
      </c>
      <c r="DX23" s="400" t="str">
        <f ca="1">+IF(OFFSET('Hygiene Data'!$G$11,0,10*ROW('Hygiene Data'!G17))="","",OFFSET('Hygiene Data'!$G$11,0,10*ROW('Hygiene Data'!G17)))</f>
        <v/>
      </c>
      <c r="DY23" s="400" t="str">
        <f ca="1">+IF(OFFSET('Hygiene Data'!$G$12,0,10*ROW('Hygiene Data'!G17))="","",OFFSET('Hygiene Data'!$G$12,0,10*ROW('Hygiene Data'!G17)))</f>
        <v/>
      </c>
      <c r="DZ23" s="400" t="str">
        <f ca="1">+IF(OFFSET('Hygiene Data'!$G$13,0,10*ROW('Hygiene Data'!G17))="","",OFFSET('Hygiene Data'!$G$13,0,10*ROW('Hygiene Data'!G17)))</f>
        <v/>
      </c>
      <c r="EA23" s="400" t="str">
        <f ca="1">+IF(OFFSET('Hygiene Data'!$H$11,0,10*ROW('Hygiene Data'!H17))="","",OFFSET('Hygiene Data'!$H$11,0,10*ROW('Hygiene Data'!H17)))</f>
        <v/>
      </c>
      <c r="EB23" s="400" t="str">
        <f ca="1">+IF(OFFSET('Hygiene Data'!$H$12,0,10*ROW('Hygiene Data'!H17))="","",OFFSET('Hygiene Data'!$H$12,0,10*ROW('Hygiene Data'!H17)))</f>
        <v/>
      </c>
      <c r="EC23" s="400" t="str">
        <f ca="1">+IF(OFFSET('Hygiene Data'!$H$13,0,10*ROW('Hygiene Data'!H17))="","",OFFSET('Hygiene Data'!$H$13,0,10*ROW('Hygiene Data'!H17)))</f>
        <v/>
      </c>
      <c r="ED23" s="400" t="str">
        <f ca="1">+IF(OFFSET('Hygiene Data'!$I$11,0,10*ROW('Hygiene Data'!I17))="","",OFFSET('Hygiene Data'!$I$11,0,10*ROW('Hygiene Data'!I17)))</f>
        <v/>
      </c>
      <c r="EE23" s="400" t="str">
        <f ca="1">+IF(OFFSET('Hygiene Data'!$I$12,0,10*ROW('Hygiene Data'!I17))="","",OFFSET('Hygiene Data'!$I$12,0,10*ROW('Hygiene Data'!I17)))</f>
        <v/>
      </c>
      <c r="EF23" s="400" t="str">
        <f ca="1">+IF(OFFSET('Hygiene Data'!$I$13,0,10*ROW('Hygiene Data'!I17))="","",OFFSET('Hygiene Data'!$I$13,0,10*ROW('Hygiene Data'!I17)))</f>
        <v/>
      </c>
    </row>
    <row r="24" spans="1:136" x14ac:dyDescent="0.25">
      <c r="A24" s="509" t="str">
        <f ca="1">+IF(OFFSET('Water Data'!$B$2,0,10*ROW('Water Data'!E18))="","",OFFSET('Water Data'!$B$2,0,10*ROW('Water Data'!E18)))</f>
        <v/>
      </c>
      <c r="B24" s="50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36" t="str">
        <f t="shared" ca="1" si="0"/>
        <v/>
      </c>
      <c r="D24" s="53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3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3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3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3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3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3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3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3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3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3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3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3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3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3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3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3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3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3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3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3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3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3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3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3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3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3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3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3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3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3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3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3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3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3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3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3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3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3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3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3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3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3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3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3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3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3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3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3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1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3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3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3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3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3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3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3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3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3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3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3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3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3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3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3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3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400" t="str">
        <f ca="1">+IF(OFFSET('Water Data'!$D$27,0,10*ROW('Water Data'!D18))="","",OFFSET('Water Data'!$D$27,0,10*ROW('Water Data'!D18)))</f>
        <v/>
      </c>
      <c r="BT24" s="400" t="str">
        <f ca="1">+IF(OFFSET('Water Data'!$D$28,0,10*ROW('Water Data'!D18))="","",OFFSET('Water Data'!$D$28,0,10*ROW('Water Data'!D18)))</f>
        <v/>
      </c>
      <c r="BU24" s="400" t="str">
        <f ca="1">+IF(OFFSET('Water Data'!$D$29,0,10*ROW('Water Data'!D18))="","",OFFSET('Water Data'!$D$29,0,10*ROW('Water Data'!D18)))</f>
        <v/>
      </c>
      <c r="BV24" s="400" t="str">
        <f ca="1">+IF(OFFSET('Water Data'!$E$27,0,10*ROW('Water Data'!E18))="","",OFFSET('Water Data'!$E$27,0,10*ROW('Water Data'!E18)))</f>
        <v/>
      </c>
      <c r="BW24" s="400" t="str">
        <f ca="1">+IF(OFFSET('Water Data'!$E$28,0,10*ROW('Water Data'!E18))="","",OFFSET('Water Data'!$E$28,0,10*ROW('Water Data'!E18)))</f>
        <v/>
      </c>
      <c r="BX24" s="400" t="str">
        <f ca="1">+IF(OFFSET('Water Data'!$E$29,0,10*ROW('Water Data'!E18))="","",OFFSET('Water Data'!$E$29,0,10*ROW('Water Data'!E18)))</f>
        <v/>
      </c>
      <c r="BY24" s="400" t="str">
        <f ca="1">+IF(OFFSET('Water Data'!$F$27,0,10*ROW('Water Data'!F18))="","",OFFSET('Water Data'!$F$27,0,10*ROW('Water Data'!F18)))</f>
        <v/>
      </c>
      <c r="BZ24" s="400" t="str">
        <f ca="1">+IF(OFFSET('Water Data'!$F$28,0,10*ROW('Water Data'!F18))="","",OFFSET('Water Data'!$F$28,0,10*ROW('Water Data'!F18)))</f>
        <v/>
      </c>
      <c r="CA24" s="400" t="str">
        <f ca="1">+IF(OFFSET('Water Data'!$F$29,0,10*ROW('Water Data'!F18))="","",OFFSET('Water Data'!$F$29,0,10*ROW('Water Data'!F18)))</f>
        <v/>
      </c>
      <c r="CB24" s="400" t="str">
        <f ca="1">+IF(OFFSET('Water Data'!$G$27,0,10*ROW('Water Data'!G18))="","",OFFSET('Water Data'!$G$27,0,10*ROW('Water Data'!G18)))</f>
        <v/>
      </c>
      <c r="CC24" s="400" t="str">
        <f ca="1">+IF(OFFSET('Water Data'!$G$28,0,10*ROW('Water Data'!G18))="","",OFFSET('Water Data'!$G$28,0,10*ROW('Water Data'!G18)))</f>
        <v/>
      </c>
      <c r="CD24" s="400" t="str">
        <f ca="1">+IF(OFFSET('Water Data'!$G$29,0,10*ROW('Water Data'!G18))="","",OFFSET('Water Data'!$G$29,0,10*ROW('Water Data'!G18)))</f>
        <v/>
      </c>
      <c r="CE24" s="400" t="str">
        <f ca="1">+IF(OFFSET('Water Data'!$H$27,0,10*ROW('Water Data'!H18))="","",OFFSET('Water Data'!$H$27,0,10*ROW('Water Data'!H18)))</f>
        <v/>
      </c>
      <c r="CF24" s="400" t="str">
        <f ca="1">+IF(OFFSET('Water Data'!$H$28,0,10*ROW('Water Data'!H18))="","",OFFSET('Water Data'!$H$28,0,10*ROW('Water Data'!H18)))</f>
        <v/>
      </c>
      <c r="CG24" s="400" t="str">
        <f ca="1">+IF(OFFSET('Water Data'!$H$29,0,10*ROW('Water Data'!H18))="","",OFFSET('Water Data'!$H$29,0,10*ROW('Water Data'!H18)))</f>
        <v/>
      </c>
      <c r="CH24" s="400" t="str">
        <f ca="1">+IF(OFFSET('Water Data'!$I$27,0,10*ROW('Water Data'!I18))="","",OFFSET('Water Data'!$I$27,0,10*ROW('Water Data'!I18)))</f>
        <v/>
      </c>
      <c r="CI24" s="400" t="str">
        <f ca="1">+IF(OFFSET('Water Data'!$I$28,0,10*ROW('Water Data'!I18))="","",OFFSET('Water Data'!$I$28,0,10*ROW('Water Data'!I18)))</f>
        <v/>
      </c>
      <c r="CJ24" s="400" t="str">
        <f ca="1">+IF(OFFSET('Water Data'!$I$29,0,10*ROW('Water Data'!I18))="","",OFFSET('Water Data'!$I$29,0,10*ROW('Water Data'!I18)))</f>
        <v/>
      </c>
      <c r="CK24" s="400" t="str">
        <f ca="1">+IF(OFFSET('Sanitation Data'!$D$28,0,10*ROW('Sanitation Data'!D18))="","",OFFSET('Sanitation Data'!$D$28,0,10*ROW('Sanitation Data'!D18)))</f>
        <v/>
      </c>
      <c r="CL24" s="400" t="str">
        <f ca="1">+IF(OFFSET('Sanitation Data'!$D$29,0,10*ROW('Sanitation Data'!D18))="","",OFFSET('Sanitation Data'!$D$29,0,10*ROW('Sanitation Data'!D18)))</f>
        <v/>
      </c>
      <c r="CM24" s="400" t="str">
        <f ca="1">+IF(OFFSET('Sanitation Data'!$D$30,0,10*ROW('Sanitation Data'!D18))="","",OFFSET('Sanitation Data'!$D$30,0,10*ROW('Sanitation Data'!D18)))</f>
        <v/>
      </c>
      <c r="CN24" s="400" t="str">
        <f ca="1">+IF(OFFSET('Sanitation Data'!$D$31,0,10*ROW('Sanitation Data'!D18))="","",OFFSET('Sanitation Data'!$D$31,0,10*ROW('Sanitation Data'!D18)))</f>
        <v/>
      </c>
      <c r="CO24" s="400" t="str">
        <f ca="1">+IF(OFFSET('Sanitation Data'!$D$32,0,10*ROW('Sanitation Data'!D18))="","",OFFSET('Sanitation Data'!$D$32,0,10*ROW('Sanitation Data'!D18)))</f>
        <v/>
      </c>
      <c r="CP24" s="400" t="str">
        <f ca="1">+IF(OFFSET('Sanitation Data'!$E$28,0,10*ROW('Sanitation Data'!E18))="","",OFFSET('Sanitation Data'!$E$28,0,10*ROW('Sanitation Data'!E18)))</f>
        <v/>
      </c>
      <c r="CQ24" s="400" t="str">
        <f ca="1">+IF(OFFSET('Sanitation Data'!$E$29,0,10*ROW('Sanitation Data'!E18))="","",OFFSET('Sanitation Data'!$E$29,0,10*ROW('Sanitation Data'!E18)))</f>
        <v/>
      </c>
      <c r="CR24" s="400" t="str">
        <f ca="1">+IF(OFFSET('Sanitation Data'!$E$30,0,10*ROW('Sanitation Data'!E18))="","",OFFSET('Sanitation Data'!$E$30,0,10*ROW('Sanitation Data'!E18)))</f>
        <v/>
      </c>
      <c r="CS24" s="400" t="str">
        <f ca="1">+IF(OFFSET('Sanitation Data'!$E$31,0,10*ROW('Sanitation Data'!E18))="","",OFFSET('Sanitation Data'!$E$31,0,10*ROW('Sanitation Data'!E18)))</f>
        <v/>
      </c>
      <c r="CT24" s="400" t="str">
        <f ca="1">+IF(OFFSET('Sanitation Data'!$E$32,0,10*ROW('Sanitation Data'!E18))="","",OFFSET('Sanitation Data'!$E$32,0,10*ROW('Sanitation Data'!E18)))</f>
        <v/>
      </c>
      <c r="CU24" s="400" t="str">
        <f ca="1">+IF(OFFSET('Sanitation Data'!$F$28,0,10*ROW('Sanitation Data'!F18))="","",OFFSET('Sanitation Data'!$F$28,0,10*ROW('Sanitation Data'!F18)))</f>
        <v/>
      </c>
      <c r="CV24" s="400" t="str">
        <f ca="1">+IF(OFFSET('Sanitation Data'!$F$29,0,10*ROW('Sanitation Data'!F18))="","",OFFSET('Sanitation Data'!$F$29,0,10*ROW('Sanitation Data'!F18)))</f>
        <v/>
      </c>
      <c r="CW24" s="400" t="str">
        <f ca="1">+IF(OFFSET('Sanitation Data'!$F$30,0,10*ROW('Sanitation Data'!F18))="","",OFFSET('Sanitation Data'!$F$30,0,10*ROW('Sanitation Data'!F18)))</f>
        <v/>
      </c>
      <c r="CX24" s="400" t="str">
        <f ca="1">+IF(OFFSET('Sanitation Data'!$F$31,0,10*ROW('Sanitation Data'!F18))="","",OFFSET('Sanitation Data'!$F$31,0,10*ROW('Sanitation Data'!F18)))</f>
        <v/>
      </c>
      <c r="CY24" s="400" t="str">
        <f ca="1">+IF(OFFSET('Sanitation Data'!$F$32,0,10*ROW('Sanitation Data'!F18))="","",OFFSET('Sanitation Data'!$F$32,0,10*ROW('Sanitation Data'!F18)))</f>
        <v/>
      </c>
      <c r="CZ24" s="400" t="str">
        <f ca="1">+IF(OFFSET('Sanitation Data'!$G$28,0,10*ROW('Sanitation Data'!G18))="","",OFFSET('Sanitation Data'!$G$28,0,10*ROW('Sanitation Data'!G18)))</f>
        <v/>
      </c>
      <c r="DA24" s="400" t="str">
        <f ca="1">+IF(OFFSET('Sanitation Data'!$G$29,0,10*ROW('Sanitation Data'!G18))="","",OFFSET('Sanitation Data'!$G$29,0,10*ROW('Sanitation Data'!G18)))</f>
        <v/>
      </c>
      <c r="DB24" s="400" t="str">
        <f ca="1">+IF(OFFSET('Sanitation Data'!$G$30,0,10*ROW('Sanitation Data'!G18))="","",OFFSET('Sanitation Data'!$G$30,0,10*ROW('Sanitation Data'!G18)))</f>
        <v/>
      </c>
      <c r="DC24" s="400" t="str">
        <f ca="1">+IF(OFFSET('Sanitation Data'!$G$31,0,10*ROW('Sanitation Data'!G18))="","",OFFSET('Sanitation Data'!$G$31,0,10*ROW('Sanitation Data'!G18)))</f>
        <v/>
      </c>
      <c r="DD24" s="400" t="str">
        <f ca="1">+IF(OFFSET('Sanitation Data'!$G$32,0,10*ROW('Sanitation Data'!G18))="","",OFFSET('Sanitation Data'!$G$32,0,10*ROW('Sanitation Data'!G18)))</f>
        <v/>
      </c>
      <c r="DE24" s="400" t="str">
        <f ca="1">+IF(OFFSET('Sanitation Data'!$H$28,0,10*ROW('Sanitation Data'!H18))="","",OFFSET('Sanitation Data'!$H$28,0,10*ROW('Sanitation Data'!H18)))</f>
        <v/>
      </c>
      <c r="DF24" s="400" t="str">
        <f ca="1">+IF(OFFSET('Sanitation Data'!$H$29,0,10*ROW('Sanitation Data'!H18))="","",OFFSET('Sanitation Data'!$H$29,0,10*ROW('Sanitation Data'!H18)))</f>
        <v/>
      </c>
      <c r="DG24" s="400" t="str">
        <f ca="1">+IF(OFFSET('Sanitation Data'!$H$30,0,10*ROW('Sanitation Data'!H18))="","",OFFSET('Sanitation Data'!$H$30,0,10*ROW('Sanitation Data'!H18)))</f>
        <v/>
      </c>
      <c r="DH24" s="400" t="str">
        <f ca="1">+IF(OFFSET('Sanitation Data'!$H$31,0,10*ROW('Sanitation Data'!H18))="","",OFFSET('Sanitation Data'!$H$31,0,10*ROW('Sanitation Data'!H18)))</f>
        <v/>
      </c>
      <c r="DI24" s="400" t="str">
        <f ca="1">+IF(OFFSET('Sanitation Data'!$H$32,0,10*ROW('Sanitation Data'!H18))="","",OFFSET('Sanitation Data'!$H$32,0,10*ROW('Sanitation Data'!H18)))</f>
        <v/>
      </c>
      <c r="DJ24" s="400" t="str">
        <f ca="1">+IF(OFFSET('Sanitation Data'!$I$28,0,10*ROW('Sanitation Data'!I18))="","",OFFSET('Sanitation Data'!$I$28,0,10*ROW('Sanitation Data'!I18)))</f>
        <v/>
      </c>
      <c r="DK24" s="400" t="str">
        <f ca="1">+IF(OFFSET('Sanitation Data'!$I$29,0,10*ROW('Sanitation Data'!I18))="","",OFFSET('Sanitation Data'!$I$29,0,10*ROW('Sanitation Data'!I18)))</f>
        <v/>
      </c>
      <c r="DL24" s="400" t="str">
        <f ca="1">+IF(OFFSET('Sanitation Data'!$I$30,0,10*ROW('Sanitation Data'!I18))="","",OFFSET('Sanitation Data'!$I$30,0,10*ROW('Sanitation Data'!I18)))</f>
        <v/>
      </c>
      <c r="DM24" s="400" t="str">
        <f ca="1">+IF(OFFSET('Sanitation Data'!$I$31,0,10*ROW('Sanitation Data'!I18))="","",OFFSET('Sanitation Data'!$I$31,0,10*ROW('Sanitation Data'!I18)))</f>
        <v/>
      </c>
      <c r="DN24" s="400" t="str">
        <f ca="1">+IF(OFFSET('Sanitation Data'!$I$32,0,10*ROW('Sanitation Data'!I18))="","",OFFSET('Sanitation Data'!$I$32,0,10*ROW('Sanitation Data'!I18)))</f>
        <v/>
      </c>
      <c r="DO24" s="400" t="str">
        <f ca="1">+IF(OFFSET('Hygiene Data'!$D$11,0,10*ROW('Hygiene Data'!D18))="","",OFFSET('Hygiene Data'!$D$11,0,10*ROW('Hygiene Data'!D18)))</f>
        <v/>
      </c>
      <c r="DP24" s="400" t="str">
        <f ca="1">+IF(OFFSET('Hygiene Data'!$D$12,0,10*ROW('Hygiene Data'!D18))="","",OFFSET('Hygiene Data'!$D$12,0,10*ROW('Hygiene Data'!D18)))</f>
        <v/>
      </c>
      <c r="DQ24" s="400" t="str">
        <f ca="1">+IF(OFFSET('Hygiene Data'!$D$13,0,10*ROW('Hygiene Data'!D18))="","",OFFSET('Hygiene Data'!$D$13,0,10*ROW('Hygiene Data'!D18)))</f>
        <v/>
      </c>
      <c r="DR24" s="400" t="str">
        <f ca="1">+IF(OFFSET('Hygiene Data'!$E$11,0,10*ROW('Hygiene Data'!E18))="","",OFFSET('Hygiene Data'!$E$11,0,10*ROW('Hygiene Data'!E18)))</f>
        <v/>
      </c>
      <c r="DS24" s="400" t="str">
        <f ca="1">+IF(OFFSET('Hygiene Data'!$E$12,0,10*ROW('Hygiene Data'!E18))="","",OFFSET('Hygiene Data'!$E$12,0,10*ROW('Hygiene Data'!E18)))</f>
        <v/>
      </c>
      <c r="DT24" s="400" t="str">
        <f ca="1">+IF(OFFSET('Hygiene Data'!$E$13,0,10*ROW('Hygiene Data'!E18))="","",OFFSET('Hygiene Data'!$E$13,0,10*ROW('Hygiene Data'!E18)))</f>
        <v/>
      </c>
      <c r="DU24" s="400" t="str">
        <f ca="1">+IF(OFFSET('Hygiene Data'!$F$11,0,10*ROW('Hygiene Data'!F18))="","",OFFSET('Hygiene Data'!$F$11,0,10*ROW('Hygiene Data'!F18)))</f>
        <v/>
      </c>
      <c r="DV24" s="400" t="str">
        <f ca="1">+IF(OFFSET('Hygiene Data'!$F$12,0,10*ROW('Hygiene Data'!F18))="","",OFFSET('Hygiene Data'!$F$12,0,10*ROW('Hygiene Data'!F18)))</f>
        <v/>
      </c>
      <c r="DW24" s="400" t="str">
        <f ca="1">+IF(OFFSET('Hygiene Data'!$F$13,0,10*ROW('Hygiene Data'!F18))="","",OFFSET('Hygiene Data'!$F$13,0,10*ROW('Hygiene Data'!F18)))</f>
        <v/>
      </c>
      <c r="DX24" s="400" t="str">
        <f ca="1">+IF(OFFSET('Hygiene Data'!$G$11,0,10*ROW('Hygiene Data'!G18))="","",OFFSET('Hygiene Data'!$G$11,0,10*ROW('Hygiene Data'!G18)))</f>
        <v/>
      </c>
      <c r="DY24" s="400" t="str">
        <f ca="1">+IF(OFFSET('Hygiene Data'!$G$12,0,10*ROW('Hygiene Data'!G18))="","",OFFSET('Hygiene Data'!$G$12,0,10*ROW('Hygiene Data'!G18)))</f>
        <v/>
      </c>
      <c r="DZ24" s="400" t="str">
        <f ca="1">+IF(OFFSET('Hygiene Data'!$G$13,0,10*ROW('Hygiene Data'!G18))="","",OFFSET('Hygiene Data'!$G$13,0,10*ROW('Hygiene Data'!G18)))</f>
        <v/>
      </c>
      <c r="EA24" s="400" t="str">
        <f ca="1">+IF(OFFSET('Hygiene Data'!$H$11,0,10*ROW('Hygiene Data'!H18))="","",OFFSET('Hygiene Data'!$H$11,0,10*ROW('Hygiene Data'!H18)))</f>
        <v/>
      </c>
      <c r="EB24" s="400" t="str">
        <f ca="1">+IF(OFFSET('Hygiene Data'!$H$12,0,10*ROW('Hygiene Data'!H18))="","",OFFSET('Hygiene Data'!$H$12,0,10*ROW('Hygiene Data'!H18)))</f>
        <v/>
      </c>
      <c r="EC24" s="400" t="str">
        <f ca="1">+IF(OFFSET('Hygiene Data'!$H$13,0,10*ROW('Hygiene Data'!H18))="","",OFFSET('Hygiene Data'!$H$13,0,10*ROW('Hygiene Data'!H18)))</f>
        <v/>
      </c>
      <c r="ED24" s="400" t="str">
        <f ca="1">+IF(OFFSET('Hygiene Data'!$I$11,0,10*ROW('Hygiene Data'!I18))="","",OFFSET('Hygiene Data'!$I$11,0,10*ROW('Hygiene Data'!I18)))</f>
        <v/>
      </c>
      <c r="EE24" s="400" t="str">
        <f ca="1">+IF(OFFSET('Hygiene Data'!$I$12,0,10*ROW('Hygiene Data'!I18))="","",OFFSET('Hygiene Data'!$I$12,0,10*ROW('Hygiene Data'!I18)))</f>
        <v/>
      </c>
      <c r="EF24" s="400" t="str">
        <f ca="1">+IF(OFFSET('Hygiene Data'!$I$13,0,10*ROW('Hygiene Data'!I18))="","",OFFSET('Hygiene Data'!$I$13,0,10*ROW('Hygiene Data'!I18)))</f>
        <v/>
      </c>
    </row>
    <row r="25" spans="1:136" x14ac:dyDescent="0.25">
      <c r="A25" s="509" t="str">
        <f ca="1">+IF(OFFSET('Water Data'!$B$2,0,10*ROW('Water Data'!E19))="","",OFFSET('Water Data'!$B$2,0,10*ROW('Water Data'!E19)))</f>
        <v/>
      </c>
      <c r="B25" s="50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36" t="str">
        <f t="shared" ca="1" si="0"/>
        <v/>
      </c>
      <c r="D25" s="53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3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3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3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3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3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3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3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3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3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3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3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3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3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3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3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3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3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3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3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3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3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3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3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3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3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3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3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3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3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3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3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3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3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3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3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3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3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3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3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3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3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3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3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3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3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3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3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3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1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3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3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3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3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3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3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3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3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3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3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3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3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3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3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3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3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400" t="str">
        <f ca="1">+IF(OFFSET('Water Data'!$D$27,0,10*ROW('Water Data'!D19))="","",OFFSET('Water Data'!$D$27,0,10*ROW('Water Data'!D19)))</f>
        <v/>
      </c>
      <c r="BT25" s="400" t="str">
        <f ca="1">+IF(OFFSET('Water Data'!$D$28,0,10*ROW('Water Data'!D19))="","",OFFSET('Water Data'!$D$28,0,10*ROW('Water Data'!D19)))</f>
        <v/>
      </c>
      <c r="BU25" s="400" t="str">
        <f ca="1">+IF(OFFSET('Water Data'!$D$29,0,10*ROW('Water Data'!D19))="","",OFFSET('Water Data'!$D$29,0,10*ROW('Water Data'!D19)))</f>
        <v/>
      </c>
      <c r="BV25" s="400" t="str">
        <f ca="1">+IF(OFFSET('Water Data'!$E$27,0,10*ROW('Water Data'!E19))="","",OFFSET('Water Data'!$E$27,0,10*ROW('Water Data'!E19)))</f>
        <v/>
      </c>
      <c r="BW25" s="400" t="str">
        <f ca="1">+IF(OFFSET('Water Data'!$E$28,0,10*ROW('Water Data'!E19))="","",OFFSET('Water Data'!$E$28,0,10*ROW('Water Data'!E19)))</f>
        <v/>
      </c>
      <c r="BX25" s="400" t="str">
        <f ca="1">+IF(OFFSET('Water Data'!$E$29,0,10*ROW('Water Data'!E19))="","",OFFSET('Water Data'!$E$29,0,10*ROW('Water Data'!E19)))</f>
        <v/>
      </c>
      <c r="BY25" s="400" t="str">
        <f ca="1">+IF(OFFSET('Water Data'!$F$27,0,10*ROW('Water Data'!F19))="","",OFFSET('Water Data'!$F$27,0,10*ROW('Water Data'!F19)))</f>
        <v/>
      </c>
      <c r="BZ25" s="400" t="str">
        <f ca="1">+IF(OFFSET('Water Data'!$F$28,0,10*ROW('Water Data'!F19))="","",OFFSET('Water Data'!$F$28,0,10*ROW('Water Data'!F19)))</f>
        <v/>
      </c>
      <c r="CA25" s="400" t="str">
        <f ca="1">+IF(OFFSET('Water Data'!$F$29,0,10*ROW('Water Data'!F19))="","",OFFSET('Water Data'!$F$29,0,10*ROW('Water Data'!F19)))</f>
        <v/>
      </c>
      <c r="CB25" s="400" t="str">
        <f ca="1">+IF(OFFSET('Water Data'!$G$27,0,10*ROW('Water Data'!G19))="","",OFFSET('Water Data'!$G$27,0,10*ROW('Water Data'!G19)))</f>
        <v/>
      </c>
      <c r="CC25" s="400" t="str">
        <f ca="1">+IF(OFFSET('Water Data'!$G$28,0,10*ROW('Water Data'!G19))="","",OFFSET('Water Data'!$G$28,0,10*ROW('Water Data'!G19)))</f>
        <v/>
      </c>
      <c r="CD25" s="400" t="str">
        <f ca="1">+IF(OFFSET('Water Data'!$G$29,0,10*ROW('Water Data'!G19))="","",OFFSET('Water Data'!$G$29,0,10*ROW('Water Data'!G19)))</f>
        <v/>
      </c>
      <c r="CE25" s="400" t="str">
        <f ca="1">+IF(OFFSET('Water Data'!$H$27,0,10*ROW('Water Data'!H19))="","",OFFSET('Water Data'!$H$27,0,10*ROW('Water Data'!H19)))</f>
        <v/>
      </c>
      <c r="CF25" s="400" t="str">
        <f ca="1">+IF(OFFSET('Water Data'!$H$28,0,10*ROW('Water Data'!H19))="","",OFFSET('Water Data'!$H$28,0,10*ROW('Water Data'!H19)))</f>
        <v/>
      </c>
      <c r="CG25" s="400" t="str">
        <f ca="1">+IF(OFFSET('Water Data'!$H$29,0,10*ROW('Water Data'!H19))="","",OFFSET('Water Data'!$H$29,0,10*ROW('Water Data'!H19)))</f>
        <v/>
      </c>
      <c r="CH25" s="400" t="str">
        <f ca="1">+IF(OFFSET('Water Data'!$I$27,0,10*ROW('Water Data'!I19))="","",OFFSET('Water Data'!$I$27,0,10*ROW('Water Data'!I19)))</f>
        <v/>
      </c>
      <c r="CI25" s="400" t="str">
        <f ca="1">+IF(OFFSET('Water Data'!$I$28,0,10*ROW('Water Data'!I19))="","",OFFSET('Water Data'!$I$28,0,10*ROW('Water Data'!I19)))</f>
        <v/>
      </c>
      <c r="CJ25" s="400" t="str">
        <f ca="1">+IF(OFFSET('Water Data'!$I$29,0,10*ROW('Water Data'!I19))="","",OFFSET('Water Data'!$I$29,0,10*ROW('Water Data'!I19)))</f>
        <v/>
      </c>
      <c r="CK25" s="400" t="str">
        <f ca="1">+IF(OFFSET('Sanitation Data'!$D$28,0,10*ROW('Sanitation Data'!D19))="","",OFFSET('Sanitation Data'!$D$28,0,10*ROW('Sanitation Data'!D19)))</f>
        <v/>
      </c>
      <c r="CL25" s="400" t="str">
        <f ca="1">+IF(OFFSET('Sanitation Data'!$D$29,0,10*ROW('Sanitation Data'!D19))="","",OFFSET('Sanitation Data'!$D$29,0,10*ROW('Sanitation Data'!D19)))</f>
        <v/>
      </c>
      <c r="CM25" s="400" t="str">
        <f ca="1">+IF(OFFSET('Sanitation Data'!$D$30,0,10*ROW('Sanitation Data'!D19))="","",OFFSET('Sanitation Data'!$D$30,0,10*ROW('Sanitation Data'!D19)))</f>
        <v/>
      </c>
      <c r="CN25" s="400" t="str">
        <f ca="1">+IF(OFFSET('Sanitation Data'!$D$31,0,10*ROW('Sanitation Data'!D19))="","",OFFSET('Sanitation Data'!$D$31,0,10*ROW('Sanitation Data'!D19)))</f>
        <v/>
      </c>
      <c r="CO25" s="400" t="str">
        <f ca="1">+IF(OFFSET('Sanitation Data'!$D$32,0,10*ROW('Sanitation Data'!D19))="","",OFFSET('Sanitation Data'!$D$32,0,10*ROW('Sanitation Data'!D19)))</f>
        <v/>
      </c>
      <c r="CP25" s="400" t="str">
        <f ca="1">+IF(OFFSET('Sanitation Data'!$E$28,0,10*ROW('Sanitation Data'!E19))="","",OFFSET('Sanitation Data'!$E$28,0,10*ROW('Sanitation Data'!E19)))</f>
        <v/>
      </c>
      <c r="CQ25" s="400" t="str">
        <f ca="1">+IF(OFFSET('Sanitation Data'!$E$29,0,10*ROW('Sanitation Data'!E19))="","",OFFSET('Sanitation Data'!$E$29,0,10*ROW('Sanitation Data'!E19)))</f>
        <v/>
      </c>
      <c r="CR25" s="400" t="str">
        <f ca="1">+IF(OFFSET('Sanitation Data'!$E$30,0,10*ROW('Sanitation Data'!E19))="","",OFFSET('Sanitation Data'!$E$30,0,10*ROW('Sanitation Data'!E19)))</f>
        <v/>
      </c>
      <c r="CS25" s="400" t="str">
        <f ca="1">+IF(OFFSET('Sanitation Data'!$E$31,0,10*ROW('Sanitation Data'!E19))="","",OFFSET('Sanitation Data'!$E$31,0,10*ROW('Sanitation Data'!E19)))</f>
        <v/>
      </c>
      <c r="CT25" s="400" t="str">
        <f ca="1">+IF(OFFSET('Sanitation Data'!$E$32,0,10*ROW('Sanitation Data'!E19))="","",OFFSET('Sanitation Data'!$E$32,0,10*ROW('Sanitation Data'!E19)))</f>
        <v/>
      </c>
      <c r="CU25" s="400" t="str">
        <f ca="1">+IF(OFFSET('Sanitation Data'!$F$28,0,10*ROW('Sanitation Data'!F19))="","",OFFSET('Sanitation Data'!$F$28,0,10*ROW('Sanitation Data'!F19)))</f>
        <v/>
      </c>
      <c r="CV25" s="400" t="str">
        <f ca="1">+IF(OFFSET('Sanitation Data'!$F$29,0,10*ROW('Sanitation Data'!F19))="","",OFFSET('Sanitation Data'!$F$29,0,10*ROW('Sanitation Data'!F19)))</f>
        <v/>
      </c>
      <c r="CW25" s="400" t="str">
        <f ca="1">+IF(OFFSET('Sanitation Data'!$F$30,0,10*ROW('Sanitation Data'!F19))="","",OFFSET('Sanitation Data'!$F$30,0,10*ROW('Sanitation Data'!F19)))</f>
        <v/>
      </c>
      <c r="CX25" s="400" t="str">
        <f ca="1">+IF(OFFSET('Sanitation Data'!$F$31,0,10*ROW('Sanitation Data'!F19))="","",OFFSET('Sanitation Data'!$F$31,0,10*ROW('Sanitation Data'!F19)))</f>
        <v/>
      </c>
      <c r="CY25" s="400" t="str">
        <f ca="1">+IF(OFFSET('Sanitation Data'!$F$32,0,10*ROW('Sanitation Data'!F19))="","",OFFSET('Sanitation Data'!$F$32,0,10*ROW('Sanitation Data'!F19)))</f>
        <v/>
      </c>
      <c r="CZ25" s="400" t="str">
        <f ca="1">+IF(OFFSET('Sanitation Data'!$G$28,0,10*ROW('Sanitation Data'!G19))="","",OFFSET('Sanitation Data'!$G$28,0,10*ROW('Sanitation Data'!G19)))</f>
        <v/>
      </c>
      <c r="DA25" s="400" t="str">
        <f ca="1">+IF(OFFSET('Sanitation Data'!$G$29,0,10*ROW('Sanitation Data'!G19))="","",OFFSET('Sanitation Data'!$G$29,0,10*ROW('Sanitation Data'!G19)))</f>
        <v/>
      </c>
      <c r="DB25" s="400" t="str">
        <f ca="1">+IF(OFFSET('Sanitation Data'!$G$30,0,10*ROW('Sanitation Data'!G19))="","",OFFSET('Sanitation Data'!$G$30,0,10*ROW('Sanitation Data'!G19)))</f>
        <v/>
      </c>
      <c r="DC25" s="400" t="str">
        <f ca="1">+IF(OFFSET('Sanitation Data'!$G$31,0,10*ROW('Sanitation Data'!G19))="","",OFFSET('Sanitation Data'!$G$31,0,10*ROW('Sanitation Data'!G19)))</f>
        <v/>
      </c>
      <c r="DD25" s="400" t="str">
        <f ca="1">+IF(OFFSET('Sanitation Data'!$G$32,0,10*ROW('Sanitation Data'!G19))="","",OFFSET('Sanitation Data'!$G$32,0,10*ROW('Sanitation Data'!G19)))</f>
        <v/>
      </c>
      <c r="DE25" s="400" t="str">
        <f ca="1">+IF(OFFSET('Sanitation Data'!$H$28,0,10*ROW('Sanitation Data'!H19))="","",OFFSET('Sanitation Data'!$H$28,0,10*ROW('Sanitation Data'!H19)))</f>
        <v/>
      </c>
      <c r="DF25" s="400" t="str">
        <f ca="1">+IF(OFFSET('Sanitation Data'!$H$29,0,10*ROW('Sanitation Data'!H19))="","",OFFSET('Sanitation Data'!$H$29,0,10*ROW('Sanitation Data'!H19)))</f>
        <v/>
      </c>
      <c r="DG25" s="400" t="str">
        <f ca="1">+IF(OFFSET('Sanitation Data'!$H$30,0,10*ROW('Sanitation Data'!H19))="","",OFFSET('Sanitation Data'!$H$30,0,10*ROW('Sanitation Data'!H19)))</f>
        <v/>
      </c>
      <c r="DH25" s="400" t="str">
        <f ca="1">+IF(OFFSET('Sanitation Data'!$H$31,0,10*ROW('Sanitation Data'!H19))="","",OFFSET('Sanitation Data'!$H$31,0,10*ROW('Sanitation Data'!H19)))</f>
        <v/>
      </c>
      <c r="DI25" s="400" t="str">
        <f ca="1">+IF(OFFSET('Sanitation Data'!$H$32,0,10*ROW('Sanitation Data'!H19))="","",OFFSET('Sanitation Data'!$H$32,0,10*ROW('Sanitation Data'!H19)))</f>
        <v/>
      </c>
      <c r="DJ25" s="400" t="str">
        <f ca="1">+IF(OFFSET('Sanitation Data'!$I$28,0,10*ROW('Sanitation Data'!I19))="","",OFFSET('Sanitation Data'!$I$28,0,10*ROW('Sanitation Data'!I19)))</f>
        <v/>
      </c>
      <c r="DK25" s="400" t="str">
        <f ca="1">+IF(OFFSET('Sanitation Data'!$I$29,0,10*ROW('Sanitation Data'!I19))="","",OFFSET('Sanitation Data'!$I$29,0,10*ROW('Sanitation Data'!I19)))</f>
        <v/>
      </c>
      <c r="DL25" s="400" t="str">
        <f ca="1">+IF(OFFSET('Sanitation Data'!$I$30,0,10*ROW('Sanitation Data'!I19))="","",OFFSET('Sanitation Data'!$I$30,0,10*ROW('Sanitation Data'!I19)))</f>
        <v/>
      </c>
      <c r="DM25" s="400" t="str">
        <f ca="1">+IF(OFFSET('Sanitation Data'!$I$31,0,10*ROW('Sanitation Data'!I19))="","",OFFSET('Sanitation Data'!$I$31,0,10*ROW('Sanitation Data'!I19)))</f>
        <v/>
      </c>
      <c r="DN25" s="400" t="str">
        <f ca="1">+IF(OFFSET('Sanitation Data'!$I$32,0,10*ROW('Sanitation Data'!I19))="","",OFFSET('Sanitation Data'!$I$32,0,10*ROW('Sanitation Data'!I19)))</f>
        <v/>
      </c>
      <c r="DO25" s="400" t="str">
        <f ca="1">+IF(OFFSET('Hygiene Data'!$D$11,0,10*ROW('Hygiene Data'!D19))="","",OFFSET('Hygiene Data'!$D$11,0,10*ROW('Hygiene Data'!D19)))</f>
        <v/>
      </c>
      <c r="DP25" s="400" t="str">
        <f ca="1">+IF(OFFSET('Hygiene Data'!$D$12,0,10*ROW('Hygiene Data'!D19))="","",OFFSET('Hygiene Data'!$D$12,0,10*ROW('Hygiene Data'!D19)))</f>
        <v/>
      </c>
      <c r="DQ25" s="400" t="str">
        <f ca="1">+IF(OFFSET('Hygiene Data'!$D$13,0,10*ROW('Hygiene Data'!D19))="","",OFFSET('Hygiene Data'!$D$13,0,10*ROW('Hygiene Data'!D19)))</f>
        <v/>
      </c>
      <c r="DR25" s="400" t="str">
        <f ca="1">+IF(OFFSET('Hygiene Data'!$E$11,0,10*ROW('Hygiene Data'!E19))="","",OFFSET('Hygiene Data'!$E$11,0,10*ROW('Hygiene Data'!E19)))</f>
        <v/>
      </c>
      <c r="DS25" s="400" t="str">
        <f ca="1">+IF(OFFSET('Hygiene Data'!$E$12,0,10*ROW('Hygiene Data'!E19))="","",OFFSET('Hygiene Data'!$E$12,0,10*ROW('Hygiene Data'!E19)))</f>
        <v/>
      </c>
      <c r="DT25" s="400" t="str">
        <f ca="1">+IF(OFFSET('Hygiene Data'!$E$13,0,10*ROW('Hygiene Data'!E19))="","",OFFSET('Hygiene Data'!$E$13,0,10*ROW('Hygiene Data'!E19)))</f>
        <v/>
      </c>
      <c r="DU25" s="400" t="str">
        <f ca="1">+IF(OFFSET('Hygiene Data'!$F$11,0,10*ROW('Hygiene Data'!F19))="","",OFFSET('Hygiene Data'!$F$11,0,10*ROW('Hygiene Data'!F19)))</f>
        <v/>
      </c>
      <c r="DV25" s="400" t="str">
        <f ca="1">+IF(OFFSET('Hygiene Data'!$F$12,0,10*ROW('Hygiene Data'!F19))="","",OFFSET('Hygiene Data'!$F$12,0,10*ROW('Hygiene Data'!F19)))</f>
        <v/>
      </c>
      <c r="DW25" s="400" t="str">
        <f ca="1">+IF(OFFSET('Hygiene Data'!$F$13,0,10*ROW('Hygiene Data'!F19))="","",OFFSET('Hygiene Data'!$F$13,0,10*ROW('Hygiene Data'!F19)))</f>
        <v/>
      </c>
      <c r="DX25" s="400" t="str">
        <f ca="1">+IF(OFFSET('Hygiene Data'!$G$11,0,10*ROW('Hygiene Data'!G19))="","",OFFSET('Hygiene Data'!$G$11,0,10*ROW('Hygiene Data'!G19)))</f>
        <v/>
      </c>
      <c r="DY25" s="400" t="str">
        <f ca="1">+IF(OFFSET('Hygiene Data'!$G$12,0,10*ROW('Hygiene Data'!G19))="","",OFFSET('Hygiene Data'!$G$12,0,10*ROW('Hygiene Data'!G19)))</f>
        <v/>
      </c>
      <c r="DZ25" s="400" t="str">
        <f ca="1">+IF(OFFSET('Hygiene Data'!$G$13,0,10*ROW('Hygiene Data'!G19))="","",OFFSET('Hygiene Data'!$G$13,0,10*ROW('Hygiene Data'!G19)))</f>
        <v/>
      </c>
      <c r="EA25" s="400" t="str">
        <f ca="1">+IF(OFFSET('Hygiene Data'!$H$11,0,10*ROW('Hygiene Data'!H19))="","",OFFSET('Hygiene Data'!$H$11,0,10*ROW('Hygiene Data'!H19)))</f>
        <v/>
      </c>
      <c r="EB25" s="400" t="str">
        <f ca="1">+IF(OFFSET('Hygiene Data'!$H$12,0,10*ROW('Hygiene Data'!H19))="","",OFFSET('Hygiene Data'!$H$12,0,10*ROW('Hygiene Data'!H19)))</f>
        <v/>
      </c>
      <c r="EC25" s="400" t="str">
        <f ca="1">+IF(OFFSET('Hygiene Data'!$H$13,0,10*ROW('Hygiene Data'!H19))="","",OFFSET('Hygiene Data'!$H$13,0,10*ROW('Hygiene Data'!H19)))</f>
        <v/>
      </c>
      <c r="ED25" s="400" t="str">
        <f ca="1">+IF(OFFSET('Hygiene Data'!$I$11,0,10*ROW('Hygiene Data'!I19))="","",OFFSET('Hygiene Data'!$I$11,0,10*ROW('Hygiene Data'!I19)))</f>
        <v/>
      </c>
      <c r="EE25" s="400" t="str">
        <f ca="1">+IF(OFFSET('Hygiene Data'!$I$12,0,10*ROW('Hygiene Data'!I19))="","",OFFSET('Hygiene Data'!$I$12,0,10*ROW('Hygiene Data'!I19)))</f>
        <v/>
      </c>
      <c r="EF25" s="400" t="str">
        <f ca="1">+IF(OFFSET('Hygiene Data'!$I$13,0,10*ROW('Hygiene Data'!I19))="","",OFFSET('Hygiene Data'!$I$13,0,10*ROW('Hygiene Data'!I19)))</f>
        <v/>
      </c>
    </row>
    <row r="26" spans="1:136" x14ac:dyDescent="0.25">
      <c r="A26" s="509" t="str">
        <f ca="1">+IF(OFFSET('Water Data'!$B$2,0,10*ROW('Water Data'!E20))="","",OFFSET('Water Data'!$B$2,0,10*ROW('Water Data'!E20)))</f>
        <v/>
      </c>
      <c r="B26" s="50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36" t="str">
        <f t="shared" ca="1" si="0"/>
        <v/>
      </c>
      <c r="D26" s="53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3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3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3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3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3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3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3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3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3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3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3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3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3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3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3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3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3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3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3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3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3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3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3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3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3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3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3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3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3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3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3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3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3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3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3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3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3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3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3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3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3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3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3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3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3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3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3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3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1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3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3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3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3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3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3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3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3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3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3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3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3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3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3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3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3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400" t="str">
        <f ca="1">+IF(OFFSET('Water Data'!$D$27,0,10*ROW('Water Data'!D20))="","",OFFSET('Water Data'!$D$27,0,10*ROW('Water Data'!D20)))</f>
        <v/>
      </c>
      <c r="BT26" s="400" t="str">
        <f ca="1">+IF(OFFSET('Water Data'!$D$28,0,10*ROW('Water Data'!D20))="","",OFFSET('Water Data'!$D$28,0,10*ROW('Water Data'!D20)))</f>
        <v/>
      </c>
      <c r="BU26" s="400" t="str">
        <f ca="1">+IF(OFFSET('Water Data'!$D$29,0,10*ROW('Water Data'!D20))="","",OFFSET('Water Data'!$D$29,0,10*ROW('Water Data'!D20)))</f>
        <v/>
      </c>
      <c r="BV26" s="400" t="str">
        <f ca="1">+IF(OFFSET('Water Data'!$E$27,0,10*ROW('Water Data'!E20))="","",OFFSET('Water Data'!$E$27,0,10*ROW('Water Data'!E20)))</f>
        <v/>
      </c>
      <c r="BW26" s="400" t="str">
        <f ca="1">+IF(OFFSET('Water Data'!$E$28,0,10*ROW('Water Data'!E20))="","",OFFSET('Water Data'!$E$28,0,10*ROW('Water Data'!E20)))</f>
        <v/>
      </c>
      <c r="BX26" s="400" t="str">
        <f ca="1">+IF(OFFSET('Water Data'!$E$29,0,10*ROW('Water Data'!E20))="","",OFFSET('Water Data'!$E$29,0,10*ROW('Water Data'!E20)))</f>
        <v/>
      </c>
      <c r="BY26" s="400" t="str">
        <f ca="1">+IF(OFFSET('Water Data'!$F$27,0,10*ROW('Water Data'!F20))="","",OFFSET('Water Data'!$F$27,0,10*ROW('Water Data'!F20)))</f>
        <v/>
      </c>
      <c r="BZ26" s="400" t="str">
        <f ca="1">+IF(OFFSET('Water Data'!$F$28,0,10*ROW('Water Data'!F20))="","",OFFSET('Water Data'!$F$28,0,10*ROW('Water Data'!F20)))</f>
        <v/>
      </c>
      <c r="CA26" s="400" t="str">
        <f ca="1">+IF(OFFSET('Water Data'!$F$29,0,10*ROW('Water Data'!F20))="","",OFFSET('Water Data'!$F$29,0,10*ROW('Water Data'!F20)))</f>
        <v/>
      </c>
      <c r="CB26" s="400" t="str">
        <f ca="1">+IF(OFFSET('Water Data'!$G$27,0,10*ROW('Water Data'!G20))="","",OFFSET('Water Data'!$G$27,0,10*ROW('Water Data'!G20)))</f>
        <v/>
      </c>
      <c r="CC26" s="400" t="str">
        <f ca="1">+IF(OFFSET('Water Data'!$G$28,0,10*ROW('Water Data'!G20))="","",OFFSET('Water Data'!$G$28,0,10*ROW('Water Data'!G20)))</f>
        <v/>
      </c>
      <c r="CD26" s="400" t="str">
        <f ca="1">+IF(OFFSET('Water Data'!$G$29,0,10*ROW('Water Data'!G20))="","",OFFSET('Water Data'!$G$29,0,10*ROW('Water Data'!G20)))</f>
        <v/>
      </c>
      <c r="CE26" s="400" t="str">
        <f ca="1">+IF(OFFSET('Water Data'!$H$27,0,10*ROW('Water Data'!H20))="","",OFFSET('Water Data'!$H$27,0,10*ROW('Water Data'!H20)))</f>
        <v/>
      </c>
      <c r="CF26" s="400" t="str">
        <f ca="1">+IF(OFFSET('Water Data'!$H$28,0,10*ROW('Water Data'!H20))="","",OFFSET('Water Data'!$H$28,0,10*ROW('Water Data'!H20)))</f>
        <v/>
      </c>
      <c r="CG26" s="400" t="str">
        <f ca="1">+IF(OFFSET('Water Data'!$H$29,0,10*ROW('Water Data'!H20))="","",OFFSET('Water Data'!$H$29,0,10*ROW('Water Data'!H20)))</f>
        <v/>
      </c>
      <c r="CH26" s="400" t="str">
        <f ca="1">+IF(OFFSET('Water Data'!$I$27,0,10*ROW('Water Data'!I20))="","",OFFSET('Water Data'!$I$27,0,10*ROW('Water Data'!I20)))</f>
        <v/>
      </c>
      <c r="CI26" s="400" t="str">
        <f ca="1">+IF(OFFSET('Water Data'!$I$28,0,10*ROW('Water Data'!I20))="","",OFFSET('Water Data'!$I$28,0,10*ROW('Water Data'!I20)))</f>
        <v/>
      </c>
      <c r="CJ26" s="400" t="str">
        <f ca="1">+IF(OFFSET('Water Data'!$I$29,0,10*ROW('Water Data'!I20))="","",OFFSET('Water Data'!$I$29,0,10*ROW('Water Data'!I20)))</f>
        <v/>
      </c>
      <c r="CK26" s="400" t="str">
        <f ca="1">+IF(OFFSET('Sanitation Data'!$D$28,0,10*ROW('Sanitation Data'!D20))="","",OFFSET('Sanitation Data'!$D$28,0,10*ROW('Sanitation Data'!D20)))</f>
        <v/>
      </c>
      <c r="CL26" s="400" t="str">
        <f ca="1">+IF(OFFSET('Sanitation Data'!$D$29,0,10*ROW('Sanitation Data'!D20))="","",OFFSET('Sanitation Data'!$D$29,0,10*ROW('Sanitation Data'!D20)))</f>
        <v/>
      </c>
      <c r="CM26" s="400" t="str">
        <f ca="1">+IF(OFFSET('Sanitation Data'!$D$30,0,10*ROW('Sanitation Data'!D20))="","",OFFSET('Sanitation Data'!$D$30,0,10*ROW('Sanitation Data'!D20)))</f>
        <v/>
      </c>
      <c r="CN26" s="400" t="str">
        <f ca="1">+IF(OFFSET('Sanitation Data'!$D$31,0,10*ROW('Sanitation Data'!D20))="","",OFFSET('Sanitation Data'!$D$31,0,10*ROW('Sanitation Data'!D20)))</f>
        <v/>
      </c>
      <c r="CO26" s="400" t="str">
        <f ca="1">+IF(OFFSET('Sanitation Data'!$D$32,0,10*ROW('Sanitation Data'!D20))="","",OFFSET('Sanitation Data'!$D$32,0,10*ROW('Sanitation Data'!D20)))</f>
        <v/>
      </c>
      <c r="CP26" s="400" t="str">
        <f ca="1">+IF(OFFSET('Sanitation Data'!$E$28,0,10*ROW('Sanitation Data'!E20))="","",OFFSET('Sanitation Data'!$E$28,0,10*ROW('Sanitation Data'!E20)))</f>
        <v/>
      </c>
      <c r="CQ26" s="400" t="str">
        <f ca="1">+IF(OFFSET('Sanitation Data'!$E$29,0,10*ROW('Sanitation Data'!E20))="","",OFFSET('Sanitation Data'!$E$29,0,10*ROW('Sanitation Data'!E20)))</f>
        <v/>
      </c>
      <c r="CR26" s="400" t="str">
        <f ca="1">+IF(OFFSET('Sanitation Data'!$E$30,0,10*ROW('Sanitation Data'!E20))="","",OFFSET('Sanitation Data'!$E$30,0,10*ROW('Sanitation Data'!E20)))</f>
        <v/>
      </c>
      <c r="CS26" s="400" t="str">
        <f ca="1">+IF(OFFSET('Sanitation Data'!$E$31,0,10*ROW('Sanitation Data'!E20))="","",OFFSET('Sanitation Data'!$E$31,0,10*ROW('Sanitation Data'!E20)))</f>
        <v/>
      </c>
      <c r="CT26" s="400" t="str">
        <f ca="1">+IF(OFFSET('Sanitation Data'!$E$32,0,10*ROW('Sanitation Data'!E20))="","",OFFSET('Sanitation Data'!$E$32,0,10*ROW('Sanitation Data'!E20)))</f>
        <v/>
      </c>
      <c r="CU26" s="400" t="str">
        <f ca="1">+IF(OFFSET('Sanitation Data'!$F$28,0,10*ROW('Sanitation Data'!F20))="","",OFFSET('Sanitation Data'!$F$28,0,10*ROW('Sanitation Data'!F20)))</f>
        <v/>
      </c>
      <c r="CV26" s="400" t="str">
        <f ca="1">+IF(OFFSET('Sanitation Data'!$F$29,0,10*ROW('Sanitation Data'!F20))="","",OFFSET('Sanitation Data'!$F$29,0,10*ROW('Sanitation Data'!F20)))</f>
        <v/>
      </c>
      <c r="CW26" s="400" t="str">
        <f ca="1">+IF(OFFSET('Sanitation Data'!$F$30,0,10*ROW('Sanitation Data'!F20))="","",OFFSET('Sanitation Data'!$F$30,0,10*ROW('Sanitation Data'!F20)))</f>
        <v/>
      </c>
      <c r="CX26" s="400" t="str">
        <f ca="1">+IF(OFFSET('Sanitation Data'!$F$31,0,10*ROW('Sanitation Data'!F20))="","",OFFSET('Sanitation Data'!$F$31,0,10*ROW('Sanitation Data'!F20)))</f>
        <v/>
      </c>
      <c r="CY26" s="400" t="str">
        <f ca="1">+IF(OFFSET('Sanitation Data'!$F$32,0,10*ROW('Sanitation Data'!F20))="","",OFFSET('Sanitation Data'!$F$32,0,10*ROW('Sanitation Data'!F20)))</f>
        <v/>
      </c>
      <c r="CZ26" s="400" t="str">
        <f ca="1">+IF(OFFSET('Sanitation Data'!$G$28,0,10*ROW('Sanitation Data'!G20))="","",OFFSET('Sanitation Data'!$G$28,0,10*ROW('Sanitation Data'!G20)))</f>
        <v/>
      </c>
      <c r="DA26" s="400" t="str">
        <f ca="1">+IF(OFFSET('Sanitation Data'!$G$29,0,10*ROW('Sanitation Data'!G20))="","",OFFSET('Sanitation Data'!$G$29,0,10*ROW('Sanitation Data'!G20)))</f>
        <v/>
      </c>
      <c r="DB26" s="400" t="str">
        <f ca="1">+IF(OFFSET('Sanitation Data'!$G$30,0,10*ROW('Sanitation Data'!G20))="","",OFFSET('Sanitation Data'!$G$30,0,10*ROW('Sanitation Data'!G20)))</f>
        <v/>
      </c>
      <c r="DC26" s="400" t="str">
        <f ca="1">+IF(OFFSET('Sanitation Data'!$G$31,0,10*ROW('Sanitation Data'!G20))="","",OFFSET('Sanitation Data'!$G$31,0,10*ROW('Sanitation Data'!G20)))</f>
        <v/>
      </c>
      <c r="DD26" s="400" t="str">
        <f ca="1">+IF(OFFSET('Sanitation Data'!$G$32,0,10*ROW('Sanitation Data'!G20))="","",OFFSET('Sanitation Data'!$G$32,0,10*ROW('Sanitation Data'!G20)))</f>
        <v/>
      </c>
      <c r="DE26" s="400" t="str">
        <f ca="1">+IF(OFFSET('Sanitation Data'!$H$28,0,10*ROW('Sanitation Data'!H20))="","",OFFSET('Sanitation Data'!$H$28,0,10*ROW('Sanitation Data'!H20)))</f>
        <v/>
      </c>
      <c r="DF26" s="400" t="str">
        <f ca="1">+IF(OFFSET('Sanitation Data'!$H$29,0,10*ROW('Sanitation Data'!H20))="","",OFFSET('Sanitation Data'!$H$29,0,10*ROW('Sanitation Data'!H20)))</f>
        <v/>
      </c>
      <c r="DG26" s="400" t="str">
        <f ca="1">+IF(OFFSET('Sanitation Data'!$H$30,0,10*ROW('Sanitation Data'!H20))="","",OFFSET('Sanitation Data'!$H$30,0,10*ROW('Sanitation Data'!H20)))</f>
        <v/>
      </c>
      <c r="DH26" s="400" t="str">
        <f ca="1">+IF(OFFSET('Sanitation Data'!$H$31,0,10*ROW('Sanitation Data'!H20))="","",OFFSET('Sanitation Data'!$H$31,0,10*ROW('Sanitation Data'!H20)))</f>
        <v/>
      </c>
      <c r="DI26" s="400" t="str">
        <f ca="1">+IF(OFFSET('Sanitation Data'!$H$32,0,10*ROW('Sanitation Data'!H20))="","",OFFSET('Sanitation Data'!$H$32,0,10*ROW('Sanitation Data'!H20)))</f>
        <v/>
      </c>
      <c r="DJ26" s="400" t="str">
        <f ca="1">+IF(OFFSET('Sanitation Data'!$I$28,0,10*ROW('Sanitation Data'!I20))="","",OFFSET('Sanitation Data'!$I$28,0,10*ROW('Sanitation Data'!I20)))</f>
        <v/>
      </c>
      <c r="DK26" s="400" t="str">
        <f ca="1">+IF(OFFSET('Sanitation Data'!$I$29,0,10*ROW('Sanitation Data'!I20))="","",OFFSET('Sanitation Data'!$I$29,0,10*ROW('Sanitation Data'!I20)))</f>
        <v/>
      </c>
      <c r="DL26" s="400" t="str">
        <f ca="1">+IF(OFFSET('Sanitation Data'!$I$30,0,10*ROW('Sanitation Data'!I20))="","",OFFSET('Sanitation Data'!$I$30,0,10*ROW('Sanitation Data'!I20)))</f>
        <v/>
      </c>
      <c r="DM26" s="400" t="str">
        <f ca="1">+IF(OFFSET('Sanitation Data'!$I$31,0,10*ROW('Sanitation Data'!I20))="","",OFFSET('Sanitation Data'!$I$31,0,10*ROW('Sanitation Data'!I20)))</f>
        <v/>
      </c>
      <c r="DN26" s="400" t="str">
        <f ca="1">+IF(OFFSET('Sanitation Data'!$I$32,0,10*ROW('Sanitation Data'!I20))="","",OFFSET('Sanitation Data'!$I$32,0,10*ROW('Sanitation Data'!I20)))</f>
        <v/>
      </c>
      <c r="DO26" s="400" t="str">
        <f ca="1">+IF(OFFSET('Hygiene Data'!$D$11,0,10*ROW('Hygiene Data'!D20))="","",OFFSET('Hygiene Data'!$D$11,0,10*ROW('Hygiene Data'!D20)))</f>
        <v/>
      </c>
      <c r="DP26" s="400" t="str">
        <f ca="1">+IF(OFFSET('Hygiene Data'!$D$12,0,10*ROW('Hygiene Data'!D20))="","",OFFSET('Hygiene Data'!$D$12,0,10*ROW('Hygiene Data'!D20)))</f>
        <v/>
      </c>
      <c r="DQ26" s="400" t="str">
        <f ca="1">+IF(OFFSET('Hygiene Data'!$D$13,0,10*ROW('Hygiene Data'!D20))="","",OFFSET('Hygiene Data'!$D$13,0,10*ROW('Hygiene Data'!D20)))</f>
        <v/>
      </c>
      <c r="DR26" s="400" t="str">
        <f ca="1">+IF(OFFSET('Hygiene Data'!$E$11,0,10*ROW('Hygiene Data'!E20))="","",OFFSET('Hygiene Data'!$E$11,0,10*ROW('Hygiene Data'!E20)))</f>
        <v/>
      </c>
      <c r="DS26" s="400" t="str">
        <f ca="1">+IF(OFFSET('Hygiene Data'!$E$12,0,10*ROW('Hygiene Data'!E20))="","",OFFSET('Hygiene Data'!$E$12,0,10*ROW('Hygiene Data'!E20)))</f>
        <v/>
      </c>
      <c r="DT26" s="400" t="str">
        <f ca="1">+IF(OFFSET('Hygiene Data'!$E$13,0,10*ROW('Hygiene Data'!E20))="","",OFFSET('Hygiene Data'!$E$13,0,10*ROW('Hygiene Data'!E20)))</f>
        <v/>
      </c>
      <c r="DU26" s="400" t="str">
        <f ca="1">+IF(OFFSET('Hygiene Data'!$F$11,0,10*ROW('Hygiene Data'!F20))="","",OFFSET('Hygiene Data'!$F$11,0,10*ROW('Hygiene Data'!F20)))</f>
        <v/>
      </c>
      <c r="DV26" s="400" t="str">
        <f ca="1">+IF(OFFSET('Hygiene Data'!$F$12,0,10*ROW('Hygiene Data'!F20))="","",OFFSET('Hygiene Data'!$F$12,0,10*ROW('Hygiene Data'!F20)))</f>
        <v/>
      </c>
      <c r="DW26" s="400" t="str">
        <f ca="1">+IF(OFFSET('Hygiene Data'!$F$13,0,10*ROW('Hygiene Data'!F20))="","",OFFSET('Hygiene Data'!$F$13,0,10*ROW('Hygiene Data'!F20)))</f>
        <v/>
      </c>
      <c r="DX26" s="400" t="str">
        <f ca="1">+IF(OFFSET('Hygiene Data'!$G$11,0,10*ROW('Hygiene Data'!G20))="","",OFFSET('Hygiene Data'!$G$11,0,10*ROW('Hygiene Data'!G20)))</f>
        <v/>
      </c>
      <c r="DY26" s="400" t="str">
        <f ca="1">+IF(OFFSET('Hygiene Data'!$G$12,0,10*ROW('Hygiene Data'!G20))="","",OFFSET('Hygiene Data'!$G$12,0,10*ROW('Hygiene Data'!G20)))</f>
        <v/>
      </c>
      <c r="DZ26" s="400" t="str">
        <f ca="1">+IF(OFFSET('Hygiene Data'!$G$13,0,10*ROW('Hygiene Data'!G20))="","",OFFSET('Hygiene Data'!$G$13,0,10*ROW('Hygiene Data'!G20)))</f>
        <v/>
      </c>
      <c r="EA26" s="400" t="str">
        <f ca="1">+IF(OFFSET('Hygiene Data'!$H$11,0,10*ROW('Hygiene Data'!H20))="","",OFFSET('Hygiene Data'!$H$11,0,10*ROW('Hygiene Data'!H20)))</f>
        <v/>
      </c>
      <c r="EB26" s="400" t="str">
        <f ca="1">+IF(OFFSET('Hygiene Data'!$H$12,0,10*ROW('Hygiene Data'!H20))="","",OFFSET('Hygiene Data'!$H$12,0,10*ROW('Hygiene Data'!H20)))</f>
        <v/>
      </c>
      <c r="EC26" s="400" t="str">
        <f ca="1">+IF(OFFSET('Hygiene Data'!$H$13,0,10*ROW('Hygiene Data'!H20))="","",OFFSET('Hygiene Data'!$H$13,0,10*ROW('Hygiene Data'!H20)))</f>
        <v/>
      </c>
      <c r="ED26" s="400" t="str">
        <f ca="1">+IF(OFFSET('Hygiene Data'!$I$11,0,10*ROW('Hygiene Data'!I20))="","",OFFSET('Hygiene Data'!$I$11,0,10*ROW('Hygiene Data'!I20)))</f>
        <v/>
      </c>
      <c r="EE26" s="400" t="str">
        <f ca="1">+IF(OFFSET('Hygiene Data'!$I$12,0,10*ROW('Hygiene Data'!I20))="","",OFFSET('Hygiene Data'!$I$12,0,10*ROW('Hygiene Data'!I20)))</f>
        <v/>
      </c>
      <c r="EF26" s="400" t="str">
        <f ca="1">+IF(OFFSET('Hygiene Data'!$I$13,0,10*ROW('Hygiene Data'!I20))="","",OFFSET('Hygiene Data'!$I$13,0,10*ROW('Hygiene Data'!I20)))</f>
        <v/>
      </c>
    </row>
    <row r="27" spans="1:136" x14ac:dyDescent="0.25">
      <c r="A27" s="509" t="str">
        <f ca="1">+IF(OFFSET('Water Data'!$B$2,0,10*ROW('Water Data'!E21))="","",OFFSET('Water Data'!$B$2,0,10*ROW('Water Data'!E21)))</f>
        <v/>
      </c>
      <c r="B27" s="50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36" t="str">
        <f t="shared" ca="1" si="0"/>
        <v/>
      </c>
      <c r="D27" s="53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3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3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3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3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3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3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3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3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3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3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3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3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3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3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3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3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3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3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3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3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3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3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3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3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3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3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3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3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3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3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3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3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3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3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3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3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3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3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3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3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3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3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3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3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3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3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3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3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1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3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3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3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3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3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3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3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3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3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3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3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3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3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3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3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3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400" t="str">
        <f ca="1">+IF(OFFSET('Water Data'!$D$27,0,10*ROW('Water Data'!D21))="","",OFFSET('Water Data'!$D$27,0,10*ROW('Water Data'!D21)))</f>
        <v/>
      </c>
      <c r="BT27" s="400" t="str">
        <f ca="1">+IF(OFFSET('Water Data'!$D$28,0,10*ROW('Water Data'!D21))="","",OFFSET('Water Data'!$D$28,0,10*ROW('Water Data'!D21)))</f>
        <v/>
      </c>
      <c r="BU27" s="400" t="str">
        <f ca="1">+IF(OFFSET('Water Data'!$D$29,0,10*ROW('Water Data'!D21))="","",OFFSET('Water Data'!$D$29,0,10*ROW('Water Data'!D21)))</f>
        <v/>
      </c>
      <c r="BV27" s="400" t="str">
        <f ca="1">+IF(OFFSET('Water Data'!$E$27,0,10*ROW('Water Data'!E21))="","",OFFSET('Water Data'!$E$27,0,10*ROW('Water Data'!E21)))</f>
        <v/>
      </c>
      <c r="BW27" s="400" t="str">
        <f ca="1">+IF(OFFSET('Water Data'!$E$28,0,10*ROW('Water Data'!E21))="","",OFFSET('Water Data'!$E$28,0,10*ROW('Water Data'!E21)))</f>
        <v/>
      </c>
      <c r="BX27" s="400" t="str">
        <f ca="1">+IF(OFFSET('Water Data'!$E$29,0,10*ROW('Water Data'!E21))="","",OFFSET('Water Data'!$E$29,0,10*ROW('Water Data'!E21)))</f>
        <v/>
      </c>
      <c r="BY27" s="400" t="str">
        <f ca="1">+IF(OFFSET('Water Data'!$F$27,0,10*ROW('Water Data'!F21))="","",OFFSET('Water Data'!$F$27,0,10*ROW('Water Data'!F21)))</f>
        <v/>
      </c>
      <c r="BZ27" s="400" t="str">
        <f ca="1">+IF(OFFSET('Water Data'!$F$28,0,10*ROW('Water Data'!F21))="","",OFFSET('Water Data'!$F$28,0,10*ROW('Water Data'!F21)))</f>
        <v/>
      </c>
      <c r="CA27" s="400" t="str">
        <f ca="1">+IF(OFFSET('Water Data'!$F$29,0,10*ROW('Water Data'!F21))="","",OFFSET('Water Data'!$F$29,0,10*ROW('Water Data'!F21)))</f>
        <v/>
      </c>
      <c r="CB27" s="400" t="str">
        <f ca="1">+IF(OFFSET('Water Data'!$G$27,0,10*ROW('Water Data'!G21))="","",OFFSET('Water Data'!$G$27,0,10*ROW('Water Data'!G21)))</f>
        <v/>
      </c>
      <c r="CC27" s="400" t="str">
        <f ca="1">+IF(OFFSET('Water Data'!$G$28,0,10*ROW('Water Data'!G21))="","",OFFSET('Water Data'!$G$28,0,10*ROW('Water Data'!G21)))</f>
        <v/>
      </c>
      <c r="CD27" s="400" t="str">
        <f ca="1">+IF(OFFSET('Water Data'!$G$29,0,10*ROW('Water Data'!G21))="","",OFFSET('Water Data'!$G$29,0,10*ROW('Water Data'!G21)))</f>
        <v/>
      </c>
      <c r="CE27" s="400" t="str">
        <f ca="1">+IF(OFFSET('Water Data'!$H$27,0,10*ROW('Water Data'!H21))="","",OFFSET('Water Data'!$H$27,0,10*ROW('Water Data'!H21)))</f>
        <v/>
      </c>
      <c r="CF27" s="400" t="str">
        <f ca="1">+IF(OFFSET('Water Data'!$H$28,0,10*ROW('Water Data'!H21))="","",OFFSET('Water Data'!$H$28,0,10*ROW('Water Data'!H21)))</f>
        <v/>
      </c>
      <c r="CG27" s="400" t="str">
        <f ca="1">+IF(OFFSET('Water Data'!$H$29,0,10*ROW('Water Data'!H21))="","",OFFSET('Water Data'!$H$29,0,10*ROW('Water Data'!H21)))</f>
        <v/>
      </c>
      <c r="CH27" s="400" t="str">
        <f ca="1">+IF(OFFSET('Water Data'!$I$27,0,10*ROW('Water Data'!I21))="","",OFFSET('Water Data'!$I$27,0,10*ROW('Water Data'!I21)))</f>
        <v/>
      </c>
      <c r="CI27" s="400" t="str">
        <f ca="1">+IF(OFFSET('Water Data'!$I$28,0,10*ROW('Water Data'!I21))="","",OFFSET('Water Data'!$I$28,0,10*ROW('Water Data'!I21)))</f>
        <v/>
      </c>
      <c r="CJ27" s="400" t="str">
        <f ca="1">+IF(OFFSET('Water Data'!$I$29,0,10*ROW('Water Data'!I21))="","",OFFSET('Water Data'!$I$29,0,10*ROW('Water Data'!I21)))</f>
        <v/>
      </c>
      <c r="CK27" s="400" t="str">
        <f ca="1">+IF(OFFSET('Sanitation Data'!$D$28,0,10*ROW('Sanitation Data'!D21))="","",OFFSET('Sanitation Data'!$D$28,0,10*ROW('Sanitation Data'!D21)))</f>
        <v/>
      </c>
      <c r="CL27" s="400" t="str">
        <f ca="1">+IF(OFFSET('Sanitation Data'!$D$29,0,10*ROW('Sanitation Data'!D21))="","",OFFSET('Sanitation Data'!$D$29,0,10*ROW('Sanitation Data'!D21)))</f>
        <v/>
      </c>
      <c r="CM27" s="400" t="str">
        <f ca="1">+IF(OFFSET('Sanitation Data'!$D$30,0,10*ROW('Sanitation Data'!D21))="","",OFFSET('Sanitation Data'!$D$30,0,10*ROW('Sanitation Data'!D21)))</f>
        <v/>
      </c>
      <c r="CN27" s="400" t="str">
        <f ca="1">+IF(OFFSET('Sanitation Data'!$D$31,0,10*ROW('Sanitation Data'!D21))="","",OFFSET('Sanitation Data'!$D$31,0,10*ROW('Sanitation Data'!D21)))</f>
        <v/>
      </c>
      <c r="CO27" s="400" t="str">
        <f ca="1">+IF(OFFSET('Sanitation Data'!$D$32,0,10*ROW('Sanitation Data'!D21))="","",OFFSET('Sanitation Data'!$D$32,0,10*ROW('Sanitation Data'!D21)))</f>
        <v/>
      </c>
      <c r="CP27" s="400" t="str">
        <f ca="1">+IF(OFFSET('Sanitation Data'!$E$28,0,10*ROW('Sanitation Data'!E21))="","",OFFSET('Sanitation Data'!$E$28,0,10*ROW('Sanitation Data'!E21)))</f>
        <v/>
      </c>
      <c r="CQ27" s="400" t="str">
        <f ca="1">+IF(OFFSET('Sanitation Data'!$E$29,0,10*ROW('Sanitation Data'!E21))="","",OFFSET('Sanitation Data'!$E$29,0,10*ROW('Sanitation Data'!E21)))</f>
        <v/>
      </c>
      <c r="CR27" s="400" t="str">
        <f ca="1">+IF(OFFSET('Sanitation Data'!$E$30,0,10*ROW('Sanitation Data'!E21))="","",OFFSET('Sanitation Data'!$E$30,0,10*ROW('Sanitation Data'!E21)))</f>
        <v/>
      </c>
      <c r="CS27" s="400" t="str">
        <f ca="1">+IF(OFFSET('Sanitation Data'!$E$31,0,10*ROW('Sanitation Data'!E21))="","",OFFSET('Sanitation Data'!$E$31,0,10*ROW('Sanitation Data'!E21)))</f>
        <v/>
      </c>
      <c r="CT27" s="400" t="str">
        <f ca="1">+IF(OFFSET('Sanitation Data'!$E$32,0,10*ROW('Sanitation Data'!E21))="","",OFFSET('Sanitation Data'!$E$32,0,10*ROW('Sanitation Data'!E21)))</f>
        <v/>
      </c>
      <c r="CU27" s="400" t="str">
        <f ca="1">+IF(OFFSET('Sanitation Data'!$F$28,0,10*ROW('Sanitation Data'!F21))="","",OFFSET('Sanitation Data'!$F$28,0,10*ROW('Sanitation Data'!F21)))</f>
        <v/>
      </c>
      <c r="CV27" s="400" t="str">
        <f ca="1">+IF(OFFSET('Sanitation Data'!$F$29,0,10*ROW('Sanitation Data'!F21))="","",OFFSET('Sanitation Data'!$F$29,0,10*ROW('Sanitation Data'!F21)))</f>
        <v/>
      </c>
      <c r="CW27" s="400" t="str">
        <f ca="1">+IF(OFFSET('Sanitation Data'!$F$30,0,10*ROW('Sanitation Data'!F21))="","",OFFSET('Sanitation Data'!$F$30,0,10*ROW('Sanitation Data'!F21)))</f>
        <v/>
      </c>
      <c r="CX27" s="400" t="str">
        <f ca="1">+IF(OFFSET('Sanitation Data'!$F$31,0,10*ROW('Sanitation Data'!F21))="","",OFFSET('Sanitation Data'!$F$31,0,10*ROW('Sanitation Data'!F21)))</f>
        <v/>
      </c>
      <c r="CY27" s="400" t="str">
        <f ca="1">+IF(OFFSET('Sanitation Data'!$F$32,0,10*ROW('Sanitation Data'!F21))="","",OFFSET('Sanitation Data'!$F$32,0,10*ROW('Sanitation Data'!F21)))</f>
        <v/>
      </c>
      <c r="CZ27" s="400" t="str">
        <f ca="1">+IF(OFFSET('Sanitation Data'!$G$28,0,10*ROW('Sanitation Data'!G21))="","",OFFSET('Sanitation Data'!$G$28,0,10*ROW('Sanitation Data'!G21)))</f>
        <v/>
      </c>
      <c r="DA27" s="400" t="str">
        <f ca="1">+IF(OFFSET('Sanitation Data'!$G$29,0,10*ROW('Sanitation Data'!G21))="","",OFFSET('Sanitation Data'!$G$29,0,10*ROW('Sanitation Data'!G21)))</f>
        <v/>
      </c>
      <c r="DB27" s="400" t="str">
        <f ca="1">+IF(OFFSET('Sanitation Data'!$G$30,0,10*ROW('Sanitation Data'!G21))="","",OFFSET('Sanitation Data'!$G$30,0,10*ROW('Sanitation Data'!G21)))</f>
        <v/>
      </c>
      <c r="DC27" s="400" t="str">
        <f ca="1">+IF(OFFSET('Sanitation Data'!$G$31,0,10*ROW('Sanitation Data'!G21))="","",OFFSET('Sanitation Data'!$G$31,0,10*ROW('Sanitation Data'!G21)))</f>
        <v/>
      </c>
      <c r="DD27" s="400" t="str">
        <f ca="1">+IF(OFFSET('Sanitation Data'!$G$32,0,10*ROW('Sanitation Data'!G21))="","",OFFSET('Sanitation Data'!$G$32,0,10*ROW('Sanitation Data'!G21)))</f>
        <v/>
      </c>
      <c r="DE27" s="400" t="str">
        <f ca="1">+IF(OFFSET('Sanitation Data'!$H$28,0,10*ROW('Sanitation Data'!H21))="","",OFFSET('Sanitation Data'!$H$28,0,10*ROW('Sanitation Data'!H21)))</f>
        <v/>
      </c>
      <c r="DF27" s="400" t="str">
        <f ca="1">+IF(OFFSET('Sanitation Data'!$H$29,0,10*ROW('Sanitation Data'!H21))="","",OFFSET('Sanitation Data'!$H$29,0,10*ROW('Sanitation Data'!H21)))</f>
        <v/>
      </c>
      <c r="DG27" s="400" t="str">
        <f ca="1">+IF(OFFSET('Sanitation Data'!$H$30,0,10*ROW('Sanitation Data'!H21))="","",OFFSET('Sanitation Data'!$H$30,0,10*ROW('Sanitation Data'!H21)))</f>
        <v/>
      </c>
      <c r="DH27" s="400" t="str">
        <f ca="1">+IF(OFFSET('Sanitation Data'!$H$31,0,10*ROW('Sanitation Data'!H21))="","",OFFSET('Sanitation Data'!$H$31,0,10*ROW('Sanitation Data'!H21)))</f>
        <v/>
      </c>
      <c r="DI27" s="400" t="str">
        <f ca="1">+IF(OFFSET('Sanitation Data'!$H$32,0,10*ROW('Sanitation Data'!H21))="","",OFFSET('Sanitation Data'!$H$32,0,10*ROW('Sanitation Data'!H21)))</f>
        <v/>
      </c>
      <c r="DJ27" s="400" t="str">
        <f ca="1">+IF(OFFSET('Sanitation Data'!$I$28,0,10*ROW('Sanitation Data'!I21))="","",OFFSET('Sanitation Data'!$I$28,0,10*ROW('Sanitation Data'!I21)))</f>
        <v/>
      </c>
      <c r="DK27" s="400" t="str">
        <f ca="1">+IF(OFFSET('Sanitation Data'!$I$29,0,10*ROW('Sanitation Data'!I21))="","",OFFSET('Sanitation Data'!$I$29,0,10*ROW('Sanitation Data'!I21)))</f>
        <v/>
      </c>
      <c r="DL27" s="400" t="str">
        <f ca="1">+IF(OFFSET('Sanitation Data'!$I$30,0,10*ROW('Sanitation Data'!I21))="","",OFFSET('Sanitation Data'!$I$30,0,10*ROW('Sanitation Data'!I21)))</f>
        <v/>
      </c>
      <c r="DM27" s="400" t="str">
        <f ca="1">+IF(OFFSET('Sanitation Data'!$I$31,0,10*ROW('Sanitation Data'!I21))="","",OFFSET('Sanitation Data'!$I$31,0,10*ROW('Sanitation Data'!I21)))</f>
        <v/>
      </c>
      <c r="DN27" s="400" t="str">
        <f ca="1">+IF(OFFSET('Sanitation Data'!$I$32,0,10*ROW('Sanitation Data'!I21))="","",OFFSET('Sanitation Data'!$I$32,0,10*ROW('Sanitation Data'!I21)))</f>
        <v/>
      </c>
      <c r="DO27" s="400" t="str">
        <f ca="1">+IF(OFFSET('Hygiene Data'!$D$11,0,10*ROW('Hygiene Data'!D21))="","",OFFSET('Hygiene Data'!$D$11,0,10*ROW('Hygiene Data'!D21)))</f>
        <v/>
      </c>
      <c r="DP27" s="400" t="str">
        <f ca="1">+IF(OFFSET('Hygiene Data'!$D$12,0,10*ROW('Hygiene Data'!D21))="","",OFFSET('Hygiene Data'!$D$12,0,10*ROW('Hygiene Data'!D21)))</f>
        <v/>
      </c>
      <c r="DQ27" s="400" t="str">
        <f ca="1">+IF(OFFSET('Hygiene Data'!$D$13,0,10*ROW('Hygiene Data'!D21))="","",OFFSET('Hygiene Data'!$D$13,0,10*ROW('Hygiene Data'!D21)))</f>
        <v/>
      </c>
      <c r="DR27" s="400" t="str">
        <f ca="1">+IF(OFFSET('Hygiene Data'!$E$11,0,10*ROW('Hygiene Data'!E21))="","",OFFSET('Hygiene Data'!$E$11,0,10*ROW('Hygiene Data'!E21)))</f>
        <v/>
      </c>
      <c r="DS27" s="400" t="str">
        <f ca="1">+IF(OFFSET('Hygiene Data'!$E$12,0,10*ROW('Hygiene Data'!E21))="","",OFFSET('Hygiene Data'!$E$12,0,10*ROW('Hygiene Data'!E21)))</f>
        <v/>
      </c>
      <c r="DT27" s="400" t="str">
        <f ca="1">+IF(OFFSET('Hygiene Data'!$E$13,0,10*ROW('Hygiene Data'!E21))="","",OFFSET('Hygiene Data'!$E$13,0,10*ROW('Hygiene Data'!E21)))</f>
        <v/>
      </c>
      <c r="DU27" s="400" t="str">
        <f ca="1">+IF(OFFSET('Hygiene Data'!$F$11,0,10*ROW('Hygiene Data'!F21))="","",OFFSET('Hygiene Data'!$F$11,0,10*ROW('Hygiene Data'!F21)))</f>
        <v/>
      </c>
      <c r="DV27" s="400" t="str">
        <f ca="1">+IF(OFFSET('Hygiene Data'!$F$12,0,10*ROW('Hygiene Data'!F21))="","",OFFSET('Hygiene Data'!$F$12,0,10*ROW('Hygiene Data'!F21)))</f>
        <v/>
      </c>
      <c r="DW27" s="400" t="str">
        <f ca="1">+IF(OFFSET('Hygiene Data'!$F$13,0,10*ROW('Hygiene Data'!F21))="","",OFFSET('Hygiene Data'!$F$13,0,10*ROW('Hygiene Data'!F21)))</f>
        <v/>
      </c>
      <c r="DX27" s="400" t="str">
        <f ca="1">+IF(OFFSET('Hygiene Data'!$G$11,0,10*ROW('Hygiene Data'!G21))="","",OFFSET('Hygiene Data'!$G$11,0,10*ROW('Hygiene Data'!G21)))</f>
        <v/>
      </c>
      <c r="DY27" s="400" t="str">
        <f ca="1">+IF(OFFSET('Hygiene Data'!$G$12,0,10*ROW('Hygiene Data'!G21))="","",OFFSET('Hygiene Data'!$G$12,0,10*ROW('Hygiene Data'!G21)))</f>
        <v/>
      </c>
      <c r="DZ27" s="400" t="str">
        <f ca="1">+IF(OFFSET('Hygiene Data'!$G$13,0,10*ROW('Hygiene Data'!G21))="","",OFFSET('Hygiene Data'!$G$13,0,10*ROW('Hygiene Data'!G21)))</f>
        <v/>
      </c>
      <c r="EA27" s="400" t="str">
        <f ca="1">+IF(OFFSET('Hygiene Data'!$H$11,0,10*ROW('Hygiene Data'!H21))="","",OFFSET('Hygiene Data'!$H$11,0,10*ROW('Hygiene Data'!H21)))</f>
        <v/>
      </c>
      <c r="EB27" s="400" t="str">
        <f ca="1">+IF(OFFSET('Hygiene Data'!$H$12,0,10*ROW('Hygiene Data'!H21))="","",OFFSET('Hygiene Data'!$H$12,0,10*ROW('Hygiene Data'!H21)))</f>
        <v/>
      </c>
      <c r="EC27" s="400" t="str">
        <f ca="1">+IF(OFFSET('Hygiene Data'!$H$13,0,10*ROW('Hygiene Data'!H21))="","",OFFSET('Hygiene Data'!$H$13,0,10*ROW('Hygiene Data'!H21)))</f>
        <v/>
      </c>
      <c r="ED27" s="400" t="str">
        <f ca="1">+IF(OFFSET('Hygiene Data'!$I$11,0,10*ROW('Hygiene Data'!I21))="","",OFFSET('Hygiene Data'!$I$11,0,10*ROW('Hygiene Data'!I21)))</f>
        <v/>
      </c>
      <c r="EE27" s="400" t="str">
        <f ca="1">+IF(OFFSET('Hygiene Data'!$I$12,0,10*ROW('Hygiene Data'!I21))="","",OFFSET('Hygiene Data'!$I$12,0,10*ROW('Hygiene Data'!I21)))</f>
        <v/>
      </c>
      <c r="EF27" s="400" t="str">
        <f ca="1">+IF(OFFSET('Hygiene Data'!$I$13,0,10*ROW('Hygiene Data'!I21))="","",OFFSET('Hygiene Data'!$I$13,0,10*ROW('Hygiene Data'!I21)))</f>
        <v/>
      </c>
    </row>
    <row r="28" spans="1:136" x14ac:dyDescent="0.25">
      <c r="A28" s="509" t="str">
        <f ca="1">+IF(OFFSET('Water Data'!$B$2,0,10*ROW('Water Data'!E22))="","",OFFSET('Water Data'!$B$2,0,10*ROW('Water Data'!E22)))</f>
        <v/>
      </c>
      <c r="B28" s="50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36" t="str">
        <f t="shared" ca="1" si="0"/>
        <v/>
      </c>
      <c r="D28" s="53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3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3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3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3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3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3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3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3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3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3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3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3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3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3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3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3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3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3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3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3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3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3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3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3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3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3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3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3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3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3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3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3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3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3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3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3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3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3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3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3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3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3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3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3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3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3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3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3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1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3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3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3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3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3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3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3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3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3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3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3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3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3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3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3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3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400" t="str">
        <f ca="1">+IF(OFFSET('Water Data'!$D$27,0,10*ROW('Water Data'!D22))="","",OFFSET('Water Data'!$D$27,0,10*ROW('Water Data'!D22)))</f>
        <v/>
      </c>
      <c r="BT28" s="400" t="str">
        <f ca="1">+IF(OFFSET('Water Data'!$D$28,0,10*ROW('Water Data'!D22))="","",OFFSET('Water Data'!$D$28,0,10*ROW('Water Data'!D22)))</f>
        <v/>
      </c>
      <c r="BU28" s="400" t="str">
        <f ca="1">+IF(OFFSET('Water Data'!$D$29,0,10*ROW('Water Data'!D22))="","",OFFSET('Water Data'!$D$29,0,10*ROW('Water Data'!D22)))</f>
        <v/>
      </c>
      <c r="BV28" s="400" t="str">
        <f ca="1">+IF(OFFSET('Water Data'!$E$27,0,10*ROW('Water Data'!E22))="","",OFFSET('Water Data'!$E$27,0,10*ROW('Water Data'!E22)))</f>
        <v/>
      </c>
      <c r="BW28" s="400" t="str">
        <f ca="1">+IF(OFFSET('Water Data'!$E$28,0,10*ROW('Water Data'!E22))="","",OFFSET('Water Data'!$E$28,0,10*ROW('Water Data'!E22)))</f>
        <v/>
      </c>
      <c r="BX28" s="400" t="str">
        <f ca="1">+IF(OFFSET('Water Data'!$E$29,0,10*ROW('Water Data'!E22))="","",OFFSET('Water Data'!$E$29,0,10*ROW('Water Data'!E22)))</f>
        <v/>
      </c>
      <c r="BY28" s="400" t="str">
        <f ca="1">+IF(OFFSET('Water Data'!$F$27,0,10*ROW('Water Data'!F22))="","",OFFSET('Water Data'!$F$27,0,10*ROW('Water Data'!F22)))</f>
        <v/>
      </c>
      <c r="BZ28" s="400" t="str">
        <f ca="1">+IF(OFFSET('Water Data'!$F$28,0,10*ROW('Water Data'!F22))="","",OFFSET('Water Data'!$F$28,0,10*ROW('Water Data'!F22)))</f>
        <v/>
      </c>
      <c r="CA28" s="400" t="str">
        <f ca="1">+IF(OFFSET('Water Data'!$F$29,0,10*ROW('Water Data'!F22))="","",OFFSET('Water Data'!$F$29,0,10*ROW('Water Data'!F22)))</f>
        <v/>
      </c>
      <c r="CB28" s="400" t="str">
        <f ca="1">+IF(OFFSET('Water Data'!$G$27,0,10*ROW('Water Data'!G22))="","",OFFSET('Water Data'!$G$27,0,10*ROW('Water Data'!G22)))</f>
        <v/>
      </c>
      <c r="CC28" s="400" t="str">
        <f ca="1">+IF(OFFSET('Water Data'!$G$28,0,10*ROW('Water Data'!G22))="","",OFFSET('Water Data'!$G$28,0,10*ROW('Water Data'!G22)))</f>
        <v/>
      </c>
      <c r="CD28" s="400" t="str">
        <f ca="1">+IF(OFFSET('Water Data'!$G$29,0,10*ROW('Water Data'!G22))="","",OFFSET('Water Data'!$G$29,0,10*ROW('Water Data'!G22)))</f>
        <v/>
      </c>
      <c r="CE28" s="400" t="str">
        <f ca="1">+IF(OFFSET('Water Data'!$H$27,0,10*ROW('Water Data'!H22))="","",OFFSET('Water Data'!$H$27,0,10*ROW('Water Data'!H22)))</f>
        <v/>
      </c>
      <c r="CF28" s="400" t="str">
        <f ca="1">+IF(OFFSET('Water Data'!$H$28,0,10*ROW('Water Data'!H22))="","",OFFSET('Water Data'!$H$28,0,10*ROW('Water Data'!H22)))</f>
        <v/>
      </c>
      <c r="CG28" s="400" t="str">
        <f ca="1">+IF(OFFSET('Water Data'!$H$29,0,10*ROW('Water Data'!H22))="","",OFFSET('Water Data'!$H$29,0,10*ROW('Water Data'!H22)))</f>
        <v/>
      </c>
      <c r="CH28" s="400" t="str">
        <f ca="1">+IF(OFFSET('Water Data'!$I$27,0,10*ROW('Water Data'!I22))="","",OFFSET('Water Data'!$I$27,0,10*ROW('Water Data'!I22)))</f>
        <v/>
      </c>
      <c r="CI28" s="400" t="str">
        <f ca="1">+IF(OFFSET('Water Data'!$I$28,0,10*ROW('Water Data'!I22))="","",OFFSET('Water Data'!$I$28,0,10*ROW('Water Data'!I22)))</f>
        <v/>
      </c>
      <c r="CJ28" s="400" t="str">
        <f ca="1">+IF(OFFSET('Water Data'!$I$29,0,10*ROW('Water Data'!I22))="","",OFFSET('Water Data'!$I$29,0,10*ROW('Water Data'!I22)))</f>
        <v/>
      </c>
      <c r="CK28" s="400" t="str">
        <f ca="1">+IF(OFFSET('Sanitation Data'!$D$28,0,10*ROW('Sanitation Data'!D22))="","",OFFSET('Sanitation Data'!$D$28,0,10*ROW('Sanitation Data'!D22)))</f>
        <v/>
      </c>
      <c r="CL28" s="400" t="str">
        <f ca="1">+IF(OFFSET('Sanitation Data'!$D$29,0,10*ROW('Sanitation Data'!D22))="","",OFFSET('Sanitation Data'!$D$29,0,10*ROW('Sanitation Data'!D22)))</f>
        <v/>
      </c>
      <c r="CM28" s="400" t="str">
        <f ca="1">+IF(OFFSET('Sanitation Data'!$D$30,0,10*ROW('Sanitation Data'!D22))="","",OFFSET('Sanitation Data'!$D$30,0,10*ROW('Sanitation Data'!D22)))</f>
        <v/>
      </c>
      <c r="CN28" s="400" t="str">
        <f ca="1">+IF(OFFSET('Sanitation Data'!$D$31,0,10*ROW('Sanitation Data'!D22))="","",OFFSET('Sanitation Data'!$D$31,0,10*ROW('Sanitation Data'!D22)))</f>
        <v/>
      </c>
      <c r="CO28" s="400" t="str">
        <f ca="1">+IF(OFFSET('Sanitation Data'!$D$32,0,10*ROW('Sanitation Data'!D22))="","",OFFSET('Sanitation Data'!$D$32,0,10*ROW('Sanitation Data'!D22)))</f>
        <v/>
      </c>
      <c r="CP28" s="400" t="str">
        <f ca="1">+IF(OFFSET('Sanitation Data'!$E$28,0,10*ROW('Sanitation Data'!E22))="","",OFFSET('Sanitation Data'!$E$28,0,10*ROW('Sanitation Data'!E22)))</f>
        <v/>
      </c>
      <c r="CQ28" s="400" t="str">
        <f ca="1">+IF(OFFSET('Sanitation Data'!$E$29,0,10*ROW('Sanitation Data'!E22))="","",OFFSET('Sanitation Data'!$E$29,0,10*ROW('Sanitation Data'!E22)))</f>
        <v/>
      </c>
      <c r="CR28" s="400" t="str">
        <f ca="1">+IF(OFFSET('Sanitation Data'!$E$30,0,10*ROW('Sanitation Data'!E22))="","",OFFSET('Sanitation Data'!$E$30,0,10*ROW('Sanitation Data'!E22)))</f>
        <v/>
      </c>
      <c r="CS28" s="400" t="str">
        <f ca="1">+IF(OFFSET('Sanitation Data'!$E$31,0,10*ROW('Sanitation Data'!E22))="","",OFFSET('Sanitation Data'!$E$31,0,10*ROW('Sanitation Data'!E22)))</f>
        <v/>
      </c>
      <c r="CT28" s="400" t="str">
        <f ca="1">+IF(OFFSET('Sanitation Data'!$E$32,0,10*ROW('Sanitation Data'!E22))="","",OFFSET('Sanitation Data'!$E$32,0,10*ROW('Sanitation Data'!E22)))</f>
        <v/>
      </c>
      <c r="CU28" s="400" t="str">
        <f ca="1">+IF(OFFSET('Sanitation Data'!$F$28,0,10*ROW('Sanitation Data'!F22))="","",OFFSET('Sanitation Data'!$F$28,0,10*ROW('Sanitation Data'!F22)))</f>
        <v/>
      </c>
      <c r="CV28" s="400" t="str">
        <f ca="1">+IF(OFFSET('Sanitation Data'!$F$29,0,10*ROW('Sanitation Data'!F22))="","",OFFSET('Sanitation Data'!$F$29,0,10*ROW('Sanitation Data'!F22)))</f>
        <v/>
      </c>
      <c r="CW28" s="400" t="str">
        <f ca="1">+IF(OFFSET('Sanitation Data'!$F$30,0,10*ROW('Sanitation Data'!F22))="","",OFFSET('Sanitation Data'!$F$30,0,10*ROW('Sanitation Data'!F22)))</f>
        <v/>
      </c>
      <c r="CX28" s="400" t="str">
        <f ca="1">+IF(OFFSET('Sanitation Data'!$F$31,0,10*ROW('Sanitation Data'!F22))="","",OFFSET('Sanitation Data'!$F$31,0,10*ROW('Sanitation Data'!F22)))</f>
        <v/>
      </c>
      <c r="CY28" s="400" t="str">
        <f ca="1">+IF(OFFSET('Sanitation Data'!$F$32,0,10*ROW('Sanitation Data'!F22))="","",OFFSET('Sanitation Data'!$F$32,0,10*ROW('Sanitation Data'!F22)))</f>
        <v/>
      </c>
      <c r="CZ28" s="400" t="str">
        <f ca="1">+IF(OFFSET('Sanitation Data'!$G$28,0,10*ROW('Sanitation Data'!G22))="","",OFFSET('Sanitation Data'!$G$28,0,10*ROW('Sanitation Data'!G22)))</f>
        <v/>
      </c>
      <c r="DA28" s="400" t="str">
        <f ca="1">+IF(OFFSET('Sanitation Data'!$G$29,0,10*ROW('Sanitation Data'!G22))="","",OFFSET('Sanitation Data'!$G$29,0,10*ROW('Sanitation Data'!G22)))</f>
        <v/>
      </c>
      <c r="DB28" s="400" t="str">
        <f ca="1">+IF(OFFSET('Sanitation Data'!$G$30,0,10*ROW('Sanitation Data'!G22))="","",OFFSET('Sanitation Data'!$G$30,0,10*ROW('Sanitation Data'!G22)))</f>
        <v/>
      </c>
      <c r="DC28" s="400" t="str">
        <f ca="1">+IF(OFFSET('Sanitation Data'!$G$31,0,10*ROW('Sanitation Data'!G22))="","",OFFSET('Sanitation Data'!$G$31,0,10*ROW('Sanitation Data'!G22)))</f>
        <v/>
      </c>
      <c r="DD28" s="400" t="str">
        <f ca="1">+IF(OFFSET('Sanitation Data'!$G$32,0,10*ROW('Sanitation Data'!G22))="","",OFFSET('Sanitation Data'!$G$32,0,10*ROW('Sanitation Data'!G22)))</f>
        <v/>
      </c>
      <c r="DE28" s="400" t="str">
        <f ca="1">+IF(OFFSET('Sanitation Data'!$H$28,0,10*ROW('Sanitation Data'!H22))="","",OFFSET('Sanitation Data'!$H$28,0,10*ROW('Sanitation Data'!H22)))</f>
        <v/>
      </c>
      <c r="DF28" s="400" t="str">
        <f ca="1">+IF(OFFSET('Sanitation Data'!$H$29,0,10*ROW('Sanitation Data'!H22))="","",OFFSET('Sanitation Data'!$H$29,0,10*ROW('Sanitation Data'!H22)))</f>
        <v/>
      </c>
      <c r="DG28" s="400" t="str">
        <f ca="1">+IF(OFFSET('Sanitation Data'!$H$30,0,10*ROW('Sanitation Data'!H22))="","",OFFSET('Sanitation Data'!$H$30,0,10*ROW('Sanitation Data'!H22)))</f>
        <v/>
      </c>
      <c r="DH28" s="400" t="str">
        <f ca="1">+IF(OFFSET('Sanitation Data'!$H$31,0,10*ROW('Sanitation Data'!H22))="","",OFFSET('Sanitation Data'!$H$31,0,10*ROW('Sanitation Data'!H22)))</f>
        <v/>
      </c>
      <c r="DI28" s="400" t="str">
        <f ca="1">+IF(OFFSET('Sanitation Data'!$H$32,0,10*ROW('Sanitation Data'!H22))="","",OFFSET('Sanitation Data'!$H$32,0,10*ROW('Sanitation Data'!H22)))</f>
        <v/>
      </c>
      <c r="DJ28" s="400" t="str">
        <f ca="1">+IF(OFFSET('Sanitation Data'!$I$28,0,10*ROW('Sanitation Data'!I22))="","",OFFSET('Sanitation Data'!$I$28,0,10*ROW('Sanitation Data'!I22)))</f>
        <v/>
      </c>
      <c r="DK28" s="400" t="str">
        <f ca="1">+IF(OFFSET('Sanitation Data'!$I$29,0,10*ROW('Sanitation Data'!I22))="","",OFFSET('Sanitation Data'!$I$29,0,10*ROW('Sanitation Data'!I22)))</f>
        <v/>
      </c>
      <c r="DL28" s="400" t="str">
        <f ca="1">+IF(OFFSET('Sanitation Data'!$I$30,0,10*ROW('Sanitation Data'!I22))="","",OFFSET('Sanitation Data'!$I$30,0,10*ROW('Sanitation Data'!I22)))</f>
        <v/>
      </c>
      <c r="DM28" s="400" t="str">
        <f ca="1">+IF(OFFSET('Sanitation Data'!$I$31,0,10*ROW('Sanitation Data'!I22))="","",OFFSET('Sanitation Data'!$I$31,0,10*ROW('Sanitation Data'!I22)))</f>
        <v/>
      </c>
      <c r="DN28" s="400" t="str">
        <f ca="1">+IF(OFFSET('Sanitation Data'!$I$32,0,10*ROW('Sanitation Data'!I22))="","",OFFSET('Sanitation Data'!$I$32,0,10*ROW('Sanitation Data'!I22)))</f>
        <v/>
      </c>
      <c r="DO28" s="400" t="str">
        <f ca="1">+IF(OFFSET('Hygiene Data'!$D$11,0,10*ROW('Hygiene Data'!D22))="","",OFFSET('Hygiene Data'!$D$11,0,10*ROW('Hygiene Data'!D22)))</f>
        <v/>
      </c>
      <c r="DP28" s="400" t="str">
        <f ca="1">+IF(OFFSET('Hygiene Data'!$D$12,0,10*ROW('Hygiene Data'!D22))="","",OFFSET('Hygiene Data'!$D$12,0,10*ROW('Hygiene Data'!D22)))</f>
        <v/>
      </c>
      <c r="DQ28" s="400" t="str">
        <f ca="1">+IF(OFFSET('Hygiene Data'!$D$13,0,10*ROW('Hygiene Data'!D22))="","",OFFSET('Hygiene Data'!$D$13,0,10*ROW('Hygiene Data'!D22)))</f>
        <v/>
      </c>
      <c r="DR28" s="400" t="str">
        <f ca="1">+IF(OFFSET('Hygiene Data'!$E$11,0,10*ROW('Hygiene Data'!E22))="","",OFFSET('Hygiene Data'!$E$11,0,10*ROW('Hygiene Data'!E22)))</f>
        <v/>
      </c>
      <c r="DS28" s="400" t="str">
        <f ca="1">+IF(OFFSET('Hygiene Data'!$E$12,0,10*ROW('Hygiene Data'!E22))="","",OFFSET('Hygiene Data'!$E$12,0,10*ROW('Hygiene Data'!E22)))</f>
        <v/>
      </c>
      <c r="DT28" s="400" t="str">
        <f ca="1">+IF(OFFSET('Hygiene Data'!$E$13,0,10*ROW('Hygiene Data'!E22))="","",OFFSET('Hygiene Data'!$E$13,0,10*ROW('Hygiene Data'!E22)))</f>
        <v/>
      </c>
      <c r="DU28" s="400" t="str">
        <f ca="1">+IF(OFFSET('Hygiene Data'!$F$11,0,10*ROW('Hygiene Data'!F22))="","",OFFSET('Hygiene Data'!$F$11,0,10*ROW('Hygiene Data'!F22)))</f>
        <v/>
      </c>
      <c r="DV28" s="400" t="str">
        <f ca="1">+IF(OFFSET('Hygiene Data'!$F$12,0,10*ROW('Hygiene Data'!F22))="","",OFFSET('Hygiene Data'!$F$12,0,10*ROW('Hygiene Data'!F22)))</f>
        <v/>
      </c>
      <c r="DW28" s="400" t="str">
        <f ca="1">+IF(OFFSET('Hygiene Data'!$F$13,0,10*ROW('Hygiene Data'!F22))="","",OFFSET('Hygiene Data'!$F$13,0,10*ROW('Hygiene Data'!F22)))</f>
        <v/>
      </c>
      <c r="DX28" s="400" t="str">
        <f ca="1">+IF(OFFSET('Hygiene Data'!$G$11,0,10*ROW('Hygiene Data'!G22))="","",OFFSET('Hygiene Data'!$G$11,0,10*ROW('Hygiene Data'!G22)))</f>
        <v/>
      </c>
      <c r="DY28" s="400" t="str">
        <f ca="1">+IF(OFFSET('Hygiene Data'!$G$12,0,10*ROW('Hygiene Data'!G22))="","",OFFSET('Hygiene Data'!$G$12,0,10*ROW('Hygiene Data'!G22)))</f>
        <v/>
      </c>
      <c r="DZ28" s="400" t="str">
        <f ca="1">+IF(OFFSET('Hygiene Data'!$G$13,0,10*ROW('Hygiene Data'!G22))="","",OFFSET('Hygiene Data'!$G$13,0,10*ROW('Hygiene Data'!G22)))</f>
        <v/>
      </c>
      <c r="EA28" s="400" t="str">
        <f ca="1">+IF(OFFSET('Hygiene Data'!$H$11,0,10*ROW('Hygiene Data'!H22))="","",OFFSET('Hygiene Data'!$H$11,0,10*ROW('Hygiene Data'!H22)))</f>
        <v/>
      </c>
      <c r="EB28" s="400" t="str">
        <f ca="1">+IF(OFFSET('Hygiene Data'!$H$12,0,10*ROW('Hygiene Data'!H22))="","",OFFSET('Hygiene Data'!$H$12,0,10*ROW('Hygiene Data'!H22)))</f>
        <v/>
      </c>
      <c r="EC28" s="400" t="str">
        <f ca="1">+IF(OFFSET('Hygiene Data'!$H$13,0,10*ROW('Hygiene Data'!H22))="","",OFFSET('Hygiene Data'!$H$13,0,10*ROW('Hygiene Data'!H22)))</f>
        <v/>
      </c>
      <c r="ED28" s="400" t="str">
        <f ca="1">+IF(OFFSET('Hygiene Data'!$I$11,0,10*ROW('Hygiene Data'!I22))="","",OFFSET('Hygiene Data'!$I$11,0,10*ROW('Hygiene Data'!I22)))</f>
        <v/>
      </c>
      <c r="EE28" s="400" t="str">
        <f ca="1">+IF(OFFSET('Hygiene Data'!$I$12,0,10*ROW('Hygiene Data'!I22))="","",OFFSET('Hygiene Data'!$I$12,0,10*ROW('Hygiene Data'!I22)))</f>
        <v/>
      </c>
      <c r="EF28" s="400" t="str">
        <f ca="1">+IF(OFFSET('Hygiene Data'!$I$13,0,10*ROW('Hygiene Data'!I22))="","",OFFSET('Hygiene Data'!$I$13,0,10*ROW('Hygiene Data'!I22)))</f>
        <v/>
      </c>
    </row>
    <row r="29" spans="1:136" x14ac:dyDescent="0.25">
      <c r="A29" s="509" t="str">
        <f ca="1">+IF(OFFSET('Water Data'!$B$2,0,10*ROW('Water Data'!E23))="","",OFFSET('Water Data'!$B$2,0,10*ROW('Water Data'!E23)))</f>
        <v/>
      </c>
      <c r="B29" s="50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36" t="str">
        <f t="shared" ca="1" si="0"/>
        <v/>
      </c>
      <c r="D29" s="53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3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3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3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3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3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3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3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3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3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3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3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3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3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3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3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3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3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3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3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3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3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3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3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3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3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3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3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3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3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3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3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3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3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3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3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3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3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3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3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3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3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3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3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3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3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3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3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3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1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3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3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3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3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3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3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3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3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3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3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3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3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3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3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3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3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400" t="str">
        <f ca="1">+IF(OFFSET('Water Data'!$D$27,0,10*ROW('Water Data'!D23))="","",OFFSET('Water Data'!$D$27,0,10*ROW('Water Data'!D23)))</f>
        <v/>
      </c>
      <c r="BT29" s="400" t="str">
        <f ca="1">+IF(OFFSET('Water Data'!$D$28,0,10*ROW('Water Data'!D23))="","",OFFSET('Water Data'!$D$28,0,10*ROW('Water Data'!D23)))</f>
        <v/>
      </c>
      <c r="BU29" s="400" t="str">
        <f ca="1">+IF(OFFSET('Water Data'!$D$29,0,10*ROW('Water Data'!D23))="","",OFFSET('Water Data'!$D$29,0,10*ROW('Water Data'!D23)))</f>
        <v/>
      </c>
      <c r="BV29" s="400" t="str">
        <f ca="1">+IF(OFFSET('Water Data'!$E$27,0,10*ROW('Water Data'!E23))="","",OFFSET('Water Data'!$E$27,0,10*ROW('Water Data'!E23)))</f>
        <v/>
      </c>
      <c r="BW29" s="400" t="str">
        <f ca="1">+IF(OFFSET('Water Data'!$E$28,0,10*ROW('Water Data'!E23))="","",OFFSET('Water Data'!$E$28,0,10*ROW('Water Data'!E23)))</f>
        <v/>
      </c>
      <c r="BX29" s="400" t="str">
        <f ca="1">+IF(OFFSET('Water Data'!$E$29,0,10*ROW('Water Data'!E23))="","",OFFSET('Water Data'!$E$29,0,10*ROW('Water Data'!E23)))</f>
        <v/>
      </c>
      <c r="BY29" s="400" t="str">
        <f ca="1">+IF(OFFSET('Water Data'!$F$27,0,10*ROW('Water Data'!F23))="","",OFFSET('Water Data'!$F$27,0,10*ROW('Water Data'!F23)))</f>
        <v/>
      </c>
      <c r="BZ29" s="400" t="str">
        <f ca="1">+IF(OFFSET('Water Data'!$F$28,0,10*ROW('Water Data'!F23))="","",OFFSET('Water Data'!$F$28,0,10*ROW('Water Data'!F23)))</f>
        <v/>
      </c>
      <c r="CA29" s="400" t="str">
        <f ca="1">+IF(OFFSET('Water Data'!$F$29,0,10*ROW('Water Data'!F23))="","",OFFSET('Water Data'!$F$29,0,10*ROW('Water Data'!F23)))</f>
        <v/>
      </c>
      <c r="CB29" s="400" t="str">
        <f ca="1">+IF(OFFSET('Water Data'!$G$27,0,10*ROW('Water Data'!G23))="","",OFFSET('Water Data'!$G$27,0,10*ROW('Water Data'!G23)))</f>
        <v/>
      </c>
      <c r="CC29" s="400" t="str">
        <f ca="1">+IF(OFFSET('Water Data'!$G$28,0,10*ROW('Water Data'!G23))="","",OFFSET('Water Data'!$G$28,0,10*ROW('Water Data'!G23)))</f>
        <v/>
      </c>
      <c r="CD29" s="400" t="str">
        <f ca="1">+IF(OFFSET('Water Data'!$G$29,0,10*ROW('Water Data'!G23))="","",OFFSET('Water Data'!$G$29,0,10*ROW('Water Data'!G23)))</f>
        <v/>
      </c>
      <c r="CE29" s="400" t="str">
        <f ca="1">+IF(OFFSET('Water Data'!$H$27,0,10*ROW('Water Data'!H23))="","",OFFSET('Water Data'!$H$27,0,10*ROW('Water Data'!H23)))</f>
        <v/>
      </c>
      <c r="CF29" s="400" t="str">
        <f ca="1">+IF(OFFSET('Water Data'!$H$28,0,10*ROW('Water Data'!H23))="","",OFFSET('Water Data'!$H$28,0,10*ROW('Water Data'!H23)))</f>
        <v/>
      </c>
      <c r="CG29" s="400" t="str">
        <f ca="1">+IF(OFFSET('Water Data'!$H$29,0,10*ROW('Water Data'!H23))="","",OFFSET('Water Data'!$H$29,0,10*ROW('Water Data'!H23)))</f>
        <v/>
      </c>
      <c r="CH29" s="400" t="str">
        <f ca="1">+IF(OFFSET('Water Data'!$I$27,0,10*ROW('Water Data'!I23))="","",OFFSET('Water Data'!$I$27,0,10*ROW('Water Data'!I23)))</f>
        <v/>
      </c>
      <c r="CI29" s="400" t="str">
        <f ca="1">+IF(OFFSET('Water Data'!$I$28,0,10*ROW('Water Data'!I23))="","",OFFSET('Water Data'!$I$28,0,10*ROW('Water Data'!I23)))</f>
        <v/>
      </c>
      <c r="CJ29" s="400" t="str">
        <f ca="1">+IF(OFFSET('Water Data'!$I$29,0,10*ROW('Water Data'!I23))="","",OFFSET('Water Data'!$I$29,0,10*ROW('Water Data'!I23)))</f>
        <v/>
      </c>
      <c r="CK29" s="400" t="str">
        <f ca="1">+IF(OFFSET('Sanitation Data'!$D$28,0,10*ROW('Sanitation Data'!D23))="","",OFFSET('Sanitation Data'!$D$28,0,10*ROW('Sanitation Data'!D23)))</f>
        <v/>
      </c>
      <c r="CL29" s="400" t="str">
        <f ca="1">+IF(OFFSET('Sanitation Data'!$D$29,0,10*ROW('Sanitation Data'!D23))="","",OFFSET('Sanitation Data'!$D$29,0,10*ROW('Sanitation Data'!D23)))</f>
        <v/>
      </c>
      <c r="CM29" s="400" t="str">
        <f ca="1">+IF(OFFSET('Sanitation Data'!$D$30,0,10*ROW('Sanitation Data'!D23))="","",OFFSET('Sanitation Data'!$D$30,0,10*ROW('Sanitation Data'!D23)))</f>
        <v/>
      </c>
      <c r="CN29" s="400" t="str">
        <f ca="1">+IF(OFFSET('Sanitation Data'!$D$31,0,10*ROW('Sanitation Data'!D23))="","",OFFSET('Sanitation Data'!$D$31,0,10*ROW('Sanitation Data'!D23)))</f>
        <v/>
      </c>
      <c r="CO29" s="400" t="str">
        <f ca="1">+IF(OFFSET('Sanitation Data'!$D$32,0,10*ROW('Sanitation Data'!D23))="","",OFFSET('Sanitation Data'!$D$32,0,10*ROW('Sanitation Data'!D23)))</f>
        <v/>
      </c>
      <c r="CP29" s="400" t="str">
        <f ca="1">+IF(OFFSET('Sanitation Data'!$E$28,0,10*ROW('Sanitation Data'!E23))="","",OFFSET('Sanitation Data'!$E$28,0,10*ROW('Sanitation Data'!E23)))</f>
        <v/>
      </c>
      <c r="CQ29" s="400" t="str">
        <f ca="1">+IF(OFFSET('Sanitation Data'!$E$29,0,10*ROW('Sanitation Data'!E23))="","",OFFSET('Sanitation Data'!$E$29,0,10*ROW('Sanitation Data'!E23)))</f>
        <v/>
      </c>
      <c r="CR29" s="400" t="str">
        <f ca="1">+IF(OFFSET('Sanitation Data'!$E$30,0,10*ROW('Sanitation Data'!E23))="","",OFFSET('Sanitation Data'!$E$30,0,10*ROW('Sanitation Data'!E23)))</f>
        <v/>
      </c>
      <c r="CS29" s="400" t="str">
        <f ca="1">+IF(OFFSET('Sanitation Data'!$E$31,0,10*ROW('Sanitation Data'!E23))="","",OFFSET('Sanitation Data'!$E$31,0,10*ROW('Sanitation Data'!E23)))</f>
        <v/>
      </c>
      <c r="CT29" s="400" t="str">
        <f ca="1">+IF(OFFSET('Sanitation Data'!$E$32,0,10*ROW('Sanitation Data'!E23))="","",OFFSET('Sanitation Data'!$E$32,0,10*ROW('Sanitation Data'!E23)))</f>
        <v/>
      </c>
      <c r="CU29" s="400" t="str">
        <f ca="1">+IF(OFFSET('Sanitation Data'!$F$28,0,10*ROW('Sanitation Data'!F23))="","",OFFSET('Sanitation Data'!$F$28,0,10*ROW('Sanitation Data'!F23)))</f>
        <v/>
      </c>
      <c r="CV29" s="400" t="str">
        <f ca="1">+IF(OFFSET('Sanitation Data'!$F$29,0,10*ROW('Sanitation Data'!F23))="","",OFFSET('Sanitation Data'!$F$29,0,10*ROW('Sanitation Data'!F23)))</f>
        <v/>
      </c>
      <c r="CW29" s="400" t="str">
        <f ca="1">+IF(OFFSET('Sanitation Data'!$F$30,0,10*ROW('Sanitation Data'!F23))="","",OFFSET('Sanitation Data'!$F$30,0,10*ROW('Sanitation Data'!F23)))</f>
        <v/>
      </c>
      <c r="CX29" s="400" t="str">
        <f ca="1">+IF(OFFSET('Sanitation Data'!$F$31,0,10*ROW('Sanitation Data'!F23))="","",OFFSET('Sanitation Data'!$F$31,0,10*ROW('Sanitation Data'!F23)))</f>
        <v/>
      </c>
      <c r="CY29" s="400" t="str">
        <f ca="1">+IF(OFFSET('Sanitation Data'!$F$32,0,10*ROW('Sanitation Data'!F23))="","",OFFSET('Sanitation Data'!$F$32,0,10*ROW('Sanitation Data'!F23)))</f>
        <v/>
      </c>
      <c r="CZ29" s="400" t="str">
        <f ca="1">+IF(OFFSET('Sanitation Data'!$G$28,0,10*ROW('Sanitation Data'!G23))="","",OFFSET('Sanitation Data'!$G$28,0,10*ROW('Sanitation Data'!G23)))</f>
        <v/>
      </c>
      <c r="DA29" s="400" t="str">
        <f ca="1">+IF(OFFSET('Sanitation Data'!$G$29,0,10*ROW('Sanitation Data'!G23))="","",OFFSET('Sanitation Data'!$G$29,0,10*ROW('Sanitation Data'!G23)))</f>
        <v/>
      </c>
      <c r="DB29" s="400" t="str">
        <f ca="1">+IF(OFFSET('Sanitation Data'!$G$30,0,10*ROW('Sanitation Data'!G23))="","",OFFSET('Sanitation Data'!$G$30,0,10*ROW('Sanitation Data'!G23)))</f>
        <v/>
      </c>
      <c r="DC29" s="400" t="str">
        <f ca="1">+IF(OFFSET('Sanitation Data'!$G$31,0,10*ROW('Sanitation Data'!G23))="","",OFFSET('Sanitation Data'!$G$31,0,10*ROW('Sanitation Data'!G23)))</f>
        <v/>
      </c>
      <c r="DD29" s="400" t="str">
        <f ca="1">+IF(OFFSET('Sanitation Data'!$G$32,0,10*ROW('Sanitation Data'!G23))="","",OFFSET('Sanitation Data'!$G$32,0,10*ROW('Sanitation Data'!G23)))</f>
        <v/>
      </c>
      <c r="DE29" s="400" t="str">
        <f ca="1">+IF(OFFSET('Sanitation Data'!$H$28,0,10*ROW('Sanitation Data'!H23))="","",OFFSET('Sanitation Data'!$H$28,0,10*ROW('Sanitation Data'!H23)))</f>
        <v/>
      </c>
      <c r="DF29" s="400" t="str">
        <f ca="1">+IF(OFFSET('Sanitation Data'!$H$29,0,10*ROW('Sanitation Data'!H23))="","",OFFSET('Sanitation Data'!$H$29,0,10*ROW('Sanitation Data'!H23)))</f>
        <v/>
      </c>
      <c r="DG29" s="400" t="str">
        <f ca="1">+IF(OFFSET('Sanitation Data'!$H$30,0,10*ROW('Sanitation Data'!H23))="","",OFFSET('Sanitation Data'!$H$30,0,10*ROW('Sanitation Data'!H23)))</f>
        <v/>
      </c>
      <c r="DH29" s="400" t="str">
        <f ca="1">+IF(OFFSET('Sanitation Data'!$H$31,0,10*ROW('Sanitation Data'!H23))="","",OFFSET('Sanitation Data'!$H$31,0,10*ROW('Sanitation Data'!H23)))</f>
        <v/>
      </c>
      <c r="DI29" s="400" t="str">
        <f ca="1">+IF(OFFSET('Sanitation Data'!$H$32,0,10*ROW('Sanitation Data'!H23))="","",OFFSET('Sanitation Data'!$H$32,0,10*ROW('Sanitation Data'!H23)))</f>
        <v/>
      </c>
      <c r="DJ29" s="400" t="str">
        <f ca="1">+IF(OFFSET('Sanitation Data'!$I$28,0,10*ROW('Sanitation Data'!I23))="","",OFFSET('Sanitation Data'!$I$28,0,10*ROW('Sanitation Data'!I23)))</f>
        <v/>
      </c>
      <c r="DK29" s="400" t="str">
        <f ca="1">+IF(OFFSET('Sanitation Data'!$I$29,0,10*ROW('Sanitation Data'!I23))="","",OFFSET('Sanitation Data'!$I$29,0,10*ROW('Sanitation Data'!I23)))</f>
        <v/>
      </c>
      <c r="DL29" s="400" t="str">
        <f ca="1">+IF(OFFSET('Sanitation Data'!$I$30,0,10*ROW('Sanitation Data'!I23))="","",OFFSET('Sanitation Data'!$I$30,0,10*ROW('Sanitation Data'!I23)))</f>
        <v/>
      </c>
      <c r="DM29" s="400" t="str">
        <f ca="1">+IF(OFFSET('Sanitation Data'!$I$31,0,10*ROW('Sanitation Data'!I23))="","",OFFSET('Sanitation Data'!$I$31,0,10*ROW('Sanitation Data'!I23)))</f>
        <v/>
      </c>
      <c r="DN29" s="400" t="str">
        <f ca="1">+IF(OFFSET('Sanitation Data'!$I$32,0,10*ROW('Sanitation Data'!I23))="","",OFFSET('Sanitation Data'!$I$32,0,10*ROW('Sanitation Data'!I23)))</f>
        <v/>
      </c>
      <c r="DO29" s="400" t="str">
        <f ca="1">+IF(OFFSET('Hygiene Data'!$D$11,0,10*ROW('Hygiene Data'!D23))="","",OFFSET('Hygiene Data'!$D$11,0,10*ROW('Hygiene Data'!D23)))</f>
        <v/>
      </c>
      <c r="DP29" s="400" t="str">
        <f ca="1">+IF(OFFSET('Hygiene Data'!$D$12,0,10*ROW('Hygiene Data'!D23))="","",OFFSET('Hygiene Data'!$D$12,0,10*ROW('Hygiene Data'!D23)))</f>
        <v/>
      </c>
      <c r="DQ29" s="400" t="str">
        <f ca="1">+IF(OFFSET('Hygiene Data'!$D$13,0,10*ROW('Hygiene Data'!D23))="","",OFFSET('Hygiene Data'!$D$13,0,10*ROW('Hygiene Data'!D23)))</f>
        <v/>
      </c>
      <c r="DR29" s="400" t="str">
        <f ca="1">+IF(OFFSET('Hygiene Data'!$E$11,0,10*ROW('Hygiene Data'!E23))="","",OFFSET('Hygiene Data'!$E$11,0,10*ROW('Hygiene Data'!E23)))</f>
        <v/>
      </c>
      <c r="DS29" s="400" t="str">
        <f ca="1">+IF(OFFSET('Hygiene Data'!$E$12,0,10*ROW('Hygiene Data'!E23))="","",OFFSET('Hygiene Data'!$E$12,0,10*ROW('Hygiene Data'!E23)))</f>
        <v/>
      </c>
      <c r="DT29" s="400" t="str">
        <f ca="1">+IF(OFFSET('Hygiene Data'!$E$13,0,10*ROW('Hygiene Data'!E23))="","",OFFSET('Hygiene Data'!$E$13,0,10*ROW('Hygiene Data'!E23)))</f>
        <v/>
      </c>
      <c r="DU29" s="400" t="str">
        <f ca="1">+IF(OFFSET('Hygiene Data'!$F$11,0,10*ROW('Hygiene Data'!F23))="","",OFFSET('Hygiene Data'!$F$11,0,10*ROW('Hygiene Data'!F23)))</f>
        <v/>
      </c>
      <c r="DV29" s="400" t="str">
        <f ca="1">+IF(OFFSET('Hygiene Data'!$F$12,0,10*ROW('Hygiene Data'!F23))="","",OFFSET('Hygiene Data'!$F$12,0,10*ROW('Hygiene Data'!F23)))</f>
        <v/>
      </c>
      <c r="DW29" s="400" t="str">
        <f ca="1">+IF(OFFSET('Hygiene Data'!$F$13,0,10*ROW('Hygiene Data'!F23))="","",OFFSET('Hygiene Data'!$F$13,0,10*ROW('Hygiene Data'!F23)))</f>
        <v/>
      </c>
      <c r="DX29" s="400" t="str">
        <f ca="1">+IF(OFFSET('Hygiene Data'!$G$11,0,10*ROW('Hygiene Data'!G23))="","",OFFSET('Hygiene Data'!$G$11,0,10*ROW('Hygiene Data'!G23)))</f>
        <v/>
      </c>
      <c r="DY29" s="400" t="str">
        <f ca="1">+IF(OFFSET('Hygiene Data'!$G$12,0,10*ROW('Hygiene Data'!G23))="","",OFFSET('Hygiene Data'!$G$12,0,10*ROW('Hygiene Data'!G23)))</f>
        <v/>
      </c>
      <c r="DZ29" s="400" t="str">
        <f ca="1">+IF(OFFSET('Hygiene Data'!$G$13,0,10*ROW('Hygiene Data'!G23))="","",OFFSET('Hygiene Data'!$G$13,0,10*ROW('Hygiene Data'!G23)))</f>
        <v/>
      </c>
      <c r="EA29" s="400" t="str">
        <f ca="1">+IF(OFFSET('Hygiene Data'!$H$11,0,10*ROW('Hygiene Data'!H23))="","",OFFSET('Hygiene Data'!$H$11,0,10*ROW('Hygiene Data'!H23)))</f>
        <v/>
      </c>
      <c r="EB29" s="400" t="str">
        <f ca="1">+IF(OFFSET('Hygiene Data'!$H$12,0,10*ROW('Hygiene Data'!H23))="","",OFFSET('Hygiene Data'!$H$12,0,10*ROW('Hygiene Data'!H23)))</f>
        <v/>
      </c>
      <c r="EC29" s="400" t="str">
        <f ca="1">+IF(OFFSET('Hygiene Data'!$H$13,0,10*ROW('Hygiene Data'!H23))="","",OFFSET('Hygiene Data'!$H$13,0,10*ROW('Hygiene Data'!H23)))</f>
        <v/>
      </c>
      <c r="ED29" s="400" t="str">
        <f ca="1">+IF(OFFSET('Hygiene Data'!$I$11,0,10*ROW('Hygiene Data'!I23))="","",OFFSET('Hygiene Data'!$I$11,0,10*ROW('Hygiene Data'!I23)))</f>
        <v/>
      </c>
      <c r="EE29" s="400" t="str">
        <f ca="1">+IF(OFFSET('Hygiene Data'!$I$12,0,10*ROW('Hygiene Data'!I23))="","",OFFSET('Hygiene Data'!$I$12,0,10*ROW('Hygiene Data'!I23)))</f>
        <v/>
      </c>
      <c r="EF29" s="400" t="str">
        <f ca="1">+IF(OFFSET('Hygiene Data'!$I$13,0,10*ROW('Hygiene Data'!I23))="","",OFFSET('Hygiene Data'!$I$13,0,10*ROW('Hygiene Data'!I23)))</f>
        <v/>
      </c>
    </row>
    <row r="30" spans="1:136" x14ac:dyDescent="0.25">
      <c r="A30" s="509" t="str">
        <f ca="1">+IF(OFFSET('Water Data'!$B$2,0,10*ROW('Water Data'!E24))="","",OFFSET('Water Data'!$B$2,0,10*ROW('Water Data'!E24)))</f>
        <v/>
      </c>
      <c r="B30" s="50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36" t="str">
        <f t="shared" ca="1" si="0"/>
        <v/>
      </c>
      <c r="D30" s="53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3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3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3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3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3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3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3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3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3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3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3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3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3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3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3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3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3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3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3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3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3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3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3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3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3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3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3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3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3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3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3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3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3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3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3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3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3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3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3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3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3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3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3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3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3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3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3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3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1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3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3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3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3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3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3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3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3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3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3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3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3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3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3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3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3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400" t="str">
        <f ca="1">+IF(OFFSET('Water Data'!$D$27,0,10*ROW('Water Data'!D24))="","",OFFSET('Water Data'!$D$27,0,10*ROW('Water Data'!D24)))</f>
        <v/>
      </c>
      <c r="BT30" s="400" t="str">
        <f ca="1">+IF(OFFSET('Water Data'!$D$28,0,10*ROW('Water Data'!D24))="","",OFFSET('Water Data'!$D$28,0,10*ROW('Water Data'!D24)))</f>
        <v/>
      </c>
      <c r="BU30" s="400" t="str">
        <f ca="1">+IF(OFFSET('Water Data'!$D$29,0,10*ROW('Water Data'!D24))="","",OFFSET('Water Data'!$D$29,0,10*ROW('Water Data'!D24)))</f>
        <v/>
      </c>
      <c r="BV30" s="400" t="str">
        <f ca="1">+IF(OFFSET('Water Data'!$E$27,0,10*ROW('Water Data'!E24))="","",OFFSET('Water Data'!$E$27,0,10*ROW('Water Data'!E24)))</f>
        <v/>
      </c>
      <c r="BW30" s="400" t="str">
        <f ca="1">+IF(OFFSET('Water Data'!$E$28,0,10*ROW('Water Data'!E24))="","",OFFSET('Water Data'!$E$28,0,10*ROW('Water Data'!E24)))</f>
        <v/>
      </c>
      <c r="BX30" s="400" t="str">
        <f ca="1">+IF(OFFSET('Water Data'!$E$29,0,10*ROW('Water Data'!E24))="","",OFFSET('Water Data'!$E$29,0,10*ROW('Water Data'!E24)))</f>
        <v/>
      </c>
      <c r="BY30" s="400" t="str">
        <f ca="1">+IF(OFFSET('Water Data'!$F$27,0,10*ROW('Water Data'!F24))="","",OFFSET('Water Data'!$F$27,0,10*ROW('Water Data'!F24)))</f>
        <v/>
      </c>
      <c r="BZ30" s="400" t="str">
        <f ca="1">+IF(OFFSET('Water Data'!$F$28,0,10*ROW('Water Data'!F24))="","",OFFSET('Water Data'!$F$28,0,10*ROW('Water Data'!F24)))</f>
        <v/>
      </c>
      <c r="CA30" s="400" t="str">
        <f ca="1">+IF(OFFSET('Water Data'!$F$29,0,10*ROW('Water Data'!F24))="","",OFFSET('Water Data'!$F$29,0,10*ROW('Water Data'!F24)))</f>
        <v/>
      </c>
      <c r="CB30" s="400" t="str">
        <f ca="1">+IF(OFFSET('Water Data'!$G$27,0,10*ROW('Water Data'!G24))="","",OFFSET('Water Data'!$G$27,0,10*ROW('Water Data'!G24)))</f>
        <v/>
      </c>
      <c r="CC30" s="400" t="str">
        <f ca="1">+IF(OFFSET('Water Data'!$G$28,0,10*ROW('Water Data'!G24))="","",OFFSET('Water Data'!$G$28,0,10*ROW('Water Data'!G24)))</f>
        <v/>
      </c>
      <c r="CD30" s="400" t="str">
        <f ca="1">+IF(OFFSET('Water Data'!$G$29,0,10*ROW('Water Data'!G24))="","",OFFSET('Water Data'!$G$29,0,10*ROW('Water Data'!G24)))</f>
        <v/>
      </c>
      <c r="CE30" s="400" t="str">
        <f ca="1">+IF(OFFSET('Water Data'!$H$27,0,10*ROW('Water Data'!H24))="","",OFFSET('Water Data'!$H$27,0,10*ROW('Water Data'!H24)))</f>
        <v/>
      </c>
      <c r="CF30" s="400" t="str">
        <f ca="1">+IF(OFFSET('Water Data'!$H$28,0,10*ROW('Water Data'!H24))="","",OFFSET('Water Data'!$H$28,0,10*ROW('Water Data'!H24)))</f>
        <v/>
      </c>
      <c r="CG30" s="400" t="str">
        <f ca="1">+IF(OFFSET('Water Data'!$H$29,0,10*ROW('Water Data'!H24))="","",OFFSET('Water Data'!$H$29,0,10*ROW('Water Data'!H24)))</f>
        <v/>
      </c>
      <c r="CH30" s="400" t="str">
        <f ca="1">+IF(OFFSET('Water Data'!$I$27,0,10*ROW('Water Data'!I24))="","",OFFSET('Water Data'!$I$27,0,10*ROW('Water Data'!I24)))</f>
        <v/>
      </c>
      <c r="CI30" s="400" t="str">
        <f ca="1">+IF(OFFSET('Water Data'!$I$28,0,10*ROW('Water Data'!I24))="","",OFFSET('Water Data'!$I$28,0,10*ROW('Water Data'!I24)))</f>
        <v/>
      </c>
      <c r="CJ30" s="400" t="str">
        <f ca="1">+IF(OFFSET('Water Data'!$I$29,0,10*ROW('Water Data'!I24))="","",OFFSET('Water Data'!$I$29,0,10*ROW('Water Data'!I24)))</f>
        <v/>
      </c>
      <c r="CK30" s="400" t="str">
        <f ca="1">+IF(OFFSET('Sanitation Data'!$D$28,0,10*ROW('Sanitation Data'!D24))="","",OFFSET('Sanitation Data'!$D$28,0,10*ROW('Sanitation Data'!D24)))</f>
        <v/>
      </c>
      <c r="CL30" s="400" t="str">
        <f ca="1">+IF(OFFSET('Sanitation Data'!$D$29,0,10*ROW('Sanitation Data'!D24))="","",OFFSET('Sanitation Data'!$D$29,0,10*ROW('Sanitation Data'!D24)))</f>
        <v/>
      </c>
      <c r="CM30" s="400" t="str">
        <f ca="1">+IF(OFFSET('Sanitation Data'!$D$30,0,10*ROW('Sanitation Data'!D24))="","",OFFSET('Sanitation Data'!$D$30,0,10*ROW('Sanitation Data'!D24)))</f>
        <v/>
      </c>
      <c r="CN30" s="400" t="str">
        <f ca="1">+IF(OFFSET('Sanitation Data'!$D$31,0,10*ROW('Sanitation Data'!D24))="","",OFFSET('Sanitation Data'!$D$31,0,10*ROW('Sanitation Data'!D24)))</f>
        <v/>
      </c>
      <c r="CO30" s="400" t="str">
        <f ca="1">+IF(OFFSET('Sanitation Data'!$D$32,0,10*ROW('Sanitation Data'!D24))="","",OFFSET('Sanitation Data'!$D$32,0,10*ROW('Sanitation Data'!D24)))</f>
        <v/>
      </c>
      <c r="CP30" s="400" t="str">
        <f ca="1">+IF(OFFSET('Sanitation Data'!$E$28,0,10*ROW('Sanitation Data'!E24))="","",OFFSET('Sanitation Data'!$E$28,0,10*ROW('Sanitation Data'!E24)))</f>
        <v/>
      </c>
      <c r="CQ30" s="400" t="str">
        <f ca="1">+IF(OFFSET('Sanitation Data'!$E$29,0,10*ROW('Sanitation Data'!E24))="","",OFFSET('Sanitation Data'!$E$29,0,10*ROW('Sanitation Data'!E24)))</f>
        <v/>
      </c>
      <c r="CR30" s="400" t="str">
        <f ca="1">+IF(OFFSET('Sanitation Data'!$E$30,0,10*ROW('Sanitation Data'!E24))="","",OFFSET('Sanitation Data'!$E$30,0,10*ROW('Sanitation Data'!E24)))</f>
        <v/>
      </c>
      <c r="CS30" s="400" t="str">
        <f ca="1">+IF(OFFSET('Sanitation Data'!$E$31,0,10*ROW('Sanitation Data'!E24))="","",OFFSET('Sanitation Data'!$E$31,0,10*ROW('Sanitation Data'!E24)))</f>
        <v/>
      </c>
      <c r="CT30" s="400" t="str">
        <f ca="1">+IF(OFFSET('Sanitation Data'!$E$32,0,10*ROW('Sanitation Data'!E24))="","",OFFSET('Sanitation Data'!$E$32,0,10*ROW('Sanitation Data'!E24)))</f>
        <v/>
      </c>
      <c r="CU30" s="400" t="str">
        <f ca="1">+IF(OFFSET('Sanitation Data'!$F$28,0,10*ROW('Sanitation Data'!F24))="","",OFFSET('Sanitation Data'!$F$28,0,10*ROW('Sanitation Data'!F24)))</f>
        <v/>
      </c>
      <c r="CV30" s="400" t="str">
        <f ca="1">+IF(OFFSET('Sanitation Data'!$F$29,0,10*ROW('Sanitation Data'!F24))="","",OFFSET('Sanitation Data'!$F$29,0,10*ROW('Sanitation Data'!F24)))</f>
        <v/>
      </c>
      <c r="CW30" s="400" t="str">
        <f ca="1">+IF(OFFSET('Sanitation Data'!$F$30,0,10*ROW('Sanitation Data'!F24))="","",OFFSET('Sanitation Data'!$F$30,0,10*ROW('Sanitation Data'!F24)))</f>
        <v/>
      </c>
      <c r="CX30" s="400" t="str">
        <f ca="1">+IF(OFFSET('Sanitation Data'!$F$31,0,10*ROW('Sanitation Data'!F24))="","",OFFSET('Sanitation Data'!$F$31,0,10*ROW('Sanitation Data'!F24)))</f>
        <v/>
      </c>
      <c r="CY30" s="400" t="str">
        <f ca="1">+IF(OFFSET('Sanitation Data'!$F$32,0,10*ROW('Sanitation Data'!F24))="","",OFFSET('Sanitation Data'!$F$32,0,10*ROW('Sanitation Data'!F24)))</f>
        <v/>
      </c>
      <c r="CZ30" s="400" t="str">
        <f ca="1">+IF(OFFSET('Sanitation Data'!$G$28,0,10*ROW('Sanitation Data'!G24))="","",OFFSET('Sanitation Data'!$G$28,0,10*ROW('Sanitation Data'!G24)))</f>
        <v/>
      </c>
      <c r="DA30" s="400" t="str">
        <f ca="1">+IF(OFFSET('Sanitation Data'!$G$29,0,10*ROW('Sanitation Data'!G24))="","",OFFSET('Sanitation Data'!$G$29,0,10*ROW('Sanitation Data'!G24)))</f>
        <v/>
      </c>
      <c r="DB30" s="400" t="str">
        <f ca="1">+IF(OFFSET('Sanitation Data'!$G$30,0,10*ROW('Sanitation Data'!G24))="","",OFFSET('Sanitation Data'!$G$30,0,10*ROW('Sanitation Data'!G24)))</f>
        <v/>
      </c>
      <c r="DC30" s="400" t="str">
        <f ca="1">+IF(OFFSET('Sanitation Data'!$G$31,0,10*ROW('Sanitation Data'!G24))="","",OFFSET('Sanitation Data'!$G$31,0,10*ROW('Sanitation Data'!G24)))</f>
        <v/>
      </c>
      <c r="DD30" s="400" t="str">
        <f ca="1">+IF(OFFSET('Sanitation Data'!$G$32,0,10*ROW('Sanitation Data'!G24))="","",OFFSET('Sanitation Data'!$G$32,0,10*ROW('Sanitation Data'!G24)))</f>
        <v/>
      </c>
      <c r="DE30" s="400" t="str">
        <f ca="1">+IF(OFFSET('Sanitation Data'!$H$28,0,10*ROW('Sanitation Data'!H24))="","",OFFSET('Sanitation Data'!$H$28,0,10*ROW('Sanitation Data'!H24)))</f>
        <v/>
      </c>
      <c r="DF30" s="400" t="str">
        <f ca="1">+IF(OFFSET('Sanitation Data'!$H$29,0,10*ROW('Sanitation Data'!H24))="","",OFFSET('Sanitation Data'!$H$29,0,10*ROW('Sanitation Data'!H24)))</f>
        <v/>
      </c>
      <c r="DG30" s="400" t="str">
        <f ca="1">+IF(OFFSET('Sanitation Data'!$H$30,0,10*ROW('Sanitation Data'!H24))="","",OFFSET('Sanitation Data'!$H$30,0,10*ROW('Sanitation Data'!H24)))</f>
        <v/>
      </c>
      <c r="DH30" s="400" t="str">
        <f ca="1">+IF(OFFSET('Sanitation Data'!$H$31,0,10*ROW('Sanitation Data'!H24))="","",OFFSET('Sanitation Data'!$H$31,0,10*ROW('Sanitation Data'!H24)))</f>
        <v/>
      </c>
      <c r="DI30" s="400" t="str">
        <f ca="1">+IF(OFFSET('Sanitation Data'!$H$32,0,10*ROW('Sanitation Data'!H24))="","",OFFSET('Sanitation Data'!$H$32,0,10*ROW('Sanitation Data'!H24)))</f>
        <v/>
      </c>
      <c r="DJ30" s="400" t="str">
        <f ca="1">+IF(OFFSET('Sanitation Data'!$I$28,0,10*ROW('Sanitation Data'!I24))="","",OFFSET('Sanitation Data'!$I$28,0,10*ROW('Sanitation Data'!I24)))</f>
        <v/>
      </c>
      <c r="DK30" s="400" t="str">
        <f ca="1">+IF(OFFSET('Sanitation Data'!$I$29,0,10*ROW('Sanitation Data'!I24))="","",OFFSET('Sanitation Data'!$I$29,0,10*ROW('Sanitation Data'!I24)))</f>
        <v/>
      </c>
      <c r="DL30" s="400" t="str">
        <f ca="1">+IF(OFFSET('Sanitation Data'!$I$30,0,10*ROW('Sanitation Data'!I24))="","",OFFSET('Sanitation Data'!$I$30,0,10*ROW('Sanitation Data'!I24)))</f>
        <v/>
      </c>
      <c r="DM30" s="400" t="str">
        <f ca="1">+IF(OFFSET('Sanitation Data'!$I$31,0,10*ROW('Sanitation Data'!I24))="","",OFFSET('Sanitation Data'!$I$31,0,10*ROW('Sanitation Data'!I24)))</f>
        <v/>
      </c>
      <c r="DN30" s="400" t="str">
        <f ca="1">+IF(OFFSET('Sanitation Data'!$I$32,0,10*ROW('Sanitation Data'!I24))="","",OFFSET('Sanitation Data'!$I$32,0,10*ROW('Sanitation Data'!I24)))</f>
        <v/>
      </c>
      <c r="DO30" s="400" t="str">
        <f ca="1">+IF(OFFSET('Hygiene Data'!$D$11,0,10*ROW('Hygiene Data'!D24))="","",OFFSET('Hygiene Data'!$D$11,0,10*ROW('Hygiene Data'!D24)))</f>
        <v/>
      </c>
      <c r="DP30" s="400" t="str">
        <f ca="1">+IF(OFFSET('Hygiene Data'!$D$12,0,10*ROW('Hygiene Data'!D24))="","",OFFSET('Hygiene Data'!$D$12,0,10*ROW('Hygiene Data'!D24)))</f>
        <v/>
      </c>
      <c r="DQ30" s="400" t="str">
        <f ca="1">+IF(OFFSET('Hygiene Data'!$D$13,0,10*ROW('Hygiene Data'!D24))="","",OFFSET('Hygiene Data'!$D$13,0,10*ROW('Hygiene Data'!D24)))</f>
        <v/>
      </c>
      <c r="DR30" s="400" t="str">
        <f ca="1">+IF(OFFSET('Hygiene Data'!$E$11,0,10*ROW('Hygiene Data'!E24))="","",OFFSET('Hygiene Data'!$E$11,0,10*ROW('Hygiene Data'!E24)))</f>
        <v/>
      </c>
      <c r="DS30" s="400" t="str">
        <f ca="1">+IF(OFFSET('Hygiene Data'!$E$12,0,10*ROW('Hygiene Data'!E24))="","",OFFSET('Hygiene Data'!$E$12,0,10*ROW('Hygiene Data'!E24)))</f>
        <v/>
      </c>
      <c r="DT30" s="400" t="str">
        <f ca="1">+IF(OFFSET('Hygiene Data'!$E$13,0,10*ROW('Hygiene Data'!E24))="","",OFFSET('Hygiene Data'!$E$13,0,10*ROW('Hygiene Data'!E24)))</f>
        <v/>
      </c>
      <c r="DU30" s="400" t="str">
        <f ca="1">+IF(OFFSET('Hygiene Data'!$F$11,0,10*ROW('Hygiene Data'!F24))="","",OFFSET('Hygiene Data'!$F$11,0,10*ROW('Hygiene Data'!F24)))</f>
        <v/>
      </c>
      <c r="DV30" s="400" t="str">
        <f ca="1">+IF(OFFSET('Hygiene Data'!$F$12,0,10*ROW('Hygiene Data'!F24))="","",OFFSET('Hygiene Data'!$F$12,0,10*ROW('Hygiene Data'!F24)))</f>
        <v/>
      </c>
      <c r="DW30" s="400" t="str">
        <f ca="1">+IF(OFFSET('Hygiene Data'!$F$13,0,10*ROW('Hygiene Data'!F24))="","",OFFSET('Hygiene Data'!$F$13,0,10*ROW('Hygiene Data'!F24)))</f>
        <v/>
      </c>
      <c r="DX30" s="400" t="str">
        <f ca="1">+IF(OFFSET('Hygiene Data'!$G$11,0,10*ROW('Hygiene Data'!G24))="","",OFFSET('Hygiene Data'!$G$11,0,10*ROW('Hygiene Data'!G24)))</f>
        <v/>
      </c>
      <c r="DY30" s="400" t="str">
        <f ca="1">+IF(OFFSET('Hygiene Data'!$G$12,0,10*ROW('Hygiene Data'!G24))="","",OFFSET('Hygiene Data'!$G$12,0,10*ROW('Hygiene Data'!G24)))</f>
        <v/>
      </c>
      <c r="DZ30" s="400" t="str">
        <f ca="1">+IF(OFFSET('Hygiene Data'!$G$13,0,10*ROW('Hygiene Data'!G24))="","",OFFSET('Hygiene Data'!$G$13,0,10*ROW('Hygiene Data'!G24)))</f>
        <v/>
      </c>
      <c r="EA30" s="400" t="str">
        <f ca="1">+IF(OFFSET('Hygiene Data'!$H$11,0,10*ROW('Hygiene Data'!H24))="","",OFFSET('Hygiene Data'!$H$11,0,10*ROW('Hygiene Data'!H24)))</f>
        <v/>
      </c>
      <c r="EB30" s="400" t="str">
        <f ca="1">+IF(OFFSET('Hygiene Data'!$H$12,0,10*ROW('Hygiene Data'!H24))="","",OFFSET('Hygiene Data'!$H$12,0,10*ROW('Hygiene Data'!H24)))</f>
        <v/>
      </c>
      <c r="EC30" s="400" t="str">
        <f ca="1">+IF(OFFSET('Hygiene Data'!$H$13,0,10*ROW('Hygiene Data'!H24))="","",OFFSET('Hygiene Data'!$H$13,0,10*ROW('Hygiene Data'!H24)))</f>
        <v/>
      </c>
      <c r="ED30" s="400" t="str">
        <f ca="1">+IF(OFFSET('Hygiene Data'!$I$11,0,10*ROW('Hygiene Data'!I24))="","",OFFSET('Hygiene Data'!$I$11,0,10*ROW('Hygiene Data'!I24)))</f>
        <v/>
      </c>
      <c r="EE30" s="400" t="str">
        <f ca="1">+IF(OFFSET('Hygiene Data'!$I$12,0,10*ROW('Hygiene Data'!I24))="","",OFFSET('Hygiene Data'!$I$12,0,10*ROW('Hygiene Data'!I24)))</f>
        <v/>
      </c>
      <c r="EF30" s="400" t="str">
        <f ca="1">+IF(OFFSET('Hygiene Data'!$I$13,0,10*ROW('Hygiene Data'!I24))="","",OFFSET('Hygiene Data'!$I$13,0,10*ROW('Hygiene Data'!I24)))</f>
        <v/>
      </c>
    </row>
    <row r="31" spans="1:136" x14ac:dyDescent="0.25">
      <c r="A31" s="509" t="str">
        <f ca="1">+IF(OFFSET('Water Data'!$B$2,0,10*ROW('Water Data'!E25))="","",OFFSET('Water Data'!$B$2,0,10*ROW('Water Data'!E25)))</f>
        <v/>
      </c>
      <c r="B31" s="50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36" t="str">
        <f t="shared" ca="1" si="0"/>
        <v/>
      </c>
      <c r="D31" s="53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3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3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3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3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3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3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3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3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3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3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3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3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3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3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3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3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3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3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3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3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3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3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3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3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3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3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3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3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3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3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3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3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3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3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3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3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3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3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3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3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3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3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3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3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3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3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3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3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1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3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3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3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3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3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3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3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3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3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3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3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3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3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3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3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3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400" t="str">
        <f ca="1">+IF(OFFSET('Water Data'!$D$27,0,10*ROW('Water Data'!D25))="","",OFFSET('Water Data'!$D$27,0,10*ROW('Water Data'!D25)))</f>
        <v/>
      </c>
      <c r="BT31" s="400" t="str">
        <f ca="1">+IF(OFFSET('Water Data'!$D$28,0,10*ROW('Water Data'!D25))="","",OFFSET('Water Data'!$D$28,0,10*ROW('Water Data'!D25)))</f>
        <v/>
      </c>
      <c r="BU31" s="400" t="str">
        <f ca="1">+IF(OFFSET('Water Data'!$D$29,0,10*ROW('Water Data'!D25))="","",OFFSET('Water Data'!$D$29,0,10*ROW('Water Data'!D25)))</f>
        <v/>
      </c>
      <c r="BV31" s="400" t="str">
        <f ca="1">+IF(OFFSET('Water Data'!$E$27,0,10*ROW('Water Data'!E25))="","",OFFSET('Water Data'!$E$27,0,10*ROW('Water Data'!E25)))</f>
        <v/>
      </c>
      <c r="BW31" s="400" t="str">
        <f ca="1">+IF(OFFSET('Water Data'!$E$28,0,10*ROW('Water Data'!E25))="","",OFFSET('Water Data'!$E$28,0,10*ROW('Water Data'!E25)))</f>
        <v/>
      </c>
      <c r="BX31" s="400" t="str">
        <f ca="1">+IF(OFFSET('Water Data'!$E$29,0,10*ROW('Water Data'!E25))="","",OFFSET('Water Data'!$E$29,0,10*ROW('Water Data'!E25)))</f>
        <v/>
      </c>
      <c r="BY31" s="400" t="str">
        <f ca="1">+IF(OFFSET('Water Data'!$F$27,0,10*ROW('Water Data'!F25))="","",OFFSET('Water Data'!$F$27,0,10*ROW('Water Data'!F25)))</f>
        <v/>
      </c>
      <c r="BZ31" s="400" t="str">
        <f ca="1">+IF(OFFSET('Water Data'!$F$28,0,10*ROW('Water Data'!F25))="","",OFFSET('Water Data'!$F$28,0,10*ROW('Water Data'!F25)))</f>
        <v/>
      </c>
      <c r="CA31" s="400" t="str">
        <f ca="1">+IF(OFFSET('Water Data'!$F$29,0,10*ROW('Water Data'!F25))="","",OFFSET('Water Data'!$F$29,0,10*ROW('Water Data'!F25)))</f>
        <v/>
      </c>
      <c r="CB31" s="400" t="str">
        <f ca="1">+IF(OFFSET('Water Data'!$G$27,0,10*ROW('Water Data'!G25))="","",OFFSET('Water Data'!$G$27,0,10*ROW('Water Data'!G25)))</f>
        <v/>
      </c>
      <c r="CC31" s="400" t="str">
        <f ca="1">+IF(OFFSET('Water Data'!$G$28,0,10*ROW('Water Data'!G25))="","",OFFSET('Water Data'!$G$28,0,10*ROW('Water Data'!G25)))</f>
        <v/>
      </c>
      <c r="CD31" s="400" t="str">
        <f ca="1">+IF(OFFSET('Water Data'!$G$29,0,10*ROW('Water Data'!G25))="","",OFFSET('Water Data'!$G$29,0,10*ROW('Water Data'!G25)))</f>
        <v/>
      </c>
      <c r="CE31" s="400" t="str">
        <f ca="1">+IF(OFFSET('Water Data'!$H$27,0,10*ROW('Water Data'!H25))="","",OFFSET('Water Data'!$H$27,0,10*ROW('Water Data'!H25)))</f>
        <v/>
      </c>
      <c r="CF31" s="400" t="str">
        <f ca="1">+IF(OFFSET('Water Data'!$H$28,0,10*ROW('Water Data'!H25))="","",OFFSET('Water Data'!$H$28,0,10*ROW('Water Data'!H25)))</f>
        <v/>
      </c>
      <c r="CG31" s="400" t="str">
        <f ca="1">+IF(OFFSET('Water Data'!$H$29,0,10*ROW('Water Data'!H25))="","",OFFSET('Water Data'!$H$29,0,10*ROW('Water Data'!H25)))</f>
        <v/>
      </c>
      <c r="CH31" s="400" t="str">
        <f ca="1">+IF(OFFSET('Water Data'!$I$27,0,10*ROW('Water Data'!I25))="","",OFFSET('Water Data'!$I$27,0,10*ROW('Water Data'!I25)))</f>
        <v/>
      </c>
      <c r="CI31" s="400" t="str">
        <f ca="1">+IF(OFFSET('Water Data'!$I$28,0,10*ROW('Water Data'!I25))="","",OFFSET('Water Data'!$I$28,0,10*ROW('Water Data'!I25)))</f>
        <v/>
      </c>
      <c r="CJ31" s="400" t="str">
        <f ca="1">+IF(OFFSET('Water Data'!$I$29,0,10*ROW('Water Data'!I25))="","",OFFSET('Water Data'!$I$29,0,10*ROW('Water Data'!I25)))</f>
        <v/>
      </c>
      <c r="CK31" s="400" t="str">
        <f ca="1">+IF(OFFSET('Sanitation Data'!$D$28,0,10*ROW('Sanitation Data'!D25))="","",OFFSET('Sanitation Data'!$D$28,0,10*ROW('Sanitation Data'!D25)))</f>
        <v/>
      </c>
      <c r="CL31" s="400" t="str">
        <f ca="1">+IF(OFFSET('Sanitation Data'!$D$29,0,10*ROW('Sanitation Data'!D25))="","",OFFSET('Sanitation Data'!$D$29,0,10*ROW('Sanitation Data'!D25)))</f>
        <v/>
      </c>
      <c r="CM31" s="400" t="str">
        <f ca="1">+IF(OFFSET('Sanitation Data'!$D$30,0,10*ROW('Sanitation Data'!D25))="","",OFFSET('Sanitation Data'!$D$30,0,10*ROW('Sanitation Data'!D25)))</f>
        <v/>
      </c>
      <c r="CN31" s="400" t="str">
        <f ca="1">+IF(OFFSET('Sanitation Data'!$D$31,0,10*ROW('Sanitation Data'!D25))="","",OFFSET('Sanitation Data'!$D$31,0,10*ROW('Sanitation Data'!D25)))</f>
        <v/>
      </c>
      <c r="CO31" s="400" t="str">
        <f ca="1">+IF(OFFSET('Sanitation Data'!$D$32,0,10*ROW('Sanitation Data'!D25))="","",OFFSET('Sanitation Data'!$D$32,0,10*ROW('Sanitation Data'!D25)))</f>
        <v/>
      </c>
      <c r="CP31" s="400" t="str">
        <f ca="1">+IF(OFFSET('Sanitation Data'!$E$28,0,10*ROW('Sanitation Data'!E25))="","",OFFSET('Sanitation Data'!$E$28,0,10*ROW('Sanitation Data'!E25)))</f>
        <v/>
      </c>
      <c r="CQ31" s="400" t="str">
        <f ca="1">+IF(OFFSET('Sanitation Data'!$E$29,0,10*ROW('Sanitation Data'!E25))="","",OFFSET('Sanitation Data'!$E$29,0,10*ROW('Sanitation Data'!E25)))</f>
        <v/>
      </c>
      <c r="CR31" s="400" t="str">
        <f ca="1">+IF(OFFSET('Sanitation Data'!$E$30,0,10*ROW('Sanitation Data'!E25))="","",OFFSET('Sanitation Data'!$E$30,0,10*ROW('Sanitation Data'!E25)))</f>
        <v/>
      </c>
      <c r="CS31" s="400" t="str">
        <f ca="1">+IF(OFFSET('Sanitation Data'!$E$31,0,10*ROW('Sanitation Data'!E25))="","",OFFSET('Sanitation Data'!$E$31,0,10*ROW('Sanitation Data'!E25)))</f>
        <v/>
      </c>
      <c r="CT31" s="400" t="str">
        <f ca="1">+IF(OFFSET('Sanitation Data'!$E$32,0,10*ROW('Sanitation Data'!E25))="","",OFFSET('Sanitation Data'!$E$32,0,10*ROW('Sanitation Data'!E25)))</f>
        <v/>
      </c>
      <c r="CU31" s="400" t="str">
        <f ca="1">+IF(OFFSET('Sanitation Data'!$F$28,0,10*ROW('Sanitation Data'!F25))="","",OFFSET('Sanitation Data'!$F$28,0,10*ROW('Sanitation Data'!F25)))</f>
        <v/>
      </c>
      <c r="CV31" s="400" t="str">
        <f ca="1">+IF(OFFSET('Sanitation Data'!$F$29,0,10*ROW('Sanitation Data'!F25))="","",OFFSET('Sanitation Data'!$F$29,0,10*ROW('Sanitation Data'!F25)))</f>
        <v/>
      </c>
      <c r="CW31" s="400" t="str">
        <f ca="1">+IF(OFFSET('Sanitation Data'!$F$30,0,10*ROW('Sanitation Data'!F25))="","",OFFSET('Sanitation Data'!$F$30,0,10*ROW('Sanitation Data'!F25)))</f>
        <v/>
      </c>
      <c r="CX31" s="400" t="str">
        <f ca="1">+IF(OFFSET('Sanitation Data'!$F$31,0,10*ROW('Sanitation Data'!F25))="","",OFFSET('Sanitation Data'!$F$31,0,10*ROW('Sanitation Data'!F25)))</f>
        <v/>
      </c>
      <c r="CY31" s="400" t="str">
        <f ca="1">+IF(OFFSET('Sanitation Data'!$F$32,0,10*ROW('Sanitation Data'!F25))="","",OFFSET('Sanitation Data'!$F$32,0,10*ROW('Sanitation Data'!F25)))</f>
        <v/>
      </c>
      <c r="CZ31" s="400" t="str">
        <f ca="1">+IF(OFFSET('Sanitation Data'!$G$28,0,10*ROW('Sanitation Data'!G25))="","",OFFSET('Sanitation Data'!$G$28,0,10*ROW('Sanitation Data'!G25)))</f>
        <v/>
      </c>
      <c r="DA31" s="400" t="str">
        <f ca="1">+IF(OFFSET('Sanitation Data'!$G$29,0,10*ROW('Sanitation Data'!G25))="","",OFFSET('Sanitation Data'!$G$29,0,10*ROW('Sanitation Data'!G25)))</f>
        <v/>
      </c>
      <c r="DB31" s="400" t="str">
        <f ca="1">+IF(OFFSET('Sanitation Data'!$G$30,0,10*ROW('Sanitation Data'!G25))="","",OFFSET('Sanitation Data'!$G$30,0,10*ROW('Sanitation Data'!G25)))</f>
        <v/>
      </c>
      <c r="DC31" s="400" t="str">
        <f ca="1">+IF(OFFSET('Sanitation Data'!$G$31,0,10*ROW('Sanitation Data'!G25))="","",OFFSET('Sanitation Data'!$G$31,0,10*ROW('Sanitation Data'!G25)))</f>
        <v/>
      </c>
      <c r="DD31" s="400" t="str">
        <f ca="1">+IF(OFFSET('Sanitation Data'!$G$32,0,10*ROW('Sanitation Data'!G25))="","",OFFSET('Sanitation Data'!$G$32,0,10*ROW('Sanitation Data'!G25)))</f>
        <v/>
      </c>
      <c r="DE31" s="400" t="str">
        <f ca="1">+IF(OFFSET('Sanitation Data'!$H$28,0,10*ROW('Sanitation Data'!H25))="","",OFFSET('Sanitation Data'!$H$28,0,10*ROW('Sanitation Data'!H25)))</f>
        <v/>
      </c>
      <c r="DF31" s="400" t="str">
        <f ca="1">+IF(OFFSET('Sanitation Data'!$H$29,0,10*ROW('Sanitation Data'!H25))="","",OFFSET('Sanitation Data'!$H$29,0,10*ROW('Sanitation Data'!H25)))</f>
        <v/>
      </c>
      <c r="DG31" s="400" t="str">
        <f ca="1">+IF(OFFSET('Sanitation Data'!$H$30,0,10*ROW('Sanitation Data'!H25))="","",OFFSET('Sanitation Data'!$H$30,0,10*ROW('Sanitation Data'!H25)))</f>
        <v/>
      </c>
      <c r="DH31" s="400" t="str">
        <f ca="1">+IF(OFFSET('Sanitation Data'!$H$31,0,10*ROW('Sanitation Data'!H25))="","",OFFSET('Sanitation Data'!$H$31,0,10*ROW('Sanitation Data'!H25)))</f>
        <v/>
      </c>
      <c r="DI31" s="400" t="str">
        <f ca="1">+IF(OFFSET('Sanitation Data'!$H$32,0,10*ROW('Sanitation Data'!H25))="","",OFFSET('Sanitation Data'!$H$32,0,10*ROW('Sanitation Data'!H25)))</f>
        <v/>
      </c>
      <c r="DJ31" s="400" t="str">
        <f ca="1">+IF(OFFSET('Sanitation Data'!$I$28,0,10*ROW('Sanitation Data'!I25))="","",OFFSET('Sanitation Data'!$I$28,0,10*ROW('Sanitation Data'!I25)))</f>
        <v/>
      </c>
      <c r="DK31" s="400" t="str">
        <f ca="1">+IF(OFFSET('Sanitation Data'!$I$29,0,10*ROW('Sanitation Data'!I25))="","",OFFSET('Sanitation Data'!$I$29,0,10*ROW('Sanitation Data'!I25)))</f>
        <v/>
      </c>
      <c r="DL31" s="400" t="str">
        <f ca="1">+IF(OFFSET('Sanitation Data'!$I$30,0,10*ROW('Sanitation Data'!I25))="","",OFFSET('Sanitation Data'!$I$30,0,10*ROW('Sanitation Data'!I25)))</f>
        <v/>
      </c>
      <c r="DM31" s="400" t="str">
        <f ca="1">+IF(OFFSET('Sanitation Data'!$I$31,0,10*ROW('Sanitation Data'!I25))="","",OFFSET('Sanitation Data'!$I$31,0,10*ROW('Sanitation Data'!I25)))</f>
        <v/>
      </c>
      <c r="DN31" s="400" t="str">
        <f ca="1">+IF(OFFSET('Sanitation Data'!$I$32,0,10*ROW('Sanitation Data'!I25))="","",OFFSET('Sanitation Data'!$I$32,0,10*ROW('Sanitation Data'!I25)))</f>
        <v/>
      </c>
      <c r="DO31" s="400" t="str">
        <f ca="1">+IF(OFFSET('Hygiene Data'!$D$11,0,10*ROW('Hygiene Data'!D25))="","",OFFSET('Hygiene Data'!$D$11,0,10*ROW('Hygiene Data'!D25)))</f>
        <v/>
      </c>
      <c r="DP31" s="400" t="str">
        <f ca="1">+IF(OFFSET('Hygiene Data'!$D$12,0,10*ROW('Hygiene Data'!D25))="","",OFFSET('Hygiene Data'!$D$12,0,10*ROW('Hygiene Data'!D25)))</f>
        <v/>
      </c>
      <c r="DQ31" s="400" t="str">
        <f ca="1">+IF(OFFSET('Hygiene Data'!$D$13,0,10*ROW('Hygiene Data'!D25))="","",OFFSET('Hygiene Data'!$D$13,0,10*ROW('Hygiene Data'!D25)))</f>
        <v/>
      </c>
      <c r="DR31" s="400" t="str">
        <f ca="1">+IF(OFFSET('Hygiene Data'!$E$11,0,10*ROW('Hygiene Data'!E25))="","",OFFSET('Hygiene Data'!$E$11,0,10*ROW('Hygiene Data'!E25)))</f>
        <v/>
      </c>
      <c r="DS31" s="400" t="str">
        <f ca="1">+IF(OFFSET('Hygiene Data'!$E$12,0,10*ROW('Hygiene Data'!E25))="","",OFFSET('Hygiene Data'!$E$12,0,10*ROW('Hygiene Data'!E25)))</f>
        <v/>
      </c>
      <c r="DT31" s="400" t="str">
        <f ca="1">+IF(OFFSET('Hygiene Data'!$E$13,0,10*ROW('Hygiene Data'!E25))="","",OFFSET('Hygiene Data'!$E$13,0,10*ROW('Hygiene Data'!E25)))</f>
        <v/>
      </c>
      <c r="DU31" s="400" t="str">
        <f ca="1">+IF(OFFSET('Hygiene Data'!$F$11,0,10*ROW('Hygiene Data'!F25))="","",OFFSET('Hygiene Data'!$F$11,0,10*ROW('Hygiene Data'!F25)))</f>
        <v/>
      </c>
      <c r="DV31" s="400" t="str">
        <f ca="1">+IF(OFFSET('Hygiene Data'!$F$12,0,10*ROW('Hygiene Data'!F25))="","",OFFSET('Hygiene Data'!$F$12,0,10*ROW('Hygiene Data'!F25)))</f>
        <v/>
      </c>
      <c r="DW31" s="400" t="str">
        <f ca="1">+IF(OFFSET('Hygiene Data'!$F$13,0,10*ROW('Hygiene Data'!F25))="","",OFFSET('Hygiene Data'!$F$13,0,10*ROW('Hygiene Data'!F25)))</f>
        <v/>
      </c>
      <c r="DX31" s="400" t="str">
        <f ca="1">+IF(OFFSET('Hygiene Data'!$G$11,0,10*ROW('Hygiene Data'!G25))="","",OFFSET('Hygiene Data'!$G$11,0,10*ROW('Hygiene Data'!G25)))</f>
        <v/>
      </c>
      <c r="DY31" s="400" t="str">
        <f ca="1">+IF(OFFSET('Hygiene Data'!$G$12,0,10*ROW('Hygiene Data'!G25))="","",OFFSET('Hygiene Data'!$G$12,0,10*ROW('Hygiene Data'!G25)))</f>
        <v/>
      </c>
      <c r="DZ31" s="400" t="str">
        <f ca="1">+IF(OFFSET('Hygiene Data'!$G$13,0,10*ROW('Hygiene Data'!G25))="","",OFFSET('Hygiene Data'!$G$13,0,10*ROW('Hygiene Data'!G25)))</f>
        <v/>
      </c>
      <c r="EA31" s="400" t="str">
        <f ca="1">+IF(OFFSET('Hygiene Data'!$H$11,0,10*ROW('Hygiene Data'!H25))="","",OFFSET('Hygiene Data'!$H$11,0,10*ROW('Hygiene Data'!H25)))</f>
        <v/>
      </c>
      <c r="EB31" s="400" t="str">
        <f ca="1">+IF(OFFSET('Hygiene Data'!$H$12,0,10*ROW('Hygiene Data'!H25))="","",OFFSET('Hygiene Data'!$H$12,0,10*ROW('Hygiene Data'!H25)))</f>
        <v/>
      </c>
      <c r="EC31" s="400" t="str">
        <f ca="1">+IF(OFFSET('Hygiene Data'!$H$13,0,10*ROW('Hygiene Data'!H25))="","",OFFSET('Hygiene Data'!$H$13,0,10*ROW('Hygiene Data'!H25)))</f>
        <v/>
      </c>
      <c r="ED31" s="400" t="str">
        <f ca="1">+IF(OFFSET('Hygiene Data'!$I$11,0,10*ROW('Hygiene Data'!I25))="","",OFFSET('Hygiene Data'!$I$11,0,10*ROW('Hygiene Data'!I25)))</f>
        <v/>
      </c>
      <c r="EE31" s="400" t="str">
        <f ca="1">+IF(OFFSET('Hygiene Data'!$I$12,0,10*ROW('Hygiene Data'!I25))="","",OFFSET('Hygiene Data'!$I$12,0,10*ROW('Hygiene Data'!I25)))</f>
        <v/>
      </c>
      <c r="EF31" s="400" t="str">
        <f ca="1">+IF(OFFSET('Hygiene Data'!$I$13,0,10*ROW('Hygiene Data'!I25))="","",OFFSET('Hygiene Data'!$I$13,0,10*ROW('Hygiene Data'!I25)))</f>
        <v/>
      </c>
    </row>
    <row r="32" spans="1:136" x14ac:dyDescent="0.25">
      <c r="A32" s="509" t="str">
        <f ca="1">+IF(OFFSET('Water Data'!$B$2,0,10*ROW('Water Data'!E26))="","",OFFSET('Water Data'!$B$2,0,10*ROW('Water Data'!E26)))</f>
        <v/>
      </c>
      <c r="B32" s="50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36" t="str">
        <f t="shared" ca="1" si="0"/>
        <v/>
      </c>
      <c r="D32" s="53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3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3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3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3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3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3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3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3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3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3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3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3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3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3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3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3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3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3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3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3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3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3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3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3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3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3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3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3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3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3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3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3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3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3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3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3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3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3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3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3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3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3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3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3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3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3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3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3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1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3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3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3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3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3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3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3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3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3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3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3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3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3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3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3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3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400" t="str">
        <f ca="1">+IF(OFFSET('Water Data'!$D$27,0,10*ROW('Water Data'!D26))="","",OFFSET('Water Data'!$D$27,0,10*ROW('Water Data'!D26)))</f>
        <v/>
      </c>
      <c r="BT32" s="400" t="str">
        <f ca="1">+IF(OFFSET('Water Data'!$D$28,0,10*ROW('Water Data'!D26))="","",OFFSET('Water Data'!$D$28,0,10*ROW('Water Data'!D26)))</f>
        <v/>
      </c>
      <c r="BU32" s="400" t="str">
        <f ca="1">+IF(OFFSET('Water Data'!$D$29,0,10*ROW('Water Data'!D26))="","",OFFSET('Water Data'!$D$29,0,10*ROW('Water Data'!D26)))</f>
        <v/>
      </c>
      <c r="BV32" s="400" t="str">
        <f ca="1">+IF(OFFSET('Water Data'!$E$27,0,10*ROW('Water Data'!E26))="","",OFFSET('Water Data'!$E$27,0,10*ROW('Water Data'!E26)))</f>
        <v/>
      </c>
      <c r="BW32" s="400" t="str">
        <f ca="1">+IF(OFFSET('Water Data'!$E$28,0,10*ROW('Water Data'!E26))="","",OFFSET('Water Data'!$E$28,0,10*ROW('Water Data'!E26)))</f>
        <v/>
      </c>
      <c r="BX32" s="400" t="str">
        <f ca="1">+IF(OFFSET('Water Data'!$E$29,0,10*ROW('Water Data'!E26))="","",OFFSET('Water Data'!$E$29,0,10*ROW('Water Data'!E26)))</f>
        <v/>
      </c>
      <c r="BY32" s="400" t="str">
        <f ca="1">+IF(OFFSET('Water Data'!$F$27,0,10*ROW('Water Data'!F26))="","",OFFSET('Water Data'!$F$27,0,10*ROW('Water Data'!F26)))</f>
        <v/>
      </c>
      <c r="BZ32" s="400" t="str">
        <f ca="1">+IF(OFFSET('Water Data'!$F$28,0,10*ROW('Water Data'!F26))="","",OFFSET('Water Data'!$F$28,0,10*ROW('Water Data'!F26)))</f>
        <v/>
      </c>
      <c r="CA32" s="400" t="str">
        <f ca="1">+IF(OFFSET('Water Data'!$F$29,0,10*ROW('Water Data'!F26))="","",OFFSET('Water Data'!$F$29,0,10*ROW('Water Data'!F26)))</f>
        <v/>
      </c>
      <c r="CB32" s="400" t="str">
        <f ca="1">+IF(OFFSET('Water Data'!$G$27,0,10*ROW('Water Data'!G26))="","",OFFSET('Water Data'!$G$27,0,10*ROW('Water Data'!G26)))</f>
        <v/>
      </c>
      <c r="CC32" s="400" t="str">
        <f ca="1">+IF(OFFSET('Water Data'!$G$28,0,10*ROW('Water Data'!G26))="","",OFFSET('Water Data'!$G$28,0,10*ROW('Water Data'!G26)))</f>
        <v/>
      </c>
      <c r="CD32" s="400" t="str">
        <f ca="1">+IF(OFFSET('Water Data'!$G$29,0,10*ROW('Water Data'!G26))="","",OFFSET('Water Data'!$G$29,0,10*ROW('Water Data'!G26)))</f>
        <v/>
      </c>
      <c r="CE32" s="400" t="str">
        <f ca="1">+IF(OFFSET('Water Data'!$H$27,0,10*ROW('Water Data'!H26))="","",OFFSET('Water Data'!$H$27,0,10*ROW('Water Data'!H26)))</f>
        <v/>
      </c>
      <c r="CF32" s="400" t="str">
        <f ca="1">+IF(OFFSET('Water Data'!$H$28,0,10*ROW('Water Data'!H26))="","",OFFSET('Water Data'!$H$28,0,10*ROW('Water Data'!H26)))</f>
        <v/>
      </c>
      <c r="CG32" s="400" t="str">
        <f ca="1">+IF(OFFSET('Water Data'!$H$29,0,10*ROW('Water Data'!H26))="","",OFFSET('Water Data'!$H$29,0,10*ROW('Water Data'!H26)))</f>
        <v/>
      </c>
      <c r="CH32" s="400" t="str">
        <f ca="1">+IF(OFFSET('Water Data'!$I$27,0,10*ROW('Water Data'!I26))="","",OFFSET('Water Data'!$I$27,0,10*ROW('Water Data'!I26)))</f>
        <v/>
      </c>
      <c r="CI32" s="400" t="str">
        <f ca="1">+IF(OFFSET('Water Data'!$I$28,0,10*ROW('Water Data'!I26))="","",OFFSET('Water Data'!$I$28,0,10*ROW('Water Data'!I26)))</f>
        <v/>
      </c>
      <c r="CJ32" s="400" t="str">
        <f ca="1">+IF(OFFSET('Water Data'!$I$29,0,10*ROW('Water Data'!I26))="","",OFFSET('Water Data'!$I$29,0,10*ROW('Water Data'!I26)))</f>
        <v/>
      </c>
      <c r="CK32" s="400" t="str">
        <f ca="1">+IF(OFFSET('Sanitation Data'!$D$28,0,10*ROW('Sanitation Data'!D26))="","",OFFSET('Sanitation Data'!$D$28,0,10*ROW('Sanitation Data'!D26)))</f>
        <v/>
      </c>
      <c r="CL32" s="400" t="str">
        <f ca="1">+IF(OFFSET('Sanitation Data'!$D$29,0,10*ROW('Sanitation Data'!D26))="","",OFFSET('Sanitation Data'!$D$29,0,10*ROW('Sanitation Data'!D26)))</f>
        <v/>
      </c>
      <c r="CM32" s="400" t="str">
        <f ca="1">+IF(OFFSET('Sanitation Data'!$D$30,0,10*ROW('Sanitation Data'!D26))="","",OFFSET('Sanitation Data'!$D$30,0,10*ROW('Sanitation Data'!D26)))</f>
        <v/>
      </c>
      <c r="CN32" s="400" t="str">
        <f ca="1">+IF(OFFSET('Sanitation Data'!$D$31,0,10*ROW('Sanitation Data'!D26))="","",OFFSET('Sanitation Data'!$D$31,0,10*ROW('Sanitation Data'!D26)))</f>
        <v/>
      </c>
      <c r="CO32" s="400" t="str">
        <f ca="1">+IF(OFFSET('Sanitation Data'!$D$32,0,10*ROW('Sanitation Data'!D26))="","",OFFSET('Sanitation Data'!$D$32,0,10*ROW('Sanitation Data'!D26)))</f>
        <v/>
      </c>
      <c r="CP32" s="400" t="str">
        <f ca="1">+IF(OFFSET('Sanitation Data'!$E$28,0,10*ROW('Sanitation Data'!E26))="","",OFFSET('Sanitation Data'!$E$28,0,10*ROW('Sanitation Data'!E26)))</f>
        <v/>
      </c>
      <c r="CQ32" s="400" t="str">
        <f ca="1">+IF(OFFSET('Sanitation Data'!$E$29,0,10*ROW('Sanitation Data'!E26))="","",OFFSET('Sanitation Data'!$E$29,0,10*ROW('Sanitation Data'!E26)))</f>
        <v/>
      </c>
      <c r="CR32" s="400" t="str">
        <f ca="1">+IF(OFFSET('Sanitation Data'!$E$30,0,10*ROW('Sanitation Data'!E26))="","",OFFSET('Sanitation Data'!$E$30,0,10*ROW('Sanitation Data'!E26)))</f>
        <v/>
      </c>
      <c r="CS32" s="400" t="str">
        <f ca="1">+IF(OFFSET('Sanitation Data'!$E$31,0,10*ROW('Sanitation Data'!E26))="","",OFFSET('Sanitation Data'!$E$31,0,10*ROW('Sanitation Data'!E26)))</f>
        <v/>
      </c>
      <c r="CT32" s="400" t="str">
        <f ca="1">+IF(OFFSET('Sanitation Data'!$E$32,0,10*ROW('Sanitation Data'!E26))="","",OFFSET('Sanitation Data'!$E$32,0,10*ROW('Sanitation Data'!E26)))</f>
        <v/>
      </c>
      <c r="CU32" s="400" t="str">
        <f ca="1">+IF(OFFSET('Sanitation Data'!$F$28,0,10*ROW('Sanitation Data'!F26))="","",OFFSET('Sanitation Data'!$F$28,0,10*ROW('Sanitation Data'!F26)))</f>
        <v/>
      </c>
      <c r="CV32" s="400" t="str">
        <f ca="1">+IF(OFFSET('Sanitation Data'!$F$29,0,10*ROW('Sanitation Data'!F26))="","",OFFSET('Sanitation Data'!$F$29,0,10*ROW('Sanitation Data'!F26)))</f>
        <v/>
      </c>
      <c r="CW32" s="400" t="str">
        <f ca="1">+IF(OFFSET('Sanitation Data'!$F$30,0,10*ROW('Sanitation Data'!F26))="","",OFFSET('Sanitation Data'!$F$30,0,10*ROW('Sanitation Data'!F26)))</f>
        <v/>
      </c>
      <c r="CX32" s="400" t="str">
        <f ca="1">+IF(OFFSET('Sanitation Data'!$F$31,0,10*ROW('Sanitation Data'!F26))="","",OFFSET('Sanitation Data'!$F$31,0,10*ROW('Sanitation Data'!F26)))</f>
        <v/>
      </c>
      <c r="CY32" s="400" t="str">
        <f ca="1">+IF(OFFSET('Sanitation Data'!$F$32,0,10*ROW('Sanitation Data'!F26))="","",OFFSET('Sanitation Data'!$F$32,0,10*ROW('Sanitation Data'!F26)))</f>
        <v/>
      </c>
      <c r="CZ32" s="400" t="str">
        <f ca="1">+IF(OFFSET('Sanitation Data'!$G$28,0,10*ROW('Sanitation Data'!G26))="","",OFFSET('Sanitation Data'!$G$28,0,10*ROW('Sanitation Data'!G26)))</f>
        <v/>
      </c>
      <c r="DA32" s="400" t="str">
        <f ca="1">+IF(OFFSET('Sanitation Data'!$G$29,0,10*ROW('Sanitation Data'!G26))="","",OFFSET('Sanitation Data'!$G$29,0,10*ROW('Sanitation Data'!G26)))</f>
        <v/>
      </c>
      <c r="DB32" s="400" t="str">
        <f ca="1">+IF(OFFSET('Sanitation Data'!$G$30,0,10*ROW('Sanitation Data'!G26))="","",OFFSET('Sanitation Data'!$G$30,0,10*ROW('Sanitation Data'!G26)))</f>
        <v/>
      </c>
      <c r="DC32" s="400" t="str">
        <f ca="1">+IF(OFFSET('Sanitation Data'!$G$31,0,10*ROW('Sanitation Data'!G26))="","",OFFSET('Sanitation Data'!$G$31,0,10*ROW('Sanitation Data'!G26)))</f>
        <v/>
      </c>
      <c r="DD32" s="400" t="str">
        <f ca="1">+IF(OFFSET('Sanitation Data'!$G$32,0,10*ROW('Sanitation Data'!G26))="","",OFFSET('Sanitation Data'!$G$32,0,10*ROW('Sanitation Data'!G26)))</f>
        <v/>
      </c>
      <c r="DE32" s="400" t="str">
        <f ca="1">+IF(OFFSET('Sanitation Data'!$H$28,0,10*ROW('Sanitation Data'!H26))="","",OFFSET('Sanitation Data'!$H$28,0,10*ROW('Sanitation Data'!H26)))</f>
        <v/>
      </c>
      <c r="DF32" s="400" t="str">
        <f ca="1">+IF(OFFSET('Sanitation Data'!$H$29,0,10*ROW('Sanitation Data'!H26))="","",OFFSET('Sanitation Data'!$H$29,0,10*ROW('Sanitation Data'!H26)))</f>
        <v/>
      </c>
      <c r="DG32" s="400" t="str">
        <f ca="1">+IF(OFFSET('Sanitation Data'!$H$30,0,10*ROW('Sanitation Data'!H26))="","",OFFSET('Sanitation Data'!$H$30,0,10*ROW('Sanitation Data'!H26)))</f>
        <v/>
      </c>
      <c r="DH32" s="400" t="str">
        <f ca="1">+IF(OFFSET('Sanitation Data'!$H$31,0,10*ROW('Sanitation Data'!H26))="","",OFFSET('Sanitation Data'!$H$31,0,10*ROW('Sanitation Data'!H26)))</f>
        <v/>
      </c>
      <c r="DI32" s="400" t="str">
        <f ca="1">+IF(OFFSET('Sanitation Data'!$H$32,0,10*ROW('Sanitation Data'!H26))="","",OFFSET('Sanitation Data'!$H$32,0,10*ROW('Sanitation Data'!H26)))</f>
        <v/>
      </c>
      <c r="DJ32" s="400" t="str">
        <f ca="1">+IF(OFFSET('Sanitation Data'!$I$28,0,10*ROW('Sanitation Data'!I26))="","",OFFSET('Sanitation Data'!$I$28,0,10*ROW('Sanitation Data'!I26)))</f>
        <v/>
      </c>
      <c r="DK32" s="400" t="str">
        <f ca="1">+IF(OFFSET('Sanitation Data'!$I$29,0,10*ROW('Sanitation Data'!I26))="","",OFFSET('Sanitation Data'!$I$29,0,10*ROW('Sanitation Data'!I26)))</f>
        <v/>
      </c>
      <c r="DL32" s="400" t="str">
        <f ca="1">+IF(OFFSET('Sanitation Data'!$I$30,0,10*ROW('Sanitation Data'!I26))="","",OFFSET('Sanitation Data'!$I$30,0,10*ROW('Sanitation Data'!I26)))</f>
        <v/>
      </c>
      <c r="DM32" s="400" t="str">
        <f ca="1">+IF(OFFSET('Sanitation Data'!$I$31,0,10*ROW('Sanitation Data'!I26))="","",OFFSET('Sanitation Data'!$I$31,0,10*ROW('Sanitation Data'!I26)))</f>
        <v/>
      </c>
      <c r="DN32" s="400" t="str">
        <f ca="1">+IF(OFFSET('Sanitation Data'!$I$32,0,10*ROW('Sanitation Data'!I26))="","",OFFSET('Sanitation Data'!$I$32,0,10*ROW('Sanitation Data'!I26)))</f>
        <v/>
      </c>
      <c r="DO32" s="400" t="str">
        <f ca="1">+IF(OFFSET('Hygiene Data'!$D$11,0,10*ROW('Hygiene Data'!D26))="","",OFFSET('Hygiene Data'!$D$11,0,10*ROW('Hygiene Data'!D26)))</f>
        <v/>
      </c>
      <c r="DP32" s="400" t="str">
        <f ca="1">+IF(OFFSET('Hygiene Data'!$D$12,0,10*ROW('Hygiene Data'!D26))="","",OFFSET('Hygiene Data'!$D$12,0,10*ROW('Hygiene Data'!D26)))</f>
        <v/>
      </c>
      <c r="DQ32" s="400" t="str">
        <f ca="1">+IF(OFFSET('Hygiene Data'!$D$13,0,10*ROW('Hygiene Data'!D26))="","",OFFSET('Hygiene Data'!$D$13,0,10*ROW('Hygiene Data'!D26)))</f>
        <v/>
      </c>
      <c r="DR32" s="400" t="str">
        <f ca="1">+IF(OFFSET('Hygiene Data'!$E$11,0,10*ROW('Hygiene Data'!E26))="","",OFFSET('Hygiene Data'!$E$11,0,10*ROW('Hygiene Data'!E26)))</f>
        <v/>
      </c>
      <c r="DS32" s="400" t="str">
        <f ca="1">+IF(OFFSET('Hygiene Data'!$E$12,0,10*ROW('Hygiene Data'!E26))="","",OFFSET('Hygiene Data'!$E$12,0,10*ROW('Hygiene Data'!E26)))</f>
        <v/>
      </c>
      <c r="DT32" s="400" t="str">
        <f ca="1">+IF(OFFSET('Hygiene Data'!$E$13,0,10*ROW('Hygiene Data'!E26))="","",OFFSET('Hygiene Data'!$E$13,0,10*ROW('Hygiene Data'!E26)))</f>
        <v/>
      </c>
      <c r="DU32" s="400" t="str">
        <f ca="1">+IF(OFFSET('Hygiene Data'!$F$11,0,10*ROW('Hygiene Data'!F26))="","",OFFSET('Hygiene Data'!$F$11,0,10*ROW('Hygiene Data'!F26)))</f>
        <v/>
      </c>
      <c r="DV32" s="400" t="str">
        <f ca="1">+IF(OFFSET('Hygiene Data'!$F$12,0,10*ROW('Hygiene Data'!F26))="","",OFFSET('Hygiene Data'!$F$12,0,10*ROW('Hygiene Data'!F26)))</f>
        <v/>
      </c>
      <c r="DW32" s="400" t="str">
        <f ca="1">+IF(OFFSET('Hygiene Data'!$F$13,0,10*ROW('Hygiene Data'!F26))="","",OFFSET('Hygiene Data'!$F$13,0,10*ROW('Hygiene Data'!F26)))</f>
        <v/>
      </c>
      <c r="DX32" s="400" t="str">
        <f ca="1">+IF(OFFSET('Hygiene Data'!$G$11,0,10*ROW('Hygiene Data'!G26))="","",OFFSET('Hygiene Data'!$G$11,0,10*ROW('Hygiene Data'!G26)))</f>
        <v/>
      </c>
      <c r="DY32" s="400" t="str">
        <f ca="1">+IF(OFFSET('Hygiene Data'!$G$12,0,10*ROW('Hygiene Data'!G26))="","",OFFSET('Hygiene Data'!$G$12,0,10*ROW('Hygiene Data'!G26)))</f>
        <v/>
      </c>
      <c r="DZ32" s="400" t="str">
        <f ca="1">+IF(OFFSET('Hygiene Data'!$G$13,0,10*ROW('Hygiene Data'!G26))="","",OFFSET('Hygiene Data'!$G$13,0,10*ROW('Hygiene Data'!G26)))</f>
        <v/>
      </c>
      <c r="EA32" s="400" t="str">
        <f ca="1">+IF(OFFSET('Hygiene Data'!$H$11,0,10*ROW('Hygiene Data'!H26))="","",OFFSET('Hygiene Data'!$H$11,0,10*ROW('Hygiene Data'!H26)))</f>
        <v/>
      </c>
      <c r="EB32" s="400" t="str">
        <f ca="1">+IF(OFFSET('Hygiene Data'!$H$12,0,10*ROW('Hygiene Data'!H26))="","",OFFSET('Hygiene Data'!$H$12,0,10*ROW('Hygiene Data'!H26)))</f>
        <v/>
      </c>
      <c r="EC32" s="400" t="str">
        <f ca="1">+IF(OFFSET('Hygiene Data'!$H$13,0,10*ROW('Hygiene Data'!H26))="","",OFFSET('Hygiene Data'!$H$13,0,10*ROW('Hygiene Data'!H26)))</f>
        <v/>
      </c>
      <c r="ED32" s="400" t="str">
        <f ca="1">+IF(OFFSET('Hygiene Data'!$I$11,0,10*ROW('Hygiene Data'!I26))="","",OFFSET('Hygiene Data'!$I$11,0,10*ROW('Hygiene Data'!I26)))</f>
        <v/>
      </c>
      <c r="EE32" s="400" t="str">
        <f ca="1">+IF(OFFSET('Hygiene Data'!$I$12,0,10*ROW('Hygiene Data'!I26))="","",OFFSET('Hygiene Data'!$I$12,0,10*ROW('Hygiene Data'!I26)))</f>
        <v/>
      </c>
      <c r="EF32" s="400" t="str">
        <f ca="1">+IF(OFFSET('Hygiene Data'!$I$13,0,10*ROW('Hygiene Data'!I26))="","",OFFSET('Hygiene Data'!$I$13,0,10*ROW('Hygiene Data'!I26)))</f>
        <v/>
      </c>
    </row>
    <row r="33" spans="1:136" x14ac:dyDescent="0.25">
      <c r="A33" s="509" t="str">
        <f ca="1">+IF(OFFSET('Water Data'!$B$2,0,10*ROW('Water Data'!E27))="","",OFFSET('Water Data'!$B$2,0,10*ROW('Water Data'!E27)))</f>
        <v/>
      </c>
      <c r="B33" s="50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36" t="str">
        <f t="shared" ca="1" si="0"/>
        <v/>
      </c>
      <c r="D33" s="53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3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3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3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3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3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3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3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3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3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3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3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3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3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3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3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3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3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3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3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3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3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3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3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3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3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3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3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3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3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3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3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3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3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3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3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3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3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3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3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3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3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3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3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3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3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3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3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3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1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3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3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3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3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3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3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3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3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3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3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3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3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3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3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3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3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400" t="str">
        <f ca="1">+IF(OFFSET('Water Data'!$D$27,0,10*ROW('Water Data'!D27))="","",OFFSET('Water Data'!$D$27,0,10*ROW('Water Data'!D27)))</f>
        <v/>
      </c>
      <c r="BT33" s="400" t="str">
        <f ca="1">+IF(OFFSET('Water Data'!$D$28,0,10*ROW('Water Data'!D27))="","",OFFSET('Water Data'!$D$28,0,10*ROW('Water Data'!D27)))</f>
        <v/>
      </c>
      <c r="BU33" s="400" t="str">
        <f ca="1">+IF(OFFSET('Water Data'!$D$29,0,10*ROW('Water Data'!D27))="","",OFFSET('Water Data'!$D$29,0,10*ROW('Water Data'!D27)))</f>
        <v/>
      </c>
      <c r="BV33" s="400" t="str">
        <f ca="1">+IF(OFFSET('Water Data'!$E$27,0,10*ROW('Water Data'!E27))="","",OFFSET('Water Data'!$E$27,0,10*ROW('Water Data'!E27)))</f>
        <v/>
      </c>
      <c r="BW33" s="400" t="str">
        <f ca="1">+IF(OFFSET('Water Data'!$E$28,0,10*ROW('Water Data'!E27))="","",OFFSET('Water Data'!$E$28,0,10*ROW('Water Data'!E27)))</f>
        <v/>
      </c>
      <c r="BX33" s="400" t="str">
        <f ca="1">+IF(OFFSET('Water Data'!$E$29,0,10*ROW('Water Data'!E27))="","",OFFSET('Water Data'!$E$29,0,10*ROW('Water Data'!E27)))</f>
        <v/>
      </c>
      <c r="BY33" s="400" t="str">
        <f ca="1">+IF(OFFSET('Water Data'!$F$27,0,10*ROW('Water Data'!F27))="","",OFFSET('Water Data'!$F$27,0,10*ROW('Water Data'!F27)))</f>
        <v/>
      </c>
      <c r="BZ33" s="400" t="str">
        <f ca="1">+IF(OFFSET('Water Data'!$F$28,0,10*ROW('Water Data'!F27))="","",OFFSET('Water Data'!$F$28,0,10*ROW('Water Data'!F27)))</f>
        <v/>
      </c>
      <c r="CA33" s="400" t="str">
        <f ca="1">+IF(OFFSET('Water Data'!$F$29,0,10*ROW('Water Data'!F27))="","",OFFSET('Water Data'!$F$29,0,10*ROW('Water Data'!F27)))</f>
        <v/>
      </c>
      <c r="CB33" s="400" t="str">
        <f ca="1">+IF(OFFSET('Water Data'!$G$27,0,10*ROW('Water Data'!G27))="","",OFFSET('Water Data'!$G$27,0,10*ROW('Water Data'!G27)))</f>
        <v/>
      </c>
      <c r="CC33" s="400" t="str">
        <f ca="1">+IF(OFFSET('Water Data'!$G$28,0,10*ROW('Water Data'!G27))="","",OFFSET('Water Data'!$G$28,0,10*ROW('Water Data'!G27)))</f>
        <v/>
      </c>
      <c r="CD33" s="400" t="str">
        <f ca="1">+IF(OFFSET('Water Data'!$G$29,0,10*ROW('Water Data'!G27))="","",OFFSET('Water Data'!$G$29,0,10*ROW('Water Data'!G27)))</f>
        <v/>
      </c>
      <c r="CE33" s="400" t="str">
        <f ca="1">+IF(OFFSET('Water Data'!$H$27,0,10*ROW('Water Data'!H27))="","",OFFSET('Water Data'!$H$27,0,10*ROW('Water Data'!H27)))</f>
        <v/>
      </c>
      <c r="CF33" s="400" t="str">
        <f ca="1">+IF(OFFSET('Water Data'!$H$28,0,10*ROW('Water Data'!H27))="","",OFFSET('Water Data'!$H$28,0,10*ROW('Water Data'!H27)))</f>
        <v/>
      </c>
      <c r="CG33" s="400" t="str">
        <f ca="1">+IF(OFFSET('Water Data'!$H$29,0,10*ROW('Water Data'!H27))="","",OFFSET('Water Data'!$H$29,0,10*ROW('Water Data'!H27)))</f>
        <v/>
      </c>
      <c r="CH33" s="400" t="str">
        <f ca="1">+IF(OFFSET('Water Data'!$I$27,0,10*ROW('Water Data'!I27))="","",OFFSET('Water Data'!$I$27,0,10*ROW('Water Data'!I27)))</f>
        <v/>
      </c>
      <c r="CI33" s="400" t="str">
        <f ca="1">+IF(OFFSET('Water Data'!$I$28,0,10*ROW('Water Data'!I27))="","",OFFSET('Water Data'!$I$28,0,10*ROW('Water Data'!I27)))</f>
        <v/>
      </c>
      <c r="CJ33" s="400" t="str">
        <f ca="1">+IF(OFFSET('Water Data'!$I$29,0,10*ROW('Water Data'!I27))="","",OFFSET('Water Data'!$I$29,0,10*ROW('Water Data'!I27)))</f>
        <v/>
      </c>
      <c r="CK33" s="400" t="str">
        <f ca="1">+IF(OFFSET('Sanitation Data'!$D$28,0,10*ROW('Sanitation Data'!D27))="","",OFFSET('Sanitation Data'!$D$28,0,10*ROW('Sanitation Data'!D27)))</f>
        <v/>
      </c>
      <c r="CL33" s="400" t="str">
        <f ca="1">+IF(OFFSET('Sanitation Data'!$D$29,0,10*ROW('Sanitation Data'!D27))="","",OFFSET('Sanitation Data'!$D$29,0,10*ROW('Sanitation Data'!D27)))</f>
        <v/>
      </c>
      <c r="CM33" s="400" t="str">
        <f ca="1">+IF(OFFSET('Sanitation Data'!$D$30,0,10*ROW('Sanitation Data'!D27))="","",OFFSET('Sanitation Data'!$D$30,0,10*ROW('Sanitation Data'!D27)))</f>
        <v/>
      </c>
      <c r="CN33" s="400" t="str">
        <f ca="1">+IF(OFFSET('Sanitation Data'!$D$31,0,10*ROW('Sanitation Data'!D27))="","",OFFSET('Sanitation Data'!$D$31,0,10*ROW('Sanitation Data'!D27)))</f>
        <v/>
      </c>
      <c r="CO33" s="400" t="str">
        <f ca="1">+IF(OFFSET('Sanitation Data'!$D$32,0,10*ROW('Sanitation Data'!D27))="","",OFFSET('Sanitation Data'!$D$32,0,10*ROW('Sanitation Data'!D27)))</f>
        <v/>
      </c>
      <c r="CP33" s="400" t="str">
        <f ca="1">+IF(OFFSET('Sanitation Data'!$E$28,0,10*ROW('Sanitation Data'!E27))="","",OFFSET('Sanitation Data'!$E$28,0,10*ROW('Sanitation Data'!E27)))</f>
        <v/>
      </c>
      <c r="CQ33" s="400" t="str">
        <f ca="1">+IF(OFFSET('Sanitation Data'!$E$29,0,10*ROW('Sanitation Data'!E27))="","",OFFSET('Sanitation Data'!$E$29,0,10*ROW('Sanitation Data'!E27)))</f>
        <v/>
      </c>
      <c r="CR33" s="400" t="str">
        <f ca="1">+IF(OFFSET('Sanitation Data'!$E$30,0,10*ROW('Sanitation Data'!E27))="","",OFFSET('Sanitation Data'!$E$30,0,10*ROW('Sanitation Data'!E27)))</f>
        <v/>
      </c>
      <c r="CS33" s="400" t="str">
        <f ca="1">+IF(OFFSET('Sanitation Data'!$E$31,0,10*ROW('Sanitation Data'!E27))="","",OFFSET('Sanitation Data'!$E$31,0,10*ROW('Sanitation Data'!E27)))</f>
        <v/>
      </c>
      <c r="CT33" s="400" t="str">
        <f ca="1">+IF(OFFSET('Sanitation Data'!$E$32,0,10*ROW('Sanitation Data'!E27))="","",OFFSET('Sanitation Data'!$E$32,0,10*ROW('Sanitation Data'!E27)))</f>
        <v/>
      </c>
      <c r="CU33" s="400" t="str">
        <f ca="1">+IF(OFFSET('Sanitation Data'!$F$28,0,10*ROW('Sanitation Data'!F27))="","",OFFSET('Sanitation Data'!$F$28,0,10*ROW('Sanitation Data'!F27)))</f>
        <v/>
      </c>
      <c r="CV33" s="400" t="str">
        <f ca="1">+IF(OFFSET('Sanitation Data'!$F$29,0,10*ROW('Sanitation Data'!F27))="","",OFFSET('Sanitation Data'!$F$29,0,10*ROW('Sanitation Data'!F27)))</f>
        <v/>
      </c>
      <c r="CW33" s="400" t="str">
        <f ca="1">+IF(OFFSET('Sanitation Data'!$F$30,0,10*ROW('Sanitation Data'!F27))="","",OFFSET('Sanitation Data'!$F$30,0,10*ROW('Sanitation Data'!F27)))</f>
        <v/>
      </c>
      <c r="CX33" s="400" t="str">
        <f ca="1">+IF(OFFSET('Sanitation Data'!$F$31,0,10*ROW('Sanitation Data'!F27))="","",OFFSET('Sanitation Data'!$F$31,0,10*ROW('Sanitation Data'!F27)))</f>
        <v/>
      </c>
      <c r="CY33" s="400" t="str">
        <f ca="1">+IF(OFFSET('Sanitation Data'!$F$32,0,10*ROW('Sanitation Data'!F27))="","",OFFSET('Sanitation Data'!$F$32,0,10*ROW('Sanitation Data'!F27)))</f>
        <v/>
      </c>
      <c r="CZ33" s="400" t="str">
        <f ca="1">+IF(OFFSET('Sanitation Data'!$G$28,0,10*ROW('Sanitation Data'!G27))="","",OFFSET('Sanitation Data'!$G$28,0,10*ROW('Sanitation Data'!G27)))</f>
        <v/>
      </c>
      <c r="DA33" s="400" t="str">
        <f ca="1">+IF(OFFSET('Sanitation Data'!$G$29,0,10*ROW('Sanitation Data'!G27))="","",OFFSET('Sanitation Data'!$G$29,0,10*ROW('Sanitation Data'!G27)))</f>
        <v/>
      </c>
      <c r="DB33" s="400" t="str">
        <f ca="1">+IF(OFFSET('Sanitation Data'!$G$30,0,10*ROW('Sanitation Data'!G27))="","",OFFSET('Sanitation Data'!$G$30,0,10*ROW('Sanitation Data'!G27)))</f>
        <v/>
      </c>
      <c r="DC33" s="400" t="str">
        <f ca="1">+IF(OFFSET('Sanitation Data'!$G$31,0,10*ROW('Sanitation Data'!G27))="","",OFFSET('Sanitation Data'!$G$31,0,10*ROW('Sanitation Data'!G27)))</f>
        <v/>
      </c>
      <c r="DD33" s="400" t="str">
        <f ca="1">+IF(OFFSET('Sanitation Data'!$G$32,0,10*ROW('Sanitation Data'!G27))="","",OFFSET('Sanitation Data'!$G$32,0,10*ROW('Sanitation Data'!G27)))</f>
        <v/>
      </c>
      <c r="DE33" s="400" t="str">
        <f ca="1">+IF(OFFSET('Sanitation Data'!$H$28,0,10*ROW('Sanitation Data'!H27))="","",OFFSET('Sanitation Data'!$H$28,0,10*ROW('Sanitation Data'!H27)))</f>
        <v/>
      </c>
      <c r="DF33" s="400" t="str">
        <f ca="1">+IF(OFFSET('Sanitation Data'!$H$29,0,10*ROW('Sanitation Data'!H27))="","",OFFSET('Sanitation Data'!$H$29,0,10*ROW('Sanitation Data'!H27)))</f>
        <v/>
      </c>
      <c r="DG33" s="400" t="str">
        <f ca="1">+IF(OFFSET('Sanitation Data'!$H$30,0,10*ROW('Sanitation Data'!H27))="","",OFFSET('Sanitation Data'!$H$30,0,10*ROW('Sanitation Data'!H27)))</f>
        <v/>
      </c>
      <c r="DH33" s="400" t="str">
        <f ca="1">+IF(OFFSET('Sanitation Data'!$H$31,0,10*ROW('Sanitation Data'!H27))="","",OFFSET('Sanitation Data'!$H$31,0,10*ROW('Sanitation Data'!H27)))</f>
        <v/>
      </c>
      <c r="DI33" s="400" t="str">
        <f ca="1">+IF(OFFSET('Sanitation Data'!$H$32,0,10*ROW('Sanitation Data'!H27))="","",OFFSET('Sanitation Data'!$H$32,0,10*ROW('Sanitation Data'!H27)))</f>
        <v/>
      </c>
      <c r="DJ33" s="400" t="str">
        <f ca="1">+IF(OFFSET('Sanitation Data'!$I$28,0,10*ROW('Sanitation Data'!I27))="","",OFFSET('Sanitation Data'!$I$28,0,10*ROW('Sanitation Data'!I27)))</f>
        <v/>
      </c>
      <c r="DK33" s="400" t="str">
        <f ca="1">+IF(OFFSET('Sanitation Data'!$I$29,0,10*ROW('Sanitation Data'!I27))="","",OFFSET('Sanitation Data'!$I$29,0,10*ROW('Sanitation Data'!I27)))</f>
        <v/>
      </c>
      <c r="DL33" s="400" t="str">
        <f ca="1">+IF(OFFSET('Sanitation Data'!$I$30,0,10*ROW('Sanitation Data'!I27))="","",OFFSET('Sanitation Data'!$I$30,0,10*ROW('Sanitation Data'!I27)))</f>
        <v/>
      </c>
      <c r="DM33" s="400" t="str">
        <f ca="1">+IF(OFFSET('Sanitation Data'!$I$31,0,10*ROW('Sanitation Data'!I27))="","",OFFSET('Sanitation Data'!$I$31,0,10*ROW('Sanitation Data'!I27)))</f>
        <v/>
      </c>
      <c r="DN33" s="400" t="str">
        <f ca="1">+IF(OFFSET('Sanitation Data'!$I$32,0,10*ROW('Sanitation Data'!I27))="","",OFFSET('Sanitation Data'!$I$32,0,10*ROW('Sanitation Data'!I27)))</f>
        <v/>
      </c>
      <c r="DO33" s="400" t="str">
        <f ca="1">+IF(OFFSET('Hygiene Data'!$D$11,0,10*ROW('Hygiene Data'!D27))="","",OFFSET('Hygiene Data'!$D$11,0,10*ROW('Hygiene Data'!D27)))</f>
        <v/>
      </c>
      <c r="DP33" s="400" t="str">
        <f ca="1">+IF(OFFSET('Hygiene Data'!$D$12,0,10*ROW('Hygiene Data'!D27))="","",OFFSET('Hygiene Data'!$D$12,0,10*ROW('Hygiene Data'!D27)))</f>
        <v/>
      </c>
      <c r="DQ33" s="400" t="str">
        <f ca="1">+IF(OFFSET('Hygiene Data'!$D$13,0,10*ROW('Hygiene Data'!D27))="","",OFFSET('Hygiene Data'!$D$13,0,10*ROW('Hygiene Data'!D27)))</f>
        <v/>
      </c>
      <c r="DR33" s="400" t="str">
        <f ca="1">+IF(OFFSET('Hygiene Data'!$E$11,0,10*ROW('Hygiene Data'!E27))="","",OFFSET('Hygiene Data'!$E$11,0,10*ROW('Hygiene Data'!E27)))</f>
        <v/>
      </c>
      <c r="DS33" s="400" t="str">
        <f ca="1">+IF(OFFSET('Hygiene Data'!$E$12,0,10*ROW('Hygiene Data'!E27))="","",OFFSET('Hygiene Data'!$E$12,0,10*ROW('Hygiene Data'!E27)))</f>
        <v/>
      </c>
      <c r="DT33" s="400" t="str">
        <f ca="1">+IF(OFFSET('Hygiene Data'!$E$13,0,10*ROW('Hygiene Data'!E27))="","",OFFSET('Hygiene Data'!$E$13,0,10*ROW('Hygiene Data'!E27)))</f>
        <v/>
      </c>
      <c r="DU33" s="400" t="str">
        <f ca="1">+IF(OFFSET('Hygiene Data'!$F$11,0,10*ROW('Hygiene Data'!F27))="","",OFFSET('Hygiene Data'!$F$11,0,10*ROW('Hygiene Data'!F27)))</f>
        <v/>
      </c>
      <c r="DV33" s="400" t="str">
        <f ca="1">+IF(OFFSET('Hygiene Data'!$F$12,0,10*ROW('Hygiene Data'!F27))="","",OFFSET('Hygiene Data'!$F$12,0,10*ROW('Hygiene Data'!F27)))</f>
        <v/>
      </c>
      <c r="DW33" s="400" t="str">
        <f ca="1">+IF(OFFSET('Hygiene Data'!$F$13,0,10*ROW('Hygiene Data'!F27))="","",OFFSET('Hygiene Data'!$F$13,0,10*ROW('Hygiene Data'!F27)))</f>
        <v/>
      </c>
      <c r="DX33" s="400" t="str">
        <f ca="1">+IF(OFFSET('Hygiene Data'!$G$11,0,10*ROW('Hygiene Data'!G27))="","",OFFSET('Hygiene Data'!$G$11,0,10*ROW('Hygiene Data'!G27)))</f>
        <v/>
      </c>
      <c r="DY33" s="400" t="str">
        <f ca="1">+IF(OFFSET('Hygiene Data'!$G$12,0,10*ROW('Hygiene Data'!G27))="","",OFFSET('Hygiene Data'!$G$12,0,10*ROW('Hygiene Data'!G27)))</f>
        <v/>
      </c>
      <c r="DZ33" s="400" t="str">
        <f ca="1">+IF(OFFSET('Hygiene Data'!$G$13,0,10*ROW('Hygiene Data'!G27))="","",OFFSET('Hygiene Data'!$G$13,0,10*ROW('Hygiene Data'!G27)))</f>
        <v/>
      </c>
      <c r="EA33" s="400" t="str">
        <f ca="1">+IF(OFFSET('Hygiene Data'!$H$11,0,10*ROW('Hygiene Data'!H27))="","",OFFSET('Hygiene Data'!$H$11,0,10*ROW('Hygiene Data'!H27)))</f>
        <v/>
      </c>
      <c r="EB33" s="400" t="str">
        <f ca="1">+IF(OFFSET('Hygiene Data'!$H$12,0,10*ROW('Hygiene Data'!H27))="","",OFFSET('Hygiene Data'!$H$12,0,10*ROW('Hygiene Data'!H27)))</f>
        <v/>
      </c>
      <c r="EC33" s="400" t="str">
        <f ca="1">+IF(OFFSET('Hygiene Data'!$H$13,0,10*ROW('Hygiene Data'!H27))="","",OFFSET('Hygiene Data'!$H$13,0,10*ROW('Hygiene Data'!H27)))</f>
        <v/>
      </c>
      <c r="ED33" s="400" t="str">
        <f ca="1">+IF(OFFSET('Hygiene Data'!$I$11,0,10*ROW('Hygiene Data'!I27))="","",OFFSET('Hygiene Data'!$I$11,0,10*ROW('Hygiene Data'!I27)))</f>
        <v/>
      </c>
      <c r="EE33" s="400" t="str">
        <f ca="1">+IF(OFFSET('Hygiene Data'!$I$12,0,10*ROW('Hygiene Data'!I27))="","",OFFSET('Hygiene Data'!$I$12,0,10*ROW('Hygiene Data'!I27)))</f>
        <v/>
      </c>
      <c r="EF33" s="400" t="str">
        <f ca="1">+IF(OFFSET('Hygiene Data'!$I$13,0,10*ROW('Hygiene Data'!I27))="","",OFFSET('Hygiene Data'!$I$13,0,10*ROW('Hygiene Data'!I27)))</f>
        <v/>
      </c>
    </row>
    <row r="34" spans="1:136" x14ac:dyDescent="0.25">
      <c r="A34" s="509" t="str">
        <f ca="1">+IF(OFFSET('Water Data'!$B$2,0,10*ROW('Water Data'!E28))="","",OFFSET('Water Data'!$B$2,0,10*ROW('Water Data'!E28)))</f>
        <v/>
      </c>
      <c r="B34" s="50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36" t="str">
        <f t="shared" ca="1" si="0"/>
        <v/>
      </c>
      <c r="D34" s="53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3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3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3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3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3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3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3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3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3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3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3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3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3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3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3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3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3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3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3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3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3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3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3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3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3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3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3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3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3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3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3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3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3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3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3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3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3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3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3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3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3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3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3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3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3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3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3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3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1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3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3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3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3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3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3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3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3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3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3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3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3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3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3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3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3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400" t="str">
        <f ca="1">+IF(OFFSET('Water Data'!$D$27,0,10*ROW('Water Data'!D28))="","",OFFSET('Water Data'!$D$27,0,10*ROW('Water Data'!D28)))</f>
        <v/>
      </c>
      <c r="BT34" s="400" t="str">
        <f ca="1">+IF(OFFSET('Water Data'!$D$28,0,10*ROW('Water Data'!D28))="","",OFFSET('Water Data'!$D$28,0,10*ROW('Water Data'!D28)))</f>
        <v/>
      </c>
      <c r="BU34" s="400" t="str">
        <f ca="1">+IF(OFFSET('Water Data'!$D$29,0,10*ROW('Water Data'!D28))="","",OFFSET('Water Data'!$D$29,0,10*ROW('Water Data'!D28)))</f>
        <v/>
      </c>
      <c r="BV34" s="400" t="str">
        <f ca="1">+IF(OFFSET('Water Data'!$E$27,0,10*ROW('Water Data'!E28))="","",OFFSET('Water Data'!$E$27,0,10*ROW('Water Data'!E28)))</f>
        <v/>
      </c>
      <c r="BW34" s="400" t="str">
        <f ca="1">+IF(OFFSET('Water Data'!$E$28,0,10*ROW('Water Data'!E28))="","",OFFSET('Water Data'!$E$28,0,10*ROW('Water Data'!E28)))</f>
        <v/>
      </c>
      <c r="BX34" s="400" t="str">
        <f ca="1">+IF(OFFSET('Water Data'!$E$29,0,10*ROW('Water Data'!E28))="","",OFFSET('Water Data'!$E$29,0,10*ROW('Water Data'!E28)))</f>
        <v/>
      </c>
      <c r="BY34" s="400" t="str">
        <f ca="1">+IF(OFFSET('Water Data'!$F$27,0,10*ROW('Water Data'!F28))="","",OFFSET('Water Data'!$F$27,0,10*ROW('Water Data'!F28)))</f>
        <v/>
      </c>
      <c r="BZ34" s="400" t="str">
        <f ca="1">+IF(OFFSET('Water Data'!$F$28,0,10*ROW('Water Data'!F28))="","",OFFSET('Water Data'!$F$28,0,10*ROW('Water Data'!F28)))</f>
        <v/>
      </c>
      <c r="CA34" s="400" t="str">
        <f ca="1">+IF(OFFSET('Water Data'!$F$29,0,10*ROW('Water Data'!F28))="","",OFFSET('Water Data'!$F$29,0,10*ROW('Water Data'!F28)))</f>
        <v/>
      </c>
      <c r="CB34" s="400" t="str">
        <f ca="1">+IF(OFFSET('Water Data'!$G$27,0,10*ROW('Water Data'!G28))="","",OFFSET('Water Data'!$G$27,0,10*ROW('Water Data'!G28)))</f>
        <v/>
      </c>
      <c r="CC34" s="400" t="str">
        <f ca="1">+IF(OFFSET('Water Data'!$G$28,0,10*ROW('Water Data'!G28))="","",OFFSET('Water Data'!$G$28,0,10*ROW('Water Data'!G28)))</f>
        <v/>
      </c>
      <c r="CD34" s="400" t="str">
        <f ca="1">+IF(OFFSET('Water Data'!$G$29,0,10*ROW('Water Data'!G28))="","",OFFSET('Water Data'!$G$29,0,10*ROW('Water Data'!G28)))</f>
        <v/>
      </c>
      <c r="CE34" s="400" t="str">
        <f ca="1">+IF(OFFSET('Water Data'!$H$27,0,10*ROW('Water Data'!H28))="","",OFFSET('Water Data'!$H$27,0,10*ROW('Water Data'!H28)))</f>
        <v/>
      </c>
      <c r="CF34" s="400" t="str">
        <f ca="1">+IF(OFFSET('Water Data'!$H$28,0,10*ROW('Water Data'!H28))="","",OFFSET('Water Data'!$H$28,0,10*ROW('Water Data'!H28)))</f>
        <v/>
      </c>
      <c r="CG34" s="400" t="str">
        <f ca="1">+IF(OFFSET('Water Data'!$H$29,0,10*ROW('Water Data'!H28))="","",OFFSET('Water Data'!$H$29,0,10*ROW('Water Data'!H28)))</f>
        <v/>
      </c>
      <c r="CH34" s="400" t="str">
        <f ca="1">+IF(OFFSET('Water Data'!$I$27,0,10*ROW('Water Data'!I28))="","",OFFSET('Water Data'!$I$27,0,10*ROW('Water Data'!I28)))</f>
        <v/>
      </c>
      <c r="CI34" s="400" t="str">
        <f ca="1">+IF(OFFSET('Water Data'!$I$28,0,10*ROW('Water Data'!I28))="","",OFFSET('Water Data'!$I$28,0,10*ROW('Water Data'!I28)))</f>
        <v/>
      </c>
      <c r="CJ34" s="400" t="str">
        <f ca="1">+IF(OFFSET('Water Data'!$I$29,0,10*ROW('Water Data'!I28))="","",OFFSET('Water Data'!$I$29,0,10*ROW('Water Data'!I28)))</f>
        <v/>
      </c>
      <c r="CK34" s="400" t="str">
        <f ca="1">+IF(OFFSET('Sanitation Data'!$D$28,0,10*ROW('Sanitation Data'!D28))="","",OFFSET('Sanitation Data'!$D$28,0,10*ROW('Sanitation Data'!D28)))</f>
        <v/>
      </c>
      <c r="CL34" s="400" t="str">
        <f ca="1">+IF(OFFSET('Sanitation Data'!$D$29,0,10*ROW('Sanitation Data'!D28))="","",OFFSET('Sanitation Data'!$D$29,0,10*ROW('Sanitation Data'!D28)))</f>
        <v/>
      </c>
      <c r="CM34" s="400" t="str">
        <f ca="1">+IF(OFFSET('Sanitation Data'!$D$30,0,10*ROW('Sanitation Data'!D28))="","",OFFSET('Sanitation Data'!$D$30,0,10*ROW('Sanitation Data'!D28)))</f>
        <v/>
      </c>
      <c r="CN34" s="400" t="str">
        <f ca="1">+IF(OFFSET('Sanitation Data'!$D$31,0,10*ROW('Sanitation Data'!D28))="","",OFFSET('Sanitation Data'!$D$31,0,10*ROW('Sanitation Data'!D28)))</f>
        <v/>
      </c>
      <c r="CO34" s="400" t="str">
        <f ca="1">+IF(OFFSET('Sanitation Data'!$D$32,0,10*ROW('Sanitation Data'!D28))="","",OFFSET('Sanitation Data'!$D$32,0,10*ROW('Sanitation Data'!D28)))</f>
        <v/>
      </c>
      <c r="CP34" s="400" t="str">
        <f ca="1">+IF(OFFSET('Sanitation Data'!$E$28,0,10*ROW('Sanitation Data'!E28))="","",OFFSET('Sanitation Data'!$E$28,0,10*ROW('Sanitation Data'!E28)))</f>
        <v/>
      </c>
      <c r="CQ34" s="400" t="str">
        <f ca="1">+IF(OFFSET('Sanitation Data'!$E$29,0,10*ROW('Sanitation Data'!E28))="","",OFFSET('Sanitation Data'!$E$29,0,10*ROW('Sanitation Data'!E28)))</f>
        <v/>
      </c>
      <c r="CR34" s="400" t="str">
        <f ca="1">+IF(OFFSET('Sanitation Data'!$E$30,0,10*ROW('Sanitation Data'!E28))="","",OFFSET('Sanitation Data'!$E$30,0,10*ROW('Sanitation Data'!E28)))</f>
        <v/>
      </c>
      <c r="CS34" s="400" t="str">
        <f ca="1">+IF(OFFSET('Sanitation Data'!$E$31,0,10*ROW('Sanitation Data'!E28))="","",OFFSET('Sanitation Data'!$E$31,0,10*ROW('Sanitation Data'!E28)))</f>
        <v/>
      </c>
      <c r="CT34" s="400" t="str">
        <f ca="1">+IF(OFFSET('Sanitation Data'!$E$32,0,10*ROW('Sanitation Data'!E28))="","",OFFSET('Sanitation Data'!$E$32,0,10*ROW('Sanitation Data'!E28)))</f>
        <v/>
      </c>
      <c r="CU34" s="400" t="str">
        <f ca="1">+IF(OFFSET('Sanitation Data'!$F$28,0,10*ROW('Sanitation Data'!F28))="","",OFFSET('Sanitation Data'!$F$28,0,10*ROW('Sanitation Data'!F28)))</f>
        <v/>
      </c>
      <c r="CV34" s="400" t="str">
        <f ca="1">+IF(OFFSET('Sanitation Data'!$F$29,0,10*ROW('Sanitation Data'!F28))="","",OFFSET('Sanitation Data'!$F$29,0,10*ROW('Sanitation Data'!F28)))</f>
        <v/>
      </c>
      <c r="CW34" s="400" t="str">
        <f ca="1">+IF(OFFSET('Sanitation Data'!$F$30,0,10*ROW('Sanitation Data'!F28))="","",OFFSET('Sanitation Data'!$F$30,0,10*ROW('Sanitation Data'!F28)))</f>
        <v/>
      </c>
      <c r="CX34" s="400" t="str">
        <f ca="1">+IF(OFFSET('Sanitation Data'!$F$31,0,10*ROW('Sanitation Data'!F28))="","",OFFSET('Sanitation Data'!$F$31,0,10*ROW('Sanitation Data'!F28)))</f>
        <v/>
      </c>
      <c r="CY34" s="400" t="str">
        <f ca="1">+IF(OFFSET('Sanitation Data'!$F$32,0,10*ROW('Sanitation Data'!F28))="","",OFFSET('Sanitation Data'!$F$32,0,10*ROW('Sanitation Data'!F28)))</f>
        <v/>
      </c>
      <c r="CZ34" s="400" t="str">
        <f ca="1">+IF(OFFSET('Sanitation Data'!$G$28,0,10*ROW('Sanitation Data'!G28))="","",OFFSET('Sanitation Data'!$G$28,0,10*ROW('Sanitation Data'!G28)))</f>
        <v/>
      </c>
      <c r="DA34" s="400" t="str">
        <f ca="1">+IF(OFFSET('Sanitation Data'!$G$29,0,10*ROW('Sanitation Data'!G28))="","",OFFSET('Sanitation Data'!$G$29,0,10*ROW('Sanitation Data'!G28)))</f>
        <v/>
      </c>
      <c r="DB34" s="400" t="str">
        <f ca="1">+IF(OFFSET('Sanitation Data'!$G$30,0,10*ROW('Sanitation Data'!G28))="","",OFFSET('Sanitation Data'!$G$30,0,10*ROW('Sanitation Data'!G28)))</f>
        <v/>
      </c>
      <c r="DC34" s="400" t="str">
        <f ca="1">+IF(OFFSET('Sanitation Data'!$G$31,0,10*ROW('Sanitation Data'!G28))="","",OFFSET('Sanitation Data'!$G$31,0,10*ROW('Sanitation Data'!G28)))</f>
        <v/>
      </c>
      <c r="DD34" s="400" t="str">
        <f ca="1">+IF(OFFSET('Sanitation Data'!$G$32,0,10*ROW('Sanitation Data'!G28))="","",OFFSET('Sanitation Data'!$G$32,0,10*ROW('Sanitation Data'!G28)))</f>
        <v/>
      </c>
      <c r="DE34" s="400" t="str">
        <f ca="1">+IF(OFFSET('Sanitation Data'!$H$28,0,10*ROW('Sanitation Data'!H28))="","",OFFSET('Sanitation Data'!$H$28,0,10*ROW('Sanitation Data'!H28)))</f>
        <v/>
      </c>
      <c r="DF34" s="400" t="str">
        <f ca="1">+IF(OFFSET('Sanitation Data'!$H$29,0,10*ROW('Sanitation Data'!H28))="","",OFFSET('Sanitation Data'!$H$29,0,10*ROW('Sanitation Data'!H28)))</f>
        <v/>
      </c>
      <c r="DG34" s="400" t="str">
        <f ca="1">+IF(OFFSET('Sanitation Data'!$H$30,0,10*ROW('Sanitation Data'!H28))="","",OFFSET('Sanitation Data'!$H$30,0,10*ROW('Sanitation Data'!H28)))</f>
        <v/>
      </c>
      <c r="DH34" s="400" t="str">
        <f ca="1">+IF(OFFSET('Sanitation Data'!$H$31,0,10*ROW('Sanitation Data'!H28))="","",OFFSET('Sanitation Data'!$H$31,0,10*ROW('Sanitation Data'!H28)))</f>
        <v/>
      </c>
      <c r="DI34" s="400" t="str">
        <f ca="1">+IF(OFFSET('Sanitation Data'!$H$32,0,10*ROW('Sanitation Data'!H28))="","",OFFSET('Sanitation Data'!$H$32,0,10*ROW('Sanitation Data'!H28)))</f>
        <v/>
      </c>
      <c r="DJ34" s="400" t="str">
        <f ca="1">+IF(OFFSET('Sanitation Data'!$I$28,0,10*ROW('Sanitation Data'!I28))="","",OFFSET('Sanitation Data'!$I$28,0,10*ROW('Sanitation Data'!I28)))</f>
        <v/>
      </c>
      <c r="DK34" s="400" t="str">
        <f ca="1">+IF(OFFSET('Sanitation Data'!$I$29,0,10*ROW('Sanitation Data'!I28))="","",OFFSET('Sanitation Data'!$I$29,0,10*ROW('Sanitation Data'!I28)))</f>
        <v/>
      </c>
      <c r="DL34" s="400" t="str">
        <f ca="1">+IF(OFFSET('Sanitation Data'!$I$30,0,10*ROW('Sanitation Data'!I28))="","",OFFSET('Sanitation Data'!$I$30,0,10*ROW('Sanitation Data'!I28)))</f>
        <v/>
      </c>
      <c r="DM34" s="400" t="str">
        <f ca="1">+IF(OFFSET('Sanitation Data'!$I$31,0,10*ROW('Sanitation Data'!I28))="","",OFFSET('Sanitation Data'!$I$31,0,10*ROW('Sanitation Data'!I28)))</f>
        <v/>
      </c>
      <c r="DN34" s="400" t="str">
        <f ca="1">+IF(OFFSET('Sanitation Data'!$I$32,0,10*ROW('Sanitation Data'!I28))="","",OFFSET('Sanitation Data'!$I$32,0,10*ROW('Sanitation Data'!I28)))</f>
        <v/>
      </c>
      <c r="DO34" s="400" t="str">
        <f ca="1">+IF(OFFSET('Hygiene Data'!$D$11,0,10*ROW('Hygiene Data'!D28))="","",OFFSET('Hygiene Data'!$D$11,0,10*ROW('Hygiene Data'!D28)))</f>
        <v/>
      </c>
      <c r="DP34" s="400" t="str">
        <f ca="1">+IF(OFFSET('Hygiene Data'!$D$12,0,10*ROW('Hygiene Data'!D28))="","",OFFSET('Hygiene Data'!$D$12,0,10*ROW('Hygiene Data'!D28)))</f>
        <v/>
      </c>
      <c r="DQ34" s="400" t="str">
        <f ca="1">+IF(OFFSET('Hygiene Data'!$D$13,0,10*ROW('Hygiene Data'!D28))="","",OFFSET('Hygiene Data'!$D$13,0,10*ROW('Hygiene Data'!D28)))</f>
        <v/>
      </c>
      <c r="DR34" s="400" t="str">
        <f ca="1">+IF(OFFSET('Hygiene Data'!$E$11,0,10*ROW('Hygiene Data'!E28))="","",OFFSET('Hygiene Data'!$E$11,0,10*ROW('Hygiene Data'!E28)))</f>
        <v/>
      </c>
      <c r="DS34" s="400" t="str">
        <f ca="1">+IF(OFFSET('Hygiene Data'!$E$12,0,10*ROW('Hygiene Data'!E28))="","",OFFSET('Hygiene Data'!$E$12,0,10*ROW('Hygiene Data'!E28)))</f>
        <v/>
      </c>
      <c r="DT34" s="400" t="str">
        <f ca="1">+IF(OFFSET('Hygiene Data'!$E$13,0,10*ROW('Hygiene Data'!E28))="","",OFFSET('Hygiene Data'!$E$13,0,10*ROW('Hygiene Data'!E28)))</f>
        <v/>
      </c>
      <c r="DU34" s="400" t="str">
        <f ca="1">+IF(OFFSET('Hygiene Data'!$F$11,0,10*ROW('Hygiene Data'!F28))="","",OFFSET('Hygiene Data'!$F$11,0,10*ROW('Hygiene Data'!F28)))</f>
        <v/>
      </c>
      <c r="DV34" s="400" t="str">
        <f ca="1">+IF(OFFSET('Hygiene Data'!$F$12,0,10*ROW('Hygiene Data'!F28))="","",OFFSET('Hygiene Data'!$F$12,0,10*ROW('Hygiene Data'!F28)))</f>
        <v/>
      </c>
      <c r="DW34" s="400" t="str">
        <f ca="1">+IF(OFFSET('Hygiene Data'!$F$13,0,10*ROW('Hygiene Data'!F28))="","",OFFSET('Hygiene Data'!$F$13,0,10*ROW('Hygiene Data'!F28)))</f>
        <v/>
      </c>
      <c r="DX34" s="400" t="str">
        <f ca="1">+IF(OFFSET('Hygiene Data'!$G$11,0,10*ROW('Hygiene Data'!G28))="","",OFFSET('Hygiene Data'!$G$11,0,10*ROW('Hygiene Data'!G28)))</f>
        <v/>
      </c>
      <c r="DY34" s="400" t="str">
        <f ca="1">+IF(OFFSET('Hygiene Data'!$G$12,0,10*ROW('Hygiene Data'!G28))="","",OFFSET('Hygiene Data'!$G$12,0,10*ROW('Hygiene Data'!G28)))</f>
        <v/>
      </c>
      <c r="DZ34" s="400" t="str">
        <f ca="1">+IF(OFFSET('Hygiene Data'!$G$13,0,10*ROW('Hygiene Data'!G28))="","",OFFSET('Hygiene Data'!$G$13,0,10*ROW('Hygiene Data'!G28)))</f>
        <v/>
      </c>
      <c r="EA34" s="400" t="str">
        <f ca="1">+IF(OFFSET('Hygiene Data'!$H$11,0,10*ROW('Hygiene Data'!H28))="","",OFFSET('Hygiene Data'!$H$11,0,10*ROW('Hygiene Data'!H28)))</f>
        <v/>
      </c>
      <c r="EB34" s="400" t="str">
        <f ca="1">+IF(OFFSET('Hygiene Data'!$H$12,0,10*ROW('Hygiene Data'!H28))="","",OFFSET('Hygiene Data'!$H$12,0,10*ROW('Hygiene Data'!H28)))</f>
        <v/>
      </c>
      <c r="EC34" s="400" t="str">
        <f ca="1">+IF(OFFSET('Hygiene Data'!$H$13,0,10*ROW('Hygiene Data'!H28))="","",OFFSET('Hygiene Data'!$H$13,0,10*ROW('Hygiene Data'!H28)))</f>
        <v/>
      </c>
      <c r="ED34" s="400" t="str">
        <f ca="1">+IF(OFFSET('Hygiene Data'!$I$11,0,10*ROW('Hygiene Data'!I28))="","",OFFSET('Hygiene Data'!$I$11,0,10*ROW('Hygiene Data'!I28)))</f>
        <v/>
      </c>
      <c r="EE34" s="400" t="str">
        <f ca="1">+IF(OFFSET('Hygiene Data'!$I$12,0,10*ROW('Hygiene Data'!I28))="","",OFFSET('Hygiene Data'!$I$12,0,10*ROW('Hygiene Data'!I28)))</f>
        <v/>
      </c>
      <c r="EF34" s="400" t="str">
        <f ca="1">+IF(OFFSET('Hygiene Data'!$I$13,0,10*ROW('Hygiene Data'!I28))="","",OFFSET('Hygiene Data'!$I$13,0,10*ROW('Hygiene Data'!I28)))</f>
        <v/>
      </c>
    </row>
    <row r="35" spans="1:136" x14ac:dyDescent="0.25">
      <c r="A35" s="509" t="str">
        <f ca="1">+IF(OFFSET('Water Data'!$B$2,0,10*ROW('Water Data'!E29))="","",OFFSET('Water Data'!$B$2,0,10*ROW('Water Data'!E29)))</f>
        <v/>
      </c>
      <c r="B35" s="50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36" t="str">
        <f t="shared" ca="1" si="0"/>
        <v/>
      </c>
      <c r="D35" s="53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3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3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3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3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3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3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3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3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3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3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3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3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3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3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3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3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3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3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3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3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3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3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3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3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3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3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3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3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3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3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3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3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3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3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3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3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3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3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3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3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3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3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3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3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3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3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3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3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1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3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3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3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3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3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3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3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3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3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3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3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3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3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3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3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3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400" t="str">
        <f ca="1">+IF(OFFSET('Water Data'!$D$27,0,10*ROW('Water Data'!D29))="","",OFFSET('Water Data'!$D$27,0,10*ROW('Water Data'!D29)))</f>
        <v/>
      </c>
      <c r="BT35" s="400" t="str">
        <f ca="1">+IF(OFFSET('Water Data'!$D$28,0,10*ROW('Water Data'!D29))="","",OFFSET('Water Data'!$D$28,0,10*ROW('Water Data'!D29)))</f>
        <v/>
      </c>
      <c r="BU35" s="400" t="str">
        <f ca="1">+IF(OFFSET('Water Data'!$D$29,0,10*ROW('Water Data'!D29))="","",OFFSET('Water Data'!$D$29,0,10*ROW('Water Data'!D29)))</f>
        <v/>
      </c>
      <c r="BV35" s="400" t="str">
        <f ca="1">+IF(OFFSET('Water Data'!$E$27,0,10*ROW('Water Data'!E29))="","",OFFSET('Water Data'!$E$27,0,10*ROW('Water Data'!E29)))</f>
        <v/>
      </c>
      <c r="BW35" s="400" t="str">
        <f ca="1">+IF(OFFSET('Water Data'!$E$28,0,10*ROW('Water Data'!E29))="","",OFFSET('Water Data'!$E$28,0,10*ROW('Water Data'!E29)))</f>
        <v/>
      </c>
      <c r="BX35" s="400" t="str">
        <f ca="1">+IF(OFFSET('Water Data'!$E$29,0,10*ROW('Water Data'!E29))="","",OFFSET('Water Data'!$E$29,0,10*ROW('Water Data'!E29)))</f>
        <v/>
      </c>
      <c r="BY35" s="400" t="str">
        <f ca="1">+IF(OFFSET('Water Data'!$F$27,0,10*ROW('Water Data'!F29))="","",OFFSET('Water Data'!$F$27,0,10*ROW('Water Data'!F29)))</f>
        <v/>
      </c>
      <c r="BZ35" s="400" t="str">
        <f ca="1">+IF(OFFSET('Water Data'!$F$28,0,10*ROW('Water Data'!F29))="","",OFFSET('Water Data'!$F$28,0,10*ROW('Water Data'!F29)))</f>
        <v/>
      </c>
      <c r="CA35" s="400" t="str">
        <f ca="1">+IF(OFFSET('Water Data'!$F$29,0,10*ROW('Water Data'!F29))="","",OFFSET('Water Data'!$F$29,0,10*ROW('Water Data'!F29)))</f>
        <v/>
      </c>
      <c r="CB35" s="400" t="str">
        <f ca="1">+IF(OFFSET('Water Data'!$G$27,0,10*ROW('Water Data'!G29))="","",OFFSET('Water Data'!$G$27,0,10*ROW('Water Data'!G29)))</f>
        <v/>
      </c>
      <c r="CC35" s="400" t="str">
        <f ca="1">+IF(OFFSET('Water Data'!$G$28,0,10*ROW('Water Data'!G29))="","",OFFSET('Water Data'!$G$28,0,10*ROW('Water Data'!G29)))</f>
        <v/>
      </c>
      <c r="CD35" s="400" t="str">
        <f ca="1">+IF(OFFSET('Water Data'!$G$29,0,10*ROW('Water Data'!G29))="","",OFFSET('Water Data'!$G$29,0,10*ROW('Water Data'!G29)))</f>
        <v/>
      </c>
      <c r="CE35" s="400" t="str">
        <f ca="1">+IF(OFFSET('Water Data'!$H$27,0,10*ROW('Water Data'!H29))="","",OFFSET('Water Data'!$H$27,0,10*ROW('Water Data'!H29)))</f>
        <v/>
      </c>
      <c r="CF35" s="400" t="str">
        <f ca="1">+IF(OFFSET('Water Data'!$H$28,0,10*ROW('Water Data'!H29))="","",OFFSET('Water Data'!$H$28,0,10*ROW('Water Data'!H29)))</f>
        <v/>
      </c>
      <c r="CG35" s="400" t="str">
        <f ca="1">+IF(OFFSET('Water Data'!$H$29,0,10*ROW('Water Data'!H29))="","",OFFSET('Water Data'!$H$29,0,10*ROW('Water Data'!H29)))</f>
        <v/>
      </c>
      <c r="CH35" s="400" t="str">
        <f ca="1">+IF(OFFSET('Water Data'!$I$27,0,10*ROW('Water Data'!I29))="","",OFFSET('Water Data'!$I$27,0,10*ROW('Water Data'!I29)))</f>
        <v/>
      </c>
      <c r="CI35" s="400" t="str">
        <f ca="1">+IF(OFFSET('Water Data'!$I$28,0,10*ROW('Water Data'!I29))="","",OFFSET('Water Data'!$I$28,0,10*ROW('Water Data'!I29)))</f>
        <v/>
      </c>
      <c r="CJ35" s="400" t="str">
        <f ca="1">+IF(OFFSET('Water Data'!$I$29,0,10*ROW('Water Data'!I29))="","",OFFSET('Water Data'!$I$29,0,10*ROW('Water Data'!I29)))</f>
        <v/>
      </c>
      <c r="CK35" s="400" t="str">
        <f ca="1">+IF(OFFSET('Sanitation Data'!$D$28,0,10*ROW('Sanitation Data'!D29))="","",OFFSET('Sanitation Data'!$D$28,0,10*ROW('Sanitation Data'!D29)))</f>
        <v/>
      </c>
      <c r="CL35" s="400" t="str">
        <f ca="1">+IF(OFFSET('Sanitation Data'!$D$29,0,10*ROW('Sanitation Data'!D29))="","",OFFSET('Sanitation Data'!$D$29,0,10*ROW('Sanitation Data'!D29)))</f>
        <v/>
      </c>
      <c r="CM35" s="400" t="str">
        <f ca="1">+IF(OFFSET('Sanitation Data'!$D$30,0,10*ROW('Sanitation Data'!D29))="","",OFFSET('Sanitation Data'!$D$30,0,10*ROW('Sanitation Data'!D29)))</f>
        <v/>
      </c>
      <c r="CN35" s="400" t="str">
        <f ca="1">+IF(OFFSET('Sanitation Data'!$D$31,0,10*ROW('Sanitation Data'!D29))="","",OFFSET('Sanitation Data'!$D$31,0,10*ROW('Sanitation Data'!D29)))</f>
        <v/>
      </c>
      <c r="CO35" s="400" t="str">
        <f ca="1">+IF(OFFSET('Sanitation Data'!$D$32,0,10*ROW('Sanitation Data'!D29))="","",OFFSET('Sanitation Data'!$D$32,0,10*ROW('Sanitation Data'!D29)))</f>
        <v/>
      </c>
      <c r="CP35" s="400" t="str">
        <f ca="1">+IF(OFFSET('Sanitation Data'!$E$28,0,10*ROW('Sanitation Data'!E29))="","",OFFSET('Sanitation Data'!$E$28,0,10*ROW('Sanitation Data'!E29)))</f>
        <v/>
      </c>
      <c r="CQ35" s="400" t="str">
        <f ca="1">+IF(OFFSET('Sanitation Data'!$E$29,0,10*ROW('Sanitation Data'!E29))="","",OFFSET('Sanitation Data'!$E$29,0,10*ROW('Sanitation Data'!E29)))</f>
        <v/>
      </c>
      <c r="CR35" s="400" t="str">
        <f ca="1">+IF(OFFSET('Sanitation Data'!$E$30,0,10*ROW('Sanitation Data'!E29))="","",OFFSET('Sanitation Data'!$E$30,0,10*ROW('Sanitation Data'!E29)))</f>
        <v/>
      </c>
      <c r="CS35" s="400" t="str">
        <f ca="1">+IF(OFFSET('Sanitation Data'!$E$31,0,10*ROW('Sanitation Data'!E29))="","",OFFSET('Sanitation Data'!$E$31,0,10*ROW('Sanitation Data'!E29)))</f>
        <v/>
      </c>
      <c r="CT35" s="400" t="str">
        <f ca="1">+IF(OFFSET('Sanitation Data'!$E$32,0,10*ROW('Sanitation Data'!E29))="","",OFFSET('Sanitation Data'!$E$32,0,10*ROW('Sanitation Data'!E29)))</f>
        <v/>
      </c>
      <c r="CU35" s="400" t="str">
        <f ca="1">+IF(OFFSET('Sanitation Data'!$F$28,0,10*ROW('Sanitation Data'!F29))="","",OFFSET('Sanitation Data'!$F$28,0,10*ROW('Sanitation Data'!F29)))</f>
        <v/>
      </c>
      <c r="CV35" s="400" t="str">
        <f ca="1">+IF(OFFSET('Sanitation Data'!$F$29,0,10*ROW('Sanitation Data'!F29))="","",OFFSET('Sanitation Data'!$F$29,0,10*ROW('Sanitation Data'!F29)))</f>
        <v/>
      </c>
      <c r="CW35" s="400" t="str">
        <f ca="1">+IF(OFFSET('Sanitation Data'!$F$30,0,10*ROW('Sanitation Data'!F29))="","",OFFSET('Sanitation Data'!$F$30,0,10*ROW('Sanitation Data'!F29)))</f>
        <v/>
      </c>
      <c r="CX35" s="400" t="str">
        <f ca="1">+IF(OFFSET('Sanitation Data'!$F$31,0,10*ROW('Sanitation Data'!F29))="","",OFFSET('Sanitation Data'!$F$31,0,10*ROW('Sanitation Data'!F29)))</f>
        <v/>
      </c>
      <c r="CY35" s="400" t="str">
        <f ca="1">+IF(OFFSET('Sanitation Data'!$F$32,0,10*ROW('Sanitation Data'!F29))="","",OFFSET('Sanitation Data'!$F$32,0,10*ROW('Sanitation Data'!F29)))</f>
        <v/>
      </c>
      <c r="CZ35" s="400" t="str">
        <f ca="1">+IF(OFFSET('Sanitation Data'!$G$28,0,10*ROW('Sanitation Data'!G29))="","",OFFSET('Sanitation Data'!$G$28,0,10*ROW('Sanitation Data'!G29)))</f>
        <v/>
      </c>
      <c r="DA35" s="400" t="str">
        <f ca="1">+IF(OFFSET('Sanitation Data'!$G$29,0,10*ROW('Sanitation Data'!G29))="","",OFFSET('Sanitation Data'!$G$29,0,10*ROW('Sanitation Data'!G29)))</f>
        <v/>
      </c>
      <c r="DB35" s="400" t="str">
        <f ca="1">+IF(OFFSET('Sanitation Data'!$G$30,0,10*ROW('Sanitation Data'!G29))="","",OFFSET('Sanitation Data'!$G$30,0,10*ROW('Sanitation Data'!G29)))</f>
        <v/>
      </c>
      <c r="DC35" s="400" t="str">
        <f ca="1">+IF(OFFSET('Sanitation Data'!$G$31,0,10*ROW('Sanitation Data'!G29))="","",OFFSET('Sanitation Data'!$G$31,0,10*ROW('Sanitation Data'!G29)))</f>
        <v/>
      </c>
      <c r="DD35" s="400" t="str">
        <f ca="1">+IF(OFFSET('Sanitation Data'!$G$32,0,10*ROW('Sanitation Data'!G29))="","",OFFSET('Sanitation Data'!$G$32,0,10*ROW('Sanitation Data'!G29)))</f>
        <v/>
      </c>
      <c r="DE35" s="400" t="str">
        <f ca="1">+IF(OFFSET('Sanitation Data'!$H$28,0,10*ROW('Sanitation Data'!H29))="","",OFFSET('Sanitation Data'!$H$28,0,10*ROW('Sanitation Data'!H29)))</f>
        <v/>
      </c>
      <c r="DF35" s="400" t="str">
        <f ca="1">+IF(OFFSET('Sanitation Data'!$H$29,0,10*ROW('Sanitation Data'!H29))="","",OFFSET('Sanitation Data'!$H$29,0,10*ROW('Sanitation Data'!H29)))</f>
        <v/>
      </c>
      <c r="DG35" s="400" t="str">
        <f ca="1">+IF(OFFSET('Sanitation Data'!$H$30,0,10*ROW('Sanitation Data'!H29))="","",OFFSET('Sanitation Data'!$H$30,0,10*ROW('Sanitation Data'!H29)))</f>
        <v/>
      </c>
      <c r="DH35" s="400" t="str">
        <f ca="1">+IF(OFFSET('Sanitation Data'!$H$31,0,10*ROW('Sanitation Data'!H29))="","",OFFSET('Sanitation Data'!$H$31,0,10*ROW('Sanitation Data'!H29)))</f>
        <v/>
      </c>
      <c r="DI35" s="400" t="str">
        <f ca="1">+IF(OFFSET('Sanitation Data'!$H$32,0,10*ROW('Sanitation Data'!H29))="","",OFFSET('Sanitation Data'!$H$32,0,10*ROW('Sanitation Data'!H29)))</f>
        <v/>
      </c>
      <c r="DJ35" s="400" t="str">
        <f ca="1">+IF(OFFSET('Sanitation Data'!$I$28,0,10*ROW('Sanitation Data'!I29))="","",OFFSET('Sanitation Data'!$I$28,0,10*ROW('Sanitation Data'!I29)))</f>
        <v/>
      </c>
      <c r="DK35" s="400" t="str">
        <f ca="1">+IF(OFFSET('Sanitation Data'!$I$29,0,10*ROW('Sanitation Data'!I29))="","",OFFSET('Sanitation Data'!$I$29,0,10*ROW('Sanitation Data'!I29)))</f>
        <v/>
      </c>
      <c r="DL35" s="400" t="str">
        <f ca="1">+IF(OFFSET('Sanitation Data'!$I$30,0,10*ROW('Sanitation Data'!I29))="","",OFFSET('Sanitation Data'!$I$30,0,10*ROW('Sanitation Data'!I29)))</f>
        <v/>
      </c>
      <c r="DM35" s="400" t="str">
        <f ca="1">+IF(OFFSET('Sanitation Data'!$I$31,0,10*ROW('Sanitation Data'!I29))="","",OFFSET('Sanitation Data'!$I$31,0,10*ROW('Sanitation Data'!I29)))</f>
        <v/>
      </c>
      <c r="DN35" s="400" t="str">
        <f ca="1">+IF(OFFSET('Sanitation Data'!$I$32,0,10*ROW('Sanitation Data'!I29))="","",OFFSET('Sanitation Data'!$I$32,0,10*ROW('Sanitation Data'!I29)))</f>
        <v/>
      </c>
      <c r="DO35" s="400" t="str">
        <f ca="1">+IF(OFFSET('Hygiene Data'!$D$11,0,10*ROW('Hygiene Data'!D29))="","",OFFSET('Hygiene Data'!$D$11,0,10*ROW('Hygiene Data'!D29)))</f>
        <v/>
      </c>
      <c r="DP35" s="400" t="str">
        <f ca="1">+IF(OFFSET('Hygiene Data'!$D$12,0,10*ROW('Hygiene Data'!D29))="","",OFFSET('Hygiene Data'!$D$12,0,10*ROW('Hygiene Data'!D29)))</f>
        <v/>
      </c>
      <c r="DQ35" s="400" t="str">
        <f ca="1">+IF(OFFSET('Hygiene Data'!$D$13,0,10*ROW('Hygiene Data'!D29))="","",OFFSET('Hygiene Data'!$D$13,0,10*ROW('Hygiene Data'!D29)))</f>
        <v/>
      </c>
      <c r="DR35" s="400" t="str">
        <f ca="1">+IF(OFFSET('Hygiene Data'!$E$11,0,10*ROW('Hygiene Data'!E29))="","",OFFSET('Hygiene Data'!$E$11,0,10*ROW('Hygiene Data'!E29)))</f>
        <v/>
      </c>
      <c r="DS35" s="400" t="str">
        <f ca="1">+IF(OFFSET('Hygiene Data'!$E$12,0,10*ROW('Hygiene Data'!E29))="","",OFFSET('Hygiene Data'!$E$12,0,10*ROW('Hygiene Data'!E29)))</f>
        <v/>
      </c>
      <c r="DT35" s="400" t="str">
        <f ca="1">+IF(OFFSET('Hygiene Data'!$E$13,0,10*ROW('Hygiene Data'!E29))="","",OFFSET('Hygiene Data'!$E$13,0,10*ROW('Hygiene Data'!E29)))</f>
        <v/>
      </c>
      <c r="DU35" s="400" t="str">
        <f ca="1">+IF(OFFSET('Hygiene Data'!$F$11,0,10*ROW('Hygiene Data'!F29))="","",OFFSET('Hygiene Data'!$F$11,0,10*ROW('Hygiene Data'!F29)))</f>
        <v/>
      </c>
      <c r="DV35" s="400" t="str">
        <f ca="1">+IF(OFFSET('Hygiene Data'!$F$12,0,10*ROW('Hygiene Data'!F29))="","",OFFSET('Hygiene Data'!$F$12,0,10*ROW('Hygiene Data'!F29)))</f>
        <v/>
      </c>
      <c r="DW35" s="400" t="str">
        <f ca="1">+IF(OFFSET('Hygiene Data'!$F$13,0,10*ROW('Hygiene Data'!F29))="","",OFFSET('Hygiene Data'!$F$13,0,10*ROW('Hygiene Data'!F29)))</f>
        <v/>
      </c>
      <c r="DX35" s="400" t="str">
        <f ca="1">+IF(OFFSET('Hygiene Data'!$G$11,0,10*ROW('Hygiene Data'!G29))="","",OFFSET('Hygiene Data'!$G$11,0,10*ROW('Hygiene Data'!G29)))</f>
        <v/>
      </c>
      <c r="DY35" s="400" t="str">
        <f ca="1">+IF(OFFSET('Hygiene Data'!$G$12,0,10*ROW('Hygiene Data'!G29))="","",OFFSET('Hygiene Data'!$G$12,0,10*ROW('Hygiene Data'!G29)))</f>
        <v/>
      </c>
      <c r="DZ35" s="400" t="str">
        <f ca="1">+IF(OFFSET('Hygiene Data'!$G$13,0,10*ROW('Hygiene Data'!G29))="","",OFFSET('Hygiene Data'!$G$13,0,10*ROW('Hygiene Data'!G29)))</f>
        <v/>
      </c>
      <c r="EA35" s="400" t="str">
        <f ca="1">+IF(OFFSET('Hygiene Data'!$H$11,0,10*ROW('Hygiene Data'!H29))="","",OFFSET('Hygiene Data'!$H$11,0,10*ROW('Hygiene Data'!H29)))</f>
        <v/>
      </c>
      <c r="EB35" s="400" t="str">
        <f ca="1">+IF(OFFSET('Hygiene Data'!$H$12,0,10*ROW('Hygiene Data'!H29))="","",OFFSET('Hygiene Data'!$H$12,0,10*ROW('Hygiene Data'!H29)))</f>
        <v/>
      </c>
      <c r="EC35" s="400" t="str">
        <f ca="1">+IF(OFFSET('Hygiene Data'!$H$13,0,10*ROW('Hygiene Data'!H29))="","",OFFSET('Hygiene Data'!$H$13,0,10*ROW('Hygiene Data'!H29)))</f>
        <v/>
      </c>
      <c r="ED35" s="400" t="str">
        <f ca="1">+IF(OFFSET('Hygiene Data'!$I$11,0,10*ROW('Hygiene Data'!I29))="","",OFFSET('Hygiene Data'!$I$11,0,10*ROW('Hygiene Data'!I29)))</f>
        <v/>
      </c>
      <c r="EE35" s="400" t="str">
        <f ca="1">+IF(OFFSET('Hygiene Data'!$I$12,0,10*ROW('Hygiene Data'!I29))="","",OFFSET('Hygiene Data'!$I$12,0,10*ROW('Hygiene Data'!I29)))</f>
        <v/>
      </c>
      <c r="EF35" s="400" t="str">
        <f ca="1">+IF(OFFSET('Hygiene Data'!$I$13,0,10*ROW('Hygiene Data'!I29))="","",OFFSET('Hygiene Data'!$I$13,0,10*ROW('Hygiene Data'!I29)))</f>
        <v/>
      </c>
    </row>
    <row r="36" spans="1:136" x14ac:dyDescent="0.25">
      <c r="A36" s="509" t="str">
        <f ca="1">+IF(OFFSET('Water Data'!$B$2,0,10*ROW('Water Data'!E30))="","",OFFSET('Water Data'!$B$2,0,10*ROW('Water Data'!E30)))</f>
        <v/>
      </c>
      <c r="B36" s="50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36" t="str">
        <f t="shared" ca="1" si="0"/>
        <v/>
      </c>
      <c r="D36" s="53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3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3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3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3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3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3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3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3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3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3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3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3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3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3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3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3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3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3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3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3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3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3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3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3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3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3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3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3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3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3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3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3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3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3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3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3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3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3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3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3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3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3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3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3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3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3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3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3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1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3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3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3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3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3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3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3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3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3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3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3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3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3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3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3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3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400" t="str">
        <f ca="1">+IF(OFFSET('Water Data'!$D$27,0,10*ROW('Water Data'!D30))="","",OFFSET('Water Data'!$D$27,0,10*ROW('Water Data'!D30)))</f>
        <v/>
      </c>
      <c r="BT36" s="400" t="str">
        <f ca="1">+IF(OFFSET('Water Data'!$D$28,0,10*ROW('Water Data'!D30))="","",OFFSET('Water Data'!$D$28,0,10*ROW('Water Data'!D30)))</f>
        <v/>
      </c>
      <c r="BU36" s="400" t="str">
        <f ca="1">+IF(OFFSET('Water Data'!$D$29,0,10*ROW('Water Data'!D30))="","",OFFSET('Water Data'!$D$29,0,10*ROW('Water Data'!D30)))</f>
        <v/>
      </c>
      <c r="BV36" s="400" t="str">
        <f ca="1">+IF(OFFSET('Water Data'!$E$27,0,10*ROW('Water Data'!E30))="","",OFFSET('Water Data'!$E$27,0,10*ROW('Water Data'!E30)))</f>
        <v/>
      </c>
      <c r="BW36" s="400" t="str">
        <f ca="1">+IF(OFFSET('Water Data'!$E$28,0,10*ROW('Water Data'!E30))="","",OFFSET('Water Data'!$E$28,0,10*ROW('Water Data'!E30)))</f>
        <v/>
      </c>
      <c r="BX36" s="400" t="str">
        <f ca="1">+IF(OFFSET('Water Data'!$E$29,0,10*ROW('Water Data'!E30))="","",OFFSET('Water Data'!$E$29,0,10*ROW('Water Data'!E30)))</f>
        <v/>
      </c>
      <c r="BY36" s="400" t="str">
        <f ca="1">+IF(OFFSET('Water Data'!$F$27,0,10*ROW('Water Data'!F30))="","",OFFSET('Water Data'!$F$27,0,10*ROW('Water Data'!F30)))</f>
        <v/>
      </c>
      <c r="BZ36" s="400" t="str">
        <f ca="1">+IF(OFFSET('Water Data'!$F$28,0,10*ROW('Water Data'!F30))="","",OFFSET('Water Data'!$F$28,0,10*ROW('Water Data'!F30)))</f>
        <v/>
      </c>
      <c r="CA36" s="400" t="str">
        <f ca="1">+IF(OFFSET('Water Data'!$F$29,0,10*ROW('Water Data'!F30))="","",OFFSET('Water Data'!$F$29,0,10*ROW('Water Data'!F30)))</f>
        <v/>
      </c>
      <c r="CB36" s="400" t="str">
        <f ca="1">+IF(OFFSET('Water Data'!$G$27,0,10*ROW('Water Data'!G30))="","",OFFSET('Water Data'!$G$27,0,10*ROW('Water Data'!G30)))</f>
        <v/>
      </c>
      <c r="CC36" s="400" t="str">
        <f ca="1">+IF(OFFSET('Water Data'!$G$28,0,10*ROW('Water Data'!G30))="","",OFFSET('Water Data'!$G$28,0,10*ROW('Water Data'!G30)))</f>
        <v/>
      </c>
      <c r="CD36" s="400" t="str">
        <f ca="1">+IF(OFFSET('Water Data'!$G$29,0,10*ROW('Water Data'!G30))="","",OFFSET('Water Data'!$G$29,0,10*ROW('Water Data'!G30)))</f>
        <v/>
      </c>
      <c r="CE36" s="400" t="str">
        <f ca="1">+IF(OFFSET('Water Data'!$H$27,0,10*ROW('Water Data'!H30))="","",OFFSET('Water Data'!$H$27,0,10*ROW('Water Data'!H30)))</f>
        <v/>
      </c>
      <c r="CF36" s="400" t="str">
        <f ca="1">+IF(OFFSET('Water Data'!$H$28,0,10*ROW('Water Data'!H30))="","",OFFSET('Water Data'!$H$28,0,10*ROW('Water Data'!H30)))</f>
        <v/>
      </c>
      <c r="CG36" s="400" t="str">
        <f ca="1">+IF(OFFSET('Water Data'!$H$29,0,10*ROW('Water Data'!H30))="","",OFFSET('Water Data'!$H$29,0,10*ROW('Water Data'!H30)))</f>
        <v/>
      </c>
      <c r="CH36" s="400" t="str">
        <f ca="1">+IF(OFFSET('Water Data'!$I$27,0,10*ROW('Water Data'!I30))="","",OFFSET('Water Data'!$I$27,0,10*ROW('Water Data'!I30)))</f>
        <v/>
      </c>
      <c r="CI36" s="400" t="str">
        <f ca="1">+IF(OFFSET('Water Data'!$I$28,0,10*ROW('Water Data'!I30))="","",OFFSET('Water Data'!$I$28,0,10*ROW('Water Data'!I30)))</f>
        <v/>
      </c>
      <c r="CJ36" s="400" t="str">
        <f ca="1">+IF(OFFSET('Water Data'!$I$29,0,10*ROW('Water Data'!I30))="","",OFFSET('Water Data'!$I$29,0,10*ROW('Water Data'!I30)))</f>
        <v/>
      </c>
      <c r="CK36" s="400" t="str">
        <f ca="1">+IF(OFFSET('Sanitation Data'!$D$28,0,10*ROW('Sanitation Data'!D30))="","",OFFSET('Sanitation Data'!$D$28,0,10*ROW('Sanitation Data'!D30)))</f>
        <v/>
      </c>
      <c r="CL36" s="400" t="str">
        <f ca="1">+IF(OFFSET('Sanitation Data'!$D$29,0,10*ROW('Sanitation Data'!D30))="","",OFFSET('Sanitation Data'!$D$29,0,10*ROW('Sanitation Data'!D30)))</f>
        <v/>
      </c>
      <c r="CM36" s="400" t="str">
        <f ca="1">+IF(OFFSET('Sanitation Data'!$D$30,0,10*ROW('Sanitation Data'!D30))="","",OFFSET('Sanitation Data'!$D$30,0,10*ROW('Sanitation Data'!D30)))</f>
        <v/>
      </c>
      <c r="CN36" s="400" t="str">
        <f ca="1">+IF(OFFSET('Sanitation Data'!$D$31,0,10*ROW('Sanitation Data'!D30))="","",OFFSET('Sanitation Data'!$D$31,0,10*ROW('Sanitation Data'!D30)))</f>
        <v/>
      </c>
      <c r="CO36" s="400" t="str">
        <f ca="1">+IF(OFFSET('Sanitation Data'!$D$32,0,10*ROW('Sanitation Data'!D30))="","",OFFSET('Sanitation Data'!$D$32,0,10*ROW('Sanitation Data'!D30)))</f>
        <v/>
      </c>
      <c r="CP36" s="400" t="str">
        <f ca="1">+IF(OFFSET('Sanitation Data'!$E$28,0,10*ROW('Sanitation Data'!E30))="","",OFFSET('Sanitation Data'!$E$28,0,10*ROW('Sanitation Data'!E30)))</f>
        <v/>
      </c>
      <c r="CQ36" s="400" t="str">
        <f ca="1">+IF(OFFSET('Sanitation Data'!$E$29,0,10*ROW('Sanitation Data'!E30))="","",OFFSET('Sanitation Data'!$E$29,0,10*ROW('Sanitation Data'!E30)))</f>
        <v/>
      </c>
      <c r="CR36" s="400" t="str">
        <f ca="1">+IF(OFFSET('Sanitation Data'!$E$30,0,10*ROW('Sanitation Data'!E30))="","",OFFSET('Sanitation Data'!$E$30,0,10*ROW('Sanitation Data'!E30)))</f>
        <v/>
      </c>
      <c r="CS36" s="400" t="str">
        <f ca="1">+IF(OFFSET('Sanitation Data'!$E$31,0,10*ROW('Sanitation Data'!E30))="","",OFFSET('Sanitation Data'!$E$31,0,10*ROW('Sanitation Data'!E30)))</f>
        <v/>
      </c>
      <c r="CT36" s="400" t="str">
        <f ca="1">+IF(OFFSET('Sanitation Data'!$E$32,0,10*ROW('Sanitation Data'!E30))="","",OFFSET('Sanitation Data'!$E$32,0,10*ROW('Sanitation Data'!E30)))</f>
        <v/>
      </c>
      <c r="CU36" s="400" t="str">
        <f ca="1">+IF(OFFSET('Sanitation Data'!$F$28,0,10*ROW('Sanitation Data'!F30))="","",OFFSET('Sanitation Data'!$F$28,0,10*ROW('Sanitation Data'!F30)))</f>
        <v/>
      </c>
      <c r="CV36" s="400" t="str">
        <f ca="1">+IF(OFFSET('Sanitation Data'!$F$29,0,10*ROW('Sanitation Data'!F30))="","",OFFSET('Sanitation Data'!$F$29,0,10*ROW('Sanitation Data'!F30)))</f>
        <v/>
      </c>
      <c r="CW36" s="400" t="str">
        <f ca="1">+IF(OFFSET('Sanitation Data'!$F$30,0,10*ROW('Sanitation Data'!F30))="","",OFFSET('Sanitation Data'!$F$30,0,10*ROW('Sanitation Data'!F30)))</f>
        <v/>
      </c>
      <c r="CX36" s="400" t="str">
        <f ca="1">+IF(OFFSET('Sanitation Data'!$F$31,0,10*ROW('Sanitation Data'!F30))="","",OFFSET('Sanitation Data'!$F$31,0,10*ROW('Sanitation Data'!F30)))</f>
        <v/>
      </c>
      <c r="CY36" s="400" t="str">
        <f ca="1">+IF(OFFSET('Sanitation Data'!$F$32,0,10*ROW('Sanitation Data'!F30))="","",OFFSET('Sanitation Data'!$F$32,0,10*ROW('Sanitation Data'!F30)))</f>
        <v/>
      </c>
      <c r="CZ36" s="400" t="str">
        <f ca="1">+IF(OFFSET('Sanitation Data'!$G$28,0,10*ROW('Sanitation Data'!G30))="","",OFFSET('Sanitation Data'!$G$28,0,10*ROW('Sanitation Data'!G30)))</f>
        <v/>
      </c>
      <c r="DA36" s="400" t="str">
        <f ca="1">+IF(OFFSET('Sanitation Data'!$G$29,0,10*ROW('Sanitation Data'!G30))="","",OFFSET('Sanitation Data'!$G$29,0,10*ROW('Sanitation Data'!G30)))</f>
        <v/>
      </c>
      <c r="DB36" s="400" t="str">
        <f ca="1">+IF(OFFSET('Sanitation Data'!$G$30,0,10*ROW('Sanitation Data'!G30))="","",OFFSET('Sanitation Data'!$G$30,0,10*ROW('Sanitation Data'!G30)))</f>
        <v/>
      </c>
      <c r="DC36" s="400" t="str">
        <f ca="1">+IF(OFFSET('Sanitation Data'!$G$31,0,10*ROW('Sanitation Data'!G30))="","",OFFSET('Sanitation Data'!$G$31,0,10*ROW('Sanitation Data'!G30)))</f>
        <v/>
      </c>
      <c r="DD36" s="400" t="str">
        <f ca="1">+IF(OFFSET('Sanitation Data'!$G$32,0,10*ROW('Sanitation Data'!G30))="","",OFFSET('Sanitation Data'!$G$32,0,10*ROW('Sanitation Data'!G30)))</f>
        <v/>
      </c>
      <c r="DE36" s="400" t="str">
        <f ca="1">+IF(OFFSET('Sanitation Data'!$H$28,0,10*ROW('Sanitation Data'!H30))="","",OFFSET('Sanitation Data'!$H$28,0,10*ROW('Sanitation Data'!H30)))</f>
        <v/>
      </c>
      <c r="DF36" s="400" t="str">
        <f ca="1">+IF(OFFSET('Sanitation Data'!$H$29,0,10*ROW('Sanitation Data'!H30))="","",OFFSET('Sanitation Data'!$H$29,0,10*ROW('Sanitation Data'!H30)))</f>
        <v/>
      </c>
      <c r="DG36" s="400" t="str">
        <f ca="1">+IF(OFFSET('Sanitation Data'!$H$30,0,10*ROW('Sanitation Data'!H30))="","",OFFSET('Sanitation Data'!$H$30,0,10*ROW('Sanitation Data'!H30)))</f>
        <v/>
      </c>
      <c r="DH36" s="400" t="str">
        <f ca="1">+IF(OFFSET('Sanitation Data'!$H$31,0,10*ROW('Sanitation Data'!H30))="","",OFFSET('Sanitation Data'!$H$31,0,10*ROW('Sanitation Data'!H30)))</f>
        <v/>
      </c>
      <c r="DI36" s="400" t="str">
        <f ca="1">+IF(OFFSET('Sanitation Data'!$H$32,0,10*ROW('Sanitation Data'!H30))="","",OFFSET('Sanitation Data'!$H$32,0,10*ROW('Sanitation Data'!H30)))</f>
        <v/>
      </c>
      <c r="DJ36" s="400" t="str">
        <f ca="1">+IF(OFFSET('Sanitation Data'!$I$28,0,10*ROW('Sanitation Data'!I30))="","",OFFSET('Sanitation Data'!$I$28,0,10*ROW('Sanitation Data'!I30)))</f>
        <v/>
      </c>
      <c r="DK36" s="400" t="str">
        <f ca="1">+IF(OFFSET('Sanitation Data'!$I$29,0,10*ROW('Sanitation Data'!I30))="","",OFFSET('Sanitation Data'!$I$29,0,10*ROW('Sanitation Data'!I30)))</f>
        <v/>
      </c>
      <c r="DL36" s="400" t="str">
        <f ca="1">+IF(OFFSET('Sanitation Data'!$I$30,0,10*ROW('Sanitation Data'!I30))="","",OFFSET('Sanitation Data'!$I$30,0,10*ROW('Sanitation Data'!I30)))</f>
        <v/>
      </c>
      <c r="DM36" s="400" t="str">
        <f ca="1">+IF(OFFSET('Sanitation Data'!$I$31,0,10*ROW('Sanitation Data'!I30))="","",OFFSET('Sanitation Data'!$I$31,0,10*ROW('Sanitation Data'!I30)))</f>
        <v/>
      </c>
      <c r="DN36" s="400" t="str">
        <f ca="1">+IF(OFFSET('Sanitation Data'!$I$32,0,10*ROW('Sanitation Data'!I30))="","",OFFSET('Sanitation Data'!$I$32,0,10*ROW('Sanitation Data'!I30)))</f>
        <v/>
      </c>
      <c r="DO36" s="400" t="str">
        <f ca="1">+IF(OFFSET('Hygiene Data'!$D$11,0,10*ROW('Hygiene Data'!D30))="","",OFFSET('Hygiene Data'!$D$11,0,10*ROW('Hygiene Data'!D30)))</f>
        <v/>
      </c>
      <c r="DP36" s="400" t="str">
        <f ca="1">+IF(OFFSET('Hygiene Data'!$D$12,0,10*ROW('Hygiene Data'!D30))="","",OFFSET('Hygiene Data'!$D$12,0,10*ROW('Hygiene Data'!D30)))</f>
        <v/>
      </c>
      <c r="DQ36" s="400" t="str">
        <f ca="1">+IF(OFFSET('Hygiene Data'!$D$13,0,10*ROW('Hygiene Data'!D30))="","",OFFSET('Hygiene Data'!$D$13,0,10*ROW('Hygiene Data'!D30)))</f>
        <v/>
      </c>
      <c r="DR36" s="400" t="str">
        <f ca="1">+IF(OFFSET('Hygiene Data'!$E$11,0,10*ROW('Hygiene Data'!E30))="","",OFFSET('Hygiene Data'!$E$11,0,10*ROW('Hygiene Data'!E30)))</f>
        <v/>
      </c>
      <c r="DS36" s="400" t="str">
        <f ca="1">+IF(OFFSET('Hygiene Data'!$E$12,0,10*ROW('Hygiene Data'!E30))="","",OFFSET('Hygiene Data'!$E$12,0,10*ROW('Hygiene Data'!E30)))</f>
        <v/>
      </c>
      <c r="DT36" s="400" t="str">
        <f ca="1">+IF(OFFSET('Hygiene Data'!$E$13,0,10*ROW('Hygiene Data'!E30))="","",OFFSET('Hygiene Data'!$E$13,0,10*ROW('Hygiene Data'!E30)))</f>
        <v/>
      </c>
      <c r="DU36" s="400" t="str">
        <f ca="1">+IF(OFFSET('Hygiene Data'!$F$11,0,10*ROW('Hygiene Data'!F30))="","",OFFSET('Hygiene Data'!$F$11,0,10*ROW('Hygiene Data'!F30)))</f>
        <v/>
      </c>
      <c r="DV36" s="400" t="str">
        <f ca="1">+IF(OFFSET('Hygiene Data'!$F$12,0,10*ROW('Hygiene Data'!F30))="","",OFFSET('Hygiene Data'!$F$12,0,10*ROW('Hygiene Data'!F30)))</f>
        <v/>
      </c>
      <c r="DW36" s="400" t="str">
        <f ca="1">+IF(OFFSET('Hygiene Data'!$F$13,0,10*ROW('Hygiene Data'!F30))="","",OFFSET('Hygiene Data'!$F$13,0,10*ROW('Hygiene Data'!F30)))</f>
        <v/>
      </c>
      <c r="DX36" s="400" t="str">
        <f ca="1">+IF(OFFSET('Hygiene Data'!$G$11,0,10*ROW('Hygiene Data'!G30))="","",OFFSET('Hygiene Data'!$G$11,0,10*ROW('Hygiene Data'!G30)))</f>
        <v/>
      </c>
      <c r="DY36" s="400" t="str">
        <f ca="1">+IF(OFFSET('Hygiene Data'!$G$12,0,10*ROW('Hygiene Data'!G30))="","",OFFSET('Hygiene Data'!$G$12,0,10*ROW('Hygiene Data'!G30)))</f>
        <v/>
      </c>
      <c r="DZ36" s="400" t="str">
        <f ca="1">+IF(OFFSET('Hygiene Data'!$G$13,0,10*ROW('Hygiene Data'!G30))="","",OFFSET('Hygiene Data'!$G$13,0,10*ROW('Hygiene Data'!G30)))</f>
        <v/>
      </c>
      <c r="EA36" s="400" t="str">
        <f ca="1">+IF(OFFSET('Hygiene Data'!$H$11,0,10*ROW('Hygiene Data'!H30))="","",OFFSET('Hygiene Data'!$H$11,0,10*ROW('Hygiene Data'!H30)))</f>
        <v/>
      </c>
      <c r="EB36" s="400" t="str">
        <f ca="1">+IF(OFFSET('Hygiene Data'!$H$12,0,10*ROW('Hygiene Data'!H30))="","",OFFSET('Hygiene Data'!$H$12,0,10*ROW('Hygiene Data'!H30)))</f>
        <v/>
      </c>
      <c r="EC36" s="400" t="str">
        <f ca="1">+IF(OFFSET('Hygiene Data'!$H$13,0,10*ROW('Hygiene Data'!H30))="","",OFFSET('Hygiene Data'!$H$13,0,10*ROW('Hygiene Data'!H30)))</f>
        <v/>
      </c>
      <c r="ED36" s="400" t="str">
        <f ca="1">+IF(OFFSET('Hygiene Data'!$I$11,0,10*ROW('Hygiene Data'!I30))="","",OFFSET('Hygiene Data'!$I$11,0,10*ROW('Hygiene Data'!I30)))</f>
        <v/>
      </c>
      <c r="EE36" s="400" t="str">
        <f ca="1">+IF(OFFSET('Hygiene Data'!$I$12,0,10*ROW('Hygiene Data'!I30))="","",OFFSET('Hygiene Data'!$I$12,0,10*ROW('Hygiene Data'!I30)))</f>
        <v/>
      </c>
      <c r="EF36" s="400" t="str">
        <f ca="1">+IF(OFFSET('Hygiene Data'!$I$13,0,10*ROW('Hygiene Data'!I30))="","",OFFSET('Hygiene Data'!$I$13,0,10*ROW('Hygiene Data'!I30)))</f>
        <v/>
      </c>
    </row>
    <row r="37" spans="1:136" x14ac:dyDescent="0.25">
      <c r="A37" s="509" t="str">
        <f ca="1">+IF(OFFSET('Water Data'!$B$2,0,10*ROW('Water Data'!E31))="","",OFFSET('Water Data'!$B$2,0,10*ROW('Water Data'!E31)))</f>
        <v/>
      </c>
      <c r="B37" s="50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36" t="str">
        <f t="shared" ca="1" si="0"/>
        <v/>
      </c>
      <c r="D37" s="53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3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3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3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3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3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3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3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3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3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3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3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3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3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3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3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3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3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3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3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3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3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3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3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3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3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3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3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3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3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3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3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3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3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3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3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3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3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3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3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3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3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3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3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3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3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3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3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3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1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3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3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3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3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3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3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3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3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3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3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3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3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3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3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3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3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400" t="str">
        <f ca="1">+IF(OFFSET('Water Data'!$D$27,0,10*ROW('Water Data'!D31))="","",OFFSET('Water Data'!$D$27,0,10*ROW('Water Data'!D31)))</f>
        <v/>
      </c>
      <c r="BT37" s="400" t="str">
        <f ca="1">+IF(OFFSET('Water Data'!$D$28,0,10*ROW('Water Data'!D31))="","",OFFSET('Water Data'!$D$28,0,10*ROW('Water Data'!D31)))</f>
        <v/>
      </c>
      <c r="BU37" s="400" t="str">
        <f ca="1">+IF(OFFSET('Water Data'!$D$29,0,10*ROW('Water Data'!D31))="","",OFFSET('Water Data'!$D$29,0,10*ROW('Water Data'!D31)))</f>
        <v/>
      </c>
      <c r="BV37" s="400" t="str">
        <f ca="1">+IF(OFFSET('Water Data'!$E$27,0,10*ROW('Water Data'!E31))="","",OFFSET('Water Data'!$E$27,0,10*ROW('Water Data'!E31)))</f>
        <v/>
      </c>
      <c r="BW37" s="400" t="str">
        <f ca="1">+IF(OFFSET('Water Data'!$E$28,0,10*ROW('Water Data'!E31))="","",OFFSET('Water Data'!$E$28,0,10*ROW('Water Data'!E31)))</f>
        <v/>
      </c>
      <c r="BX37" s="400" t="str">
        <f ca="1">+IF(OFFSET('Water Data'!$E$29,0,10*ROW('Water Data'!E31))="","",OFFSET('Water Data'!$E$29,0,10*ROW('Water Data'!E31)))</f>
        <v/>
      </c>
      <c r="BY37" s="400" t="str">
        <f ca="1">+IF(OFFSET('Water Data'!$F$27,0,10*ROW('Water Data'!F31))="","",OFFSET('Water Data'!$F$27,0,10*ROW('Water Data'!F31)))</f>
        <v/>
      </c>
      <c r="BZ37" s="400" t="str">
        <f ca="1">+IF(OFFSET('Water Data'!$F$28,0,10*ROW('Water Data'!F31))="","",OFFSET('Water Data'!$F$28,0,10*ROW('Water Data'!F31)))</f>
        <v/>
      </c>
      <c r="CA37" s="400" t="str">
        <f ca="1">+IF(OFFSET('Water Data'!$F$29,0,10*ROW('Water Data'!F31))="","",OFFSET('Water Data'!$F$29,0,10*ROW('Water Data'!F31)))</f>
        <v/>
      </c>
      <c r="CB37" s="400" t="str">
        <f ca="1">+IF(OFFSET('Water Data'!$G$27,0,10*ROW('Water Data'!G31))="","",OFFSET('Water Data'!$G$27,0,10*ROW('Water Data'!G31)))</f>
        <v/>
      </c>
      <c r="CC37" s="400" t="str">
        <f ca="1">+IF(OFFSET('Water Data'!$G$28,0,10*ROW('Water Data'!G31))="","",OFFSET('Water Data'!$G$28,0,10*ROW('Water Data'!G31)))</f>
        <v/>
      </c>
      <c r="CD37" s="400" t="str">
        <f ca="1">+IF(OFFSET('Water Data'!$G$29,0,10*ROW('Water Data'!G31))="","",OFFSET('Water Data'!$G$29,0,10*ROW('Water Data'!G31)))</f>
        <v/>
      </c>
      <c r="CE37" s="400" t="str">
        <f ca="1">+IF(OFFSET('Water Data'!$H$27,0,10*ROW('Water Data'!H31))="","",OFFSET('Water Data'!$H$27,0,10*ROW('Water Data'!H31)))</f>
        <v/>
      </c>
      <c r="CF37" s="400" t="str">
        <f ca="1">+IF(OFFSET('Water Data'!$H$28,0,10*ROW('Water Data'!H31))="","",OFFSET('Water Data'!$H$28,0,10*ROW('Water Data'!H31)))</f>
        <v/>
      </c>
      <c r="CG37" s="400" t="str">
        <f ca="1">+IF(OFFSET('Water Data'!$H$29,0,10*ROW('Water Data'!H31))="","",OFFSET('Water Data'!$H$29,0,10*ROW('Water Data'!H31)))</f>
        <v/>
      </c>
      <c r="CH37" s="400" t="str">
        <f ca="1">+IF(OFFSET('Water Data'!$I$27,0,10*ROW('Water Data'!I31))="","",OFFSET('Water Data'!$I$27,0,10*ROW('Water Data'!I31)))</f>
        <v/>
      </c>
      <c r="CI37" s="400" t="str">
        <f ca="1">+IF(OFFSET('Water Data'!$I$28,0,10*ROW('Water Data'!I31))="","",OFFSET('Water Data'!$I$28,0,10*ROW('Water Data'!I31)))</f>
        <v/>
      </c>
      <c r="CJ37" s="400" t="str">
        <f ca="1">+IF(OFFSET('Water Data'!$I$29,0,10*ROW('Water Data'!I31))="","",OFFSET('Water Data'!$I$29,0,10*ROW('Water Data'!I31)))</f>
        <v/>
      </c>
      <c r="CK37" s="400" t="str">
        <f ca="1">+IF(OFFSET('Sanitation Data'!$D$28,0,10*ROW('Sanitation Data'!D31))="","",OFFSET('Sanitation Data'!$D$28,0,10*ROW('Sanitation Data'!D31)))</f>
        <v/>
      </c>
      <c r="CL37" s="400" t="str">
        <f ca="1">+IF(OFFSET('Sanitation Data'!$D$29,0,10*ROW('Sanitation Data'!D31))="","",OFFSET('Sanitation Data'!$D$29,0,10*ROW('Sanitation Data'!D31)))</f>
        <v/>
      </c>
      <c r="CM37" s="400" t="str">
        <f ca="1">+IF(OFFSET('Sanitation Data'!$D$30,0,10*ROW('Sanitation Data'!D31))="","",OFFSET('Sanitation Data'!$D$30,0,10*ROW('Sanitation Data'!D31)))</f>
        <v/>
      </c>
      <c r="CN37" s="400" t="str">
        <f ca="1">+IF(OFFSET('Sanitation Data'!$D$31,0,10*ROW('Sanitation Data'!D31))="","",OFFSET('Sanitation Data'!$D$31,0,10*ROW('Sanitation Data'!D31)))</f>
        <v/>
      </c>
      <c r="CO37" s="400" t="str">
        <f ca="1">+IF(OFFSET('Sanitation Data'!$D$32,0,10*ROW('Sanitation Data'!D31))="","",OFFSET('Sanitation Data'!$D$32,0,10*ROW('Sanitation Data'!D31)))</f>
        <v/>
      </c>
      <c r="CP37" s="400" t="str">
        <f ca="1">+IF(OFFSET('Sanitation Data'!$E$28,0,10*ROW('Sanitation Data'!E31))="","",OFFSET('Sanitation Data'!$E$28,0,10*ROW('Sanitation Data'!E31)))</f>
        <v/>
      </c>
      <c r="CQ37" s="400" t="str">
        <f ca="1">+IF(OFFSET('Sanitation Data'!$E$29,0,10*ROW('Sanitation Data'!E31))="","",OFFSET('Sanitation Data'!$E$29,0,10*ROW('Sanitation Data'!E31)))</f>
        <v/>
      </c>
      <c r="CR37" s="400" t="str">
        <f ca="1">+IF(OFFSET('Sanitation Data'!$E$30,0,10*ROW('Sanitation Data'!E31))="","",OFFSET('Sanitation Data'!$E$30,0,10*ROW('Sanitation Data'!E31)))</f>
        <v/>
      </c>
      <c r="CS37" s="400" t="str">
        <f ca="1">+IF(OFFSET('Sanitation Data'!$E$31,0,10*ROW('Sanitation Data'!E31))="","",OFFSET('Sanitation Data'!$E$31,0,10*ROW('Sanitation Data'!E31)))</f>
        <v/>
      </c>
      <c r="CT37" s="400" t="str">
        <f ca="1">+IF(OFFSET('Sanitation Data'!$E$32,0,10*ROW('Sanitation Data'!E31))="","",OFFSET('Sanitation Data'!$E$32,0,10*ROW('Sanitation Data'!E31)))</f>
        <v/>
      </c>
      <c r="CU37" s="400" t="str">
        <f ca="1">+IF(OFFSET('Sanitation Data'!$F$28,0,10*ROW('Sanitation Data'!F31))="","",OFFSET('Sanitation Data'!$F$28,0,10*ROW('Sanitation Data'!F31)))</f>
        <v/>
      </c>
      <c r="CV37" s="400" t="str">
        <f ca="1">+IF(OFFSET('Sanitation Data'!$F$29,0,10*ROW('Sanitation Data'!F31))="","",OFFSET('Sanitation Data'!$F$29,0,10*ROW('Sanitation Data'!F31)))</f>
        <v/>
      </c>
      <c r="CW37" s="400" t="str">
        <f ca="1">+IF(OFFSET('Sanitation Data'!$F$30,0,10*ROW('Sanitation Data'!F31))="","",OFFSET('Sanitation Data'!$F$30,0,10*ROW('Sanitation Data'!F31)))</f>
        <v/>
      </c>
      <c r="CX37" s="400" t="str">
        <f ca="1">+IF(OFFSET('Sanitation Data'!$F$31,0,10*ROW('Sanitation Data'!F31))="","",OFFSET('Sanitation Data'!$F$31,0,10*ROW('Sanitation Data'!F31)))</f>
        <v/>
      </c>
      <c r="CY37" s="400" t="str">
        <f ca="1">+IF(OFFSET('Sanitation Data'!$F$32,0,10*ROW('Sanitation Data'!F31))="","",OFFSET('Sanitation Data'!$F$32,0,10*ROW('Sanitation Data'!F31)))</f>
        <v/>
      </c>
      <c r="CZ37" s="400" t="str">
        <f ca="1">+IF(OFFSET('Sanitation Data'!$G$28,0,10*ROW('Sanitation Data'!G31))="","",OFFSET('Sanitation Data'!$G$28,0,10*ROW('Sanitation Data'!G31)))</f>
        <v/>
      </c>
      <c r="DA37" s="400" t="str">
        <f ca="1">+IF(OFFSET('Sanitation Data'!$G$29,0,10*ROW('Sanitation Data'!G31))="","",OFFSET('Sanitation Data'!$G$29,0,10*ROW('Sanitation Data'!G31)))</f>
        <v/>
      </c>
      <c r="DB37" s="400" t="str">
        <f ca="1">+IF(OFFSET('Sanitation Data'!$G$30,0,10*ROW('Sanitation Data'!G31))="","",OFFSET('Sanitation Data'!$G$30,0,10*ROW('Sanitation Data'!G31)))</f>
        <v/>
      </c>
      <c r="DC37" s="400" t="str">
        <f ca="1">+IF(OFFSET('Sanitation Data'!$G$31,0,10*ROW('Sanitation Data'!G31))="","",OFFSET('Sanitation Data'!$G$31,0,10*ROW('Sanitation Data'!G31)))</f>
        <v/>
      </c>
      <c r="DD37" s="400" t="str">
        <f ca="1">+IF(OFFSET('Sanitation Data'!$G$32,0,10*ROW('Sanitation Data'!G31))="","",OFFSET('Sanitation Data'!$G$32,0,10*ROW('Sanitation Data'!G31)))</f>
        <v/>
      </c>
      <c r="DE37" s="400" t="str">
        <f ca="1">+IF(OFFSET('Sanitation Data'!$H$28,0,10*ROW('Sanitation Data'!H31))="","",OFFSET('Sanitation Data'!$H$28,0,10*ROW('Sanitation Data'!H31)))</f>
        <v/>
      </c>
      <c r="DF37" s="400" t="str">
        <f ca="1">+IF(OFFSET('Sanitation Data'!$H$29,0,10*ROW('Sanitation Data'!H31))="","",OFFSET('Sanitation Data'!$H$29,0,10*ROW('Sanitation Data'!H31)))</f>
        <v/>
      </c>
      <c r="DG37" s="400" t="str">
        <f ca="1">+IF(OFFSET('Sanitation Data'!$H$30,0,10*ROW('Sanitation Data'!H31))="","",OFFSET('Sanitation Data'!$H$30,0,10*ROW('Sanitation Data'!H31)))</f>
        <v/>
      </c>
      <c r="DH37" s="400" t="str">
        <f ca="1">+IF(OFFSET('Sanitation Data'!$H$31,0,10*ROW('Sanitation Data'!H31))="","",OFFSET('Sanitation Data'!$H$31,0,10*ROW('Sanitation Data'!H31)))</f>
        <v/>
      </c>
      <c r="DI37" s="400" t="str">
        <f ca="1">+IF(OFFSET('Sanitation Data'!$H$32,0,10*ROW('Sanitation Data'!H31))="","",OFFSET('Sanitation Data'!$H$32,0,10*ROW('Sanitation Data'!H31)))</f>
        <v/>
      </c>
      <c r="DJ37" s="400" t="str">
        <f ca="1">+IF(OFFSET('Sanitation Data'!$I$28,0,10*ROW('Sanitation Data'!I31))="","",OFFSET('Sanitation Data'!$I$28,0,10*ROW('Sanitation Data'!I31)))</f>
        <v/>
      </c>
      <c r="DK37" s="400" t="str">
        <f ca="1">+IF(OFFSET('Sanitation Data'!$I$29,0,10*ROW('Sanitation Data'!I31))="","",OFFSET('Sanitation Data'!$I$29,0,10*ROW('Sanitation Data'!I31)))</f>
        <v/>
      </c>
      <c r="DL37" s="400" t="str">
        <f ca="1">+IF(OFFSET('Sanitation Data'!$I$30,0,10*ROW('Sanitation Data'!I31))="","",OFFSET('Sanitation Data'!$I$30,0,10*ROW('Sanitation Data'!I31)))</f>
        <v/>
      </c>
      <c r="DM37" s="400" t="str">
        <f ca="1">+IF(OFFSET('Sanitation Data'!$I$31,0,10*ROW('Sanitation Data'!I31))="","",OFFSET('Sanitation Data'!$I$31,0,10*ROW('Sanitation Data'!I31)))</f>
        <v/>
      </c>
      <c r="DN37" s="400" t="str">
        <f ca="1">+IF(OFFSET('Sanitation Data'!$I$32,0,10*ROW('Sanitation Data'!I31))="","",OFFSET('Sanitation Data'!$I$32,0,10*ROW('Sanitation Data'!I31)))</f>
        <v/>
      </c>
      <c r="DO37" s="400" t="str">
        <f ca="1">+IF(OFFSET('Hygiene Data'!$D$11,0,10*ROW('Hygiene Data'!D31))="","",OFFSET('Hygiene Data'!$D$11,0,10*ROW('Hygiene Data'!D31)))</f>
        <v/>
      </c>
      <c r="DP37" s="400" t="str">
        <f ca="1">+IF(OFFSET('Hygiene Data'!$D$12,0,10*ROW('Hygiene Data'!D31))="","",OFFSET('Hygiene Data'!$D$12,0,10*ROW('Hygiene Data'!D31)))</f>
        <v/>
      </c>
      <c r="DQ37" s="400" t="str">
        <f ca="1">+IF(OFFSET('Hygiene Data'!$D$13,0,10*ROW('Hygiene Data'!D31))="","",OFFSET('Hygiene Data'!$D$13,0,10*ROW('Hygiene Data'!D31)))</f>
        <v/>
      </c>
      <c r="DR37" s="400" t="str">
        <f ca="1">+IF(OFFSET('Hygiene Data'!$E$11,0,10*ROW('Hygiene Data'!E31))="","",OFFSET('Hygiene Data'!$E$11,0,10*ROW('Hygiene Data'!E31)))</f>
        <v/>
      </c>
      <c r="DS37" s="400" t="str">
        <f ca="1">+IF(OFFSET('Hygiene Data'!$E$12,0,10*ROW('Hygiene Data'!E31))="","",OFFSET('Hygiene Data'!$E$12,0,10*ROW('Hygiene Data'!E31)))</f>
        <v/>
      </c>
      <c r="DT37" s="400" t="str">
        <f ca="1">+IF(OFFSET('Hygiene Data'!$E$13,0,10*ROW('Hygiene Data'!E31))="","",OFFSET('Hygiene Data'!$E$13,0,10*ROW('Hygiene Data'!E31)))</f>
        <v/>
      </c>
      <c r="DU37" s="400" t="str">
        <f ca="1">+IF(OFFSET('Hygiene Data'!$F$11,0,10*ROW('Hygiene Data'!F31))="","",OFFSET('Hygiene Data'!$F$11,0,10*ROW('Hygiene Data'!F31)))</f>
        <v/>
      </c>
      <c r="DV37" s="400" t="str">
        <f ca="1">+IF(OFFSET('Hygiene Data'!$F$12,0,10*ROW('Hygiene Data'!F31))="","",OFFSET('Hygiene Data'!$F$12,0,10*ROW('Hygiene Data'!F31)))</f>
        <v/>
      </c>
      <c r="DW37" s="400" t="str">
        <f ca="1">+IF(OFFSET('Hygiene Data'!$F$13,0,10*ROW('Hygiene Data'!F31))="","",OFFSET('Hygiene Data'!$F$13,0,10*ROW('Hygiene Data'!F31)))</f>
        <v/>
      </c>
      <c r="DX37" s="400" t="str">
        <f ca="1">+IF(OFFSET('Hygiene Data'!$G$11,0,10*ROW('Hygiene Data'!G31))="","",OFFSET('Hygiene Data'!$G$11,0,10*ROW('Hygiene Data'!G31)))</f>
        <v/>
      </c>
      <c r="DY37" s="400" t="str">
        <f ca="1">+IF(OFFSET('Hygiene Data'!$G$12,0,10*ROW('Hygiene Data'!G31))="","",OFFSET('Hygiene Data'!$G$12,0,10*ROW('Hygiene Data'!G31)))</f>
        <v/>
      </c>
      <c r="DZ37" s="400" t="str">
        <f ca="1">+IF(OFFSET('Hygiene Data'!$G$13,0,10*ROW('Hygiene Data'!G31))="","",OFFSET('Hygiene Data'!$G$13,0,10*ROW('Hygiene Data'!G31)))</f>
        <v/>
      </c>
      <c r="EA37" s="400" t="str">
        <f ca="1">+IF(OFFSET('Hygiene Data'!$H$11,0,10*ROW('Hygiene Data'!H31))="","",OFFSET('Hygiene Data'!$H$11,0,10*ROW('Hygiene Data'!H31)))</f>
        <v/>
      </c>
      <c r="EB37" s="400" t="str">
        <f ca="1">+IF(OFFSET('Hygiene Data'!$H$12,0,10*ROW('Hygiene Data'!H31))="","",OFFSET('Hygiene Data'!$H$12,0,10*ROW('Hygiene Data'!H31)))</f>
        <v/>
      </c>
      <c r="EC37" s="400" t="str">
        <f ca="1">+IF(OFFSET('Hygiene Data'!$H$13,0,10*ROW('Hygiene Data'!H31))="","",OFFSET('Hygiene Data'!$H$13,0,10*ROW('Hygiene Data'!H31)))</f>
        <v/>
      </c>
      <c r="ED37" s="400" t="str">
        <f ca="1">+IF(OFFSET('Hygiene Data'!$I$11,0,10*ROW('Hygiene Data'!I31))="","",OFFSET('Hygiene Data'!$I$11,0,10*ROW('Hygiene Data'!I31)))</f>
        <v/>
      </c>
      <c r="EE37" s="400" t="str">
        <f ca="1">+IF(OFFSET('Hygiene Data'!$I$12,0,10*ROW('Hygiene Data'!I31))="","",OFFSET('Hygiene Data'!$I$12,0,10*ROW('Hygiene Data'!I31)))</f>
        <v/>
      </c>
      <c r="EF37" s="400" t="str">
        <f ca="1">+IF(OFFSET('Hygiene Data'!$I$13,0,10*ROW('Hygiene Data'!I31))="","",OFFSET('Hygiene Data'!$I$13,0,10*ROW('Hygiene Data'!I31)))</f>
        <v/>
      </c>
    </row>
    <row r="38" spans="1:136" x14ac:dyDescent="0.25">
      <c r="A38" s="509" t="str">
        <f ca="1">+IF(OFFSET('Water Data'!$B$2,0,10*ROW('Water Data'!E32))="","",OFFSET('Water Data'!$B$2,0,10*ROW('Water Data'!E32)))</f>
        <v/>
      </c>
      <c r="B38" s="50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36" t="str">
        <f t="shared" ca="1" si="0"/>
        <v/>
      </c>
      <c r="D38" s="53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3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3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3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3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3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3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3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3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3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3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3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3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3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3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3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3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3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3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3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3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3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3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3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3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3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3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3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3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3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3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3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3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3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3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3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3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3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3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3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3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3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3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3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3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3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3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3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3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1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3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3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3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3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3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3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3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3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3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3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3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3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3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3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3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3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400" t="str">
        <f ca="1">+IF(OFFSET('Water Data'!$D$27,0,10*ROW('Water Data'!D32))="","",OFFSET('Water Data'!$D$27,0,10*ROW('Water Data'!D32)))</f>
        <v/>
      </c>
      <c r="BT38" s="400" t="str">
        <f ca="1">+IF(OFFSET('Water Data'!$D$28,0,10*ROW('Water Data'!D32))="","",OFFSET('Water Data'!$D$28,0,10*ROW('Water Data'!D32)))</f>
        <v/>
      </c>
      <c r="BU38" s="400" t="str">
        <f ca="1">+IF(OFFSET('Water Data'!$D$29,0,10*ROW('Water Data'!D32))="","",OFFSET('Water Data'!$D$29,0,10*ROW('Water Data'!D32)))</f>
        <v/>
      </c>
      <c r="BV38" s="400" t="str">
        <f ca="1">+IF(OFFSET('Water Data'!$E$27,0,10*ROW('Water Data'!E32))="","",OFFSET('Water Data'!$E$27,0,10*ROW('Water Data'!E32)))</f>
        <v/>
      </c>
      <c r="BW38" s="400" t="str">
        <f ca="1">+IF(OFFSET('Water Data'!$E$28,0,10*ROW('Water Data'!E32))="","",OFFSET('Water Data'!$E$28,0,10*ROW('Water Data'!E32)))</f>
        <v/>
      </c>
      <c r="BX38" s="400" t="str">
        <f ca="1">+IF(OFFSET('Water Data'!$E$29,0,10*ROW('Water Data'!E32))="","",OFFSET('Water Data'!$E$29,0,10*ROW('Water Data'!E32)))</f>
        <v/>
      </c>
      <c r="BY38" s="400" t="str">
        <f ca="1">+IF(OFFSET('Water Data'!$F$27,0,10*ROW('Water Data'!F32))="","",OFFSET('Water Data'!$F$27,0,10*ROW('Water Data'!F32)))</f>
        <v/>
      </c>
      <c r="BZ38" s="400" t="str">
        <f ca="1">+IF(OFFSET('Water Data'!$F$28,0,10*ROW('Water Data'!F32))="","",OFFSET('Water Data'!$F$28,0,10*ROW('Water Data'!F32)))</f>
        <v/>
      </c>
      <c r="CA38" s="400" t="str">
        <f ca="1">+IF(OFFSET('Water Data'!$F$29,0,10*ROW('Water Data'!F32))="","",OFFSET('Water Data'!$F$29,0,10*ROW('Water Data'!F32)))</f>
        <v/>
      </c>
      <c r="CB38" s="400" t="str">
        <f ca="1">+IF(OFFSET('Water Data'!$G$27,0,10*ROW('Water Data'!G32))="","",OFFSET('Water Data'!$G$27,0,10*ROW('Water Data'!G32)))</f>
        <v/>
      </c>
      <c r="CC38" s="400" t="str">
        <f ca="1">+IF(OFFSET('Water Data'!$G$28,0,10*ROW('Water Data'!G32))="","",OFFSET('Water Data'!$G$28,0,10*ROW('Water Data'!G32)))</f>
        <v/>
      </c>
      <c r="CD38" s="400" t="str">
        <f ca="1">+IF(OFFSET('Water Data'!$G$29,0,10*ROW('Water Data'!G32))="","",OFFSET('Water Data'!$G$29,0,10*ROW('Water Data'!G32)))</f>
        <v/>
      </c>
      <c r="CE38" s="400" t="str">
        <f ca="1">+IF(OFFSET('Water Data'!$H$27,0,10*ROW('Water Data'!H32))="","",OFFSET('Water Data'!$H$27,0,10*ROW('Water Data'!H32)))</f>
        <v/>
      </c>
      <c r="CF38" s="400" t="str">
        <f ca="1">+IF(OFFSET('Water Data'!$H$28,0,10*ROW('Water Data'!H32))="","",OFFSET('Water Data'!$H$28,0,10*ROW('Water Data'!H32)))</f>
        <v/>
      </c>
      <c r="CG38" s="400" t="str">
        <f ca="1">+IF(OFFSET('Water Data'!$H$29,0,10*ROW('Water Data'!H32))="","",OFFSET('Water Data'!$H$29,0,10*ROW('Water Data'!H32)))</f>
        <v/>
      </c>
      <c r="CH38" s="400" t="str">
        <f ca="1">+IF(OFFSET('Water Data'!$I$27,0,10*ROW('Water Data'!I32))="","",OFFSET('Water Data'!$I$27,0,10*ROW('Water Data'!I32)))</f>
        <v/>
      </c>
      <c r="CI38" s="400" t="str">
        <f ca="1">+IF(OFFSET('Water Data'!$I$28,0,10*ROW('Water Data'!I32))="","",OFFSET('Water Data'!$I$28,0,10*ROW('Water Data'!I32)))</f>
        <v/>
      </c>
      <c r="CJ38" s="400" t="str">
        <f ca="1">+IF(OFFSET('Water Data'!$I$29,0,10*ROW('Water Data'!I32))="","",OFFSET('Water Data'!$I$29,0,10*ROW('Water Data'!I32)))</f>
        <v/>
      </c>
      <c r="CK38" s="400" t="str">
        <f ca="1">+IF(OFFSET('Sanitation Data'!$D$28,0,10*ROW('Sanitation Data'!D32))="","",OFFSET('Sanitation Data'!$D$28,0,10*ROW('Sanitation Data'!D32)))</f>
        <v/>
      </c>
      <c r="CL38" s="400" t="str">
        <f ca="1">+IF(OFFSET('Sanitation Data'!$D$29,0,10*ROW('Sanitation Data'!D32))="","",OFFSET('Sanitation Data'!$D$29,0,10*ROW('Sanitation Data'!D32)))</f>
        <v/>
      </c>
      <c r="CM38" s="400" t="str">
        <f ca="1">+IF(OFFSET('Sanitation Data'!$D$30,0,10*ROW('Sanitation Data'!D32))="","",OFFSET('Sanitation Data'!$D$30,0,10*ROW('Sanitation Data'!D32)))</f>
        <v/>
      </c>
      <c r="CN38" s="400" t="str">
        <f ca="1">+IF(OFFSET('Sanitation Data'!$D$31,0,10*ROW('Sanitation Data'!D32))="","",OFFSET('Sanitation Data'!$D$31,0,10*ROW('Sanitation Data'!D32)))</f>
        <v/>
      </c>
      <c r="CO38" s="400" t="str">
        <f ca="1">+IF(OFFSET('Sanitation Data'!$D$32,0,10*ROW('Sanitation Data'!D32))="","",OFFSET('Sanitation Data'!$D$32,0,10*ROW('Sanitation Data'!D32)))</f>
        <v/>
      </c>
      <c r="CP38" s="400" t="str">
        <f ca="1">+IF(OFFSET('Sanitation Data'!$E$28,0,10*ROW('Sanitation Data'!E32))="","",OFFSET('Sanitation Data'!$E$28,0,10*ROW('Sanitation Data'!E32)))</f>
        <v/>
      </c>
      <c r="CQ38" s="400" t="str">
        <f ca="1">+IF(OFFSET('Sanitation Data'!$E$29,0,10*ROW('Sanitation Data'!E32))="","",OFFSET('Sanitation Data'!$E$29,0,10*ROW('Sanitation Data'!E32)))</f>
        <v/>
      </c>
      <c r="CR38" s="400" t="str">
        <f ca="1">+IF(OFFSET('Sanitation Data'!$E$30,0,10*ROW('Sanitation Data'!E32))="","",OFFSET('Sanitation Data'!$E$30,0,10*ROW('Sanitation Data'!E32)))</f>
        <v/>
      </c>
      <c r="CS38" s="400" t="str">
        <f ca="1">+IF(OFFSET('Sanitation Data'!$E$31,0,10*ROW('Sanitation Data'!E32))="","",OFFSET('Sanitation Data'!$E$31,0,10*ROW('Sanitation Data'!E32)))</f>
        <v/>
      </c>
      <c r="CT38" s="400" t="str">
        <f ca="1">+IF(OFFSET('Sanitation Data'!$E$32,0,10*ROW('Sanitation Data'!E32))="","",OFFSET('Sanitation Data'!$E$32,0,10*ROW('Sanitation Data'!E32)))</f>
        <v/>
      </c>
      <c r="CU38" s="400" t="str">
        <f ca="1">+IF(OFFSET('Sanitation Data'!$F$28,0,10*ROW('Sanitation Data'!F32))="","",OFFSET('Sanitation Data'!$F$28,0,10*ROW('Sanitation Data'!F32)))</f>
        <v/>
      </c>
      <c r="CV38" s="400" t="str">
        <f ca="1">+IF(OFFSET('Sanitation Data'!$F$29,0,10*ROW('Sanitation Data'!F32))="","",OFFSET('Sanitation Data'!$F$29,0,10*ROW('Sanitation Data'!F32)))</f>
        <v/>
      </c>
      <c r="CW38" s="400" t="str">
        <f ca="1">+IF(OFFSET('Sanitation Data'!$F$30,0,10*ROW('Sanitation Data'!F32))="","",OFFSET('Sanitation Data'!$F$30,0,10*ROW('Sanitation Data'!F32)))</f>
        <v/>
      </c>
      <c r="CX38" s="400" t="str">
        <f ca="1">+IF(OFFSET('Sanitation Data'!$F$31,0,10*ROW('Sanitation Data'!F32))="","",OFFSET('Sanitation Data'!$F$31,0,10*ROW('Sanitation Data'!F32)))</f>
        <v/>
      </c>
      <c r="CY38" s="400" t="str">
        <f ca="1">+IF(OFFSET('Sanitation Data'!$F$32,0,10*ROW('Sanitation Data'!F32))="","",OFFSET('Sanitation Data'!$F$32,0,10*ROW('Sanitation Data'!F32)))</f>
        <v/>
      </c>
      <c r="CZ38" s="400" t="str">
        <f ca="1">+IF(OFFSET('Sanitation Data'!$G$28,0,10*ROW('Sanitation Data'!G32))="","",OFFSET('Sanitation Data'!$G$28,0,10*ROW('Sanitation Data'!G32)))</f>
        <v/>
      </c>
      <c r="DA38" s="400" t="str">
        <f ca="1">+IF(OFFSET('Sanitation Data'!$G$29,0,10*ROW('Sanitation Data'!G32))="","",OFFSET('Sanitation Data'!$G$29,0,10*ROW('Sanitation Data'!G32)))</f>
        <v/>
      </c>
      <c r="DB38" s="400" t="str">
        <f ca="1">+IF(OFFSET('Sanitation Data'!$G$30,0,10*ROW('Sanitation Data'!G32))="","",OFFSET('Sanitation Data'!$G$30,0,10*ROW('Sanitation Data'!G32)))</f>
        <v/>
      </c>
      <c r="DC38" s="400" t="str">
        <f ca="1">+IF(OFFSET('Sanitation Data'!$G$31,0,10*ROW('Sanitation Data'!G32))="","",OFFSET('Sanitation Data'!$G$31,0,10*ROW('Sanitation Data'!G32)))</f>
        <v/>
      </c>
      <c r="DD38" s="400" t="str">
        <f ca="1">+IF(OFFSET('Sanitation Data'!$G$32,0,10*ROW('Sanitation Data'!G32))="","",OFFSET('Sanitation Data'!$G$32,0,10*ROW('Sanitation Data'!G32)))</f>
        <v/>
      </c>
      <c r="DE38" s="400" t="str">
        <f ca="1">+IF(OFFSET('Sanitation Data'!$H$28,0,10*ROW('Sanitation Data'!H32))="","",OFFSET('Sanitation Data'!$H$28,0,10*ROW('Sanitation Data'!H32)))</f>
        <v/>
      </c>
      <c r="DF38" s="400" t="str">
        <f ca="1">+IF(OFFSET('Sanitation Data'!$H$29,0,10*ROW('Sanitation Data'!H32))="","",OFFSET('Sanitation Data'!$H$29,0,10*ROW('Sanitation Data'!H32)))</f>
        <v/>
      </c>
      <c r="DG38" s="400" t="str">
        <f ca="1">+IF(OFFSET('Sanitation Data'!$H$30,0,10*ROW('Sanitation Data'!H32))="","",OFFSET('Sanitation Data'!$H$30,0,10*ROW('Sanitation Data'!H32)))</f>
        <v/>
      </c>
      <c r="DH38" s="400" t="str">
        <f ca="1">+IF(OFFSET('Sanitation Data'!$H$31,0,10*ROW('Sanitation Data'!H32))="","",OFFSET('Sanitation Data'!$H$31,0,10*ROW('Sanitation Data'!H32)))</f>
        <v/>
      </c>
      <c r="DI38" s="400" t="str">
        <f ca="1">+IF(OFFSET('Sanitation Data'!$H$32,0,10*ROW('Sanitation Data'!H32))="","",OFFSET('Sanitation Data'!$H$32,0,10*ROW('Sanitation Data'!H32)))</f>
        <v/>
      </c>
      <c r="DJ38" s="400" t="str">
        <f ca="1">+IF(OFFSET('Sanitation Data'!$I$28,0,10*ROW('Sanitation Data'!I32))="","",OFFSET('Sanitation Data'!$I$28,0,10*ROW('Sanitation Data'!I32)))</f>
        <v/>
      </c>
      <c r="DK38" s="400" t="str">
        <f ca="1">+IF(OFFSET('Sanitation Data'!$I$29,0,10*ROW('Sanitation Data'!I32))="","",OFFSET('Sanitation Data'!$I$29,0,10*ROW('Sanitation Data'!I32)))</f>
        <v/>
      </c>
      <c r="DL38" s="400" t="str">
        <f ca="1">+IF(OFFSET('Sanitation Data'!$I$30,0,10*ROW('Sanitation Data'!I32))="","",OFFSET('Sanitation Data'!$I$30,0,10*ROW('Sanitation Data'!I32)))</f>
        <v/>
      </c>
      <c r="DM38" s="400" t="str">
        <f ca="1">+IF(OFFSET('Sanitation Data'!$I$31,0,10*ROW('Sanitation Data'!I32))="","",OFFSET('Sanitation Data'!$I$31,0,10*ROW('Sanitation Data'!I32)))</f>
        <v/>
      </c>
      <c r="DN38" s="400" t="str">
        <f ca="1">+IF(OFFSET('Sanitation Data'!$I$32,0,10*ROW('Sanitation Data'!I32))="","",OFFSET('Sanitation Data'!$I$32,0,10*ROW('Sanitation Data'!I32)))</f>
        <v/>
      </c>
      <c r="DO38" s="400" t="str">
        <f ca="1">+IF(OFFSET('Hygiene Data'!$D$11,0,10*ROW('Hygiene Data'!D32))="","",OFFSET('Hygiene Data'!$D$11,0,10*ROW('Hygiene Data'!D32)))</f>
        <v/>
      </c>
      <c r="DP38" s="400" t="str">
        <f ca="1">+IF(OFFSET('Hygiene Data'!$D$12,0,10*ROW('Hygiene Data'!D32))="","",OFFSET('Hygiene Data'!$D$12,0,10*ROW('Hygiene Data'!D32)))</f>
        <v/>
      </c>
      <c r="DQ38" s="400" t="str">
        <f ca="1">+IF(OFFSET('Hygiene Data'!$D$13,0,10*ROW('Hygiene Data'!D32))="","",OFFSET('Hygiene Data'!$D$13,0,10*ROW('Hygiene Data'!D32)))</f>
        <v/>
      </c>
      <c r="DR38" s="400" t="str">
        <f ca="1">+IF(OFFSET('Hygiene Data'!$E$11,0,10*ROW('Hygiene Data'!E32))="","",OFFSET('Hygiene Data'!$E$11,0,10*ROW('Hygiene Data'!E32)))</f>
        <v/>
      </c>
      <c r="DS38" s="400" t="str">
        <f ca="1">+IF(OFFSET('Hygiene Data'!$E$12,0,10*ROW('Hygiene Data'!E32))="","",OFFSET('Hygiene Data'!$E$12,0,10*ROW('Hygiene Data'!E32)))</f>
        <v/>
      </c>
      <c r="DT38" s="400" t="str">
        <f ca="1">+IF(OFFSET('Hygiene Data'!$E$13,0,10*ROW('Hygiene Data'!E32))="","",OFFSET('Hygiene Data'!$E$13,0,10*ROW('Hygiene Data'!E32)))</f>
        <v/>
      </c>
      <c r="DU38" s="400" t="str">
        <f ca="1">+IF(OFFSET('Hygiene Data'!$F$11,0,10*ROW('Hygiene Data'!F32))="","",OFFSET('Hygiene Data'!$F$11,0,10*ROW('Hygiene Data'!F32)))</f>
        <v/>
      </c>
      <c r="DV38" s="400" t="str">
        <f ca="1">+IF(OFFSET('Hygiene Data'!$F$12,0,10*ROW('Hygiene Data'!F32))="","",OFFSET('Hygiene Data'!$F$12,0,10*ROW('Hygiene Data'!F32)))</f>
        <v/>
      </c>
      <c r="DW38" s="400" t="str">
        <f ca="1">+IF(OFFSET('Hygiene Data'!$F$13,0,10*ROW('Hygiene Data'!F32))="","",OFFSET('Hygiene Data'!$F$13,0,10*ROW('Hygiene Data'!F32)))</f>
        <v/>
      </c>
      <c r="DX38" s="400" t="str">
        <f ca="1">+IF(OFFSET('Hygiene Data'!$G$11,0,10*ROW('Hygiene Data'!G32))="","",OFFSET('Hygiene Data'!$G$11,0,10*ROW('Hygiene Data'!G32)))</f>
        <v/>
      </c>
      <c r="DY38" s="400" t="str">
        <f ca="1">+IF(OFFSET('Hygiene Data'!$G$12,0,10*ROW('Hygiene Data'!G32))="","",OFFSET('Hygiene Data'!$G$12,0,10*ROW('Hygiene Data'!G32)))</f>
        <v/>
      </c>
      <c r="DZ38" s="400" t="str">
        <f ca="1">+IF(OFFSET('Hygiene Data'!$G$13,0,10*ROW('Hygiene Data'!G32))="","",OFFSET('Hygiene Data'!$G$13,0,10*ROW('Hygiene Data'!G32)))</f>
        <v/>
      </c>
      <c r="EA38" s="400" t="str">
        <f ca="1">+IF(OFFSET('Hygiene Data'!$H$11,0,10*ROW('Hygiene Data'!H32))="","",OFFSET('Hygiene Data'!$H$11,0,10*ROW('Hygiene Data'!H32)))</f>
        <v/>
      </c>
      <c r="EB38" s="400" t="str">
        <f ca="1">+IF(OFFSET('Hygiene Data'!$H$12,0,10*ROW('Hygiene Data'!H32))="","",OFFSET('Hygiene Data'!$H$12,0,10*ROW('Hygiene Data'!H32)))</f>
        <v/>
      </c>
      <c r="EC38" s="400" t="str">
        <f ca="1">+IF(OFFSET('Hygiene Data'!$H$13,0,10*ROW('Hygiene Data'!H32))="","",OFFSET('Hygiene Data'!$H$13,0,10*ROW('Hygiene Data'!H32)))</f>
        <v/>
      </c>
      <c r="ED38" s="400" t="str">
        <f ca="1">+IF(OFFSET('Hygiene Data'!$I$11,0,10*ROW('Hygiene Data'!I32))="","",OFFSET('Hygiene Data'!$I$11,0,10*ROW('Hygiene Data'!I32)))</f>
        <v/>
      </c>
      <c r="EE38" s="400" t="str">
        <f ca="1">+IF(OFFSET('Hygiene Data'!$I$12,0,10*ROW('Hygiene Data'!I32))="","",OFFSET('Hygiene Data'!$I$12,0,10*ROW('Hygiene Data'!I32)))</f>
        <v/>
      </c>
      <c r="EF38" s="400" t="str">
        <f ca="1">+IF(OFFSET('Hygiene Data'!$I$13,0,10*ROW('Hygiene Data'!I32))="","",OFFSET('Hygiene Data'!$I$13,0,10*ROW('Hygiene Data'!I32)))</f>
        <v/>
      </c>
    </row>
    <row r="39" spans="1:136" x14ac:dyDescent="0.25">
      <c r="A39" s="509" t="str">
        <f ca="1">+IF(OFFSET('Water Data'!$B$2,0,10*ROW('Water Data'!E33))="","",OFFSET('Water Data'!$B$2,0,10*ROW('Water Data'!E33)))</f>
        <v/>
      </c>
      <c r="B39" s="50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36" t="str">
        <f t="shared" ca="1" si="0"/>
        <v/>
      </c>
      <c r="D39" s="53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3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3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3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3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3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3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3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3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3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3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3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3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3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3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3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3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3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3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3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3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3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3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3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3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3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3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3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3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3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3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3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3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3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3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3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3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3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3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3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3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3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3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3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3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3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3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3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3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1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3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3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3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3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3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3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3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3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3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3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3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3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3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3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3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3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400" t="str">
        <f ca="1">+IF(OFFSET('Water Data'!$D$27,0,10*ROW('Water Data'!D33))="","",OFFSET('Water Data'!$D$27,0,10*ROW('Water Data'!D33)))</f>
        <v/>
      </c>
      <c r="BT39" s="400" t="str">
        <f ca="1">+IF(OFFSET('Water Data'!$D$28,0,10*ROW('Water Data'!D33))="","",OFFSET('Water Data'!$D$28,0,10*ROW('Water Data'!D33)))</f>
        <v/>
      </c>
      <c r="BU39" s="400" t="str">
        <f ca="1">+IF(OFFSET('Water Data'!$D$29,0,10*ROW('Water Data'!D33))="","",OFFSET('Water Data'!$D$29,0,10*ROW('Water Data'!D33)))</f>
        <v/>
      </c>
      <c r="BV39" s="400" t="str">
        <f ca="1">+IF(OFFSET('Water Data'!$E$27,0,10*ROW('Water Data'!E33))="","",OFFSET('Water Data'!$E$27,0,10*ROW('Water Data'!E33)))</f>
        <v/>
      </c>
      <c r="BW39" s="400" t="str">
        <f ca="1">+IF(OFFSET('Water Data'!$E$28,0,10*ROW('Water Data'!E33))="","",OFFSET('Water Data'!$E$28,0,10*ROW('Water Data'!E33)))</f>
        <v/>
      </c>
      <c r="BX39" s="400" t="str">
        <f ca="1">+IF(OFFSET('Water Data'!$E$29,0,10*ROW('Water Data'!E33))="","",OFFSET('Water Data'!$E$29,0,10*ROW('Water Data'!E33)))</f>
        <v/>
      </c>
      <c r="BY39" s="400" t="str">
        <f ca="1">+IF(OFFSET('Water Data'!$F$27,0,10*ROW('Water Data'!F33))="","",OFFSET('Water Data'!$F$27,0,10*ROW('Water Data'!F33)))</f>
        <v/>
      </c>
      <c r="BZ39" s="400" t="str">
        <f ca="1">+IF(OFFSET('Water Data'!$F$28,0,10*ROW('Water Data'!F33))="","",OFFSET('Water Data'!$F$28,0,10*ROW('Water Data'!F33)))</f>
        <v/>
      </c>
      <c r="CA39" s="400" t="str">
        <f ca="1">+IF(OFFSET('Water Data'!$F$29,0,10*ROW('Water Data'!F33))="","",OFFSET('Water Data'!$F$29,0,10*ROW('Water Data'!F33)))</f>
        <v/>
      </c>
      <c r="CB39" s="400" t="str">
        <f ca="1">+IF(OFFSET('Water Data'!$G$27,0,10*ROW('Water Data'!G33))="","",OFFSET('Water Data'!$G$27,0,10*ROW('Water Data'!G33)))</f>
        <v/>
      </c>
      <c r="CC39" s="400" t="str">
        <f ca="1">+IF(OFFSET('Water Data'!$G$28,0,10*ROW('Water Data'!G33))="","",OFFSET('Water Data'!$G$28,0,10*ROW('Water Data'!G33)))</f>
        <v/>
      </c>
      <c r="CD39" s="400" t="str">
        <f ca="1">+IF(OFFSET('Water Data'!$G$29,0,10*ROW('Water Data'!G33))="","",OFFSET('Water Data'!$G$29,0,10*ROW('Water Data'!G33)))</f>
        <v/>
      </c>
      <c r="CE39" s="400" t="str">
        <f ca="1">+IF(OFFSET('Water Data'!$H$27,0,10*ROW('Water Data'!H33))="","",OFFSET('Water Data'!$H$27,0,10*ROW('Water Data'!H33)))</f>
        <v/>
      </c>
      <c r="CF39" s="400" t="str">
        <f ca="1">+IF(OFFSET('Water Data'!$H$28,0,10*ROW('Water Data'!H33))="","",OFFSET('Water Data'!$H$28,0,10*ROW('Water Data'!H33)))</f>
        <v/>
      </c>
      <c r="CG39" s="400" t="str">
        <f ca="1">+IF(OFFSET('Water Data'!$H$29,0,10*ROW('Water Data'!H33))="","",OFFSET('Water Data'!$H$29,0,10*ROW('Water Data'!H33)))</f>
        <v/>
      </c>
      <c r="CH39" s="400" t="str">
        <f ca="1">+IF(OFFSET('Water Data'!$I$27,0,10*ROW('Water Data'!I33))="","",OFFSET('Water Data'!$I$27,0,10*ROW('Water Data'!I33)))</f>
        <v/>
      </c>
      <c r="CI39" s="400" t="str">
        <f ca="1">+IF(OFFSET('Water Data'!$I$28,0,10*ROW('Water Data'!I33))="","",OFFSET('Water Data'!$I$28,0,10*ROW('Water Data'!I33)))</f>
        <v/>
      </c>
      <c r="CJ39" s="400" t="str">
        <f ca="1">+IF(OFFSET('Water Data'!$I$29,0,10*ROW('Water Data'!I33))="","",OFFSET('Water Data'!$I$29,0,10*ROW('Water Data'!I33)))</f>
        <v/>
      </c>
      <c r="CK39" s="400" t="str">
        <f ca="1">+IF(OFFSET('Sanitation Data'!$D$28,0,10*ROW('Sanitation Data'!D33))="","",OFFSET('Sanitation Data'!$D$28,0,10*ROW('Sanitation Data'!D33)))</f>
        <v/>
      </c>
      <c r="CL39" s="400" t="str">
        <f ca="1">+IF(OFFSET('Sanitation Data'!$D$29,0,10*ROW('Sanitation Data'!D33))="","",OFFSET('Sanitation Data'!$D$29,0,10*ROW('Sanitation Data'!D33)))</f>
        <v/>
      </c>
      <c r="CM39" s="400" t="str">
        <f ca="1">+IF(OFFSET('Sanitation Data'!$D$30,0,10*ROW('Sanitation Data'!D33))="","",OFFSET('Sanitation Data'!$D$30,0,10*ROW('Sanitation Data'!D33)))</f>
        <v/>
      </c>
      <c r="CN39" s="400" t="str">
        <f ca="1">+IF(OFFSET('Sanitation Data'!$D$31,0,10*ROW('Sanitation Data'!D33))="","",OFFSET('Sanitation Data'!$D$31,0,10*ROW('Sanitation Data'!D33)))</f>
        <v/>
      </c>
      <c r="CO39" s="400" t="str">
        <f ca="1">+IF(OFFSET('Sanitation Data'!$D$32,0,10*ROW('Sanitation Data'!D33))="","",OFFSET('Sanitation Data'!$D$32,0,10*ROW('Sanitation Data'!D33)))</f>
        <v/>
      </c>
      <c r="CP39" s="400" t="str">
        <f ca="1">+IF(OFFSET('Sanitation Data'!$E$28,0,10*ROW('Sanitation Data'!E33))="","",OFFSET('Sanitation Data'!$E$28,0,10*ROW('Sanitation Data'!E33)))</f>
        <v/>
      </c>
      <c r="CQ39" s="400" t="str">
        <f ca="1">+IF(OFFSET('Sanitation Data'!$E$29,0,10*ROW('Sanitation Data'!E33))="","",OFFSET('Sanitation Data'!$E$29,0,10*ROW('Sanitation Data'!E33)))</f>
        <v/>
      </c>
      <c r="CR39" s="400" t="str">
        <f ca="1">+IF(OFFSET('Sanitation Data'!$E$30,0,10*ROW('Sanitation Data'!E33))="","",OFFSET('Sanitation Data'!$E$30,0,10*ROW('Sanitation Data'!E33)))</f>
        <v/>
      </c>
      <c r="CS39" s="400" t="str">
        <f ca="1">+IF(OFFSET('Sanitation Data'!$E$31,0,10*ROW('Sanitation Data'!E33))="","",OFFSET('Sanitation Data'!$E$31,0,10*ROW('Sanitation Data'!E33)))</f>
        <v/>
      </c>
      <c r="CT39" s="400" t="str">
        <f ca="1">+IF(OFFSET('Sanitation Data'!$E$32,0,10*ROW('Sanitation Data'!E33))="","",OFFSET('Sanitation Data'!$E$32,0,10*ROW('Sanitation Data'!E33)))</f>
        <v/>
      </c>
      <c r="CU39" s="400" t="str">
        <f ca="1">+IF(OFFSET('Sanitation Data'!$F$28,0,10*ROW('Sanitation Data'!F33))="","",OFFSET('Sanitation Data'!$F$28,0,10*ROW('Sanitation Data'!F33)))</f>
        <v/>
      </c>
      <c r="CV39" s="400" t="str">
        <f ca="1">+IF(OFFSET('Sanitation Data'!$F$29,0,10*ROW('Sanitation Data'!F33))="","",OFFSET('Sanitation Data'!$F$29,0,10*ROW('Sanitation Data'!F33)))</f>
        <v/>
      </c>
      <c r="CW39" s="400" t="str">
        <f ca="1">+IF(OFFSET('Sanitation Data'!$F$30,0,10*ROW('Sanitation Data'!F33))="","",OFFSET('Sanitation Data'!$F$30,0,10*ROW('Sanitation Data'!F33)))</f>
        <v/>
      </c>
      <c r="CX39" s="400" t="str">
        <f ca="1">+IF(OFFSET('Sanitation Data'!$F$31,0,10*ROW('Sanitation Data'!F33))="","",OFFSET('Sanitation Data'!$F$31,0,10*ROW('Sanitation Data'!F33)))</f>
        <v/>
      </c>
      <c r="CY39" s="400" t="str">
        <f ca="1">+IF(OFFSET('Sanitation Data'!$F$32,0,10*ROW('Sanitation Data'!F33))="","",OFFSET('Sanitation Data'!$F$32,0,10*ROW('Sanitation Data'!F33)))</f>
        <v/>
      </c>
      <c r="CZ39" s="400" t="str">
        <f ca="1">+IF(OFFSET('Sanitation Data'!$G$28,0,10*ROW('Sanitation Data'!G33))="","",OFFSET('Sanitation Data'!$G$28,0,10*ROW('Sanitation Data'!G33)))</f>
        <v/>
      </c>
      <c r="DA39" s="400" t="str">
        <f ca="1">+IF(OFFSET('Sanitation Data'!$G$29,0,10*ROW('Sanitation Data'!G33))="","",OFFSET('Sanitation Data'!$G$29,0,10*ROW('Sanitation Data'!G33)))</f>
        <v/>
      </c>
      <c r="DB39" s="400" t="str">
        <f ca="1">+IF(OFFSET('Sanitation Data'!$G$30,0,10*ROW('Sanitation Data'!G33))="","",OFFSET('Sanitation Data'!$G$30,0,10*ROW('Sanitation Data'!G33)))</f>
        <v/>
      </c>
      <c r="DC39" s="400" t="str">
        <f ca="1">+IF(OFFSET('Sanitation Data'!$G$31,0,10*ROW('Sanitation Data'!G33))="","",OFFSET('Sanitation Data'!$G$31,0,10*ROW('Sanitation Data'!G33)))</f>
        <v/>
      </c>
      <c r="DD39" s="400" t="str">
        <f ca="1">+IF(OFFSET('Sanitation Data'!$G$32,0,10*ROW('Sanitation Data'!G33))="","",OFFSET('Sanitation Data'!$G$32,0,10*ROW('Sanitation Data'!G33)))</f>
        <v/>
      </c>
      <c r="DE39" s="400" t="str">
        <f ca="1">+IF(OFFSET('Sanitation Data'!$H$28,0,10*ROW('Sanitation Data'!H33))="","",OFFSET('Sanitation Data'!$H$28,0,10*ROW('Sanitation Data'!H33)))</f>
        <v/>
      </c>
      <c r="DF39" s="400" t="str">
        <f ca="1">+IF(OFFSET('Sanitation Data'!$H$29,0,10*ROW('Sanitation Data'!H33))="","",OFFSET('Sanitation Data'!$H$29,0,10*ROW('Sanitation Data'!H33)))</f>
        <v/>
      </c>
      <c r="DG39" s="400" t="str">
        <f ca="1">+IF(OFFSET('Sanitation Data'!$H$30,0,10*ROW('Sanitation Data'!H33))="","",OFFSET('Sanitation Data'!$H$30,0,10*ROW('Sanitation Data'!H33)))</f>
        <v/>
      </c>
      <c r="DH39" s="400" t="str">
        <f ca="1">+IF(OFFSET('Sanitation Data'!$H$31,0,10*ROW('Sanitation Data'!H33))="","",OFFSET('Sanitation Data'!$H$31,0,10*ROW('Sanitation Data'!H33)))</f>
        <v/>
      </c>
      <c r="DI39" s="400" t="str">
        <f ca="1">+IF(OFFSET('Sanitation Data'!$H$32,0,10*ROW('Sanitation Data'!H33))="","",OFFSET('Sanitation Data'!$H$32,0,10*ROW('Sanitation Data'!H33)))</f>
        <v/>
      </c>
      <c r="DJ39" s="400" t="str">
        <f ca="1">+IF(OFFSET('Sanitation Data'!$I$28,0,10*ROW('Sanitation Data'!I33))="","",OFFSET('Sanitation Data'!$I$28,0,10*ROW('Sanitation Data'!I33)))</f>
        <v/>
      </c>
      <c r="DK39" s="400" t="str">
        <f ca="1">+IF(OFFSET('Sanitation Data'!$I$29,0,10*ROW('Sanitation Data'!I33))="","",OFFSET('Sanitation Data'!$I$29,0,10*ROW('Sanitation Data'!I33)))</f>
        <v/>
      </c>
      <c r="DL39" s="400" t="str">
        <f ca="1">+IF(OFFSET('Sanitation Data'!$I$30,0,10*ROW('Sanitation Data'!I33))="","",OFFSET('Sanitation Data'!$I$30,0,10*ROW('Sanitation Data'!I33)))</f>
        <v/>
      </c>
      <c r="DM39" s="400" t="str">
        <f ca="1">+IF(OFFSET('Sanitation Data'!$I$31,0,10*ROW('Sanitation Data'!I33))="","",OFFSET('Sanitation Data'!$I$31,0,10*ROW('Sanitation Data'!I33)))</f>
        <v/>
      </c>
      <c r="DN39" s="400" t="str">
        <f ca="1">+IF(OFFSET('Sanitation Data'!$I$32,0,10*ROW('Sanitation Data'!I33))="","",OFFSET('Sanitation Data'!$I$32,0,10*ROW('Sanitation Data'!I33)))</f>
        <v/>
      </c>
      <c r="DO39" s="400" t="str">
        <f ca="1">+IF(OFFSET('Hygiene Data'!$D$11,0,10*ROW('Hygiene Data'!D33))="","",OFFSET('Hygiene Data'!$D$11,0,10*ROW('Hygiene Data'!D33)))</f>
        <v/>
      </c>
      <c r="DP39" s="400" t="str">
        <f ca="1">+IF(OFFSET('Hygiene Data'!$D$12,0,10*ROW('Hygiene Data'!D33))="","",OFFSET('Hygiene Data'!$D$12,0,10*ROW('Hygiene Data'!D33)))</f>
        <v/>
      </c>
      <c r="DQ39" s="400" t="str">
        <f ca="1">+IF(OFFSET('Hygiene Data'!$D$13,0,10*ROW('Hygiene Data'!D33))="","",OFFSET('Hygiene Data'!$D$13,0,10*ROW('Hygiene Data'!D33)))</f>
        <v/>
      </c>
      <c r="DR39" s="400" t="str">
        <f ca="1">+IF(OFFSET('Hygiene Data'!$E$11,0,10*ROW('Hygiene Data'!E33))="","",OFFSET('Hygiene Data'!$E$11,0,10*ROW('Hygiene Data'!E33)))</f>
        <v/>
      </c>
      <c r="DS39" s="400" t="str">
        <f ca="1">+IF(OFFSET('Hygiene Data'!$E$12,0,10*ROW('Hygiene Data'!E33))="","",OFFSET('Hygiene Data'!$E$12,0,10*ROW('Hygiene Data'!E33)))</f>
        <v/>
      </c>
      <c r="DT39" s="400" t="str">
        <f ca="1">+IF(OFFSET('Hygiene Data'!$E$13,0,10*ROW('Hygiene Data'!E33))="","",OFFSET('Hygiene Data'!$E$13,0,10*ROW('Hygiene Data'!E33)))</f>
        <v/>
      </c>
      <c r="DU39" s="400" t="str">
        <f ca="1">+IF(OFFSET('Hygiene Data'!$F$11,0,10*ROW('Hygiene Data'!F33))="","",OFFSET('Hygiene Data'!$F$11,0,10*ROW('Hygiene Data'!F33)))</f>
        <v/>
      </c>
      <c r="DV39" s="400" t="str">
        <f ca="1">+IF(OFFSET('Hygiene Data'!$F$12,0,10*ROW('Hygiene Data'!F33))="","",OFFSET('Hygiene Data'!$F$12,0,10*ROW('Hygiene Data'!F33)))</f>
        <v/>
      </c>
      <c r="DW39" s="400" t="str">
        <f ca="1">+IF(OFFSET('Hygiene Data'!$F$13,0,10*ROW('Hygiene Data'!F33))="","",OFFSET('Hygiene Data'!$F$13,0,10*ROW('Hygiene Data'!F33)))</f>
        <v/>
      </c>
      <c r="DX39" s="400" t="str">
        <f ca="1">+IF(OFFSET('Hygiene Data'!$G$11,0,10*ROW('Hygiene Data'!G33))="","",OFFSET('Hygiene Data'!$G$11,0,10*ROW('Hygiene Data'!G33)))</f>
        <v/>
      </c>
      <c r="DY39" s="400" t="str">
        <f ca="1">+IF(OFFSET('Hygiene Data'!$G$12,0,10*ROW('Hygiene Data'!G33))="","",OFFSET('Hygiene Data'!$G$12,0,10*ROW('Hygiene Data'!G33)))</f>
        <v/>
      </c>
      <c r="DZ39" s="400" t="str">
        <f ca="1">+IF(OFFSET('Hygiene Data'!$G$13,0,10*ROW('Hygiene Data'!G33))="","",OFFSET('Hygiene Data'!$G$13,0,10*ROW('Hygiene Data'!G33)))</f>
        <v/>
      </c>
      <c r="EA39" s="400" t="str">
        <f ca="1">+IF(OFFSET('Hygiene Data'!$H$11,0,10*ROW('Hygiene Data'!H33))="","",OFFSET('Hygiene Data'!$H$11,0,10*ROW('Hygiene Data'!H33)))</f>
        <v/>
      </c>
      <c r="EB39" s="400" t="str">
        <f ca="1">+IF(OFFSET('Hygiene Data'!$H$12,0,10*ROW('Hygiene Data'!H33))="","",OFFSET('Hygiene Data'!$H$12,0,10*ROW('Hygiene Data'!H33)))</f>
        <v/>
      </c>
      <c r="EC39" s="400" t="str">
        <f ca="1">+IF(OFFSET('Hygiene Data'!$H$13,0,10*ROW('Hygiene Data'!H33))="","",OFFSET('Hygiene Data'!$H$13,0,10*ROW('Hygiene Data'!H33)))</f>
        <v/>
      </c>
      <c r="ED39" s="400" t="str">
        <f ca="1">+IF(OFFSET('Hygiene Data'!$I$11,0,10*ROW('Hygiene Data'!I33))="","",OFFSET('Hygiene Data'!$I$11,0,10*ROW('Hygiene Data'!I33)))</f>
        <v/>
      </c>
      <c r="EE39" s="400" t="str">
        <f ca="1">+IF(OFFSET('Hygiene Data'!$I$12,0,10*ROW('Hygiene Data'!I33))="","",OFFSET('Hygiene Data'!$I$12,0,10*ROW('Hygiene Data'!I33)))</f>
        <v/>
      </c>
      <c r="EF39" s="400" t="str">
        <f ca="1">+IF(OFFSET('Hygiene Data'!$I$13,0,10*ROW('Hygiene Data'!I33))="","",OFFSET('Hygiene Data'!$I$13,0,10*ROW('Hygiene Data'!I33)))</f>
        <v/>
      </c>
    </row>
    <row r="40" spans="1:136" x14ac:dyDescent="0.25">
      <c r="A40" s="509" t="str">
        <f ca="1">+IF(OFFSET('Water Data'!$B$2,0,10*ROW('Water Data'!E34))="","",OFFSET('Water Data'!$B$2,0,10*ROW('Water Data'!E34)))</f>
        <v/>
      </c>
      <c r="B40" s="50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36" t="str">
        <f t="shared" ca="1" si="0"/>
        <v/>
      </c>
      <c r="D40" s="53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3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3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3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3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3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3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3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3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3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3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3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3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3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3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3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3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3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3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3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3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3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3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3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3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3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3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3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3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3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3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3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3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3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3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3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3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3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3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3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3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3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3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3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3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3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3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3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3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1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3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3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3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3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3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3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3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3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3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3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3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3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3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3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3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3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400" t="str">
        <f ca="1">+IF(OFFSET('Water Data'!$D$27,0,10*ROW('Water Data'!D34))="","",OFFSET('Water Data'!$D$27,0,10*ROW('Water Data'!D34)))</f>
        <v/>
      </c>
      <c r="BT40" s="400" t="str">
        <f ca="1">+IF(OFFSET('Water Data'!$D$28,0,10*ROW('Water Data'!D34))="","",OFFSET('Water Data'!$D$28,0,10*ROW('Water Data'!D34)))</f>
        <v/>
      </c>
      <c r="BU40" s="400" t="str">
        <f ca="1">+IF(OFFSET('Water Data'!$D$29,0,10*ROW('Water Data'!D34))="","",OFFSET('Water Data'!$D$29,0,10*ROW('Water Data'!D34)))</f>
        <v/>
      </c>
      <c r="BV40" s="400" t="str">
        <f ca="1">+IF(OFFSET('Water Data'!$E$27,0,10*ROW('Water Data'!E34))="","",OFFSET('Water Data'!$E$27,0,10*ROW('Water Data'!E34)))</f>
        <v/>
      </c>
      <c r="BW40" s="400" t="str">
        <f ca="1">+IF(OFFSET('Water Data'!$E$28,0,10*ROW('Water Data'!E34))="","",OFFSET('Water Data'!$E$28,0,10*ROW('Water Data'!E34)))</f>
        <v/>
      </c>
      <c r="BX40" s="400" t="str">
        <f ca="1">+IF(OFFSET('Water Data'!$E$29,0,10*ROW('Water Data'!E34))="","",OFFSET('Water Data'!$E$29,0,10*ROW('Water Data'!E34)))</f>
        <v/>
      </c>
      <c r="BY40" s="400" t="str">
        <f ca="1">+IF(OFFSET('Water Data'!$F$27,0,10*ROW('Water Data'!F34))="","",OFFSET('Water Data'!$F$27,0,10*ROW('Water Data'!F34)))</f>
        <v/>
      </c>
      <c r="BZ40" s="400" t="str">
        <f ca="1">+IF(OFFSET('Water Data'!$F$28,0,10*ROW('Water Data'!F34))="","",OFFSET('Water Data'!$F$28,0,10*ROW('Water Data'!F34)))</f>
        <v/>
      </c>
      <c r="CA40" s="400" t="str">
        <f ca="1">+IF(OFFSET('Water Data'!$F$29,0,10*ROW('Water Data'!F34))="","",OFFSET('Water Data'!$F$29,0,10*ROW('Water Data'!F34)))</f>
        <v/>
      </c>
      <c r="CB40" s="400" t="str">
        <f ca="1">+IF(OFFSET('Water Data'!$G$27,0,10*ROW('Water Data'!G34))="","",OFFSET('Water Data'!$G$27,0,10*ROW('Water Data'!G34)))</f>
        <v/>
      </c>
      <c r="CC40" s="400" t="str">
        <f ca="1">+IF(OFFSET('Water Data'!$G$28,0,10*ROW('Water Data'!G34))="","",OFFSET('Water Data'!$G$28,0,10*ROW('Water Data'!G34)))</f>
        <v/>
      </c>
      <c r="CD40" s="400" t="str">
        <f ca="1">+IF(OFFSET('Water Data'!$G$29,0,10*ROW('Water Data'!G34))="","",OFFSET('Water Data'!$G$29,0,10*ROW('Water Data'!G34)))</f>
        <v/>
      </c>
      <c r="CE40" s="400" t="str">
        <f ca="1">+IF(OFFSET('Water Data'!$H$27,0,10*ROW('Water Data'!H34))="","",OFFSET('Water Data'!$H$27,0,10*ROW('Water Data'!H34)))</f>
        <v/>
      </c>
      <c r="CF40" s="400" t="str">
        <f ca="1">+IF(OFFSET('Water Data'!$H$28,0,10*ROW('Water Data'!H34))="","",OFFSET('Water Data'!$H$28,0,10*ROW('Water Data'!H34)))</f>
        <v/>
      </c>
      <c r="CG40" s="400" t="str">
        <f ca="1">+IF(OFFSET('Water Data'!$H$29,0,10*ROW('Water Data'!H34))="","",OFFSET('Water Data'!$H$29,0,10*ROW('Water Data'!H34)))</f>
        <v/>
      </c>
      <c r="CH40" s="400" t="str">
        <f ca="1">+IF(OFFSET('Water Data'!$I$27,0,10*ROW('Water Data'!I34))="","",OFFSET('Water Data'!$I$27,0,10*ROW('Water Data'!I34)))</f>
        <v/>
      </c>
      <c r="CI40" s="400" t="str">
        <f ca="1">+IF(OFFSET('Water Data'!$I$28,0,10*ROW('Water Data'!I34))="","",OFFSET('Water Data'!$I$28,0,10*ROW('Water Data'!I34)))</f>
        <v/>
      </c>
      <c r="CJ40" s="400" t="str">
        <f ca="1">+IF(OFFSET('Water Data'!$I$29,0,10*ROW('Water Data'!I34))="","",OFFSET('Water Data'!$I$29,0,10*ROW('Water Data'!I34)))</f>
        <v/>
      </c>
      <c r="CK40" s="400" t="str">
        <f ca="1">+IF(OFFSET('Sanitation Data'!$D$28,0,10*ROW('Sanitation Data'!D34))="","",OFFSET('Sanitation Data'!$D$28,0,10*ROW('Sanitation Data'!D34)))</f>
        <v/>
      </c>
      <c r="CL40" s="400" t="str">
        <f ca="1">+IF(OFFSET('Sanitation Data'!$D$29,0,10*ROW('Sanitation Data'!D34))="","",OFFSET('Sanitation Data'!$D$29,0,10*ROW('Sanitation Data'!D34)))</f>
        <v/>
      </c>
      <c r="CM40" s="400" t="str">
        <f ca="1">+IF(OFFSET('Sanitation Data'!$D$30,0,10*ROW('Sanitation Data'!D34))="","",OFFSET('Sanitation Data'!$D$30,0,10*ROW('Sanitation Data'!D34)))</f>
        <v/>
      </c>
      <c r="CN40" s="400" t="str">
        <f ca="1">+IF(OFFSET('Sanitation Data'!$D$31,0,10*ROW('Sanitation Data'!D34))="","",OFFSET('Sanitation Data'!$D$31,0,10*ROW('Sanitation Data'!D34)))</f>
        <v/>
      </c>
      <c r="CO40" s="400" t="str">
        <f ca="1">+IF(OFFSET('Sanitation Data'!$D$32,0,10*ROW('Sanitation Data'!D34))="","",OFFSET('Sanitation Data'!$D$32,0,10*ROW('Sanitation Data'!D34)))</f>
        <v/>
      </c>
      <c r="CP40" s="400" t="str">
        <f ca="1">+IF(OFFSET('Sanitation Data'!$E$28,0,10*ROW('Sanitation Data'!E34))="","",OFFSET('Sanitation Data'!$E$28,0,10*ROW('Sanitation Data'!E34)))</f>
        <v/>
      </c>
      <c r="CQ40" s="400" t="str">
        <f ca="1">+IF(OFFSET('Sanitation Data'!$E$29,0,10*ROW('Sanitation Data'!E34))="","",OFFSET('Sanitation Data'!$E$29,0,10*ROW('Sanitation Data'!E34)))</f>
        <v/>
      </c>
      <c r="CR40" s="400" t="str">
        <f ca="1">+IF(OFFSET('Sanitation Data'!$E$30,0,10*ROW('Sanitation Data'!E34))="","",OFFSET('Sanitation Data'!$E$30,0,10*ROW('Sanitation Data'!E34)))</f>
        <v/>
      </c>
      <c r="CS40" s="400" t="str">
        <f ca="1">+IF(OFFSET('Sanitation Data'!$E$31,0,10*ROW('Sanitation Data'!E34))="","",OFFSET('Sanitation Data'!$E$31,0,10*ROW('Sanitation Data'!E34)))</f>
        <v/>
      </c>
      <c r="CT40" s="400" t="str">
        <f ca="1">+IF(OFFSET('Sanitation Data'!$E$32,0,10*ROW('Sanitation Data'!E34))="","",OFFSET('Sanitation Data'!$E$32,0,10*ROW('Sanitation Data'!E34)))</f>
        <v/>
      </c>
      <c r="CU40" s="400" t="str">
        <f ca="1">+IF(OFFSET('Sanitation Data'!$F$28,0,10*ROW('Sanitation Data'!F34))="","",OFFSET('Sanitation Data'!$F$28,0,10*ROW('Sanitation Data'!F34)))</f>
        <v/>
      </c>
      <c r="CV40" s="400" t="str">
        <f ca="1">+IF(OFFSET('Sanitation Data'!$F$29,0,10*ROW('Sanitation Data'!F34))="","",OFFSET('Sanitation Data'!$F$29,0,10*ROW('Sanitation Data'!F34)))</f>
        <v/>
      </c>
      <c r="CW40" s="400" t="str">
        <f ca="1">+IF(OFFSET('Sanitation Data'!$F$30,0,10*ROW('Sanitation Data'!F34))="","",OFFSET('Sanitation Data'!$F$30,0,10*ROW('Sanitation Data'!F34)))</f>
        <v/>
      </c>
      <c r="CX40" s="400" t="str">
        <f ca="1">+IF(OFFSET('Sanitation Data'!$F$31,0,10*ROW('Sanitation Data'!F34))="","",OFFSET('Sanitation Data'!$F$31,0,10*ROW('Sanitation Data'!F34)))</f>
        <v/>
      </c>
      <c r="CY40" s="400" t="str">
        <f ca="1">+IF(OFFSET('Sanitation Data'!$F$32,0,10*ROW('Sanitation Data'!F34))="","",OFFSET('Sanitation Data'!$F$32,0,10*ROW('Sanitation Data'!F34)))</f>
        <v/>
      </c>
      <c r="CZ40" s="400" t="str">
        <f ca="1">+IF(OFFSET('Sanitation Data'!$G$28,0,10*ROW('Sanitation Data'!G34))="","",OFFSET('Sanitation Data'!$G$28,0,10*ROW('Sanitation Data'!G34)))</f>
        <v/>
      </c>
      <c r="DA40" s="400" t="str">
        <f ca="1">+IF(OFFSET('Sanitation Data'!$G$29,0,10*ROW('Sanitation Data'!G34))="","",OFFSET('Sanitation Data'!$G$29,0,10*ROW('Sanitation Data'!G34)))</f>
        <v/>
      </c>
      <c r="DB40" s="400" t="str">
        <f ca="1">+IF(OFFSET('Sanitation Data'!$G$30,0,10*ROW('Sanitation Data'!G34))="","",OFFSET('Sanitation Data'!$G$30,0,10*ROW('Sanitation Data'!G34)))</f>
        <v/>
      </c>
      <c r="DC40" s="400" t="str">
        <f ca="1">+IF(OFFSET('Sanitation Data'!$G$31,0,10*ROW('Sanitation Data'!G34))="","",OFFSET('Sanitation Data'!$G$31,0,10*ROW('Sanitation Data'!G34)))</f>
        <v/>
      </c>
      <c r="DD40" s="400" t="str">
        <f ca="1">+IF(OFFSET('Sanitation Data'!$G$32,0,10*ROW('Sanitation Data'!G34))="","",OFFSET('Sanitation Data'!$G$32,0,10*ROW('Sanitation Data'!G34)))</f>
        <v/>
      </c>
      <c r="DE40" s="400" t="str">
        <f ca="1">+IF(OFFSET('Sanitation Data'!$H$28,0,10*ROW('Sanitation Data'!H34))="","",OFFSET('Sanitation Data'!$H$28,0,10*ROW('Sanitation Data'!H34)))</f>
        <v/>
      </c>
      <c r="DF40" s="400" t="str">
        <f ca="1">+IF(OFFSET('Sanitation Data'!$H$29,0,10*ROW('Sanitation Data'!H34))="","",OFFSET('Sanitation Data'!$H$29,0,10*ROW('Sanitation Data'!H34)))</f>
        <v/>
      </c>
      <c r="DG40" s="400" t="str">
        <f ca="1">+IF(OFFSET('Sanitation Data'!$H$30,0,10*ROW('Sanitation Data'!H34))="","",OFFSET('Sanitation Data'!$H$30,0,10*ROW('Sanitation Data'!H34)))</f>
        <v/>
      </c>
      <c r="DH40" s="400" t="str">
        <f ca="1">+IF(OFFSET('Sanitation Data'!$H$31,0,10*ROW('Sanitation Data'!H34))="","",OFFSET('Sanitation Data'!$H$31,0,10*ROW('Sanitation Data'!H34)))</f>
        <v/>
      </c>
      <c r="DI40" s="400" t="str">
        <f ca="1">+IF(OFFSET('Sanitation Data'!$H$32,0,10*ROW('Sanitation Data'!H34))="","",OFFSET('Sanitation Data'!$H$32,0,10*ROW('Sanitation Data'!H34)))</f>
        <v/>
      </c>
      <c r="DJ40" s="400" t="str">
        <f ca="1">+IF(OFFSET('Sanitation Data'!$I$28,0,10*ROW('Sanitation Data'!I34))="","",OFFSET('Sanitation Data'!$I$28,0,10*ROW('Sanitation Data'!I34)))</f>
        <v/>
      </c>
      <c r="DK40" s="400" t="str">
        <f ca="1">+IF(OFFSET('Sanitation Data'!$I$29,0,10*ROW('Sanitation Data'!I34))="","",OFFSET('Sanitation Data'!$I$29,0,10*ROW('Sanitation Data'!I34)))</f>
        <v/>
      </c>
      <c r="DL40" s="400" t="str">
        <f ca="1">+IF(OFFSET('Sanitation Data'!$I$30,0,10*ROW('Sanitation Data'!I34))="","",OFFSET('Sanitation Data'!$I$30,0,10*ROW('Sanitation Data'!I34)))</f>
        <v/>
      </c>
      <c r="DM40" s="400" t="str">
        <f ca="1">+IF(OFFSET('Sanitation Data'!$I$31,0,10*ROW('Sanitation Data'!I34))="","",OFFSET('Sanitation Data'!$I$31,0,10*ROW('Sanitation Data'!I34)))</f>
        <v/>
      </c>
      <c r="DN40" s="400" t="str">
        <f ca="1">+IF(OFFSET('Sanitation Data'!$I$32,0,10*ROW('Sanitation Data'!I34))="","",OFFSET('Sanitation Data'!$I$32,0,10*ROW('Sanitation Data'!I34)))</f>
        <v/>
      </c>
      <c r="DO40" s="400" t="str">
        <f ca="1">+IF(OFFSET('Hygiene Data'!$D$11,0,10*ROW('Hygiene Data'!D34))="","",OFFSET('Hygiene Data'!$D$11,0,10*ROW('Hygiene Data'!D34)))</f>
        <v/>
      </c>
      <c r="DP40" s="400" t="str">
        <f ca="1">+IF(OFFSET('Hygiene Data'!$D$12,0,10*ROW('Hygiene Data'!D34))="","",OFFSET('Hygiene Data'!$D$12,0,10*ROW('Hygiene Data'!D34)))</f>
        <v/>
      </c>
      <c r="DQ40" s="400" t="str">
        <f ca="1">+IF(OFFSET('Hygiene Data'!$D$13,0,10*ROW('Hygiene Data'!D34))="","",OFFSET('Hygiene Data'!$D$13,0,10*ROW('Hygiene Data'!D34)))</f>
        <v/>
      </c>
      <c r="DR40" s="400" t="str">
        <f ca="1">+IF(OFFSET('Hygiene Data'!$E$11,0,10*ROW('Hygiene Data'!E34))="","",OFFSET('Hygiene Data'!$E$11,0,10*ROW('Hygiene Data'!E34)))</f>
        <v/>
      </c>
      <c r="DS40" s="400" t="str">
        <f ca="1">+IF(OFFSET('Hygiene Data'!$E$12,0,10*ROW('Hygiene Data'!E34))="","",OFFSET('Hygiene Data'!$E$12,0,10*ROW('Hygiene Data'!E34)))</f>
        <v/>
      </c>
      <c r="DT40" s="400" t="str">
        <f ca="1">+IF(OFFSET('Hygiene Data'!$E$13,0,10*ROW('Hygiene Data'!E34))="","",OFFSET('Hygiene Data'!$E$13,0,10*ROW('Hygiene Data'!E34)))</f>
        <v/>
      </c>
      <c r="DU40" s="400" t="str">
        <f ca="1">+IF(OFFSET('Hygiene Data'!$F$11,0,10*ROW('Hygiene Data'!F34))="","",OFFSET('Hygiene Data'!$F$11,0,10*ROW('Hygiene Data'!F34)))</f>
        <v/>
      </c>
      <c r="DV40" s="400" t="str">
        <f ca="1">+IF(OFFSET('Hygiene Data'!$F$12,0,10*ROW('Hygiene Data'!F34))="","",OFFSET('Hygiene Data'!$F$12,0,10*ROW('Hygiene Data'!F34)))</f>
        <v/>
      </c>
      <c r="DW40" s="400" t="str">
        <f ca="1">+IF(OFFSET('Hygiene Data'!$F$13,0,10*ROW('Hygiene Data'!F34))="","",OFFSET('Hygiene Data'!$F$13,0,10*ROW('Hygiene Data'!F34)))</f>
        <v/>
      </c>
      <c r="DX40" s="400" t="str">
        <f ca="1">+IF(OFFSET('Hygiene Data'!$G$11,0,10*ROW('Hygiene Data'!G34))="","",OFFSET('Hygiene Data'!$G$11,0,10*ROW('Hygiene Data'!G34)))</f>
        <v/>
      </c>
      <c r="DY40" s="400" t="str">
        <f ca="1">+IF(OFFSET('Hygiene Data'!$G$12,0,10*ROW('Hygiene Data'!G34))="","",OFFSET('Hygiene Data'!$G$12,0,10*ROW('Hygiene Data'!G34)))</f>
        <v/>
      </c>
      <c r="DZ40" s="400" t="str">
        <f ca="1">+IF(OFFSET('Hygiene Data'!$G$13,0,10*ROW('Hygiene Data'!G34))="","",OFFSET('Hygiene Data'!$G$13,0,10*ROW('Hygiene Data'!G34)))</f>
        <v/>
      </c>
      <c r="EA40" s="400" t="str">
        <f ca="1">+IF(OFFSET('Hygiene Data'!$H$11,0,10*ROW('Hygiene Data'!H34))="","",OFFSET('Hygiene Data'!$H$11,0,10*ROW('Hygiene Data'!H34)))</f>
        <v/>
      </c>
      <c r="EB40" s="400" t="str">
        <f ca="1">+IF(OFFSET('Hygiene Data'!$H$12,0,10*ROW('Hygiene Data'!H34))="","",OFFSET('Hygiene Data'!$H$12,0,10*ROW('Hygiene Data'!H34)))</f>
        <v/>
      </c>
      <c r="EC40" s="400" t="str">
        <f ca="1">+IF(OFFSET('Hygiene Data'!$H$13,0,10*ROW('Hygiene Data'!H34))="","",OFFSET('Hygiene Data'!$H$13,0,10*ROW('Hygiene Data'!H34)))</f>
        <v/>
      </c>
      <c r="ED40" s="400" t="str">
        <f ca="1">+IF(OFFSET('Hygiene Data'!$I$11,0,10*ROW('Hygiene Data'!I34))="","",OFFSET('Hygiene Data'!$I$11,0,10*ROW('Hygiene Data'!I34)))</f>
        <v/>
      </c>
      <c r="EE40" s="400" t="str">
        <f ca="1">+IF(OFFSET('Hygiene Data'!$I$12,0,10*ROW('Hygiene Data'!I34))="","",OFFSET('Hygiene Data'!$I$12,0,10*ROW('Hygiene Data'!I34)))</f>
        <v/>
      </c>
      <c r="EF40" s="400" t="str">
        <f ca="1">+IF(OFFSET('Hygiene Data'!$I$13,0,10*ROW('Hygiene Data'!I34))="","",OFFSET('Hygiene Data'!$I$13,0,10*ROW('Hygiene Data'!I34)))</f>
        <v/>
      </c>
    </row>
    <row r="41" spans="1:136" x14ac:dyDescent="0.25">
      <c r="A41" s="509" t="str">
        <f ca="1">+IF(OFFSET('Water Data'!$B$2,0,10*ROW('Water Data'!E35))="","",OFFSET('Water Data'!$B$2,0,10*ROW('Water Data'!E35)))</f>
        <v/>
      </c>
      <c r="B41" s="50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36" t="str">
        <f t="shared" ca="1" si="0"/>
        <v/>
      </c>
      <c r="D41" s="53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3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3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3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3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3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3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3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3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3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3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3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3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3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3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3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3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3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3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3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3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3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3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3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3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3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3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3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3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3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3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3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3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3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3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3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3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3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3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3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3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3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3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3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3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3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3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3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3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1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3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3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3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3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3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3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3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3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3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3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3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3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3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3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3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3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400" t="str">
        <f ca="1">+IF(OFFSET('Water Data'!$D$27,0,10*ROW('Water Data'!D35))="","",OFFSET('Water Data'!$D$27,0,10*ROW('Water Data'!D35)))</f>
        <v/>
      </c>
      <c r="BT41" s="400" t="str">
        <f ca="1">+IF(OFFSET('Water Data'!$D$28,0,10*ROW('Water Data'!D35))="","",OFFSET('Water Data'!$D$28,0,10*ROW('Water Data'!D35)))</f>
        <v/>
      </c>
      <c r="BU41" s="400" t="str">
        <f ca="1">+IF(OFFSET('Water Data'!$D$29,0,10*ROW('Water Data'!D35))="","",OFFSET('Water Data'!$D$29,0,10*ROW('Water Data'!D35)))</f>
        <v/>
      </c>
      <c r="BV41" s="400" t="str">
        <f ca="1">+IF(OFFSET('Water Data'!$E$27,0,10*ROW('Water Data'!E35))="","",OFFSET('Water Data'!$E$27,0,10*ROW('Water Data'!E35)))</f>
        <v/>
      </c>
      <c r="BW41" s="400" t="str">
        <f ca="1">+IF(OFFSET('Water Data'!$E$28,0,10*ROW('Water Data'!E35))="","",OFFSET('Water Data'!$E$28,0,10*ROW('Water Data'!E35)))</f>
        <v/>
      </c>
      <c r="BX41" s="400" t="str">
        <f ca="1">+IF(OFFSET('Water Data'!$E$29,0,10*ROW('Water Data'!E35))="","",OFFSET('Water Data'!$E$29,0,10*ROW('Water Data'!E35)))</f>
        <v/>
      </c>
      <c r="BY41" s="400" t="str">
        <f ca="1">+IF(OFFSET('Water Data'!$F$27,0,10*ROW('Water Data'!F35))="","",OFFSET('Water Data'!$F$27,0,10*ROW('Water Data'!F35)))</f>
        <v/>
      </c>
      <c r="BZ41" s="400" t="str">
        <f ca="1">+IF(OFFSET('Water Data'!$F$28,0,10*ROW('Water Data'!F35))="","",OFFSET('Water Data'!$F$28,0,10*ROW('Water Data'!F35)))</f>
        <v/>
      </c>
      <c r="CA41" s="400" t="str">
        <f ca="1">+IF(OFFSET('Water Data'!$F$29,0,10*ROW('Water Data'!F35))="","",OFFSET('Water Data'!$F$29,0,10*ROW('Water Data'!F35)))</f>
        <v/>
      </c>
      <c r="CB41" s="400" t="str">
        <f ca="1">+IF(OFFSET('Water Data'!$G$27,0,10*ROW('Water Data'!G35))="","",OFFSET('Water Data'!$G$27,0,10*ROW('Water Data'!G35)))</f>
        <v/>
      </c>
      <c r="CC41" s="400" t="str">
        <f ca="1">+IF(OFFSET('Water Data'!$G$28,0,10*ROW('Water Data'!G35))="","",OFFSET('Water Data'!$G$28,0,10*ROW('Water Data'!G35)))</f>
        <v/>
      </c>
      <c r="CD41" s="400" t="str">
        <f ca="1">+IF(OFFSET('Water Data'!$G$29,0,10*ROW('Water Data'!G35))="","",OFFSET('Water Data'!$G$29,0,10*ROW('Water Data'!G35)))</f>
        <v/>
      </c>
      <c r="CE41" s="400" t="str">
        <f ca="1">+IF(OFFSET('Water Data'!$H$27,0,10*ROW('Water Data'!H35))="","",OFFSET('Water Data'!$H$27,0,10*ROW('Water Data'!H35)))</f>
        <v/>
      </c>
      <c r="CF41" s="400" t="str">
        <f ca="1">+IF(OFFSET('Water Data'!$H$28,0,10*ROW('Water Data'!H35))="","",OFFSET('Water Data'!$H$28,0,10*ROW('Water Data'!H35)))</f>
        <v/>
      </c>
      <c r="CG41" s="400" t="str">
        <f ca="1">+IF(OFFSET('Water Data'!$H$29,0,10*ROW('Water Data'!H35))="","",OFFSET('Water Data'!$H$29,0,10*ROW('Water Data'!H35)))</f>
        <v/>
      </c>
      <c r="CH41" s="400" t="str">
        <f ca="1">+IF(OFFSET('Water Data'!$I$27,0,10*ROW('Water Data'!I35))="","",OFFSET('Water Data'!$I$27,0,10*ROW('Water Data'!I35)))</f>
        <v/>
      </c>
      <c r="CI41" s="400" t="str">
        <f ca="1">+IF(OFFSET('Water Data'!$I$28,0,10*ROW('Water Data'!I35))="","",OFFSET('Water Data'!$I$28,0,10*ROW('Water Data'!I35)))</f>
        <v/>
      </c>
      <c r="CJ41" s="400" t="str">
        <f ca="1">+IF(OFFSET('Water Data'!$I$29,0,10*ROW('Water Data'!I35))="","",OFFSET('Water Data'!$I$29,0,10*ROW('Water Data'!I35)))</f>
        <v/>
      </c>
      <c r="CK41" s="400" t="str">
        <f ca="1">+IF(OFFSET('Sanitation Data'!$D$28,0,10*ROW('Sanitation Data'!D35))="","",OFFSET('Sanitation Data'!$D$28,0,10*ROW('Sanitation Data'!D35)))</f>
        <v/>
      </c>
      <c r="CL41" s="400" t="str">
        <f ca="1">+IF(OFFSET('Sanitation Data'!$D$29,0,10*ROW('Sanitation Data'!D35))="","",OFFSET('Sanitation Data'!$D$29,0,10*ROW('Sanitation Data'!D35)))</f>
        <v/>
      </c>
      <c r="CM41" s="400" t="str">
        <f ca="1">+IF(OFFSET('Sanitation Data'!$D$30,0,10*ROW('Sanitation Data'!D35))="","",OFFSET('Sanitation Data'!$D$30,0,10*ROW('Sanitation Data'!D35)))</f>
        <v/>
      </c>
      <c r="CN41" s="400" t="str">
        <f ca="1">+IF(OFFSET('Sanitation Data'!$D$31,0,10*ROW('Sanitation Data'!D35))="","",OFFSET('Sanitation Data'!$D$31,0,10*ROW('Sanitation Data'!D35)))</f>
        <v/>
      </c>
      <c r="CO41" s="400" t="str">
        <f ca="1">+IF(OFFSET('Sanitation Data'!$D$32,0,10*ROW('Sanitation Data'!D35))="","",OFFSET('Sanitation Data'!$D$32,0,10*ROW('Sanitation Data'!D35)))</f>
        <v/>
      </c>
      <c r="CP41" s="400" t="str">
        <f ca="1">+IF(OFFSET('Sanitation Data'!$E$28,0,10*ROW('Sanitation Data'!E35))="","",OFFSET('Sanitation Data'!$E$28,0,10*ROW('Sanitation Data'!E35)))</f>
        <v/>
      </c>
      <c r="CQ41" s="400" t="str">
        <f ca="1">+IF(OFFSET('Sanitation Data'!$E$29,0,10*ROW('Sanitation Data'!E35))="","",OFFSET('Sanitation Data'!$E$29,0,10*ROW('Sanitation Data'!E35)))</f>
        <v/>
      </c>
      <c r="CR41" s="400" t="str">
        <f ca="1">+IF(OFFSET('Sanitation Data'!$E$30,0,10*ROW('Sanitation Data'!E35))="","",OFFSET('Sanitation Data'!$E$30,0,10*ROW('Sanitation Data'!E35)))</f>
        <v/>
      </c>
      <c r="CS41" s="400" t="str">
        <f ca="1">+IF(OFFSET('Sanitation Data'!$E$31,0,10*ROW('Sanitation Data'!E35))="","",OFFSET('Sanitation Data'!$E$31,0,10*ROW('Sanitation Data'!E35)))</f>
        <v/>
      </c>
      <c r="CT41" s="400" t="str">
        <f ca="1">+IF(OFFSET('Sanitation Data'!$E$32,0,10*ROW('Sanitation Data'!E35))="","",OFFSET('Sanitation Data'!$E$32,0,10*ROW('Sanitation Data'!E35)))</f>
        <v/>
      </c>
      <c r="CU41" s="400" t="str">
        <f ca="1">+IF(OFFSET('Sanitation Data'!$F$28,0,10*ROW('Sanitation Data'!F35))="","",OFFSET('Sanitation Data'!$F$28,0,10*ROW('Sanitation Data'!F35)))</f>
        <v/>
      </c>
      <c r="CV41" s="400" t="str">
        <f ca="1">+IF(OFFSET('Sanitation Data'!$F$29,0,10*ROW('Sanitation Data'!F35))="","",OFFSET('Sanitation Data'!$F$29,0,10*ROW('Sanitation Data'!F35)))</f>
        <v/>
      </c>
      <c r="CW41" s="400" t="str">
        <f ca="1">+IF(OFFSET('Sanitation Data'!$F$30,0,10*ROW('Sanitation Data'!F35))="","",OFFSET('Sanitation Data'!$F$30,0,10*ROW('Sanitation Data'!F35)))</f>
        <v/>
      </c>
      <c r="CX41" s="400" t="str">
        <f ca="1">+IF(OFFSET('Sanitation Data'!$F$31,0,10*ROW('Sanitation Data'!F35))="","",OFFSET('Sanitation Data'!$F$31,0,10*ROW('Sanitation Data'!F35)))</f>
        <v/>
      </c>
      <c r="CY41" s="400" t="str">
        <f ca="1">+IF(OFFSET('Sanitation Data'!$F$32,0,10*ROW('Sanitation Data'!F35))="","",OFFSET('Sanitation Data'!$F$32,0,10*ROW('Sanitation Data'!F35)))</f>
        <v/>
      </c>
      <c r="CZ41" s="400" t="str">
        <f ca="1">+IF(OFFSET('Sanitation Data'!$G$28,0,10*ROW('Sanitation Data'!G35))="","",OFFSET('Sanitation Data'!$G$28,0,10*ROW('Sanitation Data'!G35)))</f>
        <v/>
      </c>
      <c r="DA41" s="400" t="str">
        <f ca="1">+IF(OFFSET('Sanitation Data'!$G$29,0,10*ROW('Sanitation Data'!G35))="","",OFFSET('Sanitation Data'!$G$29,0,10*ROW('Sanitation Data'!G35)))</f>
        <v/>
      </c>
      <c r="DB41" s="400" t="str">
        <f ca="1">+IF(OFFSET('Sanitation Data'!$G$30,0,10*ROW('Sanitation Data'!G35))="","",OFFSET('Sanitation Data'!$G$30,0,10*ROW('Sanitation Data'!G35)))</f>
        <v/>
      </c>
      <c r="DC41" s="400" t="str">
        <f ca="1">+IF(OFFSET('Sanitation Data'!$G$31,0,10*ROW('Sanitation Data'!G35))="","",OFFSET('Sanitation Data'!$G$31,0,10*ROW('Sanitation Data'!G35)))</f>
        <v/>
      </c>
      <c r="DD41" s="400" t="str">
        <f ca="1">+IF(OFFSET('Sanitation Data'!$G$32,0,10*ROW('Sanitation Data'!G35))="","",OFFSET('Sanitation Data'!$G$32,0,10*ROW('Sanitation Data'!G35)))</f>
        <v/>
      </c>
      <c r="DE41" s="400" t="str">
        <f ca="1">+IF(OFFSET('Sanitation Data'!$H$28,0,10*ROW('Sanitation Data'!H35))="","",OFFSET('Sanitation Data'!$H$28,0,10*ROW('Sanitation Data'!H35)))</f>
        <v/>
      </c>
      <c r="DF41" s="400" t="str">
        <f ca="1">+IF(OFFSET('Sanitation Data'!$H$29,0,10*ROW('Sanitation Data'!H35))="","",OFFSET('Sanitation Data'!$H$29,0,10*ROW('Sanitation Data'!H35)))</f>
        <v/>
      </c>
      <c r="DG41" s="400" t="str">
        <f ca="1">+IF(OFFSET('Sanitation Data'!$H$30,0,10*ROW('Sanitation Data'!H35))="","",OFFSET('Sanitation Data'!$H$30,0,10*ROW('Sanitation Data'!H35)))</f>
        <v/>
      </c>
      <c r="DH41" s="400" t="str">
        <f ca="1">+IF(OFFSET('Sanitation Data'!$H$31,0,10*ROW('Sanitation Data'!H35))="","",OFFSET('Sanitation Data'!$H$31,0,10*ROW('Sanitation Data'!H35)))</f>
        <v/>
      </c>
      <c r="DI41" s="400" t="str">
        <f ca="1">+IF(OFFSET('Sanitation Data'!$H$32,0,10*ROW('Sanitation Data'!H35))="","",OFFSET('Sanitation Data'!$H$32,0,10*ROW('Sanitation Data'!H35)))</f>
        <v/>
      </c>
      <c r="DJ41" s="400" t="str">
        <f ca="1">+IF(OFFSET('Sanitation Data'!$I$28,0,10*ROW('Sanitation Data'!I35))="","",OFFSET('Sanitation Data'!$I$28,0,10*ROW('Sanitation Data'!I35)))</f>
        <v/>
      </c>
      <c r="DK41" s="400" t="str">
        <f ca="1">+IF(OFFSET('Sanitation Data'!$I$29,0,10*ROW('Sanitation Data'!I35))="","",OFFSET('Sanitation Data'!$I$29,0,10*ROW('Sanitation Data'!I35)))</f>
        <v/>
      </c>
      <c r="DL41" s="400" t="str">
        <f ca="1">+IF(OFFSET('Sanitation Data'!$I$30,0,10*ROW('Sanitation Data'!I35))="","",OFFSET('Sanitation Data'!$I$30,0,10*ROW('Sanitation Data'!I35)))</f>
        <v/>
      </c>
      <c r="DM41" s="400" t="str">
        <f ca="1">+IF(OFFSET('Sanitation Data'!$I$31,0,10*ROW('Sanitation Data'!I35))="","",OFFSET('Sanitation Data'!$I$31,0,10*ROW('Sanitation Data'!I35)))</f>
        <v/>
      </c>
      <c r="DN41" s="400" t="str">
        <f ca="1">+IF(OFFSET('Sanitation Data'!$I$32,0,10*ROW('Sanitation Data'!I35))="","",OFFSET('Sanitation Data'!$I$32,0,10*ROW('Sanitation Data'!I35)))</f>
        <v/>
      </c>
      <c r="DO41" s="400" t="str">
        <f ca="1">+IF(OFFSET('Hygiene Data'!$D$11,0,10*ROW('Hygiene Data'!D35))="","",OFFSET('Hygiene Data'!$D$11,0,10*ROW('Hygiene Data'!D35)))</f>
        <v/>
      </c>
      <c r="DP41" s="400" t="str">
        <f ca="1">+IF(OFFSET('Hygiene Data'!$D$12,0,10*ROW('Hygiene Data'!D35))="","",OFFSET('Hygiene Data'!$D$12,0,10*ROW('Hygiene Data'!D35)))</f>
        <v/>
      </c>
      <c r="DQ41" s="400" t="str">
        <f ca="1">+IF(OFFSET('Hygiene Data'!$D$13,0,10*ROW('Hygiene Data'!D35))="","",OFFSET('Hygiene Data'!$D$13,0,10*ROW('Hygiene Data'!D35)))</f>
        <v/>
      </c>
      <c r="DR41" s="400" t="str">
        <f ca="1">+IF(OFFSET('Hygiene Data'!$E$11,0,10*ROW('Hygiene Data'!E35))="","",OFFSET('Hygiene Data'!$E$11,0,10*ROW('Hygiene Data'!E35)))</f>
        <v/>
      </c>
      <c r="DS41" s="400" t="str">
        <f ca="1">+IF(OFFSET('Hygiene Data'!$E$12,0,10*ROW('Hygiene Data'!E35))="","",OFFSET('Hygiene Data'!$E$12,0,10*ROW('Hygiene Data'!E35)))</f>
        <v/>
      </c>
      <c r="DT41" s="400" t="str">
        <f ca="1">+IF(OFFSET('Hygiene Data'!$E$13,0,10*ROW('Hygiene Data'!E35))="","",OFFSET('Hygiene Data'!$E$13,0,10*ROW('Hygiene Data'!E35)))</f>
        <v/>
      </c>
      <c r="DU41" s="400" t="str">
        <f ca="1">+IF(OFFSET('Hygiene Data'!$F$11,0,10*ROW('Hygiene Data'!F35))="","",OFFSET('Hygiene Data'!$F$11,0,10*ROW('Hygiene Data'!F35)))</f>
        <v/>
      </c>
      <c r="DV41" s="400" t="str">
        <f ca="1">+IF(OFFSET('Hygiene Data'!$F$12,0,10*ROW('Hygiene Data'!F35))="","",OFFSET('Hygiene Data'!$F$12,0,10*ROW('Hygiene Data'!F35)))</f>
        <v/>
      </c>
      <c r="DW41" s="400" t="str">
        <f ca="1">+IF(OFFSET('Hygiene Data'!$F$13,0,10*ROW('Hygiene Data'!F35))="","",OFFSET('Hygiene Data'!$F$13,0,10*ROW('Hygiene Data'!F35)))</f>
        <v/>
      </c>
      <c r="DX41" s="400" t="str">
        <f ca="1">+IF(OFFSET('Hygiene Data'!$G$11,0,10*ROW('Hygiene Data'!G35))="","",OFFSET('Hygiene Data'!$G$11,0,10*ROW('Hygiene Data'!G35)))</f>
        <v/>
      </c>
      <c r="DY41" s="400" t="str">
        <f ca="1">+IF(OFFSET('Hygiene Data'!$G$12,0,10*ROW('Hygiene Data'!G35))="","",OFFSET('Hygiene Data'!$G$12,0,10*ROW('Hygiene Data'!G35)))</f>
        <v/>
      </c>
      <c r="DZ41" s="400" t="str">
        <f ca="1">+IF(OFFSET('Hygiene Data'!$G$13,0,10*ROW('Hygiene Data'!G35))="","",OFFSET('Hygiene Data'!$G$13,0,10*ROW('Hygiene Data'!G35)))</f>
        <v/>
      </c>
      <c r="EA41" s="400" t="str">
        <f ca="1">+IF(OFFSET('Hygiene Data'!$H$11,0,10*ROW('Hygiene Data'!H35))="","",OFFSET('Hygiene Data'!$H$11,0,10*ROW('Hygiene Data'!H35)))</f>
        <v/>
      </c>
      <c r="EB41" s="400" t="str">
        <f ca="1">+IF(OFFSET('Hygiene Data'!$H$12,0,10*ROW('Hygiene Data'!H35))="","",OFFSET('Hygiene Data'!$H$12,0,10*ROW('Hygiene Data'!H35)))</f>
        <v/>
      </c>
      <c r="EC41" s="400" t="str">
        <f ca="1">+IF(OFFSET('Hygiene Data'!$H$13,0,10*ROW('Hygiene Data'!H35))="","",OFFSET('Hygiene Data'!$H$13,0,10*ROW('Hygiene Data'!H35)))</f>
        <v/>
      </c>
      <c r="ED41" s="400" t="str">
        <f ca="1">+IF(OFFSET('Hygiene Data'!$I$11,0,10*ROW('Hygiene Data'!I35))="","",OFFSET('Hygiene Data'!$I$11,0,10*ROW('Hygiene Data'!I35)))</f>
        <v/>
      </c>
      <c r="EE41" s="400" t="str">
        <f ca="1">+IF(OFFSET('Hygiene Data'!$I$12,0,10*ROW('Hygiene Data'!I35))="","",OFFSET('Hygiene Data'!$I$12,0,10*ROW('Hygiene Data'!I35)))</f>
        <v/>
      </c>
      <c r="EF41" s="400" t="str">
        <f ca="1">+IF(OFFSET('Hygiene Data'!$I$13,0,10*ROW('Hygiene Data'!I35))="","",OFFSET('Hygiene Data'!$I$13,0,10*ROW('Hygiene Data'!I35)))</f>
        <v/>
      </c>
    </row>
    <row r="42" spans="1:136" x14ac:dyDescent="0.25">
      <c r="A42" s="509" t="str">
        <f ca="1">+IF(OFFSET('Water Data'!$B$2,0,10*ROW('Water Data'!E36))="","",OFFSET('Water Data'!$B$2,0,10*ROW('Water Data'!E36)))</f>
        <v/>
      </c>
      <c r="B42" s="50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36" t="str">
        <f t="shared" ca="1" si="0"/>
        <v/>
      </c>
      <c r="D42" s="53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3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3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3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3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3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3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3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3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3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3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3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3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3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3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3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3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3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3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3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3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3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3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3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3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3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3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3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3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3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3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3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3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3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3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3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3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3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3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3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3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3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3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3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3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3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3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3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3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1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3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3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3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3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3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3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3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3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3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3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3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3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3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3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3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3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400" t="str">
        <f ca="1">+IF(OFFSET('Water Data'!$D$27,0,10*ROW('Water Data'!D36))="","",OFFSET('Water Data'!$D$27,0,10*ROW('Water Data'!D36)))</f>
        <v/>
      </c>
      <c r="BT42" s="400" t="str">
        <f ca="1">+IF(OFFSET('Water Data'!$D$28,0,10*ROW('Water Data'!D36))="","",OFFSET('Water Data'!$D$28,0,10*ROW('Water Data'!D36)))</f>
        <v/>
      </c>
      <c r="BU42" s="400" t="str">
        <f ca="1">+IF(OFFSET('Water Data'!$D$29,0,10*ROW('Water Data'!D36))="","",OFFSET('Water Data'!$D$29,0,10*ROW('Water Data'!D36)))</f>
        <v/>
      </c>
      <c r="BV42" s="400" t="str">
        <f ca="1">+IF(OFFSET('Water Data'!$E$27,0,10*ROW('Water Data'!E36))="","",OFFSET('Water Data'!$E$27,0,10*ROW('Water Data'!E36)))</f>
        <v/>
      </c>
      <c r="BW42" s="400" t="str">
        <f ca="1">+IF(OFFSET('Water Data'!$E$28,0,10*ROW('Water Data'!E36))="","",OFFSET('Water Data'!$E$28,0,10*ROW('Water Data'!E36)))</f>
        <v/>
      </c>
      <c r="BX42" s="400" t="str">
        <f ca="1">+IF(OFFSET('Water Data'!$E$29,0,10*ROW('Water Data'!E36))="","",OFFSET('Water Data'!$E$29,0,10*ROW('Water Data'!E36)))</f>
        <v/>
      </c>
      <c r="BY42" s="400" t="str">
        <f ca="1">+IF(OFFSET('Water Data'!$F$27,0,10*ROW('Water Data'!F36))="","",OFFSET('Water Data'!$F$27,0,10*ROW('Water Data'!F36)))</f>
        <v/>
      </c>
      <c r="BZ42" s="400" t="str">
        <f ca="1">+IF(OFFSET('Water Data'!$F$28,0,10*ROW('Water Data'!F36))="","",OFFSET('Water Data'!$F$28,0,10*ROW('Water Data'!F36)))</f>
        <v/>
      </c>
      <c r="CA42" s="400" t="str">
        <f ca="1">+IF(OFFSET('Water Data'!$F$29,0,10*ROW('Water Data'!F36))="","",OFFSET('Water Data'!$F$29,0,10*ROW('Water Data'!F36)))</f>
        <v/>
      </c>
      <c r="CB42" s="400" t="str">
        <f ca="1">+IF(OFFSET('Water Data'!$G$27,0,10*ROW('Water Data'!G36))="","",OFFSET('Water Data'!$G$27,0,10*ROW('Water Data'!G36)))</f>
        <v/>
      </c>
      <c r="CC42" s="400" t="str">
        <f ca="1">+IF(OFFSET('Water Data'!$G$28,0,10*ROW('Water Data'!G36))="","",OFFSET('Water Data'!$G$28,0,10*ROW('Water Data'!G36)))</f>
        <v/>
      </c>
      <c r="CD42" s="400" t="str">
        <f ca="1">+IF(OFFSET('Water Data'!$G$29,0,10*ROW('Water Data'!G36))="","",OFFSET('Water Data'!$G$29,0,10*ROW('Water Data'!G36)))</f>
        <v/>
      </c>
      <c r="CE42" s="400" t="str">
        <f ca="1">+IF(OFFSET('Water Data'!$H$27,0,10*ROW('Water Data'!H36))="","",OFFSET('Water Data'!$H$27,0,10*ROW('Water Data'!H36)))</f>
        <v/>
      </c>
      <c r="CF42" s="400" t="str">
        <f ca="1">+IF(OFFSET('Water Data'!$H$28,0,10*ROW('Water Data'!H36))="","",OFFSET('Water Data'!$H$28,0,10*ROW('Water Data'!H36)))</f>
        <v/>
      </c>
      <c r="CG42" s="400" t="str">
        <f ca="1">+IF(OFFSET('Water Data'!$H$29,0,10*ROW('Water Data'!H36))="","",OFFSET('Water Data'!$H$29,0,10*ROW('Water Data'!H36)))</f>
        <v/>
      </c>
      <c r="CH42" s="400" t="str">
        <f ca="1">+IF(OFFSET('Water Data'!$I$27,0,10*ROW('Water Data'!I36))="","",OFFSET('Water Data'!$I$27,0,10*ROW('Water Data'!I36)))</f>
        <v/>
      </c>
      <c r="CI42" s="400" t="str">
        <f ca="1">+IF(OFFSET('Water Data'!$I$28,0,10*ROW('Water Data'!I36))="","",OFFSET('Water Data'!$I$28,0,10*ROW('Water Data'!I36)))</f>
        <v/>
      </c>
      <c r="CJ42" s="400" t="str">
        <f ca="1">+IF(OFFSET('Water Data'!$I$29,0,10*ROW('Water Data'!I36))="","",OFFSET('Water Data'!$I$29,0,10*ROW('Water Data'!I36)))</f>
        <v/>
      </c>
      <c r="CK42" s="400" t="str">
        <f ca="1">+IF(OFFSET('Sanitation Data'!$D$28,0,10*ROW('Sanitation Data'!D36))="","",OFFSET('Sanitation Data'!$D$28,0,10*ROW('Sanitation Data'!D36)))</f>
        <v/>
      </c>
      <c r="CL42" s="400" t="str">
        <f ca="1">+IF(OFFSET('Sanitation Data'!$D$29,0,10*ROW('Sanitation Data'!D36))="","",OFFSET('Sanitation Data'!$D$29,0,10*ROW('Sanitation Data'!D36)))</f>
        <v/>
      </c>
      <c r="CM42" s="400" t="str">
        <f ca="1">+IF(OFFSET('Sanitation Data'!$D$30,0,10*ROW('Sanitation Data'!D36))="","",OFFSET('Sanitation Data'!$D$30,0,10*ROW('Sanitation Data'!D36)))</f>
        <v/>
      </c>
      <c r="CN42" s="400" t="str">
        <f ca="1">+IF(OFFSET('Sanitation Data'!$D$31,0,10*ROW('Sanitation Data'!D36))="","",OFFSET('Sanitation Data'!$D$31,0,10*ROW('Sanitation Data'!D36)))</f>
        <v/>
      </c>
      <c r="CO42" s="400" t="str">
        <f ca="1">+IF(OFFSET('Sanitation Data'!$D$32,0,10*ROW('Sanitation Data'!D36))="","",OFFSET('Sanitation Data'!$D$32,0,10*ROW('Sanitation Data'!D36)))</f>
        <v/>
      </c>
      <c r="CP42" s="400" t="str">
        <f ca="1">+IF(OFFSET('Sanitation Data'!$E$28,0,10*ROW('Sanitation Data'!E36))="","",OFFSET('Sanitation Data'!$E$28,0,10*ROW('Sanitation Data'!E36)))</f>
        <v/>
      </c>
      <c r="CQ42" s="400" t="str">
        <f ca="1">+IF(OFFSET('Sanitation Data'!$E$29,0,10*ROW('Sanitation Data'!E36))="","",OFFSET('Sanitation Data'!$E$29,0,10*ROW('Sanitation Data'!E36)))</f>
        <v/>
      </c>
      <c r="CR42" s="400" t="str">
        <f ca="1">+IF(OFFSET('Sanitation Data'!$E$30,0,10*ROW('Sanitation Data'!E36))="","",OFFSET('Sanitation Data'!$E$30,0,10*ROW('Sanitation Data'!E36)))</f>
        <v/>
      </c>
      <c r="CS42" s="400" t="str">
        <f ca="1">+IF(OFFSET('Sanitation Data'!$E$31,0,10*ROW('Sanitation Data'!E36))="","",OFFSET('Sanitation Data'!$E$31,0,10*ROW('Sanitation Data'!E36)))</f>
        <v/>
      </c>
      <c r="CT42" s="400" t="str">
        <f ca="1">+IF(OFFSET('Sanitation Data'!$E$32,0,10*ROW('Sanitation Data'!E36))="","",OFFSET('Sanitation Data'!$E$32,0,10*ROW('Sanitation Data'!E36)))</f>
        <v/>
      </c>
      <c r="CU42" s="400" t="str">
        <f ca="1">+IF(OFFSET('Sanitation Data'!$F$28,0,10*ROW('Sanitation Data'!F36))="","",OFFSET('Sanitation Data'!$F$28,0,10*ROW('Sanitation Data'!F36)))</f>
        <v/>
      </c>
      <c r="CV42" s="400" t="str">
        <f ca="1">+IF(OFFSET('Sanitation Data'!$F$29,0,10*ROW('Sanitation Data'!F36))="","",OFFSET('Sanitation Data'!$F$29,0,10*ROW('Sanitation Data'!F36)))</f>
        <v/>
      </c>
      <c r="CW42" s="400" t="str">
        <f ca="1">+IF(OFFSET('Sanitation Data'!$F$30,0,10*ROW('Sanitation Data'!F36))="","",OFFSET('Sanitation Data'!$F$30,0,10*ROW('Sanitation Data'!F36)))</f>
        <v/>
      </c>
      <c r="CX42" s="400" t="str">
        <f ca="1">+IF(OFFSET('Sanitation Data'!$F$31,0,10*ROW('Sanitation Data'!F36))="","",OFFSET('Sanitation Data'!$F$31,0,10*ROW('Sanitation Data'!F36)))</f>
        <v/>
      </c>
      <c r="CY42" s="400" t="str">
        <f ca="1">+IF(OFFSET('Sanitation Data'!$F$32,0,10*ROW('Sanitation Data'!F36))="","",OFFSET('Sanitation Data'!$F$32,0,10*ROW('Sanitation Data'!F36)))</f>
        <v/>
      </c>
      <c r="CZ42" s="400" t="str">
        <f ca="1">+IF(OFFSET('Sanitation Data'!$G$28,0,10*ROW('Sanitation Data'!G36))="","",OFFSET('Sanitation Data'!$G$28,0,10*ROW('Sanitation Data'!G36)))</f>
        <v/>
      </c>
      <c r="DA42" s="400" t="str">
        <f ca="1">+IF(OFFSET('Sanitation Data'!$G$29,0,10*ROW('Sanitation Data'!G36))="","",OFFSET('Sanitation Data'!$G$29,0,10*ROW('Sanitation Data'!G36)))</f>
        <v/>
      </c>
      <c r="DB42" s="400" t="str">
        <f ca="1">+IF(OFFSET('Sanitation Data'!$G$30,0,10*ROW('Sanitation Data'!G36))="","",OFFSET('Sanitation Data'!$G$30,0,10*ROW('Sanitation Data'!G36)))</f>
        <v/>
      </c>
      <c r="DC42" s="400" t="str">
        <f ca="1">+IF(OFFSET('Sanitation Data'!$G$31,0,10*ROW('Sanitation Data'!G36))="","",OFFSET('Sanitation Data'!$G$31,0,10*ROW('Sanitation Data'!G36)))</f>
        <v/>
      </c>
      <c r="DD42" s="400" t="str">
        <f ca="1">+IF(OFFSET('Sanitation Data'!$G$32,0,10*ROW('Sanitation Data'!G36))="","",OFFSET('Sanitation Data'!$G$32,0,10*ROW('Sanitation Data'!G36)))</f>
        <v/>
      </c>
      <c r="DE42" s="400" t="str">
        <f ca="1">+IF(OFFSET('Sanitation Data'!$H$28,0,10*ROW('Sanitation Data'!H36))="","",OFFSET('Sanitation Data'!$H$28,0,10*ROW('Sanitation Data'!H36)))</f>
        <v/>
      </c>
      <c r="DF42" s="400" t="str">
        <f ca="1">+IF(OFFSET('Sanitation Data'!$H$29,0,10*ROW('Sanitation Data'!H36))="","",OFFSET('Sanitation Data'!$H$29,0,10*ROW('Sanitation Data'!H36)))</f>
        <v/>
      </c>
      <c r="DG42" s="400" t="str">
        <f ca="1">+IF(OFFSET('Sanitation Data'!$H$30,0,10*ROW('Sanitation Data'!H36))="","",OFFSET('Sanitation Data'!$H$30,0,10*ROW('Sanitation Data'!H36)))</f>
        <v/>
      </c>
      <c r="DH42" s="400" t="str">
        <f ca="1">+IF(OFFSET('Sanitation Data'!$H$31,0,10*ROW('Sanitation Data'!H36))="","",OFFSET('Sanitation Data'!$H$31,0,10*ROW('Sanitation Data'!H36)))</f>
        <v/>
      </c>
      <c r="DI42" s="400" t="str">
        <f ca="1">+IF(OFFSET('Sanitation Data'!$H$32,0,10*ROW('Sanitation Data'!H36))="","",OFFSET('Sanitation Data'!$H$32,0,10*ROW('Sanitation Data'!H36)))</f>
        <v/>
      </c>
      <c r="DJ42" s="400" t="str">
        <f ca="1">+IF(OFFSET('Sanitation Data'!$I$28,0,10*ROW('Sanitation Data'!I36))="","",OFFSET('Sanitation Data'!$I$28,0,10*ROW('Sanitation Data'!I36)))</f>
        <v/>
      </c>
      <c r="DK42" s="400" t="str">
        <f ca="1">+IF(OFFSET('Sanitation Data'!$I$29,0,10*ROW('Sanitation Data'!I36))="","",OFFSET('Sanitation Data'!$I$29,0,10*ROW('Sanitation Data'!I36)))</f>
        <v/>
      </c>
      <c r="DL42" s="400" t="str">
        <f ca="1">+IF(OFFSET('Sanitation Data'!$I$30,0,10*ROW('Sanitation Data'!I36))="","",OFFSET('Sanitation Data'!$I$30,0,10*ROW('Sanitation Data'!I36)))</f>
        <v/>
      </c>
      <c r="DM42" s="400" t="str">
        <f ca="1">+IF(OFFSET('Sanitation Data'!$I$31,0,10*ROW('Sanitation Data'!I36))="","",OFFSET('Sanitation Data'!$I$31,0,10*ROW('Sanitation Data'!I36)))</f>
        <v/>
      </c>
      <c r="DN42" s="400" t="str">
        <f ca="1">+IF(OFFSET('Sanitation Data'!$I$32,0,10*ROW('Sanitation Data'!I36))="","",OFFSET('Sanitation Data'!$I$32,0,10*ROW('Sanitation Data'!I36)))</f>
        <v/>
      </c>
      <c r="DO42" s="400" t="str">
        <f ca="1">+IF(OFFSET('Hygiene Data'!$D$11,0,10*ROW('Hygiene Data'!D36))="","",OFFSET('Hygiene Data'!$D$11,0,10*ROW('Hygiene Data'!D36)))</f>
        <v/>
      </c>
      <c r="DP42" s="400" t="str">
        <f ca="1">+IF(OFFSET('Hygiene Data'!$D$12,0,10*ROW('Hygiene Data'!D36))="","",OFFSET('Hygiene Data'!$D$12,0,10*ROW('Hygiene Data'!D36)))</f>
        <v/>
      </c>
      <c r="DQ42" s="400" t="str">
        <f ca="1">+IF(OFFSET('Hygiene Data'!$D$13,0,10*ROW('Hygiene Data'!D36))="","",OFFSET('Hygiene Data'!$D$13,0,10*ROW('Hygiene Data'!D36)))</f>
        <v/>
      </c>
      <c r="DR42" s="400" t="str">
        <f ca="1">+IF(OFFSET('Hygiene Data'!$E$11,0,10*ROW('Hygiene Data'!E36))="","",OFFSET('Hygiene Data'!$E$11,0,10*ROW('Hygiene Data'!E36)))</f>
        <v/>
      </c>
      <c r="DS42" s="400" t="str">
        <f ca="1">+IF(OFFSET('Hygiene Data'!$E$12,0,10*ROW('Hygiene Data'!E36))="","",OFFSET('Hygiene Data'!$E$12,0,10*ROW('Hygiene Data'!E36)))</f>
        <v/>
      </c>
      <c r="DT42" s="400" t="str">
        <f ca="1">+IF(OFFSET('Hygiene Data'!$E$13,0,10*ROW('Hygiene Data'!E36))="","",OFFSET('Hygiene Data'!$E$13,0,10*ROW('Hygiene Data'!E36)))</f>
        <v/>
      </c>
      <c r="DU42" s="400" t="str">
        <f ca="1">+IF(OFFSET('Hygiene Data'!$F$11,0,10*ROW('Hygiene Data'!F36))="","",OFFSET('Hygiene Data'!$F$11,0,10*ROW('Hygiene Data'!F36)))</f>
        <v/>
      </c>
      <c r="DV42" s="400" t="str">
        <f ca="1">+IF(OFFSET('Hygiene Data'!$F$12,0,10*ROW('Hygiene Data'!F36))="","",OFFSET('Hygiene Data'!$F$12,0,10*ROW('Hygiene Data'!F36)))</f>
        <v/>
      </c>
      <c r="DW42" s="400" t="str">
        <f ca="1">+IF(OFFSET('Hygiene Data'!$F$13,0,10*ROW('Hygiene Data'!F36))="","",OFFSET('Hygiene Data'!$F$13,0,10*ROW('Hygiene Data'!F36)))</f>
        <v/>
      </c>
      <c r="DX42" s="400" t="str">
        <f ca="1">+IF(OFFSET('Hygiene Data'!$G$11,0,10*ROW('Hygiene Data'!G36))="","",OFFSET('Hygiene Data'!$G$11,0,10*ROW('Hygiene Data'!G36)))</f>
        <v/>
      </c>
      <c r="DY42" s="400" t="str">
        <f ca="1">+IF(OFFSET('Hygiene Data'!$G$12,0,10*ROW('Hygiene Data'!G36))="","",OFFSET('Hygiene Data'!$G$12,0,10*ROW('Hygiene Data'!G36)))</f>
        <v/>
      </c>
      <c r="DZ42" s="400" t="str">
        <f ca="1">+IF(OFFSET('Hygiene Data'!$G$13,0,10*ROW('Hygiene Data'!G36))="","",OFFSET('Hygiene Data'!$G$13,0,10*ROW('Hygiene Data'!G36)))</f>
        <v/>
      </c>
      <c r="EA42" s="400" t="str">
        <f ca="1">+IF(OFFSET('Hygiene Data'!$H$11,0,10*ROW('Hygiene Data'!H36))="","",OFFSET('Hygiene Data'!$H$11,0,10*ROW('Hygiene Data'!H36)))</f>
        <v/>
      </c>
      <c r="EB42" s="400" t="str">
        <f ca="1">+IF(OFFSET('Hygiene Data'!$H$12,0,10*ROW('Hygiene Data'!H36))="","",OFFSET('Hygiene Data'!$H$12,0,10*ROW('Hygiene Data'!H36)))</f>
        <v/>
      </c>
      <c r="EC42" s="400" t="str">
        <f ca="1">+IF(OFFSET('Hygiene Data'!$H$13,0,10*ROW('Hygiene Data'!H36))="","",OFFSET('Hygiene Data'!$H$13,0,10*ROW('Hygiene Data'!H36)))</f>
        <v/>
      </c>
      <c r="ED42" s="400" t="str">
        <f ca="1">+IF(OFFSET('Hygiene Data'!$I$11,0,10*ROW('Hygiene Data'!I36))="","",OFFSET('Hygiene Data'!$I$11,0,10*ROW('Hygiene Data'!I36)))</f>
        <v/>
      </c>
      <c r="EE42" s="400" t="str">
        <f ca="1">+IF(OFFSET('Hygiene Data'!$I$12,0,10*ROW('Hygiene Data'!I36))="","",OFFSET('Hygiene Data'!$I$12,0,10*ROW('Hygiene Data'!I36)))</f>
        <v/>
      </c>
      <c r="EF42" s="400" t="str">
        <f ca="1">+IF(OFFSET('Hygiene Data'!$I$13,0,10*ROW('Hygiene Data'!I36))="","",OFFSET('Hygiene Data'!$I$13,0,10*ROW('Hygiene Data'!I36)))</f>
        <v/>
      </c>
    </row>
    <row r="43" spans="1:136" x14ac:dyDescent="0.25">
      <c r="A43" s="509" t="str">
        <f ca="1">+IF(OFFSET('Water Data'!$B$2,0,10*ROW('Water Data'!E37))="","",OFFSET('Water Data'!$B$2,0,10*ROW('Water Data'!E37)))</f>
        <v/>
      </c>
      <c r="B43" s="50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36" t="str">
        <f t="shared" ca="1" si="0"/>
        <v/>
      </c>
      <c r="D43" s="53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3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3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3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3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3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3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3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3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3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3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3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3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3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3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3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3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3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3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3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3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3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3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3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3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3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3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3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3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3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3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3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3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3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3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3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3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3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3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3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3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3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3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3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3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3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3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3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3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1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3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3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3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3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3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3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3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3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3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3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3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3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3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3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3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3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400" t="str">
        <f ca="1">+IF(OFFSET('Water Data'!$D$27,0,10*ROW('Water Data'!D37))="","",OFFSET('Water Data'!$D$27,0,10*ROW('Water Data'!D37)))</f>
        <v/>
      </c>
      <c r="BT43" s="400" t="str">
        <f ca="1">+IF(OFFSET('Water Data'!$D$28,0,10*ROW('Water Data'!D37))="","",OFFSET('Water Data'!$D$28,0,10*ROW('Water Data'!D37)))</f>
        <v/>
      </c>
      <c r="BU43" s="400" t="str">
        <f ca="1">+IF(OFFSET('Water Data'!$D$29,0,10*ROW('Water Data'!D37))="","",OFFSET('Water Data'!$D$29,0,10*ROW('Water Data'!D37)))</f>
        <v/>
      </c>
      <c r="BV43" s="400" t="str">
        <f ca="1">+IF(OFFSET('Water Data'!$E$27,0,10*ROW('Water Data'!E37))="","",OFFSET('Water Data'!$E$27,0,10*ROW('Water Data'!E37)))</f>
        <v/>
      </c>
      <c r="BW43" s="400" t="str">
        <f ca="1">+IF(OFFSET('Water Data'!$E$28,0,10*ROW('Water Data'!E37))="","",OFFSET('Water Data'!$E$28,0,10*ROW('Water Data'!E37)))</f>
        <v/>
      </c>
      <c r="BX43" s="400" t="str">
        <f ca="1">+IF(OFFSET('Water Data'!$E$29,0,10*ROW('Water Data'!E37))="","",OFFSET('Water Data'!$E$29,0,10*ROW('Water Data'!E37)))</f>
        <v/>
      </c>
      <c r="BY43" s="400" t="str">
        <f ca="1">+IF(OFFSET('Water Data'!$F$27,0,10*ROW('Water Data'!F37))="","",OFFSET('Water Data'!$F$27,0,10*ROW('Water Data'!F37)))</f>
        <v/>
      </c>
      <c r="BZ43" s="400" t="str">
        <f ca="1">+IF(OFFSET('Water Data'!$F$28,0,10*ROW('Water Data'!F37))="","",OFFSET('Water Data'!$F$28,0,10*ROW('Water Data'!F37)))</f>
        <v/>
      </c>
      <c r="CA43" s="400" t="str">
        <f ca="1">+IF(OFFSET('Water Data'!$F$29,0,10*ROW('Water Data'!F37))="","",OFFSET('Water Data'!$F$29,0,10*ROW('Water Data'!F37)))</f>
        <v/>
      </c>
      <c r="CB43" s="400" t="str">
        <f ca="1">+IF(OFFSET('Water Data'!$G$27,0,10*ROW('Water Data'!G37))="","",OFFSET('Water Data'!$G$27,0,10*ROW('Water Data'!G37)))</f>
        <v/>
      </c>
      <c r="CC43" s="400" t="str">
        <f ca="1">+IF(OFFSET('Water Data'!$G$28,0,10*ROW('Water Data'!G37))="","",OFFSET('Water Data'!$G$28,0,10*ROW('Water Data'!G37)))</f>
        <v/>
      </c>
      <c r="CD43" s="400" t="str">
        <f ca="1">+IF(OFFSET('Water Data'!$G$29,0,10*ROW('Water Data'!G37))="","",OFFSET('Water Data'!$G$29,0,10*ROW('Water Data'!G37)))</f>
        <v/>
      </c>
      <c r="CE43" s="400" t="str">
        <f ca="1">+IF(OFFSET('Water Data'!$H$27,0,10*ROW('Water Data'!H37))="","",OFFSET('Water Data'!$H$27,0,10*ROW('Water Data'!H37)))</f>
        <v/>
      </c>
      <c r="CF43" s="400" t="str">
        <f ca="1">+IF(OFFSET('Water Data'!$H$28,0,10*ROW('Water Data'!H37))="","",OFFSET('Water Data'!$H$28,0,10*ROW('Water Data'!H37)))</f>
        <v/>
      </c>
      <c r="CG43" s="400" t="str">
        <f ca="1">+IF(OFFSET('Water Data'!$H$29,0,10*ROW('Water Data'!H37))="","",OFFSET('Water Data'!$H$29,0,10*ROW('Water Data'!H37)))</f>
        <v/>
      </c>
      <c r="CH43" s="400" t="str">
        <f ca="1">+IF(OFFSET('Water Data'!$I$27,0,10*ROW('Water Data'!I37))="","",OFFSET('Water Data'!$I$27,0,10*ROW('Water Data'!I37)))</f>
        <v/>
      </c>
      <c r="CI43" s="400" t="str">
        <f ca="1">+IF(OFFSET('Water Data'!$I$28,0,10*ROW('Water Data'!I37))="","",OFFSET('Water Data'!$I$28,0,10*ROW('Water Data'!I37)))</f>
        <v/>
      </c>
      <c r="CJ43" s="400" t="str">
        <f ca="1">+IF(OFFSET('Water Data'!$I$29,0,10*ROW('Water Data'!I37))="","",OFFSET('Water Data'!$I$29,0,10*ROW('Water Data'!I37)))</f>
        <v/>
      </c>
      <c r="CK43" s="400" t="str">
        <f ca="1">+IF(OFFSET('Sanitation Data'!$D$28,0,10*ROW('Sanitation Data'!D37))="","",OFFSET('Sanitation Data'!$D$28,0,10*ROW('Sanitation Data'!D37)))</f>
        <v/>
      </c>
      <c r="CL43" s="400" t="str">
        <f ca="1">+IF(OFFSET('Sanitation Data'!$D$29,0,10*ROW('Sanitation Data'!D37))="","",OFFSET('Sanitation Data'!$D$29,0,10*ROW('Sanitation Data'!D37)))</f>
        <v/>
      </c>
      <c r="CM43" s="400" t="str">
        <f ca="1">+IF(OFFSET('Sanitation Data'!$D$30,0,10*ROW('Sanitation Data'!D37))="","",OFFSET('Sanitation Data'!$D$30,0,10*ROW('Sanitation Data'!D37)))</f>
        <v/>
      </c>
      <c r="CN43" s="400" t="str">
        <f ca="1">+IF(OFFSET('Sanitation Data'!$D$31,0,10*ROW('Sanitation Data'!D37))="","",OFFSET('Sanitation Data'!$D$31,0,10*ROW('Sanitation Data'!D37)))</f>
        <v/>
      </c>
      <c r="CO43" s="400" t="str">
        <f ca="1">+IF(OFFSET('Sanitation Data'!$D$32,0,10*ROW('Sanitation Data'!D37))="","",OFFSET('Sanitation Data'!$D$32,0,10*ROW('Sanitation Data'!D37)))</f>
        <v/>
      </c>
      <c r="CP43" s="400" t="str">
        <f ca="1">+IF(OFFSET('Sanitation Data'!$E$28,0,10*ROW('Sanitation Data'!E37))="","",OFFSET('Sanitation Data'!$E$28,0,10*ROW('Sanitation Data'!E37)))</f>
        <v/>
      </c>
      <c r="CQ43" s="400" t="str">
        <f ca="1">+IF(OFFSET('Sanitation Data'!$E$29,0,10*ROW('Sanitation Data'!E37))="","",OFFSET('Sanitation Data'!$E$29,0,10*ROW('Sanitation Data'!E37)))</f>
        <v/>
      </c>
      <c r="CR43" s="400" t="str">
        <f ca="1">+IF(OFFSET('Sanitation Data'!$E$30,0,10*ROW('Sanitation Data'!E37))="","",OFFSET('Sanitation Data'!$E$30,0,10*ROW('Sanitation Data'!E37)))</f>
        <v/>
      </c>
      <c r="CS43" s="400" t="str">
        <f ca="1">+IF(OFFSET('Sanitation Data'!$E$31,0,10*ROW('Sanitation Data'!E37))="","",OFFSET('Sanitation Data'!$E$31,0,10*ROW('Sanitation Data'!E37)))</f>
        <v/>
      </c>
      <c r="CT43" s="400" t="str">
        <f ca="1">+IF(OFFSET('Sanitation Data'!$E$32,0,10*ROW('Sanitation Data'!E37))="","",OFFSET('Sanitation Data'!$E$32,0,10*ROW('Sanitation Data'!E37)))</f>
        <v/>
      </c>
      <c r="CU43" s="400" t="str">
        <f ca="1">+IF(OFFSET('Sanitation Data'!$F$28,0,10*ROW('Sanitation Data'!F37))="","",OFFSET('Sanitation Data'!$F$28,0,10*ROW('Sanitation Data'!F37)))</f>
        <v/>
      </c>
      <c r="CV43" s="400" t="str">
        <f ca="1">+IF(OFFSET('Sanitation Data'!$F$29,0,10*ROW('Sanitation Data'!F37))="","",OFFSET('Sanitation Data'!$F$29,0,10*ROW('Sanitation Data'!F37)))</f>
        <v/>
      </c>
      <c r="CW43" s="400" t="str">
        <f ca="1">+IF(OFFSET('Sanitation Data'!$F$30,0,10*ROW('Sanitation Data'!F37))="","",OFFSET('Sanitation Data'!$F$30,0,10*ROW('Sanitation Data'!F37)))</f>
        <v/>
      </c>
      <c r="CX43" s="400" t="str">
        <f ca="1">+IF(OFFSET('Sanitation Data'!$F$31,0,10*ROW('Sanitation Data'!F37))="","",OFFSET('Sanitation Data'!$F$31,0,10*ROW('Sanitation Data'!F37)))</f>
        <v/>
      </c>
      <c r="CY43" s="400" t="str">
        <f ca="1">+IF(OFFSET('Sanitation Data'!$F$32,0,10*ROW('Sanitation Data'!F37))="","",OFFSET('Sanitation Data'!$F$32,0,10*ROW('Sanitation Data'!F37)))</f>
        <v/>
      </c>
      <c r="CZ43" s="400" t="str">
        <f ca="1">+IF(OFFSET('Sanitation Data'!$G$28,0,10*ROW('Sanitation Data'!G37))="","",OFFSET('Sanitation Data'!$G$28,0,10*ROW('Sanitation Data'!G37)))</f>
        <v/>
      </c>
      <c r="DA43" s="400" t="str">
        <f ca="1">+IF(OFFSET('Sanitation Data'!$G$29,0,10*ROW('Sanitation Data'!G37))="","",OFFSET('Sanitation Data'!$G$29,0,10*ROW('Sanitation Data'!G37)))</f>
        <v/>
      </c>
      <c r="DB43" s="400" t="str">
        <f ca="1">+IF(OFFSET('Sanitation Data'!$G$30,0,10*ROW('Sanitation Data'!G37))="","",OFFSET('Sanitation Data'!$G$30,0,10*ROW('Sanitation Data'!G37)))</f>
        <v/>
      </c>
      <c r="DC43" s="400" t="str">
        <f ca="1">+IF(OFFSET('Sanitation Data'!$G$31,0,10*ROW('Sanitation Data'!G37))="","",OFFSET('Sanitation Data'!$G$31,0,10*ROW('Sanitation Data'!G37)))</f>
        <v/>
      </c>
      <c r="DD43" s="400" t="str">
        <f ca="1">+IF(OFFSET('Sanitation Data'!$G$32,0,10*ROW('Sanitation Data'!G37))="","",OFFSET('Sanitation Data'!$G$32,0,10*ROW('Sanitation Data'!G37)))</f>
        <v/>
      </c>
      <c r="DE43" s="400" t="str">
        <f ca="1">+IF(OFFSET('Sanitation Data'!$H$28,0,10*ROW('Sanitation Data'!H37))="","",OFFSET('Sanitation Data'!$H$28,0,10*ROW('Sanitation Data'!H37)))</f>
        <v/>
      </c>
      <c r="DF43" s="400" t="str">
        <f ca="1">+IF(OFFSET('Sanitation Data'!$H$29,0,10*ROW('Sanitation Data'!H37))="","",OFFSET('Sanitation Data'!$H$29,0,10*ROW('Sanitation Data'!H37)))</f>
        <v/>
      </c>
      <c r="DG43" s="400" t="str">
        <f ca="1">+IF(OFFSET('Sanitation Data'!$H$30,0,10*ROW('Sanitation Data'!H37))="","",OFFSET('Sanitation Data'!$H$30,0,10*ROW('Sanitation Data'!H37)))</f>
        <v/>
      </c>
      <c r="DH43" s="400" t="str">
        <f ca="1">+IF(OFFSET('Sanitation Data'!$H$31,0,10*ROW('Sanitation Data'!H37))="","",OFFSET('Sanitation Data'!$H$31,0,10*ROW('Sanitation Data'!H37)))</f>
        <v/>
      </c>
      <c r="DI43" s="400" t="str">
        <f ca="1">+IF(OFFSET('Sanitation Data'!$H$32,0,10*ROW('Sanitation Data'!H37))="","",OFFSET('Sanitation Data'!$H$32,0,10*ROW('Sanitation Data'!H37)))</f>
        <v/>
      </c>
      <c r="DJ43" s="400" t="str">
        <f ca="1">+IF(OFFSET('Sanitation Data'!$I$28,0,10*ROW('Sanitation Data'!I37))="","",OFFSET('Sanitation Data'!$I$28,0,10*ROW('Sanitation Data'!I37)))</f>
        <v/>
      </c>
      <c r="DK43" s="400" t="str">
        <f ca="1">+IF(OFFSET('Sanitation Data'!$I$29,0,10*ROW('Sanitation Data'!I37))="","",OFFSET('Sanitation Data'!$I$29,0,10*ROW('Sanitation Data'!I37)))</f>
        <v/>
      </c>
      <c r="DL43" s="400" t="str">
        <f ca="1">+IF(OFFSET('Sanitation Data'!$I$30,0,10*ROW('Sanitation Data'!I37))="","",OFFSET('Sanitation Data'!$I$30,0,10*ROW('Sanitation Data'!I37)))</f>
        <v/>
      </c>
      <c r="DM43" s="400" t="str">
        <f ca="1">+IF(OFFSET('Sanitation Data'!$I$31,0,10*ROW('Sanitation Data'!I37))="","",OFFSET('Sanitation Data'!$I$31,0,10*ROW('Sanitation Data'!I37)))</f>
        <v/>
      </c>
      <c r="DN43" s="400" t="str">
        <f ca="1">+IF(OFFSET('Sanitation Data'!$I$32,0,10*ROW('Sanitation Data'!I37))="","",OFFSET('Sanitation Data'!$I$32,0,10*ROW('Sanitation Data'!I37)))</f>
        <v/>
      </c>
      <c r="DO43" s="400" t="str">
        <f ca="1">+IF(OFFSET('Hygiene Data'!$D$11,0,10*ROW('Hygiene Data'!D37))="","",OFFSET('Hygiene Data'!$D$11,0,10*ROW('Hygiene Data'!D37)))</f>
        <v/>
      </c>
      <c r="DP43" s="400" t="str">
        <f ca="1">+IF(OFFSET('Hygiene Data'!$D$12,0,10*ROW('Hygiene Data'!D37))="","",OFFSET('Hygiene Data'!$D$12,0,10*ROW('Hygiene Data'!D37)))</f>
        <v/>
      </c>
      <c r="DQ43" s="400" t="str">
        <f ca="1">+IF(OFFSET('Hygiene Data'!$D$13,0,10*ROW('Hygiene Data'!D37))="","",OFFSET('Hygiene Data'!$D$13,0,10*ROW('Hygiene Data'!D37)))</f>
        <v/>
      </c>
      <c r="DR43" s="400" t="str">
        <f ca="1">+IF(OFFSET('Hygiene Data'!$E$11,0,10*ROW('Hygiene Data'!E37))="","",OFFSET('Hygiene Data'!$E$11,0,10*ROW('Hygiene Data'!E37)))</f>
        <v/>
      </c>
      <c r="DS43" s="400" t="str">
        <f ca="1">+IF(OFFSET('Hygiene Data'!$E$12,0,10*ROW('Hygiene Data'!E37))="","",OFFSET('Hygiene Data'!$E$12,0,10*ROW('Hygiene Data'!E37)))</f>
        <v/>
      </c>
      <c r="DT43" s="400" t="str">
        <f ca="1">+IF(OFFSET('Hygiene Data'!$E$13,0,10*ROW('Hygiene Data'!E37))="","",OFFSET('Hygiene Data'!$E$13,0,10*ROW('Hygiene Data'!E37)))</f>
        <v/>
      </c>
      <c r="DU43" s="400" t="str">
        <f ca="1">+IF(OFFSET('Hygiene Data'!$F$11,0,10*ROW('Hygiene Data'!F37))="","",OFFSET('Hygiene Data'!$F$11,0,10*ROW('Hygiene Data'!F37)))</f>
        <v/>
      </c>
      <c r="DV43" s="400" t="str">
        <f ca="1">+IF(OFFSET('Hygiene Data'!$F$12,0,10*ROW('Hygiene Data'!F37))="","",OFFSET('Hygiene Data'!$F$12,0,10*ROW('Hygiene Data'!F37)))</f>
        <v/>
      </c>
      <c r="DW43" s="400" t="str">
        <f ca="1">+IF(OFFSET('Hygiene Data'!$F$13,0,10*ROW('Hygiene Data'!F37))="","",OFFSET('Hygiene Data'!$F$13,0,10*ROW('Hygiene Data'!F37)))</f>
        <v/>
      </c>
      <c r="DX43" s="400" t="str">
        <f ca="1">+IF(OFFSET('Hygiene Data'!$G$11,0,10*ROW('Hygiene Data'!G37))="","",OFFSET('Hygiene Data'!$G$11,0,10*ROW('Hygiene Data'!G37)))</f>
        <v/>
      </c>
      <c r="DY43" s="400" t="str">
        <f ca="1">+IF(OFFSET('Hygiene Data'!$G$12,0,10*ROW('Hygiene Data'!G37))="","",OFFSET('Hygiene Data'!$G$12,0,10*ROW('Hygiene Data'!G37)))</f>
        <v/>
      </c>
      <c r="DZ43" s="400" t="str">
        <f ca="1">+IF(OFFSET('Hygiene Data'!$G$13,0,10*ROW('Hygiene Data'!G37))="","",OFFSET('Hygiene Data'!$G$13,0,10*ROW('Hygiene Data'!G37)))</f>
        <v/>
      </c>
      <c r="EA43" s="400" t="str">
        <f ca="1">+IF(OFFSET('Hygiene Data'!$H$11,0,10*ROW('Hygiene Data'!H37))="","",OFFSET('Hygiene Data'!$H$11,0,10*ROW('Hygiene Data'!H37)))</f>
        <v/>
      </c>
      <c r="EB43" s="400" t="str">
        <f ca="1">+IF(OFFSET('Hygiene Data'!$H$12,0,10*ROW('Hygiene Data'!H37))="","",OFFSET('Hygiene Data'!$H$12,0,10*ROW('Hygiene Data'!H37)))</f>
        <v/>
      </c>
      <c r="EC43" s="400" t="str">
        <f ca="1">+IF(OFFSET('Hygiene Data'!$H$13,0,10*ROW('Hygiene Data'!H37))="","",OFFSET('Hygiene Data'!$H$13,0,10*ROW('Hygiene Data'!H37)))</f>
        <v/>
      </c>
      <c r="ED43" s="400" t="str">
        <f ca="1">+IF(OFFSET('Hygiene Data'!$I$11,0,10*ROW('Hygiene Data'!I37))="","",OFFSET('Hygiene Data'!$I$11,0,10*ROW('Hygiene Data'!I37)))</f>
        <v/>
      </c>
      <c r="EE43" s="400" t="str">
        <f ca="1">+IF(OFFSET('Hygiene Data'!$I$12,0,10*ROW('Hygiene Data'!I37))="","",OFFSET('Hygiene Data'!$I$12,0,10*ROW('Hygiene Data'!I37)))</f>
        <v/>
      </c>
      <c r="EF43" s="400" t="str">
        <f ca="1">+IF(OFFSET('Hygiene Data'!$I$13,0,10*ROW('Hygiene Data'!I37))="","",OFFSET('Hygiene Data'!$I$13,0,10*ROW('Hygiene Data'!I37)))</f>
        <v/>
      </c>
    </row>
    <row r="44" spans="1:136" x14ac:dyDescent="0.25">
      <c r="A44" s="509" t="str">
        <f ca="1">+IF(OFFSET('Water Data'!$B$2,0,10*ROW('Water Data'!E38))="","",OFFSET('Water Data'!$B$2,0,10*ROW('Water Data'!E38)))</f>
        <v/>
      </c>
      <c r="B44" s="50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36" t="str">
        <f t="shared" ca="1" si="0"/>
        <v/>
      </c>
      <c r="D44" s="53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3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3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3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3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3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3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3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3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3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3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3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3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3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3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3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3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3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3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3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3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3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3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3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3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3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3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3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3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3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3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3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3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3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3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3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3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3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3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3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3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3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3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3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3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3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3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3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3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1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3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3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3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3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3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3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3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3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3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3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3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3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3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3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3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3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400" t="str">
        <f ca="1">+IF(OFFSET('Water Data'!$D$27,0,10*ROW('Water Data'!D38))="","",OFFSET('Water Data'!$D$27,0,10*ROW('Water Data'!D38)))</f>
        <v/>
      </c>
      <c r="BT44" s="400" t="str">
        <f ca="1">+IF(OFFSET('Water Data'!$D$28,0,10*ROW('Water Data'!D38))="","",OFFSET('Water Data'!$D$28,0,10*ROW('Water Data'!D38)))</f>
        <v/>
      </c>
      <c r="BU44" s="400" t="str">
        <f ca="1">+IF(OFFSET('Water Data'!$D$29,0,10*ROW('Water Data'!D38))="","",OFFSET('Water Data'!$D$29,0,10*ROW('Water Data'!D38)))</f>
        <v/>
      </c>
      <c r="BV44" s="400" t="str">
        <f ca="1">+IF(OFFSET('Water Data'!$E$27,0,10*ROW('Water Data'!E38))="","",OFFSET('Water Data'!$E$27,0,10*ROW('Water Data'!E38)))</f>
        <v/>
      </c>
      <c r="BW44" s="400" t="str">
        <f ca="1">+IF(OFFSET('Water Data'!$E$28,0,10*ROW('Water Data'!E38))="","",OFFSET('Water Data'!$E$28,0,10*ROW('Water Data'!E38)))</f>
        <v/>
      </c>
      <c r="BX44" s="400" t="str">
        <f ca="1">+IF(OFFSET('Water Data'!$E$29,0,10*ROW('Water Data'!E38))="","",OFFSET('Water Data'!$E$29,0,10*ROW('Water Data'!E38)))</f>
        <v/>
      </c>
      <c r="BY44" s="400" t="str">
        <f ca="1">+IF(OFFSET('Water Data'!$F$27,0,10*ROW('Water Data'!F38))="","",OFFSET('Water Data'!$F$27,0,10*ROW('Water Data'!F38)))</f>
        <v/>
      </c>
      <c r="BZ44" s="400" t="str">
        <f ca="1">+IF(OFFSET('Water Data'!$F$28,0,10*ROW('Water Data'!F38))="","",OFFSET('Water Data'!$F$28,0,10*ROW('Water Data'!F38)))</f>
        <v/>
      </c>
      <c r="CA44" s="400" t="str">
        <f ca="1">+IF(OFFSET('Water Data'!$F$29,0,10*ROW('Water Data'!F38))="","",OFFSET('Water Data'!$F$29,0,10*ROW('Water Data'!F38)))</f>
        <v/>
      </c>
      <c r="CB44" s="400" t="str">
        <f ca="1">+IF(OFFSET('Water Data'!$G$27,0,10*ROW('Water Data'!G38))="","",OFFSET('Water Data'!$G$27,0,10*ROW('Water Data'!G38)))</f>
        <v/>
      </c>
      <c r="CC44" s="400" t="str">
        <f ca="1">+IF(OFFSET('Water Data'!$G$28,0,10*ROW('Water Data'!G38))="","",OFFSET('Water Data'!$G$28,0,10*ROW('Water Data'!G38)))</f>
        <v/>
      </c>
      <c r="CD44" s="400" t="str">
        <f ca="1">+IF(OFFSET('Water Data'!$G$29,0,10*ROW('Water Data'!G38))="","",OFFSET('Water Data'!$G$29,0,10*ROW('Water Data'!G38)))</f>
        <v/>
      </c>
      <c r="CE44" s="400" t="str">
        <f ca="1">+IF(OFFSET('Water Data'!$H$27,0,10*ROW('Water Data'!H38))="","",OFFSET('Water Data'!$H$27,0,10*ROW('Water Data'!H38)))</f>
        <v/>
      </c>
      <c r="CF44" s="400" t="str">
        <f ca="1">+IF(OFFSET('Water Data'!$H$28,0,10*ROW('Water Data'!H38))="","",OFFSET('Water Data'!$H$28,0,10*ROW('Water Data'!H38)))</f>
        <v/>
      </c>
      <c r="CG44" s="400" t="str">
        <f ca="1">+IF(OFFSET('Water Data'!$H$29,0,10*ROW('Water Data'!H38))="","",OFFSET('Water Data'!$H$29,0,10*ROW('Water Data'!H38)))</f>
        <v/>
      </c>
      <c r="CH44" s="400" t="str">
        <f ca="1">+IF(OFFSET('Water Data'!$I$27,0,10*ROW('Water Data'!I38))="","",OFFSET('Water Data'!$I$27,0,10*ROW('Water Data'!I38)))</f>
        <v/>
      </c>
      <c r="CI44" s="400" t="str">
        <f ca="1">+IF(OFFSET('Water Data'!$I$28,0,10*ROW('Water Data'!I38))="","",OFFSET('Water Data'!$I$28,0,10*ROW('Water Data'!I38)))</f>
        <v/>
      </c>
      <c r="CJ44" s="400" t="str">
        <f ca="1">+IF(OFFSET('Water Data'!$I$29,0,10*ROW('Water Data'!I38))="","",OFFSET('Water Data'!$I$29,0,10*ROW('Water Data'!I38)))</f>
        <v/>
      </c>
      <c r="CK44" s="400" t="str">
        <f ca="1">+IF(OFFSET('Sanitation Data'!$D$28,0,10*ROW('Sanitation Data'!D38))="","",OFFSET('Sanitation Data'!$D$28,0,10*ROW('Sanitation Data'!D38)))</f>
        <v/>
      </c>
      <c r="CL44" s="400" t="str">
        <f ca="1">+IF(OFFSET('Sanitation Data'!$D$29,0,10*ROW('Sanitation Data'!D38))="","",OFFSET('Sanitation Data'!$D$29,0,10*ROW('Sanitation Data'!D38)))</f>
        <v/>
      </c>
      <c r="CM44" s="400" t="str">
        <f ca="1">+IF(OFFSET('Sanitation Data'!$D$30,0,10*ROW('Sanitation Data'!D38))="","",OFFSET('Sanitation Data'!$D$30,0,10*ROW('Sanitation Data'!D38)))</f>
        <v/>
      </c>
      <c r="CN44" s="400" t="str">
        <f ca="1">+IF(OFFSET('Sanitation Data'!$D$31,0,10*ROW('Sanitation Data'!D38))="","",OFFSET('Sanitation Data'!$D$31,0,10*ROW('Sanitation Data'!D38)))</f>
        <v/>
      </c>
      <c r="CO44" s="400" t="str">
        <f ca="1">+IF(OFFSET('Sanitation Data'!$D$32,0,10*ROW('Sanitation Data'!D38))="","",OFFSET('Sanitation Data'!$D$32,0,10*ROW('Sanitation Data'!D38)))</f>
        <v/>
      </c>
      <c r="CP44" s="400" t="str">
        <f ca="1">+IF(OFFSET('Sanitation Data'!$E$28,0,10*ROW('Sanitation Data'!E38))="","",OFFSET('Sanitation Data'!$E$28,0,10*ROW('Sanitation Data'!E38)))</f>
        <v/>
      </c>
      <c r="CQ44" s="400" t="str">
        <f ca="1">+IF(OFFSET('Sanitation Data'!$E$29,0,10*ROW('Sanitation Data'!E38))="","",OFFSET('Sanitation Data'!$E$29,0,10*ROW('Sanitation Data'!E38)))</f>
        <v/>
      </c>
      <c r="CR44" s="400" t="str">
        <f ca="1">+IF(OFFSET('Sanitation Data'!$E$30,0,10*ROW('Sanitation Data'!E38))="","",OFFSET('Sanitation Data'!$E$30,0,10*ROW('Sanitation Data'!E38)))</f>
        <v/>
      </c>
      <c r="CS44" s="400" t="str">
        <f ca="1">+IF(OFFSET('Sanitation Data'!$E$31,0,10*ROW('Sanitation Data'!E38))="","",OFFSET('Sanitation Data'!$E$31,0,10*ROW('Sanitation Data'!E38)))</f>
        <v/>
      </c>
      <c r="CT44" s="400" t="str">
        <f ca="1">+IF(OFFSET('Sanitation Data'!$E$32,0,10*ROW('Sanitation Data'!E38))="","",OFFSET('Sanitation Data'!$E$32,0,10*ROW('Sanitation Data'!E38)))</f>
        <v/>
      </c>
      <c r="CU44" s="400" t="str">
        <f ca="1">+IF(OFFSET('Sanitation Data'!$F$28,0,10*ROW('Sanitation Data'!F38))="","",OFFSET('Sanitation Data'!$F$28,0,10*ROW('Sanitation Data'!F38)))</f>
        <v/>
      </c>
      <c r="CV44" s="400" t="str">
        <f ca="1">+IF(OFFSET('Sanitation Data'!$F$29,0,10*ROW('Sanitation Data'!F38))="","",OFFSET('Sanitation Data'!$F$29,0,10*ROW('Sanitation Data'!F38)))</f>
        <v/>
      </c>
      <c r="CW44" s="400" t="str">
        <f ca="1">+IF(OFFSET('Sanitation Data'!$F$30,0,10*ROW('Sanitation Data'!F38))="","",OFFSET('Sanitation Data'!$F$30,0,10*ROW('Sanitation Data'!F38)))</f>
        <v/>
      </c>
      <c r="CX44" s="400" t="str">
        <f ca="1">+IF(OFFSET('Sanitation Data'!$F$31,0,10*ROW('Sanitation Data'!F38))="","",OFFSET('Sanitation Data'!$F$31,0,10*ROW('Sanitation Data'!F38)))</f>
        <v/>
      </c>
      <c r="CY44" s="400" t="str">
        <f ca="1">+IF(OFFSET('Sanitation Data'!$F$32,0,10*ROW('Sanitation Data'!F38))="","",OFFSET('Sanitation Data'!$F$32,0,10*ROW('Sanitation Data'!F38)))</f>
        <v/>
      </c>
      <c r="CZ44" s="400" t="str">
        <f ca="1">+IF(OFFSET('Sanitation Data'!$G$28,0,10*ROW('Sanitation Data'!G38))="","",OFFSET('Sanitation Data'!$G$28,0,10*ROW('Sanitation Data'!G38)))</f>
        <v/>
      </c>
      <c r="DA44" s="400" t="str">
        <f ca="1">+IF(OFFSET('Sanitation Data'!$G$29,0,10*ROW('Sanitation Data'!G38))="","",OFFSET('Sanitation Data'!$G$29,0,10*ROW('Sanitation Data'!G38)))</f>
        <v/>
      </c>
      <c r="DB44" s="400" t="str">
        <f ca="1">+IF(OFFSET('Sanitation Data'!$G$30,0,10*ROW('Sanitation Data'!G38))="","",OFFSET('Sanitation Data'!$G$30,0,10*ROW('Sanitation Data'!G38)))</f>
        <v/>
      </c>
      <c r="DC44" s="400" t="str">
        <f ca="1">+IF(OFFSET('Sanitation Data'!$G$31,0,10*ROW('Sanitation Data'!G38))="","",OFFSET('Sanitation Data'!$G$31,0,10*ROW('Sanitation Data'!G38)))</f>
        <v/>
      </c>
      <c r="DD44" s="400" t="str">
        <f ca="1">+IF(OFFSET('Sanitation Data'!$G$32,0,10*ROW('Sanitation Data'!G38))="","",OFFSET('Sanitation Data'!$G$32,0,10*ROW('Sanitation Data'!G38)))</f>
        <v/>
      </c>
      <c r="DE44" s="400" t="str">
        <f ca="1">+IF(OFFSET('Sanitation Data'!$H$28,0,10*ROW('Sanitation Data'!H38))="","",OFFSET('Sanitation Data'!$H$28,0,10*ROW('Sanitation Data'!H38)))</f>
        <v/>
      </c>
      <c r="DF44" s="400" t="str">
        <f ca="1">+IF(OFFSET('Sanitation Data'!$H$29,0,10*ROW('Sanitation Data'!H38))="","",OFFSET('Sanitation Data'!$H$29,0,10*ROW('Sanitation Data'!H38)))</f>
        <v/>
      </c>
      <c r="DG44" s="400" t="str">
        <f ca="1">+IF(OFFSET('Sanitation Data'!$H$30,0,10*ROW('Sanitation Data'!H38))="","",OFFSET('Sanitation Data'!$H$30,0,10*ROW('Sanitation Data'!H38)))</f>
        <v/>
      </c>
      <c r="DH44" s="400" t="str">
        <f ca="1">+IF(OFFSET('Sanitation Data'!$H$31,0,10*ROW('Sanitation Data'!H38))="","",OFFSET('Sanitation Data'!$H$31,0,10*ROW('Sanitation Data'!H38)))</f>
        <v/>
      </c>
      <c r="DI44" s="400" t="str">
        <f ca="1">+IF(OFFSET('Sanitation Data'!$H$32,0,10*ROW('Sanitation Data'!H38))="","",OFFSET('Sanitation Data'!$H$32,0,10*ROW('Sanitation Data'!H38)))</f>
        <v/>
      </c>
      <c r="DJ44" s="400" t="str">
        <f ca="1">+IF(OFFSET('Sanitation Data'!$I$28,0,10*ROW('Sanitation Data'!I38))="","",OFFSET('Sanitation Data'!$I$28,0,10*ROW('Sanitation Data'!I38)))</f>
        <v/>
      </c>
      <c r="DK44" s="400" t="str">
        <f ca="1">+IF(OFFSET('Sanitation Data'!$I$29,0,10*ROW('Sanitation Data'!I38))="","",OFFSET('Sanitation Data'!$I$29,0,10*ROW('Sanitation Data'!I38)))</f>
        <v/>
      </c>
      <c r="DL44" s="400" t="str">
        <f ca="1">+IF(OFFSET('Sanitation Data'!$I$30,0,10*ROW('Sanitation Data'!I38))="","",OFFSET('Sanitation Data'!$I$30,0,10*ROW('Sanitation Data'!I38)))</f>
        <v/>
      </c>
      <c r="DM44" s="400" t="str">
        <f ca="1">+IF(OFFSET('Sanitation Data'!$I$31,0,10*ROW('Sanitation Data'!I38))="","",OFFSET('Sanitation Data'!$I$31,0,10*ROW('Sanitation Data'!I38)))</f>
        <v/>
      </c>
      <c r="DN44" s="400" t="str">
        <f ca="1">+IF(OFFSET('Sanitation Data'!$I$32,0,10*ROW('Sanitation Data'!I38))="","",OFFSET('Sanitation Data'!$I$32,0,10*ROW('Sanitation Data'!I38)))</f>
        <v/>
      </c>
      <c r="DO44" s="400" t="str">
        <f ca="1">+IF(OFFSET('Hygiene Data'!$D$11,0,10*ROW('Hygiene Data'!D38))="","",OFFSET('Hygiene Data'!$D$11,0,10*ROW('Hygiene Data'!D38)))</f>
        <v/>
      </c>
      <c r="DP44" s="400" t="str">
        <f ca="1">+IF(OFFSET('Hygiene Data'!$D$12,0,10*ROW('Hygiene Data'!D38))="","",OFFSET('Hygiene Data'!$D$12,0,10*ROW('Hygiene Data'!D38)))</f>
        <v/>
      </c>
      <c r="DQ44" s="400" t="str">
        <f ca="1">+IF(OFFSET('Hygiene Data'!$D$13,0,10*ROW('Hygiene Data'!D38))="","",OFFSET('Hygiene Data'!$D$13,0,10*ROW('Hygiene Data'!D38)))</f>
        <v/>
      </c>
      <c r="DR44" s="400" t="str">
        <f ca="1">+IF(OFFSET('Hygiene Data'!$E$11,0,10*ROW('Hygiene Data'!E38))="","",OFFSET('Hygiene Data'!$E$11,0,10*ROW('Hygiene Data'!E38)))</f>
        <v/>
      </c>
      <c r="DS44" s="400" t="str">
        <f ca="1">+IF(OFFSET('Hygiene Data'!$E$12,0,10*ROW('Hygiene Data'!E38))="","",OFFSET('Hygiene Data'!$E$12,0,10*ROW('Hygiene Data'!E38)))</f>
        <v/>
      </c>
      <c r="DT44" s="400" t="str">
        <f ca="1">+IF(OFFSET('Hygiene Data'!$E$13,0,10*ROW('Hygiene Data'!E38))="","",OFFSET('Hygiene Data'!$E$13,0,10*ROW('Hygiene Data'!E38)))</f>
        <v/>
      </c>
      <c r="DU44" s="400" t="str">
        <f ca="1">+IF(OFFSET('Hygiene Data'!$F$11,0,10*ROW('Hygiene Data'!F38))="","",OFFSET('Hygiene Data'!$F$11,0,10*ROW('Hygiene Data'!F38)))</f>
        <v/>
      </c>
      <c r="DV44" s="400" t="str">
        <f ca="1">+IF(OFFSET('Hygiene Data'!$F$12,0,10*ROW('Hygiene Data'!F38))="","",OFFSET('Hygiene Data'!$F$12,0,10*ROW('Hygiene Data'!F38)))</f>
        <v/>
      </c>
      <c r="DW44" s="400" t="str">
        <f ca="1">+IF(OFFSET('Hygiene Data'!$F$13,0,10*ROW('Hygiene Data'!F38))="","",OFFSET('Hygiene Data'!$F$13,0,10*ROW('Hygiene Data'!F38)))</f>
        <v/>
      </c>
      <c r="DX44" s="400" t="str">
        <f ca="1">+IF(OFFSET('Hygiene Data'!$G$11,0,10*ROW('Hygiene Data'!G38))="","",OFFSET('Hygiene Data'!$G$11,0,10*ROW('Hygiene Data'!G38)))</f>
        <v/>
      </c>
      <c r="DY44" s="400" t="str">
        <f ca="1">+IF(OFFSET('Hygiene Data'!$G$12,0,10*ROW('Hygiene Data'!G38))="","",OFFSET('Hygiene Data'!$G$12,0,10*ROW('Hygiene Data'!G38)))</f>
        <v/>
      </c>
      <c r="DZ44" s="400" t="str">
        <f ca="1">+IF(OFFSET('Hygiene Data'!$G$13,0,10*ROW('Hygiene Data'!G38))="","",OFFSET('Hygiene Data'!$G$13,0,10*ROW('Hygiene Data'!G38)))</f>
        <v/>
      </c>
      <c r="EA44" s="400" t="str">
        <f ca="1">+IF(OFFSET('Hygiene Data'!$H$11,0,10*ROW('Hygiene Data'!H38))="","",OFFSET('Hygiene Data'!$H$11,0,10*ROW('Hygiene Data'!H38)))</f>
        <v/>
      </c>
      <c r="EB44" s="400" t="str">
        <f ca="1">+IF(OFFSET('Hygiene Data'!$H$12,0,10*ROW('Hygiene Data'!H38))="","",OFFSET('Hygiene Data'!$H$12,0,10*ROW('Hygiene Data'!H38)))</f>
        <v/>
      </c>
      <c r="EC44" s="400" t="str">
        <f ca="1">+IF(OFFSET('Hygiene Data'!$H$13,0,10*ROW('Hygiene Data'!H38))="","",OFFSET('Hygiene Data'!$H$13,0,10*ROW('Hygiene Data'!H38)))</f>
        <v/>
      </c>
      <c r="ED44" s="400" t="str">
        <f ca="1">+IF(OFFSET('Hygiene Data'!$I$11,0,10*ROW('Hygiene Data'!I38))="","",OFFSET('Hygiene Data'!$I$11,0,10*ROW('Hygiene Data'!I38)))</f>
        <v/>
      </c>
      <c r="EE44" s="400" t="str">
        <f ca="1">+IF(OFFSET('Hygiene Data'!$I$12,0,10*ROW('Hygiene Data'!I38))="","",OFFSET('Hygiene Data'!$I$12,0,10*ROW('Hygiene Data'!I38)))</f>
        <v/>
      </c>
      <c r="EF44" s="400" t="str">
        <f ca="1">+IF(OFFSET('Hygiene Data'!$I$13,0,10*ROW('Hygiene Data'!I38))="","",OFFSET('Hygiene Data'!$I$13,0,10*ROW('Hygiene Data'!I38)))</f>
        <v/>
      </c>
    </row>
    <row r="45" spans="1:136" x14ac:dyDescent="0.25">
      <c r="A45" s="509" t="str">
        <f ca="1">+IF(OFFSET('Water Data'!$B$2,0,10*ROW('Water Data'!E39))="","",OFFSET('Water Data'!$B$2,0,10*ROW('Water Data'!E39)))</f>
        <v/>
      </c>
      <c r="B45" s="50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36" t="str">
        <f t="shared" ca="1" si="0"/>
        <v/>
      </c>
      <c r="D45" s="53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3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3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3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3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3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3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3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3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3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3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3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3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3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3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3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3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3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3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3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3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3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3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3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3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3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3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3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3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3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3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3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3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3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3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3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3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3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3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3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3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3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3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3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3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3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3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3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3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1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3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3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3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3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3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3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3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3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3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3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3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3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3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3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3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3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400" t="str">
        <f ca="1">+IF(OFFSET('Water Data'!$D$27,0,10*ROW('Water Data'!D39))="","",OFFSET('Water Data'!$D$27,0,10*ROW('Water Data'!D39)))</f>
        <v/>
      </c>
      <c r="BT45" s="400" t="str">
        <f ca="1">+IF(OFFSET('Water Data'!$D$28,0,10*ROW('Water Data'!D39))="","",OFFSET('Water Data'!$D$28,0,10*ROW('Water Data'!D39)))</f>
        <v/>
      </c>
      <c r="BU45" s="400" t="str">
        <f ca="1">+IF(OFFSET('Water Data'!$D$29,0,10*ROW('Water Data'!D39))="","",OFFSET('Water Data'!$D$29,0,10*ROW('Water Data'!D39)))</f>
        <v/>
      </c>
      <c r="BV45" s="400" t="str">
        <f ca="1">+IF(OFFSET('Water Data'!$E$27,0,10*ROW('Water Data'!E39))="","",OFFSET('Water Data'!$E$27,0,10*ROW('Water Data'!E39)))</f>
        <v/>
      </c>
      <c r="BW45" s="400" t="str">
        <f ca="1">+IF(OFFSET('Water Data'!$E$28,0,10*ROW('Water Data'!E39))="","",OFFSET('Water Data'!$E$28,0,10*ROW('Water Data'!E39)))</f>
        <v/>
      </c>
      <c r="BX45" s="400" t="str">
        <f ca="1">+IF(OFFSET('Water Data'!$E$29,0,10*ROW('Water Data'!E39))="","",OFFSET('Water Data'!$E$29,0,10*ROW('Water Data'!E39)))</f>
        <v/>
      </c>
      <c r="BY45" s="400" t="str">
        <f ca="1">+IF(OFFSET('Water Data'!$F$27,0,10*ROW('Water Data'!F39))="","",OFFSET('Water Data'!$F$27,0,10*ROW('Water Data'!F39)))</f>
        <v/>
      </c>
      <c r="BZ45" s="400" t="str">
        <f ca="1">+IF(OFFSET('Water Data'!$F$28,0,10*ROW('Water Data'!F39))="","",OFFSET('Water Data'!$F$28,0,10*ROW('Water Data'!F39)))</f>
        <v/>
      </c>
      <c r="CA45" s="400" t="str">
        <f ca="1">+IF(OFFSET('Water Data'!$F$29,0,10*ROW('Water Data'!F39))="","",OFFSET('Water Data'!$F$29,0,10*ROW('Water Data'!F39)))</f>
        <v/>
      </c>
      <c r="CB45" s="400" t="str">
        <f ca="1">+IF(OFFSET('Water Data'!$G$27,0,10*ROW('Water Data'!G39))="","",OFFSET('Water Data'!$G$27,0,10*ROW('Water Data'!G39)))</f>
        <v/>
      </c>
      <c r="CC45" s="400" t="str">
        <f ca="1">+IF(OFFSET('Water Data'!$G$28,0,10*ROW('Water Data'!G39))="","",OFFSET('Water Data'!$G$28,0,10*ROW('Water Data'!G39)))</f>
        <v/>
      </c>
      <c r="CD45" s="400" t="str">
        <f ca="1">+IF(OFFSET('Water Data'!$G$29,0,10*ROW('Water Data'!G39))="","",OFFSET('Water Data'!$G$29,0,10*ROW('Water Data'!G39)))</f>
        <v/>
      </c>
      <c r="CE45" s="400" t="str">
        <f ca="1">+IF(OFFSET('Water Data'!$H$27,0,10*ROW('Water Data'!H39))="","",OFFSET('Water Data'!$H$27,0,10*ROW('Water Data'!H39)))</f>
        <v/>
      </c>
      <c r="CF45" s="400" t="str">
        <f ca="1">+IF(OFFSET('Water Data'!$H$28,0,10*ROW('Water Data'!H39))="","",OFFSET('Water Data'!$H$28,0,10*ROW('Water Data'!H39)))</f>
        <v/>
      </c>
      <c r="CG45" s="400" t="str">
        <f ca="1">+IF(OFFSET('Water Data'!$H$29,0,10*ROW('Water Data'!H39))="","",OFFSET('Water Data'!$H$29,0,10*ROW('Water Data'!H39)))</f>
        <v/>
      </c>
      <c r="CH45" s="400" t="str">
        <f ca="1">+IF(OFFSET('Water Data'!$I$27,0,10*ROW('Water Data'!I39))="","",OFFSET('Water Data'!$I$27,0,10*ROW('Water Data'!I39)))</f>
        <v/>
      </c>
      <c r="CI45" s="400" t="str">
        <f ca="1">+IF(OFFSET('Water Data'!$I$28,0,10*ROW('Water Data'!I39))="","",OFFSET('Water Data'!$I$28,0,10*ROW('Water Data'!I39)))</f>
        <v/>
      </c>
      <c r="CJ45" s="400" t="str">
        <f ca="1">+IF(OFFSET('Water Data'!$I$29,0,10*ROW('Water Data'!I39))="","",OFFSET('Water Data'!$I$29,0,10*ROW('Water Data'!I39)))</f>
        <v/>
      </c>
      <c r="CK45" s="400" t="str">
        <f ca="1">+IF(OFFSET('Sanitation Data'!$D$28,0,10*ROW('Sanitation Data'!D39))="","",OFFSET('Sanitation Data'!$D$28,0,10*ROW('Sanitation Data'!D39)))</f>
        <v/>
      </c>
      <c r="CL45" s="400" t="str">
        <f ca="1">+IF(OFFSET('Sanitation Data'!$D$29,0,10*ROW('Sanitation Data'!D39))="","",OFFSET('Sanitation Data'!$D$29,0,10*ROW('Sanitation Data'!D39)))</f>
        <v/>
      </c>
      <c r="CM45" s="400" t="str">
        <f ca="1">+IF(OFFSET('Sanitation Data'!$D$30,0,10*ROW('Sanitation Data'!D39))="","",OFFSET('Sanitation Data'!$D$30,0,10*ROW('Sanitation Data'!D39)))</f>
        <v/>
      </c>
      <c r="CN45" s="400" t="str">
        <f ca="1">+IF(OFFSET('Sanitation Data'!$D$31,0,10*ROW('Sanitation Data'!D39))="","",OFFSET('Sanitation Data'!$D$31,0,10*ROW('Sanitation Data'!D39)))</f>
        <v/>
      </c>
      <c r="CO45" s="400" t="str">
        <f ca="1">+IF(OFFSET('Sanitation Data'!$D$32,0,10*ROW('Sanitation Data'!D39))="","",OFFSET('Sanitation Data'!$D$32,0,10*ROW('Sanitation Data'!D39)))</f>
        <v/>
      </c>
      <c r="CP45" s="400" t="str">
        <f ca="1">+IF(OFFSET('Sanitation Data'!$E$28,0,10*ROW('Sanitation Data'!E39))="","",OFFSET('Sanitation Data'!$E$28,0,10*ROW('Sanitation Data'!E39)))</f>
        <v/>
      </c>
      <c r="CQ45" s="400" t="str">
        <f ca="1">+IF(OFFSET('Sanitation Data'!$E$29,0,10*ROW('Sanitation Data'!E39))="","",OFFSET('Sanitation Data'!$E$29,0,10*ROW('Sanitation Data'!E39)))</f>
        <v/>
      </c>
      <c r="CR45" s="400" t="str">
        <f ca="1">+IF(OFFSET('Sanitation Data'!$E$30,0,10*ROW('Sanitation Data'!E39))="","",OFFSET('Sanitation Data'!$E$30,0,10*ROW('Sanitation Data'!E39)))</f>
        <v/>
      </c>
      <c r="CS45" s="400" t="str">
        <f ca="1">+IF(OFFSET('Sanitation Data'!$E$31,0,10*ROW('Sanitation Data'!E39))="","",OFFSET('Sanitation Data'!$E$31,0,10*ROW('Sanitation Data'!E39)))</f>
        <v/>
      </c>
      <c r="CT45" s="400" t="str">
        <f ca="1">+IF(OFFSET('Sanitation Data'!$E$32,0,10*ROW('Sanitation Data'!E39))="","",OFFSET('Sanitation Data'!$E$32,0,10*ROW('Sanitation Data'!E39)))</f>
        <v/>
      </c>
      <c r="CU45" s="400" t="str">
        <f ca="1">+IF(OFFSET('Sanitation Data'!$F$28,0,10*ROW('Sanitation Data'!F39))="","",OFFSET('Sanitation Data'!$F$28,0,10*ROW('Sanitation Data'!F39)))</f>
        <v/>
      </c>
      <c r="CV45" s="400" t="str">
        <f ca="1">+IF(OFFSET('Sanitation Data'!$F$29,0,10*ROW('Sanitation Data'!F39))="","",OFFSET('Sanitation Data'!$F$29,0,10*ROW('Sanitation Data'!F39)))</f>
        <v/>
      </c>
      <c r="CW45" s="400" t="str">
        <f ca="1">+IF(OFFSET('Sanitation Data'!$F$30,0,10*ROW('Sanitation Data'!F39))="","",OFFSET('Sanitation Data'!$F$30,0,10*ROW('Sanitation Data'!F39)))</f>
        <v/>
      </c>
      <c r="CX45" s="400" t="str">
        <f ca="1">+IF(OFFSET('Sanitation Data'!$F$31,0,10*ROW('Sanitation Data'!F39))="","",OFFSET('Sanitation Data'!$F$31,0,10*ROW('Sanitation Data'!F39)))</f>
        <v/>
      </c>
      <c r="CY45" s="400" t="str">
        <f ca="1">+IF(OFFSET('Sanitation Data'!$F$32,0,10*ROW('Sanitation Data'!F39))="","",OFFSET('Sanitation Data'!$F$32,0,10*ROW('Sanitation Data'!F39)))</f>
        <v/>
      </c>
      <c r="CZ45" s="400" t="str">
        <f ca="1">+IF(OFFSET('Sanitation Data'!$G$28,0,10*ROW('Sanitation Data'!G39))="","",OFFSET('Sanitation Data'!$G$28,0,10*ROW('Sanitation Data'!G39)))</f>
        <v/>
      </c>
      <c r="DA45" s="400" t="str">
        <f ca="1">+IF(OFFSET('Sanitation Data'!$G$29,0,10*ROW('Sanitation Data'!G39))="","",OFFSET('Sanitation Data'!$G$29,0,10*ROW('Sanitation Data'!G39)))</f>
        <v/>
      </c>
      <c r="DB45" s="400" t="str">
        <f ca="1">+IF(OFFSET('Sanitation Data'!$G$30,0,10*ROW('Sanitation Data'!G39))="","",OFFSET('Sanitation Data'!$G$30,0,10*ROW('Sanitation Data'!G39)))</f>
        <v/>
      </c>
      <c r="DC45" s="400" t="str">
        <f ca="1">+IF(OFFSET('Sanitation Data'!$G$31,0,10*ROW('Sanitation Data'!G39))="","",OFFSET('Sanitation Data'!$G$31,0,10*ROW('Sanitation Data'!G39)))</f>
        <v/>
      </c>
      <c r="DD45" s="400" t="str">
        <f ca="1">+IF(OFFSET('Sanitation Data'!$G$32,0,10*ROW('Sanitation Data'!G39))="","",OFFSET('Sanitation Data'!$G$32,0,10*ROW('Sanitation Data'!G39)))</f>
        <v/>
      </c>
      <c r="DE45" s="400" t="str">
        <f ca="1">+IF(OFFSET('Sanitation Data'!$H$28,0,10*ROW('Sanitation Data'!H39))="","",OFFSET('Sanitation Data'!$H$28,0,10*ROW('Sanitation Data'!H39)))</f>
        <v/>
      </c>
      <c r="DF45" s="400" t="str">
        <f ca="1">+IF(OFFSET('Sanitation Data'!$H$29,0,10*ROW('Sanitation Data'!H39))="","",OFFSET('Sanitation Data'!$H$29,0,10*ROW('Sanitation Data'!H39)))</f>
        <v/>
      </c>
      <c r="DG45" s="400" t="str">
        <f ca="1">+IF(OFFSET('Sanitation Data'!$H$30,0,10*ROW('Sanitation Data'!H39))="","",OFFSET('Sanitation Data'!$H$30,0,10*ROW('Sanitation Data'!H39)))</f>
        <v/>
      </c>
      <c r="DH45" s="400" t="str">
        <f ca="1">+IF(OFFSET('Sanitation Data'!$H$31,0,10*ROW('Sanitation Data'!H39))="","",OFFSET('Sanitation Data'!$H$31,0,10*ROW('Sanitation Data'!H39)))</f>
        <v/>
      </c>
      <c r="DI45" s="400" t="str">
        <f ca="1">+IF(OFFSET('Sanitation Data'!$H$32,0,10*ROW('Sanitation Data'!H39))="","",OFFSET('Sanitation Data'!$H$32,0,10*ROW('Sanitation Data'!H39)))</f>
        <v/>
      </c>
      <c r="DJ45" s="400" t="str">
        <f ca="1">+IF(OFFSET('Sanitation Data'!$I$28,0,10*ROW('Sanitation Data'!I39))="","",OFFSET('Sanitation Data'!$I$28,0,10*ROW('Sanitation Data'!I39)))</f>
        <v/>
      </c>
      <c r="DK45" s="400" t="str">
        <f ca="1">+IF(OFFSET('Sanitation Data'!$I$29,0,10*ROW('Sanitation Data'!I39))="","",OFFSET('Sanitation Data'!$I$29,0,10*ROW('Sanitation Data'!I39)))</f>
        <v/>
      </c>
      <c r="DL45" s="400" t="str">
        <f ca="1">+IF(OFFSET('Sanitation Data'!$I$30,0,10*ROW('Sanitation Data'!I39))="","",OFFSET('Sanitation Data'!$I$30,0,10*ROW('Sanitation Data'!I39)))</f>
        <v/>
      </c>
      <c r="DM45" s="400" t="str">
        <f ca="1">+IF(OFFSET('Sanitation Data'!$I$31,0,10*ROW('Sanitation Data'!I39))="","",OFFSET('Sanitation Data'!$I$31,0,10*ROW('Sanitation Data'!I39)))</f>
        <v/>
      </c>
      <c r="DN45" s="400" t="str">
        <f ca="1">+IF(OFFSET('Sanitation Data'!$I$32,0,10*ROW('Sanitation Data'!I39))="","",OFFSET('Sanitation Data'!$I$32,0,10*ROW('Sanitation Data'!I39)))</f>
        <v/>
      </c>
      <c r="DO45" s="400" t="str">
        <f ca="1">+IF(OFFSET('Hygiene Data'!$D$11,0,10*ROW('Hygiene Data'!D39))="","",OFFSET('Hygiene Data'!$D$11,0,10*ROW('Hygiene Data'!D39)))</f>
        <v/>
      </c>
      <c r="DP45" s="400" t="str">
        <f ca="1">+IF(OFFSET('Hygiene Data'!$D$12,0,10*ROW('Hygiene Data'!D39))="","",OFFSET('Hygiene Data'!$D$12,0,10*ROW('Hygiene Data'!D39)))</f>
        <v/>
      </c>
      <c r="DQ45" s="400" t="str">
        <f ca="1">+IF(OFFSET('Hygiene Data'!$D$13,0,10*ROW('Hygiene Data'!D39))="","",OFFSET('Hygiene Data'!$D$13,0,10*ROW('Hygiene Data'!D39)))</f>
        <v/>
      </c>
      <c r="DR45" s="400" t="str">
        <f ca="1">+IF(OFFSET('Hygiene Data'!$E$11,0,10*ROW('Hygiene Data'!E39))="","",OFFSET('Hygiene Data'!$E$11,0,10*ROW('Hygiene Data'!E39)))</f>
        <v/>
      </c>
      <c r="DS45" s="400" t="str">
        <f ca="1">+IF(OFFSET('Hygiene Data'!$E$12,0,10*ROW('Hygiene Data'!E39))="","",OFFSET('Hygiene Data'!$E$12,0,10*ROW('Hygiene Data'!E39)))</f>
        <v/>
      </c>
      <c r="DT45" s="400" t="str">
        <f ca="1">+IF(OFFSET('Hygiene Data'!$E$13,0,10*ROW('Hygiene Data'!E39))="","",OFFSET('Hygiene Data'!$E$13,0,10*ROW('Hygiene Data'!E39)))</f>
        <v/>
      </c>
      <c r="DU45" s="400" t="str">
        <f ca="1">+IF(OFFSET('Hygiene Data'!$F$11,0,10*ROW('Hygiene Data'!F39))="","",OFFSET('Hygiene Data'!$F$11,0,10*ROW('Hygiene Data'!F39)))</f>
        <v/>
      </c>
      <c r="DV45" s="400" t="str">
        <f ca="1">+IF(OFFSET('Hygiene Data'!$F$12,0,10*ROW('Hygiene Data'!F39))="","",OFFSET('Hygiene Data'!$F$12,0,10*ROW('Hygiene Data'!F39)))</f>
        <v/>
      </c>
      <c r="DW45" s="400" t="str">
        <f ca="1">+IF(OFFSET('Hygiene Data'!$F$13,0,10*ROW('Hygiene Data'!F39))="","",OFFSET('Hygiene Data'!$F$13,0,10*ROW('Hygiene Data'!F39)))</f>
        <v/>
      </c>
      <c r="DX45" s="400" t="str">
        <f ca="1">+IF(OFFSET('Hygiene Data'!$G$11,0,10*ROW('Hygiene Data'!G39))="","",OFFSET('Hygiene Data'!$G$11,0,10*ROW('Hygiene Data'!G39)))</f>
        <v/>
      </c>
      <c r="DY45" s="400" t="str">
        <f ca="1">+IF(OFFSET('Hygiene Data'!$G$12,0,10*ROW('Hygiene Data'!G39))="","",OFFSET('Hygiene Data'!$G$12,0,10*ROW('Hygiene Data'!G39)))</f>
        <v/>
      </c>
      <c r="DZ45" s="400" t="str">
        <f ca="1">+IF(OFFSET('Hygiene Data'!$G$13,0,10*ROW('Hygiene Data'!G39))="","",OFFSET('Hygiene Data'!$G$13,0,10*ROW('Hygiene Data'!G39)))</f>
        <v/>
      </c>
      <c r="EA45" s="400" t="str">
        <f ca="1">+IF(OFFSET('Hygiene Data'!$H$11,0,10*ROW('Hygiene Data'!H39))="","",OFFSET('Hygiene Data'!$H$11,0,10*ROW('Hygiene Data'!H39)))</f>
        <v/>
      </c>
      <c r="EB45" s="400" t="str">
        <f ca="1">+IF(OFFSET('Hygiene Data'!$H$12,0,10*ROW('Hygiene Data'!H39))="","",OFFSET('Hygiene Data'!$H$12,0,10*ROW('Hygiene Data'!H39)))</f>
        <v/>
      </c>
      <c r="EC45" s="400" t="str">
        <f ca="1">+IF(OFFSET('Hygiene Data'!$H$13,0,10*ROW('Hygiene Data'!H39))="","",OFFSET('Hygiene Data'!$H$13,0,10*ROW('Hygiene Data'!H39)))</f>
        <v/>
      </c>
      <c r="ED45" s="400" t="str">
        <f ca="1">+IF(OFFSET('Hygiene Data'!$I$11,0,10*ROW('Hygiene Data'!I39))="","",OFFSET('Hygiene Data'!$I$11,0,10*ROW('Hygiene Data'!I39)))</f>
        <v/>
      </c>
      <c r="EE45" s="400" t="str">
        <f ca="1">+IF(OFFSET('Hygiene Data'!$I$12,0,10*ROW('Hygiene Data'!I39))="","",OFFSET('Hygiene Data'!$I$12,0,10*ROW('Hygiene Data'!I39)))</f>
        <v/>
      </c>
      <c r="EF45" s="400" t="str">
        <f ca="1">+IF(OFFSET('Hygiene Data'!$I$13,0,10*ROW('Hygiene Data'!I39))="","",OFFSET('Hygiene Data'!$I$13,0,10*ROW('Hygiene Data'!I39)))</f>
        <v/>
      </c>
    </row>
    <row r="46" spans="1:136" x14ac:dyDescent="0.25">
      <c r="A46" s="509" t="str">
        <f ca="1">+IF(OFFSET('Water Data'!$B$2,0,10*ROW('Water Data'!E40))="","",OFFSET('Water Data'!$B$2,0,10*ROW('Water Data'!E40)))</f>
        <v/>
      </c>
      <c r="B46" s="50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36" t="str">
        <f t="shared" ca="1" si="0"/>
        <v/>
      </c>
      <c r="D46" s="53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3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3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3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3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3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3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3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3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3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3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3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3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3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3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3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3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3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3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3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3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3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3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3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3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3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3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3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3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3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3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3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3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3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3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3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3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3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3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3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3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3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3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3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3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3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3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3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3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1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3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3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3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3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3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3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3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3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3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3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3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3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3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3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3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3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400" t="str">
        <f ca="1">+IF(OFFSET('Water Data'!$D$27,0,10*ROW('Water Data'!D40))="","",OFFSET('Water Data'!$D$27,0,10*ROW('Water Data'!D40)))</f>
        <v/>
      </c>
      <c r="BT46" s="400" t="str">
        <f ca="1">+IF(OFFSET('Water Data'!$D$28,0,10*ROW('Water Data'!D40))="","",OFFSET('Water Data'!$D$28,0,10*ROW('Water Data'!D40)))</f>
        <v/>
      </c>
      <c r="BU46" s="400" t="str">
        <f ca="1">+IF(OFFSET('Water Data'!$D$29,0,10*ROW('Water Data'!D40))="","",OFFSET('Water Data'!$D$29,0,10*ROW('Water Data'!D40)))</f>
        <v/>
      </c>
      <c r="BV46" s="400" t="str">
        <f ca="1">+IF(OFFSET('Water Data'!$E$27,0,10*ROW('Water Data'!E40))="","",OFFSET('Water Data'!$E$27,0,10*ROW('Water Data'!E40)))</f>
        <v/>
      </c>
      <c r="BW46" s="400" t="str">
        <f ca="1">+IF(OFFSET('Water Data'!$E$28,0,10*ROW('Water Data'!E40))="","",OFFSET('Water Data'!$E$28,0,10*ROW('Water Data'!E40)))</f>
        <v/>
      </c>
      <c r="BX46" s="400" t="str">
        <f ca="1">+IF(OFFSET('Water Data'!$E$29,0,10*ROW('Water Data'!E40))="","",OFFSET('Water Data'!$E$29,0,10*ROW('Water Data'!E40)))</f>
        <v/>
      </c>
      <c r="BY46" s="400" t="str">
        <f ca="1">+IF(OFFSET('Water Data'!$F$27,0,10*ROW('Water Data'!F40))="","",OFFSET('Water Data'!$F$27,0,10*ROW('Water Data'!F40)))</f>
        <v/>
      </c>
      <c r="BZ46" s="400" t="str">
        <f ca="1">+IF(OFFSET('Water Data'!$F$28,0,10*ROW('Water Data'!F40))="","",OFFSET('Water Data'!$F$28,0,10*ROW('Water Data'!F40)))</f>
        <v/>
      </c>
      <c r="CA46" s="400" t="str">
        <f ca="1">+IF(OFFSET('Water Data'!$F$29,0,10*ROW('Water Data'!F40))="","",OFFSET('Water Data'!$F$29,0,10*ROW('Water Data'!F40)))</f>
        <v/>
      </c>
      <c r="CB46" s="400" t="str">
        <f ca="1">+IF(OFFSET('Water Data'!$G$27,0,10*ROW('Water Data'!G40))="","",OFFSET('Water Data'!$G$27,0,10*ROW('Water Data'!G40)))</f>
        <v/>
      </c>
      <c r="CC46" s="400" t="str">
        <f ca="1">+IF(OFFSET('Water Data'!$G$28,0,10*ROW('Water Data'!G40))="","",OFFSET('Water Data'!$G$28,0,10*ROW('Water Data'!G40)))</f>
        <v/>
      </c>
      <c r="CD46" s="400" t="str">
        <f ca="1">+IF(OFFSET('Water Data'!$G$29,0,10*ROW('Water Data'!G40))="","",OFFSET('Water Data'!$G$29,0,10*ROW('Water Data'!G40)))</f>
        <v/>
      </c>
      <c r="CE46" s="400" t="str">
        <f ca="1">+IF(OFFSET('Water Data'!$H$27,0,10*ROW('Water Data'!H40))="","",OFFSET('Water Data'!$H$27,0,10*ROW('Water Data'!H40)))</f>
        <v/>
      </c>
      <c r="CF46" s="400" t="str">
        <f ca="1">+IF(OFFSET('Water Data'!$H$28,0,10*ROW('Water Data'!H40))="","",OFFSET('Water Data'!$H$28,0,10*ROW('Water Data'!H40)))</f>
        <v/>
      </c>
      <c r="CG46" s="400" t="str">
        <f ca="1">+IF(OFFSET('Water Data'!$H$29,0,10*ROW('Water Data'!H40))="","",OFFSET('Water Data'!$H$29,0,10*ROW('Water Data'!H40)))</f>
        <v/>
      </c>
      <c r="CH46" s="400" t="str">
        <f ca="1">+IF(OFFSET('Water Data'!$I$27,0,10*ROW('Water Data'!I40))="","",OFFSET('Water Data'!$I$27,0,10*ROW('Water Data'!I40)))</f>
        <v/>
      </c>
      <c r="CI46" s="400" t="str">
        <f ca="1">+IF(OFFSET('Water Data'!$I$28,0,10*ROW('Water Data'!I40))="","",OFFSET('Water Data'!$I$28,0,10*ROW('Water Data'!I40)))</f>
        <v/>
      </c>
      <c r="CJ46" s="400" t="str">
        <f ca="1">+IF(OFFSET('Water Data'!$I$29,0,10*ROW('Water Data'!I40))="","",OFFSET('Water Data'!$I$29,0,10*ROW('Water Data'!I40)))</f>
        <v/>
      </c>
      <c r="CK46" s="400" t="str">
        <f ca="1">+IF(OFFSET('Sanitation Data'!$D$28,0,10*ROW('Sanitation Data'!D40))="","",OFFSET('Sanitation Data'!$D$28,0,10*ROW('Sanitation Data'!D40)))</f>
        <v/>
      </c>
      <c r="CL46" s="400" t="str">
        <f ca="1">+IF(OFFSET('Sanitation Data'!$D$29,0,10*ROW('Sanitation Data'!D40))="","",OFFSET('Sanitation Data'!$D$29,0,10*ROW('Sanitation Data'!D40)))</f>
        <v/>
      </c>
      <c r="CM46" s="400" t="str">
        <f ca="1">+IF(OFFSET('Sanitation Data'!$D$30,0,10*ROW('Sanitation Data'!D40))="","",OFFSET('Sanitation Data'!$D$30,0,10*ROW('Sanitation Data'!D40)))</f>
        <v/>
      </c>
      <c r="CN46" s="400" t="str">
        <f ca="1">+IF(OFFSET('Sanitation Data'!$D$31,0,10*ROW('Sanitation Data'!D40))="","",OFFSET('Sanitation Data'!$D$31,0,10*ROW('Sanitation Data'!D40)))</f>
        <v/>
      </c>
      <c r="CO46" s="400" t="str">
        <f ca="1">+IF(OFFSET('Sanitation Data'!$D$32,0,10*ROW('Sanitation Data'!D40))="","",OFFSET('Sanitation Data'!$D$32,0,10*ROW('Sanitation Data'!D40)))</f>
        <v/>
      </c>
      <c r="CP46" s="400" t="str">
        <f ca="1">+IF(OFFSET('Sanitation Data'!$E$28,0,10*ROW('Sanitation Data'!E40))="","",OFFSET('Sanitation Data'!$E$28,0,10*ROW('Sanitation Data'!E40)))</f>
        <v/>
      </c>
      <c r="CQ46" s="400" t="str">
        <f ca="1">+IF(OFFSET('Sanitation Data'!$E$29,0,10*ROW('Sanitation Data'!E40))="","",OFFSET('Sanitation Data'!$E$29,0,10*ROW('Sanitation Data'!E40)))</f>
        <v/>
      </c>
      <c r="CR46" s="400" t="str">
        <f ca="1">+IF(OFFSET('Sanitation Data'!$E$30,0,10*ROW('Sanitation Data'!E40))="","",OFFSET('Sanitation Data'!$E$30,0,10*ROW('Sanitation Data'!E40)))</f>
        <v/>
      </c>
      <c r="CS46" s="400" t="str">
        <f ca="1">+IF(OFFSET('Sanitation Data'!$E$31,0,10*ROW('Sanitation Data'!E40))="","",OFFSET('Sanitation Data'!$E$31,0,10*ROW('Sanitation Data'!E40)))</f>
        <v/>
      </c>
      <c r="CT46" s="400" t="str">
        <f ca="1">+IF(OFFSET('Sanitation Data'!$E$32,0,10*ROW('Sanitation Data'!E40))="","",OFFSET('Sanitation Data'!$E$32,0,10*ROW('Sanitation Data'!E40)))</f>
        <v/>
      </c>
      <c r="CU46" s="400" t="str">
        <f ca="1">+IF(OFFSET('Sanitation Data'!$F$28,0,10*ROW('Sanitation Data'!F40))="","",OFFSET('Sanitation Data'!$F$28,0,10*ROW('Sanitation Data'!F40)))</f>
        <v/>
      </c>
      <c r="CV46" s="400" t="str">
        <f ca="1">+IF(OFFSET('Sanitation Data'!$F$29,0,10*ROW('Sanitation Data'!F40))="","",OFFSET('Sanitation Data'!$F$29,0,10*ROW('Sanitation Data'!F40)))</f>
        <v/>
      </c>
      <c r="CW46" s="400" t="str">
        <f ca="1">+IF(OFFSET('Sanitation Data'!$F$30,0,10*ROW('Sanitation Data'!F40))="","",OFFSET('Sanitation Data'!$F$30,0,10*ROW('Sanitation Data'!F40)))</f>
        <v/>
      </c>
      <c r="CX46" s="400" t="str">
        <f ca="1">+IF(OFFSET('Sanitation Data'!$F$31,0,10*ROW('Sanitation Data'!F40))="","",OFFSET('Sanitation Data'!$F$31,0,10*ROW('Sanitation Data'!F40)))</f>
        <v/>
      </c>
      <c r="CY46" s="400" t="str">
        <f ca="1">+IF(OFFSET('Sanitation Data'!$F$32,0,10*ROW('Sanitation Data'!F40))="","",OFFSET('Sanitation Data'!$F$32,0,10*ROW('Sanitation Data'!F40)))</f>
        <v/>
      </c>
      <c r="CZ46" s="400" t="str">
        <f ca="1">+IF(OFFSET('Sanitation Data'!$G$28,0,10*ROW('Sanitation Data'!G40))="","",OFFSET('Sanitation Data'!$G$28,0,10*ROW('Sanitation Data'!G40)))</f>
        <v/>
      </c>
      <c r="DA46" s="400" t="str">
        <f ca="1">+IF(OFFSET('Sanitation Data'!$G$29,0,10*ROW('Sanitation Data'!G40))="","",OFFSET('Sanitation Data'!$G$29,0,10*ROW('Sanitation Data'!G40)))</f>
        <v/>
      </c>
      <c r="DB46" s="400" t="str">
        <f ca="1">+IF(OFFSET('Sanitation Data'!$G$30,0,10*ROW('Sanitation Data'!G40))="","",OFFSET('Sanitation Data'!$G$30,0,10*ROW('Sanitation Data'!G40)))</f>
        <v/>
      </c>
      <c r="DC46" s="400" t="str">
        <f ca="1">+IF(OFFSET('Sanitation Data'!$G$31,0,10*ROW('Sanitation Data'!G40))="","",OFFSET('Sanitation Data'!$G$31,0,10*ROW('Sanitation Data'!G40)))</f>
        <v/>
      </c>
      <c r="DD46" s="400" t="str">
        <f ca="1">+IF(OFFSET('Sanitation Data'!$G$32,0,10*ROW('Sanitation Data'!G40))="","",OFFSET('Sanitation Data'!$G$32,0,10*ROW('Sanitation Data'!G40)))</f>
        <v/>
      </c>
      <c r="DE46" s="400" t="str">
        <f ca="1">+IF(OFFSET('Sanitation Data'!$H$28,0,10*ROW('Sanitation Data'!H40))="","",OFFSET('Sanitation Data'!$H$28,0,10*ROW('Sanitation Data'!H40)))</f>
        <v/>
      </c>
      <c r="DF46" s="400" t="str">
        <f ca="1">+IF(OFFSET('Sanitation Data'!$H$29,0,10*ROW('Sanitation Data'!H40))="","",OFFSET('Sanitation Data'!$H$29,0,10*ROW('Sanitation Data'!H40)))</f>
        <v/>
      </c>
      <c r="DG46" s="400" t="str">
        <f ca="1">+IF(OFFSET('Sanitation Data'!$H$30,0,10*ROW('Sanitation Data'!H40))="","",OFFSET('Sanitation Data'!$H$30,0,10*ROW('Sanitation Data'!H40)))</f>
        <v/>
      </c>
      <c r="DH46" s="400" t="str">
        <f ca="1">+IF(OFFSET('Sanitation Data'!$H$31,0,10*ROW('Sanitation Data'!H40))="","",OFFSET('Sanitation Data'!$H$31,0,10*ROW('Sanitation Data'!H40)))</f>
        <v/>
      </c>
      <c r="DI46" s="400" t="str">
        <f ca="1">+IF(OFFSET('Sanitation Data'!$H$32,0,10*ROW('Sanitation Data'!H40))="","",OFFSET('Sanitation Data'!$H$32,0,10*ROW('Sanitation Data'!H40)))</f>
        <v/>
      </c>
      <c r="DJ46" s="400" t="str">
        <f ca="1">+IF(OFFSET('Sanitation Data'!$I$28,0,10*ROW('Sanitation Data'!I40))="","",OFFSET('Sanitation Data'!$I$28,0,10*ROW('Sanitation Data'!I40)))</f>
        <v/>
      </c>
      <c r="DK46" s="400" t="str">
        <f ca="1">+IF(OFFSET('Sanitation Data'!$I$29,0,10*ROW('Sanitation Data'!I40))="","",OFFSET('Sanitation Data'!$I$29,0,10*ROW('Sanitation Data'!I40)))</f>
        <v/>
      </c>
      <c r="DL46" s="400" t="str">
        <f ca="1">+IF(OFFSET('Sanitation Data'!$I$30,0,10*ROW('Sanitation Data'!I40))="","",OFFSET('Sanitation Data'!$I$30,0,10*ROW('Sanitation Data'!I40)))</f>
        <v/>
      </c>
      <c r="DM46" s="400" t="str">
        <f ca="1">+IF(OFFSET('Sanitation Data'!$I$31,0,10*ROW('Sanitation Data'!I40))="","",OFFSET('Sanitation Data'!$I$31,0,10*ROW('Sanitation Data'!I40)))</f>
        <v/>
      </c>
      <c r="DN46" s="400" t="str">
        <f ca="1">+IF(OFFSET('Sanitation Data'!$I$32,0,10*ROW('Sanitation Data'!I40))="","",OFFSET('Sanitation Data'!$I$32,0,10*ROW('Sanitation Data'!I40)))</f>
        <v/>
      </c>
      <c r="DO46" s="400" t="str">
        <f ca="1">+IF(OFFSET('Hygiene Data'!$D$11,0,10*ROW('Hygiene Data'!D40))="","",OFFSET('Hygiene Data'!$D$11,0,10*ROW('Hygiene Data'!D40)))</f>
        <v/>
      </c>
      <c r="DP46" s="400" t="str">
        <f ca="1">+IF(OFFSET('Hygiene Data'!$D$12,0,10*ROW('Hygiene Data'!D40))="","",OFFSET('Hygiene Data'!$D$12,0,10*ROW('Hygiene Data'!D40)))</f>
        <v/>
      </c>
      <c r="DQ46" s="400" t="str">
        <f ca="1">+IF(OFFSET('Hygiene Data'!$D$13,0,10*ROW('Hygiene Data'!D40))="","",OFFSET('Hygiene Data'!$D$13,0,10*ROW('Hygiene Data'!D40)))</f>
        <v/>
      </c>
      <c r="DR46" s="400" t="str">
        <f ca="1">+IF(OFFSET('Hygiene Data'!$E$11,0,10*ROW('Hygiene Data'!E40))="","",OFFSET('Hygiene Data'!$E$11,0,10*ROW('Hygiene Data'!E40)))</f>
        <v/>
      </c>
      <c r="DS46" s="400" t="str">
        <f ca="1">+IF(OFFSET('Hygiene Data'!$E$12,0,10*ROW('Hygiene Data'!E40))="","",OFFSET('Hygiene Data'!$E$12,0,10*ROW('Hygiene Data'!E40)))</f>
        <v/>
      </c>
      <c r="DT46" s="400" t="str">
        <f ca="1">+IF(OFFSET('Hygiene Data'!$E$13,0,10*ROW('Hygiene Data'!E40))="","",OFFSET('Hygiene Data'!$E$13,0,10*ROW('Hygiene Data'!E40)))</f>
        <v/>
      </c>
      <c r="DU46" s="400" t="str">
        <f ca="1">+IF(OFFSET('Hygiene Data'!$F$11,0,10*ROW('Hygiene Data'!F40))="","",OFFSET('Hygiene Data'!$F$11,0,10*ROW('Hygiene Data'!F40)))</f>
        <v/>
      </c>
      <c r="DV46" s="400" t="str">
        <f ca="1">+IF(OFFSET('Hygiene Data'!$F$12,0,10*ROW('Hygiene Data'!F40))="","",OFFSET('Hygiene Data'!$F$12,0,10*ROW('Hygiene Data'!F40)))</f>
        <v/>
      </c>
      <c r="DW46" s="400" t="str">
        <f ca="1">+IF(OFFSET('Hygiene Data'!$F$13,0,10*ROW('Hygiene Data'!F40))="","",OFFSET('Hygiene Data'!$F$13,0,10*ROW('Hygiene Data'!F40)))</f>
        <v/>
      </c>
      <c r="DX46" s="400" t="str">
        <f ca="1">+IF(OFFSET('Hygiene Data'!$G$11,0,10*ROW('Hygiene Data'!G40))="","",OFFSET('Hygiene Data'!$G$11,0,10*ROW('Hygiene Data'!G40)))</f>
        <v/>
      </c>
      <c r="DY46" s="400" t="str">
        <f ca="1">+IF(OFFSET('Hygiene Data'!$G$12,0,10*ROW('Hygiene Data'!G40))="","",OFFSET('Hygiene Data'!$G$12,0,10*ROW('Hygiene Data'!G40)))</f>
        <v/>
      </c>
      <c r="DZ46" s="400" t="str">
        <f ca="1">+IF(OFFSET('Hygiene Data'!$G$13,0,10*ROW('Hygiene Data'!G40))="","",OFFSET('Hygiene Data'!$G$13,0,10*ROW('Hygiene Data'!G40)))</f>
        <v/>
      </c>
      <c r="EA46" s="400" t="str">
        <f ca="1">+IF(OFFSET('Hygiene Data'!$H$11,0,10*ROW('Hygiene Data'!H40))="","",OFFSET('Hygiene Data'!$H$11,0,10*ROW('Hygiene Data'!H40)))</f>
        <v/>
      </c>
      <c r="EB46" s="400" t="str">
        <f ca="1">+IF(OFFSET('Hygiene Data'!$H$12,0,10*ROW('Hygiene Data'!H40))="","",OFFSET('Hygiene Data'!$H$12,0,10*ROW('Hygiene Data'!H40)))</f>
        <v/>
      </c>
      <c r="EC46" s="400" t="str">
        <f ca="1">+IF(OFFSET('Hygiene Data'!$H$13,0,10*ROW('Hygiene Data'!H40))="","",OFFSET('Hygiene Data'!$H$13,0,10*ROW('Hygiene Data'!H40)))</f>
        <v/>
      </c>
      <c r="ED46" s="400" t="str">
        <f ca="1">+IF(OFFSET('Hygiene Data'!$I$11,0,10*ROW('Hygiene Data'!I40))="","",OFFSET('Hygiene Data'!$I$11,0,10*ROW('Hygiene Data'!I40)))</f>
        <v/>
      </c>
      <c r="EE46" s="400" t="str">
        <f ca="1">+IF(OFFSET('Hygiene Data'!$I$12,0,10*ROW('Hygiene Data'!I40))="","",OFFSET('Hygiene Data'!$I$12,0,10*ROW('Hygiene Data'!I40)))</f>
        <v/>
      </c>
      <c r="EF46" s="400" t="str">
        <f ca="1">+IF(OFFSET('Hygiene Data'!$I$13,0,10*ROW('Hygiene Data'!I40))="","",OFFSET('Hygiene Data'!$I$13,0,10*ROW('Hygiene Data'!I40)))</f>
        <v/>
      </c>
    </row>
    <row r="47" spans="1:136" x14ac:dyDescent="0.25">
      <c r="A47" s="509" t="str">
        <f ca="1">+IF(OFFSET('Water Data'!$B$2,0,10*ROW('Water Data'!E41))="","",OFFSET('Water Data'!$B$2,0,10*ROW('Water Data'!E41)))</f>
        <v/>
      </c>
      <c r="B47" s="50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36" t="str">
        <f t="shared" ca="1" si="0"/>
        <v/>
      </c>
      <c r="D47" s="53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3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3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3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3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3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3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3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3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3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3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3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3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3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3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3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3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3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3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3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3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3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3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3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3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3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3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3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3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3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3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3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3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3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3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3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3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3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3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3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3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3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3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3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3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3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3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3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3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1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3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3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3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3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3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3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3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3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3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3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3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3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3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3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3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3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400" t="str">
        <f ca="1">+IF(OFFSET('Water Data'!$D$27,0,10*ROW('Water Data'!D41))="","",OFFSET('Water Data'!$D$27,0,10*ROW('Water Data'!D41)))</f>
        <v/>
      </c>
      <c r="BT47" s="400" t="str">
        <f ca="1">+IF(OFFSET('Water Data'!$D$28,0,10*ROW('Water Data'!D41))="","",OFFSET('Water Data'!$D$28,0,10*ROW('Water Data'!D41)))</f>
        <v/>
      </c>
      <c r="BU47" s="400" t="str">
        <f ca="1">+IF(OFFSET('Water Data'!$D$29,0,10*ROW('Water Data'!D41))="","",OFFSET('Water Data'!$D$29,0,10*ROW('Water Data'!D41)))</f>
        <v/>
      </c>
      <c r="BV47" s="400" t="str">
        <f ca="1">+IF(OFFSET('Water Data'!$E$27,0,10*ROW('Water Data'!E41))="","",OFFSET('Water Data'!$E$27,0,10*ROW('Water Data'!E41)))</f>
        <v/>
      </c>
      <c r="BW47" s="400" t="str">
        <f ca="1">+IF(OFFSET('Water Data'!$E$28,0,10*ROW('Water Data'!E41))="","",OFFSET('Water Data'!$E$28,0,10*ROW('Water Data'!E41)))</f>
        <v/>
      </c>
      <c r="BX47" s="400" t="str">
        <f ca="1">+IF(OFFSET('Water Data'!$E$29,0,10*ROW('Water Data'!E41))="","",OFFSET('Water Data'!$E$29,0,10*ROW('Water Data'!E41)))</f>
        <v/>
      </c>
      <c r="BY47" s="400" t="str">
        <f ca="1">+IF(OFFSET('Water Data'!$F$27,0,10*ROW('Water Data'!F41))="","",OFFSET('Water Data'!$F$27,0,10*ROW('Water Data'!F41)))</f>
        <v/>
      </c>
      <c r="BZ47" s="400" t="str">
        <f ca="1">+IF(OFFSET('Water Data'!$F$28,0,10*ROW('Water Data'!F41))="","",OFFSET('Water Data'!$F$28,0,10*ROW('Water Data'!F41)))</f>
        <v/>
      </c>
      <c r="CA47" s="400" t="str">
        <f ca="1">+IF(OFFSET('Water Data'!$F$29,0,10*ROW('Water Data'!F41))="","",OFFSET('Water Data'!$F$29,0,10*ROW('Water Data'!F41)))</f>
        <v/>
      </c>
      <c r="CB47" s="400" t="str">
        <f ca="1">+IF(OFFSET('Water Data'!$G$27,0,10*ROW('Water Data'!G41))="","",OFFSET('Water Data'!$G$27,0,10*ROW('Water Data'!G41)))</f>
        <v/>
      </c>
      <c r="CC47" s="400" t="str">
        <f ca="1">+IF(OFFSET('Water Data'!$G$28,0,10*ROW('Water Data'!G41))="","",OFFSET('Water Data'!$G$28,0,10*ROW('Water Data'!G41)))</f>
        <v/>
      </c>
      <c r="CD47" s="400" t="str">
        <f ca="1">+IF(OFFSET('Water Data'!$G$29,0,10*ROW('Water Data'!G41))="","",OFFSET('Water Data'!$G$29,0,10*ROW('Water Data'!G41)))</f>
        <v/>
      </c>
      <c r="CE47" s="400" t="str">
        <f ca="1">+IF(OFFSET('Water Data'!$H$27,0,10*ROW('Water Data'!H41))="","",OFFSET('Water Data'!$H$27,0,10*ROW('Water Data'!H41)))</f>
        <v/>
      </c>
      <c r="CF47" s="400" t="str">
        <f ca="1">+IF(OFFSET('Water Data'!$H$28,0,10*ROW('Water Data'!H41))="","",OFFSET('Water Data'!$H$28,0,10*ROW('Water Data'!H41)))</f>
        <v/>
      </c>
      <c r="CG47" s="400" t="str">
        <f ca="1">+IF(OFFSET('Water Data'!$H$29,0,10*ROW('Water Data'!H41))="","",OFFSET('Water Data'!$H$29,0,10*ROW('Water Data'!H41)))</f>
        <v/>
      </c>
      <c r="CH47" s="400" t="str">
        <f ca="1">+IF(OFFSET('Water Data'!$I$27,0,10*ROW('Water Data'!I41))="","",OFFSET('Water Data'!$I$27,0,10*ROW('Water Data'!I41)))</f>
        <v/>
      </c>
      <c r="CI47" s="400" t="str">
        <f ca="1">+IF(OFFSET('Water Data'!$I$28,0,10*ROW('Water Data'!I41))="","",OFFSET('Water Data'!$I$28,0,10*ROW('Water Data'!I41)))</f>
        <v/>
      </c>
      <c r="CJ47" s="400" t="str">
        <f ca="1">+IF(OFFSET('Water Data'!$I$29,0,10*ROW('Water Data'!I41))="","",OFFSET('Water Data'!$I$29,0,10*ROW('Water Data'!I41)))</f>
        <v/>
      </c>
      <c r="CK47" s="400" t="str">
        <f ca="1">+IF(OFFSET('Sanitation Data'!$D$28,0,10*ROW('Sanitation Data'!D41))="","",OFFSET('Sanitation Data'!$D$28,0,10*ROW('Sanitation Data'!D41)))</f>
        <v/>
      </c>
      <c r="CL47" s="400" t="str">
        <f ca="1">+IF(OFFSET('Sanitation Data'!$D$29,0,10*ROW('Sanitation Data'!D41))="","",OFFSET('Sanitation Data'!$D$29,0,10*ROW('Sanitation Data'!D41)))</f>
        <v/>
      </c>
      <c r="CM47" s="400" t="str">
        <f ca="1">+IF(OFFSET('Sanitation Data'!$D$30,0,10*ROW('Sanitation Data'!D41))="","",OFFSET('Sanitation Data'!$D$30,0,10*ROW('Sanitation Data'!D41)))</f>
        <v/>
      </c>
      <c r="CN47" s="400" t="str">
        <f ca="1">+IF(OFFSET('Sanitation Data'!$D$31,0,10*ROW('Sanitation Data'!D41))="","",OFFSET('Sanitation Data'!$D$31,0,10*ROW('Sanitation Data'!D41)))</f>
        <v/>
      </c>
      <c r="CO47" s="400" t="str">
        <f ca="1">+IF(OFFSET('Sanitation Data'!$D$32,0,10*ROW('Sanitation Data'!D41))="","",OFFSET('Sanitation Data'!$D$32,0,10*ROW('Sanitation Data'!D41)))</f>
        <v/>
      </c>
      <c r="CP47" s="400" t="str">
        <f ca="1">+IF(OFFSET('Sanitation Data'!$E$28,0,10*ROW('Sanitation Data'!E41))="","",OFFSET('Sanitation Data'!$E$28,0,10*ROW('Sanitation Data'!E41)))</f>
        <v/>
      </c>
      <c r="CQ47" s="400" t="str">
        <f ca="1">+IF(OFFSET('Sanitation Data'!$E$29,0,10*ROW('Sanitation Data'!E41))="","",OFFSET('Sanitation Data'!$E$29,0,10*ROW('Sanitation Data'!E41)))</f>
        <v/>
      </c>
      <c r="CR47" s="400" t="str">
        <f ca="1">+IF(OFFSET('Sanitation Data'!$E$30,0,10*ROW('Sanitation Data'!E41))="","",OFFSET('Sanitation Data'!$E$30,0,10*ROW('Sanitation Data'!E41)))</f>
        <v/>
      </c>
      <c r="CS47" s="400" t="str">
        <f ca="1">+IF(OFFSET('Sanitation Data'!$E$31,0,10*ROW('Sanitation Data'!E41))="","",OFFSET('Sanitation Data'!$E$31,0,10*ROW('Sanitation Data'!E41)))</f>
        <v/>
      </c>
      <c r="CT47" s="400" t="str">
        <f ca="1">+IF(OFFSET('Sanitation Data'!$E$32,0,10*ROW('Sanitation Data'!E41))="","",OFFSET('Sanitation Data'!$E$32,0,10*ROW('Sanitation Data'!E41)))</f>
        <v/>
      </c>
      <c r="CU47" s="400" t="str">
        <f ca="1">+IF(OFFSET('Sanitation Data'!$F$28,0,10*ROW('Sanitation Data'!F41))="","",OFFSET('Sanitation Data'!$F$28,0,10*ROW('Sanitation Data'!F41)))</f>
        <v/>
      </c>
      <c r="CV47" s="400" t="str">
        <f ca="1">+IF(OFFSET('Sanitation Data'!$F$29,0,10*ROW('Sanitation Data'!F41))="","",OFFSET('Sanitation Data'!$F$29,0,10*ROW('Sanitation Data'!F41)))</f>
        <v/>
      </c>
      <c r="CW47" s="400" t="str">
        <f ca="1">+IF(OFFSET('Sanitation Data'!$F$30,0,10*ROW('Sanitation Data'!F41))="","",OFFSET('Sanitation Data'!$F$30,0,10*ROW('Sanitation Data'!F41)))</f>
        <v/>
      </c>
      <c r="CX47" s="400" t="str">
        <f ca="1">+IF(OFFSET('Sanitation Data'!$F$31,0,10*ROW('Sanitation Data'!F41))="","",OFFSET('Sanitation Data'!$F$31,0,10*ROW('Sanitation Data'!F41)))</f>
        <v/>
      </c>
      <c r="CY47" s="400" t="str">
        <f ca="1">+IF(OFFSET('Sanitation Data'!$F$32,0,10*ROW('Sanitation Data'!F41))="","",OFFSET('Sanitation Data'!$F$32,0,10*ROW('Sanitation Data'!F41)))</f>
        <v/>
      </c>
      <c r="CZ47" s="400" t="str">
        <f ca="1">+IF(OFFSET('Sanitation Data'!$G$28,0,10*ROW('Sanitation Data'!G41))="","",OFFSET('Sanitation Data'!$G$28,0,10*ROW('Sanitation Data'!G41)))</f>
        <v/>
      </c>
      <c r="DA47" s="400" t="str">
        <f ca="1">+IF(OFFSET('Sanitation Data'!$G$29,0,10*ROW('Sanitation Data'!G41))="","",OFFSET('Sanitation Data'!$G$29,0,10*ROW('Sanitation Data'!G41)))</f>
        <v/>
      </c>
      <c r="DB47" s="400" t="str">
        <f ca="1">+IF(OFFSET('Sanitation Data'!$G$30,0,10*ROW('Sanitation Data'!G41))="","",OFFSET('Sanitation Data'!$G$30,0,10*ROW('Sanitation Data'!G41)))</f>
        <v/>
      </c>
      <c r="DC47" s="400" t="str">
        <f ca="1">+IF(OFFSET('Sanitation Data'!$G$31,0,10*ROW('Sanitation Data'!G41))="","",OFFSET('Sanitation Data'!$G$31,0,10*ROW('Sanitation Data'!G41)))</f>
        <v/>
      </c>
      <c r="DD47" s="400" t="str">
        <f ca="1">+IF(OFFSET('Sanitation Data'!$G$32,0,10*ROW('Sanitation Data'!G41))="","",OFFSET('Sanitation Data'!$G$32,0,10*ROW('Sanitation Data'!G41)))</f>
        <v/>
      </c>
      <c r="DE47" s="400" t="str">
        <f ca="1">+IF(OFFSET('Sanitation Data'!$H$28,0,10*ROW('Sanitation Data'!H41))="","",OFFSET('Sanitation Data'!$H$28,0,10*ROW('Sanitation Data'!H41)))</f>
        <v/>
      </c>
      <c r="DF47" s="400" t="str">
        <f ca="1">+IF(OFFSET('Sanitation Data'!$H$29,0,10*ROW('Sanitation Data'!H41))="","",OFFSET('Sanitation Data'!$H$29,0,10*ROW('Sanitation Data'!H41)))</f>
        <v/>
      </c>
      <c r="DG47" s="400" t="str">
        <f ca="1">+IF(OFFSET('Sanitation Data'!$H$30,0,10*ROW('Sanitation Data'!H41))="","",OFFSET('Sanitation Data'!$H$30,0,10*ROW('Sanitation Data'!H41)))</f>
        <v/>
      </c>
      <c r="DH47" s="400" t="str">
        <f ca="1">+IF(OFFSET('Sanitation Data'!$H$31,0,10*ROW('Sanitation Data'!H41))="","",OFFSET('Sanitation Data'!$H$31,0,10*ROW('Sanitation Data'!H41)))</f>
        <v/>
      </c>
      <c r="DI47" s="400" t="str">
        <f ca="1">+IF(OFFSET('Sanitation Data'!$H$32,0,10*ROW('Sanitation Data'!H41))="","",OFFSET('Sanitation Data'!$H$32,0,10*ROW('Sanitation Data'!H41)))</f>
        <v/>
      </c>
      <c r="DJ47" s="400" t="str">
        <f ca="1">+IF(OFFSET('Sanitation Data'!$I$28,0,10*ROW('Sanitation Data'!I41))="","",OFFSET('Sanitation Data'!$I$28,0,10*ROW('Sanitation Data'!I41)))</f>
        <v/>
      </c>
      <c r="DK47" s="400" t="str">
        <f ca="1">+IF(OFFSET('Sanitation Data'!$I$29,0,10*ROW('Sanitation Data'!I41))="","",OFFSET('Sanitation Data'!$I$29,0,10*ROW('Sanitation Data'!I41)))</f>
        <v/>
      </c>
      <c r="DL47" s="400" t="str">
        <f ca="1">+IF(OFFSET('Sanitation Data'!$I$30,0,10*ROW('Sanitation Data'!I41))="","",OFFSET('Sanitation Data'!$I$30,0,10*ROW('Sanitation Data'!I41)))</f>
        <v/>
      </c>
      <c r="DM47" s="400" t="str">
        <f ca="1">+IF(OFFSET('Sanitation Data'!$I$31,0,10*ROW('Sanitation Data'!I41))="","",OFFSET('Sanitation Data'!$I$31,0,10*ROW('Sanitation Data'!I41)))</f>
        <v/>
      </c>
      <c r="DN47" s="400" t="str">
        <f ca="1">+IF(OFFSET('Sanitation Data'!$I$32,0,10*ROW('Sanitation Data'!I41))="","",OFFSET('Sanitation Data'!$I$32,0,10*ROW('Sanitation Data'!I41)))</f>
        <v/>
      </c>
      <c r="DO47" s="400" t="str">
        <f ca="1">+IF(OFFSET('Hygiene Data'!$D$11,0,10*ROW('Hygiene Data'!D41))="","",OFFSET('Hygiene Data'!$D$11,0,10*ROW('Hygiene Data'!D41)))</f>
        <v/>
      </c>
      <c r="DP47" s="400" t="str">
        <f ca="1">+IF(OFFSET('Hygiene Data'!$D$12,0,10*ROW('Hygiene Data'!D41))="","",OFFSET('Hygiene Data'!$D$12,0,10*ROW('Hygiene Data'!D41)))</f>
        <v/>
      </c>
      <c r="DQ47" s="400" t="str">
        <f ca="1">+IF(OFFSET('Hygiene Data'!$D$13,0,10*ROW('Hygiene Data'!D41))="","",OFFSET('Hygiene Data'!$D$13,0,10*ROW('Hygiene Data'!D41)))</f>
        <v/>
      </c>
      <c r="DR47" s="400" t="str">
        <f ca="1">+IF(OFFSET('Hygiene Data'!$E$11,0,10*ROW('Hygiene Data'!E41))="","",OFFSET('Hygiene Data'!$E$11,0,10*ROW('Hygiene Data'!E41)))</f>
        <v/>
      </c>
      <c r="DS47" s="400" t="str">
        <f ca="1">+IF(OFFSET('Hygiene Data'!$E$12,0,10*ROW('Hygiene Data'!E41))="","",OFFSET('Hygiene Data'!$E$12,0,10*ROW('Hygiene Data'!E41)))</f>
        <v/>
      </c>
      <c r="DT47" s="400" t="str">
        <f ca="1">+IF(OFFSET('Hygiene Data'!$E$13,0,10*ROW('Hygiene Data'!E41))="","",OFFSET('Hygiene Data'!$E$13,0,10*ROW('Hygiene Data'!E41)))</f>
        <v/>
      </c>
      <c r="DU47" s="400" t="str">
        <f ca="1">+IF(OFFSET('Hygiene Data'!$F$11,0,10*ROW('Hygiene Data'!F41))="","",OFFSET('Hygiene Data'!$F$11,0,10*ROW('Hygiene Data'!F41)))</f>
        <v/>
      </c>
      <c r="DV47" s="400" t="str">
        <f ca="1">+IF(OFFSET('Hygiene Data'!$F$12,0,10*ROW('Hygiene Data'!F41))="","",OFFSET('Hygiene Data'!$F$12,0,10*ROW('Hygiene Data'!F41)))</f>
        <v/>
      </c>
      <c r="DW47" s="400" t="str">
        <f ca="1">+IF(OFFSET('Hygiene Data'!$F$13,0,10*ROW('Hygiene Data'!F41))="","",OFFSET('Hygiene Data'!$F$13,0,10*ROW('Hygiene Data'!F41)))</f>
        <v/>
      </c>
      <c r="DX47" s="400" t="str">
        <f ca="1">+IF(OFFSET('Hygiene Data'!$G$11,0,10*ROW('Hygiene Data'!G41))="","",OFFSET('Hygiene Data'!$G$11,0,10*ROW('Hygiene Data'!G41)))</f>
        <v/>
      </c>
      <c r="DY47" s="400" t="str">
        <f ca="1">+IF(OFFSET('Hygiene Data'!$G$12,0,10*ROW('Hygiene Data'!G41))="","",OFFSET('Hygiene Data'!$G$12,0,10*ROW('Hygiene Data'!G41)))</f>
        <v/>
      </c>
      <c r="DZ47" s="400" t="str">
        <f ca="1">+IF(OFFSET('Hygiene Data'!$G$13,0,10*ROW('Hygiene Data'!G41))="","",OFFSET('Hygiene Data'!$G$13,0,10*ROW('Hygiene Data'!G41)))</f>
        <v/>
      </c>
      <c r="EA47" s="400" t="str">
        <f ca="1">+IF(OFFSET('Hygiene Data'!$H$11,0,10*ROW('Hygiene Data'!H41))="","",OFFSET('Hygiene Data'!$H$11,0,10*ROW('Hygiene Data'!H41)))</f>
        <v/>
      </c>
      <c r="EB47" s="400" t="str">
        <f ca="1">+IF(OFFSET('Hygiene Data'!$H$12,0,10*ROW('Hygiene Data'!H41))="","",OFFSET('Hygiene Data'!$H$12,0,10*ROW('Hygiene Data'!H41)))</f>
        <v/>
      </c>
      <c r="EC47" s="400" t="str">
        <f ca="1">+IF(OFFSET('Hygiene Data'!$H$13,0,10*ROW('Hygiene Data'!H41))="","",OFFSET('Hygiene Data'!$H$13,0,10*ROW('Hygiene Data'!H41)))</f>
        <v/>
      </c>
      <c r="ED47" s="400" t="str">
        <f ca="1">+IF(OFFSET('Hygiene Data'!$I$11,0,10*ROW('Hygiene Data'!I41))="","",OFFSET('Hygiene Data'!$I$11,0,10*ROW('Hygiene Data'!I41)))</f>
        <v/>
      </c>
      <c r="EE47" s="400" t="str">
        <f ca="1">+IF(OFFSET('Hygiene Data'!$I$12,0,10*ROW('Hygiene Data'!I41))="","",OFFSET('Hygiene Data'!$I$12,0,10*ROW('Hygiene Data'!I41)))</f>
        <v/>
      </c>
      <c r="EF47" s="400" t="str">
        <f ca="1">+IF(OFFSET('Hygiene Data'!$I$13,0,10*ROW('Hygiene Data'!I41))="","",OFFSET('Hygiene Data'!$I$13,0,10*ROW('Hygiene Data'!I41)))</f>
        <v/>
      </c>
    </row>
    <row r="48" spans="1:136" x14ac:dyDescent="0.25">
      <c r="A48" s="509" t="str">
        <f ca="1">+IF(OFFSET('Water Data'!$B$2,0,10*ROW('Water Data'!E42))="","",OFFSET('Water Data'!$B$2,0,10*ROW('Water Data'!E42)))</f>
        <v/>
      </c>
      <c r="B48" s="50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36" t="str">
        <f t="shared" ca="1" si="0"/>
        <v/>
      </c>
      <c r="D48" s="53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3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3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3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3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3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3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3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3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3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3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3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3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3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3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3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3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3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3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3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3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3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3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3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3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3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3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3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3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3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3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3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3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3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3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3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3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3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3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3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3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3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3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3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3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3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3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3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3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1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3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3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3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3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3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3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3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3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3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3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3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3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3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3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3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3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400" t="str">
        <f ca="1">+IF(OFFSET('Water Data'!$D$27,0,10*ROW('Water Data'!D42))="","",OFFSET('Water Data'!$D$27,0,10*ROW('Water Data'!D42)))</f>
        <v/>
      </c>
      <c r="BT48" s="400" t="str">
        <f ca="1">+IF(OFFSET('Water Data'!$D$28,0,10*ROW('Water Data'!D42))="","",OFFSET('Water Data'!$D$28,0,10*ROW('Water Data'!D42)))</f>
        <v/>
      </c>
      <c r="BU48" s="400" t="str">
        <f ca="1">+IF(OFFSET('Water Data'!$D$29,0,10*ROW('Water Data'!D42))="","",OFFSET('Water Data'!$D$29,0,10*ROW('Water Data'!D42)))</f>
        <v/>
      </c>
      <c r="BV48" s="400" t="str">
        <f ca="1">+IF(OFFSET('Water Data'!$E$27,0,10*ROW('Water Data'!E42))="","",OFFSET('Water Data'!$E$27,0,10*ROW('Water Data'!E42)))</f>
        <v/>
      </c>
      <c r="BW48" s="400" t="str">
        <f ca="1">+IF(OFFSET('Water Data'!$E$28,0,10*ROW('Water Data'!E42))="","",OFFSET('Water Data'!$E$28,0,10*ROW('Water Data'!E42)))</f>
        <v/>
      </c>
      <c r="BX48" s="400" t="str">
        <f ca="1">+IF(OFFSET('Water Data'!$E$29,0,10*ROW('Water Data'!E42))="","",OFFSET('Water Data'!$E$29,0,10*ROW('Water Data'!E42)))</f>
        <v/>
      </c>
      <c r="BY48" s="400" t="str">
        <f ca="1">+IF(OFFSET('Water Data'!$F$27,0,10*ROW('Water Data'!F42))="","",OFFSET('Water Data'!$F$27,0,10*ROW('Water Data'!F42)))</f>
        <v/>
      </c>
      <c r="BZ48" s="400" t="str">
        <f ca="1">+IF(OFFSET('Water Data'!$F$28,0,10*ROW('Water Data'!F42))="","",OFFSET('Water Data'!$F$28,0,10*ROW('Water Data'!F42)))</f>
        <v/>
      </c>
      <c r="CA48" s="400" t="str">
        <f ca="1">+IF(OFFSET('Water Data'!$F$29,0,10*ROW('Water Data'!F42))="","",OFFSET('Water Data'!$F$29,0,10*ROW('Water Data'!F42)))</f>
        <v/>
      </c>
      <c r="CB48" s="400" t="str">
        <f ca="1">+IF(OFFSET('Water Data'!$G$27,0,10*ROW('Water Data'!G42))="","",OFFSET('Water Data'!$G$27,0,10*ROW('Water Data'!G42)))</f>
        <v/>
      </c>
      <c r="CC48" s="400" t="str">
        <f ca="1">+IF(OFFSET('Water Data'!$G$28,0,10*ROW('Water Data'!G42))="","",OFFSET('Water Data'!$G$28,0,10*ROW('Water Data'!G42)))</f>
        <v/>
      </c>
      <c r="CD48" s="400" t="str">
        <f ca="1">+IF(OFFSET('Water Data'!$G$29,0,10*ROW('Water Data'!G42))="","",OFFSET('Water Data'!$G$29,0,10*ROW('Water Data'!G42)))</f>
        <v/>
      </c>
      <c r="CE48" s="400" t="str">
        <f ca="1">+IF(OFFSET('Water Data'!$H$27,0,10*ROW('Water Data'!H42))="","",OFFSET('Water Data'!$H$27,0,10*ROW('Water Data'!H42)))</f>
        <v/>
      </c>
      <c r="CF48" s="400" t="str">
        <f ca="1">+IF(OFFSET('Water Data'!$H$28,0,10*ROW('Water Data'!H42))="","",OFFSET('Water Data'!$H$28,0,10*ROW('Water Data'!H42)))</f>
        <v/>
      </c>
      <c r="CG48" s="400" t="str">
        <f ca="1">+IF(OFFSET('Water Data'!$H$29,0,10*ROW('Water Data'!H42))="","",OFFSET('Water Data'!$H$29,0,10*ROW('Water Data'!H42)))</f>
        <v/>
      </c>
      <c r="CH48" s="400" t="str">
        <f ca="1">+IF(OFFSET('Water Data'!$I$27,0,10*ROW('Water Data'!I42))="","",OFFSET('Water Data'!$I$27,0,10*ROW('Water Data'!I42)))</f>
        <v/>
      </c>
      <c r="CI48" s="400" t="str">
        <f ca="1">+IF(OFFSET('Water Data'!$I$28,0,10*ROW('Water Data'!I42))="","",OFFSET('Water Data'!$I$28,0,10*ROW('Water Data'!I42)))</f>
        <v/>
      </c>
      <c r="CJ48" s="400" t="str">
        <f ca="1">+IF(OFFSET('Water Data'!$I$29,0,10*ROW('Water Data'!I42))="","",OFFSET('Water Data'!$I$29,0,10*ROW('Water Data'!I42)))</f>
        <v/>
      </c>
      <c r="CK48" s="400" t="str">
        <f ca="1">+IF(OFFSET('Sanitation Data'!$D$28,0,10*ROW('Sanitation Data'!D42))="","",OFFSET('Sanitation Data'!$D$28,0,10*ROW('Sanitation Data'!D42)))</f>
        <v/>
      </c>
      <c r="CL48" s="400" t="str">
        <f ca="1">+IF(OFFSET('Sanitation Data'!$D$29,0,10*ROW('Sanitation Data'!D42))="","",OFFSET('Sanitation Data'!$D$29,0,10*ROW('Sanitation Data'!D42)))</f>
        <v/>
      </c>
      <c r="CM48" s="400" t="str">
        <f ca="1">+IF(OFFSET('Sanitation Data'!$D$30,0,10*ROW('Sanitation Data'!D42))="","",OFFSET('Sanitation Data'!$D$30,0,10*ROW('Sanitation Data'!D42)))</f>
        <v/>
      </c>
      <c r="CN48" s="400" t="str">
        <f ca="1">+IF(OFFSET('Sanitation Data'!$D$31,0,10*ROW('Sanitation Data'!D42))="","",OFFSET('Sanitation Data'!$D$31,0,10*ROW('Sanitation Data'!D42)))</f>
        <v/>
      </c>
      <c r="CO48" s="400" t="str">
        <f ca="1">+IF(OFFSET('Sanitation Data'!$D$32,0,10*ROW('Sanitation Data'!D42))="","",OFFSET('Sanitation Data'!$D$32,0,10*ROW('Sanitation Data'!D42)))</f>
        <v/>
      </c>
      <c r="CP48" s="400" t="str">
        <f ca="1">+IF(OFFSET('Sanitation Data'!$E$28,0,10*ROW('Sanitation Data'!E42))="","",OFFSET('Sanitation Data'!$E$28,0,10*ROW('Sanitation Data'!E42)))</f>
        <v/>
      </c>
      <c r="CQ48" s="400" t="str">
        <f ca="1">+IF(OFFSET('Sanitation Data'!$E$29,0,10*ROW('Sanitation Data'!E42))="","",OFFSET('Sanitation Data'!$E$29,0,10*ROW('Sanitation Data'!E42)))</f>
        <v/>
      </c>
      <c r="CR48" s="400" t="str">
        <f ca="1">+IF(OFFSET('Sanitation Data'!$E$30,0,10*ROW('Sanitation Data'!E42))="","",OFFSET('Sanitation Data'!$E$30,0,10*ROW('Sanitation Data'!E42)))</f>
        <v/>
      </c>
      <c r="CS48" s="400" t="str">
        <f ca="1">+IF(OFFSET('Sanitation Data'!$E$31,0,10*ROW('Sanitation Data'!E42))="","",OFFSET('Sanitation Data'!$E$31,0,10*ROW('Sanitation Data'!E42)))</f>
        <v/>
      </c>
      <c r="CT48" s="400" t="str">
        <f ca="1">+IF(OFFSET('Sanitation Data'!$E$32,0,10*ROW('Sanitation Data'!E42))="","",OFFSET('Sanitation Data'!$E$32,0,10*ROW('Sanitation Data'!E42)))</f>
        <v/>
      </c>
      <c r="CU48" s="400" t="str">
        <f ca="1">+IF(OFFSET('Sanitation Data'!$F$28,0,10*ROW('Sanitation Data'!F42))="","",OFFSET('Sanitation Data'!$F$28,0,10*ROW('Sanitation Data'!F42)))</f>
        <v/>
      </c>
      <c r="CV48" s="400" t="str">
        <f ca="1">+IF(OFFSET('Sanitation Data'!$F$29,0,10*ROW('Sanitation Data'!F42))="","",OFFSET('Sanitation Data'!$F$29,0,10*ROW('Sanitation Data'!F42)))</f>
        <v/>
      </c>
      <c r="CW48" s="400" t="str">
        <f ca="1">+IF(OFFSET('Sanitation Data'!$F$30,0,10*ROW('Sanitation Data'!F42))="","",OFFSET('Sanitation Data'!$F$30,0,10*ROW('Sanitation Data'!F42)))</f>
        <v/>
      </c>
      <c r="CX48" s="400" t="str">
        <f ca="1">+IF(OFFSET('Sanitation Data'!$F$31,0,10*ROW('Sanitation Data'!F42))="","",OFFSET('Sanitation Data'!$F$31,0,10*ROW('Sanitation Data'!F42)))</f>
        <v/>
      </c>
      <c r="CY48" s="400" t="str">
        <f ca="1">+IF(OFFSET('Sanitation Data'!$F$32,0,10*ROW('Sanitation Data'!F42))="","",OFFSET('Sanitation Data'!$F$32,0,10*ROW('Sanitation Data'!F42)))</f>
        <v/>
      </c>
      <c r="CZ48" s="400" t="str">
        <f ca="1">+IF(OFFSET('Sanitation Data'!$G$28,0,10*ROW('Sanitation Data'!G42))="","",OFFSET('Sanitation Data'!$G$28,0,10*ROW('Sanitation Data'!G42)))</f>
        <v/>
      </c>
      <c r="DA48" s="400" t="str">
        <f ca="1">+IF(OFFSET('Sanitation Data'!$G$29,0,10*ROW('Sanitation Data'!G42))="","",OFFSET('Sanitation Data'!$G$29,0,10*ROW('Sanitation Data'!G42)))</f>
        <v/>
      </c>
      <c r="DB48" s="400" t="str">
        <f ca="1">+IF(OFFSET('Sanitation Data'!$G$30,0,10*ROW('Sanitation Data'!G42))="","",OFFSET('Sanitation Data'!$G$30,0,10*ROW('Sanitation Data'!G42)))</f>
        <v/>
      </c>
      <c r="DC48" s="400" t="str">
        <f ca="1">+IF(OFFSET('Sanitation Data'!$G$31,0,10*ROW('Sanitation Data'!G42))="","",OFFSET('Sanitation Data'!$G$31,0,10*ROW('Sanitation Data'!G42)))</f>
        <v/>
      </c>
      <c r="DD48" s="400" t="str">
        <f ca="1">+IF(OFFSET('Sanitation Data'!$G$32,0,10*ROW('Sanitation Data'!G42))="","",OFFSET('Sanitation Data'!$G$32,0,10*ROW('Sanitation Data'!G42)))</f>
        <v/>
      </c>
      <c r="DE48" s="400" t="str">
        <f ca="1">+IF(OFFSET('Sanitation Data'!$H$28,0,10*ROW('Sanitation Data'!H42))="","",OFFSET('Sanitation Data'!$H$28,0,10*ROW('Sanitation Data'!H42)))</f>
        <v/>
      </c>
      <c r="DF48" s="400" t="str">
        <f ca="1">+IF(OFFSET('Sanitation Data'!$H$29,0,10*ROW('Sanitation Data'!H42))="","",OFFSET('Sanitation Data'!$H$29,0,10*ROW('Sanitation Data'!H42)))</f>
        <v/>
      </c>
      <c r="DG48" s="400" t="str">
        <f ca="1">+IF(OFFSET('Sanitation Data'!$H$30,0,10*ROW('Sanitation Data'!H42))="","",OFFSET('Sanitation Data'!$H$30,0,10*ROW('Sanitation Data'!H42)))</f>
        <v/>
      </c>
      <c r="DH48" s="400" t="str">
        <f ca="1">+IF(OFFSET('Sanitation Data'!$H$31,0,10*ROW('Sanitation Data'!H42))="","",OFFSET('Sanitation Data'!$H$31,0,10*ROW('Sanitation Data'!H42)))</f>
        <v/>
      </c>
      <c r="DI48" s="400" t="str">
        <f ca="1">+IF(OFFSET('Sanitation Data'!$H$32,0,10*ROW('Sanitation Data'!H42))="","",OFFSET('Sanitation Data'!$H$32,0,10*ROW('Sanitation Data'!H42)))</f>
        <v/>
      </c>
      <c r="DJ48" s="400" t="str">
        <f ca="1">+IF(OFFSET('Sanitation Data'!$I$28,0,10*ROW('Sanitation Data'!I42))="","",OFFSET('Sanitation Data'!$I$28,0,10*ROW('Sanitation Data'!I42)))</f>
        <v/>
      </c>
      <c r="DK48" s="400" t="str">
        <f ca="1">+IF(OFFSET('Sanitation Data'!$I$29,0,10*ROW('Sanitation Data'!I42))="","",OFFSET('Sanitation Data'!$I$29,0,10*ROW('Sanitation Data'!I42)))</f>
        <v/>
      </c>
      <c r="DL48" s="400" t="str">
        <f ca="1">+IF(OFFSET('Sanitation Data'!$I$30,0,10*ROW('Sanitation Data'!I42))="","",OFFSET('Sanitation Data'!$I$30,0,10*ROW('Sanitation Data'!I42)))</f>
        <v/>
      </c>
      <c r="DM48" s="400" t="str">
        <f ca="1">+IF(OFFSET('Sanitation Data'!$I$31,0,10*ROW('Sanitation Data'!I42))="","",OFFSET('Sanitation Data'!$I$31,0,10*ROW('Sanitation Data'!I42)))</f>
        <v/>
      </c>
      <c r="DN48" s="400" t="str">
        <f ca="1">+IF(OFFSET('Sanitation Data'!$I$32,0,10*ROW('Sanitation Data'!I42))="","",OFFSET('Sanitation Data'!$I$32,0,10*ROW('Sanitation Data'!I42)))</f>
        <v/>
      </c>
      <c r="DO48" s="400" t="str">
        <f ca="1">+IF(OFFSET('Hygiene Data'!$D$11,0,10*ROW('Hygiene Data'!D42))="","",OFFSET('Hygiene Data'!$D$11,0,10*ROW('Hygiene Data'!D42)))</f>
        <v/>
      </c>
      <c r="DP48" s="400" t="str">
        <f ca="1">+IF(OFFSET('Hygiene Data'!$D$12,0,10*ROW('Hygiene Data'!D42))="","",OFFSET('Hygiene Data'!$D$12,0,10*ROW('Hygiene Data'!D42)))</f>
        <v/>
      </c>
      <c r="DQ48" s="400" t="str">
        <f ca="1">+IF(OFFSET('Hygiene Data'!$D$13,0,10*ROW('Hygiene Data'!D42))="","",OFFSET('Hygiene Data'!$D$13,0,10*ROW('Hygiene Data'!D42)))</f>
        <v/>
      </c>
      <c r="DR48" s="400" t="str">
        <f ca="1">+IF(OFFSET('Hygiene Data'!$E$11,0,10*ROW('Hygiene Data'!E42))="","",OFFSET('Hygiene Data'!$E$11,0,10*ROW('Hygiene Data'!E42)))</f>
        <v/>
      </c>
      <c r="DS48" s="400" t="str">
        <f ca="1">+IF(OFFSET('Hygiene Data'!$E$12,0,10*ROW('Hygiene Data'!E42))="","",OFFSET('Hygiene Data'!$E$12,0,10*ROW('Hygiene Data'!E42)))</f>
        <v/>
      </c>
      <c r="DT48" s="400" t="str">
        <f ca="1">+IF(OFFSET('Hygiene Data'!$E$13,0,10*ROW('Hygiene Data'!E42))="","",OFFSET('Hygiene Data'!$E$13,0,10*ROW('Hygiene Data'!E42)))</f>
        <v/>
      </c>
      <c r="DU48" s="400" t="str">
        <f ca="1">+IF(OFFSET('Hygiene Data'!$F$11,0,10*ROW('Hygiene Data'!F42))="","",OFFSET('Hygiene Data'!$F$11,0,10*ROW('Hygiene Data'!F42)))</f>
        <v/>
      </c>
      <c r="DV48" s="400" t="str">
        <f ca="1">+IF(OFFSET('Hygiene Data'!$F$12,0,10*ROW('Hygiene Data'!F42))="","",OFFSET('Hygiene Data'!$F$12,0,10*ROW('Hygiene Data'!F42)))</f>
        <v/>
      </c>
      <c r="DW48" s="400" t="str">
        <f ca="1">+IF(OFFSET('Hygiene Data'!$F$13,0,10*ROW('Hygiene Data'!F42))="","",OFFSET('Hygiene Data'!$F$13,0,10*ROW('Hygiene Data'!F42)))</f>
        <v/>
      </c>
      <c r="DX48" s="400" t="str">
        <f ca="1">+IF(OFFSET('Hygiene Data'!$G$11,0,10*ROW('Hygiene Data'!G42))="","",OFFSET('Hygiene Data'!$G$11,0,10*ROW('Hygiene Data'!G42)))</f>
        <v/>
      </c>
      <c r="DY48" s="400" t="str">
        <f ca="1">+IF(OFFSET('Hygiene Data'!$G$12,0,10*ROW('Hygiene Data'!G42))="","",OFFSET('Hygiene Data'!$G$12,0,10*ROW('Hygiene Data'!G42)))</f>
        <v/>
      </c>
      <c r="DZ48" s="400" t="str">
        <f ca="1">+IF(OFFSET('Hygiene Data'!$G$13,0,10*ROW('Hygiene Data'!G42))="","",OFFSET('Hygiene Data'!$G$13,0,10*ROW('Hygiene Data'!G42)))</f>
        <v/>
      </c>
      <c r="EA48" s="400" t="str">
        <f ca="1">+IF(OFFSET('Hygiene Data'!$H$11,0,10*ROW('Hygiene Data'!H42))="","",OFFSET('Hygiene Data'!$H$11,0,10*ROW('Hygiene Data'!H42)))</f>
        <v/>
      </c>
      <c r="EB48" s="400" t="str">
        <f ca="1">+IF(OFFSET('Hygiene Data'!$H$12,0,10*ROW('Hygiene Data'!H42))="","",OFFSET('Hygiene Data'!$H$12,0,10*ROW('Hygiene Data'!H42)))</f>
        <v/>
      </c>
      <c r="EC48" s="400" t="str">
        <f ca="1">+IF(OFFSET('Hygiene Data'!$H$13,0,10*ROW('Hygiene Data'!H42))="","",OFFSET('Hygiene Data'!$H$13,0,10*ROW('Hygiene Data'!H42)))</f>
        <v/>
      </c>
      <c r="ED48" s="400" t="str">
        <f ca="1">+IF(OFFSET('Hygiene Data'!$I$11,0,10*ROW('Hygiene Data'!I42))="","",OFFSET('Hygiene Data'!$I$11,0,10*ROW('Hygiene Data'!I42)))</f>
        <v/>
      </c>
      <c r="EE48" s="400" t="str">
        <f ca="1">+IF(OFFSET('Hygiene Data'!$I$12,0,10*ROW('Hygiene Data'!I42))="","",OFFSET('Hygiene Data'!$I$12,0,10*ROW('Hygiene Data'!I42)))</f>
        <v/>
      </c>
      <c r="EF48" s="400" t="str">
        <f ca="1">+IF(OFFSET('Hygiene Data'!$I$13,0,10*ROW('Hygiene Data'!I42))="","",OFFSET('Hygiene Data'!$I$13,0,10*ROW('Hygiene Data'!I42)))</f>
        <v/>
      </c>
    </row>
    <row r="49" spans="1:136" x14ac:dyDescent="0.25">
      <c r="A49" s="509" t="str">
        <f ca="1">+IF(OFFSET('Water Data'!$B$2,0,10*ROW('Water Data'!E43))="","",OFFSET('Water Data'!$B$2,0,10*ROW('Water Data'!E43)))</f>
        <v/>
      </c>
      <c r="B49" s="50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36" t="str">
        <f t="shared" ca="1" si="0"/>
        <v/>
      </c>
      <c r="D49" s="53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3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3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3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3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3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3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3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3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3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3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3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3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3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3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3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3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3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3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3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3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3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3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3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3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3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3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3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3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3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3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3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3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3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3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3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3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3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3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3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3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3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3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3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3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3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3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3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3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1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3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3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3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3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3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3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3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3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3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3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3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3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3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3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3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3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400" t="str">
        <f ca="1">+IF(OFFSET('Water Data'!$D$27,0,10*ROW('Water Data'!D43))="","",OFFSET('Water Data'!$D$27,0,10*ROW('Water Data'!D43)))</f>
        <v/>
      </c>
      <c r="BT49" s="400" t="str">
        <f ca="1">+IF(OFFSET('Water Data'!$D$28,0,10*ROW('Water Data'!D43))="","",OFFSET('Water Data'!$D$28,0,10*ROW('Water Data'!D43)))</f>
        <v/>
      </c>
      <c r="BU49" s="400" t="str">
        <f ca="1">+IF(OFFSET('Water Data'!$D$29,0,10*ROW('Water Data'!D43))="","",OFFSET('Water Data'!$D$29,0,10*ROW('Water Data'!D43)))</f>
        <v/>
      </c>
      <c r="BV49" s="400" t="str">
        <f ca="1">+IF(OFFSET('Water Data'!$E$27,0,10*ROW('Water Data'!E43))="","",OFFSET('Water Data'!$E$27,0,10*ROW('Water Data'!E43)))</f>
        <v/>
      </c>
      <c r="BW49" s="400" t="str">
        <f ca="1">+IF(OFFSET('Water Data'!$E$28,0,10*ROW('Water Data'!E43))="","",OFFSET('Water Data'!$E$28,0,10*ROW('Water Data'!E43)))</f>
        <v/>
      </c>
      <c r="BX49" s="400" t="str">
        <f ca="1">+IF(OFFSET('Water Data'!$E$29,0,10*ROW('Water Data'!E43))="","",OFFSET('Water Data'!$E$29,0,10*ROW('Water Data'!E43)))</f>
        <v/>
      </c>
      <c r="BY49" s="400" t="str">
        <f ca="1">+IF(OFFSET('Water Data'!$F$27,0,10*ROW('Water Data'!F43))="","",OFFSET('Water Data'!$F$27,0,10*ROW('Water Data'!F43)))</f>
        <v/>
      </c>
      <c r="BZ49" s="400" t="str">
        <f ca="1">+IF(OFFSET('Water Data'!$F$28,0,10*ROW('Water Data'!F43))="","",OFFSET('Water Data'!$F$28,0,10*ROW('Water Data'!F43)))</f>
        <v/>
      </c>
      <c r="CA49" s="400" t="str">
        <f ca="1">+IF(OFFSET('Water Data'!$F$29,0,10*ROW('Water Data'!F43))="","",OFFSET('Water Data'!$F$29,0,10*ROW('Water Data'!F43)))</f>
        <v/>
      </c>
      <c r="CB49" s="400" t="str">
        <f ca="1">+IF(OFFSET('Water Data'!$G$27,0,10*ROW('Water Data'!G43))="","",OFFSET('Water Data'!$G$27,0,10*ROW('Water Data'!G43)))</f>
        <v/>
      </c>
      <c r="CC49" s="400" t="str">
        <f ca="1">+IF(OFFSET('Water Data'!$G$28,0,10*ROW('Water Data'!G43))="","",OFFSET('Water Data'!$G$28,0,10*ROW('Water Data'!G43)))</f>
        <v/>
      </c>
      <c r="CD49" s="400" t="str">
        <f ca="1">+IF(OFFSET('Water Data'!$G$29,0,10*ROW('Water Data'!G43))="","",OFFSET('Water Data'!$G$29,0,10*ROW('Water Data'!G43)))</f>
        <v/>
      </c>
      <c r="CE49" s="400" t="str">
        <f ca="1">+IF(OFFSET('Water Data'!$H$27,0,10*ROW('Water Data'!H43))="","",OFFSET('Water Data'!$H$27,0,10*ROW('Water Data'!H43)))</f>
        <v/>
      </c>
      <c r="CF49" s="400" t="str">
        <f ca="1">+IF(OFFSET('Water Data'!$H$28,0,10*ROW('Water Data'!H43))="","",OFFSET('Water Data'!$H$28,0,10*ROW('Water Data'!H43)))</f>
        <v/>
      </c>
      <c r="CG49" s="400" t="str">
        <f ca="1">+IF(OFFSET('Water Data'!$H$29,0,10*ROW('Water Data'!H43))="","",OFFSET('Water Data'!$H$29,0,10*ROW('Water Data'!H43)))</f>
        <v/>
      </c>
      <c r="CH49" s="400" t="str">
        <f ca="1">+IF(OFFSET('Water Data'!$I$27,0,10*ROW('Water Data'!I43))="","",OFFSET('Water Data'!$I$27,0,10*ROW('Water Data'!I43)))</f>
        <v/>
      </c>
      <c r="CI49" s="400" t="str">
        <f ca="1">+IF(OFFSET('Water Data'!$I$28,0,10*ROW('Water Data'!I43))="","",OFFSET('Water Data'!$I$28,0,10*ROW('Water Data'!I43)))</f>
        <v/>
      </c>
      <c r="CJ49" s="400" t="str">
        <f ca="1">+IF(OFFSET('Water Data'!$I$29,0,10*ROW('Water Data'!I43))="","",OFFSET('Water Data'!$I$29,0,10*ROW('Water Data'!I43)))</f>
        <v/>
      </c>
      <c r="CK49" s="400" t="str">
        <f ca="1">+IF(OFFSET('Sanitation Data'!$D$28,0,10*ROW('Sanitation Data'!D43))="","",OFFSET('Sanitation Data'!$D$28,0,10*ROW('Sanitation Data'!D43)))</f>
        <v/>
      </c>
      <c r="CL49" s="400" t="str">
        <f ca="1">+IF(OFFSET('Sanitation Data'!$D$29,0,10*ROW('Sanitation Data'!D43))="","",OFFSET('Sanitation Data'!$D$29,0,10*ROW('Sanitation Data'!D43)))</f>
        <v/>
      </c>
      <c r="CM49" s="400" t="str">
        <f ca="1">+IF(OFFSET('Sanitation Data'!$D$30,0,10*ROW('Sanitation Data'!D43))="","",OFFSET('Sanitation Data'!$D$30,0,10*ROW('Sanitation Data'!D43)))</f>
        <v/>
      </c>
      <c r="CN49" s="400" t="str">
        <f ca="1">+IF(OFFSET('Sanitation Data'!$D$31,0,10*ROW('Sanitation Data'!D43))="","",OFFSET('Sanitation Data'!$D$31,0,10*ROW('Sanitation Data'!D43)))</f>
        <v/>
      </c>
      <c r="CO49" s="400" t="str">
        <f ca="1">+IF(OFFSET('Sanitation Data'!$D$32,0,10*ROW('Sanitation Data'!D43))="","",OFFSET('Sanitation Data'!$D$32,0,10*ROW('Sanitation Data'!D43)))</f>
        <v/>
      </c>
      <c r="CP49" s="400" t="str">
        <f ca="1">+IF(OFFSET('Sanitation Data'!$E$28,0,10*ROW('Sanitation Data'!E43))="","",OFFSET('Sanitation Data'!$E$28,0,10*ROW('Sanitation Data'!E43)))</f>
        <v/>
      </c>
      <c r="CQ49" s="400" t="str">
        <f ca="1">+IF(OFFSET('Sanitation Data'!$E$29,0,10*ROW('Sanitation Data'!E43))="","",OFFSET('Sanitation Data'!$E$29,0,10*ROW('Sanitation Data'!E43)))</f>
        <v/>
      </c>
      <c r="CR49" s="400" t="str">
        <f ca="1">+IF(OFFSET('Sanitation Data'!$E$30,0,10*ROW('Sanitation Data'!E43))="","",OFFSET('Sanitation Data'!$E$30,0,10*ROW('Sanitation Data'!E43)))</f>
        <v/>
      </c>
      <c r="CS49" s="400" t="str">
        <f ca="1">+IF(OFFSET('Sanitation Data'!$E$31,0,10*ROW('Sanitation Data'!E43))="","",OFFSET('Sanitation Data'!$E$31,0,10*ROW('Sanitation Data'!E43)))</f>
        <v/>
      </c>
      <c r="CT49" s="400" t="str">
        <f ca="1">+IF(OFFSET('Sanitation Data'!$E$32,0,10*ROW('Sanitation Data'!E43))="","",OFFSET('Sanitation Data'!$E$32,0,10*ROW('Sanitation Data'!E43)))</f>
        <v/>
      </c>
      <c r="CU49" s="400" t="str">
        <f ca="1">+IF(OFFSET('Sanitation Data'!$F$28,0,10*ROW('Sanitation Data'!F43))="","",OFFSET('Sanitation Data'!$F$28,0,10*ROW('Sanitation Data'!F43)))</f>
        <v/>
      </c>
      <c r="CV49" s="400" t="str">
        <f ca="1">+IF(OFFSET('Sanitation Data'!$F$29,0,10*ROW('Sanitation Data'!F43))="","",OFFSET('Sanitation Data'!$F$29,0,10*ROW('Sanitation Data'!F43)))</f>
        <v/>
      </c>
      <c r="CW49" s="400" t="str">
        <f ca="1">+IF(OFFSET('Sanitation Data'!$F$30,0,10*ROW('Sanitation Data'!F43))="","",OFFSET('Sanitation Data'!$F$30,0,10*ROW('Sanitation Data'!F43)))</f>
        <v/>
      </c>
      <c r="CX49" s="400" t="str">
        <f ca="1">+IF(OFFSET('Sanitation Data'!$F$31,0,10*ROW('Sanitation Data'!F43))="","",OFFSET('Sanitation Data'!$F$31,0,10*ROW('Sanitation Data'!F43)))</f>
        <v/>
      </c>
      <c r="CY49" s="400" t="str">
        <f ca="1">+IF(OFFSET('Sanitation Data'!$F$32,0,10*ROW('Sanitation Data'!F43))="","",OFFSET('Sanitation Data'!$F$32,0,10*ROW('Sanitation Data'!F43)))</f>
        <v/>
      </c>
      <c r="CZ49" s="400" t="str">
        <f ca="1">+IF(OFFSET('Sanitation Data'!$G$28,0,10*ROW('Sanitation Data'!G43))="","",OFFSET('Sanitation Data'!$G$28,0,10*ROW('Sanitation Data'!G43)))</f>
        <v/>
      </c>
      <c r="DA49" s="400" t="str">
        <f ca="1">+IF(OFFSET('Sanitation Data'!$G$29,0,10*ROW('Sanitation Data'!G43))="","",OFFSET('Sanitation Data'!$G$29,0,10*ROW('Sanitation Data'!G43)))</f>
        <v/>
      </c>
      <c r="DB49" s="400" t="str">
        <f ca="1">+IF(OFFSET('Sanitation Data'!$G$30,0,10*ROW('Sanitation Data'!G43))="","",OFFSET('Sanitation Data'!$G$30,0,10*ROW('Sanitation Data'!G43)))</f>
        <v/>
      </c>
      <c r="DC49" s="400" t="str">
        <f ca="1">+IF(OFFSET('Sanitation Data'!$G$31,0,10*ROW('Sanitation Data'!G43))="","",OFFSET('Sanitation Data'!$G$31,0,10*ROW('Sanitation Data'!G43)))</f>
        <v/>
      </c>
      <c r="DD49" s="400" t="str">
        <f ca="1">+IF(OFFSET('Sanitation Data'!$G$32,0,10*ROW('Sanitation Data'!G43))="","",OFFSET('Sanitation Data'!$G$32,0,10*ROW('Sanitation Data'!G43)))</f>
        <v/>
      </c>
      <c r="DE49" s="400" t="str">
        <f ca="1">+IF(OFFSET('Sanitation Data'!$H$28,0,10*ROW('Sanitation Data'!H43))="","",OFFSET('Sanitation Data'!$H$28,0,10*ROW('Sanitation Data'!H43)))</f>
        <v/>
      </c>
      <c r="DF49" s="400" t="str">
        <f ca="1">+IF(OFFSET('Sanitation Data'!$H$29,0,10*ROW('Sanitation Data'!H43))="","",OFFSET('Sanitation Data'!$H$29,0,10*ROW('Sanitation Data'!H43)))</f>
        <v/>
      </c>
      <c r="DG49" s="400" t="str">
        <f ca="1">+IF(OFFSET('Sanitation Data'!$H$30,0,10*ROW('Sanitation Data'!H43))="","",OFFSET('Sanitation Data'!$H$30,0,10*ROW('Sanitation Data'!H43)))</f>
        <v/>
      </c>
      <c r="DH49" s="400" t="str">
        <f ca="1">+IF(OFFSET('Sanitation Data'!$H$31,0,10*ROW('Sanitation Data'!H43))="","",OFFSET('Sanitation Data'!$H$31,0,10*ROW('Sanitation Data'!H43)))</f>
        <v/>
      </c>
      <c r="DI49" s="400" t="str">
        <f ca="1">+IF(OFFSET('Sanitation Data'!$H$32,0,10*ROW('Sanitation Data'!H43))="","",OFFSET('Sanitation Data'!$H$32,0,10*ROW('Sanitation Data'!H43)))</f>
        <v/>
      </c>
      <c r="DJ49" s="400" t="str">
        <f ca="1">+IF(OFFSET('Sanitation Data'!$I$28,0,10*ROW('Sanitation Data'!I43))="","",OFFSET('Sanitation Data'!$I$28,0,10*ROW('Sanitation Data'!I43)))</f>
        <v/>
      </c>
      <c r="DK49" s="400" t="str">
        <f ca="1">+IF(OFFSET('Sanitation Data'!$I$29,0,10*ROW('Sanitation Data'!I43))="","",OFFSET('Sanitation Data'!$I$29,0,10*ROW('Sanitation Data'!I43)))</f>
        <v/>
      </c>
      <c r="DL49" s="400" t="str">
        <f ca="1">+IF(OFFSET('Sanitation Data'!$I$30,0,10*ROW('Sanitation Data'!I43))="","",OFFSET('Sanitation Data'!$I$30,0,10*ROW('Sanitation Data'!I43)))</f>
        <v/>
      </c>
      <c r="DM49" s="400" t="str">
        <f ca="1">+IF(OFFSET('Sanitation Data'!$I$31,0,10*ROW('Sanitation Data'!I43))="","",OFFSET('Sanitation Data'!$I$31,0,10*ROW('Sanitation Data'!I43)))</f>
        <v/>
      </c>
      <c r="DN49" s="400" t="str">
        <f ca="1">+IF(OFFSET('Sanitation Data'!$I$32,0,10*ROW('Sanitation Data'!I43))="","",OFFSET('Sanitation Data'!$I$32,0,10*ROW('Sanitation Data'!I43)))</f>
        <v/>
      </c>
      <c r="DO49" s="400" t="str">
        <f ca="1">+IF(OFFSET('Hygiene Data'!$D$11,0,10*ROW('Hygiene Data'!D43))="","",OFFSET('Hygiene Data'!$D$11,0,10*ROW('Hygiene Data'!D43)))</f>
        <v/>
      </c>
      <c r="DP49" s="400" t="str">
        <f ca="1">+IF(OFFSET('Hygiene Data'!$D$12,0,10*ROW('Hygiene Data'!D43))="","",OFFSET('Hygiene Data'!$D$12,0,10*ROW('Hygiene Data'!D43)))</f>
        <v/>
      </c>
      <c r="DQ49" s="400" t="str">
        <f ca="1">+IF(OFFSET('Hygiene Data'!$D$13,0,10*ROW('Hygiene Data'!D43))="","",OFFSET('Hygiene Data'!$D$13,0,10*ROW('Hygiene Data'!D43)))</f>
        <v/>
      </c>
      <c r="DR49" s="400" t="str">
        <f ca="1">+IF(OFFSET('Hygiene Data'!$E$11,0,10*ROW('Hygiene Data'!E43))="","",OFFSET('Hygiene Data'!$E$11,0,10*ROW('Hygiene Data'!E43)))</f>
        <v/>
      </c>
      <c r="DS49" s="400" t="str">
        <f ca="1">+IF(OFFSET('Hygiene Data'!$E$12,0,10*ROW('Hygiene Data'!E43))="","",OFFSET('Hygiene Data'!$E$12,0,10*ROW('Hygiene Data'!E43)))</f>
        <v/>
      </c>
      <c r="DT49" s="400" t="str">
        <f ca="1">+IF(OFFSET('Hygiene Data'!$E$13,0,10*ROW('Hygiene Data'!E43))="","",OFFSET('Hygiene Data'!$E$13,0,10*ROW('Hygiene Data'!E43)))</f>
        <v/>
      </c>
      <c r="DU49" s="400" t="str">
        <f ca="1">+IF(OFFSET('Hygiene Data'!$F$11,0,10*ROW('Hygiene Data'!F43))="","",OFFSET('Hygiene Data'!$F$11,0,10*ROW('Hygiene Data'!F43)))</f>
        <v/>
      </c>
      <c r="DV49" s="400" t="str">
        <f ca="1">+IF(OFFSET('Hygiene Data'!$F$12,0,10*ROW('Hygiene Data'!F43))="","",OFFSET('Hygiene Data'!$F$12,0,10*ROW('Hygiene Data'!F43)))</f>
        <v/>
      </c>
      <c r="DW49" s="400" t="str">
        <f ca="1">+IF(OFFSET('Hygiene Data'!$F$13,0,10*ROW('Hygiene Data'!F43))="","",OFFSET('Hygiene Data'!$F$13,0,10*ROW('Hygiene Data'!F43)))</f>
        <v/>
      </c>
      <c r="DX49" s="400" t="str">
        <f ca="1">+IF(OFFSET('Hygiene Data'!$G$11,0,10*ROW('Hygiene Data'!G43))="","",OFFSET('Hygiene Data'!$G$11,0,10*ROW('Hygiene Data'!G43)))</f>
        <v/>
      </c>
      <c r="DY49" s="400" t="str">
        <f ca="1">+IF(OFFSET('Hygiene Data'!$G$12,0,10*ROW('Hygiene Data'!G43))="","",OFFSET('Hygiene Data'!$G$12,0,10*ROW('Hygiene Data'!G43)))</f>
        <v/>
      </c>
      <c r="DZ49" s="400" t="str">
        <f ca="1">+IF(OFFSET('Hygiene Data'!$G$13,0,10*ROW('Hygiene Data'!G43))="","",OFFSET('Hygiene Data'!$G$13,0,10*ROW('Hygiene Data'!G43)))</f>
        <v/>
      </c>
      <c r="EA49" s="400" t="str">
        <f ca="1">+IF(OFFSET('Hygiene Data'!$H$11,0,10*ROW('Hygiene Data'!H43))="","",OFFSET('Hygiene Data'!$H$11,0,10*ROW('Hygiene Data'!H43)))</f>
        <v/>
      </c>
      <c r="EB49" s="400" t="str">
        <f ca="1">+IF(OFFSET('Hygiene Data'!$H$12,0,10*ROW('Hygiene Data'!H43))="","",OFFSET('Hygiene Data'!$H$12,0,10*ROW('Hygiene Data'!H43)))</f>
        <v/>
      </c>
      <c r="EC49" s="400" t="str">
        <f ca="1">+IF(OFFSET('Hygiene Data'!$H$13,0,10*ROW('Hygiene Data'!H43))="","",OFFSET('Hygiene Data'!$H$13,0,10*ROW('Hygiene Data'!H43)))</f>
        <v/>
      </c>
      <c r="ED49" s="400" t="str">
        <f ca="1">+IF(OFFSET('Hygiene Data'!$I$11,0,10*ROW('Hygiene Data'!I43))="","",OFFSET('Hygiene Data'!$I$11,0,10*ROW('Hygiene Data'!I43)))</f>
        <v/>
      </c>
      <c r="EE49" s="400" t="str">
        <f ca="1">+IF(OFFSET('Hygiene Data'!$I$12,0,10*ROW('Hygiene Data'!I43))="","",OFFSET('Hygiene Data'!$I$12,0,10*ROW('Hygiene Data'!I43)))</f>
        <v/>
      </c>
      <c r="EF49" s="400" t="str">
        <f ca="1">+IF(OFFSET('Hygiene Data'!$I$13,0,10*ROW('Hygiene Data'!I43))="","",OFFSET('Hygiene Data'!$I$13,0,10*ROW('Hygiene Data'!I43)))</f>
        <v/>
      </c>
    </row>
    <row r="50" spans="1:136" x14ac:dyDescent="0.25">
      <c r="A50" s="509" t="str">
        <f ca="1">+IF(OFFSET('Water Data'!$B$2,0,10*ROW('Water Data'!E44))="","",OFFSET('Water Data'!$B$2,0,10*ROW('Water Data'!E44)))</f>
        <v/>
      </c>
      <c r="B50" s="50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36" t="str">
        <f t="shared" ca="1" si="0"/>
        <v/>
      </c>
      <c r="D50" s="53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3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3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3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3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3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3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3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3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3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3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3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3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3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3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3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3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3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3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3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3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3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3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3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3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3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3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3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3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3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3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3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3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3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3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3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3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3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3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3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3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3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3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3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3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3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3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3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3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1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3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3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3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3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3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3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3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3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3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3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3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3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3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3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3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3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400" t="str">
        <f ca="1">+IF(OFFSET('Water Data'!$D$27,0,10*ROW('Water Data'!D44))="","",OFFSET('Water Data'!$D$27,0,10*ROW('Water Data'!D44)))</f>
        <v/>
      </c>
      <c r="BT50" s="400" t="str">
        <f ca="1">+IF(OFFSET('Water Data'!$D$28,0,10*ROW('Water Data'!D44))="","",OFFSET('Water Data'!$D$28,0,10*ROW('Water Data'!D44)))</f>
        <v/>
      </c>
      <c r="BU50" s="400" t="str">
        <f ca="1">+IF(OFFSET('Water Data'!$D$29,0,10*ROW('Water Data'!D44))="","",OFFSET('Water Data'!$D$29,0,10*ROW('Water Data'!D44)))</f>
        <v/>
      </c>
      <c r="BV50" s="400" t="str">
        <f ca="1">+IF(OFFSET('Water Data'!$E$27,0,10*ROW('Water Data'!E44))="","",OFFSET('Water Data'!$E$27,0,10*ROW('Water Data'!E44)))</f>
        <v/>
      </c>
      <c r="BW50" s="400" t="str">
        <f ca="1">+IF(OFFSET('Water Data'!$E$28,0,10*ROW('Water Data'!E44))="","",OFFSET('Water Data'!$E$28,0,10*ROW('Water Data'!E44)))</f>
        <v/>
      </c>
      <c r="BX50" s="400" t="str">
        <f ca="1">+IF(OFFSET('Water Data'!$E$29,0,10*ROW('Water Data'!E44))="","",OFFSET('Water Data'!$E$29,0,10*ROW('Water Data'!E44)))</f>
        <v/>
      </c>
      <c r="BY50" s="400" t="str">
        <f ca="1">+IF(OFFSET('Water Data'!$F$27,0,10*ROW('Water Data'!F44))="","",OFFSET('Water Data'!$F$27,0,10*ROW('Water Data'!F44)))</f>
        <v/>
      </c>
      <c r="BZ50" s="400" t="str">
        <f ca="1">+IF(OFFSET('Water Data'!$F$28,0,10*ROW('Water Data'!F44))="","",OFFSET('Water Data'!$F$28,0,10*ROW('Water Data'!F44)))</f>
        <v/>
      </c>
      <c r="CA50" s="400" t="str">
        <f ca="1">+IF(OFFSET('Water Data'!$F$29,0,10*ROW('Water Data'!F44))="","",OFFSET('Water Data'!$F$29,0,10*ROW('Water Data'!F44)))</f>
        <v/>
      </c>
      <c r="CB50" s="400" t="str">
        <f ca="1">+IF(OFFSET('Water Data'!$G$27,0,10*ROW('Water Data'!G44))="","",OFFSET('Water Data'!$G$27,0,10*ROW('Water Data'!G44)))</f>
        <v/>
      </c>
      <c r="CC50" s="400" t="str">
        <f ca="1">+IF(OFFSET('Water Data'!$G$28,0,10*ROW('Water Data'!G44))="","",OFFSET('Water Data'!$G$28,0,10*ROW('Water Data'!G44)))</f>
        <v/>
      </c>
      <c r="CD50" s="400" t="str">
        <f ca="1">+IF(OFFSET('Water Data'!$G$29,0,10*ROW('Water Data'!G44))="","",OFFSET('Water Data'!$G$29,0,10*ROW('Water Data'!G44)))</f>
        <v/>
      </c>
      <c r="CE50" s="400" t="str">
        <f ca="1">+IF(OFFSET('Water Data'!$H$27,0,10*ROW('Water Data'!H44))="","",OFFSET('Water Data'!$H$27,0,10*ROW('Water Data'!H44)))</f>
        <v/>
      </c>
      <c r="CF50" s="400" t="str">
        <f ca="1">+IF(OFFSET('Water Data'!$H$28,0,10*ROW('Water Data'!H44))="","",OFFSET('Water Data'!$H$28,0,10*ROW('Water Data'!H44)))</f>
        <v/>
      </c>
      <c r="CG50" s="400" t="str">
        <f ca="1">+IF(OFFSET('Water Data'!$H$29,0,10*ROW('Water Data'!H44))="","",OFFSET('Water Data'!$H$29,0,10*ROW('Water Data'!H44)))</f>
        <v/>
      </c>
      <c r="CH50" s="400" t="str">
        <f ca="1">+IF(OFFSET('Water Data'!$I$27,0,10*ROW('Water Data'!I44))="","",OFFSET('Water Data'!$I$27,0,10*ROW('Water Data'!I44)))</f>
        <v/>
      </c>
      <c r="CI50" s="400" t="str">
        <f ca="1">+IF(OFFSET('Water Data'!$I$28,0,10*ROW('Water Data'!I44))="","",OFFSET('Water Data'!$I$28,0,10*ROW('Water Data'!I44)))</f>
        <v/>
      </c>
      <c r="CJ50" s="400" t="str">
        <f ca="1">+IF(OFFSET('Water Data'!$I$29,0,10*ROW('Water Data'!I44))="","",OFFSET('Water Data'!$I$29,0,10*ROW('Water Data'!I44)))</f>
        <v/>
      </c>
      <c r="CK50" s="400" t="str">
        <f ca="1">+IF(OFFSET('Sanitation Data'!$D$28,0,10*ROW('Sanitation Data'!D44))="","",OFFSET('Sanitation Data'!$D$28,0,10*ROW('Sanitation Data'!D44)))</f>
        <v/>
      </c>
      <c r="CL50" s="400" t="str">
        <f ca="1">+IF(OFFSET('Sanitation Data'!$D$29,0,10*ROW('Sanitation Data'!D44))="","",OFFSET('Sanitation Data'!$D$29,0,10*ROW('Sanitation Data'!D44)))</f>
        <v/>
      </c>
      <c r="CM50" s="400" t="str">
        <f ca="1">+IF(OFFSET('Sanitation Data'!$D$30,0,10*ROW('Sanitation Data'!D44))="","",OFFSET('Sanitation Data'!$D$30,0,10*ROW('Sanitation Data'!D44)))</f>
        <v/>
      </c>
      <c r="CN50" s="400" t="str">
        <f ca="1">+IF(OFFSET('Sanitation Data'!$D$31,0,10*ROW('Sanitation Data'!D44))="","",OFFSET('Sanitation Data'!$D$31,0,10*ROW('Sanitation Data'!D44)))</f>
        <v/>
      </c>
      <c r="CO50" s="400" t="str">
        <f ca="1">+IF(OFFSET('Sanitation Data'!$D$32,0,10*ROW('Sanitation Data'!D44))="","",OFFSET('Sanitation Data'!$D$32,0,10*ROW('Sanitation Data'!D44)))</f>
        <v/>
      </c>
      <c r="CP50" s="400" t="str">
        <f ca="1">+IF(OFFSET('Sanitation Data'!$E$28,0,10*ROW('Sanitation Data'!E44))="","",OFFSET('Sanitation Data'!$E$28,0,10*ROW('Sanitation Data'!E44)))</f>
        <v/>
      </c>
      <c r="CQ50" s="400" t="str">
        <f ca="1">+IF(OFFSET('Sanitation Data'!$E$29,0,10*ROW('Sanitation Data'!E44))="","",OFFSET('Sanitation Data'!$E$29,0,10*ROW('Sanitation Data'!E44)))</f>
        <v/>
      </c>
      <c r="CR50" s="400" t="str">
        <f ca="1">+IF(OFFSET('Sanitation Data'!$E$30,0,10*ROW('Sanitation Data'!E44))="","",OFFSET('Sanitation Data'!$E$30,0,10*ROW('Sanitation Data'!E44)))</f>
        <v/>
      </c>
      <c r="CS50" s="400" t="str">
        <f ca="1">+IF(OFFSET('Sanitation Data'!$E$31,0,10*ROW('Sanitation Data'!E44))="","",OFFSET('Sanitation Data'!$E$31,0,10*ROW('Sanitation Data'!E44)))</f>
        <v/>
      </c>
      <c r="CT50" s="400" t="str">
        <f ca="1">+IF(OFFSET('Sanitation Data'!$E$32,0,10*ROW('Sanitation Data'!E44))="","",OFFSET('Sanitation Data'!$E$32,0,10*ROW('Sanitation Data'!E44)))</f>
        <v/>
      </c>
      <c r="CU50" s="400" t="str">
        <f ca="1">+IF(OFFSET('Sanitation Data'!$F$28,0,10*ROW('Sanitation Data'!F44))="","",OFFSET('Sanitation Data'!$F$28,0,10*ROW('Sanitation Data'!F44)))</f>
        <v/>
      </c>
      <c r="CV50" s="400" t="str">
        <f ca="1">+IF(OFFSET('Sanitation Data'!$F$29,0,10*ROW('Sanitation Data'!F44))="","",OFFSET('Sanitation Data'!$F$29,0,10*ROW('Sanitation Data'!F44)))</f>
        <v/>
      </c>
      <c r="CW50" s="400" t="str">
        <f ca="1">+IF(OFFSET('Sanitation Data'!$F$30,0,10*ROW('Sanitation Data'!F44))="","",OFFSET('Sanitation Data'!$F$30,0,10*ROW('Sanitation Data'!F44)))</f>
        <v/>
      </c>
      <c r="CX50" s="400" t="str">
        <f ca="1">+IF(OFFSET('Sanitation Data'!$F$31,0,10*ROW('Sanitation Data'!F44))="","",OFFSET('Sanitation Data'!$F$31,0,10*ROW('Sanitation Data'!F44)))</f>
        <v/>
      </c>
      <c r="CY50" s="400" t="str">
        <f ca="1">+IF(OFFSET('Sanitation Data'!$F$32,0,10*ROW('Sanitation Data'!F44))="","",OFFSET('Sanitation Data'!$F$32,0,10*ROW('Sanitation Data'!F44)))</f>
        <v/>
      </c>
      <c r="CZ50" s="400" t="str">
        <f ca="1">+IF(OFFSET('Sanitation Data'!$G$28,0,10*ROW('Sanitation Data'!G44))="","",OFFSET('Sanitation Data'!$G$28,0,10*ROW('Sanitation Data'!G44)))</f>
        <v/>
      </c>
      <c r="DA50" s="400" t="str">
        <f ca="1">+IF(OFFSET('Sanitation Data'!$G$29,0,10*ROW('Sanitation Data'!G44))="","",OFFSET('Sanitation Data'!$G$29,0,10*ROW('Sanitation Data'!G44)))</f>
        <v/>
      </c>
      <c r="DB50" s="400" t="str">
        <f ca="1">+IF(OFFSET('Sanitation Data'!$G$30,0,10*ROW('Sanitation Data'!G44))="","",OFFSET('Sanitation Data'!$G$30,0,10*ROW('Sanitation Data'!G44)))</f>
        <v/>
      </c>
      <c r="DC50" s="400" t="str">
        <f ca="1">+IF(OFFSET('Sanitation Data'!$G$31,0,10*ROW('Sanitation Data'!G44))="","",OFFSET('Sanitation Data'!$G$31,0,10*ROW('Sanitation Data'!G44)))</f>
        <v/>
      </c>
      <c r="DD50" s="400" t="str">
        <f ca="1">+IF(OFFSET('Sanitation Data'!$G$32,0,10*ROW('Sanitation Data'!G44))="","",OFFSET('Sanitation Data'!$G$32,0,10*ROW('Sanitation Data'!G44)))</f>
        <v/>
      </c>
      <c r="DE50" s="400" t="str">
        <f ca="1">+IF(OFFSET('Sanitation Data'!$H$28,0,10*ROW('Sanitation Data'!H44))="","",OFFSET('Sanitation Data'!$H$28,0,10*ROW('Sanitation Data'!H44)))</f>
        <v/>
      </c>
      <c r="DF50" s="400" t="str">
        <f ca="1">+IF(OFFSET('Sanitation Data'!$H$29,0,10*ROW('Sanitation Data'!H44))="","",OFFSET('Sanitation Data'!$H$29,0,10*ROW('Sanitation Data'!H44)))</f>
        <v/>
      </c>
      <c r="DG50" s="400" t="str">
        <f ca="1">+IF(OFFSET('Sanitation Data'!$H$30,0,10*ROW('Sanitation Data'!H44))="","",OFFSET('Sanitation Data'!$H$30,0,10*ROW('Sanitation Data'!H44)))</f>
        <v/>
      </c>
      <c r="DH50" s="400" t="str">
        <f ca="1">+IF(OFFSET('Sanitation Data'!$H$31,0,10*ROW('Sanitation Data'!H44))="","",OFFSET('Sanitation Data'!$H$31,0,10*ROW('Sanitation Data'!H44)))</f>
        <v/>
      </c>
      <c r="DI50" s="400" t="str">
        <f ca="1">+IF(OFFSET('Sanitation Data'!$H$32,0,10*ROW('Sanitation Data'!H44))="","",OFFSET('Sanitation Data'!$H$32,0,10*ROW('Sanitation Data'!H44)))</f>
        <v/>
      </c>
      <c r="DJ50" s="400" t="str">
        <f ca="1">+IF(OFFSET('Sanitation Data'!$I$28,0,10*ROW('Sanitation Data'!I44))="","",OFFSET('Sanitation Data'!$I$28,0,10*ROW('Sanitation Data'!I44)))</f>
        <v/>
      </c>
      <c r="DK50" s="400" t="str">
        <f ca="1">+IF(OFFSET('Sanitation Data'!$I$29,0,10*ROW('Sanitation Data'!I44))="","",OFFSET('Sanitation Data'!$I$29,0,10*ROW('Sanitation Data'!I44)))</f>
        <v/>
      </c>
      <c r="DL50" s="400" t="str">
        <f ca="1">+IF(OFFSET('Sanitation Data'!$I$30,0,10*ROW('Sanitation Data'!I44))="","",OFFSET('Sanitation Data'!$I$30,0,10*ROW('Sanitation Data'!I44)))</f>
        <v/>
      </c>
      <c r="DM50" s="400" t="str">
        <f ca="1">+IF(OFFSET('Sanitation Data'!$I$31,0,10*ROW('Sanitation Data'!I44))="","",OFFSET('Sanitation Data'!$I$31,0,10*ROW('Sanitation Data'!I44)))</f>
        <v/>
      </c>
      <c r="DN50" s="400" t="str">
        <f ca="1">+IF(OFFSET('Sanitation Data'!$I$32,0,10*ROW('Sanitation Data'!I44))="","",OFFSET('Sanitation Data'!$I$32,0,10*ROW('Sanitation Data'!I44)))</f>
        <v/>
      </c>
      <c r="DO50" s="400" t="str">
        <f ca="1">+IF(OFFSET('Hygiene Data'!$D$11,0,10*ROW('Hygiene Data'!D44))="","",OFFSET('Hygiene Data'!$D$11,0,10*ROW('Hygiene Data'!D44)))</f>
        <v/>
      </c>
      <c r="DP50" s="400" t="str">
        <f ca="1">+IF(OFFSET('Hygiene Data'!$D$12,0,10*ROW('Hygiene Data'!D44))="","",OFFSET('Hygiene Data'!$D$12,0,10*ROW('Hygiene Data'!D44)))</f>
        <v/>
      </c>
      <c r="DQ50" s="400" t="str">
        <f ca="1">+IF(OFFSET('Hygiene Data'!$D$13,0,10*ROW('Hygiene Data'!D44))="","",OFFSET('Hygiene Data'!$D$13,0,10*ROW('Hygiene Data'!D44)))</f>
        <v/>
      </c>
      <c r="DR50" s="400" t="str">
        <f ca="1">+IF(OFFSET('Hygiene Data'!$E$11,0,10*ROW('Hygiene Data'!E44))="","",OFFSET('Hygiene Data'!$E$11,0,10*ROW('Hygiene Data'!E44)))</f>
        <v/>
      </c>
      <c r="DS50" s="400" t="str">
        <f ca="1">+IF(OFFSET('Hygiene Data'!$E$12,0,10*ROW('Hygiene Data'!E44))="","",OFFSET('Hygiene Data'!$E$12,0,10*ROW('Hygiene Data'!E44)))</f>
        <v/>
      </c>
      <c r="DT50" s="400" t="str">
        <f ca="1">+IF(OFFSET('Hygiene Data'!$E$13,0,10*ROW('Hygiene Data'!E44))="","",OFFSET('Hygiene Data'!$E$13,0,10*ROW('Hygiene Data'!E44)))</f>
        <v/>
      </c>
      <c r="DU50" s="400" t="str">
        <f ca="1">+IF(OFFSET('Hygiene Data'!$F$11,0,10*ROW('Hygiene Data'!F44))="","",OFFSET('Hygiene Data'!$F$11,0,10*ROW('Hygiene Data'!F44)))</f>
        <v/>
      </c>
      <c r="DV50" s="400" t="str">
        <f ca="1">+IF(OFFSET('Hygiene Data'!$F$12,0,10*ROW('Hygiene Data'!F44))="","",OFFSET('Hygiene Data'!$F$12,0,10*ROW('Hygiene Data'!F44)))</f>
        <v/>
      </c>
      <c r="DW50" s="400" t="str">
        <f ca="1">+IF(OFFSET('Hygiene Data'!$F$13,0,10*ROW('Hygiene Data'!F44))="","",OFFSET('Hygiene Data'!$F$13,0,10*ROW('Hygiene Data'!F44)))</f>
        <v/>
      </c>
      <c r="DX50" s="400" t="str">
        <f ca="1">+IF(OFFSET('Hygiene Data'!$G$11,0,10*ROW('Hygiene Data'!G44))="","",OFFSET('Hygiene Data'!$G$11,0,10*ROW('Hygiene Data'!G44)))</f>
        <v/>
      </c>
      <c r="DY50" s="400" t="str">
        <f ca="1">+IF(OFFSET('Hygiene Data'!$G$12,0,10*ROW('Hygiene Data'!G44))="","",OFFSET('Hygiene Data'!$G$12,0,10*ROW('Hygiene Data'!G44)))</f>
        <v/>
      </c>
      <c r="DZ50" s="400" t="str">
        <f ca="1">+IF(OFFSET('Hygiene Data'!$G$13,0,10*ROW('Hygiene Data'!G44))="","",OFFSET('Hygiene Data'!$G$13,0,10*ROW('Hygiene Data'!G44)))</f>
        <v/>
      </c>
      <c r="EA50" s="400" t="str">
        <f ca="1">+IF(OFFSET('Hygiene Data'!$H$11,0,10*ROW('Hygiene Data'!H44))="","",OFFSET('Hygiene Data'!$H$11,0,10*ROW('Hygiene Data'!H44)))</f>
        <v/>
      </c>
      <c r="EB50" s="400" t="str">
        <f ca="1">+IF(OFFSET('Hygiene Data'!$H$12,0,10*ROW('Hygiene Data'!H44))="","",OFFSET('Hygiene Data'!$H$12,0,10*ROW('Hygiene Data'!H44)))</f>
        <v/>
      </c>
      <c r="EC50" s="400" t="str">
        <f ca="1">+IF(OFFSET('Hygiene Data'!$H$13,0,10*ROW('Hygiene Data'!H44))="","",OFFSET('Hygiene Data'!$H$13,0,10*ROW('Hygiene Data'!H44)))</f>
        <v/>
      </c>
      <c r="ED50" s="400" t="str">
        <f ca="1">+IF(OFFSET('Hygiene Data'!$I$11,0,10*ROW('Hygiene Data'!I44))="","",OFFSET('Hygiene Data'!$I$11,0,10*ROW('Hygiene Data'!I44)))</f>
        <v/>
      </c>
      <c r="EE50" s="400" t="str">
        <f ca="1">+IF(OFFSET('Hygiene Data'!$I$12,0,10*ROW('Hygiene Data'!I44))="","",OFFSET('Hygiene Data'!$I$12,0,10*ROW('Hygiene Data'!I44)))</f>
        <v/>
      </c>
      <c r="EF50" s="400" t="str">
        <f ca="1">+IF(OFFSET('Hygiene Data'!$I$13,0,10*ROW('Hygiene Data'!I44))="","",OFFSET('Hygiene Data'!$I$13,0,10*ROW('Hygiene Data'!I44)))</f>
        <v/>
      </c>
    </row>
    <row r="51" spans="1:136" x14ac:dyDescent="0.25">
      <c r="A51" s="509" t="str">
        <f ca="1">+IF(OFFSET('Water Data'!$B$2,0,10*ROW('Water Data'!E45))="","",OFFSET('Water Data'!$B$2,0,10*ROW('Water Data'!E45)))</f>
        <v/>
      </c>
      <c r="B51" s="50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36" t="str">
        <f t="shared" ca="1" si="0"/>
        <v/>
      </c>
      <c r="D51" s="53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3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3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3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3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3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3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3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3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3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3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3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3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3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3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3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3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3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3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3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3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3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3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3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3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3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3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3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3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3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3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3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3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3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3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3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3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3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3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3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3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3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3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3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3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3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3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3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3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1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3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3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3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3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3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3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3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3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3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3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3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3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3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3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3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3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400" t="str">
        <f ca="1">+IF(OFFSET('Water Data'!$D$27,0,10*ROW('Water Data'!D45))="","",OFFSET('Water Data'!$D$27,0,10*ROW('Water Data'!D45)))</f>
        <v/>
      </c>
      <c r="BT51" s="400" t="str">
        <f ca="1">+IF(OFFSET('Water Data'!$D$28,0,10*ROW('Water Data'!D45))="","",OFFSET('Water Data'!$D$28,0,10*ROW('Water Data'!D45)))</f>
        <v/>
      </c>
      <c r="BU51" s="400" t="str">
        <f ca="1">+IF(OFFSET('Water Data'!$D$29,0,10*ROW('Water Data'!D45))="","",OFFSET('Water Data'!$D$29,0,10*ROW('Water Data'!D45)))</f>
        <v/>
      </c>
      <c r="BV51" s="400" t="str">
        <f ca="1">+IF(OFFSET('Water Data'!$E$27,0,10*ROW('Water Data'!E45))="","",OFFSET('Water Data'!$E$27,0,10*ROW('Water Data'!E45)))</f>
        <v/>
      </c>
      <c r="BW51" s="400" t="str">
        <f ca="1">+IF(OFFSET('Water Data'!$E$28,0,10*ROW('Water Data'!E45))="","",OFFSET('Water Data'!$E$28,0,10*ROW('Water Data'!E45)))</f>
        <v/>
      </c>
      <c r="BX51" s="400" t="str">
        <f ca="1">+IF(OFFSET('Water Data'!$E$29,0,10*ROW('Water Data'!E45))="","",OFFSET('Water Data'!$E$29,0,10*ROW('Water Data'!E45)))</f>
        <v/>
      </c>
      <c r="BY51" s="400" t="str">
        <f ca="1">+IF(OFFSET('Water Data'!$F$27,0,10*ROW('Water Data'!F45))="","",OFFSET('Water Data'!$F$27,0,10*ROW('Water Data'!F45)))</f>
        <v/>
      </c>
      <c r="BZ51" s="400" t="str">
        <f ca="1">+IF(OFFSET('Water Data'!$F$28,0,10*ROW('Water Data'!F45))="","",OFFSET('Water Data'!$F$28,0,10*ROW('Water Data'!F45)))</f>
        <v/>
      </c>
      <c r="CA51" s="400" t="str">
        <f ca="1">+IF(OFFSET('Water Data'!$F$29,0,10*ROW('Water Data'!F45))="","",OFFSET('Water Data'!$F$29,0,10*ROW('Water Data'!F45)))</f>
        <v/>
      </c>
      <c r="CB51" s="400" t="str">
        <f ca="1">+IF(OFFSET('Water Data'!$G$27,0,10*ROW('Water Data'!G45))="","",OFFSET('Water Data'!$G$27,0,10*ROW('Water Data'!G45)))</f>
        <v/>
      </c>
      <c r="CC51" s="400" t="str">
        <f ca="1">+IF(OFFSET('Water Data'!$G$28,0,10*ROW('Water Data'!G45))="","",OFFSET('Water Data'!$G$28,0,10*ROW('Water Data'!G45)))</f>
        <v/>
      </c>
      <c r="CD51" s="400" t="str">
        <f ca="1">+IF(OFFSET('Water Data'!$G$29,0,10*ROW('Water Data'!G45))="","",OFFSET('Water Data'!$G$29,0,10*ROW('Water Data'!G45)))</f>
        <v/>
      </c>
      <c r="CE51" s="400" t="str">
        <f ca="1">+IF(OFFSET('Water Data'!$H$27,0,10*ROW('Water Data'!H45))="","",OFFSET('Water Data'!$H$27,0,10*ROW('Water Data'!H45)))</f>
        <v/>
      </c>
      <c r="CF51" s="400" t="str">
        <f ca="1">+IF(OFFSET('Water Data'!$H$28,0,10*ROW('Water Data'!H45))="","",OFFSET('Water Data'!$H$28,0,10*ROW('Water Data'!H45)))</f>
        <v/>
      </c>
      <c r="CG51" s="400" t="str">
        <f ca="1">+IF(OFFSET('Water Data'!$H$29,0,10*ROW('Water Data'!H45))="","",OFFSET('Water Data'!$H$29,0,10*ROW('Water Data'!H45)))</f>
        <v/>
      </c>
      <c r="CH51" s="400" t="str">
        <f ca="1">+IF(OFFSET('Water Data'!$I$27,0,10*ROW('Water Data'!I45))="","",OFFSET('Water Data'!$I$27,0,10*ROW('Water Data'!I45)))</f>
        <v/>
      </c>
      <c r="CI51" s="400" t="str">
        <f ca="1">+IF(OFFSET('Water Data'!$I$28,0,10*ROW('Water Data'!I45))="","",OFFSET('Water Data'!$I$28,0,10*ROW('Water Data'!I45)))</f>
        <v/>
      </c>
      <c r="CJ51" s="400" t="str">
        <f ca="1">+IF(OFFSET('Water Data'!$I$29,0,10*ROW('Water Data'!I45))="","",OFFSET('Water Data'!$I$29,0,10*ROW('Water Data'!I45)))</f>
        <v/>
      </c>
      <c r="CK51" s="400" t="str">
        <f ca="1">+IF(OFFSET('Sanitation Data'!$D$28,0,10*ROW('Sanitation Data'!D45))="","",OFFSET('Sanitation Data'!$D$28,0,10*ROW('Sanitation Data'!D45)))</f>
        <v/>
      </c>
      <c r="CL51" s="400" t="str">
        <f ca="1">+IF(OFFSET('Sanitation Data'!$D$29,0,10*ROW('Sanitation Data'!D45))="","",OFFSET('Sanitation Data'!$D$29,0,10*ROW('Sanitation Data'!D45)))</f>
        <v/>
      </c>
      <c r="CM51" s="400" t="str">
        <f ca="1">+IF(OFFSET('Sanitation Data'!$D$30,0,10*ROW('Sanitation Data'!D45))="","",OFFSET('Sanitation Data'!$D$30,0,10*ROW('Sanitation Data'!D45)))</f>
        <v/>
      </c>
      <c r="CN51" s="400" t="str">
        <f ca="1">+IF(OFFSET('Sanitation Data'!$D$31,0,10*ROW('Sanitation Data'!D45))="","",OFFSET('Sanitation Data'!$D$31,0,10*ROW('Sanitation Data'!D45)))</f>
        <v/>
      </c>
      <c r="CO51" s="400" t="str">
        <f ca="1">+IF(OFFSET('Sanitation Data'!$D$32,0,10*ROW('Sanitation Data'!D45))="","",OFFSET('Sanitation Data'!$D$32,0,10*ROW('Sanitation Data'!D45)))</f>
        <v/>
      </c>
      <c r="CP51" s="400" t="str">
        <f ca="1">+IF(OFFSET('Sanitation Data'!$E$28,0,10*ROW('Sanitation Data'!E45))="","",OFFSET('Sanitation Data'!$E$28,0,10*ROW('Sanitation Data'!E45)))</f>
        <v/>
      </c>
      <c r="CQ51" s="400" t="str">
        <f ca="1">+IF(OFFSET('Sanitation Data'!$E$29,0,10*ROW('Sanitation Data'!E45))="","",OFFSET('Sanitation Data'!$E$29,0,10*ROW('Sanitation Data'!E45)))</f>
        <v/>
      </c>
      <c r="CR51" s="400" t="str">
        <f ca="1">+IF(OFFSET('Sanitation Data'!$E$30,0,10*ROW('Sanitation Data'!E45))="","",OFFSET('Sanitation Data'!$E$30,0,10*ROW('Sanitation Data'!E45)))</f>
        <v/>
      </c>
      <c r="CS51" s="400" t="str">
        <f ca="1">+IF(OFFSET('Sanitation Data'!$E$31,0,10*ROW('Sanitation Data'!E45))="","",OFFSET('Sanitation Data'!$E$31,0,10*ROW('Sanitation Data'!E45)))</f>
        <v/>
      </c>
      <c r="CT51" s="400" t="str">
        <f ca="1">+IF(OFFSET('Sanitation Data'!$E$32,0,10*ROW('Sanitation Data'!E45))="","",OFFSET('Sanitation Data'!$E$32,0,10*ROW('Sanitation Data'!E45)))</f>
        <v/>
      </c>
      <c r="CU51" s="400" t="str">
        <f ca="1">+IF(OFFSET('Sanitation Data'!$F$28,0,10*ROW('Sanitation Data'!F45))="","",OFFSET('Sanitation Data'!$F$28,0,10*ROW('Sanitation Data'!F45)))</f>
        <v/>
      </c>
      <c r="CV51" s="400" t="str">
        <f ca="1">+IF(OFFSET('Sanitation Data'!$F$29,0,10*ROW('Sanitation Data'!F45))="","",OFFSET('Sanitation Data'!$F$29,0,10*ROW('Sanitation Data'!F45)))</f>
        <v/>
      </c>
      <c r="CW51" s="400" t="str">
        <f ca="1">+IF(OFFSET('Sanitation Data'!$F$30,0,10*ROW('Sanitation Data'!F45))="","",OFFSET('Sanitation Data'!$F$30,0,10*ROW('Sanitation Data'!F45)))</f>
        <v/>
      </c>
      <c r="CX51" s="400" t="str">
        <f ca="1">+IF(OFFSET('Sanitation Data'!$F$31,0,10*ROW('Sanitation Data'!F45))="","",OFFSET('Sanitation Data'!$F$31,0,10*ROW('Sanitation Data'!F45)))</f>
        <v/>
      </c>
      <c r="CY51" s="400" t="str">
        <f ca="1">+IF(OFFSET('Sanitation Data'!$F$32,0,10*ROW('Sanitation Data'!F45))="","",OFFSET('Sanitation Data'!$F$32,0,10*ROW('Sanitation Data'!F45)))</f>
        <v/>
      </c>
      <c r="CZ51" s="400" t="str">
        <f ca="1">+IF(OFFSET('Sanitation Data'!$G$28,0,10*ROW('Sanitation Data'!G45))="","",OFFSET('Sanitation Data'!$G$28,0,10*ROW('Sanitation Data'!G45)))</f>
        <v/>
      </c>
      <c r="DA51" s="400" t="str">
        <f ca="1">+IF(OFFSET('Sanitation Data'!$G$29,0,10*ROW('Sanitation Data'!G45))="","",OFFSET('Sanitation Data'!$G$29,0,10*ROW('Sanitation Data'!G45)))</f>
        <v/>
      </c>
      <c r="DB51" s="400" t="str">
        <f ca="1">+IF(OFFSET('Sanitation Data'!$G$30,0,10*ROW('Sanitation Data'!G45))="","",OFFSET('Sanitation Data'!$G$30,0,10*ROW('Sanitation Data'!G45)))</f>
        <v/>
      </c>
      <c r="DC51" s="400" t="str">
        <f ca="1">+IF(OFFSET('Sanitation Data'!$G$31,0,10*ROW('Sanitation Data'!G45))="","",OFFSET('Sanitation Data'!$G$31,0,10*ROW('Sanitation Data'!G45)))</f>
        <v/>
      </c>
      <c r="DD51" s="400" t="str">
        <f ca="1">+IF(OFFSET('Sanitation Data'!$G$32,0,10*ROW('Sanitation Data'!G45))="","",OFFSET('Sanitation Data'!$G$32,0,10*ROW('Sanitation Data'!G45)))</f>
        <v/>
      </c>
      <c r="DE51" s="400" t="str">
        <f ca="1">+IF(OFFSET('Sanitation Data'!$H$28,0,10*ROW('Sanitation Data'!H45))="","",OFFSET('Sanitation Data'!$H$28,0,10*ROW('Sanitation Data'!H45)))</f>
        <v/>
      </c>
      <c r="DF51" s="400" t="str">
        <f ca="1">+IF(OFFSET('Sanitation Data'!$H$29,0,10*ROW('Sanitation Data'!H45))="","",OFFSET('Sanitation Data'!$H$29,0,10*ROW('Sanitation Data'!H45)))</f>
        <v/>
      </c>
      <c r="DG51" s="400" t="str">
        <f ca="1">+IF(OFFSET('Sanitation Data'!$H$30,0,10*ROW('Sanitation Data'!H45))="","",OFFSET('Sanitation Data'!$H$30,0,10*ROW('Sanitation Data'!H45)))</f>
        <v/>
      </c>
      <c r="DH51" s="400" t="str">
        <f ca="1">+IF(OFFSET('Sanitation Data'!$H$31,0,10*ROW('Sanitation Data'!H45))="","",OFFSET('Sanitation Data'!$H$31,0,10*ROW('Sanitation Data'!H45)))</f>
        <v/>
      </c>
      <c r="DI51" s="400" t="str">
        <f ca="1">+IF(OFFSET('Sanitation Data'!$H$32,0,10*ROW('Sanitation Data'!H45))="","",OFFSET('Sanitation Data'!$H$32,0,10*ROW('Sanitation Data'!H45)))</f>
        <v/>
      </c>
      <c r="DJ51" s="400" t="str">
        <f ca="1">+IF(OFFSET('Sanitation Data'!$I$28,0,10*ROW('Sanitation Data'!I45))="","",OFFSET('Sanitation Data'!$I$28,0,10*ROW('Sanitation Data'!I45)))</f>
        <v/>
      </c>
      <c r="DK51" s="400" t="str">
        <f ca="1">+IF(OFFSET('Sanitation Data'!$I$29,0,10*ROW('Sanitation Data'!I45))="","",OFFSET('Sanitation Data'!$I$29,0,10*ROW('Sanitation Data'!I45)))</f>
        <v/>
      </c>
      <c r="DL51" s="400" t="str">
        <f ca="1">+IF(OFFSET('Sanitation Data'!$I$30,0,10*ROW('Sanitation Data'!I45))="","",OFFSET('Sanitation Data'!$I$30,0,10*ROW('Sanitation Data'!I45)))</f>
        <v/>
      </c>
      <c r="DM51" s="400" t="str">
        <f ca="1">+IF(OFFSET('Sanitation Data'!$I$31,0,10*ROW('Sanitation Data'!I45))="","",OFFSET('Sanitation Data'!$I$31,0,10*ROW('Sanitation Data'!I45)))</f>
        <v/>
      </c>
      <c r="DN51" s="400" t="str">
        <f ca="1">+IF(OFFSET('Sanitation Data'!$I$32,0,10*ROW('Sanitation Data'!I45))="","",OFFSET('Sanitation Data'!$I$32,0,10*ROW('Sanitation Data'!I45)))</f>
        <v/>
      </c>
      <c r="DO51" s="400" t="str">
        <f ca="1">+IF(OFFSET('Hygiene Data'!$D$11,0,10*ROW('Hygiene Data'!D45))="","",OFFSET('Hygiene Data'!$D$11,0,10*ROW('Hygiene Data'!D45)))</f>
        <v/>
      </c>
      <c r="DP51" s="400" t="str">
        <f ca="1">+IF(OFFSET('Hygiene Data'!$D$12,0,10*ROW('Hygiene Data'!D45))="","",OFFSET('Hygiene Data'!$D$12,0,10*ROW('Hygiene Data'!D45)))</f>
        <v/>
      </c>
      <c r="DQ51" s="400" t="str">
        <f ca="1">+IF(OFFSET('Hygiene Data'!$D$13,0,10*ROW('Hygiene Data'!D45))="","",OFFSET('Hygiene Data'!$D$13,0,10*ROW('Hygiene Data'!D45)))</f>
        <v/>
      </c>
      <c r="DR51" s="400" t="str">
        <f ca="1">+IF(OFFSET('Hygiene Data'!$E$11,0,10*ROW('Hygiene Data'!E45))="","",OFFSET('Hygiene Data'!$E$11,0,10*ROW('Hygiene Data'!E45)))</f>
        <v/>
      </c>
      <c r="DS51" s="400" t="str">
        <f ca="1">+IF(OFFSET('Hygiene Data'!$E$12,0,10*ROW('Hygiene Data'!E45))="","",OFFSET('Hygiene Data'!$E$12,0,10*ROW('Hygiene Data'!E45)))</f>
        <v/>
      </c>
      <c r="DT51" s="400" t="str">
        <f ca="1">+IF(OFFSET('Hygiene Data'!$E$13,0,10*ROW('Hygiene Data'!E45))="","",OFFSET('Hygiene Data'!$E$13,0,10*ROW('Hygiene Data'!E45)))</f>
        <v/>
      </c>
      <c r="DU51" s="400" t="str">
        <f ca="1">+IF(OFFSET('Hygiene Data'!$F$11,0,10*ROW('Hygiene Data'!F45))="","",OFFSET('Hygiene Data'!$F$11,0,10*ROW('Hygiene Data'!F45)))</f>
        <v/>
      </c>
      <c r="DV51" s="400" t="str">
        <f ca="1">+IF(OFFSET('Hygiene Data'!$F$12,0,10*ROW('Hygiene Data'!F45))="","",OFFSET('Hygiene Data'!$F$12,0,10*ROW('Hygiene Data'!F45)))</f>
        <v/>
      </c>
      <c r="DW51" s="400" t="str">
        <f ca="1">+IF(OFFSET('Hygiene Data'!$F$13,0,10*ROW('Hygiene Data'!F45))="","",OFFSET('Hygiene Data'!$F$13,0,10*ROW('Hygiene Data'!F45)))</f>
        <v/>
      </c>
      <c r="DX51" s="400" t="str">
        <f ca="1">+IF(OFFSET('Hygiene Data'!$G$11,0,10*ROW('Hygiene Data'!G45))="","",OFFSET('Hygiene Data'!$G$11,0,10*ROW('Hygiene Data'!G45)))</f>
        <v/>
      </c>
      <c r="DY51" s="400" t="str">
        <f ca="1">+IF(OFFSET('Hygiene Data'!$G$12,0,10*ROW('Hygiene Data'!G45))="","",OFFSET('Hygiene Data'!$G$12,0,10*ROW('Hygiene Data'!G45)))</f>
        <v/>
      </c>
      <c r="DZ51" s="400" t="str">
        <f ca="1">+IF(OFFSET('Hygiene Data'!$G$13,0,10*ROW('Hygiene Data'!G45))="","",OFFSET('Hygiene Data'!$G$13,0,10*ROW('Hygiene Data'!G45)))</f>
        <v/>
      </c>
      <c r="EA51" s="400" t="str">
        <f ca="1">+IF(OFFSET('Hygiene Data'!$H$11,0,10*ROW('Hygiene Data'!H45))="","",OFFSET('Hygiene Data'!$H$11,0,10*ROW('Hygiene Data'!H45)))</f>
        <v/>
      </c>
      <c r="EB51" s="400" t="str">
        <f ca="1">+IF(OFFSET('Hygiene Data'!$H$12,0,10*ROW('Hygiene Data'!H45))="","",OFFSET('Hygiene Data'!$H$12,0,10*ROW('Hygiene Data'!H45)))</f>
        <v/>
      </c>
      <c r="EC51" s="400" t="str">
        <f ca="1">+IF(OFFSET('Hygiene Data'!$H$13,0,10*ROW('Hygiene Data'!H45))="","",OFFSET('Hygiene Data'!$H$13,0,10*ROW('Hygiene Data'!H45)))</f>
        <v/>
      </c>
      <c r="ED51" s="400" t="str">
        <f ca="1">+IF(OFFSET('Hygiene Data'!$I$11,0,10*ROW('Hygiene Data'!I45))="","",OFFSET('Hygiene Data'!$I$11,0,10*ROW('Hygiene Data'!I45)))</f>
        <v/>
      </c>
      <c r="EE51" s="400" t="str">
        <f ca="1">+IF(OFFSET('Hygiene Data'!$I$12,0,10*ROW('Hygiene Data'!I45))="","",OFFSET('Hygiene Data'!$I$12,0,10*ROW('Hygiene Data'!I45)))</f>
        <v/>
      </c>
      <c r="EF51" s="400" t="str">
        <f ca="1">+IF(OFFSET('Hygiene Data'!$I$13,0,10*ROW('Hygiene Data'!I45))="","",OFFSET('Hygiene Data'!$I$13,0,10*ROW('Hygiene Data'!I45)))</f>
        <v/>
      </c>
    </row>
    <row r="52" spans="1:136" x14ac:dyDescent="0.25">
      <c r="A52" s="509" t="str">
        <f ca="1">+IF(OFFSET('Water Data'!$B$2,0,10*ROW('Water Data'!E46))="","",OFFSET('Water Data'!$B$2,0,10*ROW('Water Data'!E46)))</f>
        <v/>
      </c>
      <c r="B52" s="50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36" t="str">
        <f t="shared" ca="1" si="0"/>
        <v/>
      </c>
      <c r="D52" s="53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3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3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3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3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3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3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3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3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3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3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3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3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3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3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3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3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3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3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3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3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3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3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3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3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3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3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3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3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3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3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3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3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3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3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3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3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3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3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3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3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3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3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3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3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3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3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3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3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1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3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3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3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3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3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3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3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3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3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3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3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3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3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3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3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3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400" t="str">
        <f ca="1">+IF(OFFSET('Water Data'!$D$27,0,10*ROW('Water Data'!D46))="","",OFFSET('Water Data'!$D$27,0,10*ROW('Water Data'!D46)))</f>
        <v/>
      </c>
      <c r="BT52" s="400" t="str">
        <f ca="1">+IF(OFFSET('Water Data'!$D$28,0,10*ROW('Water Data'!D46))="","",OFFSET('Water Data'!$D$28,0,10*ROW('Water Data'!D46)))</f>
        <v/>
      </c>
      <c r="BU52" s="400" t="str">
        <f ca="1">+IF(OFFSET('Water Data'!$D$29,0,10*ROW('Water Data'!D46))="","",OFFSET('Water Data'!$D$29,0,10*ROW('Water Data'!D46)))</f>
        <v/>
      </c>
      <c r="BV52" s="400" t="str">
        <f ca="1">+IF(OFFSET('Water Data'!$E$27,0,10*ROW('Water Data'!E46))="","",OFFSET('Water Data'!$E$27,0,10*ROW('Water Data'!E46)))</f>
        <v/>
      </c>
      <c r="BW52" s="400" t="str">
        <f ca="1">+IF(OFFSET('Water Data'!$E$28,0,10*ROW('Water Data'!E46))="","",OFFSET('Water Data'!$E$28,0,10*ROW('Water Data'!E46)))</f>
        <v/>
      </c>
      <c r="BX52" s="400" t="str">
        <f ca="1">+IF(OFFSET('Water Data'!$E$29,0,10*ROW('Water Data'!E46))="","",OFFSET('Water Data'!$E$29,0,10*ROW('Water Data'!E46)))</f>
        <v/>
      </c>
      <c r="BY52" s="400" t="str">
        <f ca="1">+IF(OFFSET('Water Data'!$F$27,0,10*ROW('Water Data'!F46))="","",OFFSET('Water Data'!$F$27,0,10*ROW('Water Data'!F46)))</f>
        <v/>
      </c>
      <c r="BZ52" s="400" t="str">
        <f ca="1">+IF(OFFSET('Water Data'!$F$28,0,10*ROW('Water Data'!F46))="","",OFFSET('Water Data'!$F$28,0,10*ROW('Water Data'!F46)))</f>
        <v/>
      </c>
      <c r="CA52" s="400" t="str">
        <f ca="1">+IF(OFFSET('Water Data'!$F$29,0,10*ROW('Water Data'!F46))="","",OFFSET('Water Data'!$F$29,0,10*ROW('Water Data'!F46)))</f>
        <v/>
      </c>
      <c r="CB52" s="400" t="str">
        <f ca="1">+IF(OFFSET('Water Data'!$G$27,0,10*ROW('Water Data'!G46))="","",OFFSET('Water Data'!$G$27,0,10*ROW('Water Data'!G46)))</f>
        <v/>
      </c>
      <c r="CC52" s="400" t="str">
        <f ca="1">+IF(OFFSET('Water Data'!$G$28,0,10*ROW('Water Data'!G46))="","",OFFSET('Water Data'!$G$28,0,10*ROW('Water Data'!G46)))</f>
        <v/>
      </c>
      <c r="CD52" s="400" t="str">
        <f ca="1">+IF(OFFSET('Water Data'!$G$29,0,10*ROW('Water Data'!G46))="","",OFFSET('Water Data'!$G$29,0,10*ROW('Water Data'!G46)))</f>
        <v/>
      </c>
      <c r="CE52" s="400" t="str">
        <f ca="1">+IF(OFFSET('Water Data'!$H$27,0,10*ROW('Water Data'!H46))="","",OFFSET('Water Data'!$H$27,0,10*ROW('Water Data'!H46)))</f>
        <v/>
      </c>
      <c r="CF52" s="400" t="str">
        <f ca="1">+IF(OFFSET('Water Data'!$H$28,0,10*ROW('Water Data'!H46))="","",OFFSET('Water Data'!$H$28,0,10*ROW('Water Data'!H46)))</f>
        <v/>
      </c>
      <c r="CG52" s="400" t="str">
        <f ca="1">+IF(OFFSET('Water Data'!$H$29,0,10*ROW('Water Data'!H46))="","",OFFSET('Water Data'!$H$29,0,10*ROW('Water Data'!H46)))</f>
        <v/>
      </c>
      <c r="CH52" s="400" t="str">
        <f ca="1">+IF(OFFSET('Water Data'!$I$27,0,10*ROW('Water Data'!I46))="","",OFFSET('Water Data'!$I$27,0,10*ROW('Water Data'!I46)))</f>
        <v/>
      </c>
      <c r="CI52" s="400" t="str">
        <f ca="1">+IF(OFFSET('Water Data'!$I$28,0,10*ROW('Water Data'!I46))="","",OFFSET('Water Data'!$I$28,0,10*ROW('Water Data'!I46)))</f>
        <v/>
      </c>
      <c r="CJ52" s="400" t="str">
        <f ca="1">+IF(OFFSET('Water Data'!$I$29,0,10*ROW('Water Data'!I46))="","",OFFSET('Water Data'!$I$29,0,10*ROW('Water Data'!I46)))</f>
        <v/>
      </c>
      <c r="CK52" s="400" t="str">
        <f ca="1">+IF(OFFSET('Sanitation Data'!$D$28,0,10*ROW('Sanitation Data'!D46))="","",OFFSET('Sanitation Data'!$D$28,0,10*ROW('Sanitation Data'!D46)))</f>
        <v/>
      </c>
      <c r="CL52" s="400" t="str">
        <f ca="1">+IF(OFFSET('Sanitation Data'!$D$29,0,10*ROW('Sanitation Data'!D46))="","",OFFSET('Sanitation Data'!$D$29,0,10*ROW('Sanitation Data'!D46)))</f>
        <v/>
      </c>
      <c r="CM52" s="400" t="str">
        <f ca="1">+IF(OFFSET('Sanitation Data'!$D$30,0,10*ROW('Sanitation Data'!D46))="","",OFFSET('Sanitation Data'!$D$30,0,10*ROW('Sanitation Data'!D46)))</f>
        <v/>
      </c>
      <c r="CN52" s="400" t="str">
        <f ca="1">+IF(OFFSET('Sanitation Data'!$D$31,0,10*ROW('Sanitation Data'!D46))="","",OFFSET('Sanitation Data'!$D$31,0,10*ROW('Sanitation Data'!D46)))</f>
        <v/>
      </c>
      <c r="CO52" s="400" t="str">
        <f ca="1">+IF(OFFSET('Sanitation Data'!$D$32,0,10*ROW('Sanitation Data'!D46))="","",OFFSET('Sanitation Data'!$D$32,0,10*ROW('Sanitation Data'!D46)))</f>
        <v/>
      </c>
      <c r="CP52" s="400" t="str">
        <f ca="1">+IF(OFFSET('Sanitation Data'!$E$28,0,10*ROW('Sanitation Data'!E46))="","",OFFSET('Sanitation Data'!$E$28,0,10*ROW('Sanitation Data'!E46)))</f>
        <v/>
      </c>
      <c r="CQ52" s="400" t="str">
        <f ca="1">+IF(OFFSET('Sanitation Data'!$E$29,0,10*ROW('Sanitation Data'!E46))="","",OFFSET('Sanitation Data'!$E$29,0,10*ROW('Sanitation Data'!E46)))</f>
        <v/>
      </c>
      <c r="CR52" s="400" t="str">
        <f ca="1">+IF(OFFSET('Sanitation Data'!$E$30,0,10*ROW('Sanitation Data'!E46))="","",OFFSET('Sanitation Data'!$E$30,0,10*ROW('Sanitation Data'!E46)))</f>
        <v/>
      </c>
      <c r="CS52" s="400" t="str">
        <f ca="1">+IF(OFFSET('Sanitation Data'!$E$31,0,10*ROW('Sanitation Data'!E46))="","",OFFSET('Sanitation Data'!$E$31,0,10*ROW('Sanitation Data'!E46)))</f>
        <v/>
      </c>
      <c r="CT52" s="400" t="str">
        <f ca="1">+IF(OFFSET('Sanitation Data'!$E$32,0,10*ROW('Sanitation Data'!E46))="","",OFFSET('Sanitation Data'!$E$32,0,10*ROW('Sanitation Data'!E46)))</f>
        <v/>
      </c>
      <c r="CU52" s="400" t="str">
        <f ca="1">+IF(OFFSET('Sanitation Data'!$F$28,0,10*ROW('Sanitation Data'!F46))="","",OFFSET('Sanitation Data'!$F$28,0,10*ROW('Sanitation Data'!F46)))</f>
        <v/>
      </c>
      <c r="CV52" s="400" t="str">
        <f ca="1">+IF(OFFSET('Sanitation Data'!$F$29,0,10*ROW('Sanitation Data'!F46))="","",OFFSET('Sanitation Data'!$F$29,0,10*ROW('Sanitation Data'!F46)))</f>
        <v/>
      </c>
      <c r="CW52" s="400" t="str">
        <f ca="1">+IF(OFFSET('Sanitation Data'!$F$30,0,10*ROW('Sanitation Data'!F46))="","",OFFSET('Sanitation Data'!$F$30,0,10*ROW('Sanitation Data'!F46)))</f>
        <v/>
      </c>
      <c r="CX52" s="400" t="str">
        <f ca="1">+IF(OFFSET('Sanitation Data'!$F$31,0,10*ROW('Sanitation Data'!F46))="","",OFFSET('Sanitation Data'!$F$31,0,10*ROW('Sanitation Data'!F46)))</f>
        <v/>
      </c>
      <c r="CY52" s="400" t="str">
        <f ca="1">+IF(OFFSET('Sanitation Data'!$F$32,0,10*ROW('Sanitation Data'!F46))="","",OFFSET('Sanitation Data'!$F$32,0,10*ROW('Sanitation Data'!F46)))</f>
        <v/>
      </c>
      <c r="CZ52" s="400" t="str">
        <f ca="1">+IF(OFFSET('Sanitation Data'!$G$28,0,10*ROW('Sanitation Data'!G46))="","",OFFSET('Sanitation Data'!$G$28,0,10*ROW('Sanitation Data'!G46)))</f>
        <v/>
      </c>
      <c r="DA52" s="400" t="str">
        <f ca="1">+IF(OFFSET('Sanitation Data'!$G$29,0,10*ROW('Sanitation Data'!G46))="","",OFFSET('Sanitation Data'!$G$29,0,10*ROW('Sanitation Data'!G46)))</f>
        <v/>
      </c>
      <c r="DB52" s="400" t="str">
        <f ca="1">+IF(OFFSET('Sanitation Data'!$G$30,0,10*ROW('Sanitation Data'!G46))="","",OFFSET('Sanitation Data'!$G$30,0,10*ROW('Sanitation Data'!G46)))</f>
        <v/>
      </c>
      <c r="DC52" s="400" t="str">
        <f ca="1">+IF(OFFSET('Sanitation Data'!$G$31,0,10*ROW('Sanitation Data'!G46))="","",OFFSET('Sanitation Data'!$G$31,0,10*ROW('Sanitation Data'!G46)))</f>
        <v/>
      </c>
      <c r="DD52" s="400" t="str">
        <f ca="1">+IF(OFFSET('Sanitation Data'!$G$32,0,10*ROW('Sanitation Data'!G46))="","",OFFSET('Sanitation Data'!$G$32,0,10*ROW('Sanitation Data'!G46)))</f>
        <v/>
      </c>
      <c r="DE52" s="400" t="str">
        <f ca="1">+IF(OFFSET('Sanitation Data'!$H$28,0,10*ROW('Sanitation Data'!H46))="","",OFFSET('Sanitation Data'!$H$28,0,10*ROW('Sanitation Data'!H46)))</f>
        <v/>
      </c>
      <c r="DF52" s="400" t="str">
        <f ca="1">+IF(OFFSET('Sanitation Data'!$H$29,0,10*ROW('Sanitation Data'!H46))="","",OFFSET('Sanitation Data'!$H$29,0,10*ROW('Sanitation Data'!H46)))</f>
        <v/>
      </c>
      <c r="DG52" s="400" t="str">
        <f ca="1">+IF(OFFSET('Sanitation Data'!$H$30,0,10*ROW('Sanitation Data'!H46))="","",OFFSET('Sanitation Data'!$H$30,0,10*ROW('Sanitation Data'!H46)))</f>
        <v/>
      </c>
      <c r="DH52" s="400" t="str">
        <f ca="1">+IF(OFFSET('Sanitation Data'!$H$31,0,10*ROW('Sanitation Data'!H46))="","",OFFSET('Sanitation Data'!$H$31,0,10*ROW('Sanitation Data'!H46)))</f>
        <v/>
      </c>
      <c r="DI52" s="400" t="str">
        <f ca="1">+IF(OFFSET('Sanitation Data'!$H$32,0,10*ROW('Sanitation Data'!H46))="","",OFFSET('Sanitation Data'!$H$32,0,10*ROW('Sanitation Data'!H46)))</f>
        <v/>
      </c>
      <c r="DJ52" s="400" t="str">
        <f ca="1">+IF(OFFSET('Sanitation Data'!$I$28,0,10*ROW('Sanitation Data'!I46))="","",OFFSET('Sanitation Data'!$I$28,0,10*ROW('Sanitation Data'!I46)))</f>
        <v/>
      </c>
      <c r="DK52" s="400" t="str">
        <f ca="1">+IF(OFFSET('Sanitation Data'!$I$29,0,10*ROW('Sanitation Data'!I46))="","",OFFSET('Sanitation Data'!$I$29,0,10*ROW('Sanitation Data'!I46)))</f>
        <v/>
      </c>
      <c r="DL52" s="400" t="str">
        <f ca="1">+IF(OFFSET('Sanitation Data'!$I$30,0,10*ROW('Sanitation Data'!I46))="","",OFFSET('Sanitation Data'!$I$30,0,10*ROW('Sanitation Data'!I46)))</f>
        <v/>
      </c>
      <c r="DM52" s="400" t="str">
        <f ca="1">+IF(OFFSET('Sanitation Data'!$I$31,0,10*ROW('Sanitation Data'!I46))="","",OFFSET('Sanitation Data'!$I$31,0,10*ROW('Sanitation Data'!I46)))</f>
        <v/>
      </c>
      <c r="DN52" s="400" t="str">
        <f ca="1">+IF(OFFSET('Sanitation Data'!$I$32,0,10*ROW('Sanitation Data'!I46))="","",OFFSET('Sanitation Data'!$I$32,0,10*ROW('Sanitation Data'!I46)))</f>
        <v/>
      </c>
      <c r="DO52" s="400" t="str">
        <f ca="1">+IF(OFFSET('Hygiene Data'!$D$11,0,10*ROW('Hygiene Data'!D46))="","",OFFSET('Hygiene Data'!$D$11,0,10*ROW('Hygiene Data'!D46)))</f>
        <v/>
      </c>
      <c r="DP52" s="400" t="str">
        <f ca="1">+IF(OFFSET('Hygiene Data'!$D$12,0,10*ROW('Hygiene Data'!D46))="","",OFFSET('Hygiene Data'!$D$12,0,10*ROW('Hygiene Data'!D46)))</f>
        <v/>
      </c>
      <c r="DQ52" s="400" t="str">
        <f ca="1">+IF(OFFSET('Hygiene Data'!$D$13,0,10*ROW('Hygiene Data'!D46))="","",OFFSET('Hygiene Data'!$D$13,0,10*ROW('Hygiene Data'!D46)))</f>
        <v/>
      </c>
      <c r="DR52" s="400" t="str">
        <f ca="1">+IF(OFFSET('Hygiene Data'!$E$11,0,10*ROW('Hygiene Data'!E46))="","",OFFSET('Hygiene Data'!$E$11,0,10*ROW('Hygiene Data'!E46)))</f>
        <v/>
      </c>
      <c r="DS52" s="400" t="str">
        <f ca="1">+IF(OFFSET('Hygiene Data'!$E$12,0,10*ROW('Hygiene Data'!E46))="","",OFFSET('Hygiene Data'!$E$12,0,10*ROW('Hygiene Data'!E46)))</f>
        <v/>
      </c>
      <c r="DT52" s="400" t="str">
        <f ca="1">+IF(OFFSET('Hygiene Data'!$E$13,0,10*ROW('Hygiene Data'!E46))="","",OFFSET('Hygiene Data'!$E$13,0,10*ROW('Hygiene Data'!E46)))</f>
        <v/>
      </c>
      <c r="DU52" s="400" t="str">
        <f ca="1">+IF(OFFSET('Hygiene Data'!$F$11,0,10*ROW('Hygiene Data'!F46))="","",OFFSET('Hygiene Data'!$F$11,0,10*ROW('Hygiene Data'!F46)))</f>
        <v/>
      </c>
      <c r="DV52" s="400" t="str">
        <f ca="1">+IF(OFFSET('Hygiene Data'!$F$12,0,10*ROW('Hygiene Data'!F46))="","",OFFSET('Hygiene Data'!$F$12,0,10*ROW('Hygiene Data'!F46)))</f>
        <v/>
      </c>
      <c r="DW52" s="400" t="str">
        <f ca="1">+IF(OFFSET('Hygiene Data'!$F$13,0,10*ROW('Hygiene Data'!F46))="","",OFFSET('Hygiene Data'!$F$13,0,10*ROW('Hygiene Data'!F46)))</f>
        <v/>
      </c>
      <c r="DX52" s="400" t="str">
        <f ca="1">+IF(OFFSET('Hygiene Data'!$G$11,0,10*ROW('Hygiene Data'!G46))="","",OFFSET('Hygiene Data'!$G$11,0,10*ROW('Hygiene Data'!G46)))</f>
        <v/>
      </c>
      <c r="DY52" s="400" t="str">
        <f ca="1">+IF(OFFSET('Hygiene Data'!$G$12,0,10*ROW('Hygiene Data'!G46))="","",OFFSET('Hygiene Data'!$G$12,0,10*ROW('Hygiene Data'!G46)))</f>
        <v/>
      </c>
      <c r="DZ52" s="400" t="str">
        <f ca="1">+IF(OFFSET('Hygiene Data'!$G$13,0,10*ROW('Hygiene Data'!G46))="","",OFFSET('Hygiene Data'!$G$13,0,10*ROW('Hygiene Data'!G46)))</f>
        <v/>
      </c>
      <c r="EA52" s="400" t="str">
        <f ca="1">+IF(OFFSET('Hygiene Data'!$H$11,0,10*ROW('Hygiene Data'!H46))="","",OFFSET('Hygiene Data'!$H$11,0,10*ROW('Hygiene Data'!H46)))</f>
        <v/>
      </c>
      <c r="EB52" s="400" t="str">
        <f ca="1">+IF(OFFSET('Hygiene Data'!$H$12,0,10*ROW('Hygiene Data'!H46))="","",OFFSET('Hygiene Data'!$H$12,0,10*ROW('Hygiene Data'!H46)))</f>
        <v/>
      </c>
      <c r="EC52" s="400" t="str">
        <f ca="1">+IF(OFFSET('Hygiene Data'!$H$13,0,10*ROW('Hygiene Data'!H46))="","",OFFSET('Hygiene Data'!$H$13,0,10*ROW('Hygiene Data'!H46)))</f>
        <v/>
      </c>
      <c r="ED52" s="400" t="str">
        <f ca="1">+IF(OFFSET('Hygiene Data'!$I$11,0,10*ROW('Hygiene Data'!I46))="","",OFFSET('Hygiene Data'!$I$11,0,10*ROW('Hygiene Data'!I46)))</f>
        <v/>
      </c>
      <c r="EE52" s="400" t="str">
        <f ca="1">+IF(OFFSET('Hygiene Data'!$I$12,0,10*ROW('Hygiene Data'!I46))="","",OFFSET('Hygiene Data'!$I$12,0,10*ROW('Hygiene Data'!I46)))</f>
        <v/>
      </c>
      <c r="EF52" s="400" t="str">
        <f ca="1">+IF(OFFSET('Hygiene Data'!$I$13,0,10*ROW('Hygiene Data'!I46))="","",OFFSET('Hygiene Data'!$I$13,0,10*ROW('Hygiene Data'!I46)))</f>
        <v/>
      </c>
    </row>
    <row r="53" spans="1:136" x14ac:dyDescent="0.25">
      <c r="A53" s="509" t="str">
        <f ca="1">+IF(OFFSET('Water Data'!$B$2,0,10*ROW('Water Data'!E47))="","",OFFSET('Water Data'!$B$2,0,10*ROW('Water Data'!E47)))</f>
        <v/>
      </c>
      <c r="B53" s="50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36" t="str">
        <f t="shared" ca="1" si="0"/>
        <v/>
      </c>
      <c r="D53" s="53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3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3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3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3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3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3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3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3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3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3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3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3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3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3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3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3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3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3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3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3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3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3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3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3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3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3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3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3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3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3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3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3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3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3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3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3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3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3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3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3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3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3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3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3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3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3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3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3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1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3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3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3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3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3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3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3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3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3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3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3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3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3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3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3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3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400" t="str">
        <f ca="1">+IF(OFFSET('Water Data'!$D$27,0,10*ROW('Water Data'!D47))="","",OFFSET('Water Data'!$D$27,0,10*ROW('Water Data'!D47)))</f>
        <v/>
      </c>
      <c r="BT53" s="400" t="str">
        <f ca="1">+IF(OFFSET('Water Data'!$D$28,0,10*ROW('Water Data'!D47))="","",OFFSET('Water Data'!$D$28,0,10*ROW('Water Data'!D47)))</f>
        <v/>
      </c>
      <c r="BU53" s="400" t="str">
        <f ca="1">+IF(OFFSET('Water Data'!$D$29,0,10*ROW('Water Data'!D47))="","",OFFSET('Water Data'!$D$29,0,10*ROW('Water Data'!D47)))</f>
        <v/>
      </c>
      <c r="BV53" s="400" t="str">
        <f ca="1">+IF(OFFSET('Water Data'!$E$27,0,10*ROW('Water Data'!E47))="","",OFFSET('Water Data'!$E$27,0,10*ROW('Water Data'!E47)))</f>
        <v/>
      </c>
      <c r="BW53" s="400" t="str">
        <f ca="1">+IF(OFFSET('Water Data'!$E$28,0,10*ROW('Water Data'!E47))="","",OFFSET('Water Data'!$E$28,0,10*ROW('Water Data'!E47)))</f>
        <v/>
      </c>
      <c r="BX53" s="400" t="str">
        <f ca="1">+IF(OFFSET('Water Data'!$E$29,0,10*ROW('Water Data'!E47))="","",OFFSET('Water Data'!$E$29,0,10*ROW('Water Data'!E47)))</f>
        <v/>
      </c>
      <c r="BY53" s="400" t="str">
        <f ca="1">+IF(OFFSET('Water Data'!$F$27,0,10*ROW('Water Data'!F47))="","",OFFSET('Water Data'!$F$27,0,10*ROW('Water Data'!F47)))</f>
        <v/>
      </c>
      <c r="BZ53" s="400" t="str">
        <f ca="1">+IF(OFFSET('Water Data'!$F$28,0,10*ROW('Water Data'!F47))="","",OFFSET('Water Data'!$F$28,0,10*ROW('Water Data'!F47)))</f>
        <v/>
      </c>
      <c r="CA53" s="400" t="str">
        <f ca="1">+IF(OFFSET('Water Data'!$F$29,0,10*ROW('Water Data'!F47))="","",OFFSET('Water Data'!$F$29,0,10*ROW('Water Data'!F47)))</f>
        <v/>
      </c>
      <c r="CB53" s="400" t="str">
        <f ca="1">+IF(OFFSET('Water Data'!$G$27,0,10*ROW('Water Data'!G47))="","",OFFSET('Water Data'!$G$27,0,10*ROW('Water Data'!G47)))</f>
        <v/>
      </c>
      <c r="CC53" s="400" t="str">
        <f ca="1">+IF(OFFSET('Water Data'!$G$28,0,10*ROW('Water Data'!G47))="","",OFFSET('Water Data'!$G$28,0,10*ROW('Water Data'!G47)))</f>
        <v/>
      </c>
      <c r="CD53" s="400" t="str">
        <f ca="1">+IF(OFFSET('Water Data'!$G$29,0,10*ROW('Water Data'!G47))="","",OFFSET('Water Data'!$G$29,0,10*ROW('Water Data'!G47)))</f>
        <v/>
      </c>
      <c r="CE53" s="400" t="str">
        <f ca="1">+IF(OFFSET('Water Data'!$H$27,0,10*ROW('Water Data'!H47))="","",OFFSET('Water Data'!$H$27,0,10*ROW('Water Data'!H47)))</f>
        <v/>
      </c>
      <c r="CF53" s="400" t="str">
        <f ca="1">+IF(OFFSET('Water Data'!$H$28,0,10*ROW('Water Data'!H47))="","",OFFSET('Water Data'!$H$28,0,10*ROW('Water Data'!H47)))</f>
        <v/>
      </c>
      <c r="CG53" s="400" t="str">
        <f ca="1">+IF(OFFSET('Water Data'!$H$29,0,10*ROW('Water Data'!H47))="","",OFFSET('Water Data'!$H$29,0,10*ROW('Water Data'!H47)))</f>
        <v/>
      </c>
      <c r="CH53" s="400" t="str">
        <f ca="1">+IF(OFFSET('Water Data'!$I$27,0,10*ROW('Water Data'!I47))="","",OFFSET('Water Data'!$I$27,0,10*ROW('Water Data'!I47)))</f>
        <v/>
      </c>
      <c r="CI53" s="400" t="str">
        <f ca="1">+IF(OFFSET('Water Data'!$I$28,0,10*ROW('Water Data'!I47))="","",OFFSET('Water Data'!$I$28,0,10*ROW('Water Data'!I47)))</f>
        <v/>
      </c>
      <c r="CJ53" s="400" t="str">
        <f ca="1">+IF(OFFSET('Water Data'!$I$29,0,10*ROW('Water Data'!I47))="","",OFFSET('Water Data'!$I$29,0,10*ROW('Water Data'!I47)))</f>
        <v/>
      </c>
      <c r="CK53" s="400" t="str">
        <f ca="1">+IF(OFFSET('Sanitation Data'!$D$28,0,10*ROW('Sanitation Data'!D47))="","",OFFSET('Sanitation Data'!$D$28,0,10*ROW('Sanitation Data'!D47)))</f>
        <v/>
      </c>
      <c r="CL53" s="400" t="str">
        <f ca="1">+IF(OFFSET('Sanitation Data'!$D$29,0,10*ROW('Sanitation Data'!D47))="","",OFFSET('Sanitation Data'!$D$29,0,10*ROW('Sanitation Data'!D47)))</f>
        <v/>
      </c>
      <c r="CM53" s="400" t="str">
        <f ca="1">+IF(OFFSET('Sanitation Data'!$D$30,0,10*ROW('Sanitation Data'!D47))="","",OFFSET('Sanitation Data'!$D$30,0,10*ROW('Sanitation Data'!D47)))</f>
        <v/>
      </c>
      <c r="CN53" s="400" t="str">
        <f ca="1">+IF(OFFSET('Sanitation Data'!$D$31,0,10*ROW('Sanitation Data'!D47))="","",OFFSET('Sanitation Data'!$D$31,0,10*ROW('Sanitation Data'!D47)))</f>
        <v/>
      </c>
      <c r="CO53" s="400" t="str">
        <f ca="1">+IF(OFFSET('Sanitation Data'!$D$32,0,10*ROW('Sanitation Data'!D47))="","",OFFSET('Sanitation Data'!$D$32,0,10*ROW('Sanitation Data'!D47)))</f>
        <v/>
      </c>
      <c r="CP53" s="400" t="str">
        <f ca="1">+IF(OFFSET('Sanitation Data'!$E$28,0,10*ROW('Sanitation Data'!E47))="","",OFFSET('Sanitation Data'!$E$28,0,10*ROW('Sanitation Data'!E47)))</f>
        <v/>
      </c>
      <c r="CQ53" s="400" t="str">
        <f ca="1">+IF(OFFSET('Sanitation Data'!$E$29,0,10*ROW('Sanitation Data'!E47))="","",OFFSET('Sanitation Data'!$E$29,0,10*ROW('Sanitation Data'!E47)))</f>
        <v/>
      </c>
      <c r="CR53" s="400" t="str">
        <f ca="1">+IF(OFFSET('Sanitation Data'!$E$30,0,10*ROW('Sanitation Data'!E47))="","",OFFSET('Sanitation Data'!$E$30,0,10*ROW('Sanitation Data'!E47)))</f>
        <v/>
      </c>
      <c r="CS53" s="400" t="str">
        <f ca="1">+IF(OFFSET('Sanitation Data'!$E$31,0,10*ROW('Sanitation Data'!E47))="","",OFFSET('Sanitation Data'!$E$31,0,10*ROW('Sanitation Data'!E47)))</f>
        <v/>
      </c>
      <c r="CT53" s="400" t="str">
        <f ca="1">+IF(OFFSET('Sanitation Data'!$E$32,0,10*ROW('Sanitation Data'!E47))="","",OFFSET('Sanitation Data'!$E$32,0,10*ROW('Sanitation Data'!E47)))</f>
        <v/>
      </c>
      <c r="CU53" s="400" t="str">
        <f ca="1">+IF(OFFSET('Sanitation Data'!$F$28,0,10*ROW('Sanitation Data'!F47))="","",OFFSET('Sanitation Data'!$F$28,0,10*ROW('Sanitation Data'!F47)))</f>
        <v/>
      </c>
      <c r="CV53" s="400" t="str">
        <f ca="1">+IF(OFFSET('Sanitation Data'!$F$29,0,10*ROW('Sanitation Data'!F47))="","",OFFSET('Sanitation Data'!$F$29,0,10*ROW('Sanitation Data'!F47)))</f>
        <v/>
      </c>
      <c r="CW53" s="400" t="str">
        <f ca="1">+IF(OFFSET('Sanitation Data'!$F$30,0,10*ROW('Sanitation Data'!F47))="","",OFFSET('Sanitation Data'!$F$30,0,10*ROW('Sanitation Data'!F47)))</f>
        <v/>
      </c>
      <c r="CX53" s="400" t="str">
        <f ca="1">+IF(OFFSET('Sanitation Data'!$F$31,0,10*ROW('Sanitation Data'!F47))="","",OFFSET('Sanitation Data'!$F$31,0,10*ROW('Sanitation Data'!F47)))</f>
        <v/>
      </c>
      <c r="CY53" s="400" t="str">
        <f ca="1">+IF(OFFSET('Sanitation Data'!$F$32,0,10*ROW('Sanitation Data'!F47))="","",OFFSET('Sanitation Data'!$F$32,0,10*ROW('Sanitation Data'!F47)))</f>
        <v/>
      </c>
      <c r="CZ53" s="400" t="str">
        <f ca="1">+IF(OFFSET('Sanitation Data'!$G$28,0,10*ROW('Sanitation Data'!G47))="","",OFFSET('Sanitation Data'!$G$28,0,10*ROW('Sanitation Data'!G47)))</f>
        <v/>
      </c>
      <c r="DA53" s="400" t="str">
        <f ca="1">+IF(OFFSET('Sanitation Data'!$G$29,0,10*ROW('Sanitation Data'!G47))="","",OFFSET('Sanitation Data'!$G$29,0,10*ROW('Sanitation Data'!G47)))</f>
        <v/>
      </c>
      <c r="DB53" s="400" t="str">
        <f ca="1">+IF(OFFSET('Sanitation Data'!$G$30,0,10*ROW('Sanitation Data'!G47))="","",OFFSET('Sanitation Data'!$G$30,0,10*ROW('Sanitation Data'!G47)))</f>
        <v/>
      </c>
      <c r="DC53" s="400" t="str">
        <f ca="1">+IF(OFFSET('Sanitation Data'!$G$31,0,10*ROW('Sanitation Data'!G47))="","",OFFSET('Sanitation Data'!$G$31,0,10*ROW('Sanitation Data'!G47)))</f>
        <v/>
      </c>
      <c r="DD53" s="400" t="str">
        <f ca="1">+IF(OFFSET('Sanitation Data'!$G$32,0,10*ROW('Sanitation Data'!G47))="","",OFFSET('Sanitation Data'!$G$32,0,10*ROW('Sanitation Data'!G47)))</f>
        <v/>
      </c>
      <c r="DE53" s="400" t="str">
        <f ca="1">+IF(OFFSET('Sanitation Data'!$H$28,0,10*ROW('Sanitation Data'!H47))="","",OFFSET('Sanitation Data'!$H$28,0,10*ROW('Sanitation Data'!H47)))</f>
        <v/>
      </c>
      <c r="DF53" s="400" t="str">
        <f ca="1">+IF(OFFSET('Sanitation Data'!$H$29,0,10*ROW('Sanitation Data'!H47))="","",OFFSET('Sanitation Data'!$H$29,0,10*ROW('Sanitation Data'!H47)))</f>
        <v/>
      </c>
      <c r="DG53" s="400" t="str">
        <f ca="1">+IF(OFFSET('Sanitation Data'!$H$30,0,10*ROW('Sanitation Data'!H47))="","",OFFSET('Sanitation Data'!$H$30,0,10*ROW('Sanitation Data'!H47)))</f>
        <v/>
      </c>
      <c r="DH53" s="400" t="str">
        <f ca="1">+IF(OFFSET('Sanitation Data'!$H$31,0,10*ROW('Sanitation Data'!H47))="","",OFFSET('Sanitation Data'!$H$31,0,10*ROW('Sanitation Data'!H47)))</f>
        <v/>
      </c>
      <c r="DI53" s="400" t="str">
        <f ca="1">+IF(OFFSET('Sanitation Data'!$H$32,0,10*ROW('Sanitation Data'!H47))="","",OFFSET('Sanitation Data'!$H$32,0,10*ROW('Sanitation Data'!H47)))</f>
        <v/>
      </c>
      <c r="DJ53" s="400" t="str">
        <f ca="1">+IF(OFFSET('Sanitation Data'!$I$28,0,10*ROW('Sanitation Data'!I47))="","",OFFSET('Sanitation Data'!$I$28,0,10*ROW('Sanitation Data'!I47)))</f>
        <v/>
      </c>
      <c r="DK53" s="400" t="str">
        <f ca="1">+IF(OFFSET('Sanitation Data'!$I$29,0,10*ROW('Sanitation Data'!I47))="","",OFFSET('Sanitation Data'!$I$29,0,10*ROW('Sanitation Data'!I47)))</f>
        <v/>
      </c>
      <c r="DL53" s="400" t="str">
        <f ca="1">+IF(OFFSET('Sanitation Data'!$I$30,0,10*ROW('Sanitation Data'!I47))="","",OFFSET('Sanitation Data'!$I$30,0,10*ROW('Sanitation Data'!I47)))</f>
        <v/>
      </c>
      <c r="DM53" s="400" t="str">
        <f ca="1">+IF(OFFSET('Sanitation Data'!$I$31,0,10*ROW('Sanitation Data'!I47))="","",OFFSET('Sanitation Data'!$I$31,0,10*ROW('Sanitation Data'!I47)))</f>
        <v/>
      </c>
      <c r="DN53" s="400" t="str">
        <f ca="1">+IF(OFFSET('Sanitation Data'!$I$32,0,10*ROW('Sanitation Data'!I47))="","",OFFSET('Sanitation Data'!$I$32,0,10*ROW('Sanitation Data'!I47)))</f>
        <v/>
      </c>
      <c r="DO53" s="400" t="str">
        <f ca="1">+IF(OFFSET('Hygiene Data'!$D$11,0,10*ROW('Hygiene Data'!D47))="","",OFFSET('Hygiene Data'!$D$11,0,10*ROW('Hygiene Data'!D47)))</f>
        <v/>
      </c>
      <c r="DP53" s="400" t="str">
        <f ca="1">+IF(OFFSET('Hygiene Data'!$D$12,0,10*ROW('Hygiene Data'!D47))="","",OFFSET('Hygiene Data'!$D$12,0,10*ROW('Hygiene Data'!D47)))</f>
        <v/>
      </c>
      <c r="DQ53" s="400" t="str">
        <f ca="1">+IF(OFFSET('Hygiene Data'!$D$13,0,10*ROW('Hygiene Data'!D47))="","",OFFSET('Hygiene Data'!$D$13,0,10*ROW('Hygiene Data'!D47)))</f>
        <v/>
      </c>
      <c r="DR53" s="400" t="str">
        <f ca="1">+IF(OFFSET('Hygiene Data'!$E$11,0,10*ROW('Hygiene Data'!E47))="","",OFFSET('Hygiene Data'!$E$11,0,10*ROW('Hygiene Data'!E47)))</f>
        <v/>
      </c>
      <c r="DS53" s="400" t="str">
        <f ca="1">+IF(OFFSET('Hygiene Data'!$E$12,0,10*ROW('Hygiene Data'!E47))="","",OFFSET('Hygiene Data'!$E$12,0,10*ROW('Hygiene Data'!E47)))</f>
        <v/>
      </c>
      <c r="DT53" s="400" t="str">
        <f ca="1">+IF(OFFSET('Hygiene Data'!$E$13,0,10*ROW('Hygiene Data'!E47))="","",OFFSET('Hygiene Data'!$E$13,0,10*ROW('Hygiene Data'!E47)))</f>
        <v/>
      </c>
      <c r="DU53" s="400" t="str">
        <f ca="1">+IF(OFFSET('Hygiene Data'!$F$11,0,10*ROW('Hygiene Data'!F47))="","",OFFSET('Hygiene Data'!$F$11,0,10*ROW('Hygiene Data'!F47)))</f>
        <v/>
      </c>
      <c r="DV53" s="400" t="str">
        <f ca="1">+IF(OFFSET('Hygiene Data'!$F$12,0,10*ROW('Hygiene Data'!F47))="","",OFFSET('Hygiene Data'!$F$12,0,10*ROW('Hygiene Data'!F47)))</f>
        <v/>
      </c>
      <c r="DW53" s="400" t="str">
        <f ca="1">+IF(OFFSET('Hygiene Data'!$F$13,0,10*ROW('Hygiene Data'!F47))="","",OFFSET('Hygiene Data'!$F$13,0,10*ROW('Hygiene Data'!F47)))</f>
        <v/>
      </c>
      <c r="DX53" s="400" t="str">
        <f ca="1">+IF(OFFSET('Hygiene Data'!$G$11,0,10*ROW('Hygiene Data'!G47))="","",OFFSET('Hygiene Data'!$G$11,0,10*ROW('Hygiene Data'!G47)))</f>
        <v/>
      </c>
      <c r="DY53" s="400" t="str">
        <f ca="1">+IF(OFFSET('Hygiene Data'!$G$12,0,10*ROW('Hygiene Data'!G47))="","",OFFSET('Hygiene Data'!$G$12,0,10*ROW('Hygiene Data'!G47)))</f>
        <v/>
      </c>
      <c r="DZ53" s="400" t="str">
        <f ca="1">+IF(OFFSET('Hygiene Data'!$G$13,0,10*ROW('Hygiene Data'!G47))="","",OFFSET('Hygiene Data'!$G$13,0,10*ROW('Hygiene Data'!G47)))</f>
        <v/>
      </c>
      <c r="EA53" s="400" t="str">
        <f ca="1">+IF(OFFSET('Hygiene Data'!$H$11,0,10*ROW('Hygiene Data'!H47))="","",OFFSET('Hygiene Data'!$H$11,0,10*ROW('Hygiene Data'!H47)))</f>
        <v/>
      </c>
      <c r="EB53" s="400" t="str">
        <f ca="1">+IF(OFFSET('Hygiene Data'!$H$12,0,10*ROW('Hygiene Data'!H47))="","",OFFSET('Hygiene Data'!$H$12,0,10*ROW('Hygiene Data'!H47)))</f>
        <v/>
      </c>
      <c r="EC53" s="400" t="str">
        <f ca="1">+IF(OFFSET('Hygiene Data'!$H$13,0,10*ROW('Hygiene Data'!H47))="","",OFFSET('Hygiene Data'!$H$13,0,10*ROW('Hygiene Data'!H47)))</f>
        <v/>
      </c>
      <c r="ED53" s="400" t="str">
        <f ca="1">+IF(OFFSET('Hygiene Data'!$I$11,0,10*ROW('Hygiene Data'!I47))="","",OFFSET('Hygiene Data'!$I$11,0,10*ROW('Hygiene Data'!I47)))</f>
        <v/>
      </c>
      <c r="EE53" s="400" t="str">
        <f ca="1">+IF(OFFSET('Hygiene Data'!$I$12,0,10*ROW('Hygiene Data'!I47))="","",OFFSET('Hygiene Data'!$I$12,0,10*ROW('Hygiene Data'!I47)))</f>
        <v/>
      </c>
      <c r="EF53" s="400" t="str">
        <f ca="1">+IF(OFFSET('Hygiene Data'!$I$13,0,10*ROW('Hygiene Data'!I47))="","",OFFSET('Hygiene Data'!$I$13,0,10*ROW('Hygiene Data'!I47)))</f>
        <v/>
      </c>
    </row>
    <row r="54" spans="1:136" x14ac:dyDescent="0.25">
      <c r="A54" s="509" t="str">
        <f ca="1">+IF(OFFSET('Water Data'!$B$2,0,10*ROW('Water Data'!E48))="","",OFFSET('Water Data'!$B$2,0,10*ROW('Water Data'!E48)))</f>
        <v/>
      </c>
      <c r="B54" s="50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36" t="str">
        <f t="shared" ca="1" si="0"/>
        <v/>
      </c>
      <c r="D54" s="53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3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3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3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3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3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3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3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3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3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3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3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3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3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3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3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3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3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3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3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3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3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3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3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3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3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3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3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3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3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3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3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3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3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3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3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3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3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3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3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3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3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3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3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3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3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3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3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3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1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3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3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3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3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3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3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3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3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3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3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3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3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3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3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3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3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400" t="str">
        <f ca="1">+IF(OFFSET('Water Data'!$D$27,0,10*ROW('Water Data'!D48))="","",OFFSET('Water Data'!$D$27,0,10*ROW('Water Data'!D48)))</f>
        <v/>
      </c>
      <c r="BT54" s="400" t="str">
        <f ca="1">+IF(OFFSET('Water Data'!$D$28,0,10*ROW('Water Data'!D48))="","",OFFSET('Water Data'!$D$28,0,10*ROW('Water Data'!D48)))</f>
        <v/>
      </c>
      <c r="BU54" s="400" t="str">
        <f ca="1">+IF(OFFSET('Water Data'!$D$29,0,10*ROW('Water Data'!D48))="","",OFFSET('Water Data'!$D$29,0,10*ROW('Water Data'!D48)))</f>
        <v/>
      </c>
      <c r="BV54" s="400" t="str">
        <f ca="1">+IF(OFFSET('Water Data'!$E$27,0,10*ROW('Water Data'!E48))="","",OFFSET('Water Data'!$E$27,0,10*ROW('Water Data'!E48)))</f>
        <v/>
      </c>
      <c r="BW54" s="400" t="str">
        <f ca="1">+IF(OFFSET('Water Data'!$E$28,0,10*ROW('Water Data'!E48))="","",OFFSET('Water Data'!$E$28,0,10*ROW('Water Data'!E48)))</f>
        <v/>
      </c>
      <c r="BX54" s="400" t="str">
        <f ca="1">+IF(OFFSET('Water Data'!$E$29,0,10*ROW('Water Data'!E48))="","",OFFSET('Water Data'!$E$29,0,10*ROW('Water Data'!E48)))</f>
        <v/>
      </c>
      <c r="BY54" s="400" t="str">
        <f ca="1">+IF(OFFSET('Water Data'!$F$27,0,10*ROW('Water Data'!F48))="","",OFFSET('Water Data'!$F$27,0,10*ROW('Water Data'!F48)))</f>
        <v/>
      </c>
      <c r="BZ54" s="400" t="str">
        <f ca="1">+IF(OFFSET('Water Data'!$F$28,0,10*ROW('Water Data'!F48))="","",OFFSET('Water Data'!$F$28,0,10*ROW('Water Data'!F48)))</f>
        <v/>
      </c>
      <c r="CA54" s="400" t="str">
        <f ca="1">+IF(OFFSET('Water Data'!$F$29,0,10*ROW('Water Data'!F48))="","",OFFSET('Water Data'!$F$29,0,10*ROW('Water Data'!F48)))</f>
        <v/>
      </c>
      <c r="CB54" s="400" t="str">
        <f ca="1">+IF(OFFSET('Water Data'!$G$27,0,10*ROW('Water Data'!G48))="","",OFFSET('Water Data'!$G$27,0,10*ROW('Water Data'!G48)))</f>
        <v/>
      </c>
      <c r="CC54" s="400" t="str">
        <f ca="1">+IF(OFFSET('Water Data'!$G$28,0,10*ROW('Water Data'!G48))="","",OFFSET('Water Data'!$G$28,0,10*ROW('Water Data'!G48)))</f>
        <v/>
      </c>
      <c r="CD54" s="400" t="str">
        <f ca="1">+IF(OFFSET('Water Data'!$G$29,0,10*ROW('Water Data'!G48))="","",OFFSET('Water Data'!$G$29,0,10*ROW('Water Data'!G48)))</f>
        <v/>
      </c>
      <c r="CE54" s="400" t="str">
        <f ca="1">+IF(OFFSET('Water Data'!$H$27,0,10*ROW('Water Data'!H48))="","",OFFSET('Water Data'!$H$27,0,10*ROW('Water Data'!H48)))</f>
        <v/>
      </c>
      <c r="CF54" s="400" t="str">
        <f ca="1">+IF(OFFSET('Water Data'!$H$28,0,10*ROW('Water Data'!H48))="","",OFFSET('Water Data'!$H$28,0,10*ROW('Water Data'!H48)))</f>
        <v/>
      </c>
      <c r="CG54" s="400" t="str">
        <f ca="1">+IF(OFFSET('Water Data'!$H$29,0,10*ROW('Water Data'!H48))="","",OFFSET('Water Data'!$H$29,0,10*ROW('Water Data'!H48)))</f>
        <v/>
      </c>
      <c r="CH54" s="400" t="str">
        <f ca="1">+IF(OFFSET('Water Data'!$I$27,0,10*ROW('Water Data'!I48))="","",OFFSET('Water Data'!$I$27,0,10*ROW('Water Data'!I48)))</f>
        <v/>
      </c>
      <c r="CI54" s="400" t="str">
        <f ca="1">+IF(OFFSET('Water Data'!$I$28,0,10*ROW('Water Data'!I48))="","",OFFSET('Water Data'!$I$28,0,10*ROW('Water Data'!I48)))</f>
        <v/>
      </c>
      <c r="CJ54" s="400" t="str">
        <f ca="1">+IF(OFFSET('Water Data'!$I$29,0,10*ROW('Water Data'!I48))="","",OFFSET('Water Data'!$I$29,0,10*ROW('Water Data'!I48)))</f>
        <v/>
      </c>
      <c r="CK54" s="400" t="str">
        <f ca="1">+IF(OFFSET('Sanitation Data'!$D$28,0,10*ROW('Sanitation Data'!D48))="","",OFFSET('Sanitation Data'!$D$28,0,10*ROW('Sanitation Data'!D48)))</f>
        <v/>
      </c>
      <c r="CL54" s="400" t="str">
        <f ca="1">+IF(OFFSET('Sanitation Data'!$D$29,0,10*ROW('Sanitation Data'!D48))="","",OFFSET('Sanitation Data'!$D$29,0,10*ROW('Sanitation Data'!D48)))</f>
        <v/>
      </c>
      <c r="CM54" s="400" t="str">
        <f ca="1">+IF(OFFSET('Sanitation Data'!$D$30,0,10*ROW('Sanitation Data'!D48))="","",OFFSET('Sanitation Data'!$D$30,0,10*ROW('Sanitation Data'!D48)))</f>
        <v/>
      </c>
      <c r="CN54" s="400" t="str">
        <f ca="1">+IF(OFFSET('Sanitation Data'!$D$31,0,10*ROW('Sanitation Data'!D48))="","",OFFSET('Sanitation Data'!$D$31,0,10*ROW('Sanitation Data'!D48)))</f>
        <v/>
      </c>
      <c r="CO54" s="400" t="str">
        <f ca="1">+IF(OFFSET('Sanitation Data'!$D$32,0,10*ROW('Sanitation Data'!D48))="","",OFFSET('Sanitation Data'!$D$32,0,10*ROW('Sanitation Data'!D48)))</f>
        <v/>
      </c>
      <c r="CP54" s="400" t="str">
        <f ca="1">+IF(OFFSET('Sanitation Data'!$E$28,0,10*ROW('Sanitation Data'!E48))="","",OFFSET('Sanitation Data'!$E$28,0,10*ROW('Sanitation Data'!E48)))</f>
        <v/>
      </c>
      <c r="CQ54" s="400" t="str">
        <f ca="1">+IF(OFFSET('Sanitation Data'!$E$29,0,10*ROW('Sanitation Data'!E48))="","",OFFSET('Sanitation Data'!$E$29,0,10*ROW('Sanitation Data'!E48)))</f>
        <v/>
      </c>
      <c r="CR54" s="400" t="str">
        <f ca="1">+IF(OFFSET('Sanitation Data'!$E$30,0,10*ROW('Sanitation Data'!E48))="","",OFFSET('Sanitation Data'!$E$30,0,10*ROW('Sanitation Data'!E48)))</f>
        <v/>
      </c>
      <c r="CS54" s="400" t="str">
        <f ca="1">+IF(OFFSET('Sanitation Data'!$E$31,0,10*ROW('Sanitation Data'!E48))="","",OFFSET('Sanitation Data'!$E$31,0,10*ROW('Sanitation Data'!E48)))</f>
        <v/>
      </c>
      <c r="CT54" s="400" t="str">
        <f ca="1">+IF(OFFSET('Sanitation Data'!$E$32,0,10*ROW('Sanitation Data'!E48))="","",OFFSET('Sanitation Data'!$E$32,0,10*ROW('Sanitation Data'!E48)))</f>
        <v/>
      </c>
      <c r="CU54" s="400" t="str">
        <f ca="1">+IF(OFFSET('Sanitation Data'!$F$28,0,10*ROW('Sanitation Data'!F48))="","",OFFSET('Sanitation Data'!$F$28,0,10*ROW('Sanitation Data'!F48)))</f>
        <v/>
      </c>
      <c r="CV54" s="400" t="str">
        <f ca="1">+IF(OFFSET('Sanitation Data'!$F$29,0,10*ROW('Sanitation Data'!F48))="","",OFFSET('Sanitation Data'!$F$29,0,10*ROW('Sanitation Data'!F48)))</f>
        <v/>
      </c>
      <c r="CW54" s="400" t="str">
        <f ca="1">+IF(OFFSET('Sanitation Data'!$F$30,0,10*ROW('Sanitation Data'!F48))="","",OFFSET('Sanitation Data'!$F$30,0,10*ROW('Sanitation Data'!F48)))</f>
        <v/>
      </c>
      <c r="CX54" s="400" t="str">
        <f ca="1">+IF(OFFSET('Sanitation Data'!$F$31,0,10*ROW('Sanitation Data'!F48))="","",OFFSET('Sanitation Data'!$F$31,0,10*ROW('Sanitation Data'!F48)))</f>
        <v/>
      </c>
      <c r="CY54" s="400" t="str">
        <f ca="1">+IF(OFFSET('Sanitation Data'!$F$32,0,10*ROW('Sanitation Data'!F48))="","",OFFSET('Sanitation Data'!$F$32,0,10*ROW('Sanitation Data'!F48)))</f>
        <v/>
      </c>
      <c r="CZ54" s="400" t="str">
        <f ca="1">+IF(OFFSET('Sanitation Data'!$G$28,0,10*ROW('Sanitation Data'!G48))="","",OFFSET('Sanitation Data'!$G$28,0,10*ROW('Sanitation Data'!G48)))</f>
        <v/>
      </c>
      <c r="DA54" s="400" t="str">
        <f ca="1">+IF(OFFSET('Sanitation Data'!$G$29,0,10*ROW('Sanitation Data'!G48))="","",OFFSET('Sanitation Data'!$G$29,0,10*ROW('Sanitation Data'!G48)))</f>
        <v/>
      </c>
      <c r="DB54" s="400" t="str">
        <f ca="1">+IF(OFFSET('Sanitation Data'!$G$30,0,10*ROW('Sanitation Data'!G48))="","",OFFSET('Sanitation Data'!$G$30,0,10*ROW('Sanitation Data'!G48)))</f>
        <v/>
      </c>
      <c r="DC54" s="400" t="str">
        <f ca="1">+IF(OFFSET('Sanitation Data'!$G$31,0,10*ROW('Sanitation Data'!G48))="","",OFFSET('Sanitation Data'!$G$31,0,10*ROW('Sanitation Data'!G48)))</f>
        <v/>
      </c>
      <c r="DD54" s="400" t="str">
        <f ca="1">+IF(OFFSET('Sanitation Data'!$G$32,0,10*ROW('Sanitation Data'!G48))="","",OFFSET('Sanitation Data'!$G$32,0,10*ROW('Sanitation Data'!G48)))</f>
        <v/>
      </c>
      <c r="DE54" s="400" t="str">
        <f ca="1">+IF(OFFSET('Sanitation Data'!$H$28,0,10*ROW('Sanitation Data'!H48))="","",OFFSET('Sanitation Data'!$H$28,0,10*ROW('Sanitation Data'!H48)))</f>
        <v/>
      </c>
      <c r="DF54" s="400" t="str">
        <f ca="1">+IF(OFFSET('Sanitation Data'!$H$29,0,10*ROW('Sanitation Data'!H48))="","",OFFSET('Sanitation Data'!$H$29,0,10*ROW('Sanitation Data'!H48)))</f>
        <v/>
      </c>
      <c r="DG54" s="400" t="str">
        <f ca="1">+IF(OFFSET('Sanitation Data'!$H$30,0,10*ROW('Sanitation Data'!H48))="","",OFFSET('Sanitation Data'!$H$30,0,10*ROW('Sanitation Data'!H48)))</f>
        <v/>
      </c>
      <c r="DH54" s="400" t="str">
        <f ca="1">+IF(OFFSET('Sanitation Data'!$H$31,0,10*ROW('Sanitation Data'!H48))="","",OFFSET('Sanitation Data'!$H$31,0,10*ROW('Sanitation Data'!H48)))</f>
        <v/>
      </c>
      <c r="DI54" s="400" t="str">
        <f ca="1">+IF(OFFSET('Sanitation Data'!$H$32,0,10*ROW('Sanitation Data'!H48))="","",OFFSET('Sanitation Data'!$H$32,0,10*ROW('Sanitation Data'!H48)))</f>
        <v/>
      </c>
      <c r="DJ54" s="400" t="str">
        <f ca="1">+IF(OFFSET('Sanitation Data'!$I$28,0,10*ROW('Sanitation Data'!I48))="","",OFFSET('Sanitation Data'!$I$28,0,10*ROW('Sanitation Data'!I48)))</f>
        <v/>
      </c>
      <c r="DK54" s="400" t="str">
        <f ca="1">+IF(OFFSET('Sanitation Data'!$I$29,0,10*ROW('Sanitation Data'!I48))="","",OFFSET('Sanitation Data'!$I$29,0,10*ROW('Sanitation Data'!I48)))</f>
        <v/>
      </c>
      <c r="DL54" s="400" t="str">
        <f ca="1">+IF(OFFSET('Sanitation Data'!$I$30,0,10*ROW('Sanitation Data'!I48))="","",OFFSET('Sanitation Data'!$I$30,0,10*ROW('Sanitation Data'!I48)))</f>
        <v/>
      </c>
      <c r="DM54" s="400" t="str">
        <f ca="1">+IF(OFFSET('Sanitation Data'!$I$31,0,10*ROW('Sanitation Data'!I48))="","",OFFSET('Sanitation Data'!$I$31,0,10*ROW('Sanitation Data'!I48)))</f>
        <v/>
      </c>
      <c r="DN54" s="400" t="str">
        <f ca="1">+IF(OFFSET('Sanitation Data'!$I$32,0,10*ROW('Sanitation Data'!I48))="","",OFFSET('Sanitation Data'!$I$32,0,10*ROW('Sanitation Data'!I48)))</f>
        <v/>
      </c>
      <c r="DO54" s="400" t="str">
        <f ca="1">+IF(OFFSET('Hygiene Data'!$D$11,0,10*ROW('Hygiene Data'!D48))="","",OFFSET('Hygiene Data'!$D$11,0,10*ROW('Hygiene Data'!D48)))</f>
        <v/>
      </c>
      <c r="DP54" s="400" t="str">
        <f ca="1">+IF(OFFSET('Hygiene Data'!$D$12,0,10*ROW('Hygiene Data'!D48))="","",OFFSET('Hygiene Data'!$D$12,0,10*ROW('Hygiene Data'!D48)))</f>
        <v/>
      </c>
      <c r="DQ54" s="400" t="str">
        <f ca="1">+IF(OFFSET('Hygiene Data'!$D$13,0,10*ROW('Hygiene Data'!D48))="","",OFFSET('Hygiene Data'!$D$13,0,10*ROW('Hygiene Data'!D48)))</f>
        <v/>
      </c>
      <c r="DR54" s="400" t="str">
        <f ca="1">+IF(OFFSET('Hygiene Data'!$E$11,0,10*ROW('Hygiene Data'!E48))="","",OFFSET('Hygiene Data'!$E$11,0,10*ROW('Hygiene Data'!E48)))</f>
        <v/>
      </c>
      <c r="DS54" s="400" t="str">
        <f ca="1">+IF(OFFSET('Hygiene Data'!$E$12,0,10*ROW('Hygiene Data'!E48))="","",OFFSET('Hygiene Data'!$E$12,0,10*ROW('Hygiene Data'!E48)))</f>
        <v/>
      </c>
      <c r="DT54" s="400" t="str">
        <f ca="1">+IF(OFFSET('Hygiene Data'!$E$13,0,10*ROW('Hygiene Data'!E48))="","",OFFSET('Hygiene Data'!$E$13,0,10*ROW('Hygiene Data'!E48)))</f>
        <v/>
      </c>
      <c r="DU54" s="400" t="str">
        <f ca="1">+IF(OFFSET('Hygiene Data'!$F$11,0,10*ROW('Hygiene Data'!F48))="","",OFFSET('Hygiene Data'!$F$11,0,10*ROW('Hygiene Data'!F48)))</f>
        <v/>
      </c>
      <c r="DV54" s="400" t="str">
        <f ca="1">+IF(OFFSET('Hygiene Data'!$F$12,0,10*ROW('Hygiene Data'!F48))="","",OFFSET('Hygiene Data'!$F$12,0,10*ROW('Hygiene Data'!F48)))</f>
        <v/>
      </c>
      <c r="DW54" s="400" t="str">
        <f ca="1">+IF(OFFSET('Hygiene Data'!$F$13,0,10*ROW('Hygiene Data'!F48))="","",OFFSET('Hygiene Data'!$F$13,0,10*ROW('Hygiene Data'!F48)))</f>
        <v/>
      </c>
      <c r="DX54" s="400" t="str">
        <f ca="1">+IF(OFFSET('Hygiene Data'!$G$11,0,10*ROW('Hygiene Data'!G48))="","",OFFSET('Hygiene Data'!$G$11,0,10*ROW('Hygiene Data'!G48)))</f>
        <v/>
      </c>
      <c r="DY54" s="400" t="str">
        <f ca="1">+IF(OFFSET('Hygiene Data'!$G$12,0,10*ROW('Hygiene Data'!G48))="","",OFFSET('Hygiene Data'!$G$12,0,10*ROW('Hygiene Data'!G48)))</f>
        <v/>
      </c>
      <c r="DZ54" s="400" t="str">
        <f ca="1">+IF(OFFSET('Hygiene Data'!$G$13,0,10*ROW('Hygiene Data'!G48))="","",OFFSET('Hygiene Data'!$G$13,0,10*ROW('Hygiene Data'!G48)))</f>
        <v/>
      </c>
      <c r="EA54" s="400" t="str">
        <f ca="1">+IF(OFFSET('Hygiene Data'!$H$11,0,10*ROW('Hygiene Data'!H48))="","",OFFSET('Hygiene Data'!$H$11,0,10*ROW('Hygiene Data'!H48)))</f>
        <v/>
      </c>
      <c r="EB54" s="400" t="str">
        <f ca="1">+IF(OFFSET('Hygiene Data'!$H$12,0,10*ROW('Hygiene Data'!H48))="","",OFFSET('Hygiene Data'!$H$12,0,10*ROW('Hygiene Data'!H48)))</f>
        <v/>
      </c>
      <c r="EC54" s="400" t="str">
        <f ca="1">+IF(OFFSET('Hygiene Data'!$H$13,0,10*ROW('Hygiene Data'!H48))="","",OFFSET('Hygiene Data'!$H$13,0,10*ROW('Hygiene Data'!H48)))</f>
        <v/>
      </c>
      <c r="ED54" s="400" t="str">
        <f ca="1">+IF(OFFSET('Hygiene Data'!$I$11,0,10*ROW('Hygiene Data'!I48))="","",OFFSET('Hygiene Data'!$I$11,0,10*ROW('Hygiene Data'!I48)))</f>
        <v/>
      </c>
      <c r="EE54" s="400" t="str">
        <f ca="1">+IF(OFFSET('Hygiene Data'!$I$12,0,10*ROW('Hygiene Data'!I48))="","",OFFSET('Hygiene Data'!$I$12,0,10*ROW('Hygiene Data'!I48)))</f>
        <v/>
      </c>
      <c r="EF54" s="400" t="str">
        <f ca="1">+IF(OFFSET('Hygiene Data'!$I$13,0,10*ROW('Hygiene Data'!I48))="","",OFFSET('Hygiene Data'!$I$13,0,10*ROW('Hygiene Data'!I48)))</f>
        <v/>
      </c>
    </row>
    <row r="55" spans="1:136" x14ac:dyDescent="0.25">
      <c r="A55" s="509" t="str">
        <f ca="1">+IF(OFFSET('Water Data'!$B$2,0,10*ROW('Water Data'!E49))="","",OFFSET('Water Data'!$B$2,0,10*ROW('Water Data'!E49)))</f>
        <v/>
      </c>
      <c r="B55" s="50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36" t="str">
        <f t="shared" ca="1" si="0"/>
        <v/>
      </c>
      <c r="D55" s="53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3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3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3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3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3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3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3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3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3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3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3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3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3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3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3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3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3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3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3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3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3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3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3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3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3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3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3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3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3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3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3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3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3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3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3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3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3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3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3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3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3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3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3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3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3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3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3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3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1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3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3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3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3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3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3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3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3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3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3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3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3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3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3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3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3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400" t="str">
        <f ca="1">+IF(OFFSET('Water Data'!$D$27,0,10*ROW('Water Data'!D49))="","",OFFSET('Water Data'!$D$27,0,10*ROW('Water Data'!D49)))</f>
        <v/>
      </c>
      <c r="BT55" s="400" t="str">
        <f ca="1">+IF(OFFSET('Water Data'!$D$28,0,10*ROW('Water Data'!D49))="","",OFFSET('Water Data'!$D$28,0,10*ROW('Water Data'!D49)))</f>
        <v/>
      </c>
      <c r="BU55" s="400" t="str">
        <f ca="1">+IF(OFFSET('Water Data'!$D$29,0,10*ROW('Water Data'!D49))="","",OFFSET('Water Data'!$D$29,0,10*ROW('Water Data'!D49)))</f>
        <v/>
      </c>
      <c r="BV55" s="400" t="str">
        <f ca="1">+IF(OFFSET('Water Data'!$E$27,0,10*ROW('Water Data'!E49))="","",OFFSET('Water Data'!$E$27,0,10*ROW('Water Data'!E49)))</f>
        <v/>
      </c>
      <c r="BW55" s="400" t="str">
        <f ca="1">+IF(OFFSET('Water Data'!$E$28,0,10*ROW('Water Data'!E49))="","",OFFSET('Water Data'!$E$28,0,10*ROW('Water Data'!E49)))</f>
        <v/>
      </c>
      <c r="BX55" s="400" t="str">
        <f ca="1">+IF(OFFSET('Water Data'!$E$29,0,10*ROW('Water Data'!E49))="","",OFFSET('Water Data'!$E$29,0,10*ROW('Water Data'!E49)))</f>
        <v/>
      </c>
      <c r="BY55" s="400" t="str">
        <f ca="1">+IF(OFFSET('Water Data'!$F$27,0,10*ROW('Water Data'!F49))="","",OFFSET('Water Data'!$F$27,0,10*ROW('Water Data'!F49)))</f>
        <v/>
      </c>
      <c r="BZ55" s="400" t="str">
        <f ca="1">+IF(OFFSET('Water Data'!$F$28,0,10*ROW('Water Data'!F49))="","",OFFSET('Water Data'!$F$28,0,10*ROW('Water Data'!F49)))</f>
        <v/>
      </c>
      <c r="CA55" s="400" t="str">
        <f ca="1">+IF(OFFSET('Water Data'!$F$29,0,10*ROW('Water Data'!F49))="","",OFFSET('Water Data'!$F$29,0,10*ROW('Water Data'!F49)))</f>
        <v/>
      </c>
      <c r="CB55" s="400" t="str">
        <f ca="1">+IF(OFFSET('Water Data'!$G$27,0,10*ROW('Water Data'!G49))="","",OFFSET('Water Data'!$G$27,0,10*ROW('Water Data'!G49)))</f>
        <v/>
      </c>
      <c r="CC55" s="400" t="str">
        <f ca="1">+IF(OFFSET('Water Data'!$G$28,0,10*ROW('Water Data'!G49))="","",OFFSET('Water Data'!$G$28,0,10*ROW('Water Data'!G49)))</f>
        <v/>
      </c>
      <c r="CD55" s="400" t="str">
        <f ca="1">+IF(OFFSET('Water Data'!$G$29,0,10*ROW('Water Data'!G49))="","",OFFSET('Water Data'!$G$29,0,10*ROW('Water Data'!G49)))</f>
        <v/>
      </c>
      <c r="CE55" s="400" t="str">
        <f ca="1">+IF(OFFSET('Water Data'!$H$27,0,10*ROW('Water Data'!H49))="","",OFFSET('Water Data'!$H$27,0,10*ROW('Water Data'!H49)))</f>
        <v/>
      </c>
      <c r="CF55" s="400" t="str">
        <f ca="1">+IF(OFFSET('Water Data'!$H$28,0,10*ROW('Water Data'!H49))="","",OFFSET('Water Data'!$H$28,0,10*ROW('Water Data'!H49)))</f>
        <v/>
      </c>
      <c r="CG55" s="400" t="str">
        <f ca="1">+IF(OFFSET('Water Data'!$H$29,0,10*ROW('Water Data'!H49))="","",OFFSET('Water Data'!$H$29,0,10*ROW('Water Data'!H49)))</f>
        <v/>
      </c>
      <c r="CH55" s="400" t="str">
        <f ca="1">+IF(OFFSET('Water Data'!$I$27,0,10*ROW('Water Data'!I49))="","",OFFSET('Water Data'!$I$27,0,10*ROW('Water Data'!I49)))</f>
        <v/>
      </c>
      <c r="CI55" s="400" t="str">
        <f ca="1">+IF(OFFSET('Water Data'!$I$28,0,10*ROW('Water Data'!I49))="","",OFFSET('Water Data'!$I$28,0,10*ROW('Water Data'!I49)))</f>
        <v/>
      </c>
      <c r="CJ55" s="400" t="str">
        <f ca="1">+IF(OFFSET('Water Data'!$I$29,0,10*ROW('Water Data'!I49))="","",OFFSET('Water Data'!$I$29,0,10*ROW('Water Data'!I49)))</f>
        <v/>
      </c>
      <c r="CK55" s="400" t="str">
        <f ca="1">+IF(OFFSET('Sanitation Data'!$D$28,0,10*ROW('Sanitation Data'!D49))="","",OFFSET('Sanitation Data'!$D$28,0,10*ROW('Sanitation Data'!D49)))</f>
        <v/>
      </c>
      <c r="CL55" s="400" t="str">
        <f ca="1">+IF(OFFSET('Sanitation Data'!$D$29,0,10*ROW('Sanitation Data'!D49))="","",OFFSET('Sanitation Data'!$D$29,0,10*ROW('Sanitation Data'!D49)))</f>
        <v/>
      </c>
      <c r="CM55" s="400" t="str">
        <f ca="1">+IF(OFFSET('Sanitation Data'!$D$30,0,10*ROW('Sanitation Data'!D49))="","",OFFSET('Sanitation Data'!$D$30,0,10*ROW('Sanitation Data'!D49)))</f>
        <v/>
      </c>
      <c r="CN55" s="400" t="str">
        <f ca="1">+IF(OFFSET('Sanitation Data'!$D$31,0,10*ROW('Sanitation Data'!D49))="","",OFFSET('Sanitation Data'!$D$31,0,10*ROW('Sanitation Data'!D49)))</f>
        <v/>
      </c>
      <c r="CO55" s="400" t="str">
        <f ca="1">+IF(OFFSET('Sanitation Data'!$D$32,0,10*ROW('Sanitation Data'!D49))="","",OFFSET('Sanitation Data'!$D$32,0,10*ROW('Sanitation Data'!D49)))</f>
        <v/>
      </c>
      <c r="CP55" s="400" t="str">
        <f ca="1">+IF(OFFSET('Sanitation Data'!$E$28,0,10*ROW('Sanitation Data'!E49))="","",OFFSET('Sanitation Data'!$E$28,0,10*ROW('Sanitation Data'!E49)))</f>
        <v/>
      </c>
      <c r="CQ55" s="400" t="str">
        <f ca="1">+IF(OFFSET('Sanitation Data'!$E$29,0,10*ROW('Sanitation Data'!E49))="","",OFFSET('Sanitation Data'!$E$29,0,10*ROW('Sanitation Data'!E49)))</f>
        <v/>
      </c>
      <c r="CR55" s="400" t="str">
        <f ca="1">+IF(OFFSET('Sanitation Data'!$E$30,0,10*ROW('Sanitation Data'!E49))="","",OFFSET('Sanitation Data'!$E$30,0,10*ROW('Sanitation Data'!E49)))</f>
        <v/>
      </c>
      <c r="CS55" s="400" t="str">
        <f ca="1">+IF(OFFSET('Sanitation Data'!$E$31,0,10*ROW('Sanitation Data'!E49))="","",OFFSET('Sanitation Data'!$E$31,0,10*ROW('Sanitation Data'!E49)))</f>
        <v/>
      </c>
      <c r="CT55" s="400" t="str">
        <f ca="1">+IF(OFFSET('Sanitation Data'!$E$32,0,10*ROW('Sanitation Data'!E49))="","",OFFSET('Sanitation Data'!$E$32,0,10*ROW('Sanitation Data'!E49)))</f>
        <v/>
      </c>
      <c r="CU55" s="400" t="str">
        <f ca="1">+IF(OFFSET('Sanitation Data'!$F$28,0,10*ROW('Sanitation Data'!F49))="","",OFFSET('Sanitation Data'!$F$28,0,10*ROW('Sanitation Data'!F49)))</f>
        <v/>
      </c>
      <c r="CV55" s="400" t="str">
        <f ca="1">+IF(OFFSET('Sanitation Data'!$F$29,0,10*ROW('Sanitation Data'!F49))="","",OFFSET('Sanitation Data'!$F$29,0,10*ROW('Sanitation Data'!F49)))</f>
        <v/>
      </c>
      <c r="CW55" s="400" t="str">
        <f ca="1">+IF(OFFSET('Sanitation Data'!$F$30,0,10*ROW('Sanitation Data'!F49))="","",OFFSET('Sanitation Data'!$F$30,0,10*ROW('Sanitation Data'!F49)))</f>
        <v/>
      </c>
      <c r="CX55" s="400" t="str">
        <f ca="1">+IF(OFFSET('Sanitation Data'!$F$31,0,10*ROW('Sanitation Data'!F49))="","",OFFSET('Sanitation Data'!$F$31,0,10*ROW('Sanitation Data'!F49)))</f>
        <v/>
      </c>
      <c r="CY55" s="400" t="str">
        <f ca="1">+IF(OFFSET('Sanitation Data'!$F$32,0,10*ROW('Sanitation Data'!F49))="","",OFFSET('Sanitation Data'!$F$32,0,10*ROW('Sanitation Data'!F49)))</f>
        <v/>
      </c>
      <c r="CZ55" s="400" t="str">
        <f ca="1">+IF(OFFSET('Sanitation Data'!$G$28,0,10*ROW('Sanitation Data'!G49))="","",OFFSET('Sanitation Data'!$G$28,0,10*ROW('Sanitation Data'!G49)))</f>
        <v/>
      </c>
      <c r="DA55" s="400" t="str">
        <f ca="1">+IF(OFFSET('Sanitation Data'!$G$29,0,10*ROW('Sanitation Data'!G49))="","",OFFSET('Sanitation Data'!$G$29,0,10*ROW('Sanitation Data'!G49)))</f>
        <v/>
      </c>
      <c r="DB55" s="400" t="str">
        <f ca="1">+IF(OFFSET('Sanitation Data'!$G$30,0,10*ROW('Sanitation Data'!G49))="","",OFFSET('Sanitation Data'!$G$30,0,10*ROW('Sanitation Data'!G49)))</f>
        <v/>
      </c>
      <c r="DC55" s="400" t="str">
        <f ca="1">+IF(OFFSET('Sanitation Data'!$G$31,0,10*ROW('Sanitation Data'!G49))="","",OFFSET('Sanitation Data'!$G$31,0,10*ROW('Sanitation Data'!G49)))</f>
        <v/>
      </c>
      <c r="DD55" s="400" t="str">
        <f ca="1">+IF(OFFSET('Sanitation Data'!$G$32,0,10*ROW('Sanitation Data'!G49))="","",OFFSET('Sanitation Data'!$G$32,0,10*ROW('Sanitation Data'!G49)))</f>
        <v/>
      </c>
      <c r="DE55" s="400" t="str">
        <f ca="1">+IF(OFFSET('Sanitation Data'!$H$28,0,10*ROW('Sanitation Data'!H49))="","",OFFSET('Sanitation Data'!$H$28,0,10*ROW('Sanitation Data'!H49)))</f>
        <v/>
      </c>
      <c r="DF55" s="400" t="str">
        <f ca="1">+IF(OFFSET('Sanitation Data'!$H$29,0,10*ROW('Sanitation Data'!H49))="","",OFFSET('Sanitation Data'!$H$29,0,10*ROW('Sanitation Data'!H49)))</f>
        <v/>
      </c>
      <c r="DG55" s="400" t="str">
        <f ca="1">+IF(OFFSET('Sanitation Data'!$H$30,0,10*ROW('Sanitation Data'!H49))="","",OFFSET('Sanitation Data'!$H$30,0,10*ROW('Sanitation Data'!H49)))</f>
        <v/>
      </c>
      <c r="DH55" s="400" t="str">
        <f ca="1">+IF(OFFSET('Sanitation Data'!$H$31,0,10*ROW('Sanitation Data'!H49))="","",OFFSET('Sanitation Data'!$H$31,0,10*ROW('Sanitation Data'!H49)))</f>
        <v/>
      </c>
      <c r="DI55" s="400" t="str">
        <f ca="1">+IF(OFFSET('Sanitation Data'!$H$32,0,10*ROW('Sanitation Data'!H49))="","",OFFSET('Sanitation Data'!$H$32,0,10*ROW('Sanitation Data'!H49)))</f>
        <v/>
      </c>
      <c r="DJ55" s="400" t="str">
        <f ca="1">+IF(OFFSET('Sanitation Data'!$I$28,0,10*ROW('Sanitation Data'!I49))="","",OFFSET('Sanitation Data'!$I$28,0,10*ROW('Sanitation Data'!I49)))</f>
        <v/>
      </c>
      <c r="DK55" s="400" t="str">
        <f ca="1">+IF(OFFSET('Sanitation Data'!$I$29,0,10*ROW('Sanitation Data'!I49))="","",OFFSET('Sanitation Data'!$I$29,0,10*ROW('Sanitation Data'!I49)))</f>
        <v/>
      </c>
      <c r="DL55" s="400" t="str">
        <f ca="1">+IF(OFFSET('Sanitation Data'!$I$30,0,10*ROW('Sanitation Data'!I49))="","",OFFSET('Sanitation Data'!$I$30,0,10*ROW('Sanitation Data'!I49)))</f>
        <v/>
      </c>
      <c r="DM55" s="400" t="str">
        <f ca="1">+IF(OFFSET('Sanitation Data'!$I$31,0,10*ROW('Sanitation Data'!I49))="","",OFFSET('Sanitation Data'!$I$31,0,10*ROW('Sanitation Data'!I49)))</f>
        <v/>
      </c>
      <c r="DN55" s="400" t="str">
        <f ca="1">+IF(OFFSET('Sanitation Data'!$I$32,0,10*ROW('Sanitation Data'!I49))="","",OFFSET('Sanitation Data'!$I$32,0,10*ROW('Sanitation Data'!I49)))</f>
        <v/>
      </c>
      <c r="DO55" s="400" t="str">
        <f ca="1">+IF(OFFSET('Hygiene Data'!$D$11,0,10*ROW('Hygiene Data'!D49))="","",OFFSET('Hygiene Data'!$D$11,0,10*ROW('Hygiene Data'!D49)))</f>
        <v/>
      </c>
      <c r="DP55" s="400" t="str">
        <f ca="1">+IF(OFFSET('Hygiene Data'!$D$12,0,10*ROW('Hygiene Data'!D49))="","",OFFSET('Hygiene Data'!$D$12,0,10*ROW('Hygiene Data'!D49)))</f>
        <v/>
      </c>
      <c r="DQ55" s="400" t="str">
        <f ca="1">+IF(OFFSET('Hygiene Data'!$D$13,0,10*ROW('Hygiene Data'!D49))="","",OFFSET('Hygiene Data'!$D$13,0,10*ROW('Hygiene Data'!D49)))</f>
        <v/>
      </c>
      <c r="DR55" s="400" t="str">
        <f ca="1">+IF(OFFSET('Hygiene Data'!$E$11,0,10*ROW('Hygiene Data'!E49))="","",OFFSET('Hygiene Data'!$E$11,0,10*ROW('Hygiene Data'!E49)))</f>
        <v/>
      </c>
      <c r="DS55" s="400" t="str">
        <f ca="1">+IF(OFFSET('Hygiene Data'!$E$12,0,10*ROW('Hygiene Data'!E49))="","",OFFSET('Hygiene Data'!$E$12,0,10*ROW('Hygiene Data'!E49)))</f>
        <v/>
      </c>
      <c r="DT55" s="400" t="str">
        <f ca="1">+IF(OFFSET('Hygiene Data'!$E$13,0,10*ROW('Hygiene Data'!E49))="","",OFFSET('Hygiene Data'!$E$13,0,10*ROW('Hygiene Data'!E49)))</f>
        <v/>
      </c>
      <c r="DU55" s="400" t="str">
        <f ca="1">+IF(OFFSET('Hygiene Data'!$F$11,0,10*ROW('Hygiene Data'!F49))="","",OFFSET('Hygiene Data'!$F$11,0,10*ROW('Hygiene Data'!F49)))</f>
        <v/>
      </c>
      <c r="DV55" s="400" t="str">
        <f ca="1">+IF(OFFSET('Hygiene Data'!$F$12,0,10*ROW('Hygiene Data'!F49))="","",OFFSET('Hygiene Data'!$F$12,0,10*ROW('Hygiene Data'!F49)))</f>
        <v/>
      </c>
      <c r="DW55" s="400" t="str">
        <f ca="1">+IF(OFFSET('Hygiene Data'!$F$13,0,10*ROW('Hygiene Data'!F49))="","",OFFSET('Hygiene Data'!$F$13,0,10*ROW('Hygiene Data'!F49)))</f>
        <v/>
      </c>
      <c r="DX55" s="400" t="str">
        <f ca="1">+IF(OFFSET('Hygiene Data'!$G$11,0,10*ROW('Hygiene Data'!G49))="","",OFFSET('Hygiene Data'!$G$11,0,10*ROW('Hygiene Data'!G49)))</f>
        <v/>
      </c>
      <c r="DY55" s="400" t="str">
        <f ca="1">+IF(OFFSET('Hygiene Data'!$G$12,0,10*ROW('Hygiene Data'!G49))="","",OFFSET('Hygiene Data'!$G$12,0,10*ROW('Hygiene Data'!G49)))</f>
        <v/>
      </c>
      <c r="DZ55" s="400" t="str">
        <f ca="1">+IF(OFFSET('Hygiene Data'!$G$13,0,10*ROW('Hygiene Data'!G49))="","",OFFSET('Hygiene Data'!$G$13,0,10*ROW('Hygiene Data'!G49)))</f>
        <v/>
      </c>
      <c r="EA55" s="400" t="str">
        <f ca="1">+IF(OFFSET('Hygiene Data'!$H$11,0,10*ROW('Hygiene Data'!H49))="","",OFFSET('Hygiene Data'!$H$11,0,10*ROW('Hygiene Data'!H49)))</f>
        <v/>
      </c>
      <c r="EB55" s="400" t="str">
        <f ca="1">+IF(OFFSET('Hygiene Data'!$H$12,0,10*ROW('Hygiene Data'!H49))="","",OFFSET('Hygiene Data'!$H$12,0,10*ROW('Hygiene Data'!H49)))</f>
        <v/>
      </c>
      <c r="EC55" s="400" t="str">
        <f ca="1">+IF(OFFSET('Hygiene Data'!$H$13,0,10*ROW('Hygiene Data'!H49))="","",OFFSET('Hygiene Data'!$H$13,0,10*ROW('Hygiene Data'!H49)))</f>
        <v/>
      </c>
      <c r="ED55" s="400" t="str">
        <f ca="1">+IF(OFFSET('Hygiene Data'!$I$11,0,10*ROW('Hygiene Data'!I49))="","",OFFSET('Hygiene Data'!$I$11,0,10*ROW('Hygiene Data'!I49)))</f>
        <v/>
      </c>
      <c r="EE55" s="400" t="str">
        <f ca="1">+IF(OFFSET('Hygiene Data'!$I$12,0,10*ROW('Hygiene Data'!I49))="","",OFFSET('Hygiene Data'!$I$12,0,10*ROW('Hygiene Data'!I49)))</f>
        <v/>
      </c>
      <c r="EF55" s="400" t="str">
        <f ca="1">+IF(OFFSET('Hygiene Data'!$I$13,0,10*ROW('Hygiene Data'!I49))="","",OFFSET('Hygiene Data'!$I$13,0,10*ROW('Hygiene Data'!I49)))</f>
        <v/>
      </c>
    </row>
    <row r="56" spans="1:136" x14ac:dyDescent="0.25">
      <c r="A56" s="509" t="str">
        <f ca="1">+IF(OFFSET('Water Data'!$B$2,0,10*ROW('Water Data'!E50))="","",OFFSET('Water Data'!$B$2,0,10*ROW('Water Data'!E50)))</f>
        <v/>
      </c>
      <c r="B56" s="50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36" t="str">
        <f t="shared" ca="1" si="0"/>
        <v/>
      </c>
      <c r="D56" s="53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3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3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3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3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3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3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3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3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3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3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3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3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3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3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3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3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3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3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3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3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3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3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3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3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3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3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3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3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3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3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3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3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3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3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3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3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3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3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3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3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3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3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3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3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3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3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3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3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1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3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3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3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3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3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3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3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3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3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3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3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3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3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3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3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3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400" t="str">
        <f ca="1">+IF(OFFSET('Water Data'!$D$27,0,10*ROW('Water Data'!D50))="","",OFFSET('Water Data'!$D$27,0,10*ROW('Water Data'!D50)))</f>
        <v/>
      </c>
      <c r="BT56" s="400" t="str">
        <f ca="1">+IF(OFFSET('Water Data'!$D$28,0,10*ROW('Water Data'!D50))="","",OFFSET('Water Data'!$D$28,0,10*ROW('Water Data'!D50)))</f>
        <v/>
      </c>
      <c r="BU56" s="400" t="str">
        <f ca="1">+IF(OFFSET('Water Data'!$D$29,0,10*ROW('Water Data'!D50))="","",OFFSET('Water Data'!$D$29,0,10*ROW('Water Data'!D50)))</f>
        <v/>
      </c>
      <c r="BV56" s="400" t="str">
        <f ca="1">+IF(OFFSET('Water Data'!$E$27,0,10*ROW('Water Data'!E50))="","",OFFSET('Water Data'!$E$27,0,10*ROW('Water Data'!E50)))</f>
        <v/>
      </c>
      <c r="BW56" s="400" t="str">
        <f ca="1">+IF(OFFSET('Water Data'!$E$28,0,10*ROW('Water Data'!E50))="","",OFFSET('Water Data'!$E$28,0,10*ROW('Water Data'!E50)))</f>
        <v/>
      </c>
      <c r="BX56" s="400" t="str">
        <f ca="1">+IF(OFFSET('Water Data'!$E$29,0,10*ROW('Water Data'!E50))="","",OFFSET('Water Data'!$E$29,0,10*ROW('Water Data'!E50)))</f>
        <v/>
      </c>
      <c r="BY56" s="400" t="str">
        <f ca="1">+IF(OFFSET('Water Data'!$F$27,0,10*ROW('Water Data'!F50))="","",OFFSET('Water Data'!$F$27,0,10*ROW('Water Data'!F50)))</f>
        <v/>
      </c>
      <c r="BZ56" s="400" t="str">
        <f ca="1">+IF(OFFSET('Water Data'!$F$28,0,10*ROW('Water Data'!F50))="","",OFFSET('Water Data'!$F$28,0,10*ROW('Water Data'!F50)))</f>
        <v/>
      </c>
      <c r="CA56" s="400" t="str">
        <f ca="1">+IF(OFFSET('Water Data'!$F$29,0,10*ROW('Water Data'!F50))="","",OFFSET('Water Data'!$F$29,0,10*ROW('Water Data'!F50)))</f>
        <v/>
      </c>
      <c r="CB56" s="400" t="str">
        <f ca="1">+IF(OFFSET('Water Data'!$G$27,0,10*ROW('Water Data'!G50))="","",OFFSET('Water Data'!$G$27,0,10*ROW('Water Data'!G50)))</f>
        <v/>
      </c>
      <c r="CC56" s="400" t="str">
        <f ca="1">+IF(OFFSET('Water Data'!$G$28,0,10*ROW('Water Data'!G50))="","",OFFSET('Water Data'!$G$28,0,10*ROW('Water Data'!G50)))</f>
        <v/>
      </c>
      <c r="CD56" s="400" t="str">
        <f ca="1">+IF(OFFSET('Water Data'!$G$29,0,10*ROW('Water Data'!G50))="","",OFFSET('Water Data'!$G$29,0,10*ROW('Water Data'!G50)))</f>
        <v/>
      </c>
      <c r="CE56" s="400" t="str">
        <f ca="1">+IF(OFFSET('Water Data'!$H$27,0,10*ROW('Water Data'!H50))="","",OFFSET('Water Data'!$H$27,0,10*ROW('Water Data'!H50)))</f>
        <v/>
      </c>
      <c r="CF56" s="400" t="str">
        <f ca="1">+IF(OFFSET('Water Data'!$H$28,0,10*ROW('Water Data'!H50))="","",OFFSET('Water Data'!$H$28,0,10*ROW('Water Data'!H50)))</f>
        <v/>
      </c>
      <c r="CG56" s="400" t="str">
        <f ca="1">+IF(OFFSET('Water Data'!$H$29,0,10*ROW('Water Data'!H50))="","",OFFSET('Water Data'!$H$29,0,10*ROW('Water Data'!H50)))</f>
        <v/>
      </c>
      <c r="CH56" s="400" t="str">
        <f ca="1">+IF(OFFSET('Water Data'!$I$27,0,10*ROW('Water Data'!I50))="","",OFFSET('Water Data'!$I$27,0,10*ROW('Water Data'!I50)))</f>
        <v/>
      </c>
      <c r="CI56" s="400" t="str">
        <f ca="1">+IF(OFFSET('Water Data'!$I$28,0,10*ROW('Water Data'!I50))="","",OFFSET('Water Data'!$I$28,0,10*ROW('Water Data'!I50)))</f>
        <v/>
      </c>
      <c r="CJ56" s="400" t="str">
        <f ca="1">+IF(OFFSET('Water Data'!$I$29,0,10*ROW('Water Data'!I50))="","",OFFSET('Water Data'!$I$29,0,10*ROW('Water Data'!I50)))</f>
        <v/>
      </c>
      <c r="CK56" s="400" t="str">
        <f ca="1">+IF(OFFSET('Sanitation Data'!$D$28,0,10*ROW('Sanitation Data'!D50))="","",OFFSET('Sanitation Data'!$D$28,0,10*ROW('Sanitation Data'!D50)))</f>
        <v/>
      </c>
      <c r="CL56" s="400" t="str">
        <f ca="1">+IF(OFFSET('Sanitation Data'!$D$29,0,10*ROW('Sanitation Data'!D50))="","",OFFSET('Sanitation Data'!$D$29,0,10*ROW('Sanitation Data'!D50)))</f>
        <v/>
      </c>
      <c r="CM56" s="400" t="str">
        <f ca="1">+IF(OFFSET('Sanitation Data'!$D$30,0,10*ROW('Sanitation Data'!D50))="","",OFFSET('Sanitation Data'!$D$30,0,10*ROW('Sanitation Data'!D50)))</f>
        <v/>
      </c>
      <c r="CN56" s="400" t="str">
        <f ca="1">+IF(OFFSET('Sanitation Data'!$D$31,0,10*ROW('Sanitation Data'!D50))="","",OFFSET('Sanitation Data'!$D$31,0,10*ROW('Sanitation Data'!D50)))</f>
        <v/>
      </c>
      <c r="CO56" s="400" t="str">
        <f ca="1">+IF(OFFSET('Sanitation Data'!$D$32,0,10*ROW('Sanitation Data'!D50))="","",OFFSET('Sanitation Data'!$D$32,0,10*ROW('Sanitation Data'!D50)))</f>
        <v/>
      </c>
      <c r="CP56" s="400" t="str">
        <f ca="1">+IF(OFFSET('Sanitation Data'!$E$28,0,10*ROW('Sanitation Data'!E50))="","",OFFSET('Sanitation Data'!$E$28,0,10*ROW('Sanitation Data'!E50)))</f>
        <v/>
      </c>
      <c r="CQ56" s="400" t="str">
        <f ca="1">+IF(OFFSET('Sanitation Data'!$E$29,0,10*ROW('Sanitation Data'!E50))="","",OFFSET('Sanitation Data'!$E$29,0,10*ROW('Sanitation Data'!E50)))</f>
        <v/>
      </c>
      <c r="CR56" s="400" t="str">
        <f ca="1">+IF(OFFSET('Sanitation Data'!$E$30,0,10*ROW('Sanitation Data'!E50))="","",OFFSET('Sanitation Data'!$E$30,0,10*ROW('Sanitation Data'!E50)))</f>
        <v/>
      </c>
      <c r="CS56" s="400" t="str">
        <f ca="1">+IF(OFFSET('Sanitation Data'!$E$31,0,10*ROW('Sanitation Data'!E50))="","",OFFSET('Sanitation Data'!$E$31,0,10*ROW('Sanitation Data'!E50)))</f>
        <v/>
      </c>
      <c r="CT56" s="400" t="str">
        <f ca="1">+IF(OFFSET('Sanitation Data'!$E$32,0,10*ROW('Sanitation Data'!E50))="","",OFFSET('Sanitation Data'!$E$32,0,10*ROW('Sanitation Data'!E50)))</f>
        <v/>
      </c>
      <c r="CU56" s="400" t="str">
        <f ca="1">+IF(OFFSET('Sanitation Data'!$F$28,0,10*ROW('Sanitation Data'!F50))="","",OFFSET('Sanitation Data'!$F$28,0,10*ROW('Sanitation Data'!F50)))</f>
        <v/>
      </c>
      <c r="CV56" s="400" t="str">
        <f ca="1">+IF(OFFSET('Sanitation Data'!$F$29,0,10*ROW('Sanitation Data'!F50))="","",OFFSET('Sanitation Data'!$F$29,0,10*ROW('Sanitation Data'!F50)))</f>
        <v/>
      </c>
      <c r="CW56" s="400" t="str">
        <f ca="1">+IF(OFFSET('Sanitation Data'!$F$30,0,10*ROW('Sanitation Data'!F50))="","",OFFSET('Sanitation Data'!$F$30,0,10*ROW('Sanitation Data'!F50)))</f>
        <v/>
      </c>
      <c r="CX56" s="400" t="str">
        <f ca="1">+IF(OFFSET('Sanitation Data'!$F$31,0,10*ROW('Sanitation Data'!F50))="","",OFFSET('Sanitation Data'!$F$31,0,10*ROW('Sanitation Data'!F50)))</f>
        <v/>
      </c>
      <c r="CY56" s="400" t="str">
        <f ca="1">+IF(OFFSET('Sanitation Data'!$F$32,0,10*ROW('Sanitation Data'!F50))="","",OFFSET('Sanitation Data'!$F$32,0,10*ROW('Sanitation Data'!F50)))</f>
        <v/>
      </c>
      <c r="CZ56" s="400" t="str">
        <f ca="1">+IF(OFFSET('Sanitation Data'!$G$28,0,10*ROW('Sanitation Data'!G50))="","",OFFSET('Sanitation Data'!$G$28,0,10*ROW('Sanitation Data'!G50)))</f>
        <v/>
      </c>
      <c r="DA56" s="400" t="str">
        <f ca="1">+IF(OFFSET('Sanitation Data'!$G$29,0,10*ROW('Sanitation Data'!G50))="","",OFFSET('Sanitation Data'!$G$29,0,10*ROW('Sanitation Data'!G50)))</f>
        <v/>
      </c>
      <c r="DB56" s="400" t="str">
        <f ca="1">+IF(OFFSET('Sanitation Data'!$G$30,0,10*ROW('Sanitation Data'!G50))="","",OFFSET('Sanitation Data'!$G$30,0,10*ROW('Sanitation Data'!G50)))</f>
        <v/>
      </c>
      <c r="DC56" s="400" t="str">
        <f ca="1">+IF(OFFSET('Sanitation Data'!$G$31,0,10*ROW('Sanitation Data'!G50))="","",OFFSET('Sanitation Data'!$G$31,0,10*ROW('Sanitation Data'!G50)))</f>
        <v/>
      </c>
      <c r="DD56" s="400" t="str">
        <f ca="1">+IF(OFFSET('Sanitation Data'!$G$32,0,10*ROW('Sanitation Data'!G50))="","",OFFSET('Sanitation Data'!$G$32,0,10*ROW('Sanitation Data'!G50)))</f>
        <v/>
      </c>
      <c r="DE56" s="400" t="str">
        <f ca="1">+IF(OFFSET('Sanitation Data'!$H$28,0,10*ROW('Sanitation Data'!H50))="","",OFFSET('Sanitation Data'!$H$28,0,10*ROW('Sanitation Data'!H50)))</f>
        <v/>
      </c>
      <c r="DF56" s="400" t="str">
        <f ca="1">+IF(OFFSET('Sanitation Data'!$H$29,0,10*ROW('Sanitation Data'!H50))="","",OFFSET('Sanitation Data'!$H$29,0,10*ROW('Sanitation Data'!H50)))</f>
        <v/>
      </c>
      <c r="DG56" s="400" t="str">
        <f ca="1">+IF(OFFSET('Sanitation Data'!$H$30,0,10*ROW('Sanitation Data'!H50))="","",OFFSET('Sanitation Data'!$H$30,0,10*ROW('Sanitation Data'!H50)))</f>
        <v/>
      </c>
      <c r="DH56" s="400" t="str">
        <f ca="1">+IF(OFFSET('Sanitation Data'!$H$31,0,10*ROW('Sanitation Data'!H50))="","",OFFSET('Sanitation Data'!$H$31,0,10*ROW('Sanitation Data'!H50)))</f>
        <v/>
      </c>
      <c r="DI56" s="400" t="str">
        <f ca="1">+IF(OFFSET('Sanitation Data'!$H$32,0,10*ROW('Sanitation Data'!H50))="","",OFFSET('Sanitation Data'!$H$32,0,10*ROW('Sanitation Data'!H50)))</f>
        <v/>
      </c>
      <c r="DJ56" s="400" t="str">
        <f ca="1">+IF(OFFSET('Sanitation Data'!$I$28,0,10*ROW('Sanitation Data'!I50))="","",OFFSET('Sanitation Data'!$I$28,0,10*ROW('Sanitation Data'!I50)))</f>
        <v/>
      </c>
      <c r="DK56" s="400" t="str">
        <f ca="1">+IF(OFFSET('Sanitation Data'!$I$29,0,10*ROW('Sanitation Data'!I50))="","",OFFSET('Sanitation Data'!$I$29,0,10*ROW('Sanitation Data'!I50)))</f>
        <v/>
      </c>
      <c r="DL56" s="400" t="str">
        <f ca="1">+IF(OFFSET('Sanitation Data'!$I$30,0,10*ROW('Sanitation Data'!I50))="","",OFFSET('Sanitation Data'!$I$30,0,10*ROW('Sanitation Data'!I50)))</f>
        <v/>
      </c>
      <c r="DM56" s="400" t="str">
        <f ca="1">+IF(OFFSET('Sanitation Data'!$I$31,0,10*ROW('Sanitation Data'!I50))="","",OFFSET('Sanitation Data'!$I$31,0,10*ROW('Sanitation Data'!I50)))</f>
        <v/>
      </c>
      <c r="DN56" s="400" t="str">
        <f ca="1">+IF(OFFSET('Sanitation Data'!$I$32,0,10*ROW('Sanitation Data'!I50))="","",OFFSET('Sanitation Data'!$I$32,0,10*ROW('Sanitation Data'!I50)))</f>
        <v/>
      </c>
      <c r="DO56" s="400" t="str">
        <f ca="1">+IF(OFFSET('Hygiene Data'!$D$11,0,10*ROW('Hygiene Data'!D50))="","",OFFSET('Hygiene Data'!$D$11,0,10*ROW('Hygiene Data'!D50)))</f>
        <v/>
      </c>
      <c r="DP56" s="400" t="str">
        <f ca="1">+IF(OFFSET('Hygiene Data'!$D$12,0,10*ROW('Hygiene Data'!D50))="","",OFFSET('Hygiene Data'!$D$12,0,10*ROW('Hygiene Data'!D50)))</f>
        <v/>
      </c>
      <c r="DQ56" s="400" t="str">
        <f ca="1">+IF(OFFSET('Hygiene Data'!$D$13,0,10*ROW('Hygiene Data'!D50))="","",OFFSET('Hygiene Data'!$D$13,0,10*ROW('Hygiene Data'!D50)))</f>
        <v/>
      </c>
      <c r="DR56" s="400" t="str">
        <f ca="1">+IF(OFFSET('Hygiene Data'!$E$11,0,10*ROW('Hygiene Data'!E50))="","",OFFSET('Hygiene Data'!$E$11,0,10*ROW('Hygiene Data'!E50)))</f>
        <v/>
      </c>
      <c r="DS56" s="400" t="str">
        <f ca="1">+IF(OFFSET('Hygiene Data'!$E$12,0,10*ROW('Hygiene Data'!E50))="","",OFFSET('Hygiene Data'!$E$12,0,10*ROW('Hygiene Data'!E50)))</f>
        <v/>
      </c>
      <c r="DT56" s="400" t="str">
        <f ca="1">+IF(OFFSET('Hygiene Data'!$E$13,0,10*ROW('Hygiene Data'!E50))="","",OFFSET('Hygiene Data'!$E$13,0,10*ROW('Hygiene Data'!E50)))</f>
        <v/>
      </c>
      <c r="DU56" s="400" t="str">
        <f ca="1">+IF(OFFSET('Hygiene Data'!$F$11,0,10*ROW('Hygiene Data'!F50))="","",OFFSET('Hygiene Data'!$F$11,0,10*ROW('Hygiene Data'!F50)))</f>
        <v/>
      </c>
      <c r="DV56" s="400" t="str">
        <f ca="1">+IF(OFFSET('Hygiene Data'!$F$12,0,10*ROW('Hygiene Data'!F50))="","",OFFSET('Hygiene Data'!$F$12,0,10*ROW('Hygiene Data'!F50)))</f>
        <v/>
      </c>
      <c r="DW56" s="400" t="str">
        <f ca="1">+IF(OFFSET('Hygiene Data'!$F$13,0,10*ROW('Hygiene Data'!F50))="","",OFFSET('Hygiene Data'!$F$13,0,10*ROW('Hygiene Data'!F50)))</f>
        <v/>
      </c>
      <c r="DX56" s="400" t="str">
        <f ca="1">+IF(OFFSET('Hygiene Data'!$G$11,0,10*ROW('Hygiene Data'!G50))="","",OFFSET('Hygiene Data'!$G$11,0,10*ROW('Hygiene Data'!G50)))</f>
        <v/>
      </c>
      <c r="DY56" s="400" t="str">
        <f ca="1">+IF(OFFSET('Hygiene Data'!$G$12,0,10*ROW('Hygiene Data'!G50))="","",OFFSET('Hygiene Data'!$G$12,0,10*ROW('Hygiene Data'!G50)))</f>
        <v/>
      </c>
      <c r="DZ56" s="400" t="str">
        <f ca="1">+IF(OFFSET('Hygiene Data'!$G$13,0,10*ROW('Hygiene Data'!G50))="","",OFFSET('Hygiene Data'!$G$13,0,10*ROW('Hygiene Data'!G50)))</f>
        <v/>
      </c>
      <c r="EA56" s="400" t="str">
        <f ca="1">+IF(OFFSET('Hygiene Data'!$H$11,0,10*ROW('Hygiene Data'!H50))="","",OFFSET('Hygiene Data'!$H$11,0,10*ROW('Hygiene Data'!H50)))</f>
        <v/>
      </c>
      <c r="EB56" s="400" t="str">
        <f ca="1">+IF(OFFSET('Hygiene Data'!$H$12,0,10*ROW('Hygiene Data'!H50))="","",OFFSET('Hygiene Data'!$H$12,0,10*ROW('Hygiene Data'!H50)))</f>
        <v/>
      </c>
      <c r="EC56" s="400" t="str">
        <f ca="1">+IF(OFFSET('Hygiene Data'!$H$13,0,10*ROW('Hygiene Data'!H50))="","",OFFSET('Hygiene Data'!$H$13,0,10*ROW('Hygiene Data'!H50)))</f>
        <v/>
      </c>
      <c r="ED56" s="400" t="str">
        <f ca="1">+IF(OFFSET('Hygiene Data'!$I$11,0,10*ROW('Hygiene Data'!I50))="","",OFFSET('Hygiene Data'!$I$11,0,10*ROW('Hygiene Data'!I50)))</f>
        <v/>
      </c>
      <c r="EE56" s="400" t="str">
        <f ca="1">+IF(OFFSET('Hygiene Data'!$I$12,0,10*ROW('Hygiene Data'!I50))="","",OFFSET('Hygiene Data'!$I$12,0,10*ROW('Hygiene Data'!I50)))</f>
        <v/>
      </c>
      <c r="EF56" s="400" t="str">
        <f ca="1">+IF(OFFSET('Hygiene Data'!$I$13,0,10*ROW('Hygiene Data'!I50))="","",OFFSET('Hygiene Data'!$I$13,0,10*ROW('Hygiene Data'!I50)))</f>
        <v/>
      </c>
    </row>
    <row r="57" spans="1:136" x14ac:dyDescent="0.25">
      <c r="A57" s="509" t="str">
        <f ca="1">+IF(OFFSET('Water Data'!$B$2,0,10*ROW('Water Data'!E51))="","",OFFSET('Water Data'!$B$2,0,10*ROW('Water Data'!E51)))</f>
        <v/>
      </c>
      <c r="B57" s="50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36" t="str">
        <f t="shared" ca="1" si="0"/>
        <v/>
      </c>
      <c r="D57" s="53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3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3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3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3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3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3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3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3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3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3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3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3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3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3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3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3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3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3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3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3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3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3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3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3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3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3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3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3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3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3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3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3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3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3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3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3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3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3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3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3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3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3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3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3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3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3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3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3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1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3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3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3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3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3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3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3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3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3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3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3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3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3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3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3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3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400" t="str">
        <f ca="1">+IF(OFFSET('Water Data'!$D$27,0,10*ROW('Water Data'!D51))="","",OFFSET('Water Data'!$D$27,0,10*ROW('Water Data'!D51)))</f>
        <v/>
      </c>
      <c r="BT57" s="400" t="str">
        <f ca="1">+IF(OFFSET('Water Data'!$D$28,0,10*ROW('Water Data'!D51))="","",OFFSET('Water Data'!$D$28,0,10*ROW('Water Data'!D51)))</f>
        <v/>
      </c>
      <c r="BU57" s="400" t="str">
        <f ca="1">+IF(OFFSET('Water Data'!$D$29,0,10*ROW('Water Data'!D51))="","",OFFSET('Water Data'!$D$29,0,10*ROW('Water Data'!D51)))</f>
        <v/>
      </c>
      <c r="BV57" s="400" t="str">
        <f ca="1">+IF(OFFSET('Water Data'!$E$27,0,10*ROW('Water Data'!E51))="","",OFFSET('Water Data'!$E$27,0,10*ROW('Water Data'!E51)))</f>
        <v/>
      </c>
      <c r="BW57" s="400" t="str">
        <f ca="1">+IF(OFFSET('Water Data'!$E$28,0,10*ROW('Water Data'!E51))="","",OFFSET('Water Data'!$E$28,0,10*ROW('Water Data'!E51)))</f>
        <v/>
      </c>
      <c r="BX57" s="400" t="str">
        <f ca="1">+IF(OFFSET('Water Data'!$E$29,0,10*ROW('Water Data'!E51))="","",OFFSET('Water Data'!$E$29,0,10*ROW('Water Data'!E51)))</f>
        <v/>
      </c>
      <c r="BY57" s="400" t="str">
        <f ca="1">+IF(OFFSET('Water Data'!$F$27,0,10*ROW('Water Data'!F51))="","",OFFSET('Water Data'!$F$27,0,10*ROW('Water Data'!F51)))</f>
        <v/>
      </c>
      <c r="BZ57" s="400" t="str">
        <f ca="1">+IF(OFFSET('Water Data'!$F$28,0,10*ROW('Water Data'!F51))="","",OFFSET('Water Data'!$F$28,0,10*ROW('Water Data'!F51)))</f>
        <v/>
      </c>
      <c r="CA57" s="400" t="str">
        <f ca="1">+IF(OFFSET('Water Data'!$F$29,0,10*ROW('Water Data'!F51))="","",OFFSET('Water Data'!$F$29,0,10*ROW('Water Data'!F51)))</f>
        <v/>
      </c>
      <c r="CB57" s="400" t="str">
        <f ca="1">+IF(OFFSET('Water Data'!$G$27,0,10*ROW('Water Data'!G51))="","",OFFSET('Water Data'!$G$27,0,10*ROW('Water Data'!G51)))</f>
        <v/>
      </c>
      <c r="CC57" s="400" t="str">
        <f ca="1">+IF(OFFSET('Water Data'!$G$28,0,10*ROW('Water Data'!G51))="","",OFFSET('Water Data'!$G$28,0,10*ROW('Water Data'!G51)))</f>
        <v/>
      </c>
      <c r="CD57" s="400" t="str">
        <f ca="1">+IF(OFFSET('Water Data'!$G$29,0,10*ROW('Water Data'!G51))="","",OFFSET('Water Data'!$G$29,0,10*ROW('Water Data'!G51)))</f>
        <v/>
      </c>
      <c r="CE57" s="400" t="str">
        <f ca="1">+IF(OFFSET('Water Data'!$H$27,0,10*ROW('Water Data'!H51))="","",OFFSET('Water Data'!$H$27,0,10*ROW('Water Data'!H51)))</f>
        <v/>
      </c>
      <c r="CF57" s="400" t="str">
        <f ca="1">+IF(OFFSET('Water Data'!$H$28,0,10*ROW('Water Data'!H51))="","",OFFSET('Water Data'!$H$28,0,10*ROW('Water Data'!H51)))</f>
        <v/>
      </c>
      <c r="CG57" s="400" t="str">
        <f ca="1">+IF(OFFSET('Water Data'!$H$29,0,10*ROW('Water Data'!H51))="","",OFFSET('Water Data'!$H$29,0,10*ROW('Water Data'!H51)))</f>
        <v/>
      </c>
      <c r="CH57" s="400" t="str">
        <f ca="1">+IF(OFFSET('Water Data'!$I$27,0,10*ROW('Water Data'!I51))="","",OFFSET('Water Data'!$I$27,0,10*ROW('Water Data'!I51)))</f>
        <v/>
      </c>
      <c r="CI57" s="400" t="str">
        <f ca="1">+IF(OFFSET('Water Data'!$I$28,0,10*ROW('Water Data'!I51))="","",OFFSET('Water Data'!$I$28,0,10*ROW('Water Data'!I51)))</f>
        <v/>
      </c>
      <c r="CJ57" s="400" t="str">
        <f ca="1">+IF(OFFSET('Water Data'!$I$29,0,10*ROW('Water Data'!I51))="","",OFFSET('Water Data'!$I$29,0,10*ROW('Water Data'!I51)))</f>
        <v/>
      </c>
      <c r="CK57" s="400" t="str">
        <f ca="1">+IF(OFFSET('Sanitation Data'!$D$28,0,10*ROW('Sanitation Data'!D51))="","",OFFSET('Sanitation Data'!$D$28,0,10*ROW('Sanitation Data'!D51)))</f>
        <v/>
      </c>
      <c r="CL57" s="400" t="str">
        <f ca="1">+IF(OFFSET('Sanitation Data'!$D$29,0,10*ROW('Sanitation Data'!D51))="","",OFFSET('Sanitation Data'!$D$29,0,10*ROW('Sanitation Data'!D51)))</f>
        <v/>
      </c>
      <c r="CM57" s="400" t="str">
        <f ca="1">+IF(OFFSET('Sanitation Data'!$D$30,0,10*ROW('Sanitation Data'!D51))="","",OFFSET('Sanitation Data'!$D$30,0,10*ROW('Sanitation Data'!D51)))</f>
        <v/>
      </c>
      <c r="CN57" s="400" t="str">
        <f ca="1">+IF(OFFSET('Sanitation Data'!$D$31,0,10*ROW('Sanitation Data'!D51))="","",OFFSET('Sanitation Data'!$D$31,0,10*ROW('Sanitation Data'!D51)))</f>
        <v/>
      </c>
      <c r="CO57" s="400" t="str">
        <f ca="1">+IF(OFFSET('Sanitation Data'!$D$32,0,10*ROW('Sanitation Data'!D51))="","",OFFSET('Sanitation Data'!$D$32,0,10*ROW('Sanitation Data'!D51)))</f>
        <v/>
      </c>
      <c r="CP57" s="400" t="str">
        <f ca="1">+IF(OFFSET('Sanitation Data'!$E$28,0,10*ROW('Sanitation Data'!E51))="","",OFFSET('Sanitation Data'!$E$28,0,10*ROW('Sanitation Data'!E51)))</f>
        <v/>
      </c>
      <c r="CQ57" s="400" t="str">
        <f ca="1">+IF(OFFSET('Sanitation Data'!$E$29,0,10*ROW('Sanitation Data'!E51))="","",OFFSET('Sanitation Data'!$E$29,0,10*ROW('Sanitation Data'!E51)))</f>
        <v/>
      </c>
      <c r="CR57" s="400" t="str">
        <f ca="1">+IF(OFFSET('Sanitation Data'!$E$30,0,10*ROW('Sanitation Data'!E51))="","",OFFSET('Sanitation Data'!$E$30,0,10*ROW('Sanitation Data'!E51)))</f>
        <v/>
      </c>
      <c r="CS57" s="400" t="str">
        <f ca="1">+IF(OFFSET('Sanitation Data'!$E$31,0,10*ROW('Sanitation Data'!E51))="","",OFFSET('Sanitation Data'!$E$31,0,10*ROW('Sanitation Data'!E51)))</f>
        <v/>
      </c>
      <c r="CT57" s="400" t="str">
        <f ca="1">+IF(OFFSET('Sanitation Data'!$E$32,0,10*ROW('Sanitation Data'!E51))="","",OFFSET('Sanitation Data'!$E$32,0,10*ROW('Sanitation Data'!E51)))</f>
        <v/>
      </c>
      <c r="CU57" s="400" t="str">
        <f ca="1">+IF(OFFSET('Sanitation Data'!$F$28,0,10*ROW('Sanitation Data'!F51))="","",OFFSET('Sanitation Data'!$F$28,0,10*ROW('Sanitation Data'!F51)))</f>
        <v/>
      </c>
      <c r="CV57" s="400" t="str">
        <f ca="1">+IF(OFFSET('Sanitation Data'!$F$29,0,10*ROW('Sanitation Data'!F51))="","",OFFSET('Sanitation Data'!$F$29,0,10*ROW('Sanitation Data'!F51)))</f>
        <v/>
      </c>
      <c r="CW57" s="400" t="str">
        <f ca="1">+IF(OFFSET('Sanitation Data'!$F$30,0,10*ROW('Sanitation Data'!F51))="","",OFFSET('Sanitation Data'!$F$30,0,10*ROW('Sanitation Data'!F51)))</f>
        <v/>
      </c>
      <c r="CX57" s="400" t="str">
        <f ca="1">+IF(OFFSET('Sanitation Data'!$F$31,0,10*ROW('Sanitation Data'!F51))="","",OFFSET('Sanitation Data'!$F$31,0,10*ROW('Sanitation Data'!F51)))</f>
        <v/>
      </c>
      <c r="CY57" s="400" t="str">
        <f ca="1">+IF(OFFSET('Sanitation Data'!$F$32,0,10*ROW('Sanitation Data'!F51))="","",OFFSET('Sanitation Data'!$F$32,0,10*ROW('Sanitation Data'!F51)))</f>
        <v/>
      </c>
      <c r="CZ57" s="400" t="str">
        <f ca="1">+IF(OFFSET('Sanitation Data'!$G$28,0,10*ROW('Sanitation Data'!G51))="","",OFFSET('Sanitation Data'!$G$28,0,10*ROW('Sanitation Data'!G51)))</f>
        <v/>
      </c>
      <c r="DA57" s="400" t="str">
        <f ca="1">+IF(OFFSET('Sanitation Data'!$G$29,0,10*ROW('Sanitation Data'!G51))="","",OFFSET('Sanitation Data'!$G$29,0,10*ROW('Sanitation Data'!G51)))</f>
        <v/>
      </c>
      <c r="DB57" s="400" t="str">
        <f ca="1">+IF(OFFSET('Sanitation Data'!$G$30,0,10*ROW('Sanitation Data'!G51))="","",OFFSET('Sanitation Data'!$G$30,0,10*ROW('Sanitation Data'!G51)))</f>
        <v/>
      </c>
      <c r="DC57" s="400" t="str">
        <f ca="1">+IF(OFFSET('Sanitation Data'!$G$31,0,10*ROW('Sanitation Data'!G51))="","",OFFSET('Sanitation Data'!$G$31,0,10*ROW('Sanitation Data'!G51)))</f>
        <v/>
      </c>
      <c r="DD57" s="400" t="str">
        <f ca="1">+IF(OFFSET('Sanitation Data'!$G$32,0,10*ROW('Sanitation Data'!G51))="","",OFFSET('Sanitation Data'!$G$32,0,10*ROW('Sanitation Data'!G51)))</f>
        <v/>
      </c>
      <c r="DE57" s="400" t="str">
        <f ca="1">+IF(OFFSET('Sanitation Data'!$H$28,0,10*ROW('Sanitation Data'!H51))="","",OFFSET('Sanitation Data'!$H$28,0,10*ROW('Sanitation Data'!H51)))</f>
        <v/>
      </c>
      <c r="DF57" s="400" t="str">
        <f ca="1">+IF(OFFSET('Sanitation Data'!$H$29,0,10*ROW('Sanitation Data'!H51))="","",OFFSET('Sanitation Data'!$H$29,0,10*ROW('Sanitation Data'!H51)))</f>
        <v/>
      </c>
      <c r="DG57" s="400" t="str">
        <f ca="1">+IF(OFFSET('Sanitation Data'!$H$30,0,10*ROW('Sanitation Data'!H51))="","",OFFSET('Sanitation Data'!$H$30,0,10*ROW('Sanitation Data'!H51)))</f>
        <v/>
      </c>
      <c r="DH57" s="400" t="str">
        <f ca="1">+IF(OFFSET('Sanitation Data'!$H$31,0,10*ROW('Sanitation Data'!H51))="","",OFFSET('Sanitation Data'!$H$31,0,10*ROW('Sanitation Data'!H51)))</f>
        <v/>
      </c>
      <c r="DI57" s="400" t="str">
        <f ca="1">+IF(OFFSET('Sanitation Data'!$H$32,0,10*ROW('Sanitation Data'!H51))="","",OFFSET('Sanitation Data'!$H$32,0,10*ROW('Sanitation Data'!H51)))</f>
        <v/>
      </c>
      <c r="DJ57" s="400" t="str">
        <f ca="1">+IF(OFFSET('Sanitation Data'!$I$28,0,10*ROW('Sanitation Data'!I51))="","",OFFSET('Sanitation Data'!$I$28,0,10*ROW('Sanitation Data'!I51)))</f>
        <v/>
      </c>
      <c r="DK57" s="400" t="str">
        <f ca="1">+IF(OFFSET('Sanitation Data'!$I$29,0,10*ROW('Sanitation Data'!I51))="","",OFFSET('Sanitation Data'!$I$29,0,10*ROW('Sanitation Data'!I51)))</f>
        <v/>
      </c>
      <c r="DL57" s="400" t="str">
        <f ca="1">+IF(OFFSET('Sanitation Data'!$I$30,0,10*ROW('Sanitation Data'!I51))="","",OFFSET('Sanitation Data'!$I$30,0,10*ROW('Sanitation Data'!I51)))</f>
        <v/>
      </c>
      <c r="DM57" s="400" t="str">
        <f ca="1">+IF(OFFSET('Sanitation Data'!$I$31,0,10*ROW('Sanitation Data'!I51))="","",OFFSET('Sanitation Data'!$I$31,0,10*ROW('Sanitation Data'!I51)))</f>
        <v/>
      </c>
      <c r="DN57" s="400" t="str">
        <f ca="1">+IF(OFFSET('Sanitation Data'!$I$32,0,10*ROW('Sanitation Data'!I51))="","",OFFSET('Sanitation Data'!$I$32,0,10*ROW('Sanitation Data'!I51)))</f>
        <v/>
      </c>
      <c r="DO57" s="400" t="str">
        <f ca="1">+IF(OFFSET('Hygiene Data'!$D$11,0,10*ROW('Hygiene Data'!D51))="","",OFFSET('Hygiene Data'!$D$11,0,10*ROW('Hygiene Data'!D51)))</f>
        <v/>
      </c>
      <c r="DP57" s="400" t="str">
        <f ca="1">+IF(OFFSET('Hygiene Data'!$D$12,0,10*ROW('Hygiene Data'!D51))="","",OFFSET('Hygiene Data'!$D$12,0,10*ROW('Hygiene Data'!D51)))</f>
        <v/>
      </c>
      <c r="DQ57" s="400" t="str">
        <f ca="1">+IF(OFFSET('Hygiene Data'!$D$13,0,10*ROW('Hygiene Data'!D51))="","",OFFSET('Hygiene Data'!$D$13,0,10*ROW('Hygiene Data'!D51)))</f>
        <v/>
      </c>
      <c r="DR57" s="400" t="str">
        <f ca="1">+IF(OFFSET('Hygiene Data'!$E$11,0,10*ROW('Hygiene Data'!E51))="","",OFFSET('Hygiene Data'!$E$11,0,10*ROW('Hygiene Data'!E51)))</f>
        <v/>
      </c>
      <c r="DS57" s="400" t="str">
        <f ca="1">+IF(OFFSET('Hygiene Data'!$E$12,0,10*ROW('Hygiene Data'!E51))="","",OFFSET('Hygiene Data'!$E$12,0,10*ROW('Hygiene Data'!E51)))</f>
        <v/>
      </c>
      <c r="DT57" s="400" t="str">
        <f ca="1">+IF(OFFSET('Hygiene Data'!$E$13,0,10*ROW('Hygiene Data'!E51))="","",OFFSET('Hygiene Data'!$E$13,0,10*ROW('Hygiene Data'!E51)))</f>
        <v/>
      </c>
      <c r="DU57" s="400" t="str">
        <f ca="1">+IF(OFFSET('Hygiene Data'!$F$11,0,10*ROW('Hygiene Data'!F51))="","",OFFSET('Hygiene Data'!$F$11,0,10*ROW('Hygiene Data'!F51)))</f>
        <v/>
      </c>
      <c r="DV57" s="400" t="str">
        <f ca="1">+IF(OFFSET('Hygiene Data'!$F$12,0,10*ROW('Hygiene Data'!F51))="","",OFFSET('Hygiene Data'!$F$12,0,10*ROW('Hygiene Data'!F51)))</f>
        <v/>
      </c>
      <c r="DW57" s="400" t="str">
        <f ca="1">+IF(OFFSET('Hygiene Data'!$F$13,0,10*ROW('Hygiene Data'!F51))="","",OFFSET('Hygiene Data'!$F$13,0,10*ROW('Hygiene Data'!F51)))</f>
        <v/>
      </c>
      <c r="DX57" s="400" t="str">
        <f ca="1">+IF(OFFSET('Hygiene Data'!$G$11,0,10*ROW('Hygiene Data'!G51))="","",OFFSET('Hygiene Data'!$G$11,0,10*ROW('Hygiene Data'!G51)))</f>
        <v/>
      </c>
      <c r="DY57" s="400" t="str">
        <f ca="1">+IF(OFFSET('Hygiene Data'!$G$12,0,10*ROW('Hygiene Data'!G51))="","",OFFSET('Hygiene Data'!$G$12,0,10*ROW('Hygiene Data'!G51)))</f>
        <v/>
      </c>
      <c r="DZ57" s="400" t="str">
        <f ca="1">+IF(OFFSET('Hygiene Data'!$G$13,0,10*ROW('Hygiene Data'!G51))="","",OFFSET('Hygiene Data'!$G$13,0,10*ROW('Hygiene Data'!G51)))</f>
        <v/>
      </c>
      <c r="EA57" s="400" t="str">
        <f ca="1">+IF(OFFSET('Hygiene Data'!$H$11,0,10*ROW('Hygiene Data'!H51))="","",OFFSET('Hygiene Data'!$H$11,0,10*ROW('Hygiene Data'!H51)))</f>
        <v/>
      </c>
      <c r="EB57" s="400" t="str">
        <f ca="1">+IF(OFFSET('Hygiene Data'!$H$12,0,10*ROW('Hygiene Data'!H51))="","",OFFSET('Hygiene Data'!$H$12,0,10*ROW('Hygiene Data'!H51)))</f>
        <v/>
      </c>
      <c r="EC57" s="400" t="str">
        <f ca="1">+IF(OFFSET('Hygiene Data'!$H$13,0,10*ROW('Hygiene Data'!H51))="","",OFFSET('Hygiene Data'!$H$13,0,10*ROW('Hygiene Data'!H51)))</f>
        <v/>
      </c>
      <c r="ED57" s="400" t="str">
        <f ca="1">+IF(OFFSET('Hygiene Data'!$I$11,0,10*ROW('Hygiene Data'!I51))="","",OFFSET('Hygiene Data'!$I$11,0,10*ROW('Hygiene Data'!I51)))</f>
        <v/>
      </c>
      <c r="EE57" s="400" t="str">
        <f ca="1">+IF(OFFSET('Hygiene Data'!$I$12,0,10*ROW('Hygiene Data'!I51))="","",OFFSET('Hygiene Data'!$I$12,0,10*ROW('Hygiene Data'!I51)))</f>
        <v/>
      </c>
      <c r="EF57" s="400" t="str">
        <f ca="1">+IF(OFFSET('Hygiene Data'!$I$13,0,10*ROW('Hygiene Data'!I51))="","",OFFSET('Hygiene Data'!$I$13,0,10*ROW('Hygiene Data'!I51)))</f>
        <v/>
      </c>
    </row>
    <row r="58" spans="1:136" x14ac:dyDescent="0.25">
      <c r="A58" s="509" t="str">
        <f ca="1">+IF(OFFSET('Water Data'!$B$2,0,10*ROW('Water Data'!E52))="","",OFFSET('Water Data'!$B$2,0,10*ROW('Water Data'!E52)))</f>
        <v/>
      </c>
      <c r="B58" s="50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36" t="str">
        <f t="shared" ca="1" si="0"/>
        <v/>
      </c>
      <c r="D58" s="53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3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3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3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3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3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3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3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3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3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3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3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3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3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3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3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3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3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3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3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3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3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3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3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3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3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3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3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3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3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3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3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3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3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3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3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3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3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3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3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3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3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3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3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3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3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3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3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3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1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3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3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3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3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3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3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3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3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3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3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3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3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3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3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3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3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400" t="str">
        <f ca="1">+IF(OFFSET('Water Data'!$D$27,0,10*ROW('Water Data'!D52))="","",OFFSET('Water Data'!$D$27,0,10*ROW('Water Data'!D52)))</f>
        <v/>
      </c>
      <c r="BT58" s="400" t="str">
        <f ca="1">+IF(OFFSET('Water Data'!$D$28,0,10*ROW('Water Data'!D52))="","",OFFSET('Water Data'!$D$28,0,10*ROW('Water Data'!D52)))</f>
        <v/>
      </c>
      <c r="BU58" s="400" t="str">
        <f ca="1">+IF(OFFSET('Water Data'!$D$29,0,10*ROW('Water Data'!D52))="","",OFFSET('Water Data'!$D$29,0,10*ROW('Water Data'!D52)))</f>
        <v/>
      </c>
      <c r="BV58" s="400" t="str">
        <f ca="1">+IF(OFFSET('Water Data'!$E$27,0,10*ROW('Water Data'!E52))="","",OFFSET('Water Data'!$E$27,0,10*ROW('Water Data'!E52)))</f>
        <v/>
      </c>
      <c r="BW58" s="400" t="str">
        <f ca="1">+IF(OFFSET('Water Data'!$E$28,0,10*ROW('Water Data'!E52))="","",OFFSET('Water Data'!$E$28,0,10*ROW('Water Data'!E52)))</f>
        <v/>
      </c>
      <c r="BX58" s="400" t="str">
        <f ca="1">+IF(OFFSET('Water Data'!$E$29,0,10*ROW('Water Data'!E52))="","",OFFSET('Water Data'!$E$29,0,10*ROW('Water Data'!E52)))</f>
        <v/>
      </c>
      <c r="BY58" s="400" t="str">
        <f ca="1">+IF(OFFSET('Water Data'!$F$27,0,10*ROW('Water Data'!F52))="","",OFFSET('Water Data'!$F$27,0,10*ROW('Water Data'!F52)))</f>
        <v/>
      </c>
      <c r="BZ58" s="400" t="str">
        <f ca="1">+IF(OFFSET('Water Data'!$F$28,0,10*ROW('Water Data'!F52))="","",OFFSET('Water Data'!$F$28,0,10*ROW('Water Data'!F52)))</f>
        <v/>
      </c>
      <c r="CA58" s="400" t="str">
        <f ca="1">+IF(OFFSET('Water Data'!$F$29,0,10*ROW('Water Data'!F52))="","",OFFSET('Water Data'!$F$29,0,10*ROW('Water Data'!F52)))</f>
        <v/>
      </c>
      <c r="CB58" s="400" t="str">
        <f ca="1">+IF(OFFSET('Water Data'!$G$27,0,10*ROW('Water Data'!G52))="","",OFFSET('Water Data'!$G$27,0,10*ROW('Water Data'!G52)))</f>
        <v/>
      </c>
      <c r="CC58" s="400" t="str">
        <f ca="1">+IF(OFFSET('Water Data'!$G$28,0,10*ROW('Water Data'!G52))="","",OFFSET('Water Data'!$G$28,0,10*ROW('Water Data'!G52)))</f>
        <v/>
      </c>
      <c r="CD58" s="400" t="str">
        <f ca="1">+IF(OFFSET('Water Data'!$G$29,0,10*ROW('Water Data'!G52))="","",OFFSET('Water Data'!$G$29,0,10*ROW('Water Data'!G52)))</f>
        <v/>
      </c>
      <c r="CE58" s="400" t="str">
        <f ca="1">+IF(OFFSET('Water Data'!$H$27,0,10*ROW('Water Data'!H52))="","",OFFSET('Water Data'!$H$27,0,10*ROW('Water Data'!H52)))</f>
        <v/>
      </c>
      <c r="CF58" s="400" t="str">
        <f ca="1">+IF(OFFSET('Water Data'!$H$28,0,10*ROW('Water Data'!H52))="","",OFFSET('Water Data'!$H$28,0,10*ROW('Water Data'!H52)))</f>
        <v/>
      </c>
      <c r="CG58" s="400" t="str">
        <f ca="1">+IF(OFFSET('Water Data'!$H$29,0,10*ROW('Water Data'!H52))="","",OFFSET('Water Data'!$H$29,0,10*ROW('Water Data'!H52)))</f>
        <v/>
      </c>
      <c r="CH58" s="400" t="str">
        <f ca="1">+IF(OFFSET('Water Data'!$I$27,0,10*ROW('Water Data'!I52))="","",OFFSET('Water Data'!$I$27,0,10*ROW('Water Data'!I52)))</f>
        <v/>
      </c>
      <c r="CI58" s="400" t="str">
        <f ca="1">+IF(OFFSET('Water Data'!$I$28,0,10*ROW('Water Data'!I52))="","",OFFSET('Water Data'!$I$28,0,10*ROW('Water Data'!I52)))</f>
        <v/>
      </c>
      <c r="CJ58" s="400" t="str">
        <f ca="1">+IF(OFFSET('Water Data'!$I$29,0,10*ROW('Water Data'!I52))="","",OFFSET('Water Data'!$I$29,0,10*ROW('Water Data'!I52)))</f>
        <v/>
      </c>
      <c r="CK58" s="400" t="str">
        <f ca="1">+IF(OFFSET('Sanitation Data'!$D$28,0,10*ROW('Sanitation Data'!D52))="","",OFFSET('Sanitation Data'!$D$28,0,10*ROW('Sanitation Data'!D52)))</f>
        <v/>
      </c>
      <c r="CL58" s="400" t="str">
        <f ca="1">+IF(OFFSET('Sanitation Data'!$D$29,0,10*ROW('Sanitation Data'!D52))="","",OFFSET('Sanitation Data'!$D$29,0,10*ROW('Sanitation Data'!D52)))</f>
        <v/>
      </c>
      <c r="CM58" s="400" t="str">
        <f ca="1">+IF(OFFSET('Sanitation Data'!$D$30,0,10*ROW('Sanitation Data'!D52))="","",OFFSET('Sanitation Data'!$D$30,0,10*ROW('Sanitation Data'!D52)))</f>
        <v/>
      </c>
      <c r="CN58" s="400" t="str">
        <f ca="1">+IF(OFFSET('Sanitation Data'!$D$31,0,10*ROW('Sanitation Data'!D52))="","",OFFSET('Sanitation Data'!$D$31,0,10*ROW('Sanitation Data'!D52)))</f>
        <v/>
      </c>
      <c r="CO58" s="400" t="str">
        <f ca="1">+IF(OFFSET('Sanitation Data'!$D$32,0,10*ROW('Sanitation Data'!D52))="","",OFFSET('Sanitation Data'!$D$32,0,10*ROW('Sanitation Data'!D52)))</f>
        <v/>
      </c>
      <c r="CP58" s="400" t="str">
        <f ca="1">+IF(OFFSET('Sanitation Data'!$E$28,0,10*ROW('Sanitation Data'!E52))="","",OFFSET('Sanitation Data'!$E$28,0,10*ROW('Sanitation Data'!E52)))</f>
        <v/>
      </c>
      <c r="CQ58" s="400" t="str">
        <f ca="1">+IF(OFFSET('Sanitation Data'!$E$29,0,10*ROW('Sanitation Data'!E52))="","",OFFSET('Sanitation Data'!$E$29,0,10*ROW('Sanitation Data'!E52)))</f>
        <v/>
      </c>
      <c r="CR58" s="400" t="str">
        <f ca="1">+IF(OFFSET('Sanitation Data'!$E$30,0,10*ROW('Sanitation Data'!E52))="","",OFFSET('Sanitation Data'!$E$30,0,10*ROW('Sanitation Data'!E52)))</f>
        <v/>
      </c>
      <c r="CS58" s="400" t="str">
        <f ca="1">+IF(OFFSET('Sanitation Data'!$E$31,0,10*ROW('Sanitation Data'!E52))="","",OFFSET('Sanitation Data'!$E$31,0,10*ROW('Sanitation Data'!E52)))</f>
        <v/>
      </c>
      <c r="CT58" s="400" t="str">
        <f ca="1">+IF(OFFSET('Sanitation Data'!$E$32,0,10*ROW('Sanitation Data'!E52))="","",OFFSET('Sanitation Data'!$E$32,0,10*ROW('Sanitation Data'!E52)))</f>
        <v/>
      </c>
      <c r="CU58" s="400" t="str">
        <f ca="1">+IF(OFFSET('Sanitation Data'!$F$28,0,10*ROW('Sanitation Data'!F52))="","",OFFSET('Sanitation Data'!$F$28,0,10*ROW('Sanitation Data'!F52)))</f>
        <v/>
      </c>
      <c r="CV58" s="400" t="str">
        <f ca="1">+IF(OFFSET('Sanitation Data'!$F$29,0,10*ROW('Sanitation Data'!F52))="","",OFFSET('Sanitation Data'!$F$29,0,10*ROW('Sanitation Data'!F52)))</f>
        <v/>
      </c>
      <c r="CW58" s="400" t="str">
        <f ca="1">+IF(OFFSET('Sanitation Data'!$F$30,0,10*ROW('Sanitation Data'!F52))="","",OFFSET('Sanitation Data'!$F$30,0,10*ROW('Sanitation Data'!F52)))</f>
        <v/>
      </c>
      <c r="CX58" s="400" t="str">
        <f ca="1">+IF(OFFSET('Sanitation Data'!$F$31,0,10*ROW('Sanitation Data'!F52))="","",OFFSET('Sanitation Data'!$F$31,0,10*ROW('Sanitation Data'!F52)))</f>
        <v/>
      </c>
      <c r="CY58" s="400" t="str">
        <f ca="1">+IF(OFFSET('Sanitation Data'!$F$32,0,10*ROW('Sanitation Data'!F52))="","",OFFSET('Sanitation Data'!$F$32,0,10*ROW('Sanitation Data'!F52)))</f>
        <v/>
      </c>
      <c r="CZ58" s="400" t="str">
        <f ca="1">+IF(OFFSET('Sanitation Data'!$G$28,0,10*ROW('Sanitation Data'!G52))="","",OFFSET('Sanitation Data'!$G$28,0,10*ROW('Sanitation Data'!G52)))</f>
        <v/>
      </c>
      <c r="DA58" s="400" t="str">
        <f ca="1">+IF(OFFSET('Sanitation Data'!$G$29,0,10*ROW('Sanitation Data'!G52))="","",OFFSET('Sanitation Data'!$G$29,0,10*ROW('Sanitation Data'!G52)))</f>
        <v/>
      </c>
      <c r="DB58" s="400" t="str">
        <f ca="1">+IF(OFFSET('Sanitation Data'!$G$30,0,10*ROW('Sanitation Data'!G52))="","",OFFSET('Sanitation Data'!$G$30,0,10*ROW('Sanitation Data'!G52)))</f>
        <v/>
      </c>
      <c r="DC58" s="400" t="str">
        <f ca="1">+IF(OFFSET('Sanitation Data'!$G$31,0,10*ROW('Sanitation Data'!G52))="","",OFFSET('Sanitation Data'!$G$31,0,10*ROW('Sanitation Data'!G52)))</f>
        <v/>
      </c>
      <c r="DD58" s="400" t="str">
        <f ca="1">+IF(OFFSET('Sanitation Data'!$G$32,0,10*ROW('Sanitation Data'!G52))="","",OFFSET('Sanitation Data'!$G$32,0,10*ROW('Sanitation Data'!G52)))</f>
        <v/>
      </c>
      <c r="DE58" s="400" t="str">
        <f ca="1">+IF(OFFSET('Sanitation Data'!$H$28,0,10*ROW('Sanitation Data'!H52))="","",OFFSET('Sanitation Data'!$H$28,0,10*ROW('Sanitation Data'!H52)))</f>
        <v/>
      </c>
      <c r="DF58" s="400" t="str">
        <f ca="1">+IF(OFFSET('Sanitation Data'!$H$29,0,10*ROW('Sanitation Data'!H52))="","",OFFSET('Sanitation Data'!$H$29,0,10*ROW('Sanitation Data'!H52)))</f>
        <v/>
      </c>
      <c r="DG58" s="400" t="str">
        <f ca="1">+IF(OFFSET('Sanitation Data'!$H$30,0,10*ROW('Sanitation Data'!H52))="","",OFFSET('Sanitation Data'!$H$30,0,10*ROW('Sanitation Data'!H52)))</f>
        <v/>
      </c>
      <c r="DH58" s="400" t="str">
        <f ca="1">+IF(OFFSET('Sanitation Data'!$H$31,0,10*ROW('Sanitation Data'!H52))="","",OFFSET('Sanitation Data'!$H$31,0,10*ROW('Sanitation Data'!H52)))</f>
        <v/>
      </c>
      <c r="DI58" s="400" t="str">
        <f ca="1">+IF(OFFSET('Sanitation Data'!$H$32,0,10*ROW('Sanitation Data'!H52))="","",OFFSET('Sanitation Data'!$H$32,0,10*ROW('Sanitation Data'!H52)))</f>
        <v/>
      </c>
      <c r="DJ58" s="400" t="str">
        <f ca="1">+IF(OFFSET('Sanitation Data'!$I$28,0,10*ROW('Sanitation Data'!I52))="","",OFFSET('Sanitation Data'!$I$28,0,10*ROW('Sanitation Data'!I52)))</f>
        <v/>
      </c>
      <c r="DK58" s="400" t="str">
        <f ca="1">+IF(OFFSET('Sanitation Data'!$I$29,0,10*ROW('Sanitation Data'!I52))="","",OFFSET('Sanitation Data'!$I$29,0,10*ROW('Sanitation Data'!I52)))</f>
        <v/>
      </c>
      <c r="DL58" s="400" t="str">
        <f ca="1">+IF(OFFSET('Sanitation Data'!$I$30,0,10*ROW('Sanitation Data'!I52))="","",OFFSET('Sanitation Data'!$I$30,0,10*ROW('Sanitation Data'!I52)))</f>
        <v/>
      </c>
      <c r="DM58" s="400" t="str">
        <f ca="1">+IF(OFFSET('Sanitation Data'!$I$31,0,10*ROW('Sanitation Data'!I52))="","",OFFSET('Sanitation Data'!$I$31,0,10*ROW('Sanitation Data'!I52)))</f>
        <v/>
      </c>
      <c r="DN58" s="400" t="str">
        <f ca="1">+IF(OFFSET('Sanitation Data'!$I$32,0,10*ROW('Sanitation Data'!I52))="","",OFFSET('Sanitation Data'!$I$32,0,10*ROW('Sanitation Data'!I52)))</f>
        <v/>
      </c>
      <c r="DO58" s="400" t="str">
        <f ca="1">+IF(OFFSET('Hygiene Data'!$D$11,0,10*ROW('Hygiene Data'!D52))="","",OFFSET('Hygiene Data'!$D$11,0,10*ROW('Hygiene Data'!D52)))</f>
        <v/>
      </c>
      <c r="DP58" s="400" t="str">
        <f ca="1">+IF(OFFSET('Hygiene Data'!$D$12,0,10*ROW('Hygiene Data'!D52))="","",OFFSET('Hygiene Data'!$D$12,0,10*ROW('Hygiene Data'!D52)))</f>
        <v/>
      </c>
      <c r="DQ58" s="400" t="str">
        <f ca="1">+IF(OFFSET('Hygiene Data'!$D$13,0,10*ROW('Hygiene Data'!D52))="","",OFFSET('Hygiene Data'!$D$13,0,10*ROW('Hygiene Data'!D52)))</f>
        <v/>
      </c>
      <c r="DR58" s="400" t="str">
        <f ca="1">+IF(OFFSET('Hygiene Data'!$E$11,0,10*ROW('Hygiene Data'!E52))="","",OFFSET('Hygiene Data'!$E$11,0,10*ROW('Hygiene Data'!E52)))</f>
        <v/>
      </c>
      <c r="DS58" s="400" t="str">
        <f ca="1">+IF(OFFSET('Hygiene Data'!$E$12,0,10*ROW('Hygiene Data'!E52))="","",OFFSET('Hygiene Data'!$E$12,0,10*ROW('Hygiene Data'!E52)))</f>
        <v/>
      </c>
      <c r="DT58" s="400" t="str">
        <f ca="1">+IF(OFFSET('Hygiene Data'!$E$13,0,10*ROW('Hygiene Data'!E52))="","",OFFSET('Hygiene Data'!$E$13,0,10*ROW('Hygiene Data'!E52)))</f>
        <v/>
      </c>
      <c r="DU58" s="400" t="str">
        <f ca="1">+IF(OFFSET('Hygiene Data'!$F$11,0,10*ROW('Hygiene Data'!F52))="","",OFFSET('Hygiene Data'!$F$11,0,10*ROW('Hygiene Data'!F52)))</f>
        <v/>
      </c>
      <c r="DV58" s="400" t="str">
        <f ca="1">+IF(OFFSET('Hygiene Data'!$F$12,0,10*ROW('Hygiene Data'!F52))="","",OFFSET('Hygiene Data'!$F$12,0,10*ROW('Hygiene Data'!F52)))</f>
        <v/>
      </c>
      <c r="DW58" s="400" t="str">
        <f ca="1">+IF(OFFSET('Hygiene Data'!$F$13,0,10*ROW('Hygiene Data'!F52))="","",OFFSET('Hygiene Data'!$F$13,0,10*ROW('Hygiene Data'!F52)))</f>
        <v/>
      </c>
      <c r="DX58" s="400" t="str">
        <f ca="1">+IF(OFFSET('Hygiene Data'!$G$11,0,10*ROW('Hygiene Data'!G52))="","",OFFSET('Hygiene Data'!$G$11,0,10*ROW('Hygiene Data'!G52)))</f>
        <v/>
      </c>
      <c r="DY58" s="400" t="str">
        <f ca="1">+IF(OFFSET('Hygiene Data'!$G$12,0,10*ROW('Hygiene Data'!G52))="","",OFFSET('Hygiene Data'!$G$12,0,10*ROW('Hygiene Data'!G52)))</f>
        <v/>
      </c>
      <c r="DZ58" s="400" t="str">
        <f ca="1">+IF(OFFSET('Hygiene Data'!$G$13,0,10*ROW('Hygiene Data'!G52))="","",OFFSET('Hygiene Data'!$G$13,0,10*ROW('Hygiene Data'!G52)))</f>
        <v/>
      </c>
      <c r="EA58" s="400" t="str">
        <f ca="1">+IF(OFFSET('Hygiene Data'!$H$11,0,10*ROW('Hygiene Data'!H52))="","",OFFSET('Hygiene Data'!$H$11,0,10*ROW('Hygiene Data'!H52)))</f>
        <v/>
      </c>
      <c r="EB58" s="400" t="str">
        <f ca="1">+IF(OFFSET('Hygiene Data'!$H$12,0,10*ROW('Hygiene Data'!H52))="","",OFFSET('Hygiene Data'!$H$12,0,10*ROW('Hygiene Data'!H52)))</f>
        <v/>
      </c>
      <c r="EC58" s="400" t="str">
        <f ca="1">+IF(OFFSET('Hygiene Data'!$H$13,0,10*ROW('Hygiene Data'!H52))="","",OFFSET('Hygiene Data'!$H$13,0,10*ROW('Hygiene Data'!H52)))</f>
        <v/>
      </c>
      <c r="ED58" s="400" t="str">
        <f ca="1">+IF(OFFSET('Hygiene Data'!$I$11,0,10*ROW('Hygiene Data'!I52))="","",OFFSET('Hygiene Data'!$I$11,0,10*ROW('Hygiene Data'!I52)))</f>
        <v/>
      </c>
      <c r="EE58" s="400" t="str">
        <f ca="1">+IF(OFFSET('Hygiene Data'!$I$12,0,10*ROW('Hygiene Data'!I52))="","",OFFSET('Hygiene Data'!$I$12,0,10*ROW('Hygiene Data'!I52)))</f>
        <v/>
      </c>
      <c r="EF58" s="400" t="str">
        <f ca="1">+IF(OFFSET('Hygiene Data'!$I$13,0,10*ROW('Hygiene Data'!I52))="","",OFFSET('Hygiene Data'!$I$13,0,10*ROW('Hygiene Data'!I52)))</f>
        <v/>
      </c>
    </row>
    <row r="59" spans="1:136" x14ac:dyDescent="0.25">
      <c r="A59" s="509" t="str">
        <f ca="1">+IF(OFFSET('Water Data'!$B$2,0,10*ROW('Water Data'!E53))="","",OFFSET('Water Data'!$B$2,0,10*ROW('Water Data'!E53)))</f>
        <v/>
      </c>
      <c r="B59" s="50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36" t="str">
        <f t="shared" ca="1" si="0"/>
        <v/>
      </c>
      <c r="D59" s="53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3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3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3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3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3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3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3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3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3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3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3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3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3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3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3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3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3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3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3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3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3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3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3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3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3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3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3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3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3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3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3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3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3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3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3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3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3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3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3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3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3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3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3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3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3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3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3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3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1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3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3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3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3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3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3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3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3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3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3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3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3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3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3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3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3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400" t="str">
        <f ca="1">+IF(OFFSET('Water Data'!$D$27,0,10*ROW('Water Data'!D53))="","",OFFSET('Water Data'!$D$27,0,10*ROW('Water Data'!D53)))</f>
        <v/>
      </c>
      <c r="BT59" s="400" t="str">
        <f ca="1">+IF(OFFSET('Water Data'!$D$28,0,10*ROW('Water Data'!D53))="","",OFFSET('Water Data'!$D$28,0,10*ROW('Water Data'!D53)))</f>
        <v/>
      </c>
      <c r="BU59" s="400" t="str">
        <f ca="1">+IF(OFFSET('Water Data'!$D$29,0,10*ROW('Water Data'!D53))="","",OFFSET('Water Data'!$D$29,0,10*ROW('Water Data'!D53)))</f>
        <v/>
      </c>
      <c r="BV59" s="400" t="str">
        <f ca="1">+IF(OFFSET('Water Data'!$E$27,0,10*ROW('Water Data'!E53))="","",OFFSET('Water Data'!$E$27,0,10*ROW('Water Data'!E53)))</f>
        <v/>
      </c>
      <c r="BW59" s="400" t="str">
        <f ca="1">+IF(OFFSET('Water Data'!$E$28,0,10*ROW('Water Data'!E53))="","",OFFSET('Water Data'!$E$28,0,10*ROW('Water Data'!E53)))</f>
        <v/>
      </c>
      <c r="BX59" s="400" t="str">
        <f ca="1">+IF(OFFSET('Water Data'!$E$29,0,10*ROW('Water Data'!E53))="","",OFFSET('Water Data'!$E$29,0,10*ROW('Water Data'!E53)))</f>
        <v/>
      </c>
      <c r="BY59" s="400" t="str">
        <f ca="1">+IF(OFFSET('Water Data'!$F$27,0,10*ROW('Water Data'!F53))="","",OFFSET('Water Data'!$F$27,0,10*ROW('Water Data'!F53)))</f>
        <v/>
      </c>
      <c r="BZ59" s="400" t="str">
        <f ca="1">+IF(OFFSET('Water Data'!$F$28,0,10*ROW('Water Data'!F53))="","",OFFSET('Water Data'!$F$28,0,10*ROW('Water Data'!F53)))</f>
        <v/>
      </c>
      <c r="CA59" s="400" t="str">
        <f ca="1">+IF(OFFSET('Water Data'!$F$29,0,10*ROW('Water Data'!F53))="","",OFFSET('Water Data'!$F$29,0,10*ROW('Water Data'!F53)))</f>
        <v/>
      </c>
      <c r="CB59" s="400" t="str">
        <f ca="1">+IF(OFFSET('Water Data'!$G$27,0,10*ROW('Water Data'!G53))="","",OFFSET('Water Data'!$G$27,0,10*ROW('Water Data'!G53)))</f>
        <v/>
      </c>
      <c r="CC59" s="400" t="str">
        <f ca="1">+IF(OFFSET('Water Data'!$G$28,0,10*ROW('Water Data'!G53))="","",OFFSET('Water Data'!$G$28,0,10*ROW('Water Data'!G53)))</f>
        <v/>
      </c>
      <c r="CD59" s="400" t="str">
        <f ca="1">+IF(OFFSET('Water Data'!$G$29,0,10*ROW('Water Data'!G53))="","",OFFSET('Water Data'!$G$29,0,10*ROW('Water Data'!G53)))</f>
        <v/>
      </c>
      <c r="CE59" s="400" t="str">
        <f ca="1">+IF(OFFSET('Water Data'!$H$27,0,10*ROW('Water Data'!H53))="","",OFFSET('Water Data'!$H$27,0,10*ROW('Water Data'!H53)))</f>
        <v/>
      </c>
      <c r="CF59" s="400" t="str">
        <f ca="1">+IF(OFFSET('Water Data'!$H$28,0,10*ROW('Water Data'!H53))="","",OFFSET('Water Data'!$H$28,0,10*ROW('Water Data'!H53)))</f>
        <v/>
      </c>
      <c r="CG59" s="400" t="str">
        <f ca="1">+IF(OFFSET('Water Data'!$H$29,0,10*ROW('Water Data'!H53))="","",OFFSET('Water Data'!$H$29,0,10*ROW('Water Data'!H53)))</f>
        <v/>
      </c>
      <c r="CH59" s="400" t="str">
        <f ca="1">+IF(OFFSET('Water Data'!$I$27,0,10*ROW('Water Data'!I53))="","",OFFSET('Water Data'!$I$27,0,10*ROW('Water Data'!I53)))</f>
        <v/>
      </c>
      <c r="CI59" s="400" t="str">
        <f ca="1">+IF(OFFSET('Water Data'!$I$28,0,10*ROW('Water Data'!I53))="","",OFFSET('Water Data'!$I$28,0,10*ROW('Water Data'!I53)))</f>
        <v/>
      </c>
      <c r="CJ59" s="400" t="str">
        <f ca="1">+IF(OFFSET('Water Data'!$I$29,0,10*ROW('Water Data'!I53))="","",OFFSET('Water Data'!$I$29,0,10*ROW('Water Data'!I53)))</f>
        <v/>
      </c>
      <c r="CK59" s="400" t="str">
        <f ca="1">+IF(OFFSET('Sanitation Data'!$D$28,0,10*ROW('Sanitation Data'!D53))="","",OFFSET('Sanitation Data'!$D$28,0,10*ROW('Sanitation Data'!D53)))</f>
        <v/>
      </c>
      <c r="CL59" s="400" t="str">
        <f ca="1">+IF(OFFSET('Sanitation Data'!$D$29,0,10*ROW('Sanitation Data'!D53))="","",OFFSET('Sanitation Data'!$D$29,0,10*ROW('Sanitation Data'!D53)))</f>
        <v/>
      </c>
      <c r="CM59" s="400" t="str">
        <f ca="1">+IF(OFFSET('Sanitation Data'!$D$30,0,10*ROW('Sanitation Data'!D53))="","",OFFSET('Sanitation Data'!$D$30,0,10*ROW('Sanitation Data'!D53)))</f>
        <v/>
      </c>
      <c r="CN59" s="400" t="str">
        <f ca="1">+IF(OFFSET('Sanitation Data'!$D$31,0,10*ROW('Sanitation Data'!D53))="","",OFFSET('Sanitation Data'!$D$31,0,10*ROW('Sanitation Data'!D53)))</f>
        <v/>
      </c>
      <c r="CO59" s="400" t="str">
        <f ca="1">+IF(OFFSET('Sanitation Data'!$D$32,0,10*ROW('Sanitation Data'!D53))="","",OFFSET('Sanitation Data'!$D$32,0,10*ROW('Sanitation Data'!D53)))</f>
        <v/>
      </c>
      <c r="CP59" s="400" t="str">
        <f ca="1">+IF(OFFSET('Sanitation Data'!$E$28,0,10*ROW('Sanitation Data'!E53))="","",OFFSET('Sanitation Data'!$E$28,0,10*ROW('Sanitation Data'!E53)))</f>
        <v/>
      </c>
      <c r="CQ59" s="400" t="str">
        <f ca="1">+IF(OFFSET('Sanitation Data'!$E$29,0,10*ROW('Sanitation Data'!E53))="","",OFFSET('Sanitation Data'!$E$29,0,10*ROW('Sanitation Data'!E53)))</f>
        <v/>
      </c>
      <c r="CR59" s="400" t="str">
        <f ca="1">+IF(OFFSET('Sanitation Data'!$E$30,0,10*ROW('Sanitation Data'!E53))="","",OFFSET('Sanitation Data'!$E$30,0,10*ROW('Sanitation Data'!E53)))</f>
        <v/>
      </c>
      <c r="CS59" s="400" t="str">
        <f ca="1">+IF(OFFSET('Sanitation Data'!$E$31,0,10*ROW('Sanitation Data'!E53))="","",OFFSET('Sanitation Data'!$E$31,0,10*ROW('Sanitation Data'!E53)))</f>
        <v/>
      </c>
      <c r="CT59" s="400" t="str">
        <f ca="1">+IF(OFFSET('Sanitation Data'!$E$32,0,10*ROW('Sanitation Data'!E53))="","",OFFSET('Sanitation Data'!$E$32,0,10*ROW('Sanitation Data'!E53)))</f>
        <v/>
      </c>
      <c r="CU59" s="400" t="str">
        <f ca="1">+IF(OFFSET('Sanitation Data'!$F$28,0,10*ROW('Sanitation Data'!F53))="","",OFFSET('Sanitation Data'!$F$28,0,10*ROW('Sanitation Data'!F53)))</f>
        <v/>
      </c>
      <c r="CV59" s="400" t="str">
        <f ca="1">+IF(OFFSET('Sanitation Data'!$F$29,0,10*ROW('Sanitation Data'!F53))="","",OFFSET('Sanitation Data'!$F$29,0,10*ROW('Sanitation Data'!F53)))</f>
        <v/>
      </c>
      <c r="CW59" s="400" t="str">
        <f ca="1">+IF(OFFSET('Sanitation Data'!$F$30,0,10*ROW('Sanitation Data'!F53))="","",OFFSET('Sanitation Data'!$F$30,0,10*ROW('Sanitation Data'!F53)))</f>
        <v/>
      </c>
      <c r="CX59" s="400" t="str">
        <f ca="1">+IF(OFFSET('Sanitation Data'!$F$31,0,10*ROW('Sanitation Data'!F53))="","",OFFSET('Sanitation Data'!$F$31,0,10*ROW('Sanitation Data'!F53)))</f>
        <v/>
      </c>
      <c r="CY59" s="400" t="str">
        <f ca="1">+IF(OFFSET('Sanitation Data'!$F$32,0,10*ROW('Sanitation Data'!F53))="","",OFFSET('Sanitation Data'!$F$32,0,10*ROW('Sanitation Data'!F53)))</f>
        <v/>
      </c>
      <c r="CZ59" s="400" t="str">
        <f ca="1">+IF(OFFSET('Sanitation Data'!$G$28,0,10*ROW('Sanitation Data'!G53))="","",OFFSET('Sanitation Data'!$G$28,0,10*ROW('Sanitation Data'!G53)))</f>
        <v/>
      </c>
      <c r="DA59" s="400" t="str">
        <f ca="1">+IF(OFFSET('Sanitation Data'!$G$29,0,10*ROW('Sanitation Data'!G53))="","",OFFSET('Sanitation Data'!$G$29,0,10*ROW('Sanitation Data'!G53)))</f>
        <v/>
      </c>
      <c r="DB59" s="400" t="str">
        <f ca="1">+IF(OFFSET('Sanitation Data'!$G$30,0,10*ROW('Sanitation Data'!G53))="","",OFFSET('Sanitation Data'!$G$30,0,10*ROW('Sanitation Data'!G53)))</f>
        <v/>
      </c>
      <c r="DC59" s="400" t="str">
        <f ca="1">+IF(OFFSET('Sanitation Data'!$G$31,0,10*ROW('Sanitation Data'!G53))="","",OFFSET('Sanitation Data'!$G$31,0,10*ROW('Sanitation Data'!G53)))</f>
        <v/>
      </c>
      <c r="DD59" s="400" t="str">
        <f ca="1">+IF(OFFSET('Sanitation Data'!$G$32,0,10*ROW('Sanitation Data'!G53))="","",OFFSET('Sanitation Data'!$G$32,0,10*ROW('Sanitation Data'!G53)))</f>
        <v/>
      </c>
      <c r="DE59" s="400" t="str">
        <f ca="1">+IF(OFFSET('Sanitation Data'!$H$28,0,10*ROW('Sanitation Data'!H53))="","",OFFSET('Sanitation Data'!$H$28,0,10*ROW('Sanitation Data'!H53)))</f>
        <v/>
      </c>
      <c r="DF59" s="400" t="str">
        <f ca="1">+IF(OFFSET('Sanitation Data'!$H$29,0,10*ROW('Sanitation Data'!H53))="","",OFFSET('Sanitation Data'!$H$29,0,10*ROW('Sanitation Data'!H53)))</f>
        <v/>
      </c>
      <c r="DG59" s="400" t="str">
        <f ca="1">+IF(OFFSET('Sanitation Data'!$H$30,0,10*ROW('Sanitation Data'!H53))="","",OFFSET('Sanitation Data'!$H$30,0,10*ROW('Sanitation Data'!H53)))</f>
        <v/>
      </c>
      <c r="DH59" s="400" t="str">
        <f ca="1">+IF(OFFSET('Sanitation Data'!$H$31,0,10*ROW('Sanitation Data'!H53))="","",OFFSET('Sanitation Data'!$H$31,0,10*ROW('Sanitation Data'!H53)))</f>
        <v/>
      </c>
      <c r="DI59" s="400" t="str">
        <f ca="1">+IF(OFFSET('Sanitation Data'!$H$32,0,10*ROW('Sanitation Data'!H53))="","",OFFSET('Sanitation Data'!$H$32,0,10*ROW('Sanitation Data'!H53)))</f>
        <v/>
      </c>
      <c r="DJ59" s="400" t="str">
        <f ca="1">+IF(OFFSET('Sanitation Data'!$I$28,0,10*ROW('Sanitation Data'!I53))="","",OFFSET('Sanitation Data'!$I$28,0,10*ROW('Sanitation Data'!I53)))</f>
        <v/>
      </c>
      <c r="DK59" s="400" t="str">
        <f ca="1">+IF(OFFSET('Sanitation Data'!$I$29,0,10*ROW('Sanitation Data'!I53))="","",OFFSET('Sanitation Data'!$I$29,0,10*ROW('Sanitation Data'!I53)))</f>
        <v/>
      </c>
      <c r="DL59" s="400" t="str">
        <f ca="1">+IF(OFFSET('Sanitation Data'!$I$30,0,10*ROW('Sanitation Data'!I53))="","",OFFSET('Sanitation Data'!$I$30,0,10*ROW('Sanitation Data'!I53)))</f>
        <v/>
      </c>
      <c r="DM59" s="400" t="str">
        <f ca="1">+IF(OFFSET('Sanitation Data'!$I$31,0,10*ROW('Sanitation Data'!I53))="","",OFFSET('Sanitation Data'!$I$31,0,10*ROW('Sanitation Data'!I53)))</f>
        <v/>
      </c>
      <c r="DN59" s="400" t="str">
        <f ca="1">+IF(OFFSET('Sanitation Data'!$I$32,0,10*ROW('Sanitation Data'!I53))="","",OFFSET('Sanitation Data'!$I$32,0,10*ROW('Sanitation Data'!I53)))</f>
        <v/>
      </c>
      <c r="DO59" s="400" t="str">
        <f ca="1">+IF(OFFSET('Hygiene Data'!$D$11,0,10*ROW('Hygiene Data'!D53))="","",OFFSET('Hygiene Data'!$D$11,0,10*ROW('Hygiene Data'!D53)))</f>
        <v/>
      </c>
      <c r="DP59" s="400" t="str">
        <f ca="1">+IF(OFFSET('Hygiene Data'!$D$12,0,10*ROW('Hygiene Data'!D53))="","",OFFSET('Hygiene Data'!$D$12,0,10*ROW('Hygiene Data'!D53)))</f>
        <v/>
      </c>
      <c r="DQ59" s="400" t="str">
        <f ca="1">+IF(OFFSET('Hygiene Data'!$D$13,0,10*ROW('Hygiene Data'!D53))="","",OFFSET('Hygiene Data'!$D$13,0,10*ROW('Hygiene Data'!D53)))</f>
        <v/>
      </c>
      <c r="DR59" s="400" t="str">
        <f ca="1">+IF(OFFSET('Hygiene Data'!$E$11,0,10*ROW('Hygiene Data'!E53))="","",OFFSET('Hygiene Data'!$E$11,0,10*ROW('Hygiene Data'!E53)))</f>
        <v/>
      </c>
      <c r="DS59" s="400" t="str">
        <f ca="1">+IF(OFFSET('Hygiene Data'!$E$12,0,10*ROW('Hygiene Data'!E53))="","",OFFSET('Hygiene Data'!$E$12,0,10*ROW('Hygiene Data'!E53)))</f>
        <v/>
      </c>
      <c r="DT59" s="400" t="str">
        <f ca="1">+IF(OFFSET('Hygiene Data'!$E$13,0,10*ROW('Hygiene Data'!E53))="","",OFFSET('Hygiene Data'!$E$13,0,10*ROW('Hygiene Data'!E53)))</f>
        <v/>
      </c>
      <c r="DU59" s="400" t="str">
        <f ca="1">+IF(OFFSET('Hygiene Data'!$F$11,0,10*ROW('Hygiene Data'!F53))="","",OFFSET('Hygiene Data'!$F$11,0,10*ROW('Hygiene Data'!F53)))</f>
        <v/>
      </c>
      <c r="DV59" s="400" t="str">
        <f ca="1">+IF(OFFSET('Hygiene Data'!$F$12,0,10*ROW('Hygiene Data'!F53))="","",OFFSET('Hygiene Data'!$F$12,0,10*ROW('Hygiene Data'!F53)))</f>
        <v/>
      </c>
      <c r="DW59" s="400" t="str">
        <f ca="1">+IF(OFFSET('Hygiene Data'!$F$13,0,10*ROW('Hygiene Data'!F53))="","",OFFSET('Hygiene Data'!$F$13,0,10*ROW('Hygiene Data'!F53)))</f>
        <v/>
      </c>
      <c r="DX59" s="400" t="str">
        <f ca="1">+IF(OFFSET('Hygiene Data'!$G$11,0,10*ROW('Hygiene Data'!G53))="","",OFFSET('Hygiene Data'!$G$11,0,10*ROW('Hygiene Data'!G53)))</f>
        <v/>
      </c>
      <c r="DY59" s="400" t="str">
        <f ca="1">+IF(OFFSET('Hygiene Data'!$G$12,0,10*ROW('Hygiene Data'!G53))="","",OFFSET('Hygiene Data'!$G$12,0,10*ROW('Hygiene Data'!G53)))</f>
        <v/>
      </c>
      <c r="DZ59" s="400" t="str">
        <f ca="1">+IF(OFFSET('Hygiene Data'!$G$13,0,10*ROW('Hygiene Data'!G53))="","",OFFSET('Hygiene Data'!$G$13,0,10*ROW('Hygiene Data'!G53)))</f>
        <v/>
      </c>
      <c r="EA59" s="400" t="str">
        <f ca="1">+IF(OFFSET('Hygiene Data'!$H$11,0,10*ROW('Hygiene Data'!H53))="","",OFFSET('Hygiene Data'!$H$11,0,10*ROW('Hygiene Data'!H53)))</f>
        <v/>
      </c>
      <c r="EB59" s="400" t="str">
        <f ca="1">+IF(OFFSET('Hygiene Data'!$H$12,0,10*ROW('Hygiene Data'!H53))="","",OFFSET('Hygiene Data'!$H$12,0,10*ROW('Hygiene Data'!H53)))</f>
        <v/>
      </c>
      <c r="EC59" s="400" t="str">
        <f ca="1">+IF(OFFSET('Hygiene Data'!$H$13,0,10*ROW('Hygiene Data'!H53))="","",OFFSET('Hygiene Data'!$H$13,0,10*ROW('Hygiene Data'!H53)))</f>
        <v/>
      </c>
      <c r="ED59" s="400" t="str">
        <f ca="1">+IF(OFFSET('Hygiene Data'!$I$11,0,10*ROW('Hygiene Data'!I53))="","",OFFSET('Hygiene Data'!$I$11,0,10*ROW('Hygiene Data'!I53)))</f>
        <v/>
      </c>
      <c r="EE59" s="400" t="str">
        <f ca="1">+IF(OFFSET('Hygiene Data'!$I$12,0,10*ROW('Hygiene Data'!I53))="","",OFFSET('Hygiene Data'!$I$12,0,10*ROW('Hygiene Data'!I53)))</f>
        <v/>
      </c>
      <c r="EF59" s="400" t="str">
        <f ca="1">+IF(OFFSET('Hygiene Data'!$I$13,0,10*ROW('Hygiene Data'!I53))="","",OFFSET('Hygiene Data'!$I$13,0,10*ROW('Hygiene Data'!I53)))</f>
        <v/>
      </c>
    </row>
    <row r="60" spans="1:136" x14ac:dyDescent="0.25">
      <c r="A60" s="509" t="str">
        <f ca="1">+IF(OFFSET('Water Data'!$B$2,0,10*ROW('Water Data'!E54))="","",OFFSET('Water Data'!$B$2,0,10*ROW('Water Data'!E54)))</f>
        <v/>
      </c>
      <c r="B60" s="50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36" t="str">
        <f t="shared" ca="1" si="0"/>
        <v/>
      </c>
      <c r="D60" s="53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3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3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3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3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3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3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3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3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3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3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3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3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3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3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3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3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3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3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3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3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3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3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3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3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3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3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3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3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3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3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3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3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3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3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3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3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3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3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3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3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3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3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3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3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3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3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3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3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1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3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3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3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3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3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3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3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3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3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3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3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3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3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3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3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3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400" t="str">
        <f ca="1">+IF(OFFSET('Water Data'!$D$27,0,10*ROW('Water Data'!D54))="","",OFFSET('Water Data'!$D$27,0,10*ROW('Water Data'!D54)))</f>
        <v/>
      </c>
      <c r="BT60" s="400" t="str">
        <f ca="1">+IF(OFFSET('Water Data'!$D$28,0,10*ROW('Water Data'!D54))="","",OFFSET('Water Data'!$D$28,0,10*ROW('Water Data'!D54)))</f>
        <v/>
      </c>
      <c r="BU60" s="400" t="str">
        <f ca="1">+IF(OFFSET('Water Data'!$D$29,0,10*ROW('Water Data'!D54))="","",OFFSET('Water Data'!$D$29,0,10*ROW('Water Data'!D54)))</f>
        <v/>
      </c>
      <c r="BV60" s="400" t="str">
        <f ca="1">+IF(OFFSET('Water Data'!$E$27,0,10*ROW('Water Data'!E54))="","",OFFSET('Water Data'!$E$27,0,10*ROW('Water Data'!E54)))</f>
        <v/>
      </c>
      <c r="BW60" s="400" t="str">
        <f ca="1">+IF(OFFSET('Water Data'!$E$28,0,10*ROW('Water Data'!E54))="","",OFFSET('Water Data'!$E$28,0,10*ROW('Water Data'!E54)))</f>
        <v/>
      </c>
      <c r="BX60" s="400" t="str">
        <f ca="1">+IF(OFFSET('Water Data'!$E$29,0,10*ROW('Water Data'!E54))="","",OFFSET('Water Data'!$E$29,0,10*ROW('Water Data'!E54)))</f>
        <v/>
      </c>
      <c r="BY60" s="400" t="str">
        <f ca="1">+IF(OFFSET('Water Data'!$F$27,0,10*ROW('Water Data'!F54))="","",OFFSET('Water Data'!$F$27,0,10*ROW('Water Data'!F54)))</f>
        <v/>
      </c>
      <c r="BZ60" s="400" t="str">
        <f ca="1">+IF(OFFSET('Water Data'!$F$28,0,10*ROW('Water Data'!F54))="","",OFFSET('Water Data'!$F$28,0,10*ROW('Water Data'!F54)))</f>
        <v/>
      </c>
      <c r="CA60" s="400" t="str">
        <f ca="1">+IF(OFFSET('Water Data'!$F$29,0,10*ROW('Water Data'!F54))="","",OFFSET('Water Data'!$F$29,0,10*ROW('Water Data'!F54)))</f>
        <v/>
      </c>
      <c r="CB60" s="400" t="str">
        <f ca="1">+IF(OFFSET('Water Data'!$G$27,0,10*ROW('Water Data'!G54))="","",OFFSET('Water Data'!$G$27,0,10*ROW('Water Data'!G54)))</f>
        <v/>
      </c>
      <c r="CC60" s="400" t="str">
        <f ca="1">+IF(OFFSET('Water Data'!$G$28,0,10*ROW('Water Data'!G54))="","",OFFSET('Water Data'!$G$28,0,10*ROW('Water Data'!G54)))</f>
        <v/>
      </c>
      <c r="CD60" s="400" t="str">
        <f ca="1">+IF(OFFSET('Water Data'!$G$29,0,10*ROW('Water Data'!G54))="","",OFFSET('Water Data'!$G$29,0,10*ROW('Water Data'!G54)))</f>
        <v/>
      </c>
      <c r="CE60" s="400" t="str">
        <f ca="1">+IF(OFFSET('Water Data'!$H$27,0,10*ROW('Water Data'!H54))="","",OFFSET('Water Data'!$H$27,0,10*ROW('Water Data'!H54)))</f>
        <v/>
      </c>
      <c r="CF60" s="400" t="str">
        <f ca="1">+IF(OFFSET('Water Data'!$H$28,0,10*ROW('Water Data'!H54))="","",OFFSET('Water Data'!$H$28,0,10*ROW('Water Data'!H54)))</f>
        <v/>
      </c>
      <c r="CG60" s="400" t="str">
        <f ca="1">+IF(OFFSET('Water Data'!$H$29,0,10*ROW('Water Data'!H54))="","",OFFSET('Water Data'!$H$29,0,10*ROW('Water Data'!H54)))</f>
        <v/>
      </c>
      <c r="CH60" s="400" t="str">
        <f ca="1">+IF(OFFSET('Water Data'!$I$27,0,10*ROW('Water Data'!I54))="","",OFFSET('Water Data'!$I$27,0,10*ROW('Water Data'!I54)))</f>
        <v/>
      </c>
      <c r="CI60" s="400" t="str">
        <f ca="1">+IF(OFFSET('Water Data'!$I$28,0,10*ROW('Water Data'!I54))="","",OFFSET('Water Data'!$I$28,0,10*ROW('Water Data'!I54)))</f>
        <v/>
      </c>
      <c r="CJ60" s="400" t="str">
        <f ca="1">+IF(OFFSET('Water Data'!$I$29,0,10*ROW('Water Data'!I54))="","",OFFSET('Water Data'!$I$29,0,10*ROW('Water Data'!I54)))</f>
        <v/>
      </c>
      <c r="CK60" s="400" t="str">
        <f ca="1">+IF(OFFSET('Sanitation Data'!$D$28,0,10*ROW('Sanitation Data'!D54))="","",OFFSET('Sanitation Data'!$D$28,0,10*ROW('Sanitation Data'!D54)))</f>
        <v/>
      </c>
      <c r="CL60" s="400" t="str">
        <f ca="1">+IF(OFFSET('Sanitation Data'!$D$29,0,10*ROW('Sanitation Data'!D54))="","",OFFSET('Sanitation Data'!$D$29,0,10*ROW('Sanitation Data'!D54)))</f>
        <v/>
      </c>
      <c r="CM60" s="400" t="str">
        <f ca="1">+IF(OFFSET('Sanitation Data'!$D$30,0,10*ROW('Sanitation Data'!D54))="","",OFFSET('Sanitation Data'!$D$30,0,10*ROW('Sanitation Data'!D54)))</f>
        <v/>
      </c>
      <c r="CN60" s="400" t="str">
        <f ca="1">+IF(OFFSET('Sanitation Data'!$D$31,0,10*ROW('Sanitation Data'!D54))="","",OFFSET('Sanitation Data'!$D$31,0,10*ROW('Sanitation Data'!D54)))</f>
        <v/>
      </c>
      <c r="CO60" s="400" t="str">
        <f ca="1">+IF(OFFSET('Sanitation Data'!$D$32,0,10*ROW('Sanitation Data'!D54))="","",OFFSET('Sanitation Data'!$D$32,0,10*ROW('Sanitation Data'!D54)))</f>
        <v/>
      </c>
      <c r="CP60" s="400" t="str">
        <f ca="1">+IF(OFFSET('Sanitation Data'!$E$28,0,10*ROW('Sanitation Data'!E54))="","",OFFSET('Sanitation Data'!$E$28,0,10*ROW('Sanitation Data'!E54)))</f>
        <v/>
      </c>
      <c r="CQ60" s="400" t="str">
        <f ca="1">+IF(OFFSET('Sanitation Data'!$E$29,0,10*ROW('Sanitation Data'!E54))="","",OFFSET('Sanitation Data'!$E$29,0,10*ROW('Sanitation Data'!E54)))</f>
        <v/>
      </c>
      <c r="CR60" s="400" t="str">
        <f ca="1">+IF(OFFSET('Sanitation Data'!$E$30,0,10*ROW('Sanitation Data'!E54))="","",OFFSET('Sanitation Data'!$E$30,0,10*ROW('Sanitation Data'!E54)))</f>
        <v/>
      </c>
      <c r="CS60" s="400" t="str">
        <f ca="1">+IF(OFFSET('Sanitation Data'!$E$31,0,10*ROW('Sanitation Data'!E54))="","",OFFSET('Sanitation Data'!$E$31,0,10*ROW('Sanitation Data'!E54)))</f>
        <v/>
      </c>
      <c r="CT60" s="400" t="str">
        <f ca="1">+IF(OFFSET('Sanitation Data'!$E$32,0,10*ROW('Sanitation Data'!E54))="","",OFFSET('Sanitation Data'!$E$32,0,10*ROW('Sanitation Data'!E54)))</f>
        <v/>
      </c>
      <c r="CU60" s="400" t="str">
        <f ca="1">+IF(OFFSET('Sanitation Data'!$F$28,0,10*ROW('Sanitation Data'!F54))="","",OFFSET('Sanitation Data'!$F$28,0,10*ROW('Sanitation Data'!F54)))</f>
        <v/>
      </c>
      <c r="CV60" s="400" t="str">
        <f ca="1">+IF(OFFSET('Sanitation Data'!$F$29,0,10*ROW('Sanitation Data'!F54))="","",OFFSET('Sanitation Data'!$F$29,0,10*ROW('Sanitation Data'!F54)))</f>
        <v/>
      </c>
      <c r="CW60" s="400" t="str">
        <f ca="1">+IF(OFFSET('Sanitation Data'!$F$30,0,10*ROW('Sanitation Data'!F54))="","",OFFSET('Sanitation Data'!$F$30,0,10*ROW('Sanitation Data'!F54)))</f>
        <v/>
      </c>
      <c r="CX60" s="400" t="str">
        <f ca="1">+IF(OFFSET('Sanitation Data'!$F$31,0,10*ROW('Sanitation Data'!F54))="","",OFFSET('Sanitation Data'!$F$31,0,10*ROW('Sanitation Data'!F54)))</f>
        <v/>
      </c>
      <c r="CY60" s="400" t="str">
        <f ca="1">+IF(OFFSET('Sanitation Data'!$F$32,0,10*ROW('Sanitation Data'!F54))="","",OFFSET('Sanitation Data'!$F$32,0,10*ROW('Sanitation Data'!F54)))</f>
        <v/>
      </c>
      <c r="CZ60" s="400" t="str">
        <f ca="1">+IF(OFFSET('Sanitation Data'!$G$28,0,10*ROW('Sanitation Data'!G54))="","",OFFSET('Sanitation Data'!$G$28,0,10*ROW('Sanitation Data'!G54)))</f>
        <v/>
      </c>
      <c r="DA60" s="400" t="str">
        <f ca="1">+IF(OFFSET('Sanitation Data'!$G$29,0,10*ROW('Sanitation Data'!G54))="","",OFFSET('Sanitation Data'!$G$29,0,10*ROW('Sanitation Data'!G54)))</f>
        <v/>
      </c>
      <c r="DB60" s="400" t="str">
        <f ca="1">+IF(OFFSET('Sanitation Data'!$G$30,0,10*ROW('Sanitation Data'!G54))="","",OFFSET('Sanitation Data'!$G$30,0,10*ROW('Sanitation Data'!G54)))</f>
        <v/>
      </c>
      <c r="DC60" s="400" t="str">
        <f ca="1">+IF(OFFSET('Sanitation Data'!$G$31,0,10*ROW('Sanitation Data'!G54))="","",OFFSET('Sanitation Data'!$G$31,0,10*ROW('Sanitation Data'!G54)))</f>
        <v/>
      </c>
      <c r="DD60" s="400" t="str">
        <f ca="1">+IF(OFFSET('Sanitation Data'!$G$32,0,10*ROW('Sanitation Data'!G54))="","",OFFSET('Sanitation Data'!$G$32,0,10*ROW('Sanitation Data'!G54)))</f>
        <v/>
      </c>
      <c r="DE60" s="400" t="str">
        <f ca="1">+IF(OFFSET('Sanitation Data'!$H$28,0,10*ROW('Sanitation Data'!H54))="","",OFFSET('Sanitation Data'!$H$28,0,10*ROW('Sanitation Data'!H54)))</f>
        <v/>
      </c>
      <c r="DF60" s="400" t="str">
        <f ca="1">+IF(OFFSET('Sanitation Data'!$H$29,0,10*ROW('Sanitation Data'!H54))="","",OFFSET('Sanitation Data'!$H$29,0,10*ROW('Sanitation Data'!H54)))</f>
        <v/>
      </c>
      <c r="DG60" s="400" t="str">
        <f ca="1">+IF(OFFSET('Sanitation Data'!$H$30,0,10*ROW('Sanitation Data'!H54))="","",OFFSET('Sanitation Data'!$H$30,0,10*ROW('Sanitation Data'!H54)))</f>
        <v/>
      </c>
      <c r="DH60" s="400" t="str">
        <f ca="1">+IF(OFFSET('Sanitation Data'!$H$31,0,10*ROW('Sanitation Data'!H54))="","",OFFSET('Sanitation Data'!$H$31,0,10*ROW('Sanitation Data'!H54)))</f>
        <v/>
      </c>
      <c r="DI60" s="400" t="str">
        <f ca="1">+IF(OFFSET('Sanitation Data'!$H$32,0,10*ROW('Sanitation Data'!H54))="","",OFFSET('Sanitation Data'!$H$32,0,10*ROW('Sanitation Data'!H54)))</f>
        <v/>
      </c>
      <c r="DJ60" s="400" t="str">
        <f ca="1">+IF(OFFSET('Sanitation Data'!$I$28,0,10*ROW('Sanitation Data'!I54))="","",OFFSET('Sanitation Data'!$I$28,0,10*ROW('Sanitation Data'!I54)))</f>
        <v/>
      </c>
      <c r="DK60" s="400" t="str">
        <f ca="1">+IF(OFFSET('Sanitation Data'!$I$29,0,10*ROW('Sanitation Data'!I54))="","",OFFSET('Sanitation Data'!$I$29,0,10*ROW('Sanitation Data'!I54)))</f>
        <v/>
      </c>
      <c r="DL60" s="400" t="str">
        <f ca="1">+IF(OFFSET('Sanitation Data'!$I$30,0,10*ROW('Sanitation Data'!I54))="","",OFFSET('Sanitation Data'!$I$30,0,10*ROW('Sanitation Data'!I54)))</f>
        <v/>
      </c>
      <c r="DM60" s="400" t="str">
        <f ca="1">+IF(OFFSET('Sanitation Data'!$I$31,0,10*ROW('Sanitation Data'!I54))="","",OFFSET('Sanitation Data'!$I$31,0,10*ROW('Sanitation Data'!I54)))</f>
        <v/>
      </c>
      <c r="DN60" s="400" t="str">
        <f ca="1">+IF(OFFSET('Sanitation Data'!$I$32,0,10*ROW('Sanitation Data'!I54))="","",OFFSET('Sanitation Data'!$I$32,0,10*ROW('Sanitation Data'!I54)))</f>
        <v/>
      </c>
      <c r="DO60" s="400" t="str">
        <f ca="1">+IF(OFFSET('Hygiene Data'!$D$11,0,10*ROW('Hygiene Data'!D54))="","",OFFSET('Hygiene Data'!$D$11,0,10*ROW('Hygiene Data'!D54)))</f>
        <v/>
      </c>
      <c r="DP60" s="400" t="str">
        <f ca="1">+IF(OFFSET('Hygiene Data'!$D$12,0,10*ROW('Hygiene Data'!D54))="","",OFFSET('Hygiene Data'!$D$12,0,10*ROW('Hygiene Data'!D54)))</f>
        <v/>
      </c>
      <c r="DQ60" s="400" t="str">
        <f ca="1">+IF(OFFSET('Hygiene Data'!$D$13,0,10*ROW('Hygiene Data'!D54))="","",OFFSET('Hygiene Data'!$D$13,0,10*ROW('Hygiene Data'!D54)))</f>
        <v/>
      </c>
      <c r="DR60" s="400" t="str">
        <f ca="1">+IF(OFFSET('Hygiene Data'!$E$11,0,10*ROW('Hygiene Data'!E54))="","",OFFSET('Hygiene Data'!$E$11,0,10*ROW('Hygiene Data'!E54)))</f>
        <v/>
      </c>
      <c r="DS60" s="400" t="str">
        <f ca="1">+IF(OFFSET('Hygiene Data'!$E$12,0,10*ROW('Hygiene Data'!E54))="","",OFFSET('Hygiene Data'!$E$12,0,10*ROW('Hygiene Data'!E54)))</f>
        <v/>
      </c>
      <c r="DT60" s="400" t="str">
        <f ca="1">+IF(OFFSET('Hygiene Data'!$E$13,0,10*ROW('Hygiene Data'!E54))="","",OFFSET('Hygiene Data'!$E$13,0,10*ROW('Hygiene Data'!E54)))</f>
        <v/>
      </c>
      <c r="DU60" s="400" t="str">
        <f ca="1">+IF(OFFSET('Hygiene Data'!$F$11,0,10*ROW('Hygiene Data'!F54))="","",OFFSET('Hygiene Data'!$F$11,0,10*ROW('Hygiene Data'!F54)))</f>
        <v/>
      </c>
      <c r="DV60" s="400" t="str">
        <f ca="1">+IF(OFFSET('Hygiene Data'!$F$12,0,10*ROW('Hygiene Data'!F54))="","",OFFSET('Hygiene Data'!$F$12,0,10*ROW('Hygiene Data'!F54)))</f>
        <v/>
      </c>
      <c r="DW60" s="400" t="str">
        <f ca="1">+IF(OFFSET('Hygiene Data'!$F$13,0,10*ROW('Hygiene Data'!F54))="","",OFFSET('Hygiene Data'!$F$13,0,10*ROW('Hygiene Data'!F54)))</f>
        <v/>
      </c>
      <c r="DX60" s="400" t="str">
        <f ca="1">+IF(OFFSET('Hygiene Data'!$G$11,0,10*ROW('Hygiene Data'!G54))="","",OFFSET('Hygiene Data'!$G$11,0,10*ROW('Hygiene Data'!G54)))</f>
        <v/>
      </c>
      <c r="DY60" s="400" t="str">
        <f ca="1">+IF(OFFSET('Hygiene Data'!$G$12,0,10*ROW('Hygiene Data'!G54))="","",OFFSET('Hygiene Data'!$G$12,0,10*ROW('Hygiene Data'!G54)))</f>
        <v/>
      </c>
      <c r="DZ60" s="400" t="str">
        <f ca="1">+IF(OFFSET('Hygiene Data'!$G$13,0,10*ROW('Hygiene Data'!G54))="","",OFFSET('Hygiene Data'!$G$13,0,10*ROW('Hygiene Data'!G54)))</f>
        <v/>
      </c>
      <c r="EA60" s="400" t="str">
        <f ca="1">+IF(OFFSET('Hygiene Data'!$H$11,0,10*ROW('Hygiene Data'!H54))="","",OFFSET('Hygiene Data'!$H$11,0,10*ROW('Hygiene Data'!H54)))</f>
        <v/>
      </c>
      <c r="EB60" s="400" t="str">
        <f ca="1">+IF(OFFSET('Hygiene Data'!$H$12,0,10*ROW('Hygiene Data'!H54))="","",OFFSET('Hygiene Data'!$H$12,0,10*ROW('Hygiene Data'!H54)))</f>
        <v/>
      </c>
      <c r="EC60" s="400" t="str">
        <f ca="1">+IF(OFFSET('Hygiene Data'!$H$13,0,10*ROW('Hygiene Data'!H54))="","",OFFSET('Hygiene Data'!$H$13,0,10*ROW('Hygiene Data'!H54)))</f>
        <v/>
      </c>
      <c r="ED60" s="400" t="str">
        <f ca="1">+IF(OFFSET('Hygiene Data'!$I$11,0,10*ROW('Hygiene Data'!I54))="","",OFFSET('Hygiene Data'!$I$11,0,10*ROW('Hygiene Data'!I54)))</f>
        <v/>
      </c>
      <c r="EE60" s="400" t="str">
        <f ca="1">+IF(OFFSET('Hygiene Data'!$I$12,0,10*ROW('Hygiene Data'!I54))="","",OFFSET('Hygiene Data'!$I$12,0,10*ROW('Hygiene Data'!I54)))</f>
        <v/>
      </c>
      <c r="EF60" s="400" t="str">
        <f ca="1">+IF(OFFSET('Hygiene Data'!$I$13,0,10*ROW('Hygiene Data'!I54))="","",OFFSET('Hygiene Data'!$I$13,0,10*ROW('Hygiene Data'!I54)))</f>
        <v/>
      </c>
    </row>
    <row r="61" spans="1:136" x14ac:dyDescent="0.25">
      <c r="A61" s="509" t="str">
        <f ca="1">+IF(OFFSET('Water Data'!$B$2,0,10*ROW('Water Data'!E55))="","",OFFSET('Water Data'!$B$2,0,10*ROW('Water Data'!E55)))</f>
        <v/>
      </c>
      <c r="B61" s="50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36" t="str">
        <f t="shared" ca="1" si="0"/>
        <v/>
      </c>
      <c r="D61" s="53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3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3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3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3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3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3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3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3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3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3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3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3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3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3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3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3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3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3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3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3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3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3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3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3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3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3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3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3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3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3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3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3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3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3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3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3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3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3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3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3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3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3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3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3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3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3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3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3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1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3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3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3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3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3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3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3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3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3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3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3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3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3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3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3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3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400" t="str">
        <f ca="1">+IF(OFFSET('Water Data'!$D$27,0,10*ROW('Water Data'!D55))="","",OFFSET('Water Data'!$D$27,0,10*ROW('Water Data'!D55)))</f>
        <v/>
      </c>
      <c r="BT61" s="400" t="str">
        <f ca="1">+IF(OFFSET('Water Data'!$D$28,0,10*ROW('Water Data'!D55))="","",OFFSET('Water Data'!$D$28,0,10*ROW('Water Data'!D55)))</f>
        <v/>
      </c>
      <c r="BU61" s="400" t="str">
        <f ca="1">+IF(OFFSET('Water Data'!$D$29,0,10*ROW('Water Data'!D55))="","",OFFSET('Water Data'!$D$29,0,10*ROW('Water Data'!D55)))</f>
        <v/>
      </c>
      <c r="BV61" s="400" t="str">
        <f ca="1">+IF(OFFSET('Water Data'!$E$27,0,10*ROW('Water Data'!E55))="","",OFFSET('Water Data'!$E$27,0,10*ROW('Water Data'!E55)))</f>
        <v/>
      </c>
      <c r="BW61" s="400" t="str">
        <f ca="1">+IF(OFFSET('Water Data'!$E$28,0,10*ROW('Water Data'!E55))="","",OFFSET('Water Data'!$E$28,0,10*ROW('Water Data'!E55)))</f>
        <v/>
      </c>
      <c r="BX61" s="400" t="str">
        <f ca="1">+IF(OFFSET('Water Data'!$E$29,0,10*ROW('Water Data'!E55))="","",OFFSET('Water Data'!$E$29,0,10*ROW('Water Data'!E55)))</f>
        <v/>
      </c>
      <c r="BY61" s="400" t="str">
        <f ca="1">+IF(OFFSET('Water Data'!$F$27,0,10*ROW('Water Data'!F55))="","",OFFSET('Water Data'!$F$27,0,10*ROW('Water Data'!F55)))</f>
        <v/>
      </c>
      <c r="BZ61" s="400" t="str">
        <f ca="1">+IF(OFFSET('Water Data'!$F$28,0,10*ROW('Water Data'!F55))="","",OFFSET('Water Data'!$F$28,0,10*ROW('Water Data'!F55)))</f>
        <v/>
      </c>
      <c r="CA61" s="400" t="str">
        <f ca="1">+IF(OFFSET('Water Data'!$F$29,0,10*ROW('Water Data'!F55))="","",OFFSET('Water Data'!$F$29,0,10*ROW('Water Data'!F55)))</f>
        <v/>
      </c>
      <c r="CB61" s="400" t="str">
        <f ca="1">+IF(OFFSET('Water Data'!$G$27,0,10*ROW('Water Data'!G55))="","",OFFSET('Water Data'!$G$27,0,10*ROW('Water Data'!G55)))</f>
        <v/>
      </c>
      <c r="CC61" s="400" t="str">
        <f ca="1">+IF(OFFSET('Water Data'!$G$28,0,10*ROW('Water Data'!G55))="","",OFFSET('Water Data'!$G$28,0,10*ROW('Water Data'!G55)))</f>
        <v/>
      </c>
      <c r="CD61" s="400" t="str">
        <f ca="1">+IF(OFFSET('Water Data'!$G$29,0,10*ROW('Water Data'!G55))="","",OFFSET('Water Data'!$G$29,0,10*ROW('Water Data'!G55)))</f>
        <v/>
      </c>
      <c r="CE61" s="400" t="str">
        <f ca="1">+IF(OFFSET('Water Data'!$H$27,0,10*ROW('Water Data'!H55))="","",OFFSET('Water Data'!$H$27,0,10*ROW('Water Data'!H55)))</f>
        <v/>
      </c>
      <c r="CF61" s="400" t="str">
        <f ca="1">+IF(OFFSET('Water Data'!$H$28,0,10*ROW('Water Data'!H55))="","",OFFSET('Water Data'!$H$28,0,10*ROW('Water Data'!H55)))</f>
        <v/>
      </c>
      <c r="CG61" s="400" t="str">
        <f ca="1">+IF(OFFSET('Water Data'!$H$29,0,10*ROW('Water Data'!H55))="","",OFFSET('Water Data'!$H$29,0,10*ROW('Water Data'!H55)))</f>
        <v/>
      </c>
      <c r="CH61" s="400" t="str">
        <f ca="1">+IF(OFFSET('Water Data'!$I$27,0,10*ROW('Water Data'!I55))="","",OFFSET('Water Data'!$I$27,0,10*ROW('Water Data'!I55)))</f>
        <v/>
      </c>
      <c r="CI61" s="400" t="str">
        <f ca="1">+IF(OFFSET('Water Data'!$I$28,0,10*ROW('Water Data'!I55))="","",OFFSET('Water Data'!$I$28,0,10*ROW('Water Data'!I55)))</f>
        <v/>
      </c>
      <c r="CJ61" s="400" t="str">
        <f ca="1">+IF(OFFSET('Water Data'!$I$29,0,10*ROW('Water Data'!I55))="","",OFFSET('Water Data'!$I$29,0,10*ROW('Water Data'!I55)))</f>
        <v/>
      </c>
      <c r="CK61" s="400" t="str">
        <f ca="1">+IF(OFFSET('Sanitation Data'!$D$28,0,10*ROW('Sanitation Data'!D55))="","",OFFSET('Sanitation Data'!$D$28,0,10*ROW('Sanitation Data'!D55)))</f>
        <v/>
      </c>
      <c r="CL61" s="400" t="str">
        <f ca="1">+IF(OFFSET('Sanitation Data'!$D$29,0,10*ROW('Sanitation Data'!D55))="","",OFFSET('Sanitation Data'!$D$29,0,10*ROW('Sanitation Data'!D55)))</f>
        <v/>
      </c>
      <c r="CM61" s="400" t="str">
        <f ca="1">+IF(OFFSET('Sanitation Data'!$D$30,0,10*ROW('Sanitation Data'!D55))="","",OFFSET('Sanitation Data'!$D$30,0,10*ROW('Sanitation Data'!D55)))</f>
        <v/>
      </c>
      <c r="CN61" s="400" t="str">
        <f ca="1">+IF(OFFSET('Sanitation Data'!$D$31,0,10*ROW('Sanitation Data'!D55))="","",OFFSET('Sanitation Data'!$D$31,0,10*ROW('Sanitation Data'!D55)))</f>
        <v/>
      </c>
      <c r="CO61" s="400" t="str">
        <f ca="1">+IF(OFFSET('Sanitation Data'!$D$32,0,10*ROW('Sanitation Data'!D55))="","",OFFSET('Sanitation Data'!$D$32,0,10*ROW('Sanitation Data'!D55)))</f>
        <v/>
      </c>
      <c r="CP61" s="400" t="str">
        <f ca="1">+IF(OFFSET('Sanitation Data'!$E$28,0,10*ROW('Sanitation Data'!E55))="","",OFFSET('Sanitation Data'!$E$28,0,10*ROW('Sanitation Data'!E55)))</f>
        <v/>
      </c>
      <c r="CQ61" s="400" t="str">
        <f ca="1">+IF(OFFSET('Sanitation Data'!$E$29,0,10*ROW('Sanitation Data'!E55))="","",OFFSET('Sanitation Data'!$E$29,0,10*ROW('Sanitation Data'!E55)))</f>
        <v/>
      </c>
      <c r="CR61" s="400" t="str">
        <f ca="1">+IF(OFFSET('Sanitation Data'!$E$30,0,10*ROW('Sanitation Data'!E55))="","",OFFSET('Sanitation Data'!$E$30,0,10*ROW('Sanitation Data'!E55)))</f>
        <v/>
      </c>
      <c r="CS61" s="400" t="str">
        <f ca="1">+IF(OFFSET('Sanitation Data'!$E$31,0,10*ROW('Sanitation Data'!E55))="","",OFFSET('Sanitation Data'!$E$31,0,10*ROW('Sanitation Data'!E55)))</f>
        <v/>
      </c>
      <c r="CT61" s="400" t="str">
        <f ca="1">+IF(OFFSET('Sanitation Data'!$E$32,0,10*ROW('Sanitation Data'!E55))="","",OFFSET('Sanitation Data'!$E$32,0,10*ROW('Sanitation Data'!E55)))</f>
        <v/>
      </c>
      <c r="CU61" s="400" t="str">
        <f ca="1">+IF(OFFSET('Sanitation Data'!$F$28,0,10*ROW('Sanitation Data'!F55))="","",OFFSET('Sanitation Data'!$F$28,0,10*ROW('Sanitation Data'!F55)))</f>
        <v/>
      </c>
      <c r="CV61" s="400" t="str">
        <f ca="1">+IF(OFFSET('Sanitation Data'!$F$29,0,10*ROW('Sanitation Data'!F55))="","",OFFSET('Sanitation Data'!$F$29,0,10*ROW('Sanitation Data'!F55)))</f>
        <v/>
      </c>
      <c r="CW61" s="400" t="str">
        <f ca="1">+IF(OFFSET('Sanitation Data'!$F$30,0,10*ROW('Sanitation Data'!F55))="","",OFFSET('Sanitation Data'!$F$30,0,10*ROW('Sanitation Data'!F55)))</f>
        <v/>
      </c>
      <c r="CX61" s="400" t="str">
        <f ca="1">+IF(OFFSET('Sanitation Data'!$F$31,0,10*ROW('Sanitation Data'!F55))="","",OFFSET('Sanitation Data'!$F$31,0,10*ROW('Sanitation Data'!F55)))</f>
        <v/>
      </c>
      <c r="CY61" s="400" t="str">
        <f ca="1">+IF(OFFSET('Sanitation Data'!$F$32,0,10*ROW('Sanitation Data'!F55))="","",OFFSET('Sanitation Data'!$F$32,0,10*ROW('Sanitation Data'!F55)))</f>
        <v/>
      </c>
      <c r="CZ61" s="400" t="str">
        <f ca="1">+IF(OFFSET('Sanitation Data'!$G$28,0,10*ROW('Sanitation Data'!G55))="","",OFFSET('Sanitation Data'!$G$28,0,10*ROW('Sanitation Data'!G55)))</f>
        <v/>
      </c>
      <c r="DA61" s="400" t="str">
        <f ca="1">+IF(OFFSET('Sanitation Data'!$G$29,0,10*ROW('Sanitation Data'!G55))="","",OFFSET('Sanitation Data'!$G$29,0,10*ROW('Sanitation Data'!G55)))</f>
        <v/>
      </c>
      <c r="DB61" s="400" t="str">
        <f ca="1">+IF(OFFSET('Sanitation Data'!$G$30,0,10*ROW('Sanitation Data'!G55))="","",OFFSET('Sanitation Data'!$G$30,0,10*ROW('Sanitation Data'!G55)))</f>
        <v/>
      </c>
      <c r="DC61" s="400" t="str">
        <f ca="1">+IF(OFFSET('Sanitation Data'!$G$31,0,10*ROW('Sanitation Data'!G55))="","",OFFSET('Sanitation Data'!$G$31,0,10*ROW('Sanitation Data'!G55)))</f>
        <v/>
      </c>
      <c r="DD61" s="400" t="str">
        <f ca="1">+IF(OFFSET('Sanitation Data'!$G$32,0,10*ROW('Sanitation Data'!G55))="","",OFFSET('Sanitation Data'!$G$32,0,10*ROW('Sanitation Data'!G55)))</f>
        <v/>
      </c>
      <c r="DE61" s="400" t="str">
        <f ca="1">+IF(OFFSET('Sanitation Data'!$H$28,0,10*ROW('Sanitation Data'!H55))="","",OFFSET('Sanitation Data'!$H$28,0,10*ROW('Sanitation Data'!H55)))</f>
        <v/>
      </c>
      <c r="DF61" s="400" t="str">
        <f ca="1">+IF(OFFSET('Sanitation Data'!$H$29,0,10*ROW('Sanitation Data'!H55))="","",OFFSET('Sanitation Data'!$H$29,0,10*ROW('Sanitation Data'!H55)))</f>
        <v/>
      </c>
      <c r="DG61" s="400" t="str">
        <f ca="1">+IF(OFFSET('Sanitation Data'!$H$30,0,10*ROW('Sanitation Data'!H55))="","",OFFSET('Sanitation Data'!$H$30,0,10*ROW('Sanitation Data'!H55)))</f>
        <v/>
      </c>
      <c r="DH61" s="400" t="str">
        <f ca="1">+IF(OFFSET('Sanitation Data'!$H$31,0,10*ROW('Sanitation Data'!H55))="","",OFFSET('Sanitation Data'!$H$31,0,10*ROW('Sanitation Data'!H55)))</f>
        <v/>
      </c>
      <c r="DI61" s="400" t="str">
        <f ca="1">+IF(OFFSET('Sanitation Data'!$H$32,0,10*ROW('Sanitation Data'!H55))="","",OFFSET('Sanitation Data'!$H$32,0,10*ROW('Sanitation Data'!H55)))</f>
        <v/>
      </c>
      <c r="DJ61" s="400" t="str">
        <f ca="1">+IF(OFFSET('Sanitation Data'!$I$28,0,10*ROW('Sanitation Data'!I55))="","",OFFSET('Sanitation Data'!$I$28,0,10*ROW('Sanitation Data'!I55)))</f>
        <v/>
      </c>
      <c r="DK61" s="400" t="str">
        <f ca="1">+IF(OFFSET('Sanitation Data'!$I$29,0,10*ROW('Sanitation Data'!I55))="","",OFFSET('Sanitation Data'!$I$29,0,10*ROW('Sanitation Data'!I55)))</f>
        <v/>
      </c>
      <c r="DL61" s="400" t="str">
        <f ca="1">+IF(OFFSET('Sanitation Data'!$I$30,0,10*ROW('Sanitation Data'!I55))="","",OFFSET('Sanitation Data'!$I$30,0,10*ROW('Sanitation Data'!I55)))</f>
        <v/>
      </c>
      <c r="DM61" s="400" t="str">
        <f ca="1">+IF(OFFSET('Sanitation Data'!$I$31,0,10*ROW('Sanitation Data'!I55))="","",OFFSET('Sanitation Data'!$I$31,0,10*ROW('Sanitation Data'!I55)))</f>
        <v/>
      </c>
      <c r="DN61" s="400" t="str">
        <f ca="1">+IF(OFFSET('Sanitation Data'!$I$32,0,10*ROW('Sanitation Data'!I55))="","",OFFSET('Sanitation Data'!$I$32,0,10*ROW('Sanitation Data'!I55)))</f>
        <v/>
      </c>
      <c r="DO61" s="400" t="str">
        <f ca="1">+IF(OFFSET('Hygiene Data'!$D$11,0,10*ROW('Hygiene Data'!D55))="","",OFFSET('Hygiene Data'!$D$11,0,10*ROW('Hygiene Data'!D55)))</f>
        <v/>
      </c>
      <c r="DP61" s="400" t="str">
        <f ca="1">+IF(OFFSET('Hygiene Data'!$D$12,0,10*ROW('Hygiene Data'!D55))="","",OFFSET('Hygiene Data'!$D$12,0,10*ROW('Hygiene Data'!D55)))</f>
        <v/>
      </c>
      <c r="DQ61" s="400" t="str">
        <f ca="1">+IF(OFFSET('Hygiene Data'!$D$13,0,10*ROW('Hygiene Data'!D55))="","",OFFSET('Hygiene Data'!$D$13,0,10*ROW('Hygiene Data'!D55)))</f>
        <v/>
      </c>
      <c r="DR61" s="400" t="str">
        <f ca="1">+IF(OFFSET('Hygiene Data'!$E$11,0,10*ROW('Hygiene Data'!E55))="","",OFFSET('Hygiene Data'!$E$11,0,10*ROW('Hygiene Data'!E55)))</f>
        <v/>
      </c>
      <c r="DS61" s="400" t="str">
        <f ca="1">+IF(OFFSET('Hygiene Data'!$E$12,0,10*ROW('Hygiene Data'!E55))="","",OFFSET('Hygiene Data'!$E$12,0,10*ROW('Hygiene Data'!E55)))</f>
        <v/>
      </c>
      <c r="DT61" s="400" t="str">
        <f ca="1">+IF(OFFSET('Hygiene Data'!$E$13,0,10*ROW('Hygiene Data'!E55))="","",OFFSET('Hygiene Data'!$E$13,0,10*ROW('Hygiene Data'!E55)))</f>
        <v/>
      </c>
      <c r="DU61" s="400" t="str">
        <f ca="1">+IF(OFFSET('Hygiene Data'!$F$11,0,10*ROW('Hygiene Data'!F55))="","",OFFSET('Hygiene Data'!$F$11,0,10*ROW('Hygiene Data'!F55)))</f>
        <v/>
      </c>
      <c r="DV61" s="400" t="str">
        <f ca="1">+IF(OFFSET('Hygiene Data'!$F$12,0,10*ROW('Hygiene Data'!F55))="","",OFFSET('Hygiene Data'!$F$12,0,10*ROW('Hygiene Data'!F55)))</f>
        <v/>
      </c>
      <c r="DW61" s="400" t="str">
        <f ca="1">+IF(OFFSET('Hygiene Data'!$F$13,0,10*ROW('Hygiene Data'!F55))="","",OFFSET('Hygiene Data'!$F$13,0,10*ROW('Hygiene Data'!F55)))</f>
        <v/>
      </c>
      <c r="DX61" s="400" t="str">
        <f ca="1">+IF(OFFSET('Hygiene Data'!$G$11,0,10*ROW('Hygiene Data'!G55))="","",OFFSET('Hygiene Data'!$G$11,0,10*ROW('Hygiene Data'!G55)))</f>
        <v/>
      </c>
      <c r="DY61" s="400" t="str">
        <f ca="1">+IF(OFFSET('Hygiene Data'!$G$12,0,10*ROW('Hygiene Data'!G55))="","",OFFSET('Hygiene Data'!$G$12,0,10*ROW('Hygiene Data'!G55)))</f>
        <v/>
      </c>
      <c r="DZ61" s="400" t="str">
        <f ca="1">+IF(OFFSET('Hygiene Data'!$G$13,0,10*ROW('Hygiene Data'!G55))="","",OFFSET('Hygiene Data'!$G$13,0,10*ROW('Hygiene Data'!G55)))</f>
        <v/>
      </c>
      <c r="EA61" s="400" t="str">
        <f ca="1">+IF(OFFSET('Hygiene Data'!$H$11,0,10*ROW('Hygiene Data'!H55))="","",OFFSET('Hygiene Data'!$H$11,0,10*ROW('Hygiene Data'!H55)))</f>
        <v/>
      </c>
      <c r="EB61" s="400" t="str">
        <f ca="1">+IF(OFFSET('Hygiene Data'!$H$12,0,10*ROW('Hygiene Data'!H55))="","",OFFSET('Hygiene Data'!$H$12,0,10*ROW('Hygiene Data'!H55)))</f>
        <v/>
      </c>
      <c r="EC61" s="400" t="str">
        <f ca="1">+IF(OFFSET('Hygiene Data'!$H$13,0,10*ROW('Hygiene Data'!H55))="","",OFFSET('Hygiene Data'!$H$13,0,10*ROW('Hygiene Data'!H55)))</f>
        <v/>
      </c>
      <c r="ED61" s="400" t="str">
        <f ca="1">+IF(OFFSET('Hygiene Data'!$I$11,0,10*ROW('Hygiene Data'!I55))="","",OFFSET('Hygiene Data'!$I$11,0,10*ROW('Hygiene Data'!I55)))</f>
        <v/>
      </c>
      <c r="EE61" s="400" t="str">
        <f ca="1">+IF(OFFSET('Hygiene Data'!$I$12,0,10*ROW('Hygiene Data'!I55))="","",OFFSET('Hygiene Data'!$I$12,0,10*ROW('Hygiene Data'!I55)))</f>
        <v/>
      </c>
      <c r="EF61" s="400" t="str">
        <f ca="1">+IF(OFFSET('Hygiene Data'!$I$13,0,10*ROW('Hygiene Data'!I55))="","",OFFSET('Hygiene Data'!$I$13,0,10*ROW('Hygiene Data'!I55)))</f>
        <v/>
      </c>
    </row>
    <row r="62" spans="1:136" x14ac:dyDescent="0.25">
      <c r="A62" s="509" t="str">
        <f ca="1">+IF(OFFSET('Water Data'!$B$2,0,10*ROW('Water Data'!E56))="","",OFFSET('Water Data'!$B$2,0,10*ROW('Water Data'!E56)))</f>
        <v/>
      </c>
      <c r="B62" s="50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36" t="str">
        <f t="shared" ca="1" si="0"/>
        <v/>
      </c>
      <c r="D62" s="53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3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3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3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3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3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3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3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3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3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3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3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3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3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3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3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3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3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3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3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3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3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3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3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3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3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3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3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3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3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3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3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3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3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3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3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3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3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3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3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3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3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3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3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3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3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3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3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3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1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3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3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3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3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3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3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3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3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3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3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3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3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3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3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3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3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400" t="str">
        <f ca="1">+IF(OFFSET('Water Data'!$D$27,0,10*ROW('Water Data'!D56))="","",OFFSET('Water Data'!$D$27,0,10*ROW('Water Data'!D56)))</f>
        <v/>
      </c>
      <c r="BT62" s="400" t="str">
        <f ca="1">+IF(OFFSET('Water Data'!$D$28,0,10*ROW('Water Data'!D56))="","",OFFSET('Water Data'!$D$28,0,10*ROW('Water Data'!D56)))</f>
        <v/>
      </c>
      <c r="BU62" s="400" t="str">
        <f ca="1">+IF(OFFSET('Water Data'!$D$29,0,10*ROW('Water Data'!D56))="","",OFFSET('Water Data'!$D$29,0,10*ROW('Water Data'!D56)))</f>
        <v/>
      </c>
      <c r="BV62" s="400" t="str">
        <f ca="1">+IF(OFFSET('Water Data'!$E$27,0,10*ROW('Water Data'!E56))="","",OFFSET('Water Data'!$E$27,0,10*ROW('Water Data'!E56)))</f>
        <v/>
      </c>
      <c r="BW62" s="400" t="str">
        <f ca="1">+IF(OFFSET('Water Data'!$E$28,0,10*ROW('Water Data'!E56))="","",OFFSET('Water Data'!$E$28,0,10*ROW('Water Data'!E56)))</f>
        <v/>
      </c>
      <c r="BX62" s="400" t="str">
        <f ca="1">+IF(OFFSET('Water Data'!$E$29,0,10*ROW('Water Data'!E56))="","",OFFSET('Water Data'!$E$29,0,10*ROW('Water Data'!E56)))</f>
        <v/>
      </c>
      <c r="BY62" s="400" t="str">
        <f ca="1">+IF(OFFSET('Water Data'!$F$27,0,10*ROW('Water Data'!F56))="","",OFFSET('Water Data'!$F$27,0,10*ROW('Water Data'!F56)))</f>
        <v/>
      </c>
      <c r="BZ62" s="400" t="str">
        <f ca="1">+IF(OFFSET('Water Data'!$F$28,0,10*ROW('Water Data'!F56))="","",OFFSET('Water Data'!$F$28,0,10*ROW('Water Data'!F56)))</f>
        <v/>
      </c>
      <c r="CA62" s="400" t="str">
        <f ca="1">+IF(OFFSET('Water Data'!$F$29,0,10*ROW('Water Data'!F56))="","",OFFSET('Water Data'!$F$29,0,10*ROW('Water Data'!F56)))</f>
        <v/>
      </c>
      <c r="CB62" s="400" t="str">
        <f ca="1">+IF(OFFSET('Water Data'!$G$27,0,10*ROW('Water Data'!G56))="","",OFFSET('Water Data'!$G$27,0,10*ROW('Water Data'!G56)))</f>
        <v/>
      </c>
      <c r="CC62" s="400" t="str">
        <f ca="1">+IF(OFFSET('Water Data'!$G$28,0,10*ROW('Water Data'!G56))="","",OFFSET('Water Data'!$G$28,0,10*ROW('Water Data'!G56)))</f>
        <v/>
      </c>
      <c r="CD62" s="400" t="str">
        <f ca="1">+IF(OFFSET('Water Data'!$G$29,0,10*ROW('Water Data'!G56))="","",OFFSET('Water Data'!$G$29,0,10*ROW('Water Data'!G56)))</f>
        <v/>
      </c>
      <c r="CE62" s="400" t="str">
        <f ca="1">+IF(OFFSET('Water Data'!$H$27,0,10*ROW('Water Data'!H56))="","",OFFSET('Water Data'!$H$27,0,10*ROW('Water Data'!H56)))</f>
        <v/>
      </c>
      <c r="CF62" s="400" t="str">
        <f ca="1">+IF(OFFSET('Water Data'!$H$28,0,10*ROW('Water Data'!H56))="","",OFFSET('Water Data'!$H$28,0,10*ROW('Water Data'!H56)))</f>
        <v/>
      </c>
      <c r="CG62" s="400" t="str">
        <f ca="1">+IF(OFFSET('Water Data'!$H$29,0,10*ROW('Water Data'!H56))="","",OFFSET('Water Data'!$H$29,0,10*ROW('Water Data'!H56)))</f>
        <v/>
      </c>
      <c r="CH62" s="400" t="str">
        <f ca="1">+IF(OFFSET('Water Data'!$I$27,0,10*ROW('Water Data'!I56))="","",OFFSET('Water Data'!$I$27,0,10*ROW('Water Data'!I56)))</f>
        <v/>
      </c>
      <c r="CI62" s="400" t="str">
        <f ca="1">+IF(OFFSET('Water Data'!$I$28,0,10*ROW('Water Data'!I56))="","",OFFSET('Water Data'!$I$28,0,10*ROW('Water Data'!I56)))</f>
        <v/>
      </c>
      <c r="CJ62" s="400" t="str">
        <f ca="1">+IF(OFFSET('Water Data'!$I$29,0,10*ROW('Water Data'!I56))="","",OFFSET('Water Data'!$I$29,0,10*ROW('Water Data'!I56)))</f>
        <v/>
      </c>
      <c r="CK62" s="400" t="str">
        <f ca="1">+IF(OFFSET('Sanitation Data'!$D$28,0,10*ROW('Sanitation Data'!D56))="","",OFFSET('Sanitation Data'!$D$28,0,10*ROW('Sanitation Data'!D56)))</f>
        <v/>
      </c>
      <c r="CL62" s="400" t="str">
        <f ca="1">+IF(OFFSET('Sanitation Data'!$D$29,0,10*ROW('Sanitation Data'!D56))="","",OFFSET('Sanitation Data'!$D$29,0,10*ROW('Sanitation Data'!D56)))</f>
        <v/>
      </c>
      <c r="CM62" s="400" t="str">
        <f ca="1">+IF(OFFSET('Sanitation Data'!$D$30,0,10*ROW('Sanitation Data'!D56))="","",OFFSET('Sanitation Data'!$D$30,0,10*ROW('Sanitation Data'!D56)))</f>
        <v/>
      </c>
      <c r="CN62" s="400" t="str">
        <f ca="1">+IF(OFFSET('Sanitation Data'!$D$31,0,10*ROW('Sanitation Data'!D56))="","",OFFSET('Sanitation Data'!$D$31,0,10*ROW('Sanitation Data'!D56)))</f>
        <v/>
      </c>
      <c r="CO62" s="400" t="str">
        <f ca="1">+IF(OFFSET('Sanitation Data'!$D$32,0,10*ROW('Sanitation Data'!D56))="","",OFFSET('Sanitation Data'!$D$32,0,10*ROW('Sanitation Data'!D56)))</f>
        <v/>
      </c>
      <c r="CP62" s="400" t="str">
        <f ca="1">+IF(OFFSET('Sanitation Data'!$E$28,0,10*ROW('Sanitation Data'!E56))="","",OFFSET('Sanitation Data'!$E$28,0,10*ROW('Sanitation Data'!E56)))</f>
        <v/>
      </c>
      <c r="CQ62" s="400" t="str">
        <f ca="1">+IF(OFFSET('Sanitation Data'!$E$29,0,10*ROW('Sanitation Data'!E56))="","",OFFSET('Sanitation Data'!$E$29,0,10*ROW('Sanitation Data'!E56)))</f>
        <v/>
      </c>
      <c r="CR62" s="400" t="str">
        <f ca="1">+IF(OFFSET('Sanitation Data'!$E$30,0,10*ROW('Sanitation Data'!E56))="","",OFFSET('Sanitation Data'!$E$30,0,10*ROW('Sanitation Data'!E56)))</f>
        <v/>
      </c>
      <c r="CS62" s="400" t="str">
        <f ca="1">+IF(OFFSET('Sanitation Data'!$E$31,0,10*ROW('Sanitation Data'!E56))="","",OFFSET('Sanitation Data'!$E$31,0,10*ROW('Sanitation Data'!E56)))</f>
        <v/>
      </c>
      <c r="CT62" s="400" t="str">
        <f ca="1">+IF(OFFSET('Sanitation Data'!$E$32,0,10*ROW('Sanitation Data'!E56))="","",OFFSET('Sanitation Data'!$E$32,0,10*ROW('Sanitation Data'!E56)))</f>
        <v/>
      </c>
      <c r="CU62" s="400" t="str">
        <f ca="1">+IF(OFFSET('Sanitation Data'!$F$28,0,10*ROW('Sanitation Data'!F56))="","",OFFSET('Sanitation Data'!$F$28,0,10*ROW('Sanitation Data'!F56)))</f>
        <v/>
      </c>
      <c r="CV62" s="400" t="str">
        <f ca="1">+IF(OFFSET('Sanitation Data'!$F$29,0,10*ROW('Sanitation Data'!F56))="","",OFFSET('Sanitation Data'!$F$29,0,10*ROW('Sanitation Data'!F56)))</f>
        <v/>
      </c>
      <c r="CW62" s="400" t="str">
        <f ca="1">+IF(OFFSET('Sanitation Data'!$F$30,0,10*ROW('Sanitation Data'!F56))="","",OFFSET('Sanitation Data'!$F$30,0,10*ROW('Sanitation Data'!F56)))</f>
        <v/>
      </c>
      <c r="CX62" s="400" t="str">
        <f ca="1">+IF(OFFSET('Sanitation Data'!$F$31,0,10*ROW('Sanitation Data'!F56))="","",OFFSET('Sanitation Data'!$F$31,0,10*ROW('Sanitation Data'!F56)))</f>
        <v/>
      </c>
      <c r="CY62" s="400" t="str">
        <f ca="1">+IF(OFFSET('Sanitation Data'!$F$32,0,10*ROW('Sanitation Data'!F56))="","",OFFSET('Sanitation Data'!$F$32,0,10*ROW('Sanitation Data'!F56)))</f>
        <v/>
      </c>
      <c r="CZ62" s="400" t="str">
        <f ca="1">+IF(OFFSET('Sanitation Data'!$G$28,0,10*ROW('Sanitation Data'!G56))="","",OFFSET('Sanitation Data'!$G$28,0,10*ROW('Sanitation Data'!G56)))</f>
        <v/>
      </c>
      <c r="DA62" s="400" t="str">
        <f ca="1">+IF(OFFSET('Sanitation Data'!$G$29,0,10*ROW('Sanitation Data'!G56))="","",OFFSET('Sanitation Data'!$G$29,0,10*ROW('Sanitation Data'!G56)))</f>
        <v/>
      </c>
      <c r="DB62" s="400" t="str">
        <f ca="1">+IF(OFFSET('Sanitation Data'!$G$30,0,10*ROW('Sanitation Data'!G56))="","",OFFSET('Sanitation Data'!$G$30,0,10*ROW('Sanitation Data'!G56)))</f>
        <v/>
      </c>
      <c r="DC62" s="400" t="str">
        <f ca="1">+IF(OFFSET('Sanitation Data'!$G$31,0,10*ROW('Sanitation Data'!G56))="","",OFFSET('Sanitation Data'!$G$31,0,10*ROW('Sanitation Data'!G56)))</f>
        <v/>
      </c>
      <c r="DD62" s="400" t="str">
        <f ca="1">+IF(OFFSET('Sanitation Data'!$G$32,0,10*ROW('Sanitation Data'!G56))="","",OFFSET('Sanitation Data'!$G$32,0,10*ROW('Sanitation Data'!G56)))</f>
        <v/>
      </c>
      <c r="DE62" s="400" t="str">
        <f ca="1">+IF(OFFSET('Sanitation Data'!$H$28,0,10*ROW('Sanitation Data'!H56))="","",OFFSET('Sanitation Data'!$H$28,0,10*ROW('Sanitation Data'!H56)))</f>
        <v/>
      </c>
      <c r="DF62" s="400" t="str">
        <f ca="1">+IF(OFFSET('Sanitation Data'!$H$29,0,10*ROW('Sanitation Data'!H56))="","",OFFSET('Sanitation Data'!$H$29,0,10*ROW('Sanitation Data'!H56)))</f>
        <v/>
      </c>
      <c r="DG62" s="400" t="str">
        <f ca="1">+IF(OFFSET('Sanitation Data'!$H$30,0,10*ROW('Sanitation Data'!H56))="","",OFFSET('Sanitation Data'!$H$30,0,10*ROW('Sanitation Data'!H56)))</f>
        <v/>
      </c>
      <c r="DH62" s="400" t="str">
        <f ca="1">+IF(OFFSET('Sanitation Data'!$H$31,0,10*ROW('Sanitation Data'!H56))="","",OFFSET('Sanitation Data'!$H$31,0,10*ROW('Sanitation Data'!H56)))</f>
        <v/>
      </c>
      <c r="DI62" s="400" t="str">
        <f ca="1">+IF(OFFSET('Sanitation Data'!$H$32,0,10*ROW('Sanitation Data'!H56))="","",OFFSET('Sanitation Data'!$H$32,0,10*ROW('Sanitation Data'!H56)))</f>
        <v/>
      </c>
      <c r="DJ62" s="400" t="str">
        <f ca="1">+IF(OFFSET('Sanitation Data'!$I$28,0,10*ROW('Sanitation Data'!I56))="","",OFFSET('Sanitation Data'!$I$28,0,10*ROW('Sanitation Data'!I56)))</f>
        <v/>
      </c>
      <c r="DK62" s="400" t="str">
        <f ca="1">+IF(OFFSET('Sanitation Data'!$I$29,0,10*ROW('Sanitation Data'!I56))="","",OFFSET('Sanitation Data'!$I$29,0,10*ROW('Sanitation Data'!I56)))</f>
        <v/>
      </c>
      <c r="DL62" s="400" t="str">
        <f ca="1">+IF(OFFSET('Sanitation Data'!$I$30,0,10*ROW('Sanitation Data'!I56))="","",OFFSET('Sanitation Data'!$I$30,0,10*ROW('Sanitation Data'!I56)))</f>
        <v/>
      </c>
      <c r="DM62" s="400" t="str">
        <f ca="1">+IF(OFFSET('Sanitation Data'!$I$31,0,10*ROW('Sanitation Data'!I56))="","",OFFSET('Sanitation Data'!$I$31,0,10*ROW('Sanitation Data'!I56)))</f>
        <v/>
      </c>
      <c r="DN62" s="400" t="str">
        <f ca="1">+IF(OFFSET('Sanitation Data'!$I$32,0,10*ROW('Sanitation Data'!I56))="","",OFFSET('Sanitation Data'!$I$32,0,10*ROW('Sanitation Data'!I56)))</f>
        <v/>
      </c>
      <c r="DO62" s="400" t="str">
        <f ca="1">+IF(OFFSET('Hygiene Data'!$D$11,0,10*ROW('Hygiene Data'!D56))="","",OFFSET('Hygiene Data'!$D$11,0,10*ROW('Hygiene Data'!D56)))</f>
        <v/>
      </c>
      <c r="DP62" s="400" t="str">
        <f ca="1">+IF(OFFSET('Hygiene Data'!$D$12,0,10*ROW('Hygiene Data'!D56))="","",OFFSET('Hygiene Data'!$D$12,0,10*ROW('Hygiene Data'!D56)))</f>
        <v/>
      </c>
      <c r="DQ62" s="400" t="str">
        <f ca="1">+IF(OFFSET('Hygiene Data'!$D$13,0,10*ROW('Hygiene Data'!D56))="","",OFFSET('Hygiene Data'!$D$13,0,10*ROW('Hygiene Data'!D56)))</f>
        <v/>
      </c>
      <c r="DR62" s="400" t="str">
        <f ca="1">+IF(OFFSET('Hygiene Data'!$E$11,0,10*ROW('Hygiene Data'!E56))="","",OFFSET('Hygiene Data'!$E$11,0,10*ROW('Hygiene Data'!E56)))</f>
        <v/>
      </c>
      <c r="DS62" s="400" t="str">
        <f ca="1">+IF(OFFSET('Hygiene Data'!$E$12,0,10*ROW('Hygiene Data'!E56))="","",OFFSET('Hygiene Data'!$E$12,0,10*ROW('Hygiene Data'!E56)))</f>
        <v/>
      </c>
      <c r="DT62" s="400" t="str">
        <f ca="1">+IF(OFFSET('Hygiene Data'!$E$13,0,10*ROW('Hygiene Data'!E56))="","",OFFSET('Hygiene Data'!$E$13,0,10*ROW('Hygiene Data'!E56)))</f>
        <v/>
      </c>
      <c r="DU62" s="400" t="str">
        <f ca="1">+IF(OFFSET('Hygiene Data'!$F$11,0,10*ROW('Hygiene Data'!F56))="","",OFFSET('Hygiene Data'!$F$11,0,10*ROW('Hygiene Data'!F56)))</f>
        <v/>
      </c>
      <c r="DV62" s="400" t="str">
        <f ca="1">+IF(OFFSET('Hygiene Data'!$F$12,0,10*ROW('Hygiene Data'!F56))="","",OFFSET('Hygiene Data'!$F$12,0,10*ROW('Hygiene Data'!F56)))</f>
        <v/>
      </c>
      <c r="DW62" s="400" t="str">
        <f ca="1">+IF(OFFSET('Hygiene Data'!$F$13,0,10*ROW('Hygiene Data'!F56))="","",OFFSET('Hygiene Data'!$F$13,0,10*ROW('Hygiene Data'!F56)))</f>
        <v/>
      </c>
      <c r="DX62" s="400" t="str">
        <f ca="1">+IF(OFFSET('Hygiene Data'!$G$11,0,10*ROW('Hygiene Data'!G56))="","",OFFSET('Hygiene Data'!$G$11,0,10*ROW('Hygiene Data'!G56)))</f>
        <v/>
      </c>
      <c r="DY62" s="400" t="str">
        <f ca="1">+IF(OFFSET('Hygiene Data'!$G$12,0,10*ROW('Hygiene Data'!G56))="","",OFFSET('Hygiene Data'!$G$12,0,10*ROW('Hygiene Data'!G56)))</f>
        <v/>
      </c>
      <c r="DZ62" s="400" t="str">
        <f ca="1">+IF(OFFSET('Hygiene Data'!$G$13,0,10*ROW('Hygiene Data'!G56))="","",OFFSET('Hygiene Data'!$G$13,0,10*ROW('Hygiene Data'!G56)))</f>
        <v/>
      </c>
      <c r="EA62" s="400" t="str">
        <f ca="1">+IF(OFFSET('Hygiene Data'!$H$11,0,10*ROW('Hygiene Data'!H56))="","",OFFSET('Hygiene Data'!$H$11,0,10*ROW('Hygiene Data'!H56)))</f>
        <v/>
      </c>
      <c r="EB62" s="400" t="str">
        <f ca="1">+IF(OFFSET('Hygiene Data'!$H$12,0,10*ROW('Hygiene Data'!H56))="","",OFFSET('Hygiene Data'!$H$12,0,10*ROW('Hygiene Data'!H56)))</f>
        <v/>
      </c>
      <c r="EC62" s="400" t="str">
        <f ca="1">+IF(OFFSET('Hygiene Data'!$H$13,0,10*ROW('Hygiene Data'!H56))="","",OFFSET('Hygiene Data'!$H$13,0,10*ROW('Hygiene Data'!H56)))</f>
        <v/>
      </c>
      <c r="ED62" s="400" t="str">
        <f ca="1">+IF(OFFSET('Hygiene Data'!$I$11,0,10*ROW('Hygiene Data'!I56))="","",OFFSET('Hygiene Data'!$I$11,0,10*ROW('Hygiene Data'!I56)))</f>
        <v/>
      </c>
      <c r="EE62" s="400" t="str">
        <f ca="1">+IF(OFFSET('Hygiene Data'!$I$12,0,10*ROW('Hygiene Data'!I56))="","",OFFSET('Hygiene Data'!$I$12,0,10*ROW('Hygiene Data'!I56)))</f>
        <v/>
      </c>
      <c r="EF62" s="400" t="str">
        <f ca="1">+IF(OFFSET('Hygiene Data'!$I$13,0,10*ROW('Hygiene Data'!I56))="","",OFFSET('Hygiene Data'!$I$13,0,10*ROW('Hygiene Data'!I56)))</f>
        <v/>
      </c>
    </row>
    <row r="63" spans="1:136" x14ac:dyDescent="0.25">
      <c r="A63" s="509" t="str">
        <f ca="1">+IF(OFFSET('Water Data'!$B$2,0,10*ROW('Water Data'!E57))="","",OFFSET('Water Data'!$B$2,0,10*ROW('Water Data'!E57)))</f>
        <v/>
      </c>
      <c r="B63" s="50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36" t="str">
        <f t="shared" ca="1" si="0"/>
        <v/>
      </c>
      <c r="D63" s="53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3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3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3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3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3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3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3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3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3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3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3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3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3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3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3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3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3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3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3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3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3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3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3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3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3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3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3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3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3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3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3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3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3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3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3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3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3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3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3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3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3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3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3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3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3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3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3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3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1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3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3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3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3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3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3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3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3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3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3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3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3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3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3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3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3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400" t="str">
        <f ca="1">+IF(OFFSET('Water Data'!$D$27,0,10*ROW('Water Data'!D57))="","",OFFSET('Water Data'!$D$27,0,10*ROW('Water Data'!D57)))</f>
        <v/>
      </c>
      <c r="BT63" s="400" t="str">
        <f ca="1">+IF(OFFSET('Water Data'!$D$28,0,10*ROW('Water Data'!D57))="","",OFFSET('Water Data'!$D$28,0,10*ROW('Water Data'!D57)))</f>
        <v/>
      </c>
      <c r="BU63" s="400" t="str">
        <f ca="1">+IF(OFFSET('Water Data'!$D$29,0,10*ROW('Water Data'!D57))="","",OFFSET('Water Data'!$D$29,0,10*ROW('Water Data'!D57)))</f>
        <v/>
      </c>
      <c r="BV63" s="400" t="str">
        <f ca="1">+IF(OFFSET('Water Data'!$E$27,0,10*ROW('Water Data'!E57))="","",OFFSET('Water Data'!$E$27,0,10*ROW('Water Data'!E57)))</f>
        <v/>
      </c>
      <c r="BW63" s="400" t="str">
        <f ca="1">+IF(OFFSET('Water Data'!$E$28,0,10*ROW('Water Data'!E57))="","",OFFSET('Water Data'!$E$28,0,10*ROW('Water Data'!E57)))</f>
        <v/>
      </c>
      <c r="BX63" s="400" t="str">
        <f ca="1">+IF(OFFSET('Water Data'!$E$29,0,10*ROW('Water Data'!E57))="","",OFFSET('Water Data'!$E$29,0,10*ROW('Water Data'!E57)))</f>
        <v/>
      </c>
      <c r="BY63" s="400" t="str">
        <f ca="1">+IF(OFFSET('Water Data'!$F$27,0,10*ROW('Water Data'!F57))="","",OFFSET('Water Data'!$F$27,0,10*ROW('Water Data'!F57)))</f>
        <v/>
      </c>
      <c r="BZ63" s="400" t="str">
        <f ca="1">+IF(OFFSET('Water Data'!$F$28,0,10*ROW('Water Data'!F57))="","",OFFSET('Water Data'!$F$28,0,10*ROW('Water Data'!F57)))</f>
        <v/>
      </c>
      <c r="CA63" s="400" t="str">
        <f ca="1">+IF(OFFSET('Water Data'!$F$29,0,10*ROW('Water Data'!F57))="","",OFFSET('Water Data'!$F$29,0,10*ROW('Water Data'!F57)))</f>
        <v/>
      </c>
      <c r="CB63" s="400" t="str">
        <f ca="1">+IF(OFFSET('Water Data'!$G$27,0,10*ROW('Water Data'!G57))="","",OFFSET('Water Data'!$G$27,0,10*ROW('Water Data'!G57)))</f>
        <v/>
      </c>
      <c r="CC63" s="400" t="str">
        <f ca="1">+IF(OFFSET('Water Data'!$G$28,0,10*ROW('Water Data'!G57))="","",OFFSET('Water Data'!$G$28,0,10*ROW('Water Data'!G57)))</f>
        <v/>
      </c>
      <c r="CD63" s="400" t="str">
        <f ca="1">+IF(OFFSET('Water Data'!$G$29,0,10*ROW('Water Data'!G57))="","",OFFSET('Water Data'!$G$29,0,10*ROW('Water Data'!G57)))</f>
        <v/>
      </c>
      <c r="CE63" s="400" t="str">
        <f ca="1">+IF(OFFSET('Water Data'!$H$27,0,10*ROW('Water Data'!H57))="","",OFFSET('Water Data'!$H$27,0,10*ROW('Water Data'!H57)))</f>
        <v/>
      </c>
      <c r="CF63" s="400" t="str">
        <f ca="1">+IF(OFFSET('Water Data'!$H$28,0,10*ROW('Water Data'!H57))="","",OFFSET('Water Data'!$H$28,0,10*ROW('Water Data'!H57)))</f>
        <v/>
      </c>
      <c r="CG63" s="400" t="str">
        <f ca="1">+IF(OFFSET('Water Data'!$H$29,0,10*ROW('Water Data'!H57))="","",OFFSET('Water Data'!$H$29,0,10*ROW('Water Data'!H57)))</f>
        <v/>
      </c>
      <c r="CH63" s="400" t="str">
        <f ca="1">+IF(OFFSET('Water Data'!$I$27,0,10*ROW('Water Data'!I57))="","",OFFSET('Water Data'!$I$27,0,10*ROW('Water Data'!I57)))</f>
        <v/>
      </c>
      <c r="CI63" s="400" t="str">
        <f ca="1">+IF(OFFSET('Water Data'!$I$28,0,10*ROW('Water Data'!I57))="","",OFFSET('Water Data'!$I$28,0,10*ROW('Water Data'!I57)))</f>
        <v/>
      </c>
      <c r="CJ63" s="400" t="str">
        <f ca="1">+IF(OFFSET('Water Data'!$I$29,0,10*ROW('Water Data'!I57))="","",OFFSET('Water Data'!$I$29,0,10*ROW('Water Data'!I57)))</f>
        <v/>
      </c>
      <c r="CK63" s="400" t="str">
        <f ca="1">+IF(OFFSET('Sanitation Data'!$D$28,0,10*ROW('Sanitation Data'!D57))="","",OFFSET('Sanitation Data'!$D$28,0,10*ROW('Sanitation Data'!D57)))</f>
        <v/>
      </c>
      <c r="CL63" s="400" t="str">
        <f ca="1">+IF(OFFSET('Sanitation Data'!$D$29,0,10*ROW('Sanitation Data'!D57))="","",OFFSET('Sanitation Data'!$D$29,0,10*ROW('Sanitation Data'!D57)))</f>
        <v/>
      </c>
      <c r="CM63" s="400" t="str">
        <f ca="1">+IF(OFFSET('Sanitation Data'!$D$30,0,10*ROW('Sanitation Data'!D57))="","",OFFSET('Sanitation Data'!$D$30,0,10*ROW('Sanitation Data'!D57)))</f>
        <v/>
      </c>
      <c r="CN63" s="400" t="str">
        <f ca="1">+IF(OFFSET('Sanitation Data'!$D$31,0,10*ROW('Sanitation Data'!D57))="","",OFFSET('Sanitation Data'!$D$31,0,10*ROW('Sanitation Data'!D57)))</f>
        <v/>
      </c>
      <c r="CO63" s="400" t="str">
        <f ca="1">+IF(OFFSET('Sanitation Data'!$D$32,0,10*ROW('Sanitation Data'!D57))="","",OFFSET('Sanitation Data'!$D$32,0,10*ROW('Sanitation Data'!D57)))</f>
        <v/>
      </c>
      <c r="CP63" s="400" t="str">
        <f ca="1">+IF(OFFSET('Sanitation Data'!$E$28,0,10*ROW('Sanitation Data'!E57))="","",OFFSET('Sanitation Data'!$E$28,0,10*ROW('Sanitation Data'!E57)))</f>
        <v/>
      </c>
      <c r="CQ63" s="400" t="str">
        <f ca="1">+IF(OFFSET('Sanitation Data'!$E$29,0,10*ROW('Sanitation Data'!E57))="","",OFFSET('Sanitation Data'!$E$29,0,10*ROW('Sanitation Data'!E57)))</f>
        <v/>
      </c>
      <c r="CR63" s="400" t="str">
        <f ca="1">+IF(OFFSET('Sanitation Data'!$E$30,0,10*ROW('Sanitation Data'!E57))="","",OFFSET('Sanitation Data'!$E$30,0,10*ROW('Sanitation Data'!E57)))</f>
        <v/>
      </c>
      <c r="CS63" s="400" t="str">
        <f ca="1">+IF(OFFSET('Sanitation Data'!$E$31,0,10*ROW('Sanitation Data'!E57))="","",OFFSET('Sanitation Data'!$E$31,0,10*ROW('Sanitation Data'!E57)))</f>
        <v/>
      </c>
      <c r="CT63" s="400" t="str">
        <f ca="1">+IF(OFFSET('Sanitation Data'!$E$32,0,10*ROW('Sanitation Data'!E57))="","",OFFSET('Sanitation Data'!$E$32,0,10*ROW('Sanitation Data'!E57)))</f>
        <v/>
      </c>
      <c r="CU63" s="400" t="str">
        <f ca="1">+IF(OFFSET('Sanitation Data'!$F$28,0,10*ROW('Sanitation Data'!F57))="","",OFFSET('Sanitation Data'!$F$28,0,10*ROW('Sanitation Data'!F57)))</f>
        <v/>
      </c>
      <c r="CV63" s="400" t="str">
        <f ca="1">+IF(OFFSET('Sanitation Data'!$F$29,0,10*ROW('Sanitation Data'!F57))="","",OFFSET('Sanitation Data'!$F$29,0,10*ROW('Sanitation Data'!F57)))</f>
        <v/>
      </c>
      <c r="CW63" s="400" t="str">
        <f ca="1">+IF(OFFSET('Sanitation Data'!$F$30,0,10*ROW('Sanitation Data'!F57))="","",OFFSET('Sanitation Data'!$F$30,0,10*ROW('Sanitation Data'!F57)))</f>
        <v/>
      </c>
      <c r="CX63" s="400" t="str">
        <f ca="1">+IF(OFFSET('Sanitation Data'!$F$31,0,10*ROW('Sanitation Data'!F57))="","",OFFSET('Sanitation Data'!$F$31,0,10*ROW('Sanitation Data'!F57)))</f>
        <v/>
      </c>
      <c r="CY63" s="400" t="str">
        <f ca="1">+IF(OFFSET('Sanitation Data'!$F$32,0,10*ROW('Sanitation Data'!F57))="","",OFFSET('Sanitation Data'!$F$32,0,10*ROW('Sanitation Data'!F57)))</f>
        <v/>
      </c>
      <c r="CZ63" s="400" t="str">
        <f ca="1">+IF(OFFSET('Sanitation Data'!$G$28,0,10*ROW('Sanitation Data'!G57))="","",OFFSET('Sanitation Data'!$G$28,0,10*ROW('Sanitation Data'!G57)))</f>
        <v/>
      </c>
      <c r="DA63" s="400" t="str">
        <f ca="1">+IF(OFFSET('Sanitation Data'!$G$29,0,10*ROW('Sanitation Data'!G57))="","",OFFSET('Sanitation Data'!$G$29,0,10*ROW('Sanitation Data'!G57)))</f>
        <v/>
      </c>
      <c r="DB63" s="400" t="str">
        <f ca="1">+IF(OFFSET('Sanitation Data'!$G$30,0,10*ROW('Sanitation Data'!G57))="","",OFFSET('Sanitation Data'!$G$30,0,10*ROW('Sanitation Data'!G57)))</f>
        <v/>
      </c>
      <c r="DC63" s="400" t="str">
        <f ca="1">+IF(OFFSET('Sanitation Data'!$G$31,0,10*ROW('Sanitation Data'!G57))="","",OFFSET('Sanitation Data'!$G$31,0,10*ROW('Sanitation Data'!G57)))</f>
        <v/>
      </c>
      <c r="DD63" s="400" t="str">
        <f ca="1">+IF(OFFSET('Sanitation Data'!$G$32,0,10*ROW('Sanitation Data'!G57))="","",OFFSET('Sanitation Data'!$G$32,0,10*ROW('Sanitation Data'!G57)))</f>
        <v/>
      </c>
      <c r="DE63" s="400" t="str">
        <f ca="1">+IF(OFFSET('Sanitation Data'!$H$28,0,10*ROW('Sanitation Data'!H57))="","",OFFSET('Sanitation Data'!$H$28,0,10*ROW('Sanitation Data'!H57)))</f>
        <v/>
      </c>
      <c r="DF63" s="400" t="str">
        <f ca="1">+IF(OFFSET('Sanitation Data'!$H$29,0,10*ROW('Sanitation Data'!H57))="","",OFFSET('Sanitation Data'!$H$29,0,10*ROW('Sanitation Data'!H57)))</f>
        <v/>
      </c>
      <c r="DG63" s="400" t="str">
        <f ca="1">+IF(OFFSET('Sanitation Data'!$H$30,0,10*ROW('Sanitation Data'!H57))="","",OFFSET('Sanitation Data'!$H$30,0,10*ROW('Sanitation Data'!H57)))</f>
        <v/>
      </c>
      <c r="DH63" s="400" t="str">
        <f ca="1">+IF(OFFSET('Sanitation Data'!$H$31,0,10*ROW('Sanitation Data'!H57))="","",OFFSET('Sanitation Data'!$H$31,0,10*ROW('Sanitation Data'!H57)))</f>
        <v/>
      </c>
      <c r="DI63" s="400" t="str">
        <f ca="1">+IF(OFFSET('Sanitation Data'!$H$32,0,10*ROW('Sanitation Data'!H57))="","",OFFSET('Sanitation Data'!$H$32,0,10*ROW('Sanitation Data'!H57)))</f>
        <v/>
      </c>
      <c r="DJ63" s="400" t="str">
        <f ca="1">+IF(OFFSET('Sanitation Data'!$I$28,0,10*ROW('Sanitation Data'!I57))="","",OFFSET('Sanitation Data'!$I$28,0,10*ROW('Sanitation Data'!I57)))</f>
        <v/>
      </c>
      <c r="DK63" s="400" t="str">
        <f ca="1">+IF(OFFSET('Sanitation Data'!$I$29,0,10*ROW('Sanitation Data'!I57))="","",OFFSET('Sanitation Data'!$I$29,0,10*ROW('Sanitation Data'!I57)))</f>
        <v/>
      </c>
      <c r="DL63" s="400" t="str">
        <f ca="1">+IF(OFFSET('Sanitation Data'!$I$30,0,10*ROW('Sanitation Data'!I57))="","",OFFSET('Sanitation Data'!$I$30,0,10*ROW('Sanitation Data'!I57)))</f>
        <v/>
      </c>
      <c r="DM63" s="400" t="str">
        <f ca="1">+IF(OFFSET('Sanitation Data'!$I$31,0,10*ROW('Sanitation Data'!I57))="","",OFFSET('Sanitation Data'!$I$31,0,10*ROW('Sanitation Data'!I57)))</f>
        <v/>
      </c>
      <c r="DN63" s="400" t="str">
        <f ca="1">+IF(OFFSET('Sanitation Data'!$I$32,0,10*ROW('Sanitation Data'!I57))="","",OFFSET('Sanitation Data'!$I$32,0,10*ROW('Sanitation Data'!I57)))</f>
        <v/>
      </c>
      <c r="DO63" s="400" t="str">
        <f ca="1">+IF(OFFSET('Hygiene Data'!$D$11,0,10*ROW('Hygiene Data'!D57))="","",OFFSET('Hygiene Data'!$D$11,0,10*ROW('Hygiene Data'!D57)))</f>
        <v/>
      </c>
      <c r="DP63" s="400" t="str">
        <f ca="1">+IF(OFFSET('Hygiene Data'!$D$12,0,10*ROW('Hygiene Data'!D57))="","",OFFSET('Hygiene Data'!$D$12,0,10*ROW('Hygiene Data'!D57)))</f>
        <v/>
      </c>
      <c r="DQ63" s="400" t="str">
        <f ca="1">+IF(OFFSET('Hygiene Data'!$D$13,0,10*ROW('Hygiene Data'!D57))="","",OFFSET('Hygiene Data'!$D$13,0,10*ROW('Hygiene Data'!D57)))</f>
        <v/>
      </c>
      <c r="DR63" s="400" t="str">
        <f ca="1">+IF(OFFSET('Hygiene Data'!$E$11,0,10*ROW('Hygiene Data'!E57))="","",OFFSET('Hygiene Data'!$E$11,0,10*ROW('Hygiene Data'!E57)))</f>
        <v/>
      </c>
      <c r="DS63" s="400" t="str">
        <f ca="1">+IF(OFFSET('Hygiene Data'!$E$12,0,10*ROW('Hygiene Data'!E57))="","",OFFSET('Hygiene Data'!$E$12,0,10*ROW('Hygiene Data'!E57)))</f>
        <v/>
      </c>
      <c r="DT63" s="400" t="str">
        <f ca="1">+IF(OFFSET('Hygiene Data'!$E$13,0,10*ROW('Hygiene Data'!E57))="","",OFFSET('Hygiene Data'!$E$13,0,10*ROW('Hygiene Data'!E57)))</f>
        <v/>
      </c>
      <c r="DU63" s="400" t="str">
        <f ca="1">+IF(OFFSET('Hygiene Data'!$F$11,0,10*ROW('Hygiene Data'!F57))="","",OFFSET('Hygiene Data'!$F$11,0,10*ROW('Hygiene Data'!F57)))</f>
        <v/>
      </c>
      <c r="DV63" s="400" t="str">
        <f ca="1">+IF(OFFSET('Hygiene Data'!$F$12,0,10*ROW('Hygiene Data'!F57))="","",OFFSET('Hygiene Data'!$F$12,0,10*ROW('Hygiene Data'!F57)))</f>
        <v/>
      </c>
      <c r="DW63" s="400" t="str">
        <f ca="1">+IF(OFFSET('Hygiene Data'!$F$13,0,10*ROW('Hygiene Data'!F57))="","",OFFSET('Hygiene Data'!$F$13,0,10*ROW('Hygiene Data'!F57)))</f>
        <v/>
      </c>
      <c r="DX63" s="400" t="str">
        <f ca="1">+IF(OFFSET('Hygiene Data'!$G$11,0,10*ROW('Hygiene Data'!G57))="","",OFFSET('Hygiene Data'!$G$11,0,10*ROW('Hygiene Data'!G57)))</f>
        <v/>
      </c>
      <c r="DY63" s="400" t="str">
        <f ca="1">+IF(OFFSET('Hygiene Data'!$G$12,0,10*ROW('Hygiene Data'!G57))="","",OFFSET('Hygiene Data'!$G$12,0,10*ROW('Hygiene Data'!G57)))</f>
        <v/>
      </c>
      <c r="DZ63" s="400" t="str">
        <f ca="1">+IF(OFFSET('Hygiene Data'!$G$13,0,10*ROW('Hygiene Data'!G57))="","",OFFSET('Hygiene Data'!$G$13,0,10*ROW('Hygiene Data'!G57)))</f>
        <v/>
      </c>
      <c r="EA63" s="400" t="str">
        <f ca="1">+IF(OFFSET('Hygiene Data'!$H$11,0,10*ROW('Hygiene Data'!H57))="","",OFFSET('Hygiene Data'!$H$11,0,10*ROW('Hygiene Data'!H57)))</f>
        <v/>
      </c>
      <c r="EB63" s="400" t="str">
        <f ca="1">+IF(OFFSET('Hygiene Data'!$H$12,0,10*ROW('Hygiene Data'!H57))="","",OFFSET('Hygiene Data'!$H$12,0,10*ROW('Hygiene Data'!H57)))</f>
        <v/>
      </c>
      <c r="EC63" s="400" t="str">
        <f ca="1">+IF(OFFSET('Hygiene Data'!$H$13,0,10*ROW('Hygiene Data'!H57))="","",OFFSET('Hygiene Data'!$H$13,0,10*ROW('Hygiene Data'!H57)))</f>
        <v/>
      </c>
      <c r="ED63" s="400" t="str">
        <f ca="1">+IF(OFFSET('Hygiene Data'!$I$11,0,10*ROW('Hygiene Data'!I57))="","",OFFSET('Hygiene Data'!$I$11,0,10*ROW('Hygiene Data'!I57)))</f>
        <v/>
      </c>
      <c r="EE63" s="400" t="str">
        <f ca="1">+IF(OFFSET('Hygiene Data'!$I$12,0,10*ROW('Hygiene Data'!I57))="","",OFFSET('Hygiene Data'!$I$12,0,10*ROW('Hygiene Data'!I57)))</f>
        <v/>
      </c>
      <c r="EF63" s="400" t="str">
        <f ca="1">+IF(OFFSET('Hygiene Data'!$I$13,0,10*ROW('Hygiene Data'!I57))="","",OFFSET('Hygiene Data'!$I$13,0,10*ROW('Hygiene Data'!I57)))</f>
        <v/>
      </c>
    </row>
    <row r="64" spans="1:136" x14ac:dyDescent="0.25">
      <c r="A64" s="509" t="str">
        <f ca="1">+IF(OFFSET('Water Data'!$B$2,0,10*ROW('Water Data'!E58))="","",OFFSET('Water Data'!$B$2,0,10*ROW('Water Data'!E58)))</f>
        <v/>
      </c>
      <c r="B64" s="50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36" t="str">
        <f t="shared" ca="1" si="0"/>
        <v/>
      </c>
      <c r="D64" s="53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3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3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3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3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3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3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3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3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3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3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3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3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3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3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3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3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3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3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3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3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3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3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3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3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3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3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3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3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3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3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3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3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3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3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3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3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3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3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3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3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3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3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3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3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3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3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3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3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1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3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3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3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3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3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3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3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3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3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3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3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3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3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3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3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3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400" t="str">
        <f ca="1">+IF(OFFSET('Water Data'!$D$27,0,10*ROW('Water Data'!D58))="","",OFFSET('Water Data'!$D$27,0,10*ROW('Water Data'!D58)))</f>
        <v/>
      </c>
      <c r="BT64" s="400" t="str">
        <f ca="1">+IF(OFFSET('Water Data'!$D$28,0,10*ROW('Water Data'!D58))="","",OFFSET('Water Data'!$D$28,0,10*ROW('Water Data'!D58)))</f>
        <v/>
      </c>
      <c r="BU64" s="400" t="str">
        <f ca="1">+IF(OFFSET('Water Data'!$D$29,0,10*ROW('Water Data'!D58))="","",OFFSET('Water Data'!$D$29,0,10*ROW('Water Data'!D58)))</f>
        <v/>
      </c>
      <c r="BV64" s="400" t="str">
        <f ca="1">+IF(OFFSET('Water Data'!$E$27,0,10*ROW('Water Data'!E58))="","",OFFSET('Water Data'!$E$27,0,10*ROW('Water Data'!E58)))</f>
        <v/>
      </c>
      <c r="BW64" s="400" t="str">
        <f ca="1">+IF(OFFSET('Water Data'!$E$28,0,10*ROW('Water Data'!E58))="","",OFFSET('Water Data'!$E$28,0,10*ROW('Water Data'!E58)))</f>
        <v/>
      </c>
      <c r="BX64" s="400" t="str">
        <f ca="1">+IF(OFFSET('Water Data'!$E$29,0,10*ROW('Water Data'!E58))="","",OFFSET('Water Data'!$E$29,0,10*ROW('Water Data'!E58)))</f>
        <v/>
      </c>
      <c r="BY64" s="400" t="str">
        <f ca="1">+IF(OFFSET('Water Data'!$F$27,0,10*ROW('Water Data'!F58))="","",OFFSET('Water Data'!$F$27,0,10*ROW('Water Data'!F58)))</f>
        <v/>
      </c>
      <c r="BZ64" s="400" t="str">
        <f ca="1">+IF(OFFSET('Water Data'!$F$28,0,10*ROW('Water Data'!F58))="","",OFFSET('Water Data'!$F$28,0,10*ROW('Water Data'!F58)))</f>
        <v/>
      </c>
      <c r="CA64" s="400" t="str">
        <f ca="1">+IF(OFFSET('Water Data'!$F$29,0,10*ROW('Water Data'!F58))="","",OFFSET('Water Data'!$F$29,0,10*ROW('Water Data'!F58)))</f>
        <v/>
      </c>
      <c r="CB64" s="400" t="str">
        <f ca="1">+IF(OFFSET('Water Data'!$G$27,0,10*ROW('Water Data'!G58))="","",OFFSET('Water Data'!$G$27,0,10*ROW('Water Data'!G58)))</f>
        <v/>
      </c>
      <c r="CC64" s="400" t="str">
        <f ca="1">+IF(OFFSET('Water Data'!$G$28,0,10*ROW('Water Data'!G58))="","",OFFSET('Water Data'!$G$28,0,10*ROW('Water Data'!G58)))</f>
        <v/>
      </c>
      <c r="CD64" s="400" t="str">
        <f ca="1">+IF(OFFSET('Water Data'!$G$29,0,10*ROW('Water Data'!G58))="","",OFFSET('Water Data'!$G$29,0,10*ROW('Water Data'!G58)))</f>
        <v/>
      </c>
      <c r="CE64" s="400" t="str">
        <f ca="1">+IF(OFFSET('Water Data'!$H$27,0,10*ROW('Water Data'!H58))="","",OFFSET('Water Data'!$H$27,0,10*ROW('Water Data'!H58)))</f>
        <v/>
      </c>
      <c r="CF64" s="400" t="str">
        <f ca="1">+IF(OFFSET('Water Data'!$H$28,0,10*ROW('Water Data'!H58))="","",OFFSET('Water Data'!$H$28,0,10*ROW('Water Data'!H58)))</f>
        <v/>
      </c>
      <c r="CG64" s="400" t="str">
        <f ca="1">+IF(OFFSET('Water Data'!$H$29,0,10*ROW('Water Data'!H58))="","",OFFSET('Water Data'!$H$29,0,10*ROW('Water Data'!H58)))</f>
        <v/>
      </c>
      <c r="CH64" s="400" t="str">
        <f ca="1">+IF(OFFSET('Water Data'!$I$27,0,10*ROW('Water Data'!I58))="","",OFFSET('Water Data'!$I$27,0,10*ROW('Water Data'!I58)))</f>
        <v/>
      </c>
      <c r="CI64" s="400" t="str">
        <f ca="1">+IF(OFFSET('Water Data'!$I$28,0,10*ROW('Water Data'!I58))="","",OFFSET('Water Data'!$I$28,0,10*ROW('Water Data'!I58)))</f>
        <v/>
      </c>
      <c r="CJ64" s="400" t="str">
        <f ca="1">+IF(OFFSET('Water Data'!$I$29,0,10*ROW('Water Data'!I58))="","",OFFSET('Water Data'!$I$29,0,10*ROW('Water Data'!I58)))</f>
        <v/>
      </c>
      <c r="CK64" s="400" t="str">
        <f ca="1">+IF(OFFSET('Sanitation Data'!$D$28,0,10*ROW('Sanitation Data'!D58))="","",OFFSET('Sanitation Data'!$D$28,0,10*ROW('Sanitation Data'!D58)))</f>
        <v/>
      </c>
      <c r="CL64" s="400" t="str">
        <f ca="1">+IF(OFFSET('Sanitation Data'!$D$29,0,10*ROW('Sanitation Data'!D58))="","",OFFSET('Sanitation Data'!$D$29,0,10*ROW('Sanitation Data'!D58)))</f>
        <v/>
      </c>
      <c r="CM64" s="400" t="str">
        <f ca="1">+IF(OFFSET('Sanitation Data'!$D$30,0,10*ROW('Sanitation Data'!D58))="","",OFFSET('Sanitation Data'!$D$30,0,10*ROW('Sanitation Data'!D58)))</f>
        <v/>
      </c>
      <c r="CN64" s="400" t="str">
        <f ca="1">+IF(OFFSET('Sanitation Data'!$D$31,0,10*ROW('Sanitation Data'!D58))="","",OFFSET('Sanitation Data'!$D$31,0,10*ROW('Sanitation Data'!D58)))</f>
        <v/>
      </c>
      <c r="CO64" s="400" t="str">
        <f ca="1">+IF(OFFSET('Sanitation Data'!$D$32,0,10*ROW('Sanitation Data'!D58))="","",OFFSET('Sanitation Data'!$D$32,0,10*ROW('Sanitation Data'!D58)))</f>
        <v/>
      </c>
      <c r="CP64" s="400" t="str">
        <f ca="1">+IF(OFFSET('Sanitation Data'!$E$28,0,10*ROW('Sanitation Data'!E58))="","",OFFSET('Sanitation Data'!$E$28,0,10*ROW('Sanitation Data'!E58)))</f>
        <v/>
      </c>
      <c r="CQ64" s="400" t="str">
        <f ca="1">+IF(OFFSET('Sanitation Data'!$E$29,0,10*ROW('Sanitation Data'!E58))="","",OFFSET('Sanitation Data'!$E$29,0,10*ROW('Sanitation Data'!E58)))</f>
        <v/>
      </c>
      <c r="CR64" s="400" t="str">
        <f ca="1">+IF(OFFSET('Sanitation Data'!$E$30,0,10*ROW('Sanitation Data'!E58))="","",OFFSET('Sanitation Data'!$E$30,0,10*ROW('Sanitation Data'!E58)))</f>
        <v/>
      </c>
      <c r="CS64" s="400" t="str">
        <f ca="1">+IF(OFFSET('Sanitation Data'!$E$31,0,10*ROW('Sanitation Data'!E58))="","",OFFSET('Sanitation Data'!$E$31,0,10*ROW('Sanitation Data'!E58)))</f>
        <v/>
      </c>
      <c r="CT64" s="400" t="str">
        <f ca="1">+IF(OFFSET('Sanitation Data'!$E$32,0,10*ROW('Sanitation Data'!E58))="","",OFFSET('Sanitation Data'!$E$32,0,10*ROW('Sanitation Data'!E58)))</f>
        <v/>
      </c>
      <c r="CU64" s="400" t="str">
        <f ca="1">+IF(OFFSET('Sanitation Data'!$F$28,0,10*ROW('Sanitation Data'!F58))="","",OFFSET('Sanitation Data'!$F$28,0,10*ROW('Sanitation Data'!F58)))</f>
        <v/>
      </c>
      <c r="CV64" s="400" t="str">
        <f ca="1">+IF(OFFSET('Sanitation Data'!$F$29,0,10*ROW('Sanitation Data'!F58))="","",OFFSET('Sanitation Data'!$F$29,0,10*ROW('Sanitation Data'!F58)))</f>
        <v/>
      </c>
      <c r="CW64" s="400" t="str">
        <f ca="1">+IF(OFFSET('Sanitation Data'!$F$30,0,10*ROW('Sanitation Data'!F58))="","",OFFSET('Sanitation Data'!$F$30,0,10*ROW('Sanitation Data'!F58)))</f>
        <v/>
      </c>
      <c r="CX64" s="400" t="str">
        <f ca="1">+IF(OFFSET('Sanitation Data'!$F$31,0,10*ROW('Sanitation Data'!F58))="","",OFFSET('Sanitation Data'!$F$31,0,10*ROW('Sanitation Data'!F58)))</f>
        <v/>
      </c>
      <c r="CY64" s="400" t="str">
        <f ca="1">+IF(OFFSET('Sanitation Data'!$F$32,0,10*ROW('Sanitation Data'!F58))="","",OFFSET('Sanitation Data'!$F$32,0,10*ROW('Sanitation Data'!F58)))</f>
        <v/>
      </c>
      <c r="CZ64" s="400" t="str">
        <f ca="1">+IF(OFFSET('Sanitation Data'!$G$28,0,10*ROW('Sanitation Data'!G58))="","",OFFSET('Sanitation Data'!$G$28,0,10*ROW('Sanitation Data'!G58)))</f>
        <v/>
      </c>
      <c r="DA64" s="400" t="str">
        <f ca="1">+IF(OFFSET('Sanitation Data'!$G$29,0,10*ROW('Sanitation Data'!G58))="","",OFFSET('Sanitation Data'!$G$29,0,10*ROW('Sanitation Data'!G58)))</f>
        <v/>
      </c>
      <c r="DB64" s="400" t="str">
        <f ca="1">+IF(OFFSET('Sanitation Data'!$G$30,0,10*ROW('Sanitation Data'!G58))="","",OFFSET('Sanitation Data'!$G$30,0,10*ROW('Sanitation Data'!G58)))</f>
        <v/>
      </c>
      <c r="DC64" s="400" t="str">
        <f ca="1">+IF(OFFSET('Sanitation Data'!$G$31,0,10*ROW('Sanitation Data'!G58))="","",OFFSET('Sanitation Data'!$G$31,0,10*ROW('Sanitation Data'!G58)))</f>
        <v/>
      </c>
      <c r="DD64" s="400" t="str">
        <f ca="1">+IF(OFFSET('Sanitation Data'!$G$32,0,10*ROW('Sanitation Data'!G58))="","",OFFSET('Sanitation Data'!$G$32,0,10*ROW('Sanitation Data'!G58)))</f>
        <v/>
      </c>
      <c r="DE64" s="400" t="str">
        <f ca="1">+IF(OFFSET('Sanitation Data'!$H$28,0,10*ROW('Sanitation Data'!H58))="","",OFFSET('Sanitation Data'!$H$28,0,10*ROW('Sanitation Data'!H58)))</f>
        <v/>
      </c>
      <c r="DF64" s="400" t="str">
        <f ca="1">+IF(OFFSET('Sanitation Data'!$H$29,0,10*ROW('Sanitation Data'!H58))="","",OFFSET('Sanitation Data'!$H$29,0,10*ROW('Sanitation Data'!H58)))</f>
        <v/>
      </c>
      <c r="DG64" s="400" t="str">
        <f ca="1">+IF(OFFSET('Sanitation Data'!$H$30,0,10*ROW('Sanitation Data'!H58))="","",OFFSET('Sanitation Data'!$H$30,0,10*ROW('Sanitation Data'!H58)))</f>
        <v/>
      </c>
      <c r="DH64" s="400" t="str">
        <f ca="1">+IF(OFFSET('Sanitation Data'!$H$31,0,10*ROW('Sanitation Data'!H58))="","",OFFSET('Sanitation Data'!$H$31,0,10*ROW('Sanitation Data'!H58)))</f>
        <v/>
      </c>
      <c r="DI64" s="400" t="str">
        <f ca="1">+IF(OFFSET('Sanitation Data'!$H$32,0,10*ROW('Sanitation Data'!H58))="","",OFFSET('Sanitation Data'!$H$32,0,10*ROW('Sanitation Data'!H58)))</f>
        <v/>
      </c>
      <c r="DJ64" s="400" t="str">
        <f ca="1">+IF(OFFSET('Sanitation Data'!$I$28,0,10*ROW('Sanitation Data'!I58))="","",OFFSET('Sanitation Data'!$I$28,0,10*ROW('Sanitation Data'!I58)))</f>
        <v/>
      </c>
      <c r="DK64" s="400" t="str">
        <f ca="1">+IF(OFFSET('Sanitation Data'!$I$29,0,10*ROW('Sanitation Data'!I58))="","",OFFSET('Sanitation Data'!$I$29,0,10*ROW('Sanitation Data'!I58)))</f>
        <v/>
      </c>
      <c r="DL64" s="400" t="str">
        <f ca="1">+IF(OFFSET('Sanitation Data'!$I$30,0,10*ROW('Sanitation Data'!I58))="","",OFFSET('Sanitation Data'!$I$30,0,10*ROW('Sanitation Data'!I58)))</f>
        <v/>
      </c>
      <c r="DM64" s="400" t="str">
        <f ca="1">+IF(OFFSET('Sanitation Data'!$I$31,0,10*ROW('Sanitation Data'!I58))="","",OFFSET('Sanitation Data'!$I$31,0,10*ROW('Sanitation Data'!I58)))</f>
        <v/>
      </c>
      <c r="DN64" s="400" t="str">
        <f ca="1">+IF(OFFSET('Sanitation Data'!$I$32,0,10*ROW('Sanitation Data'!I58))="","",OFFSET('Sanitation Data'!$I$32,0,10*ROW('Sanitation Data'!I58)))</f>
        <v/>
      </c>
      <c r="DO64" s="400" t="str">
        <f ca="1">+IF(OFFSET('Hygiene Data'!$D$11,0,10*ROW('Hygiene Data'!D58))="","",OFFSET('Hygiene Data'!$D$11,0,10*ROW('Hygiene Data'!D58)))</f>
        <v/>
      </c>
      <c r="DP64" s="400" t="str">
        <f ca="1">+IF(OFFSET('Hygiene Data'!$D$12,0,10*ROW('Hygiene Data'!D58))="","",OFFSET('Hygiene Data'!$D$12,0,10*ROW('Hygiene Data'!D58)))</f>
        <v/>
      </c>
      <c r="DQ64" s="400" t="str">
        <f ca="1">+IF(OFFSET('Hygiene Data'!$D$13,0,10*ROW('Hygiene Data'!D58))="","",OFFSET('Hygiene Data'!$D$13,0,10*ROW('Hygiene Data'!D58)))</f>
        <v/>
      </c>
      <c r="DR64" s="400" t="str">
        <f ca="1">+IF(OFFSET('Hygiene Data'!$E$11,0,10*ROW('Hygiene Data'!E58))="","",OFFSET('Hygiene Data'!$E$11,0,10*ROW('Hygiene Data'!E58)))</f>
        <v/>
      </c>
      <c r="DS64" s="400" t="str">
        <f ca="1">+IF(OFFSET('Hygiene Data'!$E$12,0,10*ROW('Hygiene Data'!E58))="","",OFFSET('Hygiene Data'!$E$12,0,10*ROW('Hygiene Data'!E58)))</f>
        <v/>
      </c>
      <c r="DT64" s="400" t="str">
        <f ca="1">+IF(OFFSET('Hygiene Data'!$E$13,0,10*ROW('Hygiene Data'!E58))="","",OFFSET('Hygiene Data'!$E$13,0,10*ROW('Hygiene Data'!E58)))</f>
        <v/>
      </c>
      <c r="DU64" s="400" t="str">
        <f ca="1">+IF(OFFSET('Hygiene Data'!$F$11,0,10*ROW('Hygiene Data'!F58))="","",OFFSET('Hygiene Data'!$F$11,0,10*ROW('Hygiene Data'!F58)))</f>
        <v/>
      </c>
      <c r="DV64" s="400" t="str">
        <f ca="1">+IF(OFFSET('Hygiene Data'!$F$12,0,10*ROW('Hygiene Data'!F58))="","",OFFSET('Hygiene Data'!$F$12,0,10*ROW('Hygiene Data'!F58)))</f>
        <v/>
      </c>
      <c r="DW64" s="400" t="str">
        <f ca="1">+IF(OFFSET('Hygiene Data'!$F$13,0,10*ROW('Hygiene Data'!F58))="","",OFFSET('Hygiene Data'!$F$13,0,10*ROW('Hygiene Data'!F58)))</f>
        <v/>
      </c>
      <c r="DX64" s="400" t="str">
        <f ca="1">+IF(OFFSET('Hygiene Data'!$G$11,0,10*ROW('Hygiene Data'!G58))="","",OFFSET('Hygiene Data'!$G$11,0,10*ROW('Hygiene Data'!G58)))</f>
        <v/>
      </c>
      <c r="DY64" s="400" t="str">
        <f ca="1">+IF(OFFSET('Hygiene Data'!$G$12,0,10*ROW('Hygiene Data'!G58))="","",OFFSET('Hygiene Data'!$G$12,0,10*ROW('Hygiene Data'!G58)))</f>
        <v/>
      </c>
      <c r="DZ64" s="400" t="str">
        <f ca="1">+IF(OFFSET('Hygiene Data'!$G$13,0,10*ROW('Hygiene Data'!G58))="","",OFFSET('Hygiene Data'!$G$13,0,10*ROW('Hygiene Data'!G58)))</f>
        <v/>
      </c>
      <c r="EA64" s="400" t="str">
        <f ca="1">+IF(OFFSET('Hygiene Data'!$H$11,0,10*ROW('Hygiene Data'!H58))="","",OFFSET('Hygiene Data'!$H$11,0,10*ROW('Hygiene Data'!H58)))</f>
        <v/>
      </c>
      <c r="EB64" s="400" t="str">
        <f ca="1">+IF(OFFSET('Hygiene Data'!$H$12,0,10*ROW('Hygiene Data'!H58))="","",OFFSET('Hygiene Data'!$H$12,0,10*ROW('Hygiene Data'!H58)))</f>
        <v/>
      </c>
      <c r="EC64" s="400" t="str">
        <f ca="1">+IF(OFFSET('Hygiene Data'!$H$13,0,10*ROW('Hygiene Data'!H58))="","",OFFSET('Hygiene Data'!$H$13,0,10*ROW('Hygiene Data'!H58)))</f>
        <v/>
      </c>
      <c r="ED64" s="400" t="str">
        <f ca="1">+IF(OFFSET('Hygiene Data'!$I$11,0,10*ROW('Hygiene Data'!I58))="","",OFFSET('Hygiene Data'!$I$11,0,10*ROW('Hygiene Data'!I58)))</f>
        <v/>
      </c>
      <c r="EE64" s="400" t="str">
        <f ca="1">+IF(OFFSET('Hygiene Data'!$I$12,0,10*ROW('Hygiene Data'!I58))="","",OFFSET('Hygiene Data'!$I$12,0,10*ROW('Hygiene Data'!I58)))</f>
        <v/>
      </c>
      <c r="EF64" s="400" t="str">
        <f ca="1">+IF(OFFSET('Hygiene Data'!$I$13,0,10*ROW('Hygiene Data'!I58))="","",OFFSET('Hygiene Data'!$I$13,0,10*ROW('Hygiene Data'!I58)))</f>
        <v/>
      </c>
    </row>
    <row r="65" spans="1:136" x14ac:dyDescent="0.25">
      <c r="A65" s="509" t="str">
        <f ca="1">+IF(OFFSET('Water Data'!$B$2,0,10*ROW('Water Data'!E59))="","",OFFSET('Water Data'!$B$2,0,10*ROW('Water Data'!E59)))</f>
        <v/>
      </c>
      <c r="B65" s="50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36" t="str">
        <f t="shared" ca="1" si="0"/>
        <v/>
      </c>
      <c r="D65" s="53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3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3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3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3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3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3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3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3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3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3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3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3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3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3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3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3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3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3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3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3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3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3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3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3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3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3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3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3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3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3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3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3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3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3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3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3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3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3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3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3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3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3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3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3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3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3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3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3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1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3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3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3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3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3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3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3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3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3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3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3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3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3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3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3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3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400" t="str">
        <f ca="1">+IF(OFFSET('Water Data'!$D$27,0,10*ROW('Water Data'!D59))="","",OFFSET('Water Data'!$D$27,0,10*ROW('Water Data'!D59)))</f>
        <v/>
      </c>
      <c r="BT65" s="400" t="str">
        <f ca="1">+IF(OFFSET('Water Data'!$D$28,0,10*ROW('Water Data'!D59))="","",OFFSET('Water Data'!$D$28,0,10*ROW('Water Data'!D59)))</f>
        <v/>
      </c>
      <c r="BU65" s="400" t="str">
        <f ca="1">+IF(OFFSET('Water Data'!$D$29,0,10*ROW('Water Data'!D59))="","",OFFSET('Water Data'!$D$29,0,10*ROW('Water Data'!D59)))</f>
        <v/>
      </c>
      <c r="BV65" s="400" t="str">
        <f ca="1">+IF(OFFSET('Water Data'!$E$27,0,10*ROW('Water Data'!E59))="","",OFFSET('Water Data'!$E$27,0,10*ROW('Water Data'!E59)))</f>
        <v/>
      </c>
      <c r="BW65" s="400" t="str">
        <f ca="1">+IF(OFFSET('Water Data'!$E$28,0,10*ROW('Water Data'!E59))="","",OFFSET('Water Data'!$E$28,0,10*ROW('Water Data'!E59)))</f>
        <v/>
      </c>
      <c r="BX65" s="400" t="str">
        <f ca="1">+IF(OFFSET('Water Data'!$E$29,0,10*ROW('Water Data'!E59))="","",OFFSET('Water Data'!$E$29,0,10*ROW('Water Data'!E59)))</f>
        <v/>
      </c>
      <c r="BY65" s="400" t="str">
        <f ca="1">+IF(OFFSET('Water Data'!$F$27,0,10*ROW('Water Data'!F59))="","",OFFSET('Water Data'!$F$27,0,10*ROW('Water Data'!F59)))</f>
        <v/>
      </c>
      <c r="BZ65" s="400" t="str">
        <f ca="1">+IF(OFFSET('Water Data'!$F$28,0,10*ROW('Water Data'!F59))="","",OFFSET('Water Data'!$F$28,0,10*ROW('Water Data'!F59)))</f>
        <v/>
      </c>
      <c r="CA65" s="400" t="str">
        <f ca="1">+IF(OFFSET('Water Data'!$F$29,0,10*ROW('Water Data'!F59))="","",OFFSET('Water Data'!$F$29,0,10*ROW('Water Data'!F59)))</f>
        <v/>
      </c>
      <c r="CB65" s="400" t="str">
        <f ca="1">+IF(OFFSET('Water Data'!$G$27,0,10*ROW('Water Data'!G59))="","",OFFSET('Water Data'!$G$27,0,10*ROW('Water Data'!G59)))</f>
        <v/>
      </c>
      <c r="CC65" s="400" t="str">
        <f ca="1">+IF(OFFSET('Water Data'!$G$28,0,10*ROW('Water Data'!G59))="","",OFFSET('Water Data'!$G$28,0,10*ROW('Water Data'!G59)))</f>
        <v/>
      </c>
      <c r="CD65" s="400" t="str">
        <f ca="1">+IF(OFFSET('Water Data'!$G$29,0,10*ROW('Water Data'!G59))="","",OFFSET('Water Data'!$G$29,0,10*ROW('Water Data'!G59)))</f>
        <v/>
      </c>
      <c r="CE65" s="400" t="str">
        <f ca="1">+IF(OFFSET('Water Data'!$H$27,0,10*ROW('Water Data'!H59))="","",OFFSET('Water Data'!$H$27,0,10*ROW('Water Data'!H59)))</f>
        <v/>
      </c>
      <c r="CF65" s="400" t="str">
        <f ca="1">+IF(OFFSET('Water Data'!$H$28,0,10*ROW('Water Data'!H59))="","",OFFSET('Water Data'!$H$28,0,10*ROW('Water Data'!H59)))</f>
        <v/>
      </c>
      <c r="CG65" s="400" t="str">
        <f ca="1">+IF(OFFSET('Water Data'!$H$29,0,10*ROW('Water Data'!H59))="","",OFFSET('Water Data'!$H$29,0,10*ROW('Water Data'!H59)))</f>
        <v/>
      </c>
      <c r="CH65" s="400" t="str">
        <f ca="1">+IF(OFFSET('Water Data'!$I$27,0,10*ROW('Water Data'!I59))="","",OFFSET('Water Data'!$I$27,0,10*ROW('Water Data'!I59)))</f>
        <v/>
      </c>
      <c r="CI65" s="400" t="str">
        <f ca="1">+IF(OFFSET('Water Data'!$I$28,0,10*ROW('Water Data'!I59))="","",OFFSET('Water Data'!$I$28,0,10*ROW('Water Data'!I59)))</f>
        <v/>
      </c>
      <c r="CJ65" s="400" t="str">
        <f ca="1">+IF(OFFSET('Water Data'!$I$29,0,10*ROW('Water Data'!I59))="","",OFFSET('Water Data'!$I$29,0,10*ROW('Water Data'!I59)))</f>
        <v/>
      </c>
      <c r="CK65" s="400" t="str">
        <f ca="1">+IF(OFFSET('Sanitation Data'!$D$28,0,10*ROW('Sanitation Data'!D59))="","",OFFSET('Sanitation Data'!$D$28,0,10*ROW('Sanitation Data'!D59)))</f>
        <v/>
      </c>
      <c r="CL65" s="400" t="str">
        <f ca="1">+IF(OFFSET('Sanitation Data'!$D$29,0,10*ROW('Sanitation Data'!D59))="","",OFFSET('Sanitation Data'!$D$29,0,10*ROW('Sanitation Data'!D59)))</f>
        <v/>
      </c>
      <c r="CM65" s="400" t="str">
        <f ca="1">+IF(OFFSET('Sanitation Data'!$D$30,0,10*ROW('Sanitation Data'!D59))="","",OFFSET('Sanitation Data'!$D$30,0,10*ROW('Sanitation Data'!D59)))</f>
        <v/>
      </c>
      <c r="CN65" s="400" t="str">
        <f ca="1">+IF(OFFSET('Sanitation Data'!$D$31,0,10*ROW('Sanitation Data'!D59))="","",OFFSET('Sanitation Data'!$D$31,0,10*ROW('Sanitation Data'!D59)))</f>
        <v/>
      </c>
      <c r="CO65" s="400" t="str">
        <f ca="1">+IF(OFFSET('Sanitation Data'!$D$32,0,10*ROW('Sanitation Data'!D59))="","",OFFSET('Sanitation Data'!$D$32,0,10*ROW('Sanitation Data'!D59)))</f>
        <v/>
      </c>
      <c r="CP65" s="400" t="str">
        <f ca="1">+IF(OFFSET('Sanitation Data'!$E$28,0,10*ROW('Sanitation Data'!E59))="","",OFFSET('Sanitation Data'!$E$28,0,10*ROW('Sanitation Data'!E59)))</f>
        <v/>
      </c>
      <c r="CQ65" s="400" t="str">
        <f ca="1">+IF(OFFSET('Sanitation Data'!$E$29,0,10*ROW('Sanitation Data'!E59))="","",OFFSET('Sanitation Data'!$E$29,0,10*ROW('Sanitation Data'!E59)))</f>
        <v/>
      </c>
      <c r="CR65" s="400" t="str">
        <f ca="1">+IF(OFFSET('Sanitation Data'!$E$30,0,10*ROW('Sanitation Data'!E59))="","",OFFSET('Sanitation Data'!$E$30,0,10*ROW('Sanitation Data'!E59)))</f>
        <v/>
      </c>
      <c r="CS65" s="400" t="str">
        <f ca="1">+IF(OFFSET('Sanitation Data'!$E$31,0,10*ROW('Sanitation Data'!E59))="","",OFFSET('Sanitation Data'!$E$31,0,10*ROW('Sanitation Data'!E59)))</f>
        <v/>
      </c>
      <c r="CT65" s="400" t="str">
        <f ca="1">+IF(OFFSET('Sanitation Data'!$E$32,0,10*ROW('Sanitation Data'!E59))="","",OFFSET('Sanitation Data'!$E$32,0,10*ROW('Sanitation Data'!E59)))</f>
        <v/>
      </c>
      <c r="CU65" s="400" t="str">
        <f ca="1">+IF(OFFSET('Sanitation Data'!$F$28,0,10*ROW('Sanitation Data'!F59))="","",OFFSET('Sanitation Data'!$F$28,0,10*ROW('Sanitation Data'!F59)))</f>
        <v/>
      </c>
      <c r="CV65" s="400" t="str">
        <f ca="1">+IF(OFFSET('Sanitation Data'!$F$29,0,10*ROW('Sanitation Data'!F59))="","",OFFSET('Sanitation Data'!$F$29,0,10*ROW('Sanitation Data'!F59)))</f>
        <v/>
      </c>
      <c r="CW65" s="400" t="str">
        <f ca="1">+IF(OFFSET('Sanitation Data'!$F$30,0,10*ROW('Sanitation Data'!F59))="","",OFFSET('Sanitation Data'!$F$30,0,10*ROW('Sanitation Data'!F59)))</f>
        <v/>
      </c>
      <c r="CX65" s="400" t="str">
        <f ca="1">+IF(OFFSET('Sanitation Data'!$F$31,0,10*ROW('Sanitation Data'!F59))="","",OFFSET('Sanitation Data'!$F$31,0,10*ROW('Sanitation Data'!F59)))</f>
        <v/>
      </c>
      <c r="CY65" s="400" t="str">
        <f ca="1">+IF(OFFSET('Sanitation Data'!$F$32,0,10*ROW('Sanitation Data'!F59))="","",OFFSET('Sanitation Data'!$F$32,0,10*ROW('Sanitation Data'!F59)))</f>
        <v/>
      </c>
      <c r="CZ65" s="400" t="str">
        <f ca="1">+IF(OFFSET('Sanitation Data'!$G$28,0,10*ROW('Sanitation Data'!G59))="","",OFFSET('Sanitation Data'!$G$28,0,10*ROW('Sanitation Data'!G59)))</f>
        <v/>
      </c>
      <c r="DA65" s="400" t="str">
        <f ca="1">+IF(OFFSET('Sanitation Data'!$G$29,0,10*ROW('Sanitation Data'!G59))="","",OFFSET('Sanitation Data'!$G$29,0,10*ROW('Sanitation Data'!G59)))</f>
        <v/>
      </c>
      <c r="DB65" s="400" t="str">
        <f ca="1">+IF(OFFSET('Sanitation Data'!$G$30,0,10*ROW('Sanitation Data'!G59))="","",OFFSET('Sanitation Data'!$G$30,0,10*ROW('Sanitation Data'!G59)))</f>
        <v/>
      </c>
      <c r="DC65" s="400" t="str">
        <f ca="1">+IF(OFFSET('Sanitation Data'!$G$31,0,10*ROW('Sanitation Data'!G59))="","",OFFSET('Sanitation Data'!$G$31,0,10*ROW('Sanitation Data'!G59)))</f>
        <v/>
      </c>
      <c r="DD65" s="400" t="str">
        <f ca="1">+IF(OFFSET('Sanitation Data'!$G$32,0,10*ROW('Sanitation Data'!G59))="","",OFFSET('Sanitation Data'!$G$32,0,10*ROW('Sanitation Data'!G59)))</f>
        <v/>
      </c>
      <c r="DE65" s="400" t="str">
        <f ca="1">+IF(OFFSET('Sanitation Data'!$H$28,0,10*ROW('Sanitation Data'!H59))="","",OFFSET('Sanitation Data'!$H$28,0,10*ROW('Sanitation Data'!H59)))</f>
        <v/>
      </c>
      <c r="DF65" s="400" t="str">
        <f ca="1">+IF(OFFSET('Sanitation Data'!$H$29,0,10*ROW('Sanitation Data'!H59))="","",OFFSET('Sanitation Data'!$H$29,0,10*ROW('Sanitation Data'!H59)))</f>
        <v/>
      </c>
      <c r="DG65" s="400" t="str">
        <f ca="1">+IF(OFFSET('Sanitation Data'!$H$30,0,10*ROW('Sanitation Data'!H59))="","",OFFSET('Sanitation Data'!$H$30,0,10*ROW('Sanitation Data'!H59)))</f>
        <v/>
      </c>
      <c r="DH65" s="400" t="str">
        <f ca="1">+IF(OFFSET('Sanitation Data'!$H$31,0,10*ROW('Sanitation Data'!H59))="","",OFFSET('Sanitation Data'!$H$31,0,10*ROW('Sanitation Data'!H59)))</f>
        <v/>
      </c>
      <c r="DI65" s="400" t="str">
        <f ca="1">+IF(OFFSET('Sanitation Data'!$H$32,0,10*ROW('Sanitation Data'!H59))="","",OFFSET('Sanitation Data'!$H$32,0,10*ROW('Sanitation Data'!H59)))</f>
        <v/>
      </c>
      <c r="DJ65" s="400" t="str">
        <f ca="1">+IF(OFFSET('Sanitation Data'!$I$28,0,10*ROW('Sanitation Data'!I59))="","",OFFSET('Sanitation Data'!$I$28,0,10*ROW('Sanitation Data'!I59)))</f>
        <v/>
      </c>
      <c r="DK65" s="400" t="str">
        <f ca="1">+IF(OFFSET('Sanitation Data'!$I$29,0,10*ROW('Sanitation Data'!I59))="","",OFFSET('Sanitation Data'!$I$29,0,10*ROW('Sanitation Data'!I59)))</f>
        <v/>
      </c>
      <c r="DL65" s="400" t="str">
        <f ca="1">+IF(OFFSET('Sanitation Data'!$I$30,0,10*ROW('Sanitation Data'!I59))="","",OFFSET('Sanitation Data'!$I$30,0,10*ROW('Sanitation Data'!I59)))</f>
        <v/>
      </c>
      <c r="DM65" s="400" t="str">
        <f ca="1">+IF(OFFSET('Sanitation Data'!$I$31,0,10*ROW('Sanitation Data'!I59))="","",OFFSET('Sanitation Data'!$I$31,0,10*ROW('Sanitation Data'!I59)))</f>
        <v/>
      </c>
      <c r="DN65" s="400" t="str">
        <f ca="1">+IF(OFFSET('Sanitation Data'!$I$32,0,10*ROW('Sanitation Data'!I59))="","",OFFSET('Sanitation Data'!$I$32,0,10*ROW('Sanitation Data'!I59)))</f>
        <v/>
      </c>
      <c r="DO65" s="400" t="str">
        <f ca="1">+IF(OFFSET('Hygiene Data'!$D$11,0,10*ROW('Hygiene Data'!D59))="","",OFFSET('Hygiene Data'!$D$11,0,10*ROW('Hygiene Data'!D59)))</f>
        <v/>
      </c>
      <c r="DP65" s="400" t="str">
        <f ca="1">+IF(OFFSET('Hygiene Data'!$D$12,0,10*ROW('Hygiene Data'!D59))="","",OFFSET('Hygiene Data'!$D$12,0,10*ROW('Hygiene Data'!D59)))</f>
        <v/>
      </c>
      <c r="DQ65" s="400" t="str">
        <f ca="1">+IF(OFFSET('Hygiene Data'!$D$13,0,10*ROW('Hygiene Data'!D59))="","",OFFSET('Hygiene Data'!$D$13,0,10*ROW('Hygiene Data'!D59)))</f>
        <v/>
      </c>
      <c r="DR65" s="400" t="str">
        <f ca="1">+IF(OFFSET('Hygiene Data'!$E$11,0,10*ROW('Hygiene Data'!E59))="","",OFFSET('Hygiene Data'!$E$11,0,10*ROW('Hygiene Data'!E59)))</f>
        <v/>
      </c>
      <c r="DS65" s="400" t="str">
        <f ca="1">+IF(OFFSET('Hygiene Data'!$E$12,0,10*ROW('Hygiene Data'!E59))="","",OFFSET('Hygiene Data'!$E$12,0,10*ROW('Hygiene Data'!E59)))</f>
        <v/>
      </c>
      <c r="DT65" s="400" t="str">
        <f ca="1">+IF(OFFSET('Hygiene Data'!$E$13,0,10*ROW('Hygiene Data'!E59))="","",OFFSET('Hygiene Data'!$E$13,0,10*ROW('Hygiene Data'!E59)))</f>
        <v/>
      </c>
      <c r="DU65" s="400" t="str">
        <f ca="1">+IF(OFFSET('Hygiene Data'!$F$11,0,10*ROW('Hygiene Data'!F59))="","",OFFSET('Hygiene Data'!$F$11,0,10*ROW('Hygiene Data'!F59)))</f>
        <v/>
      </c>
      <c r="DV65" s="400" t="str">
        <f ca="1">+IF(OFFSET('Hygiene Data'!$F$12,0,10*ROW('Hygiene Data'!F59))="","",OFFSET('Hygiene Data'!$F$12,0,10*ROW('Hygiene Data'!F59)))</f>
        <v/>
      </c>
      <c r="DW65" s="400" t="str">
        <f ca="1">+IF(OFFSET('Hygiene Data'!$F$13,0,10*ROW('Hygiene Data'!F59))="","",OFFSET('Hygiene Data'!$F$13,0,10*ROW('Hygiene Data'!F59)))</f>
        <v/>
      </c>
      <c r="DX65" s="400" t="str">
        <f ca="1">+IF(OFFSET('Hygiene Data'!$G$11,0,10*ROW('Hygiene Data'!G59))="","",OFFSET('Hygiene Data'!$G$11,0,10*ROW('Hygiene Data'!G59)))</f>
        <v/>
      </c>
      <c r="DY65" s="400" t="str">
        <f ca="1">+IF(OFFSET('Hygiene Data'!$G$12,0,10*ROW('Hygiene Data'!G59))="","",OFFSET('Hygiene Data'!$G$12,0,10*ROW('Hygiene Data'!G59)))</f>
        <v/>
      </c>
      <c r="DZ65" s="400" t="str">
        <f ca="1">+IF(OFFSET('Hygiene Data'!$G$13,0,10*ROW('Hygiene Data'!G59))="","",OFFSET('Hygiene Data'!$G$13,0,10*ROW('Hygiene Data'!G59)))</f>
        <v/>
      </c>
      <c r="EA65" s="400" t="str">
        <f ca="1">+IF(OFFSET('Hygiene Data'!$H$11,0,10*ROW('Hygiene Data'!H59))="","",OFFSET('Hygiene Data'!$H$11,0,10*ROW('Hygiene Data'!H59)))</f>
        <v/>
      </c>
      <c r="EB65" s="400" t="str">
        <f ca="1">+IF(OFFSET('Hygiene Data'!$H$12,0,10*ROW('Hygiene Data'!H59))="","",OFFSET('Hygiene Data'!$H$12,0,10*ROW('Hygiene Data'!H59)))</f>
        <v/>
      </c>
      <c r="EC65" s="400" t="str">
        <f ca="1">+IF(OFFSET('Hygiene Data'!$H$13,0,10*ROW('Hygiene Data'!H59))="","",OFFSET('Hygiene Data'!$H$13,0,10*ROW('Hygiene Data'!H59)))</f>
        <v/>
      </c>
      <c r="ED65" s="400" t="str">
        <f ca="1">+IF(OFFSET('Hygiene Data'!$I$11,0,10*ROW('Hygiene Data'!I59))="","",OFFSET('Hygiene Data'!$I$11,0,10*ROW('Hygiene Data'!I59)))</f>
        <v/>
      </c>
      <c r="EE65" s="400" t="str">
        <f ca="1">+IF(OFFSET('Hygiene Data'!$I$12,0,10*ROW('Hygiene Data'!I59))="","",OFFSET('Hygiene Data'!$I$12,0,10*ROW('Hygiene Data'!I59)))</f>
        <v/>
      </c>
      <c r="EF65" s="400" t="str">
        <f ca="1">+IF(OFFSET('Hygiene Data'!$I$13,0,10*ROW('Hygiene Data'!I59))="","",OFFSET('Hygiene Data'!$I$13,0,10*ROW('Hygiene Data'!I59)))</f>
        <v/>
      </c>
    </row>
    <row r="66" spans="1:136" x14ac:dyDescent="0.25">
      <c r="A66" s="509" t="str">
        <f ca="1">+IF(OFFSET('Water Data'!$B$2,0,10*ROW('Water Data'!E60))="","",OFFSET('Water Data'!$B$2,0,10*ROW('Water Data'!E60)))</f>
        <v/>
      </c>
      <c r="B66" s="50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36" t="str">
        <f t="shared" ca="1" si="0"/>
        <v/>
      </c>
      <c r="D66" s="53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3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3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3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3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3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3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3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3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3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3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3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3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3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3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3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3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3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3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3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3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3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3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3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3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3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3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3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3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3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3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3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3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3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3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3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3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3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3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3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3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3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3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3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3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3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3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3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3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1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3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3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3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3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3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3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3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3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3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3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3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3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3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3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3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3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400" t="str">
        <f ca="1">+IF(OFFSET('Water Data'!$D$27,0,10*ROW('Water Data'!D60))="","",OFFSET('Water Data'!$D$27,0,10*ROW('Water Data'!D60)))</f>
        <v/>
      </c>
      <c r="BT66" s="400" t="str">
        <f ca="1">+IF(OFFSET('Water Data'!$D$28,0,10*ROW('Water Data'!D60))="","",OFFSET('Water Data'!$D$28,0,10*ROW('Water Data'!D60)))</f>
        <v/>
      </c>
      <c r="BU66" s="400" t="str">
        <f ca="1">+IF(OFFSET('Water Data'!$D$29,0,10*ROW('Water Data'!D60))="","",OFFSET('Water Data'!$D$29,0,10*ROW('Water Data'!D60)))</f>
        <v/>
      </c>
      <c r="BV66" s="400" t="str">
        <f ca="1">+IF(OFFSET('Water Data'!$E$27,0,10*ROW('Water Data'!E60))="","",OFFSET('Water Data'!$E$27,0,10*ROW('Water Data'!E60)))</f>
        <v/>
      </c>
      <c r="BW66" s="400" t="str">
        <f ca="1">+IF(OFFSET('Water Data'!$E$28,0,10*ROW('Water Data'!E60))="","",OFFSET('Water Data'!$E$28,0,10*ROW('Water Data'!E60)))</f>
        <v/>
      </c>
      <c r="BX66" s="400" t="str">
        <f ca="1">+IF(OFFSET('Water Data'!$E$29,0,10*ROW('Water Data'!E60))="","",OFFSET('Water Data'!$E$29,0,10*ROW('Water Data'!E60)))</f>
        <v/>
      </c>
      <c r="BY66" s="400" t="str">
        <f ca="1">+IF(OFFSET('Water Data'!$F$27,0,10*ROW('Water Data'!F60))="","",OFFSET('Water Data'!$F$27,0,10*ROW('Water Data'!F60)))</f>
        <v/>
      </c>
      <c r="BZ66" s="400" t="str">
        <f ca="1">+IF(OFFSET('Water Data'!$F$28,0,10*ROW('Water Data'!F60))="","",OFFSET('Water Data'!$F$28,0,10*ROW('Water Data'!F60)))</f>
        <v/>
      </c>
      <c r="CA66" s="400" t="str">
        <f ca="1">+IF(OFFSET('Water Data'!$F$29,0,10*ROW('Water Data'!F60))="","",OFFSET('Water Data'!$F$29,0,10*ROW('Water Data'!F60)))</f>
        <v/>
      </c>
      <c r="CB66" s="400" t="str">
        <f ca="1">+IF(OFFSET('Water Data'!$G$27,0,10*ROW('Water Data'!G60))="","",OFFSET('Water Data'!$G$27,0,10*ROW('Water Data'!G60)))</f>
        <v/>
      </c>
      <c r="CC66" s="400" t="str">
        <f ca="1">+IF(OFFSET('Water Data'!$G$28,0,10*ROW('Water Data'!G60))="","",OFFSET('Water Data'!$G$28,0,10*ROW('Water Data'!G60)))</f>
        <v/>
      </c>
      <c r="CD66" s="400" t="str">
        <f ca="1">+IF(OFFSET('Water Data'!$G$29,0,10*ROW('Water Data'!G60))="","",OFFSET('Water Data'!$G$29,0,10*ROW('Water Data'!G60)))</f>
        <v/>
      </c>
      <c r="CE66" s="400" t="str">
        <f ca="1">+IF(OFFSET('Water Data'!$H$27,0,10*ROW('Water Data'!H60))="","",OFFSET('Water Data'!$H$27,0,10*ROW('Water Data'!H60)))</f>
        <v/>
      </c>
      <c r="CF66" s="400" t="str">
        <f ca="1">+IF(OFFSET('Water Data'!$H$28,0,10*ROW('Water Data'!H60))="","",OFFSET('Water Data'!$H$28,0,10*ROW('Water Data'!H60)))</f>
        <v/>
      </c>
      <c r="CG66" s="400" t="str">
        <f ca="1">+IF(OFFSET('Water Data'!$H$29,0,10*ROW('Water Data'!H60))="","",OFFSET('Water Data'!$H$29,0,10*ROW('Water Data'!H60)))</f>
        <v/>
      </c>
      <c r="CH66" s="400" t="str">
        <f ca="1">+IF(OFFSET('Water Data'!$I$27,0,10*ROW('Water Data'!I60))="","",OFFSET('Water Data'!$I$27,0,10*ROW('Water Data'!I60)))</f>
        <v/>
      </c>
      <c r="CI66" s="400" t="str">
        <f ca="1">+IF(OFFSET('Water Data'!$I$28,0,10*ROW('Water Data'!I60))="","",OFFSET('Water Data'!$I$28,0,10*ROW('Water Data'!I60)))</f>
        <v/>
      </c>
      <c r="CJ66" s="400" t="str">
        <f ca="1">+IF(OFFSET('Water Data'!$I$29,0,10*ROW('Water Data'!I60))="","",OFFSET('Water Data'!$I$29,0,10*ROW('Water Data'!I60)))</f>
        <v/>
      </c>
      <c r="CK66" s="400" t="str">
        <f ca="1">+IF(OFFSET('Sanitation Data'!$D$28,0,10*ROW('Sanitation Data'!D60))="","",OFFSET('Sanitation Data'!$D$28,0,10*ROW('Sanitation Data'!D60)))</f>
        <v/>
      </c>
      <c r="CL66" s="400" t="str">
        <f ca="1">+IF(OFFSET('Sanitation Data'!$D$29,0,10*ROW('Sanitation Data'!D60))="","",OFFSET('Sanitation Data'!$D$29,0,10*ROW('Sanitation Data'!D60)))</f>
        <v/>
      </c>
      <c r="CM66" s="400" t="str">
        <f ca="1">+IF(OFFSET('Sanitation Data'!$D$30,0,10*ROW('Sanitation Data'!D60))="","",OFFSET('Sanitation Data'!$D$30,0,10*ROW('Sanitation Data'!D60)))</f>
        <v/>
      </c>
      <c r="CN66" s="400" t="str">
        <f ca="1">+IF(OFFSET('Sanitation Data'!$D$31,0,10*ROW('Sanitation Data'!D60))="","",OFFSET('Sanitation Data'!$D$31,0,10*ROW('Sanitation Data'!D60)))</f>
        <v/>
      </c>
      <c r="CO66" s="400" t="str">
        <f ca="1">+IF(OFFSET('Sanitation Data'!$D$32,0,10*ROW('Sanitation Data'!D60))="","",OFFSET('Sanitation Data'!$D$32,0,10*ROW('Sanitation Data'!D60)))</f>
        <v/>
      </c>
      <c r="CP66" s="400" t="str">
        <f ca="1">+IF(OFFSET('Sanitation Data'!$E$28,0,10*ROW('Sanitation Data'!E60))="","",OFFSET('Sanitation Data'!$E$28,0,10*ROW('Sanitation Data'!E60)))</f>
        <v/>
      </c>
      <c r="CQ66" s="400" t="str">
        <f ca="1">+IF(OFFSET('Sanitation Data'!$E$29,0,10*ROW('Sanitation Data'!E60))="","",OFFSET('Sanitation Data'!$E$29,0,10*ROW('Sanitation Data'!E60)))</f>
        <v/>
      </c>
      <c r="CR66" s="400" t="str">
        <f ca="1">+IF(OFFSET('Sanitation Data'!$E$30,0,10*ROW('Sanitation Data'!E60))="","",OFFSET('Sanitation Data'!$E$30,0,10*ROW('Sanitation Data'!E60)))</f>
        <v/>
      </c>
      <c r="CS66" s="400" t="str">
        <f ca="1">+IF(OFFSET('Sanitation Data'!$E$31,0,10*ROW('Sanitation Data'!E60))="","",OFFSET('Sanitation Data'!$E$31,0,10*ROW('Sanitation Data'!E60)))</f>
        <v/>
      </c>
      <c r="CT66" s="400" t="str">
        <f ca="1">+IF(OFFSET('Sanitation Data'!$E$32,0,10*ROW('Sanitation Data'!E60))="","",OFFSET('Sanitation Data'!$E$32,0,10*ROW('Sanitation Data'!E60)))</f>
        <v/>
      </c>
      <c r="CU66" s="400" t="str">
        <f ca="1">+IF(OFFSET('Sanitation Data'!$F$28,0,10*ROW('Sanitation Data'!F60))="","",OFFSET('Sanitation Data'!$F$28,0,10*ROW('Sanitation Data'!F60)))</f>
        <v/>
      </c>
      <c r="CV66" s="400" t="str">
        <f ca="1">+IF(OFFSET('Sanitation Data'!$F$29,0,10*ROW('Sanitation Data'!F60))="","",OFFSET('Sanitation Data'!$F$29,0,10*ROW('Sanitation Data'!F60)))</f>
        <v/>
      </c>
      <c r="CW66" s="400" t="str">
        <f ca="1">+IF(OFFSET('Sanitation Data'!$F$30,0,10*ROW('Sanitation Data'!F60))="","",OFFSET('Sanitation Data'!$F$30,0,10*ROW('Sanitation Data'!F60)))</f>
        <v/>
      </c>
      <c r="CX66" s="400" t="str">
        <f ca="1">+IF(OFFSET('Sanitation Data'!$F$31,0,10*ROW('Sanitation Data'!F60))="","",OFFSET('Sanitation Data'!$F$31,0,10*ROW('Sanitation Data'!F60)))</f>
        <v/>
      </c>
      <c r="CY66" s="400" t="str">
        <f ca="1">+IF(OFFSET('Sanitation Data'!$F$32,0,10*ROW('Sanitation Data'!F60))="","",OFFSET('Sanitation Data'!$F$32,0,10*ROW('Sanitation Data'!F60)))</f>
        <v/>
      </c>
      <c r="CZ66" s="400" t="str">
        <f ca="1">+IF(OFFSET('Sanitation Data'!$G$28,0,10*ROW('Sanitation Data'!G60))="","",OFFSET('Sanitation Data'!$G$28,0,10*ROW('Sanitation Data'!G60)))</f>
        <v/>
      </c>
      <c r="DA66" s="400" t="str">
        <f ca="1">+IF(OFFSET('Sanitation Data'!$G$29,0,10*ROW('Sanitation Data'!G60))="","",OFFSET('Sanitation Data'!$G$29,0,10*ROW('Sanitation Data'!G60)))</f>
        <v/>
      </c>
      <c r="DB66" s="400" t="str">
        <f ca="1">+IF(OFFSET('Sanitation Data'!$G$30,0,10*ROW('Sanitation Data'!G60))="","",OFFSET('Sanitation Data'!$G$30,0,10*ROW('Sanitation Data'!G60)))</f>
        <v/>
      </c>
      <c r="DC66" s="400" t="str">
        <f ca="1">+IF(OFFSET('Sanitation Data'!$G$31,0,10*ROW('Sanitation Data'!G60))="","",OFFSET('Sanitation Data'!$G$31,0,10*ROW('Sanitation Data'!G60)))</f>
        <v/>
      </c>
      <c r="DD66" s="400" t="str">
        <f ca="1">+IF(OFFSET('Sanitation Data'!$G$32,0,10*ROW('Sanitation Data'!G60))="","",OFFSET('Sanitation Data'!$G$32,0,10*ROW('Sanitation Data'!G60)))</f>
        <v/>
      </c>
      <c r="DE66" s="400" t="str">
        <f ca="1">+IF(OFFSET('Sanitation Data'!$H$28,0,10*ROW('Sanitation Data'!H60))="","",OFFSET('Sanitation Data'!$H$28,0,10*ROW('Sanitation Data'!H60)))</f>
        <v/>
      </c>
      <c r="DF66" s="400" t="str">
        <f ca="1">+IF(OFFSET('Sanitation Data'!$H$29,0,10*ROW('Sanitation Data'!H60))="","",OFFSET('Sanitation Data'!$H$29,0,10*ROW('Sanitation Data'!H60)))</f>
        <v/>
      </c>
      <c r="DG66" s="400" t="str">
        <f ca="1">+IF(OFFSET('Sanitation Data'!$H$30,0,10*ROW('Sanitation Data'!H60))="","",OFFSET('Sanitation Data'!$H$30,0,10*ROW('Sanitation Data'!H60)))</f>
        <v/>
      </c>
      <c r="DH66" s="400" t="str">
        <f ca="1">+IF(OFFSET('Sanitation Data'!$H$31,0,10*ROW('Sanitation Data'!H60))="","",OFFSET('Sanitation Data'!$H$31,0,10*ROW('Sanitation Data'!H60)))</f>
        <v/>
      </c>
      <c r="DI66" s="400" t="str">
        <f ca="1">+IF(OFFSET('Sanitation Data'!$H$32,0,10*ROW('Sanitation Data'!H60))="","",OFFSET('Sanitation Data'!$H$32,0,10*ROW('Sanitation Data'!H60)))</f>
        <v/>
      </c>
      <c r="DJ66" s="400" t="str">
        <f ca="1">+IF(OFFSET('Sanitation Data'!$I$28,0,10*ROW('Sanitation Data'!I60))="","",OFFSET('Sanitation Data'!$I$28,0,10*ROW('Sanitation Data'!I60)))</f>
        <v/>
      </c>
      <c r="DK66" s="400" t="str">
        <f ca="1">+IF(OFFSET('Sanitation Data'!$I$29,0,10*ROW('Sanitation Data'!I60))="","",OFFSET('Sanitation Data'!$I$29,0,10*ROW('Sanitation Data'!I60)))</f>
        <v/>
      </c>
      <c r="DL66" s="400" t="str">
        <f ca="1">+IF(OFFSET('Sanitation Data'!$I$30,0,10*ROW('Sanitation Data'!I60))="","",OFFSET('Sanitation Data'!$I$30,0,10*ROW('Sanitation Data'!I60)))</f>
        <v/>
      </c>
      <c r="DM66" s="400" t="str">
        <f ca="1">+IF(OFFSET('Sanitation Data'!$I$31,0,10*ROW('Sanitation Data'!I60))="","",OFFSET('Sanitation Data'!$I$31,0,10*ROW('Sanitation Data'!I60)))</f>
        <v/>
      </c>
      <c r="DN66" s="400" t="str">
        <f ca="1">+IF(OFFSET('Sanitation Data'!$I$32,0,10*ROW('Sanitation Data'!I60))="","",OFFSET('Sanitation Data'!$I$32,0,10*ROW('Sanitation Data'!I60)))</f>
        <v/>
      </c>
      <c r="DO66" s="400" t="str">
        <f ca="1">+IF(OFFSET('Hygiene Data'!$D$11,0,10*ROW('Hygiene Data'!D60))="","",OFFSET('Hygiene Data'!$D$11,0,10*ROW('Hygiene Data'!D60)))</f>
        <v/>
      </c>
      <c r="DP66" s="400" t="str">
        <f ca="1">+IF(OFFSET('Hygiene Data'!$D$12,0,10*ROW('Hygiene Data'!D60))="","",OFFSET('Hygiene Data'!$D$12,0,10*ROW('Hygiene Data'!D60)))</f>
        <v/>
      </c>
      <c r="DQ66" s="400" t="str">
        <f ca="1">+IF(OFFSET('Hygiene Data'!$D$13,0,10*ROW('Hygiene Data'!D60))="","",OFFSET('Hygiene Data'!$D$13,0,10*ROW('Hygiene Data'!D60)))</f>
        <v/>
      </c>
      <c r="DR66" s="400" t="str">
        <f ca="1">+IF(OFFSET('Hygiene Data'!$E$11,0,10*ROW('Hygiene Data'!E60))="","",OFFSET('Hygiene Data'!$E$11,0,10*ROW('Hygiene Data'!E60)))</f>
        <v/>
      </c>
      <c r="DS66" s="400" t="str">
        <f ca="1">+IF(OFFSET('Hygiene Data'!$E$12,0,10*ROW('Hygiene Data'!E60))="","",OFFSET('Hygiene Data'!$E$12,0,10*ROW('Hygiene Data'!E60)))</f>
        <v/>
      </c>
      <c r="DT66" s="400" t="str">
        <f ca="1">+IF(OFFSET('Hygiene Data'!$E$13,0,10*ROW('Hygiene Data'!E60))="","",OFFSET('Hygiene Data'!$E$13,0,10*ROW('Hygiene Data'!E60)))</f>
        <v/>
      </c>
      <c r="DU66" s="400" t="str">
        <f ca="1">+IF(OFFSET('Hygiene Data'!$F$11,0,10*ROW('Hygiene Data'!F60))="","",OFFSET('Hygiene Data'!$F$11,0,10*ROW('Hygiene Data'!F60)))</f>
        <v/>
      </c>
      <c r="DV66" s="400" t="str">
        <f ca="1">+IF(OFFSET('Hygiene Data'!$F$12,0,10*ROW('Hygiene Data'!F60))="","",OFFSET('Hygiene Data'!$F$12,0,10*ROW('Hygiene Data'!F60)))</f>
        <v/>
      </c>
      <c r="DW66" s="400" t="str">
        <f ca="1">+IF(OFFSET('Hygiene Data'!$F$13,0,10*ROW('Hygiene Data'!F60))="","",OFFSET('Hygiene Data'!$F$13,0,10*ROW('Hygiene Data'!F60)))</f>
        <v/>
      </c>
      <c r="DX66" s="400" t="str">
        <f ca="1">+IF(OFFSET('Hygiene Data'!$G$11,0,10*ROW('Hygiene Data'!G60))="","",OFFSET('Hygiene Data'!$G$11,0,10*ROW('Hygiene Data'!G60)))</f>
        <v/>
      </c>
      <c r="DY66" s="400" t="str">
        <f ca="1">+IF(OFFSET('Hygiene Data'!$G$12,0,10*ROW('Hygiene Data'!G60))="","",OFFSET('Hygiene Data'!$G$12,0,10*ROW('Hygiene Data'!G60)))</f>
        <v/>
      </c>
      <c r="DZ66" s="400" t="str">
        <f ca="1">+IF(OFFSET('Hygiene Data'!$G$13,0,10*ROW('Hygiene Data'!G60))="","",OFFSET('Hygiene Data'!$G$13,0,10*ROW('Hygiene Data'!G60)))</f>
        <v/>
      </c>
      <c r="EA66" s="400" t="str">
        <f ca="1">+IF(OFFSET('Hygiene Data'!$H$11,0,10*ROW('Hygiene Data'!H60))="","",OFFSET('Hygiene Data'!$H$11,0,10*ROW('Hygiene Data'!H60)))</f>
        <v/>
      </c>
      <c r="EB66" s="400" t="str">
        <f ca="1">+IF(OFFSET('Hygiene Data'!$H$12,0,10*ROW('Hygiene Data'!H60))="","",OFFSET('Hygiene Data'!$H$12,0,10*ROW('Hygiene Data'!H60)))</f>
        <v/>
      </c>
      <c r="EC66" s="400" t="str">
        <f ca="1">+IF(OFFSET('Hygiene Data'!$H$13,0,10*ROW('Hygiene Data'!H60))="","",OFFSET('Hygiene Data'!$H$13,0,10*ROW('Hygiene Data'!H60)))</f>
        <v/>
      </c>
      <c r="ED66" s="400" t="str">
        <f ca="1">+IF(OFFSET('Hygiene Data'!$I$11,0,10*ROW('Hygiene Data'!I60))="","",OFFSET('Hygiene Data'!$I$11,0,10*ROW('Hygiene Data'!I60)))</f>
        <v/>
      </c>
      <c r="EE66" s="400" t="str">
        <f ca="1">+IF(OFFSET('Hygiene Data'!$I$12,0,10*ROW('Hygiene Data'!I60))="","",OFFSET('Hygiene Data'!$I$12,0,10*ROW('Hygiene Data'!I60)))</f>
        <v/>
      </c>
      <c r="EF66" s="400" t="str">
        <f ca="1">+IF(OFFSET('Hygiene Data'!$I$13,0,10*ROW('Hygiene Data'!I60))="","",OFFSET('Hygiene Data'!$I$13,0,10*ROW('Hygiene Data'!I60)))</f>
        <v/>
      </c>
    </row>
    <row r="67" spans="1:136" x14ac:dyDescent="0.25">
      <c r="A67" s="509" t="str">
        <f ca="1">+IF(OFFSET('Water Data'!$B$2,0,10*ROW('Water Data'!E61))="","",OFFSET('Water Data'!$B$2,0,10*ROW('Water Data'!E61)))</f>
        <v/>
      </c>
      <c r="B67" s="50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36" t="str">
        <f t="shared" ca="1" si="0"/>
        <v/>
      </c>
      <c r="D67" s="53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3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3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3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3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3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3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3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3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3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3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3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3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3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3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3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3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3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3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3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3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3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3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3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3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3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3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3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3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3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3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3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3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3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3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3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3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3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3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3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3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3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3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3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3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3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3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3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3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1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3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3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3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3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3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3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3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3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3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3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3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3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3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3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3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3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400" t="str">
        <f ca="1">+IF(OFFSET('Water Data'!$D$27,0,10*ROW('Water Data'!D61))="","",OFFSET('Water Data'!$D$27,0,10*ROW('Water Data'!D61)))</f>
        <v/>
      </c>
      <c r="BT67" s="400" t="str">
        <f ca="1">+IF(OFFSET('Water Data'!$D$28,0,10*ROW('Water Data'!D61))="","",OFFSET('Water Data'!$D$28,0,10*ROW('Water Data'!D61)))</f>
        <v/>
      </c>
      <c r="BU67" s="400" t="str">
        <f ca="1">+IF(OFFSET('Water Data'!$D$29,0,10*ROW('Water Data'!D61))="","",OFFSET('Water Data'!$D$29,0,10*ROW('Water Data'!D61)))</f>
        <v/>
      </c>
      <c r="BV67" s="400" t="str">
        <f ca="1">+IF(OFFSET('Water Data'!$E$27,0,10*ROW('Water Data'!E61))="","",OFFSET('Water Data'!$E$27,0,10*ROW('Water Data'!E61)))</f>
        <v/>
      </c>
      <c r="BW67" s="400" t="str">
        <f ca="1">+IF(OFFSET('Water Data'!$E$28,0,10*ROW('Water Data'!E61))="","",OFFSET('Water Data'!$E$28,0,10*ROW('Water Data'!E61)))</f>
        <v/>
      </c>
      <c r="BX67" s="400" t="str">
        <f ca="1">+IF(OFFSET('Water Data'!$E$29,0,10*ROW('Water Data'!E61))="","",OFFSET('Water Data'!$E$29,0,10*ROW('Water Data'!E61)))</f>
        <v/>
      </c>
      <c r="BY67" s="400" t="str">
        <f ca="1">+IF(OFFSET('Water Data'!$F$27,0,10*ROW('Water Data'!F61))="","",OFFSET('Water Data'!$F$27,0,10*ROW('Water Data'!F61)))</f>
        <v/>
      </c>
      <c r="BZ67" s="400" t="str">
        <f ca="1">+IF(OFFSET('Water Data'!$F$28,0,10*ROW('Water Data'!F61))="","",OFFSET('Water Data'!$F$28,0,10*ROW('Water Data'!F61)))</f>
        <v/>
      </c>
      <c r="CA67" s="400" t="str">
        <f ca="1">+IF(OFFSET('Water Data'!$F$29,0,10*ROW('Water Data'!F61))="","",OFFSET('Water Data'!$F$29,0,10*ROW('Water Data'!F61)))</f>
        <v/>
      </c>
      <c r="CB67" s="400" t="str">
        <f ca="1">+IF(OFFSET('Water Data'!$G$27,0,10*ROW('Water Data'!G61))="","",OFFSET('Water Data'!$G$27,0,10*ROW('Water Data'!G61)))</f>
        <v/>
      </c>
      <c r="CC67" s="400" t="str">
        <f ca="1">+IF(OFFSET('Water Data'!$G$28,0,10*ROW('Water Data'!G61))="","",OFFSET('Water Data'!$G$28,0,10*ROW('Water Data'!G61)))</f>
        <v/>
      </c>
      <c r="CD67" s="400" t="str">
        <f ca="1">+IF(OFFSET('Water Data'!$G$29,0,10*ROW('Water Data'!G61))="","",OFFSET('Water Data'!$G$29,0,10*ROW('Water Data'!G61)))</f>
        <v/>
      </c>
      <c r="CE67" s="400" t="str">
        <f ca="1">+IF(OFFSET('Water Data'!$H$27,0,10*ROW('Water Data'!H61))="","",OFFSET('Water Data'!$H$27,0,10*ROW('Water Data'!H61)))</f>
        <v/>
      </c>
      <c r="CF67" s="400" t="str">
        <f ca="1">+IF(OFFSET('Water Data'!$H$28,0,10*ROW('Water Data'!H61))="","",OFFSET('Water Data'!$H$28,0,10*ROW('Water Data'!H61)))</f>
        <v/>
      </c>
      <c r="CG67" s="400" t="str">
        <f ca="1">+IF(OFFSET('Water Data'!$H$29,0,10*ROW('Water Data'!H61))="","",OFFSET('Water Data'!$H$29,0,10*ROW('Water Data'!H61)))</f>
        <v/>
      </c>
      <c r="CH67" s="400" t="str">
        <f ca="1">+IF(OFFSET('Water Data'!$I$27,0,10*ROW('Water Data'!I61))="","",OFFSET('Water Data'!$I$27,0,10*ROW('Water Data'!I61)))</f>
        <v/>
      </c>
      <c r="CI67" s="400" t="str">
        <f ca="1">+IF(OFFSET('Water Data'!$I$28,0,10*ROW('Water Data'!I61))="","",OFFSET('Water Data'!$I$28,0,10*ROW('Water Data'!I61)))</f>
        <v/>
      </c>
      <c r="CJ67" s="400" t="str">
        <f ca="1">+IF(OFFSET('Water Data'!$I$29,0,10*ROW('Water Data'!I61))="","",OFFSET('Water Data'!$I$29,0,10*ROW('Water Data'!I61)))</f>
        <v/>
      </c>
      <c r="CK67" s="400" t="str">
        <f ca="1">+IF(OFFSET('Sanitation Data'!$D$28,0,10*ROW('Sanitation Data'!D61))="","",OFFSET('Sanitation Data'!$D$28,0,10*ROW('Sanitation Data'!D61)))</f>
        <v/>
      </c>
      <c r="CL67" s="400" t="str">
        <f ca="1">+IF(OFFSET('Sanitation Data'!$D$29,0,10*ROW('Sanitation Data'!D61))="","",OFFSET('Sanitation Data'!$D$29,0,10*ROW('Sanitation Data'!D61)))</f>
        <v/>
      </c>
      <c r="CM67" s="400" t="str">
        <f ca="1">+IF(OFFSET('Sanitation Data'!$D$30,0,10*ROW('Sanitation Data'!D61))="","",OFFSET('Sanitation Data'!$D$30,0,10*ROW('Sanitation Data'!D61)))</f>
        <v/>
      </c>
      <c r="CN67" s="400" t="str">
        <f ca="1">+IF(OFFSET('Sanitation Data'!$D$31,0,10*ROW('Sanitation Data'!D61))="","",OFFSET('Sanitation Data'!$D$31,0,10*ROW('Sanitation Data'!D61)))</f>
        <v/>
      </c>
      <c r="CO67" s="400" t="str">
        <f ca="1">+IF(OFFSET('Sanitation Data'!$D$32,0,10*ROW('Sanitation Data'!D61))="","",OFFSET('Sanitation Data'!$D$32,0,10*ROW('Sanitation Data'!D61)))</f>
        <v/>
      </c>
      <c r="CP67" s="400" t="str">
        <f ca="1">+IF(OFFSET('Sanitation Data'!$E$28,0,10*ROW('Sanitation Data'!E61))="","",OFFSET('Sanitation Data'!$E$28,0,10*ROW('Sanitation Data'!E61)))</f>
        <v/>
      </c>
      <c r="CQ67" s="400" t="str">
        <f ca="1">+IF(OFFSET('Sanitation Data'!$E$29,0,10*ROW('Sanitation Data'!E61))="","",OFFSET('Sanitation Data'!$E$29,0,10*ROW('Sanitation Data'!E61)))</f>
        <v/>
      </c>
      <c r="CR67" s="400" t="str">
        <f ca="1">+IF(OFFSET('Sanitation Data'!$E$30,0,10*ROW('Sanitation Data'!E61))="","",OFFSET('Sanitation Data'!$E$30,0,10*ROW('Sanitation Data'!E61)))</f>
        <v/>
      </c>
      <c r="CS67" s="400" t="str">
        <f ca="1">+IF(OFFSET('Sanitation Data'!$E$31,0,10*ROW('Sanitation Data'!E61))="","",OFFSET('Sanitation Data'!$E$31,0,10*ROW('Sanitation Data'!E61)))</f>
        <v/>
      </c>
      <c r="CT67" s="400" t="str">
        <f ca="1">+IF(OFFSET('Sanitation Data'!$E$32,0,10*ROW('Sanitation Data'!E61))="","",OFFSET('Sanitation Data'!$E$32,0,10*ROW('Sanitation Data'!E61)))</f>
        <v/>
      </c>
      <c r="CU67" s="400" t="str">
        <f ca="1">+IF(OFFSET('Sanitation Data'!$F$28,0,10*ROW('Sanitation Data'!F61))="","",OFFSET('Sanitation Data'!$F$28,0,10*ROW('Sanitation Data'!F61)))</f>
        <v/>
      </c>
      <c r="CV67" s="400" t="str">
        <f ca="1">+IF(OFFSET('Sanitation Data'!$F$29,0,10*ROW('Sanitation Data'!F61))="","",OFFSET('Sanitation Data'!$F$29,0,10*ROW('Sanitation Data'!F61)))</f>
        <v/>
      </c>
      <c r="CW67" s="400" t="str">
        <f ca="1">+IF(OFFSET('Sanitation Data'!$F$30,0,10*ROW('Sanitation Data'!F61))="","",OFFSET('Sanitation Data'!$F$30,0,10*ROW('Sanitation Data'!F61)))</f>
        <v/>
      </c>
      <c r="CX67" s="400" t="str">
        <f ca="1">+IF(OFFSET('Sanitation Data'!$F$31,0,10*ROW('Sanitation Data'!F61))="","",OFFSET('Sanitation Data'!$F$31,0,10*ROW('Sanitation Data'!F61)))</f>
        <v/>
      </c>
      <c r="CY67" s="400" t="str">
        <f ca="1">+IF(OFFSET('Sanitation Data'!$F$32,0,10*ROW('Sanitation Data'!F61))="","",OFFSET('Sanitation Data'!$F$32,0,10*ROW('Sanitation Data'!F61)))</f>
        <v/>
      </c>
      <c r="CZ67" s="400" t="str">
        <f ca="1">+IF(OFFSET('Sanitation Data'!$G$28,0,10*ROW('Sanitation Data'!G61))="","",OFFSET('Sanitation Data'!$G$28,0,10*ROW('Sanitation Data'!G61)))</f>
        <v/>
      </c>
      <c r="DA67" s="400" t="str">
        <f ca="1">+IF(OFFSET('Sanitation Data'!$G$29,0,10*ROW('Sanitation Data'!G61))="","",OFFSET('Sanitation Data'!$G$29,0,10*ROW('Sanitation Data'!G61)))</f>
        <v/>
      </c>
      <c r="DB67" s="400" t="str">
        <f ca="1">+IF(OFFSET('Sanitation Data'!$G$30,0,10*ROW('Sanitation Data'!G61))="","",OFFSET('Sanitation Data'!$G$30,0,10*ROW('Sanitation Data'!G61)))</f>
        <v/>
      </c>
      <c r="DC67" s="400" t="str">
        <f ca="1">+IF(OFFSET('Sanitation Data'!$G$31,0,10*ROW('Sanitation Data'!G61))="","",OFFSET('Sanitation Data'!$G$31,0,10*ROW('Sanitation Data'!G61)))</f>
        <v/>
      </c>
      <c r="DD67" s="400" t="str">
        <f ca="1">+IF(OFFSET('Sanitation Data'!$G$32,0,10*ROW('Sanitation Data'!G61))="","",OFFSET('Sanitation Data'!$G$32,0,10*ROW('Sanitation Data'!G61)))</f>
        <v/>
      </c>
      <c r="DE67" s="400" t="str">
        <f ca="1">+IF(OFFSET('Sanitation Data'!$H$28,0,10*ROW('Sanitation Data'!H61))="","",OFFSET('Sanitation Data'!$H$28,0,10*ROW('Sanitation Data'!H61)))</f>
        <v/>
      </c>
      <c r="DF67" s="400" t="str">
        <f ca="1">+IF(OFFSET('Sanitation Data'!$H$29,0,10*ROW('Sanitation Data'!H61))="","",OFFSET('Sanitation Data'!$H$29,0,10*ROW('Sanitation Data'!H61)))</f>
        <v/>
      </c>
      <c r="DG67" s="400" t="str">
        <f ca="1">+IF(OFFSET('Sanitation Data'!$H$30,0,10*ROW('Sanitation Data'!H61))="","",OFFSET('Sanitation Data'!$H$30,0,10*ROW('Sanitation Data'!H61)))</f>
        <v/>
      </c>
      <c r="DH67" s="400" t="str">
        <f ca="1">+IF(OFFSET('Sanitation Data'!$H$31,0,10*ROW('Sanitation Data'!H61))="","",OFFSET('Sanitation Data'!$H$31,0,10*ROW('Sanitation Data'!H61)))</f>
        <v/>
      </c>
      <c r="DI67" s="400" t="str">
        <f ca="1">+IF(OFFSET('Sanitation Data'!$H$32,0,10*ROW('Sanitation Data'!H61))="","",OFFSET('Sanitation Data'!$H$32,0,10*ROW('Sanitation Data'!H61)))</f>
        <v/>
      </c>
      <c r="DJ67" s="400" t="str">
        <f ca="1">+IF(OFFSET('Sanitation Data'!$I$28,0,10*ROW('Sanitation Data'!I61))="","",OFFSET('Sanitation Data'!$I$28,0,10*ROW('Sanitation Data'!I61)))</f>
        <v/>
      </c>
      <c r="DK67" s="400" t="str">
        <f ca="1">+IF(OFFSET('Sanitation Data'!$I$29,0,10*ROW('Sanitation Data'!I61))="","",OFFSET('Sanitation Data'!$I$29,0,10*ROW('Sanitation Data'!I61)))</f>
        <v/>
      </c>
      <c r="DL67" s="400" t="str">
        <f ca="1">+IF(OFFSET('Sanitation Data'!$I$30,0,10*ROW('Sanitation Data'!I61))="","",OFFSET('Sanitation Data'!$I$30,0,10*ROW('Sanitation Data'!I61)))</f>
        <v/>
      </c>
      <c r="DM67" s="400" t="str">
        <f ca="1">+IF(OFFSET('Sanitation Data'!$I$31,0,10*ROW('Sanitation Data'!I61))="","",OFFSET('Sanitation Data'!$I$31,0,10*ROW('Sanitation Data'!I61)))</f>
        <v/>
      </c>
      <c r="DN67" s="400" t="str">
        <f ca="1">+IF(OFFSET('Sanitation Data'!$I$32,0,10*ROW('Sanitation Data'!I61))="","",OFFSET('Sanitation Data'!$I$32,0,10*ROW('Sanitation Data'!I61)))</f>
        <v/>
      </c>
      <c r="DO67" s="400" t="str">
        <f ca="1">+IF(OFFSET('Hygiene Data'!$D$11,0,10*ROW('Hygiene Data'!D61))="","",OFFSET('Hygiene Data'!$D$11,0,10*ROW('Hygiene Data'!D61)))</f>
        <v/>
      </c>
      <c r="DP67" s="400" t="str">
        <f ca="1">+IF(OFFSET('Hygiene Data'!$D$12,0,10*ROW('Hygiene Data'!D61))="","",OFFSET('Hygiene Data'!$D$12,0,10*ROW('Hygiene Data'!D61)))</f>
        <v/>
      </c>
      <c r="DQ67" s="400" t="str">
        <f ca="1">+IF(OFFSET('Hygiene Data'!$D$13,0,10*ROW('Hygiene Data'!D61))="","",OFFSET('Hygiene Data'!$D$13,0,10*ROW('Hygiene Data'!D61)))</f>
        <v/>
      </c>
      <c r="DR67" s="400" t="str">
        <f ca="1">+IF(OFFSET('Hygiene Data'!$E$11,0,10*ROW('Hygiene Data'!E61))="","",OFFSET('Hygiene Data'!$E$11,0,10*ROW('Hygiene Data'!E61)))</f>
        <v/>
      </c>
      <c r="DS67" s="400" t="str">
        <f ca="1">+IF(OFFSET('Hygiene Data'!$E$12,0,10*ROW('Hygiene Data'!E61))="","",OFFSET('Hygiene Data'!$E$12,0,10*ROW('Hygiene Data'!E61)))</f>
        <v/>
      </c>
      <c r="DT67" s="400" t="str">
        <f ca="1">+IF(OFFSET('Hygiene Data'!$E$13,0,10*ROW('Hygiene Data'!E61))="","",OFFSET('Hygiene Data'!$E$13,0,10*ROW('Hygiene Data'!E61)))</f>
        <v/>
      </c>
      <c r="DU67" s="400" t="str">
        <f ca="1">+IF(OFFSET('Hygiene Data'!$F$11,0,10*ROW('Hygiene Data'!F61))="","",OFFSET('Hygiene Data'!$F$11,0,10*ROW('Hygiene Data'!F61)))</f>
        <v/>
      </c>
      <c r="DV67" s="400" t="str">
        <f ca="1">+IF(OFFSET('Hygiene Data'!$F$12,0,10*ROW('Hygiene Data'!F61))="","",OFFSET('Hygiene Data'!$F$12,0,10*ROW('Hygiene Data'!F61)))</f>
        <v/>
      </c>
      <c r="DW67" s="400" t="str">
        <f ca="1">+IF(OFFSET('Hygiene Data'!$F$13,0,10*ROW('Hygiene Data'!F61))="","",OFFSET('Hygiene Data'!$F$13,0,10*ROW('Hygiene Data'!F61)))</f>
        <v/>
      </c>
      <c r="DX67" s="400" t="str">
        <f ca="1">+IF(OFFSET('Hygiene Data'!$G$11,0,10*ROW('Hygiene Data'!G61))="","",OFFSET('Hygiene Data'!$G$11,0,10*ROW('Hygiene Data'!G61)))</f>
        <v/>
      </c>
      <c r="DY67" s="400" t="str">
        <f ca="1">+IF(OFFSET('Hygiene Data'!$G$12,0,10*ROW('Hygiene Data'!G61))="","",OFFSET('Hygiene Data'!$G$12,0,10*ROW('Hygiene Data'!G61)))</f>
        <v/>
      </c>
      <c r="DZ67" s="400" t="str">
        <f ca="1">+IF(OFFSET('Hygiene Data'!$G$13,0,10*ROW('Hygiene Data'!G61))="","",OFFSET('Hygiene Data'!$G$13,0,10*ROW('Hygiene Data'!G61)))</f>
        <v/>
      </c>
      <c r="EA67" s="400" t="str">
        <f ca="1">+IF(OFFSET('Hygiene Data'!$H$11,0,10*ROW('Hygiene Data'!H61))="","",OFFSET('Hygiene Data'!$H$11,0,10*ROW('Hygiene Data'!H61)))</f>
        <v/>
      </c>
      <c r="EB67" s="400" t="str">
        <f ca="1">+IF(OFFSET('Hygiene Data'!$H$12,0,10*ROW('Hygiene Data'!H61))="","",OFFSET('Hygiene Data'!$H$12,0,10*ROW('Hygiene Data'!H61)))</f>
        <v/>
      </c>
      <c r="EC67" s="400" t="str">
        <f ca="1">+IF(OFFSET('Hygiene Data'!$H$13,0,10*ROW('Hygiene Data'!H61))="","",OFFSET('Hygiene Data'!$H$13,0,10*ROW('Hygiene Data'!H61)))</f>
        <v/>
      </c>
      <c r="ED67" s="400" t="str">
        <f ca="1">+IF(OFFSET('Hygiene Data'!$I$11,0,10*ROW('Hygiene Data'!I61))="","",OFFSET('Hygiene Data'!$I$11,0,10*ROW('Hygiene Data'!I61)))</f>
        <v/>
      </c>
      <c r="EE67" s="400" t="str">
        <f ca="1">+IF(OFFSET('Hygiene Data'!$I$12,0,10*ROW('Hygiene Data'!I61))="","",OFFSET('Hygiene Data'!$I$12,0,10*ROW('Hygiene Data'!I61)))</f>
        <v/>
      </c>
      <c r="EF67" s="400" t="str">
        <f ca="1">+IF(OFFSET('Hygiene Data'!$I$13,0,10*ROW('Hygiene Data'!I61))="","",OFFSET('Hygiene Data'!$I$13,0,10*ROW('Hygiene Data'!I61)))</f>
        <v/>
      </c>
    </row>
    <row r="68" spans="1:136" x14ac:dyDescent="0.25">
      <c r="A68" s="509" t="str">
        <f ca="1">+IF(OFFSET('Water Data'!$B$2,0,10*ROW('Water Data'!E62))="","",OFFSET('Water Data'!$B$2,0,10*ROW('Water Data'!E62)))</f>
        <v/>
      </c>
      <c r="B68" s="50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36" t="str">
        <f t="shared" ca="1" si="0"/>
        <v/>
      </c>
      <c r="D68" s="53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3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3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3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3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3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3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3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3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3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3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3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3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3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3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3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3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3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3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3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3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3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3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3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3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3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3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3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3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3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3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3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3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3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3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3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3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3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3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3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3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3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3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3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3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3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3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3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3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1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3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3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3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3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3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3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3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3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3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3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3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3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3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3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3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3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400" t="str">
        <f ca="1">+IF(OFFSET('Water Data'!$D$27,0,10*ROW('Water Data'!D62))="","",OFFSET('Water Data'!$D$27,0,10*ROW('Water Data'!D62)))</f>
        <v/>
      </c>
      <c r="BT68" s="400" t="str">
        <f ca="1">+IF(OFFSET('Water Data'!$D$28,0,10*ROW('Water Data'!D62))="","",OFFSET('Water Data'!$D$28,0,10*ROW('Water Data'!D62)))</f>
        <v/>
      </c>
      <c r="BU68" s="400" t="str">
        <f ca="1">+IF(OFFSET('Water Data'!$D$29,0,10*ROW('Water Data'!D62))="","",OFFSET('Water Data'!$D$29,0,10*ROW('Water Data'!D62)))</f>
        <v/>
      </c>
      <c r="BV68" s="400" t="str">
        <f ca="1">+IF(OFFSET('Water Data'!$E$27,0,10*ROW('Water Data'!E62))="","",OFFSET('Water Data'!$E$27,0,10*ROW('Water Data'!E62)))</f>
        <v/>
      </c>
      <c r="BW68" s="400" t="str">
        <f ca="1">+IF(OFFSET('Water Data'!$E$28,0,10*ROW('Water Data'!E62))="","",OFFSET('Water Data'!$E$28,0,10*ROW('Water Data'!E62)))</f>
        <v/>
      </c>
      <c r="BX68" s="400" t="str">
        <f ca="1">+IF(OFFSET('Water Data'!$E$29,0,10*ROW('Water Data'!E62))="","",OFFSET('Water Data'!$E$29,0,10*ROW('Water Data'!E62)))</f>
        <v/>
      </c>
      <c r="BY68" s="400" t="str">
        <f ca="1">+IF(OFFSET('Water Data'!$F$27,0,10*ROW('Water Data'!F62))="","",OFFSET('Water Data'!$F$27,0,10*ROW('Water Data'!F62)))</f>
        <v/>
      </c>
      <c r="BZ68" s="400" t="str">
        <f ca="1">+IF(OFFSET('Water Data'!$F$28,0,10*ROW('Water Data'!F62))="","",OFFSET('Water Data'!$F$28,0,10*ROW('Water Data'!F62)))</f>
        <v/>
      </c>
      <c r="CA68" s="400" t="str">
        <f ca="1">+IF(OFFSET('Water Data'!$F$29,0,10*ROW('Water Data'!F62))="","",OFFSET('Water Data'!$F$29,0,10*ROW('Water Data'!F62)))</f>
        <v/>
      </c>
      <c r="CB68" s="400" t="str">
        <f ca="1">+IF(OFFSET('Water Data'!$G$27,0,10*ROW('Water Data'!G62))="","",OFFSET('Water Data'!$G$27,0,10*ROW('Water Data'!G62)))</f>
        <v/>
      </c>
      <c r="CC68" s="400" t="str">
        <f ca="1">+IF(OFFSET('Water Data'!$G$28,0,10*ROW('Water Data'!G62))="","",OFFSET('Water Data'!$G$28,0,10*ROW('Water Data'!G62)))</f>
        <v/>
      </c>
      <c r="CD68" s="400" t="str">
        <f ca="1">+IF(OFFSET('Water Data'!$G$29,0,10*ROW('Water Data'!G62))="","",OFFSET('Water Data'!$G$29,0,10*ROW('Water Data'!G62)))</f>
        <v/>
      </c>
      <c r="CE68" s="400" t="str">
        <f ca="1">+IF(OFFSET('Water Data'!$H$27,0,10*ROW('Water Data'!H62))="","",OFFSET('Water Data'!$H$27,0,10*ROW('Water Data'!H62)))</f>
        <v/>
      </c>
      <c r="CF68" s="400" t="str">
        <f ca="1">+IF(OFFSET('Water Data'!$H$28,0,10*ROW('Water Data'!H62))="","",OFFSET('Water Data'!$H$28,0,10*ROW('Water Data'!H62)))</f>
        <v/>
      </c>
      <c r="CG68" s="400" t="str">
        <f ca="1">+IF(OFFSET('Water Data'!$H$29,0,10*ROW('Water Data'!H62))="","",OFFSET('Water Data'!$H$29,0,10*ROW('Water Data'!H62)))</f>
        <v/>
      </c>
      <c r="CH68" s="400" t="str">
        <f ca="1">+IF(OFFSET('Water Data'!$I$27,0,10*ROW('Water Data'!I62))="","",OFFSET('Water Data'!$I$27,0,10*ROW('Water Data'!I62)))</f>
        <v/>
      </c>
      <c r="CI68" s="400" t="str">
        <f ca="1">+IF(OFFSET('Water Data'!$I$28,0,10*ROW('Water Data'!I62))="","",OFFSET('Water Data'!$I$28,0,10*ROW('Water Data'!I62)))</f>
        <v/>
      </c>
      <c r="CJ68" s="400" t="str">
        <f ca="1">+IF(OFFSET('Water Data'!$I$29,0,10*ROW('Water Data'!I62))="","",OFFSET('Water Data'!$I$29,0,10*ROW('Water Data'!I62)))</f>
        <v/>
      </c>
      <c r="CK68" s="400" t="str">
        <f ca="1">+IF(OFFSET('Sanitation Data'!$D$28,0,10*ROW('Sanitation Data'!D62))="","",OFFSET('Sanitation Data'!$D$28,0,10*ROW('Sanitation Data'!D62)))</f>
        <v/>
      </c>
      <c r="CL68" s="400" t="str">
        <f ca="1">+IF(OFFSET('Sanitation Data'!$D$29,0,10*ROW('Sanitation Data'!D62))="","",OFFSET('Sanitation Data'!$D$29,0,10*ROW('Sanitation Data'!D62)))</f>
        <v/>
      </c>
      <c r="CM68" s="400" t="str">
        <f ca="1">+IF(OFFSET('Sanitation Data'!$D$30,0,10*ROW('Sanitation Data'!D62))="","",OFFSET('Sanitation Data'!$D$30,0,10*ROW('Sanitation Data'!D62)))</f>
        <v/>
      </c>
      <c r="CN68" s="400" t="str">
        <f ca="1">+IF(OFFSET('Sanitation Data'!$D$31,0,10*ROW('Sanitation Data'!D62))="","",OFFSET('Sanitation Data'!$D$31,0,10*ROW('Sanitation Data'!D62)))</f>
        <v/>
      </c>
      <c r="CO68" s="400" t="str">
        <f ca="1">+IF(OFFSET('Sanitation Data'!$D$32,0,10*ROW('Sanitation Data'!D62))="","",OFFSET('Sanitation Data'!$D$32,0,10*ROW('Sanitation Data'!D62)))</f>
        <v/>
      </c>
      <c r="CP68" s="400" t="str">
        <f ca="1">+IF(OFFSET('Sanitation Data'!$E$28,0,10*ROW('Sanitation Data'!E62))="","",OFFSET('Sanitation Data'!$E$28,0,10*ROW('Sanitation Data'!E62)))</f>
        <v/>
      </c>
      <c r="CQ68" s="400" t="str">
        <f ca="1">+IF(OFFSET('Sanitation Data'!$E$29,0,10*ROW('Sanitation Data'!E62))="","",OFFSET('Sanitation Data'!$E$29,0,10*ROW('Sanitation Data'!E62)))</f>
        <v/>
      </c>
      <c r="CR68" s="400" t="str">
        <f ca="1">+IF(OFFSET('Sanitation Data'!$E$30,0,10*ROW('Sanitation Data'!E62))="","",OFFSET('Sanitation Data'!$E$30,0,10*ROW('Sanitation Data'!E62)))</f>
        <v/>
      </c>
      <c r="CS68" s="400" t="str">
        <f ca="1">+IF(OFFSET('Sanitation Data'!$E$31,0,10*ROW('Sanitation Data'!E62))="","",OFFSET('Sanitation Data'!$E$31,0,10*ROW('Sanitation Data'!E62)))</f>
        <v/>
      </c>
      <c r="CT68" s="400" t="str">
        <f ca="1">+IF(OFFSET('Sanitation Data'!$E$32,0,10*ROW('Sanitation Data'!E62))="","",OFFSET('Sanitation Data'!$E$32,0,10*ROW('Sanitation Data'!E62)))</f>
        <v/>
      </c>
      <c r="CU68" s="400" t="str">
        <f ca="1">+IF(OFFSET('Sanitation Data'!$F$28,0,10*ROW('Sanitation Data'!F62))="","",OFFSET('Sanitation Data'!$F$28,0,10*ROW('Sanitation Data'!F62)))</f>
        <v/>
      </c>
      <c r="CV68" s="400" t="str">
        <f ca="1">+IF(OFFSET('Sanitation Data'!$F$29,0,10*ROW('Sanitation Data'!F62))="","",OFFSET('Sanitation Data'!$F$29,0,10*ROW('Sanitation Data'!F62)))</f>
        <v/>
      </c>
      <c r="CW68" s="400" t="str">
        <f ca="1">+IF(OFFSET('Sanitation Data'!$F$30,0,10*ROW('Sanitation Data'!F62))="","",OFFSET('Sanitation Data'!$F$30,0,10*ROW('Sanitation Data'!F62)))</f>
        <v/>
      </c>
      <c r="CX68" s="400" t="str">
        <f ca="1">+IF(OFFSET('Sanitation Data'!$F$31,0,10*ROW('Sanitation Data'!F62))="","",OFFSET('Sanitation Data'!$F$31,0,10*ROW('Sanitation Data'!F62)))</f>
        <v/>
      </c>
      <c r="CY68" s="400" t="str">
        <f ca="1">+IF(OFFSET('Sanitation Data'!$F$32,0,10*ROW('Sanitation Data'!F62))="","",OFFSET('Sanitation Data'!$F$32,0,10*ROW('Sanitation Data'!F62)))</f>
        <v/>
      </c>
      <c r="CZ68" s="400" t="str">
        <f ca="1">+IF(OFFSET('Sanitation Data'!$G$28,0,10*ROW('Sanitation Data'!G62))="","",OFFSET('Sanitation Data'!$G$28,0,10*ROW('Sanitation Data'!G62)))</f>
        <v/>
      </c>
      <c r="DA68" s="400" t="str">
        <f ca="1">+IF(OFFSET('Sanitation Data'!$G$29,0,10*ROW('Sanitation Data'!G62))="","",OFFSET('Sanitation Data'!$G$29,0,10*ROW('Sanitation Data'!G62)))</f>
        <v/>
      </c>
      <c r="DB68" s="400" t="str">
        <f ca="1">+IF(OFFSET('Sanitation Data'!$G$30,0,10*ROW('Sanitation Data'!G62))="","",OFFSET('Sanitation Data'!$G$30,0,10*ROW('Sanitation Data'!G62)))</f>
        <v/>
      </c>
      <c r="DC68" s="400" t="str">
        <f ca="1">+IF(OFFSET('Sanitation Data'!$G$31,0,10*ROW('Sanitation Data'!G62))="","",OFFSET('Sanitation Data'!$G$31,0,10*ROW('Sanitation Data'!G62)))</f>
        <v/>
      </c>
      <c r="DD68" s="400" t="str">
        <f ca="1">+IF(OFFSET('Sanitation Data'!$G$32,0,10*ROW('Sanitation Data'!G62))="","",OFFSET('Sanitation Data'!$G$32,0,10*ROW('Sanitation Data'!G62)))</f>
        <v/>
      </c>
      <c r="DE68" s="400" t="str">
        <f ca="1">+IF(OFFSET('Sanitation Data'!$H$28,0,10*ROW('Sanitation Data'!H62))="","",OFFSET('Sanitation Data'!$H$28,0,10*ROW('Sanitation Data'!H62)))</f>
        <v/>
      </c>
      <c r="DF68" s="400" t="str">
        <f ca="1">+IF(OFFSET('Sanitation Data'!$H$29,0,10*ROW('Sanitation Data'!H62))="","",OFFSET('Sanitation Data'!$H$29,0,10*ROW('Sanitation Data'!H62)))</f>
        <v/>
      </c>
      <c r="DG68" s="400" t="str">
        <f ca="1">+IF(OFFSET('Sanitation Data'!$H$30,0,10*ROW('Sanitation Data'!H62))="","",OFFSET('Sanitation Data'!$H$30,0,10*ROW('Sanitation Data'!H62)))</f>
        <v/>
      </c>
      <c r="DH68" s="400" t="str">
        <f ca="1">+IF(OFFSET('Sanitation Data'!$H$31,0,10*ROW('Sanitation Data'!H62))="","",OFFSET('Sanitation Data'!$H$31,0,10*ROW('Sanitation Data'!H62)))</f>
        <v/>
      </c>
      <c r="DI68" s="400" t="str">
        <f ca="1">+IF(OFFSET('Sanitation Data'!$H$32,0,10*ROW('Sanitation Data'!H62))="","",OFFSET('Sanitation Data'!$H$32,0,10*ROW('Sanitation Data'!H62)))</f>
        <v/>
      </c>
      <c r="DJ68" s="400" t="str">
        <f ca="1">+IF(OFFSET('Sanitation Data'!$I$28,0,10*ROW('Sanitation Data'!I62))="","",OFFSET('Sanitation Data'!$I$28,0,10*ROW('Sanitation Data'!I62)))</f>
        <v/>
      </c>
      <c r="DK68" s="400" t="str">
        <f ca="1">+IF(OFFSET('Sanitation Data'!$I$29,0,10*ROW('Sanitation Data'!I62))="","",OFFSET('Sanitation Data'!$I$29,0,10*ROW('Sanitation Data'!I62)))</f>
        <v/>
      </c>
      <c r="DL68" s="400" t="str">
        <f ca="1">+IF(OFFSET('Sanitation Data'!$I$30,0,10*ROW('Sanitation Data'!I62))="","",OFFSET('Sanitation Data'!$I$30,0,10*ROW('Sanitation Data'!I62)))</f>
        <v/>
      </c>
      <c r="DM68" s="400" t="str">
        <f ca="1">+IF(OFFSET('Sanitation Data'!$I$31,0,10*ROW('Sanitation Data'!I62))="","",OFFSET('Sanitation Data'!$I$31,0,10*ROW('Sanitation Data'!I62)))</f>
        <v/>
      </c>
      <c r="DN68" s="400" t="str">
        <f ca="1">+IF(OFFSET('Sanitation Data'!$I$32,0,10*ROW('Sanitation Data'!I62))="","",OFFSET('Sanitation Data'!$I$32,0,10*ROW('Sanitation Data'!I62)))</f>
        <v/>
      </c>
      <c r="DO68" s="400" t="str">
        <f ca="1">+IF(OFFSET('Hygiene Data'!$D$11,0,10*ROW('Hygiene Data'!D62))="","",OFFSET('Hygiene Data'!$D$11,0,10*ROW('Hygiene Data'!D62)))</f>
        <v/>
      </c>
      <c r="DP68" s="400" t="str">
        <f ca="1">+IF(OFFSET('Hygiene Data'!$D$12,0,10*ROW('Hygiene Data'!D62))="","",OFFSET('Hygiene Data'!$D$12,0,10*ROW('Hygiene Data'!D62)))</f>
        <v/>
      </c>
      <c r="DQ68" s="400" t="str">
        <f ca="1">+IF(OFFSET('Hygiene Data'!$D$13,0,10*ROW('Hygiene Data'!D62))="","",OFFSET('Hygiene Data'!$D$13,0,10*ROW('Hygiene Data'!D62)))</f>
        <v/>
      </c>
      <c r="DR68" s="400" t="str">
        <f ca="1">+IF(OFFSET('Hygiene Data'!$E$11,0,10*ROW('Hygiene Data'!E62))="","",OFFSET('Hygiene Data'!$E$11,0,10*ROW('Hygiene Data'!E62)))</f>
        <v/>
      </c>
      <c r="DS68" s="400" t="str">
        <f ca="1">+IF(OFFSET('Hygiene Data'!$E$12,0,10*ROW('Hygiene Data'!E62))="","",OFFSET('Hygiene Data'!$E$12,0,10*ROW('Hygiene Data'!E62)))</f>
        <v/>
      </c>
      <c r="DT68" s="400" t="str">
        <f ca="1">+IF(OFFSET('Hygiene Data'!$E$13,0,10*ROW('Hygiene Data'!E62))="","",OFFSET('Hygiene Data'!$E$13,0,10*ROW('Hygiene Data'!E62)))</f>
        <v/>
      </c>
      <c r="DU68" s="400" t="str">
        <f ca="1">+IF(OFFSET('Hygiene Data'!$F$11,0,10*ROW('Hygiene Data'!F62))="","",OFFSET('Hygiene Data'!$F$11,0,10*ROW('Hygiene Data'!F62)))</f>
        <v/>
      </c>
      <c r="DV68" s="400" t="str">
        <f ca="1">+IF(OFFSET('Hygiene Data'!$F$12,0,10*ROW('Hygiene Data'!F62))="","",OFFSET('Hygiene Data'!$F$12,0,10*ROW('Hygiene Data'!F62)))</f>
        <v/>
      </c>
      <c r="DW68" s="400" t="str">
        <f ca="1">+IF(OFFSET('Hygiene Data'!$F$13,0,10*ROW('Hygiene Data'!F62))="","",OFFSET('Hygiene Data'!$F$13,0,10*ROW('Hygiene Data'!F62)))</f>
        <v/>
      </c>
      <c r="DX68" s="400" t="str">
        <f ca="1">+IF(OFFSET('Hygiene Data'!$G$11,0,10*ROW('Hygiene Data'!G62))="","",OFFSET('Hygiene Data'!$G$11,0,10*ROW('Hygiene Data'!G62)))</f>
        <v/>
      </c>
      <c r="DY68" s="400" t="str">
        <f ca="1">+IF(OFFSET('Hygiene Data'!$G$12,0,10*ROW('Hygiene Data'!G62))="","",OFFSET('Hygiene Data'!$G$12,0,10*ROW('Hygiene Data'!G62)))</f>
        <v/>
      </c>
      <c r="DZ68" s="400" t="str">
        <f ca="1">+IF(OFFSET('Hygiene Data'!$G$13,0,10*ROW('Hygiene Data'!G62))="","",OFFSET('Hygiene Data'!$G$13,0,10*ROW('Hygiene Data'!G62)))</f>
        <v/>
      </c>
      <c r="EA68" s="400" t="str">
        <f ca="1">+IF(OFFSET('Hygiene Data'!$H$11,0,10*ROW('Hygiene Data'!H62))="","",OFFSET('Hygiene Data'!$H$11,0,10*ROW('Hygiene Data'!H62)))</f>
        <v/>
      </c>
      <c r="EB68" s="400" t="str">
        <f ca="1">+IF(OFFSET('Hygiene Data'!$H$12,0,10*ROW('Hygiene Data'!H62))="","",OFFSET('Hygiene Data'!$H$12,0,10*ROW('Hygiene Data'!H62)))</f>
        <v/>
      </c>
      <c r="EC68" s="400" t="str">
        <f ca="1">+IF(OFFSET('Hygiene Data'!$H$13,0,10*ROW('Hygiene Data'!H62))="","",OFFSET('Hygiene Data'!$H$13,0,10*ROW('Hygiene Data'!H62)))</f>
        <v/>
      </c>
      <c r="ED68" s="400" t="str">
        <f ca="1">+IF(OFFSET('Hygiene Data'!$I$11,0,10*ROW('Hygiene Data'!I62))="","",OFFSET('Hygiene Data'!$I$11,0,10*ROW('Hygiene Data'!I62)))</f>
        <v/>
      </c>
      <c r="EE68" s="400" t="str">
        <f ca="1">+IF(OFFSET('Hygiene Data'!$I$12,0,10*ROW('Hygiene Data'!I62))="","",OFFSET('Hygiene Data'!$I$12,0,10*ROW('Hygiene Data'!I62)))</f>
        <v/>
      </c>
      <c r="EF68" s="400" t="str">
        <f ca="1">+IF(OFFSET('Hygiene Data'!$I$13,0,10*ROW('Hygiene Data'!I62))="","",OFFSET('Hygiene Data'!$I$13,0,10*ROW('Hygiene Data'!I62)))</f>
        <v/>
      </c>
    </row>
    <row r="69" spans="1:136" x14ac:dyDescent="0.25">
      <c r="A69" s="509" t="str">
        <f ca="1">+IF(OFFSET('Water Data'!$B$2,0,10*ROW('Water Data'!E63))="","",OFFSET('Water Data'!$B$2,0,10*ROW('Water Data'!E63)))</f>
        <v/>
      </c>
      <c r="B69" s="50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36" t="str">
        <f t="shared" ca="1" si="0"/>
        <v/>
      </c>
      <c r="D69" s="53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3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3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3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3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3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3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3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3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3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3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3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3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3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3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3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3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3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3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3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3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3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3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3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3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3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3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3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3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3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3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3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3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3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3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3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3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3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3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3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3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3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3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3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3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3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3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3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3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1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3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3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3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3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3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3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3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3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3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3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3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3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3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3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3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3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400" t="str">
        <f ca="1">+IF(OFFSET('Water Data'!$D$27,0,10*ROW('Water Data'!D63))="","",OFFSET('Water Data'!$D$27,0,10*ROW('Water Data'!D63)))</f>
        <v/>
      </c>
      <c r="BT69" s="400" t="str">
        <f ca="1">+IF(OFFSET('Water Data'!$D$28,0,10*ROW('Water Data'!D63))="","",OFFSET('Water Data'!$D$28,0,10*ROW('Water Data'!D63)))</f>
        <v/>
      </c>
      <c r="BU69" s="400" t="str">
        <f ca="1">+IF(OFFSET('Water Data'!$D$29,0,10*ROW('Water Data'!D63))="","",OFFSET('Water Data'!$D$29,0,10*ROW('Water Data'!D63)))</f>
        <v/>
      </c>
      <c r="BV69" s="400" t="str">
        <f ca="1">+IF(OFFSET('Water Data'!$E$27,0,10*ROW('Water Data'!E63))="","",OFFSET('Water Data'!$E$27,0,10*ROW('Water Data'!E63)))</f>
        <v/>
      </c>
      <c r="BW69" s="400" t="str">
        <f ca="1">+IF(OFFSET('Water Data'!$E$28,0,10*ROW('Water Data'!E63))="","",OFFSET('Water Data'!$E$28,0,10*ROW('Water Data'!E63)))</f>
        <v/>
      </c>
      <c r="BX69" s="400" t="str">
        <f ca="1">+IF(OFFSET('Water Data'!$E$29,0,10*ROW('Water Data'!E63))="","",OFFSET('Water Data'!$E$29,0,10*ROW('Water Data'!E63)))</f>
        <v/>
      </c>
      <c r="BY69" s="400" t="str">
        <f ca="1">+IF(OFFSET('Water Data'!$F$27,0,10*ROW('Water Data'!F63))="","",OFFSET('Water Data'!$F$27,0,10*ROW('Water Data'!F63)))</f>
        <v/>
      </c>
      <c r="BZ69" s="400" t="str">
        <f ca="1">+IF(OFFSET('Water Data'!$F$28,0,10*ROW('Water Data'!F63))="","",OFFSET('Water Data'!$F$28,0,10*ROW('Water Data'!F63)))</f>
        <v/>
      </c>
      <c r="CA69" s="400" t="str">
        <f ca="1">+IF(OFFSET('Water Data'!$F$29,0,10*ROW('Water Data'!F63))="","",OFFSET('Water Data'!$F$29,0,10*ROW('Water Data'!F63)))</f>
        <v/>
      </c>
      <c r="CB69" s="400" t="str">
        <f ca="1">+IF(OFFSET('Water Data'!$G$27,0,10*ROW('Water Data'!G63))="","",OFFSET('Water Data'!$G$27,0,10*ROW('Water Data'!G63)))</f>
        <v/>
      </c>
      <c r="CC69" s="400" t="str">
        <f ca="1">+IF(OFFSET('Water Data'!$G$28,0,10*ROW('Water Data'!G63))="","",OFFSET('Water Data'!$G$28,0,10*ROW('Water Data'!G63)))</f>
        <v/>
      </c>
      <c r="CD69" s="400" t="str">
        <f ca="1">+IF(OFFSET('Water Data'!$G$29,0,10*ROW('Water Data'!G63))="","",OFFSET('Water Data'!$G$29,0,10*ROW('Water Data'!G63)))</f>
        <v/>
      </c>
      <c r="CE69" s="400" t="str">
        <f ca="1">+IF(OFFSET('Water Data'!$H$27,0,10*ROW('Water Data'!H63))="","",OFFSET('Water Data'!$H$27,0,10*ROW('Water Data'!H63)))</f>
        <v/>
      </c>
      <c r="CF69" s="400" t="str">
        <f ca="1">+IF(OFFSET('Water Data'!$H$28,0,10*ROW('Water Data'!H63))="","",OFFSET('Water Data'!$H$28,0,10*ROW('Water Data'!H63)))</f>
        <v/>
      </c>
      <c r="CG69" s="400" t="str">
        <f ca="1">+IF(OFFSET('Water Data'!$H$29,0,10*ROW('Water Data'!H63))="","",OFFSET('Water Data'!$H$29,0,10*ROW('Water Data'!H63)))</f>
        <v/>
      </c>
      <c r="CH69" s="400" t="str">
        <f ca="1">+IF(OFFSET('Water Data'!$I$27,0,10*ROW('Water Data'!I63))="","",OFFSET('Water Data'!$I$27,0,10*ROW('Water Data'!I63)))</f>
        <v/>
      </c>
      <c r="CI69" s="400" t="str">
        <f ca="1">+IF(OFFSET('Water Data'!$I$28,0,10*ROW('Water Data'!I63))="","",OFFSET('Water Data'!$I$28,0,10*ROW('Water Data'!I63)))</f>
        <v/>
      </c>
      <c r="CJ69" s="400" t="str">
        <f ca="1">+IF(OFFSET('Water Data'!$I$29,0,10*ROW('Water Data'!I63))="","",OFFSET('Water Data'!$I$29,0,10*ROW('Water Data'!I63)))</f>
        <v/>
      </c>
      <c r="CK69" s="400" t="str">
        <f ca="1">+IF(OFFSET('Sanitation Data'!$D$28,0,10*ROW('Sanitation Data'!D63))="","",OFFSET('Sanitation Data'!$D$28,0,10*ROW('Sanitation Data'!D63)))</f>
        <v/>
      </c>
      <c r="CL69" s="400" t="str">
        <f ca="1">+IF(OFFSET('Sanitation Data'!$D$29,0,10*ROW('Sanitation Data'!D63))="","",OFFSET('Sanitation Data'!$D$29,0,10*ROW('Sanitation Data'!D63)))</f>
        <v/>
      </c>
      <c r="CM69" s="400" t="str">
        <f ca="1">+IF(OFFSET('Sanitation Data'!$D$30,0,10*ROW('Sanitation Data'!D63))="","",OFFSET('Sanitation Data'!$D$30,0,10*ROW('Sanitation Data'!D63)))</f>
        <v/>
      </c>
      <c r="CN69" s="400" t="str">
        <f ca="1">+IF(OFFSET('Sanitation Data'!$D$31,0,10*ROW('Sanitation Data'!D63))="","",OFFSET('Sanitation Data'!$D$31,0,10*ROW('Sanitation Data'!D63)))</f>
        <v/>
      </c>
      <c r="CO69" s="400" t="str">
        <f ca="1">+IF(OFFSET('Sanitation Data'!$D$32,0,10*ROW('Sanitation Data'!D63))="","",OFFSET('Sanitation Data'!$D$32,0,10*ROW('Sanitation Data'!D63)))</f>
        <v/>
      </c>
      <c r="CP69" s="400" t="str">
        <f ca="1">+IF(OFFSET('Sanitation Data'!$E$28,0,10*ROW('Sanitation Data'!E63))="","",OFFSET('Sanitation Data'!$E$28,0,10*ROW('Sanitation Data'!E63)))</f>
        <v/>
      </c>
      <c r="CQ69" s="400" t="str">
        <f ca="1">+IF(OFFSET('Sanitation Data'!$E$29,0,10*ROW('Sanitation Data'!E63))="","",OFFSET('Sanitation Data'!$E$29,0,10*ROW('Sanitation Data'!E63)))</f>
        <v/>
      </c>
      <c r="CR69" s="400" t="str">
        <f ca="1">+IF(OFFSET('Sanitation Data'!$E$30,0,10*ROW('Sanitation Data'!E63))="","",OFFSET('Sanitation Data'!$E$30,0,10*ROW('Sanitation Data'!E63)))</f>
        <v/>
      </c>
      <c r="CS69" s="400" t="str">
        <f ca="1">+IF(OFFSET('Sanitation Data'!$E$31,0,10*ROW('Sanitation Data'!E63))="","",OFFSET('Sanitation Data'!$E$31,0,10*ROW('Sanitation Data'!E63)))</f>
        <v/>
      </c>
      <c r="CT69" s="400" t="str">
        <f ca="1">+IF(OFFSET('Sanitation Data'!$E$32,0,10*ROW('Sanitation Data'!E63))="","",OFFSET('Sanitation Data'!$E$32,0,10*ROW('Sanitation Data'!E63)))</f>
        <v/>
      </c>
      <c r="CU69" s="400" t="str">
        <f ca="1">+IF(OFFSET('Sanitation Data'!$F$28,0,10*ROW('Sanitation Data'!F63))="","",OFFSET('Sanitation Data'!$F$28,0,10*ROW('Sanitation Data'!F63)))</f>
        <v/>
      </c>
      <c r="CV69" s="400" t="str">
        <f ca="1">+IF(OFFSET('Sanitation Data'!$F$29,0,10*ROW('Sanitation Data'!F63))="","",OFFSET('Sanitation Data'!$F$29,0,10*ROW('Sanitation Data'!F63)))</f>
        <v/>
      </c>
      <c r="CW69" s="400" t="str">
        <f ca="1">+IF(OFFSET('Sanitation Data'!$F$30,0,10*ROW('Sanitation Data'!F63))="","",OFFSET('Sanitation Data'!$F$30,0,10*ROW('Sanitation Data'!F63)))</f>
        <v/>
      </c>
      <c r="CX69" s="400" t="str">
        <f ca="1">+IF(OFFSET('Sanitation Data'!$F$31,0,10*ROW('Sanitation Data'!F63))="","",OFFSET('Sanitation Data'!$F$31,0,10*ROW('Sanitation Data'!F63)))</f>
        <v/>
      </c>
      <c r="CY69" s="400" t="str">
        <f ca="1">+IF(OFFSET('Sanitation Data'!$F$32,0,10*ROW('Sanitation Data'!F63))="","",OFFSET('Sanitation Data'!$F$32,0,10*ROW('Sanitation Data'!F63)))</f>
        <v/>
      </c>
      <c r="CZ69" s="400" t="str">
        <f ca="1">+IF(OFFSET('Sanitation Data'!$G$28,0,10*ROW('Sanitation Data'!G63))="","",OFFSET('Sanitation Data'!$G$28,0,10*ROW('Sanitation Data'!G63)))</f>
        <v/>
      </c>
      <c r="DA69" s="400" t="str">
        <f ca="1">+IF(OFFSET('Sanitation Data'!$G$29,0,10*ROW('Sanitation Data'!G63))="","",OFFSET('Sanitation Data'!$G$29,0,10*ROW('Sanitation Data'!G63)))</f>
        <v/>
      </c>
      <c r="DB69" s="400" t="str">
        <f ca="1">+IF(OFFSET('Sanitation Data'!$G$30,0,10*ROW('Sanitation Data'!G63))="","",OFFSET('Sanitation Data'!$G$30,0,10*ROW('Sanitation Data'!G63)))</f>
        <v/>
      </c>
      <c r="DC69" s="400" t="str">
        <f ca="1">+IF(OFFSET('Sanitation Data'!$G$31,0,10*ROW('Sanitation Data'!G63))="","",OFFSET('Sanitation Data'!$G$31,0,10*ROW('Sanitation Data'!G63)))</f>
        <v/>
      </c>
      <c r="DD69" s="400" t="str">
        <f ca="1">+IF(OFFSET('Sanitation Data'!$G$32,0,10*ROW('Sanitation Data'!G63))="","",OFFSET('Sanitation Data'!$G$32,0,10*ROW('Sanitation Data'!G63)))</f>
        <v/>
      </c>
      <c r="DE69" s="400" t="str">
        <f ca="1">+IF(OFFSET('Sanitation Data'!$H$28,0,10*ROW('Sanitation Data'!H63))="","",OFFSET('Sanitation Data'!$H$28,0,10*ROW('Sanitation Data'!H63)))</f>
        <v/>
      </c>
      <c r="DF69" s="400" t="str">
        <f ca="1">+IF(OFFSET('Sanitation Data'!$H$29,0,10*ROW('Sanitation Data'!H63))="","",OFFSET('Sanitation Data'!$H$29,0,10*ROW('Sanitation Data'!H63)))</f>
        <v/>
      </c>
      <c r="DG69" s="400" t="str">
        <f ca="1">+IF(OFFSET('Sanitation Data'!$H$30,0,10*ROW('Sanitation Data'!H63))="","",OFFSET('Sanitation Data'!$H$30,0,10*ROW('Sanitation Data'!H63)))</f>
        <v/>
      </c>
      <c r="DH69" s="400" t="str">
        <f ca="1">+IF(OFFSET('Sanitation Data'!$H$31,0,10*ROW('Sanitation Data'!H63))="","",OFFSET('Sanitation Data'!$H$31,0,10*ROW('Sanitation Data'!H63)))</f>
        <v/>
      </c>
      <c r="DI69" s="400" t="str">
        <f ca="1">+IF(OFFSET('Sanitation Data'!$H$32,0,10*ROW('Sanitation Data'!H63))="","",OFFSET('Sanitation Data'!$H$32,0,10*ROW('Sanitation Data'!H63)))</f>
        <v/>
      </c>
      <c r="DJ69" s="400" t="str">
        <f ca="1">+IF(OFFSET('Sanitation Data'!$I$28,0,10*ROW('Sanitation Data'!I63))="","",OFFSET('Sanitation Data'!$I$28,0,10*ROW('Sanitation Data'!I63)))</f>
        <v/>
      </c>
      <c r="DK69" s="400" t="str">
        <f ca="1">+IF(OFFSET('Sanitation Data'!$I$29,0,10*ROW('Sanitation Data'!I63))="","",OFFSET('Sanitation Data'!$I$29,0,10*ROW('Sanitation Data'!I63)))</f>
        <v/>
      </c>
      <c r="DL69" s="400" t="str">
        <f ca="1">+IF(OFFSET('Sanitation Data'!$I$30,0,10*ROW('Sanitation Data'!I63))="","",OFFSET('Sanitation Data'!$I$30,0,10*ROW('Sanitation Data'!I63)))</f>
        <v/>
      </c>
      <c r="DM69" s="400" t="str">
        <f ca="1">+IF(OFFSET('Sanitation Data'!$I$31,0,10*ROW('Sanitation Data'!I63))="","",OFFSET('Sanitation Data'!$I$31,0,10*ROW('Sanitation Data'!I63)))</f>
        <v/>
      </c>
      <c r="DN69" s="400" t="str">
        <f ca="1">+IF(OFFSET('Sanitation Data'!$I$32,0,10*ROW('Sanitation Data'!I63))="","",OFFSET('Sanitation Data'!$I$32,0,10*ROW('Sanitation Data'!I63)))</f>
        <v/>
      </c>
      <c r="DO69" s="400" t="str">
        <f ca="1">+IF(OFFSET('Hygiene Data'!$D$11,0,10*ROW('Hygiene Data'!D63))="","",OFFSET('Hygiene Data'!$D$11,0,10*ROW('Hygiene Data'!D63)))</f>
        <v/>
      </c>
      <c r="DP69" s="400" t="str">
        <f ca="1">+IF(OFFSET('Hygiene Data'!$D$12,0,10*ROW('Hygiene Data'!D63))="","",OFFSET('Hygiene Data'!$D$12,0,10*ROW('Hygiene Data'!D63)))</f>
        <v/>
      </c>
      <c r="DQ69" s="400" t="str">
        <f ca="1">+IF(OFFSET('Hygiene Data'!$D$13,0,10*ROW('Hygiene Data'!D63))="","",OFFSET('Hygiene Data'!$D$13,0,10*ROW('Hygiene Data'!D63)))</f>
        <v/>
      </c>
      <c r="DR69" s="400" t="str">
        <f ca="1">+IF(OFFSET('Hygiene Data'!$E$11,0,10*ROW('Hygiene Data'!E63))="","",OFFSET('Hygiene Data'!$E$11,0,10*ROW('Hygiene Data'!E63)))</f>
        <v/>
      </c>
      <c r="DS69" s="400" t="str">
        <f ca="1">+IF(OFFSET('Hygiene Data'!$E$12,0,10*ROW('Hygiene Data'!E63))="","",OFFSET('Hygiene Data'!$E$12,0,10*ROW('Hygiene Data'!E63)))</f>
        <v/>
      </c>
      <c r="DT69" s="400" t="str">
        <f ca="1">+IF(OFFSET('Hygiene Data'!$E$13,0,10*ROW('Hygiene Data'!E63))="","",OFFSET('Hygiene Data'!$E$13,0,10*ROW('Hygiene Data'!E63)))</f>
        <v/>
      </c>
      <c r="DU69" s="400" t="str">
        <f ca="1">+IF(OFFSET('Hygiene Data'!$F$11,0,10*ROW('Hygiene Data'!F63))="","",OFFSET('Hygiene Data'!$F$11,0,10*ROW('Hygiene Data'!F63)))</f>
        <v/>
      </c>
      <c r="DV69" s="400" t="str">
        <f ca="1">+IF(OFFSET('Hygiene Data'!$F$12,0,10*ROW('Hygiene Data'!F63))="","",OFFSET('Hygiene Data'!$F$12,0,10*ROW('Hygiene Data'!F63)))</f>
        <v/>
      </c>
      <c r="DW69" s="400" t="str">
        <f ca="1">+IF(OFFSET('Hygiene Data'!$F$13,0,10*ROW('Hygiene Data'!F63))="","",OFFSET('Hygiene Data'!$F$13,0,10*ROW('Hygiene Data'!F63)))</f>
        <v/>
      </c>
      <c r="DX69" s="400" t="str">
        <f ca="1">+IF(OFFSET('Hygiene Data'!$G$11,0,10*ROW('Hygiene Data'!G63))="","",OFFSET('Hygiene Data'!$G$11,0,10*ROW('Hygiene Data'!G63)))</f>
        <v/>
      </c>
      <c r="DY69" s="400" t="str">
        <f ca="1">+IF(OFFSET('Hygiene Data'!$G$12,0,10*ROW('Hygiene Data'!G63))="","",OFFSET('Hygiene Data'!$G$12,0,10*ROW('Hygiene Data'!G63)))</f>
        <v/>
      </c>
      <c r="DZ69" s="400" t="str">
        <f ca="1">+IF(OFFSET('Hygiene Data'!$G$13,0,10*ROW('Hygiene Data'!G63))="","",OFFSET('Hygiene Data'!$G$13,0,10*ROW('Hygiene Data'!G63)))</f>
        <v/>
      </c>
      <c r="EA69" s="400" t="str">
        <f ca="1">+IF(OFFSET('Hygiene Data'!$H$11,0,10*ROW('Hygiene Data'!H63))="","",OFFSET('Hygiene Data'!$H$11,0,10*ROW('Hygiene Data'!H63)))</f>
        <v/>
      </c>
      <c r="EB69" s="400" t="str">
        <f ca="1">+IF(OFFSET('Hygiene Data'!$H$12,0,10*ROW('Hygiene Data'!H63))="","",OFFSET('Hygiene Data'!$H$12,0,10*ROW('Hygiene Data'!H63)))</f>
        <v/>
      </c>
      <c r="EC69" s="400" t="str">
        <f ca="1">+IF(OFFSET('Hygiene Data'!$H$13,0,10*ROW('Hygiene Data'!H63))="","",OFFSET('Hygiene Data'!$H$13,0,10*ROW('Hygiene Data'!H63)))</f>
        <v/>
      </c>
      <c r="ED69" s="400" t="str">
        <f ca="1">+IF(OFFSET('Hygiene Data'!$I$11,0,10*ROW('Hygiene Data'!I63))="","",OFFSET('Hygiene Data'!$I$11,0,10*ROW('Hygiene Data'!I63)))</f>
        <v/>
      </c>
      <c r="EE69" s="400" t="str">
        <f ca="1">+IF(OFFSET('Hygiene Data'!$I$12,0,10*ROW('Hygiene Data'!I63))="","",OFFSET('Hygiene Data'!$I$12,0,10*ROW('Hygiene Data'!I63)))</f>
        <v/>
      </c>
      <c r="EF69" s="400" t="str">
        <f ca="1">+IF(OFFSET('Hygiene Data'!$I$13,0,10*ROW('Hygiene Data'!I63))="","",OFFSET('Hygiene Data'!$I$13,0,10*ROW('Hygiene Data'!I63)))</f>
        <v/>
      </c>
    </row>
    <row r="70" spans="1:136" x14ac:dyDescent="0.25">
      <c r="A70" s="509" t="str">
        <f ca="1">+IF(OFFSET('Water Data'!$B$2,0,10*ROW('Water Data'!E64))="","",OFFSET('Water Data'!$B$2,0,10*ROW('Water Data'!E64)))</f>
        <v/>
      </c>
      <c r="B70" s="50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36" t="str">
        <f t="shared" ca="1" si="0"/>
        <v/>
      </c>
      <c r="D70" s="53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3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3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3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3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3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3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3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3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3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3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3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3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3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3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3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3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3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3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3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3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3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3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3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3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3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3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3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3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3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3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3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3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3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3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3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3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3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3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3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3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3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3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3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3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3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3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3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3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1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3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3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3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3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3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3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3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3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3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3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3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3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3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3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3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3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400" t="str">
        <f ca="1">+IF(OFFSET('Water Data'!$D$27,0,10*ROW('Water Data'!D64))="","",OFFSET('Water Data'!$D$27,0,10*ROW('Water Data'!D64)))</f>
        <v/>
      </c>
      <c r="BT70" s="400" t="str">
        <f ca="1">+IF(OFFSET('Water Data'!$D$28,0,10*ROW('Water Data'!D64))="","",OFFSET('Water Data'!$D$28,0,10*ROW('Water Data'!D64)))</f>
        <v/>
      </c>
      <c r="BU70" s="400" t="str">
        <f ca="1">+IF(OFFSET('Water Data'!$D$29,0,10*ROW('Water Data'!D64))="","",OFFSET('Water Data'!$D$29,0,10*ROW('Water Data'!D64)))</f>
        <v/>
      </c>
      <c r="BV70" s="400" t="str">
        <f ca="1">+IF(OFFSET('Water Data'!$E$27,0,10*ROW('Water Data'!E64))="","",OFFSET('Water Data'!$E$27,0,10*ROW('Water Data'!E64)))</f>
        <v/>
      </c>
      <c r="BW70" s="400" t="str">
        <f ca="1">+IF(OFFSET('Water Data'!$E$28,0,10*ROW('Water Data'!E64))="","",OFFSET('Water Data'!$E$28,0,10*ROW('Water Data'!E64)))</f>
        <v/>
      </c>
      <c r="BX70" s="400" t="str">
        <f ca="1">+IF(OFFSET('Water Data'!$E$29,0,10*ROW('Water Data'!E64))="","",OFFSET('Water Data'!$E$29,0,10*ROW('Water Data'!E64)))</f>
        <v/>
      </c>
      <c r="BY70" s="400" t="str">
        <f ca="1">+IF(OFFSET('Water Data'!$F$27,0,10*ROW('Water Data'!F64))="","",OFFSET('Water Data'!$F$27,0,10*ROW('Water Data'!F64)))</f>
        <v/>
      </c>
      <c r="BZ70" s="400" t="str">
        <f ca="1">+IF(OFFSET('Water Data'!$F$28,0,10*ROW('Water Data'!F64))="","",OFFSET('Water Data'!$F$28,0,10*ROW('Water Data'!F64)))</f>
        <v/>
      </c>
      <c r="CA70" s="400" t="str">
        <f ca="1">+IF(OFFSET('Water Data'!$F$29,0,10*ROW('Water Data'!F64))="","",OFFSET('Water Data'!$F$29,0,10*ROW('Water Data'!F64)))</f>
        <v/>
      </c>
      <c r="CB70" s="400" t="str">
        <f ca="1">+IF(OFFSET('Water Data'!$G$27,0,10*ROW('Water Data'!G64))="","",OFFSET('Water Data'!$G$27,0,10*ROW('Water Data'!G64)))</f>
        <v/>
      </c>
      <c r="CC70" s="400" t="str">
        <f ca="1">+IF(OFFSET('Water Data'!$G$28,0,10*ROW('Water Data'!G64))="","",OFFSET('Water Data'!$G$28,0,10*ROW('Water Data'!G64)))</f>
        <v/>
      </c>
      <c r="CD70" s="400" t="str">
        <f ca="1">+IF(OFFSET('Water Data'!$G$29,0,10*ROW('Water Data'!G64))="","",OFFSET('Water Data'!$G$29,0,10*ROW('Water Data'!G64)))</f>
        <v/>
      </c>
      <c r="CE70" s="400" t="str">
        <f ca="1">+IF(OFFSET('Water Data'!$H$27,0,10*ROW('Water Data'!H64))="","",OFFSET('Water Data'!$H$27,0,10*ROW('Water Data'!H64)))</f>
        <v/>
      </c>
      <c r="CF70" s="400" t="str">
        <f ca="1">+IF(OFFSET('Water Data'!$H$28,0,10*ROW('Water Data'!H64))="","",OFFSET('Water Data'!$H$28,0,10*ROW('Water Data'!H64)))</f>
        <v/>
      </c>
      <c r="CG70" s="400" t="str">
        <f ca="1">+IF(OFFSET('Water Data'!$H$29,0,10*ROW('Water Data'!H64))="","",OFFSET('Water Data'!$H$29,0,10*ROW('Water Data'!H64)))</f>
        <v/>
      </c>
      <c r="CH70" s="400" t="str">
        <f ca="1">+IF(OFFSET('Water Data'!$I$27,0,10*ROW('Water Data'!I64))="","",OFFSET('Water Data'!$I$27,0,10*ROW('Water Data'!I64)))</f>
        <v/>
      </c>
      <c r="CI70" s="400" t="str">
        <f ca="1">+IF(OFFSET('Water Data'!$I$28,0,10*ROW('Water Data'!I64))="","",OFFSET('Water Data'!$I$28,0,10*ROW('Water Data'!I64)))</f>
        <v/>
      </c>
      <c r="CJ70" s="400" t="str">
        <f ca="1">+IF(OFFSET('Water Data'!$I$29,0,10*ROW('Water Data'!I64))="","",OFFSET('Water Data'!$I$29,0,10*ROW('Water Data'!I64)))</f>
        <v/>
      </c>
      <c r="CK70" s="400" t="str">
        <f ca="1">+IF(OFFSET('Sanitation Data'!$D$28,0,10*ROW('Sanitation Data'!D64))="","",OFFSET('Sanitation Data'!$D$28,0,10*ROW('Sanitation Data'!D64)))</f>
        <v/>
      </c>
      <c r="CL70" s="400" t="str">
        <f ca="1">+IF(OFFSET('Sanitation Data'!$D$29,0,10*ROW('Sanitation Data'!D64))="","",OFFSET('Sanitation Data'!$D$29,0,10*ROW('Sanitation Data'!D64)))</f>
        <v/>
      </c>
      <c r="CM70" s="400" t="str">
        <f ca="1">+IF(OFFSET('Sanitation Data'!$D$30,0,10*ROW('Sanitation Data'!D64))="","",OFFSET('Sanitation Data'!$D$30,0,10*ROW('Sanitation Data'!D64)))</f>
        <v/>
      </c>
      <c r="CN70" s="400" t="str">
        <f ca="1">+IF(OFFSET('Sanitation Data'!$D$31,0,10*ROW('Sanitation Data'!D64))="","",OFFSET('Sanitation Data'!$D$31,0,10*ROW('Sanitation Data'!D64)))</f>
        <v/>
      </c>
      <c r="CO70" s="400" t="str">
        <f ca="1">+IF(OFFSET('Sanitation Data'!$D$32,0,10*ROW('Sanitation Data'!D64))="","",OFFSET('Sanitation Data'!$D$32,0,10*ROW('Sanitation Data'!D64)))</f>
        <v/>
      </c>
      <c r="CP70" s="400" t="str">
        <f ca="1">+IF(OFFSET('Sanitation Data'!$E$28,0,10*ROW('Sanitation Data'!E64))="","",OFFSET('Sanitation Data'!$E$28,0,10*ROW('Sanitation Data'!E64)))</f>
        <v/>
      </c>
      <c r="CQ70" s="400" t="str">
        <f ca="1">+IF(OFFSET('Sanitation Data'!$E$29,0,10*ROW('Sanitation Data'!E64))="","",OFFSET('Sanitation Data'!$E$29,0,10*ROW('Sanitation Data'!E64)))</f>
        <v/>
      </c>
      <c r="CR70" s="400" t="str">
        <f ca="1">+IF(OFFSET('Sanitation Data'!$E$30,0,10*ROW('Sanitation Data'!E64))="","",OFFSET('Sanitation Data'!$E$30,0,10*ROW('Sanitation Data'!E64)))</f>
        <v/>
      </c>
      <c r="CS70" s="400" t="str">
        <f ca="1">+IF(OFFSET('Sanitation Data'!$E$31,0,10*ROW('Sanitation Data'!E64))="","",OFFSET('Sanitation Data'!$E$31,0,10*ROW('Sanitation Data'!E64)))</f>
        <v/>
      </c>
      <c r="CT70" s="400" t="str">
        <f ca="1">+IF(OFFSET('Sanitation Data'!$E$32,0,10*ROW('Sanitation Data'!E64))="","",OFFSET('Sanitation Data'!$E$32,0,10*ROW('Sanitation Data'!E64)))</f>
        <v/>
      </c>
      <c r="CU70" s="400" t="str">
        <f ca="1">+IF(OFFSET('Sanitation Data'!$F$28,0,10*ROW('Sanitation Data'!F64))="","",OFFSET('Sanitation Data'!$F$28,0,10*ROW('Sanitation Data'!F64)))</f>
        <v/>
      </c>
      <c r="CV70" s="400" t="str">
        <f ca="1">+IF(OFFSET('Sanitation Data'!$F$29,0,10*ROW('Sanitation Data'!F64))="","",OFFSET('Sanitation Data'!$F$29,0,10*ROW('Sanitation Data'!F64)))</f>
        <v/>
      </c>
      <c r="CW70" s="400" t="str">
        <f ca="1">+IF(OFFSET('Sanitation Data'!$F$30,0,10*ROW('Sanitation Data'!F64))="","",OFFSET('Sanitation Data'!$F$30,0,10*ROW('Sanitation Data'!F64)))</f>
        <v/>
      </c>
      <c r="CX70" s="400" t="str">
        <f ca="1">+IF(OFFSET('Sanitation Data'!$F$31,0,10*ROW('Sanitation Data'!F64))="","",OFFSET('Sanitation Data'!$F$31,0,10*ROW('Sanitation Data'!F64)))</f>
        <v/>
      </c>
      <c r="CY70" s="400" t="str">
        <f ca="1">+IF(OFFSET('Sanitation Data'!$F$32,0,10*ROW('Sanitation Data'!F64))="","",OFFSET('Sanitation Data'!$F$32,0,10*ROW('Sanitation Data'!F64)))</f>
        <v/>
      </c>
      <c r="CZ70" s="400" t="str">
        <f ca="1">+IF(OFFSET('Sanitation Data'!$G$28,0,10*ROW('Sanitation Data'!G64))="","",OFFSET('Sanitation Data'!$G$28,0,10*ROW('Sanitation Data'!G64)))</f>
        <v/>
      </c>
      <c r="DA70" s="400" t="str">
        <f ca="1">+IF(OFFSET('Sanitation Data'!$G$29,0,10*ROW('Sanitation Data'!G64))="","",OFFSET('Sanitation Data'!$G$29,0,10*ROW('Sanitation Data'!G64)))</f>
        <v/>
      </c>
      <c r="DB70" s="400" t="str">
        <f ca="1">+IF(OFFSET('Sanitation Data'!$G$30,0,10*ROW('Sanitation Data'!G64))="","",OFFSET('Sanitation Data'!$G$30,0,10*ROW('Sanitation Data'!G64)))</f>
        <v/>
      </c>
      <c r="DC70" s="400" t="str">
        <f ca="1">+IF(OFFSET('Sanitation Data'!$G$31,0,10*ROW('Sanitation Data'!G64))="","",OFFSET('Sanitation Data'!$G$31,0,10*ROW('Sanitation Data'!G64)))</f>
        <v/>
      </c>
      <c r="DD70" s="400" t="str">
        <f ca="1">+IF(OFFSET('Sanitation Data'!$G$32,0,10*ROW('Sanitation Data'!G64))="","",OFFSET('Sanitation Data'!$G$32,0,10*ROW('Sanitation Data'!G64)))</f>
        <v/>
      </c>
      <c r="DE70" s="400" t="str">
        <f ca="1">+IF(OFFSET('Sanitation Data'!$H$28,0,10*ROW('Sanitation Data'!H64))="","",OFFSET('Sanitation Data'!$H$28,0,10*ROW('Sanitation Data'!H64)))</f>
        <v/>
      </c>
      <c r="DF70" s="400" t="str">
        <f ca="1">+IF(OFFSET('Sanitation Data'!$H$29,0,10*ROW('Sanitation Data'!H64))="","",OFFSET('Sanitation Data'!$H$29,0,10*ROW('Sanitation Data'!H64)))</f>
        <v/>
      </c>
      <c r="DG70" s="400" t="str">
        <f ca="1">+IF(OFFSET('Sanitation Data'!$H$30,0,10*ROW('Sanitation Data'!H64))="","",OFFSET('Sanitation Data'!$H$30,0,10*ROW('Sanitation Data'!H64)))</f>
        <v/>
      </c>
      <c r="DH70" s="400" t="str">
        <f ca="1">+IF(OFFSET('Sanitation Data'!$H$31,0,10*ROW('Sanitation Data'!H64))="","",OFFSET('Sanitation Data'!$H$31,0,10*ROW('Sanitation Data'!H64)))</f>
        <v/>
      </c>
      <c r="DI70" s="400" t="str">
        <f ca="1">+IF(OFFSET('Sanitation Data'!$H$32,0,10*ROW('Sanitation Data'!H64))="","",OFFSET('Sanitation Data'!$H$32,0,10*ROW('Sanitation Data'!H64)))</f>
        <v/>
      </c>
      <c r="DJ70" s="400" t="str">
        <f ca="1">+IF(OFFSET('Sanitation Data'!$I$28,0,10*ROW('Sanitation Data'!I64))="","",OFFSET('Sanitation Data'!$I$28,0,10*ROW('Sanitation Data'!I64)))</f>
        <v/>
      </c>
      <c r="DK70" s="400" t="str">
        <f ca="1">+IF(OFFSET('Sanitation Data'!$I$29,0,10*ROW('Sanitation Data'!I64))="","",OFFSET('Sanitation Data'!$I$29,0,10*ROW('Sanitation Data'!I64)))</f>
        <v/>
      </c>
      <c r="DL70" s="400" t="str">
        <f ca="1">+IF(OFFSET('Sanitation Data'!$I$30,0,10*ROW('Sanitation Data'!I64))="","",OFFSET('Sanitation Data'!$I$30,0,10*ROW('Sanitation Data'!I64)))</f>
        <v/>
      </c>
      <c r="DM70" s="400" t="str">
        <f ca="1">+IF(OFFSET('Sanitation Data'!$I$31,0,10*ROW('Sanitation Data'!I64))="","",OFFSET('Sanitation Data'!$I$31,0,10*ROW('Sanitation Data'!I64)))</f>
        <v/>
      </c>
      <c r="DN70" s="400" t="str">
        <f ca="1">+IF(OFFSET('Sanitation Data'!$I$32,0,10*ROW('Sanitation Data'!I64))="","",OFFSET('Sanitation Data'!$I$32,0,10*ROW('Sanitation Data'!I64)))</f>
        <v/>
      </c>
      <c r="DO70" s="400" t="str">
        <f ca="1">+IF(OFFSET('Hygiene Data'!$D$11,0,10*ROW('Hygiene Data'!D64))="","",OFFSET('Hygiene Data'!$D$11,0,10*ROW('Hygiene Data'!D64)))</f>
        <v/>
      </c>
      <c r="DP70" s="400" t="str">
        <f ca="1">+IF(OFFSET('Hygiene Data'!$D$12,0,10*ROW('Hygiene Data'!D64))="","",OFFSET('Hygiene Data'!$D$12,0,10*ROW('Hygiene Data'!D64)))</f>
        <v/>
      </c>
      <c r="DQ70" s="400" t="str">
        <f ca="1">+IF(OFFSET('Hygiene Data'!$D$13,0,10*ROW('Hygiene Data'!D64))="","",OFFSET('Hygiene Data'!$D$13,0,10*ROW('Hygiene Data'!D64)))</f>
        <v/>
      </c>
      <c r="DR70" s="400" t="str">
        <f ca="1">+IF(OFFSET('Hygiene Data'!$E$11,0,10*ROW('Hygiene Data'!E64))="","",OFFSET('Hygiene Data'!$E$11,0,10*ROW('Hygiene Data'!E64)))</f>
        <v/>
      </c>
      <c r="DS70" s="400" t="str">
        <f ca="1">+IF(OFFSET('Hygiene Data'!$E$12,0,10*ROW('Hygiene Data'!E64))="","",OFFSET('Hygiene Data'!$E$12,0,10*ROW('Hygiene Data'!E64)))</f>
        <v/>
      </c>
      <c r="DT70" s="400" t="str">
        <f ca="1">+IF(OFFSET('Hygiene Data'!$E$13,0,10*ROW('Hygiene Data'!E64))="","",OFFSET('Hygiene Data'!$E$13,0,10*ROW('Hygiene Data'!E64)))</f>
        <v/>
      </c>
      <c r="DU70" s="400" t="str">
        <f ca="1">+IF(OFFSET('Hygiene Data'!$F$11,0,10*ROW('Hygiene Data'!F64))="","",OFFSET('Hygiene Data'!$F$11,0,10*ROW('Hygiene Data'!F64)))</f>
        <v/>
      </c>
      <c r="DV70" s="400" t="str">
        <f ca="1">+IF(OFFSET('Hygiene Data'!$F$12,0,10*ROW('Hygiene Data'!F64))="","",OFFSET('Hygiene Data'!$F$12,0,10*ROW('Hygiene Data'!F64)))</f>
        <v/>
      </c>
      <c r="DW70" s="400" t="str">
        <f ca="1">+IF(OFFSET('Hygiene Data'!$F$13,0,10*ROW('Hygiene Data'!F64))="","",OFFSET('Hygiene Data'!$F$13,0,10*ROW('Hygiene Data'!F64)))</f>
        <v/>
      </c>
      <c r="DX70" s="400" t="str">
        <f ca="1">+IF(OFFSET('Hygiene Data'!$G$11,0,10*ROW('Hygiene Data'!G64))="","",OFFSET('Hygiene Data'!$G$11,0,10*ROW('Hygiene Data'!G64)))</f>
        <v/>
      </c>
      <c r="DY70" s="400" t="str">
        <f ca="1">+IF(OFFSET('Hygiene Data'!$G$12,0,10*ROW('Hygiene Data'!G64))="","",OFFSET('Hygiene Data'!$G$12,0,10*ROW('Hygiene Data'!G64)))</f>
        <v/>
      </c>
      <c r="DZ70" s="400" t="str">
        <f ca="1">+IF(OFFSET('Hygiene Data'!$G$13,0,10*ROW('Hygiene Data'!G64))="","",OFFSET('Hygiene Data'!$G$13,0,10*ROW('Hygiene Data'!G64)))</f>
        <v/>
      </c>
      <c r="EA70" s="400" t="str">
        <f ca="1">+IF(OFFSET('Hygiene Data'!$H$11,0,10*ROW('Hygiene Data'!H64))="","",OFFSET('Hygiene Data'!$H$11,0,10*ROW('Hygiene Data'!H64)))</f>
        <v/>
      </c>
      <c r="EB70" s="400" t="str">
        <f ca="1">+IF(OFFSET('Hygiene Data'!$H$12,0,10*ROW('Hygiene Data'!H64))="","",OFFSET('Hygiene Data'!$H$12,0,10*ROW('Hygiene Data'!H64)))</f>
        <v/>
      </c>
      <c r="EC70" s="400" t="str">
        <f ca="1">+IF(OFFSET('Hygiene Data'!$H$13,0,10*ROW('Hygiene Data'!H64))="","",OFFSET('Hygiene Data'!$H$13,0,10*ROW('Hygiene Data'!H64)))</f>
        <v/>
      </c>
      <c r="ED70" s="400" t="str">
        <f ca="1">+IF(OFFSET('Hygiene Data'!$I$11,0,10*ROW('Hygiene Data'!I64))="","",OFFSET('Hygiene Data'!$I$11,0,10*ROW('Hygiene Data'!I64)))</f>
        <v/>
      </c>
      <c r="EE70" s="400" t="str">
        <f ca="1">+IF(OFFSET('Hygiene Data'!$I$12,0,10*ROW('Hygiene Data'!I64))="","",OFFSET('Hygiene Data'!$I$12,0,10*ROW('Hygiene Data'!I64)))</f>
        <v/>
      </c>
      <c r="EF70" s="400" t="str">
        <f ca="1">+IF(OFFSET('Hygiene Data'!$I$13,0,10*ROW('Hygiene Data'!I64))="","",OFFSET('Hygiene Data'!$I$13,0,10*ROW('Hygiene Data'!I64)))</f>
        <v/>
      </c>
    </row>
    <row r="71" spans="1:136" x14ac:dyDescent="0.25">
      <c r="A71" s="509" t="str">
        <f ca="1">+IF(OFFSET('Water Data'!$B$2,0,10*ROW('Water Data'!E65))="","",OFFSET('Water Data'!$B$2,0,10*ROW('Water Data'!E65)))</f>
        <v/>
      </c>
      <c r="B71" s="50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36" t="str">
        <f t="shared" ref="C71:C134" ca="1" si="1">+IF(ISNUMBER(VALUE(MID(A71,5,4))), VALUE(MID(A71, 5,4)),"")</f>
        <v/>
      </c>
      <c r="D71" s="53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3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3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3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3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3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3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3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3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3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3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3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3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3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3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3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3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3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3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3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3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3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3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3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3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3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3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3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3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3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3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3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3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3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3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3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3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3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3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3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3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3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3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3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3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3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3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3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3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1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3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3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3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3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3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3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3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3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3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3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3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3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3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3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3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3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400" t="str">
        <f ca="1">+IF(OFFSET('Water Data'!$D$27,0,10*ROW('Water Data'!D65))="","",OFFSET('Water Data'!$D$27,0,10*ROW('Water Data'!D65)))</f>
        <v/>
      </c>
      <c r="BT71" s="400" t="str">
        <f ca="1">+IF(OFFSET('Water Data'!$D$28,0,10*ROW('Water Data'!D65))="","",OFFSET('Water Data'!$D$28,0,10*ROW('Water Data'!D65)))</f>
        <v/>
      </c>
      <c r="BU71" s="400" t="str">
        <f ca="1">+IF(OFFSET('Water Data'!$D$29,0,10*ROW('Water Data'!D65))="","",OFFSET('Water Data'!$D$29,0,10*ROW('Water Data'!D65)))</f>
        <v/>
      </c>
      <c r="BV71" s="400" t="str">
        <f ca="1">+IF(OFFSET('Water Data'!$E$27,0,10*ROW('Water Data'!E65))="","",OFFSET('Water Data'!$E$27,0,10*ROW('Water Data'!E65)))</f>
        <v/>
      </c>
      <c r="BW71" s="400" t="str">
        <f ca="1">+IF(OFFSET('Water Data'!$E$28,0,10*ROW('Water Data'!E65))="","",OFFSET('Water Data'!$E$28,0,10*ROW('Water Data'!E65)))</f>
        <v/>
      </c>
      <c r="BX71" s="400" t="str">
        <f ca="1">+IF(OFFSET('Water Data'!$E$29,0,10*ROW('Water Data'!E65))="","",OFFSET('Water Data'!$E$29,0,10*ROW('Water Data'!E65)))</f>
        <v/>
      </c>
      <c r="BY71" s="400" t="str">
        <f ca="1">+IF(OFFSET('Water Data'!$F$27,0,10*ROW('Water Data'!F65))="","",OFFSET('Water Data'!$F$27,0,10*ROW('Water Data'!F65)))</f>
        <v/>
      </c>
      <c r="BZ71" s="400" t="str">
        <f ca="1">+IF(OFFSET('Water Data'!$F$28,0,10*ROW('Water Data'!F65))="","",OFFSET('Water Data'!$F$28,0,10*ROW('Water Data'!F65)))</f>
        <v/>
      </c>
      <c r="CA71" s="400" t="str">
        <f ca="1">+IF(OFFSET('Water Data'!$F$29,0,10*ROW('Water Data'!F65))="","",OFFSET('Water Data'!$F$29,0,10*ROW('Water Data'!F65)))</f>
        <v/>
      </c>
      <c r="CB71" s="400" t="str">
        <f ca="1">+IF(OFFSET('Water Data'!$G$27,0,10*ROW('Water Data'!G65))="","",OFFSET('Water Data'!$G$27,0,10*ROW('Water Data'!G65)))</f>
        <v/>
      </c>
      <c r="CC71" s="400" t="str">
        <f ca="1">+IF(OFFSET('Water Data'!$G$28,0,10*ROW('Water Data'!G65))="","",OFFSET('Water Data'!$G$28,0,10*ROW('Water Data'!G65)))</f>
        <v/>
      </c>
      <c r="CD71" s="400" t="str">
        <f ca="1">+IF(OFFSET('Water Data'!$G$29,0,10*ROW('Water Data'!G65))="","",OFFSET('Water Data'!$G$29,0,10*ROW('Water Data'!G65)))</f>
        <v/>
      </c>
      <c r="CE71" s="400" t="str">
        <f ca="1">+IF(OFFSET('Water Data'!$H$27,0,10*ROW('Water Data'!H65))="","",OFFSET('Water Data'!$H$27,0,10*ROW('Water Data'!H65)))</f>
        <v/>
      </c>
      <c r="CF71" s="400" t="str">
        <f ca="1">+IF(OFFSET('Water Data'!$H$28,0,10*ROW('Water Data'!H65))="","",OFFSET('Water Data'!$H$28,0,10*ROW('Water Data'!H65)))</f>
        <v/>
      </c>
      <c r="CG71" s="400" t="str">
        <f ca="1">+IF(OFFSET('Water Data'!$H$29,0,10*ROW('Water Data'!H65))="","",OFFSET('Water Data'!$H$29,0,10*ROW('Water Data'!H65)))</f>
        <v/>
      </c>
      <c r="CH71" s="400" t="str">
        <f ca="1">+IF(OFFSET('Water Data'!$I$27,0,10*ROW('Water Data'!I65))="","",OFFSET('Water Data'!$I$27,0,10*ROW('Water Data'!I65)))</f>
        <v/>
      </c>
      <c r="CI71" s="400" t="str">
        <f ca="1">+IF(OFFSET('Water Data'!$I$28,0,10*ROW('Water Data'!I65))="","",OFFSET('Water Data'!$I$28,0,10*ROW('Water Data'!I65)))</f>
        <v/>
      </c>
      <c r="CJ71" s="400" t="str">
        <f ca="1">+IF(OFFSET('Water Data'!$I$29,0,10*ROW('Water Data'!I65))="","",OFFSET('Water Data'!$I$29,0,10*ROW('Water Data'!I65)))</f>
        <v/>
      </c>
      <c r="CK71" s="400" t="str">
        <f ca="1">+IF(OFFSET('Sanitation Data'!$D$28,0,10*ROW('Sanitation Data'!D65))="","",OFFSET('Sanitation Data'!$D$28,0,10*ROW('Sanitation Data'!D65)))</f>
        <v/>
      </c>
      <c r="CL71" s="400" t="str">
        <f ca="1">+IF(OFFSET('Sanitation Data'!$D$29,0,10*ROW('Sanitation Data'!D65))="","",OFFSET('Sanitation Data'!$D$29,0,10*ROW('Sanitation Data'!D65)))</f>
        <v/>
      </c>
      <c r="CM71" s="400" t="str">
        <f ca="1">+IF(OFFSET('Sanitation Data'!$D$30,0,10*ROW('Sanitation Data'!D65))="","",OFFSET('Sanitation Data'!$D$30,0,10*ROW('Sanitation Data'!D65)))</f>
        <v/>
      </c>
      <c r="CN71" s="400" t="str">
        <f ca="1">+IF(OFFSET('Sanitation Data'!$D$31,0,10*ROW('Sanitation Data'!D65))="","",OFFSET('Sanitation Data'!$D$31,0,10*ROW('Sanitation Data'!D65)))</f>
        <v/>
      </c>
      <c r="CO71" s="400" t="str">
        <f ca="1">+IF(OFFSET('Sanitation Data'!$D$32,0,10*ROW('Sanitation Data'!D65))="","",OFFSET('Sanitation Data'!$D$32,0,10*ROW('Sanitation Data'!D65)))</f>
        <v/>
      </c>
      <c r="CP71" s="400" t="str">
        <f ca="1">+IF(OFFSET('Sanitation Data'!$E$28,0,10*ROW('Sanitation Data'!E65))="","",OFFSET('Sanitation Data'!$E$28,0,10*ROW('Sanitation Data'!E65)))</f>
        <v/>
      </c>
      <c r="CQ71" s="400" t="str">
        <f ca="1">+IF(OFFSET('Sanitation Data'!$E$29,0,10*ROW('Sanitation Data'!E65))="","",OFFSET('Sanitation Data'!$E$29,0,10*ROW('Sanitation Data'!E65)))</f>
        <v/>
      </c>
      <c r="CR71" s="400" t="str">
        <f ca="1">+IF(OFFSET('Sanitation Data'!$E$30,0,10*ROW('Sanitation Data'!E65))="","",OFFSET('Sanitation Data'!$E$30,0,10*ROW('Sanitation Data'!E65)))</f>
        <v/>
      </c>
      <c r="CS71" s="400" t="str">
        <f ca="1">+IF(OFFSET('Sanitation Data'!$E$31,0,10*ROW('Sanitation Data'!E65))="","",OFFSET('Sanitation Data'!$E$31,0,10*ROW('Sanitation Data'!E65)))</f>
        <v/>
      </c>
      <c r="CT71" s="400" t="str">
        <f ca="1">+IF(OFFSET('Sanitation Data'!$E$32,0,10*ROW('Sanitation Data'!E65))="","",OFFSET('Sanitation Data'!$E$32,0,10*ROW('Sanitation Data'!E65)))</f>
        <v/>
      </c>
      <c r="CU71" s="400" t="str">
        <f ca="1">+IF(OFFSET('Sanitation Data'!$F$28,0,10*ROW('Sanitation Data'!F65))="","",OFFSET('Sanitation Data'!$F$28,0,10*ROW('Sanitation Data'!F65)))</f>
        <v/>
      </c>
      <c r="CV71" s="400" t="str">
        <f ca="1">+IF(OFFSET('Sanitation Data'!$F$29,0,10*ROW('Sanitation Data'!F65))="","",OFFSET('Sanitation Data'!$F$29,0,10*ROW('Sanitation Data'!F65)))</f>
        <v/>
      </c>
      <c r="CW71" s="400" t="str">
        <f ca="1">+IF(OFFSET('Sanitation Data'!$F$30,0,10*ROW('Sanitation Data'!F65))="","",OFFSET('Sanitation Data'!$F$30,0,10*ROW('Sanitation Data'!F65)))</f>
        <v/>
      </c>
      <c r="CX71" s="400" t="str">
        <f ca="1">+IF(OFFSET('Sanitation Data'!$F$31,0,10*ROW('Sanitation Data'!F65))="","",OFFSET('Sanitation Data'!$F$31,0,10*ROW('Sanitation Data'!F65)))</f>
        <v/>
      </c>
      <c r="CY71" s="400" t="str">
        <f ca="1">+IF(OFFSET('Sanitation Data'!$F$32,0,10*ROW('Sanitation Data'!F65))="","",OFFSET('Sanitation Data'!$F$32,0,10*ROW('Sanitation Data'!F65)))</f>
        <v/>
      </c>
      <c r="CZ71" s="400" t="str">
        <f ca="1">+IF(OFFSET('Sanitation Data'!$G$28,0,10*ROW('Sanitation Data'!G65))="","",OFFSET('Sanitation Data'!$G$28,0,10*ROW('Sanitation Data'!G65)))</f>
        <v/>
      </c>
      <c r="DA71" s="400" t="str">
        <f ca="1">+IF(OFFSET('Sanitation Data'!$G$29,0,10*ROW('Sanitation Data'!G65))="","",OFFSET('Sanitation Data'!$G$29,0,10*ROW('Sanitation Data'!G65)))</f>
        <v/>
      </c>
      <c r="DB71" s="400" t="str">
        <f ca="1">+IF(OFFSET('Sanitation Data'!$G$30,0,10*ROW('Sanitation Data'!G65))="","",OFFSET('Sanitation Data'!$G$30,0,10*ROW('Sanitation Data'!G65)))</f>
        <v/>
      </c>
      <c r="DC71" s="400" t="str">
        <f ca="1">+IF(OFFSET('Sanitation Data'!$G$31,0,10*ROW('Sanitation Data'!G65))="","",OFFSET('Sanitation Data'!$G$31,0,10*ROW('Sanitation Data'!G65)))</f>
        <v/>
      </c>
      <c r="DD71" s="400" t="str">
        <f ca="1">+IF(OFFSET('Sanitation Data'!$G$32,0,10*ROW('Sanitation Data'!G65))="","",OFFSET('Sanitation Data'!$G$32,0,10*ROW('Sanitation Data'!G65)))</f>
        <v/>
      </c>
      <c r="DE71" s="400" t="str">
        <f ca="1">+IF(OFFSET('Sanitation Data'!$H$28,0,10*ROW('Sanitation Data'!H65))="","",OFFSET('Sanitation Data'!$H$28,0,10*ROW('Sanitation Data'!H65)))</f>
        <v/>
      </c>
      <c r="DF71" s="400" t="str">
        <f ca="1">+IF(OFFSET('Sanitation Data'!$H$29,0,10*ROW('Sanitation Data'!H65))="","",OFFSET('Sanitation Data'!$H$29,0,10*ROW('Sanitation Data'!H65)))</f>
        <v/>
      </c>
      <c r="DG71" s="400" t="str">
        <f ca="1">+IF(OFFSET('Sanitation Data'!$H$30,0,10*ROW('Sanitation Data'!H65))="","",OFFSET('Sanitation Data'!$H$30,0,10*ROW('Sanitation Data'!H65)))</f>
        <v/>
      </c>
      <c r="DH71" s="400" t="str">
        <f ca="1">+IF(OFFSET('Sanitation Data'!$H$31,0,10*ROW('Sanitation Data'!H65))="","",OFFSET('Sanitation Data'!$H$31,0,10*ROW('Sanitation Data'!H65)))</f>
        <v/>
      </c>
      <c r="DI71" s="400" t="str">
        <f ca="1">+IF(OFFSET('Sanitation Data'!$H$32,0,10*ROW('Sanitation Data'!H65))="","",OFFSET('Sanitation Data'!$H$32,0,10*ROW('Sanitation Data'!H65)))</f>
        <v/>
      </c>
      <c r="DJ71" s="400" t="str">
        <f ca="1">+IF(OFFSET('Sanitation Data'!$I$28,0,10*ROW('Sanitation Data'!I65))="","",OFFSET('Sanitation Data'!$I$28,0,10*ROW('Sanitation Data'!I65)))</f>
        <v/>
      </c>
      <c r="DK71" s="400" t="str">
        <f ca="1">+IF(OFFSET('Sanitation Data'!$I$29,0,10*ROW('Sanitation Data'!I65))="","",OFFSET('Sanitation Data'!$I$29,0,10*ROW('Sanitation Data'!I65)))</f>
        <v/>
      </c>
      <c r="DL71" s="400" t="str">
        <f ca="1">+IF(OFFSET('Sanitation Data'!$I$30,0,10*ROW('Sanitation Data'!I65))="","",OFFSET('Sanitation Data'!$I$30,0,10*ROW('Sanitation Data'!I65)))</f>
        <v/>
      </c>
      <c r="DM71" s="400" t="str">
        <f ca="1">+IF(OFFSET('Sanitation Data'!$I$31,0,10*ROW('Sanitation Data'!I65))="","",OFFSET('Sanitation Data'!$I$31,0,10*ROW('Sanitation Data'!I65)))</f>
        <v/>
      </c>
      <c r="DN71" s="400" t="str">
        <f ca="1">+IF(OFFSET('Sanitation Data'!$I$32,0,10*ROW('Sanitation Data'!I65))="","",OFFSET('Sanitation Data'!$I$32,0,10*ROW('Sanitation Data'!I65)))</f>
        <v/>
      </c>
      <c r="DO71" s="400" t="str">
        <f ca="1">+IF(OFFSET('Hygiene Data'!$D$11,0,10*ROW('Hygiene Data'!D65))="","",OFFSET('Hygiene Data'!$D$11,0,10*ROW('Hygiene Data'!D65)))</f>
        <v/>
      </c>
      <c r="DP71" s="400" t="str">
        <f ca="1">+IF(OFFSET('Hygiene Data'!$D$12,0,10*ROW('Hygiene Data'!D65))="","",OFFSET('Hygiene Data'!$D$12,0,10*ROW('Hygiene Data'!D65)))</f>
        <v/>
      </c>
      <c r="DQ71" s="400" t="str">
        <f ca="1">+IF(OFFSET('Hygiene Data'!$D$13,0,10*ROW('Hygiene Data'!D65))="","",OFFSET('Hygiene Data'!$D$13,0,10*ROW('Hygiene Data'!D65)))</f>
        <v/>
      </c>
      <c r="DR71" s="400" t="str">
        <f ca="1">+IF(OFFSET('Hygiene Data'!$E$11,0,10*ROW('Hygiene Data'!E65))="","",OFFSET('Hygiene Data'!$E$11,0,10*ROW('Hygiene Data'!E65)))</f>
        <v/>
      </c>
      <c r="DS71" s="400" t="str">
        <f ca="1">+IF(OFFSET('Hygiene Data'!$E$12,0,10*ROW('Hygiene Data'!E65))="","",OFFSET('Hygiene Data'!$E$12,0,10*ROW('Hygiene Data'!E65)))</f>
        <v/>
      </c>
      <c r="DT71" s="400" t="str">
        <f ca="1">+IF(OFFSET('Hygiene Data'!$E$13,0,10*ROW('Hygiene Data'!E65))="","",OFFSET('Hygiene Data'!$E$13,0,10*ROW('Hygiene Data'!E65)))</f>
        <v/>
      </c>
      <c r="DU71" s="400" t="str">
        <f ca="1">+IF(OFFSET('Hygiene Data'!$F$11,0,10*ROW('Hygiene Data'!F65))="","",OFFSET('Hygiene Data'!$F$11,0,10*ROW('Hygiene Data'!F65)))</f>
        <v/>
      </c>
      <c r="DV71" s="400" t="str">
        <f ca="1">+IF(OFFSET('Hygiene Data'!$F$12,0,10*ROW('Hygiene Data'!F65))="","",OFFSET('Hygiene Data'!$F$12,0,10*ROW('Hygiene Data'!F65)))</f>
        <v/>
      </c>
      <c r="DW71" s="400" t="str">
        <f ca="1">+IF(OFFSET('Hygiene Data'!$F$13,0,10*ROW('Hygiene Data'!F65))="","",OFFSET('Hygiene Data'!$F$13,0,10*ROW('Hygiene Data'!F65)))</f>
        <v/>
      </c>
      <c r="DX71" s="400" t="str">
        <f ca="1">+IF(OFFSET('Hygiene Data'!$G$11,0,10*ROW('Hygiene Data'!G65))="","",OFFSET('Hygiene Data'!$G$11,0,10*ROW('Hygiene Data'!G65)))</f>
        <v/>
      </c>
      <c r="DY71" s="400" t="str">
        <f ca="1">+IF(OFFSET('Hygiene Data'!$G$12,0,10*ROW('Hygiene Data'!G65))="","",OFFSET('Hygiene Data'!$G$12,0,10*ROW('Hygiene Data'!G65)))</f>
        <v/>
      </c>
      <c r="DZ71" s="400" t="str">
        <f ca="1">+IF(OFFSET('Hygiene Data'!$G$13,0,10*ROW('Hygiene Data'!G65))="","",OFFSET('Hygiene Data'!$G$13,0,10*ROW('Hygiene Data'!G65)))</f>
        <v/>
      </c>
      <c r="EA71" s="400" t="str">
        <f ca="1">+IF(OFFSET('Hygiene Data'!$H$11,0,10*ROW('Hygiene Data'!H65))="","",OFFSET('Hygiene Data'!$H$11,0,10*ROW('Hygiene Data'!H65)))</f>
        <v/>
      </c>
      <c r="EB71" s="400" t="str">
        <f ca="1">+IF(OFFSET('Hygiene Data'!$H$12,0,10*ROW('Hygiene Data'!H65))="","",OFFSET('Hygiene Data'!$H$12,0,10*ROW('Hygiene Data'!H65)))</f>
        <v/>
      </c>
      <c r="EC71" s="400" t="str">
        <f ca="1">+IF(OFFSET('Hygiene Data'!$H$13,0,10*ROW('Hygiene Data'!H65))="","",OFFSET('Hygiene Data'!$H$13,0,10*ROW('Hygiene Data'!H65)))</f>
        <v/>
      </c>
      <c r="ED71" s="400" t="str">
        <f ca="1">+IF(OFFSET('Hygiene Data'!$I$11,0,10*ROW('Hygiene Data'!I65))="","",OFFSET('Hygiene Data'!$I$11,0,10*ROW('Hygiene Data'!I65)))</f>
        <v/>
      </c>
      <c r="EE71" s="400" t="str">
        <f ca="1">+IF(OFFSET('Hygiene Data'!$I$12,0,10*ROW('Hygiene Data'!I65))="","",OFFSET('Hygiene Data'!$I$12,0,10*ROW('Hygiene Data'!I65)))</f>
        <v/>
      </c>
      <c r="EF71" s="400" t="str">
        <f ca="1">+IF(OFFSET('Hygiene Data'!$I$13,0,10*ROW('Hygiene Data'!I65))="","",OFFSET('Hygiene Data'!$I$13,0,10*ROW('Hygiene Data'!I65)))</f>
        <v/>
      </c>
    </row>
    <row r="72" spans="1:136" x14ac:dyDescent="0.25">
      <c r="A72" s="509" t="str">
        <f ca="1">+IF(OFFSET('Water Data'!$B$2,0,10*ROW('Water Data'!E66))="","",OFFSET('Water Data'!$B$2,0,10*ROW('Water Data'!E66)))</f>
        <v/>
      </c>
      <c r="B72" s="50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36" t="str">
        <f t="shared" ca="1" si="1"/>
        <v/>
      </c>
      <c r="D72" s="53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3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3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3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3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3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3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3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3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3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3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3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3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3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3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3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3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3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3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3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3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3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3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3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3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3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3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3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3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3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3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3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3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3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3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3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3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3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3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3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3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3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3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3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3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3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3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3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3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1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3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3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3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3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3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3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3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3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3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3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3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3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3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3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3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3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400" t="str">
        <f ca="1">+IF(OFFSET('Water Data'!$D$27,0,10*ROW('Water Data'!D66))="","",OFFSET('Water Data'!$D$27,0,10*ROW('Water Data'!D66)))</f>
        <v/>
      </c>
      <c r="BT72" s="400" t="str">
        <f ca="1">+IF(OFFSET('Water Data'!$D$28,0,10*ROW('Water Data'!D66))="","",OFFSET('Water Data'!$D$28,0,10*ROW('Water Data'!D66)))</f>
        <v/>
      </c>
      <c r="BU72" s="400" t="str">
        <f ca="1">+IF(OFFSET('Water Data'!$D$29,0,10*ROW('Water Data'!D66))="","",OFFSET('Water Data'!$D$29,0,10*ROW('Water Data'!D66)))</f>
        <v/>
      </c>
      <c r="BV72" s="400" t="str">
        <f ca="1">+IF(OFFSET('Water Data'!$E$27,0,10*ROW('Water Data'!E66))="","",OFFSET('Water Data'!$E$27,0,10*ROW('Water Data'!E66)))</f>
        <v/>
      </c>
      <c r="BW72" s="400" t="str">
        <f ca="1">+IF(OFFSET('Water Data'!$E$28,0,10*ROW('Water Data'!E66))="","",OFFSET('Water Data'!$E$28,0,10*ROW('Water Data'!E66)))</f>
        <v/>
      </c>
      <c r="BX72" s="400" t="str">
        <f ca="1">+IF(OFFSET('Water Data'!$E$29,0,10*ROW('Water Data'!E66))="","",OFFSET('Water Data'!$E$29,0,10*ROW('Water Data'!E66)))</f>
        <v/>
      </c>
      <c r="BY72" s="400" t="str">
        <f ca="1">+IF(OFFSET('Water Data'!$F$27,0,10*ROW('Water Data'!F66))="","",OFFSET('Water Data'!$F$27,0,10*ROW('Water Data'!F66)))</f>
        <v/>
      </c>
      <c r="BZ72" s="400" t="str">
        <f ca="1">+IF(OFFSET('Water Data'!$F$28,0,10*ROW('Water Data'!F66))="","",OFFSET('Water Data'!$F$28,0,10*ROW('Water Data'!F66)))</f>
        <v/>
      </c>
      <c r="CA72" s="400" t="str">
        <f ca="1">+IF(OFFSET('Water Data'!$F$29,0,10*ROW('Water Data'!F66))="","",OFFSET('Water Data'!$F$29,0,10*ROW('Water Data'!F66)))</f>
        <v/>
      </c>
      <c r="CB72" s="400" t="str">
        <f ca="1">+IF(OFFSET('Water Data'!$G$27,0,10*ROW('Water Data'!G66))="","",OFFSET('Water Data'!$G$27,0,10*ROW('Water Data'!G66)))</f>
        <v/>
      </c>
      <c r="CC72" s="400" t="str">
        <f ca="1">+IF(OFFSET('Water Data'!$G$28,0,10*ROW('Water Data'!G66))="","",OFFSET('Water Data'!$G$28,0,10*ROW('Water Data'!G66)))</f>
        <v/>
      </c>
      <c r="CD72" s="400" t="str">
        <f ca="1">+IF(OFFSET('Water Data'!$G$29,0,10*ROW('Water Data'!G66))="","",OFFSET('Water Data'!$G$29,0,10*ROW('Water Data'!G66)))</f>
        <v/>
      </c>
      <c r="CE72" s="400" t="str">
        <f ca="1">+IF(OFFSET('Water Data'!$H$27,0,10*ROW('Water Data'!H66))="","",OFFSET('Water Data'!$H$27,0,10*ROW('Water Data'!H66)))</f>
        <v/>
      </c>
      <c r="CF72" s="400" t="str">
        <f ca="1">+IF(OFFSET('Water Data'!$H$28,0,10*ROW('Water Data'!H66))="","",OFFSET('Water Data'!$H$28,0,10*ROW('Water Data'!H66)))</f>
        <v/>
      </c>
      <c r="CG72" s="400" t="str">
        <f ca="1">+IF(OFFSET('Water Data'!$H$29,0,10*ROW('Water Data'!H66))="","",OFFSET('Water Data'!$H$29,0,10*ROW('Water Data'!H66)))</f>
        <v/>
      </c>
      <c r="CH72" s="400" t="str">
        <f ca="1">+IF(OFFSET('Water Data'!$I$27,0,10*ROW('Water Data'!I66))="","",OFFSET('Water Data'!$I$27,0,10*ROW('Water Data'!I66)))</f>
        <v/>
      </c>
      <c r="CI72" s="400" t="str">
        <f ca="1">+IF(OFFSET('Water Data'!$I$28,0,10*ROW('Water Data'!I66))="","",OFFSET('Water Data'!$I$28,0,10*ROW('Water Data'!I66)))</f>
        <v/>
      </c>
      <c r="CJ72" s="400" t="str">
        <f ca="1">+IF(OFFSET('Water Data'!$I$29,0,10*ROW('Water Data'!I66))="","",OFFSET('Water Data'!$I$29,0,10*ROW('Water Data'!I66)))</f>
        <v/>
      </c>
      <c r="CK72" s="400" t="str">
        <f ca="1">+IF(OFFSET('Sanitation Data'!$D$28,0,10*ROW('Sanitation Data'!D66))="","",OFFSET('Sanitation Data'!$D$28,0,10*ROW('Sanitation Data'!D66)))</f>
        <v/>
      </c>
      <c r="CL72" s="400" t="str">
        <f ca="1">+IF(OFFSET('Sanitation Data'!$D$29,0,10*ROW('Sanitation Data'!D66))="","",OFFSET('Sanitation Data'!$D$29,0,10*ROW('Sanitation Data'!D66)))</f>
        <v/>
      </c>
      <c r="CM72" s="400" t="str">
        <f ca="1">+IF(OFFSET('Sanitation Data'!$D$30,0,10*ROW('Sanitation Data'!D66))="","",OFFSET('Sanitation Data'!$D$30,0,10*ROW('Sanitation Data'!D66)))</f>
        <v/>
      </c>
      <c r="CN72" s="400" t="str">
        <f ca="1">+IF(OFFSET('Sanitation Data'!$D$31,0,10*ROW('Sanitation Data'!D66))="","",OFFSET('Sanitation Data'!$D$31,0,10*ROW('Sanitation Data'!D66)))</f>
        <v/>
      </c>
      <c r="CO72" s="400" t="str">
        <f ca="1">+IF(OFFSET('Sanitation Data'!$D$32,0,10*ROW('Sanitation Data'!D66))="","",OFFSET('Sanitation Data'!$D$32,0,10*ROW('Sanitation Data'!D66)))</f>
        <v/>
      </c>
      <c r="CP72" s="400" t="str">
        <f ca="1">+IF(OFFSET('Sanitation Data'!$E$28,0,10*ROW('Sanitation Data'!E66))="","",OFFSET('Sanitation Data'!$E$28,0,10*ROW('Sanitation Data'!E66)))</f>
        <v/>
      </c>
      <c r="CQ72" s="400" t="str">
        <f ca="1">+IF(OFFSET('Sanitation Data'!$E$29,0,10*ROW('Sanitation Data'!E66))="","",OFFSET('Sanitation Data'!$E$29,0,10*ROW('Sanitation Data'!E66)))</f>
        <v/>
      </c>
      <c r="CR72" s="400" t="str">
        <f ca="1">+IF(OFFSET('Sanitation Data'!$E$30,0,10*ROW('Sanitation Data'!E66))="","",OFFSET('Sanitation Data'!$E$30,0,10*ROW('Sanitation Data'!E66)))</f>
        <v/>
      </c>
      <c r="CS72" s="400" t="str">
        <f ca="1">+IF(OFFSET('Sanitation Data'!$E$31,0,10*ROW('Sanitation Data'!E66))="","",OFFSET('Sanitation Data'!$E$31,0,10*ROW('Sanitation Data'!E66)))</f>
        <v/>
      </c>
      <c r="CT72" s="400" t="str">
        <f ca="1">+IF(OFFSET('Sanitation Data'!$E$32,0,10*ROW('Sanitation Data'!E66))="","",OFFSET('Sanitation Data'!$E$32,0,10*ROW('Sanitation Data'!E66)))</f>
        <v/>
      </c>
      <c r="CU72" s="400" t="str">
        <f ca="1">+IF(OFFSET('Sanitation Data'!$F$28,0,10*ROW('Sanitation Data'!F66))="","",OFFSET('Sanitation Data'!$F$28,0,10*ROW('Sanitation Data'!F66)))</f>
        <v/>
      </c>
      <c r="CV72" s="400" t="str">
        <f ca="1">+IF(OFFSET('Sanitation Data'!$F$29,0,10*ROW('Sanitation Data'!F66))="","",OFFSET('Sanitation Data'!$F$29,0,10*ROW('Sanitation Data'!F66)))</f>
        <v/>
      </c>
      <c r="CW72" s="400" t="str">
        <f ca="1">+IF(OFFSET('Sanitation Data'!$F$30,0,10*ROW('Sanitation Data'!F66))="","",OFFSET('Sanitation Data'!$F$30,0,10*ROW('Sanitation Data'!F66)))</f>
        <v/>
      </c>
      <c r="CX72" s="400" t="str">
        <f ca="1">+IF(OFFSET('Sanitation Data'!$F$31,0,10*ROW('Sanitation Data'!F66))="","",OFFSET('Sanitation Data'!$F$31,0,10*ROW('Sanitation Data'!F66)))</f>
        <v/>
      </c>
      <c r="CY72" s="400" t="str">
        <f ca="1">+IF(OFFSET('Sanitation Data'!$F$32,0,10*ROW('Sanitation Data'!F66))="","",OFFSET('Sanitation Data'!$F$32,0,10*ROW('Sanitation Data'!F66)))</f>
        <v/>
      </c>
      <c r="CZ72" s="400" t="str">
        <f ca="1">+IF(OFFSET('Sanitation Data'!$G$28,0,10*ROW('Sanitation Data'!G66))="","",OFFSET('Sanitation Data'!$G$28,0,10*ROW('Sanitation Data'!G66)))</f>
        <v/>
      </c>
      <c r="DA72" s="400" t="str">
        <f ca="1">+IF(OFFSET('Sanitation Data'!$G$29,0,10*ROW('Sanitation Data'!G66))="","",OFFSET('Sanitation Data'!$G$29,0,10*ROW('Sanitation Data'!G66)))</f>
        <v/>
      </c>
      <c r="DB72" s="400" t="str">
        <f ca="1">+IF(OFFSET('Sanitation Data'!$G$30,0,10*ROW('Sanitation Data'!G66))="","",OFFSET('Sanitation Data'!$G$30,0,10*ROW('Sanitation Data'!G66)))</f>
        <v/>
      </c>
      <c r="DC72" s="400" t="str">
        <f ca="1">+IF(OFFSET('Sanitation Data'!$G$31,0,10*ROW('Sanitation Data'!G66))="","",OFFSET('Sanitation Data'!$G$31,0,10*ROW('Sanitation Data'!G66)))</f>
        <v/>
      </c>
      <c r="DD72" s="400" t="str">
        <f ca="1">+IF(OFFSET('Sanitation Data'!$G$32,0,10*ROW('Sanitation Data'!G66))="","",OFFSET('Sanitation Data'!$G$32,0,10*ROW('Sanitation Data'!G66)))</f>
        <v/>
      </c>
      <c r="DE72" s="400" t="str">
        <f ca="1">+IF(OFFSET('Sanitation Data'!$H$28,0,10*ROW('Sanitation Data'!H66))="","",OFFSET('Sanitation Data'!$H$28,0,10*ROW('Sanitation Data'!H66)))</f>
        <v/>
      </c>
      <c r="DF72" s="400" t="str">
        <f ca="1">+IF(OFFSET('Sanitation Data'!$H$29,0,10*ROW('Sanitation Data'!H66))="","",OFFSET('Sanitation Data'!$H$29,0,10*ROW('Sanitation Data'!H66)))</f>
        <v/>
      </c>
      <c r="DG72" s="400" t="str">
        <f ca="1">+IF(OFFSET('Sanitation Data'!$H$30,0,10*ROW('Sanitation Data'!H66))="","",OFFSET('Sanitation Data'!$H$30,0,10*ROW('Sanitation Data'!H66)))</f>
        <v/>
      </c>
      <c r="DH72" s="400" t="str">
        <f ca="1">+IF(OFFSET('Sanitation Data'!$H$31,0,10*ROW('Sanitation Data'!H66))="","",OFFSET('Sanitation Data'!$H$31,0,10*ROW('Sanitation Data'!H66)))</f>
        <v/>
      </c>
      <c r="DI72" s="400" t="str">
        <f ca="1">+IF(OFFSET('Sanitation Data'!$H$32,0,10*ROW('Sanitation Data'!H66))="","",OFFSET('Sanitation Data'!$H$32,0,10*ROW('Sanitation Data'!H66)))</f>
        <v/>
      </c>
      <c r="DJ72" s="400" t="str">
        <f ca="1">+IF(OFFSET('Sanitation Data'!$I$28,0,10*ROW('Sanitation Data'!I66))="","",OFFSET('Sanitation Data'!$I$28,0,10*ROW('Sanitation Data'!I66)))</f>
        <v/>
      </c>
      <c r="DK72" s="400" t="str">
        <f ca="1">+IF(OFFSET('Sanitation Data'!$I$29,0,10*ROW('Sanitation Data'!I66))="","",OFFSET('Sanitation Data'!$I$29,0,10*ROW('Sanitation Data'!I66)))</f>
        <v/>
      </c>
      <c r="DL72" s="400" t="str">
        <f ca="1">+IF(OFFSET('Sanitation Data'!$I$30,0,10*ROW('Sanitation Data'!I66))="","",OFFSET('Sanitation Data'!$I$30,0,10*ROW('Sanitation Data'!I66)))</f>
        <v/>
      </c>
      <c r="DM72" s="400" t="str">
        <f ca="1">+IF(OFFSET('Sanitation Data'!$I$31,0,10*ROW('Sanitation Data'!I66))="","",OFFSET('Sanitation Data'!$I$31,0,10*ROW('Sanitation Data'!I66)))</f>
        <v/>
      </c>
      <c r="DN72" s="400" t="str">
        <f ca="1">+IF(OFFSET('Sanitation Data'!$I$32,0,10*ROW('Sanitation Data'!I66))="","",OFFSET('Sanitation Data'!$I$32,0,10*ROW('Sanitation Data'!I66)))</f>
        <v/>
      </c>
      <c r="DO72" s="400" t="str">
        <f ca="1">+IF(OFFSET('Hygiene Data'!$D$11,0,10*ROW('Hygiene Data'!D66))="","",OFFSET('Hygiene Data'!$D$11,0,10*ROW('Hygiene Data'!D66)))</f>
        <v/>
      </c>
      <c r="DP72" s="400" t="str">
        <f ca="1">+IF(OFFSET('Hygiene Data'!$D$12,0,10*ROW('Hygiene Data'!D66))="","",OFFSET('Hygiene Data'!$D$12,0,10*ROW('Hygiene Data'!D66)))</f>
        <v/>
      </c>
      <c r="DQ72" s="400" t="str">
        <f ca="1">+IF(OFFSET('Hygiene Data'!$D$13,0,10*ROW('Hygiene Data'!D66))="","",OFFSET('Hygiene Data'!$D$13,0,10*ROW('Hygiene Data'!D66)))</f>
        <v/>
      </c>
      <c r="DR72" s="400" t="str">
        <f ca="1">+IF(OFFSET('Hygiene Data'!$E$11,0,10*ROW('Hygiene Data'!E66))="","",OFFSET('Hygiene Data'!$E$11,0,10*ROW('Hygiene Data'!E66)))</f>
        <v/>
      </c>
      <c r="DS72" s="400" t="str">
        <f ca="1">+IF(OFFSET('Hygiene Data'!$E$12,0,10*ROW('Hygiene Data'!E66))="","",OFFSET('Hygiene Data'!$E$12,0,10*ROW('Hygiene Data'!E66)))</f>
        <v/>
      </c>
      <c r="DT72" s="400" t="str">
        <f ca="1">+IF(OFFSET('Hygiene Data'!$E$13,0,10*ROW('Hygiene Data'!E66))="","",OFFSET('Hygiene Data'!$E$13,0,10*ROW('Hygiene Data'!E66)))</f>
        <v/>
      </c>
      <c r="DU72" s="400" t="str">
        <f ca="1">+IF(OFFSET('Hygiene Data'!$F$11,0,10*ROW('Hygiene Data'!F66))="","",OFFSET('Hygiene Data'!$F$11,0,10*ROW('Hygiene Data'!F66)))</f>
        <v/>
      </c>
      <c r="DV72" s="400" t="str">
        <f ca="1">+IF(OFFSET('Hygiene Data'!$F$12,0,10*ROW('Hygiene Data'!F66))="","",OFFSET('Hygiene Data'!$F$12,0,10*ROW('Hygiene Data'!F66)))</f>
        <v/>
      </c>
      <c r="DW72" s="400" t="str">
        <f ca="1">+IF(OFFSET('Hygiene Data'!$F$13,0,10*ROW('Hygiene Data'!F66))="","",OFFSET('Hygiene Data'!$F$13,0,10*ROW('Hygiene Data'!F66)))</f>
        <v/>
      </c>
      <c r="DX72" s="400" t="str">
        <f ca="1">+IF(OFFSET('Hygiene Data'!$G$11,0,10*ROW('Hygiene Data'!G66))="","",OFFSET('Hygiene Data'!$G$11,0,10*ROW('Hygiene Data'!G66)))</f>
        <v/>
      </c>
      <c r="DY72" s="400" t="str">
        <f ca="1">+IF(OFFSET('Hygiene Data'!$G$12,0,10*ROW('Hygiene Data'!G66))="","",OFFSET('Hygiene Data'!$G$12,0,10*ROW('Hygiene Data'!G66)))</f>
        <v/>
      </c>
      <c r="DZ72" s="400" t="str">
        <f ca="1">+IF(OFFSET('Hygiene Data'!$G$13,0,10*ROW('Hygiene Data'!G66))="","",OFFSET('Hygiene Data'!$G$13,0,10*ROW('Hygiene Data'!G66)))</f>
        <v/>
      </c>
      <c r="EA72" s="400" t="str">
        <f ca="1">+IF(OFFSET('Hygiene Data'!$H$11,0,10*ROW('Hygiene Data'!H66))="","",OFFSET('Hygiene Data'!$H$11,0,10*ROW('Hygiene Data'!H66)))</f>
        <v/>
      </c>
      <c r="EB72" s="400" t="str">
        <f ca="1">+IF(OFFSET('Hygiene Data'!$H$12,0,10*ROW('Hygiene Data'!H66))="","",OFFSET('Hygiene Data'!$H$12,0,10*ROW('Hygiene Data'!H66)))</f>
        <v/>
      </c>
      <c r="EC72" s="400" t="str">
        <f ca="1">+IF(OFFSET('Hygiene Data'!$H$13,0,10*ROW('Hygiene Data'!H66))="","",OFFSET('Hygiene Data'!$H$13,0,10*ROW('Hygiene Data'!H66)))</f>
        <v/>
      </c>
      <c r="ED72" s="400" t="str">
        <f ca="1">+IF(OFFSET('Hygiene Data'!$I$11,0,10*ROW('Hygiene Data'!I66))="","",OFFSET('Hygiene Data'!$I$11,0,10*ROW('Hygiene Data'!I66)))</f>
        <v/>
      </c>
      <c r="EE72" s="400" t="str">
        <f ca="1">+IF(OFFSET('Hygiene Data'!$I$12,0,10*ROW('Hygiene Data'!I66))="","",OFFSET('Hygiene Data'!$I$12,0,10*ROW('Hygiene Data'!I66)))</f>
        <v/>
      </c>
      <c r="EF72" s="400" t="str">
        <f ca="1">+IF(OFFSET('Hygiene Data'!$I$13,0,10*ROW('Hygiene Data'!I66))="","",OFFSET('Hygiene Data'!$I$13,0,10*ROW('Hygiene Data'!I66)))</f>
        <v/>
      </c>
    </row>
    <row r="73" spans="1:136" x14ac:dyDescent="0.25">
      <c r="A73" s="509" t="str">
        <f ca="1">+IF(OFFSET('Water Data'!$B$2,0,10*ROW('Water Data'!E67))="","",OFFSET('Water Data'!$B$2,0,10*ROW('Water Data'!E67)))</f>
        <v/>
      </c>
      <c r="B73" s="50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36" t="str">
        <f t="shared" ca="1" si="1"/>
        <v/>
      </c>
      <c r="D73" s="53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3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3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3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3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3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3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3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3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3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3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3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3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3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3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3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3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3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3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3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3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3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3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3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3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3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3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3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3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3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3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3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3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3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3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3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3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3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3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3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3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3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3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3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3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3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3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3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3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1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3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3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3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3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3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3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3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3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3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3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3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3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3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3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3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3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400" t="str">
        <f ca="1">+IF(OFFSET('Water Data'!$D$27,0,10*ROW('Water Data'!D67))="","",OFFSET('Water Data'!$D$27,0,10*ROW('Water Data'!D67)))</f>
        <v/>
      </c>
      <c r="BT73" s="400" t="str">
        <f ca="1">+IF(OFFSET('Water Data'!$D$28,0,10*ROW('Water Data'!D67))="","",OFFSET('Water Data'!$D$28,0,10*ROW('Water Data'!D67)))</f>
        <v/>
      </c>
      <c r="BU73" s="400" t="str">
        <f ca="1">+IF(OFFSET('Water Data'!$D$29,0,10*ROW('Water Data'!D67))="","",OFFSET('Water Data'!$D$29,0,10*ROW('Water Data'!D67)))</f>
        <v/>
      </c>
      <c r="BV73" s="400" t="str">
        <f ca="1">+IF(OFFSET('Water Data'!$E$27,0,10*ROW('Water Data'!E67))="","",OFFSET('Water Data'!$E$27,0,10*ROW('Water Data'!E67)))</f>
        <v/>
      </c>
      <c r="BW73" s="400" t="str">
        <f ca="1">+IF(OFFSET('Water Data'!$E$28,0,10*ROW('Water Data'!E67))="","",OFFSET('Water Data'!$E$28,0,10*ROW('Water Data'!E67)))</f>
        <v/>
      </c>
      <c r="BX73" s="400" t="str">
        <f ca="1">+IF(OFFSET('Water Data'!$E$29,0,10*ROW('Water Data'!E67))="","",OFFSET('Water Data'!$E$29,0,10*ROW('Water Data'!E67)))</f>
        <v/>
      </c>
      <c r="BY73" s="400" t="str">
        <f ca="1">+IF(OFFSET('Water Data'!$F$27,0,10*ROW('Water Data'!F67))="","",OFFSET('Water Data'!$F$27,0,10*ROW('Water Data'!F67)))</f>
        <v/>
      </c>
      <c r="BZ73" s="400" t="str">
        <f ca="1">+IF(OFFSET('Water Data'!$F$28,0,10*ROW('Water Data'!F67))="","",OFFSET('Water Data'!$F$28,0,10*ROW('Water Data'!F67)))</f>
        <v/>
      </c>
      <c r="CA73" s="400" t="str">
        <f ca="1">+IF(OFFSET('Water Data'!$F$29,0,10*ROW('Water Data'!F67))="","",OFFSET('Water Data'!$F$29,0,10*ROW('Water Data'!F67)))</f>
        <v/>
      </c>
      <c r="CB73" s="400" t="str">
        <f ca="1">+IF(OFFSET('Water Data'!$G$27,0,10*ROW('Water Data'!G67))="","",OFFSET('Water Data'!$G$27,0,10*ROW('Water Data'!G67)))</f>
        <v/>
      </c>
      <c r="CC73" s="400" t="str">
        <f ca="1">+IF(OFFSET('Water Data'!$G$28,0,10*ROW('Water Data'!G67))="","",OFFSET('Water Data'!$G$28,0,10*ROW('Water Data'!G67)))</f>
        <v/>
      </c>
      <c r="CD73" s="400" t="str">
        <f ca="1">+IF(OFFSET('Water Data'!$G$29,0,10*ROW('Water Data'!G67))="","",OFFSET('Water Data'!$G$29,0,10*ROW('Water Data'!G67)))</f>
        <v/>
      </c>
      <c r="CE73" s="400" t="str">
        <f ca="1">+IF(OFFSET('Water Data'!$H$27,0,10*ROW('Water Data'!H67))="","",OFFSET('Water Data'!$H$27,0,10*ROW('Water Data'!H67)))</f>
        <v/>
      </c>
      <c r="CF73" s="400" t="str">
        <f ca="1">+IF(OFFSET('Water Data'!$H$28,0,10*ROW('Water Data'!H67))="","",OFFSET('Water Data'!$H$28,0,10*ROW('Water Data'!H67)))</f>
        <v/>
      </c>
      <c r="CG73" s="400" t="str">
        <f ca="1">+IF(OFFSET('Water Data'!$H$29,0,10*ROW('Water Data'!H67))="","",OFFSET('Water Data'!$H$29,0,10*ROW('Water Data'!H67)))</f>
        <v/>
      </c>
      <c r="CH73" s="400" t="str">
        <f ca="1">+IF(OFFSET('Water Data'!$I$27,0,10*ROW('Water Data'!I67))="","",OFFSET('Water Data'!$I$27,0,10*ROW('Water Data'!I67)))</f>
        <v/>
      </c>
      <c r="CI73" s="400" t="str">
        <f ca="1">+IF(OFFSET('Water Data'!$I$28,0,10*ROW('Water Data'!I67))="","",OFFSET('Water Data'!$I$28,0,10*ROW('Water Data'!I67)))</f>
        <v/>
      </c>
      <c r="CJ73" s="400" t="str">
        <f ca="1">+IF(OFFSET('Water Data'!$I$29,0,10*ROW('Water Data'!I67))="","",OFFSET('Water Data'!$I$29,0,10*ROW('Water Data'!I67)))</f>
        <v/>
      </c>
      <c r="CK73" s="400" t="str">
        <f ca="1">+IF(OFFSET('Sanitation Data'!$D$28,0,10*ROW('Sanitation Data'!D67))="","",OFFSET('Sanitation Data'!$D$28,0,10*ROW('Sanitation Data'!D67)))</f>
        <v/>
      </c>
      <c r="CL73" s="400" t="str">
        <f ca="1">+IF(OFFSET('Sanitation Data'!$D$29,0,10*ROW('Sanitation Data'!D67))="","",OFFSET('Sanitation Data'!$D$29,0,10*ROW('Sanitation Data'!D67)))</f>
        <v/>
      </c>
      <c r="CM73" s="400" t="str">
        <f ca="1">+IF(OFFSET('Sanitation Data'!$D$30,0,10*ROW('Sanitation Data'!D67))="","",OFFSET('Sanitation Data'!$D$30,0,10*ROW('Sanitation Data'!D67)))</f>
        <v/>
      </c>
      <c r="CN73" s="400" t="str">
        <f ca="1">+IF(OFFSET('Sanitation Data'!$D$31,0,10*ROW('Sanitation Data'!D67))="","",OFFSET('Sanitation Data'!$D$31,0,10*ROW('Sanitation Data'!D67)))</f>
        <v/>
      </c>
      <c r="CO73" s="400" t="str">
        <f ca="1">+IF(OFFSET('Sanitation Data'!$D$32,0,10*ROW('Sanitation Data'!D67))="","",OFFSET('Sanitation Data'!$D$32,0,10*ROW('Sanitation Data'!D67)))</f>
        <v/>
      </c>
      <c r="CP73" s="400" t="str">
        <f ca="1">+IF(OFFSET('Sanitation Data'!$E$28,0,10*ROW('Sanitation Data'!E67))="","",OFFSET('Sanitation Data'!$E$28,0,10*ROW('Sanitation Data'!E67)))</f>
        <v/>
      </c>
      <c r="CQ73" s="400" t="str">
        <f ca="1">+IF(OFFSET('Sanitation Data'!$E$29,0,10*ROW('Sanitation Data'!E67))="","",OFFSET('Sanitation Data'!$E$29,0,10*ROW('Sanitation Data'!E67)))</f>
        <v/>
      </c>
      <c r="CR73" s="400" t="str">
        <f ca="1">+IF(OFFSET('Sanitation Data'!$E$30,0,10*ROW('Sanitation Data'!E67))="","",OFFSET('Sanitation Data'!$E$30,0,10*ROW('Sanitation Data'!E67)))</f>
        <v/>
      </c>
      <c r="CS73" s="400" t="str">
        <f ca="1">+IF(OFFSET('Sanitation Data'!$E$31,0,10*ROW('Sanitation Data'!E67))="","",OFFSET('Sanitation Data'!$E$31,0,10*ROW('Sanitation Data'!E67)))</f>
        <v/>
      </c>
      <c r="CT73" s="400" t="str">
        <f ca="1">+IF(OFFSET('Sanitation Data'!$E$32,0,10*ROW('Sanitation Data'!E67))="","",OFFSET('Sanitation Data'!$E$32,0,10*ROW('Sanitation Data'!E67)))</f>
        <v/>
      </c>
      <c r="CU73" s="400" t="str">
        <f ca="1">+IF(OFFSET('Sanitation Data'!$F$28,0,10*ROW('Sanitation Data'!F67))="","",OFFSET('Sanitation Data'!$F$28,0,10*ROW('Sanitation Data'!F67)))</f>
        <v/>
      </c>
      <c r="CV73" s="400" t="str">
        <f ca="1">+IF(OFFSET('Sanitation Data'!$F$29,0,10*ROW('Sanitation Data'!F67))="","",OFFSET('Sanitation Data'!$F$29,0,10*ROW('Sanitation Data'!F67)))</f>
        <v/>
      </c>
      <c r="CW73" s="400" t="str">
        <f ca="1">+IF(OFFSET('Sanitation Data'!$F$30,0,10*ROW('Sanitation Data'!F67))="","",OFFSET('Sanitation Data'!$F$30,0,10*ROW('Sanitation Data'!F67)))</f>
        <v/>
      </c>
      <c r="CX73" s="400" t="str">
        <f ca="1">+IF(OFFSET('Sanitation Data'!$F$31,0,10*ROW('Sanitation Data'!F67))="","",OFFSET('Sanitation Data'!$F$31,0,10*ROW('Sanitation Data'!F67)))</f>
        <v/>
      </c>
      <c r="CY73" s="400" t="str">
        <f ca="1">+IF(OFFSET('Sanitation Data'!$F$32,0,10*ROW('Sanitation Data'!F67))="","",OFFSET('Sanitation Data'!$F$32,0,10*ROW('Sanitation Data'!F67)))</f>
        <v/>
      </c>
      <c r="CZ73" s="400" t="str">
        <f ca="1">+IF(OFFSET('Sanitation Data'!$G$28,0,10*ROW('Sanitation Data'!G67))="","",OFFSET('Sanitation Data'!$G$28,0,10*ROW('Sanitation Data'!G67)))</f>
        <v/>
      </c>
      <c r="DA73" s="400" t="str">
        <f ca="1">+IF(OFFSET('Sanitation Data'!$G$29,0,10*ROW('Sanitation Data'!G67))="","",OFFSET('Sanitation Data'!$G$29,0,10*ROW('Sanitation Data'!G67)))</f>
        <v/>
      </c>
      <c r="DB73" s="400" t="str">
        <f ca="1">+IF(OFFSET('Sanitation Data'!$G$30,0,10*ROW('Sanitation Data'!G67))="","",OFFSET('Sanitation Data'!$G$30,0,10*ROW('Sanitation Data'!G67)))</f>
        <v/>
      </c>
      <c r="DC73" s="400" t="str">
        <f ca="1">+IF(OFFSET('Sanitation Data'!$G$31,0,10*ROW('Sanitation Data'!G67))="","",OFFSET('Sanitation Data'!$G$31,0,10*ROW('Sanitation Data'!G67)))</f>
        <v/>
      </c>
      <c r="DD73" s="400" t="str">
        <f ca="1">+IF(OFFSET('Sanitation Data'!$G$32,0,10*ROW('Sanitation Data'!G67))="","",OFFSET('Sanitation Data'!$G$32,0,10*ROW('Sanitation Data'!G67)))</f>
        <v/>
      </c>
      <c r="DE73" s="400" t="str">
        <f ca="1">+IF(OFFSET('Sanitation Data'!$H$28,0,10*ROW('Sanitation Data'!H67))="","",OFFSET('Sanitation Data'!$H$28,0,10*ROW('Sanitation Data'!H67)))</f>
        <v/>
      </c>
      <c r="DF73" s="400" t="str">
        <f ca="1">+IF(OFFSET('Sanitation Data'!$H$29,0,10*ROW('Sanitation Data'!H67))="","",OFFSET('Sanitation Data'!$H$29,0,10*ROW('Sanitation Data'!H67)))</f>
        <v/>
      </c>
      <c r="DG73" s="400" t="str">
        <f ca="1">+IF(OFFSET('Sanitation Data'!$H$30,0,10*ROW('Sanitation Data'!H67))="","",OFFSET('Sanitation Data'!$H$30,0,10*ROW('Sanitation Data'!H67)))</f>
        <v/>
      </c>
      <c r="DH73" s="400" t="str">
        <f ca="1">+IF(OFFSET('Sanitation Data'!$H$31,0,10*ROW('Sanitation Data'!H67))="","",OFFSET('Sanitation Data'!$H$31,0,10*ROW('Sanitation Data'!H67)))</f>
        <v/>
      </c>
      <c r="DI73" s="400" t="str">
        <f ca="1">+IF(OFFSET('Sanitation Data'!$H$32,0,10*ROW('Sanitation Data'!H67))="","",OFFSET('Sanitation Data'!$H$32,0,10*ROW('Sanitation Data'!H67)))</f>
        <v/>
      </c>
      <c r="DJ73" s="400" t="str">
        <f ca="1">+IF(OFFSET('Sanitation Data'!$I$28,0,10*ROW('Sanitation Data'!I67))="","",OFFSET('Sanitation Data'!$I$28,0,10*ROW('Sanitation Data'!I67)))</f>
        <v/>
      </c>
      <c r="DK73" s="400" t="str">
        <f ca="1">+IF(OFFSET('Sanitation Data'!$I$29,0,10*ROW('Sanitation Data'!I67))="","",OFFSET('Sanitation Data'!$I$29,0,10*ROW('Sanitation Data'!I67)))</f>
        <v/>
      </c>
      <c r="DL73" s="400" t="str">
        <f ca="1">+IF(OFFSET('Sanitation Data'!$I$30,0,10*ROW('Sanitation Data'!I67))="","",OFFSET('Sanitation Data'!$I$30,0,10*ROW('Sanitation Data'!I67)))</f>
        <v/>
      </c>
      <c r="DM73" s="400" t="str">
        <f ca="1">+IF(OFFSET('Sanitation Data'!$I$31,0,10*ROW('Sanitation Data'!I67))="","",OFFSET('Sanitation Data'!$I$31,0,10*ROW('Sanitation Data'!I67)))</f>
        <v/>
      </c>
      <c r="DN73" s="400" t="str">
        <f ca="1">+IF(OFFSET('Sanitation Data'!$I$32,0,10*ROW('Sanitation Data'!I67))="","",OFFSET('Sanitation Data'!$I$32,0,10*ROW('Sanitation Data'!I67)))</f>
        <v/>
      </c>
      <c r="DO73" s="400" t="str">
        <f ca="1">+IF(OFFSET('Hygiene Data'!$D$11,0,10*ROW('Hygiene Data'!D67))="","",OFFSET('Hygiene Data'!$D$11,0,10*ROW('Hygiene Data'!D67)))</f>
        <v/>
      </c>
      <c r="DP73" s="400" t="str">
        <f ca="1">+IF(OFFSET('Hygiene Data'!$D$12,0,10*ROW('Hygiene Data'!D67))="","",OFFSET('Hygiene Data'!$D$12,0,10*ROW('Hygiene Data'!D67)))</f>
        <v/>
      </c>
      <c r="DQ73" s="400" t="str">
        <f ca="1">+IF(OFFSET('Hygiene Data'!$D$13,0,10*ROW('Hygiene Data'!D67))="","",OFFSET('Hygiene Data'!$D$13,0,10*ROW('Hygiene Data'!D67)))</f>
        <v/>
      </c>
      <c r="DR73" s="400" t="str">
        <f ca="1">+IF(OFFSET('Hygiene Data'!$E$11,0,10*ROW('Hygiene Data'!E67))="","",OFFSET('Hygiene Data'!$E$11,0,10*ROW('Hygiene Data'!E67)))</f>
        <v/>
      </c>
      <c r="DS73" s="400" t="str">
        <f ca="1">+IF(OFFSET('Hygiene Data'!$E$12,0,10*ROW('Hygiene Data'!E67))="","",OFFSET('Hygiene Data'!$E$12,0,10*ROW('Hygiene Data'!E67)))</f>
        <v/>
      </c>
      <c r="DT73" s="400" t="str">
        <f ca="1">+IF(OFFSET('Hygiene Data'!$E$13,0,10*ROW('Hygiene Data'!E67))="","",OFFSET('Hygiene Data'!$E$13,0,10*ROW('Hygiene Data'!E67)))</f>
        <v/>
      </c>
      <c r="DU73" s="400" t="str">
        <f ca="1">+IF(OFFSET('Hygiene Data'!$F$11,0,10*ROW('Hygiene Data'!F67))="","",OFFSET('Hygiene Data'!$F$11,0,10*ROW('Hygiene Data'!F67)))</f>
        <v/>
      </c>
      <c r="DV73" s="400" t="str">
        <f ca="1">+IF(OFFSET('Hygiene Data'!$F$12,0,10*ROW('Hygiene Data'!F67))="","",OFFSET('Hygiene Data'!$F$12,0,10*ROW('Hygiene Data'!F67)))</f>
        <v/>
      </c>
      <c r="DW73" s="400" t="str">
        <f ca="1">+IF(OFFSET('Hygiene Data'!$F$13,0,10*ROW('Hygiene Data'!F67))="","",OFFSET('Hygiene Data'!$F$13,0,10*ROW('Hygiene Data'!F67)))</f>
        <v/>
      </c>
      <c r="DX73" s="400" t="str">
        <f ca="1">+IF(OFFSET('Hygiene Data'!$G$11,0,10*ROW('Hygiene Data'!G67))="","",OFFSET('Hygiene Data'!$G$11,0,10*ROW('Hygiene Data'!G67)))</f>
        <v/>
      </c>
      <c r="DY73" s="400" t="str">
        <f ca="1">+IF(OFFSET('Hygiene Data'!$G$12,0,10*ROW('Hygiene Data'!G67))="","",OFFSET('Hygiene Data'!$G$12,0,10*ROW('Hygiene Data'!G67)))</f>
        <v/>
      </c>
      <c r="DZ73" s="400" t="str">
        <f ca="1">+IF(OFFSET('Hygiene Data'!$G$13,0,10*ROW('Hygiene Data'!G67))="","",OFFSET('Hygiene Data'!$G$13,0,10*ROW('Hygiene Data'!G67)))</f>
        <v/>
      </c>
      <c r="EA73" s="400" t="str">
        <f ca="1">+IF(OFFSET('Hygiene Data'!$H$11,0,10*ROW('Hygiene Data'!H67))="","",OFFSET('Hygiene Data'!$H$11,0,10*ROW('Hygiene Data'!H67)))</f>
        <v/>
      </c>
      <c r="EB73" s="400" t="str">
        <f ca="1">+IF(OFFSET('Hygiene Data'!$H$12,0,10*ROW('Hygiene Data'!H67))="","",OFFSET('Hygiene Data'!$H$12,0,10*ROW('Hygiene Data'!H67)))</f>
        <v/>
      </c>
      <c r="EC73" s="400" t="str">
        <f ca="1">+IF(OFFSET('Hygiene Data'!$H$13,0,10*ROW('Hygiene Data'!H67))="","",OFFSET('Hygiene Data'!$H$13,0,10*ROW('Hygiene Data'!H67)))</f>
        <v/>
      </c>
      <c r="ED73" s="400" t="str">
        <f ca="1">+IF(OFFSET('Hygiene Data'!$I$11,0,10*ROW('Hygiene Data'!I67))="","",OFFSET('Hygiene Data'!$I$11,0,10*ROW('Hygiene Data'!I67)))</f>
        <v/>
      </c>
      <c r="EE73" s="400" t="str">
        <f ca="1">+IF(OFFSET('Hygiene Data'!$I$12,0,10*ROW('Hygiene Data'!I67))="","",OFFSET('Hygiene Data'!$I$12,0,10*ROW('Hygiene Data'!I67)))</f>
        <v/>
      </c>
      <c r="EF73" s="400" t="str">
        <f ca="1">+IF(OFFSET('Hygiene Data'!$I$13,0,10*ROW('Hygiene Data'!I67))="","",OFFSET('Hygiene Data'!$I$13,0,10*ROW('Hygiene Data'!I67)))</f>
        <v/>
      </c>
    </row>
    <row r="74" spans="1:136" x14ac:dyDescent="0.25">
      <c r="A74" s="509" t="str">
        <f ca="1">+IF(OFFSET('Water Data'!$B$2,0,10*ROW('Water Data'!E68))="","",OFFSET('Water Data'!$B$2,0,10*ROW('Water Data'!E68)))</f>
        <v/>
      </c>
      <c r="B74" s="50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36" t="str">
        <f t="shared" ca="1" si="1"/>
        <v/>
      </c>
      <c r="D74" s="53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3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3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3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3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3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3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3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3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3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3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3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3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3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3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3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3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3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3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3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3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3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3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3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3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3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3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3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3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3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3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3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3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3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3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3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3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3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3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3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3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3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3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3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3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3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3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3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3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1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3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3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3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3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3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3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3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3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3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3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3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3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3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3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3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3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400" t="str">
        <f ca="1">+IF(OFFSET('Water Data'!$D$27,0,10*ROW('Water Data'!D68))="","",OFFSET('Water Data'!$D$27,0,10*ROW('Water Data'!D68)))</f>
        <v/>
      </c>
      <c r="BT74" s="400" t="str">
        <f ca="1">+IF(OFFSET('Water Data'!$D$28,0,10*ROW('Water Data'!D68))="","",OFFSET('Water Data'!$D$28,0,10*ROW('Water Data'!D68)))</f>
        <v/>
      </c>
      <c r="BU74" s="400" t="str">
        <f ca="1">+IF(OFFSET('Water Data'!$D$29,0,10*ROW('Water Data'!D68))="","",OFFSET('Water Data'!$D$29,0,10*ROW('Water Data'!D68)))</f>
        <v/>
      </c>
      <c r="BV74" s="400" t="str">
        <f ca="1">+IF(OFFSET('Water Data'!$E$27,0,10*ROW('Water Data'!E68))="","",OFFSET('Water Data'!$E$27,0,10*ROW('Water Data'!E68)))</f>
        <v/>
      </c>
      <c r="BW74" s="400" t="str">
        <f ca="1">+IF(OFFSET('Water Data'!$E$28,0,10*ROW('Water Data'!E68))="","",OFFSET('Water Data'!$E$28,0,10*ROW('Water Data'!E68)))</f>
        <v/>
      </c>
      <c r="BX74" s="400" t="str">
        <f ca="1">+IF(OFFSET('Water Data'!$E$29,0,10*ROW('Water Data'!E68))="","",OFFSET('Water Data'!$E$29,0,10*ROW('Water Data'!E68)))</f>
        <v/>
      </c>
      <c r="BY74" s="400" t="str">
        <f ca="1">+IF(OFFSET('Water Data'!$F$27,0,10*ROW('Water Data'!F68))="","",OFFSET('Water Data'!$F$27,0,10*ROW('Water Data'!F68)))</f>
        <v/>
      </c>
      <c r="BZ74" s="400" t="str">
        <f ca="1">+IF(OFFSET('Water Data'!$F$28,0,10*ROW('Water Data'!F68))="","",OFFSET('Water Data'!$F$28,0,10*ROW('Water Data'!F68)))</f>
        <v/>
      </c>
      <c r="CA74" s="400" t="str">
        <f ca="1">+IF(OFFSET('Water Data'!$F$29,0,10*ROW('Water Data'!F68))="","",OFFSET('Water Data'!$F$29,0,10*ROW('Water Data'!F68)))</f>
        <v/>
      </c>
      <c r="CB74" s="400" t="str">
        <f ca="1">+IF(OFFSET('Water Data'!$G$27,0,10*ROW('Water Data'!G68))="","",OFFSET('Water Data'!$G$27,0,10*ROW('Water Data'!G68)))</f>
        <v/>
      </c>
      <c r="CC74" s="400" t="str">
        <f ca="1">+IF(OFFSET('Water Data'!$G$28,0,10*ROW('Water Data'!G68))="","",OFFSET('Water Data'!$G$28,0,10*ROW('Water Data'!G68)))</f>
        <v/>
      </c>
      <c r="CD74" s="400" t="str">
        <f ca="1">+IF(OFFSET('Water Data'!$G$29,0,10*ROW('Water Data'!G68))="","",OFFSET('Water Data'!$G$29,0,10*ROW('Water Data'!G68)))</f>
        <v/>
      </c>
      <c r="CE74" s="400" t="str">
        <f ca="1">+IF(OFFSET('Water Data'!$H$27,0,10*ROW('Water Data'!H68))="","",OFFSET('Water Data'!$H$27,0,10*ROW('Water Data'!H68)))</f>
        <v/>
      </c>
      <c r="CF74" s="400" t="str">
        <f ca="1">+IF(OFFSET('Water Data'!$H$28,0,10*ROW('Water Data'!H68))="","",OFFSET('Water Data'!$H$28,0,10*ROW('Water Data'!H68)))</f>
        <v/>
      </c>
      <c r="CG74" s="400" t="str">
        <f ca="1">+IF(OFFSET('Water Data'!$H$29,0,10*ROW('Water Data'!H68))="","",OFFSET('Water Data'!$H$29,0,10*ROW('Water Data'!H68)))</f>
        <v/>
      </c>
      <c r="CH74" s="400" t="str">
        <f ca="1">+IF(OFFSET('Water Data'!$I$27,0,10*ROW('Water Data'!I68))="","",OFFSET('Water Data'!$I$27,0,10*ROW('Water Data'!I68)))</f>
        <v/>
      </c>
      <c r="CI74" s="400" t="str">
        <f ca="1">+IF(OFFSET('Water Data'!$I$28,0,10*ROW('Water Data'!I68))="","",OFFSET('Water Data'!$I$28,0,10*ROW('Water Data'!I68)))</f>
        <v/>
      </c>
      <c r="CJ74" s="400" t="str">
        <f ca="1">+IF(OFFSET('Water Data'!$I$29,0,10*ROW('Water Data'!I68))="","",OFFSET('Water Data'!$I$29,0,10*ROW('Water Data'!I68)))</f>
        <v/>
      </c>
      <c r="CK74" s="400" t="str">
        <f ca="1">+IF(OFFSET('Sanitation Data'!$D$28,0,10*ROW('Sanitation Data'!D68))="","",OFFSET('Sanitation Data'!$D$28,0,10*ROW('Sanitation Data'!D68)))</f>
        <v/>
      </c>
      <c r="CL74" s="400" t="str">
        <f ca="1">+IF(OFFSET('Sanitation Data'!$D$29,0,10*ROW('Sanitation Data'!D68))="","",OFFSET('Sanitation Data'!$D$29,0,10*ROW('Sanitation Data'!D68)))</f>
        <v/>
      </c>
      <c r="CM74" s="400" t="str">
        <f ca="1">+IF(OFFSET('Sanitation Data'!$D$30,0,10*ROW('Sanitation Data'!D68))="","",OFFSET('Sanitation Data'!$D$30,0,10*ROW('Sanitation Data'!D68)))</f>
        <v/>
      </c>
      <c r="CN74" s="400" t="str">
        <f ca="1">+IF(OFFSET('Sanitation Data'!$D$31,0,10*ROW('Sanitation Data'!D68))="","",OFFSET('Sanitation Data'!$D$31,0,10*ROW('Sanitation Data'!D68)))</f>
        <v/>
      </c>
      <c r="CO74" s="400" t="str">
        <f ca="1">+IF(OFFSET('Sanitation Data'!$D$32,0,10*ROW('Sanitation Data'!D68))="","",OFFSET('Sanitation Data'!$D$32,0,10*ROW('Sanitation Data'!D68)))</f>
        <v/>
      </c>
      <c r="CP74" s="400" t="str">
        <f ca="1">+IF(OFFSET('Sanitation Data'!$E$28,0,10*ROW('Sanitation Data'!E68))="","",OFFSET('Sanitation Data'!$E$28,0,10*ROW('Sanitation Data'!E68)))</f>
        <v/>
      </c>
      <c r="CQ74" s="400" t="str">
        <f ca="1">+IF(OFFSET('Sanitation Data'!$E$29,0,10*ROW('Sanitation Data'!E68))="","",OFFSET('Sanitation Data'!$E$29,0,10*ROW('Sanitation Data'!E68)))</f>
        <v/>
      </c>
      <c r="CR74" s="400" t="str">
        <f ca="1">+IF(OFFSET('Sanitation Data'!$E$30,0,10*ROW('Sanitation Data'!E68))="","",OFFSET('Sanitation Data'!$E$30,0,10*ROW('Sanitation Data'!E68)))</f>
        <v/>
      </c>
      <c r="CS74" s="400" t="str">
        <f ca="1">+IF(OFFSET('Sanitation Data'!$E$31,0,10*ROW('Sanitation Data'!E68))="","",OFFSET('Sanitation Data'!$E$31,0,10*ROW('Sanitation Data'!E68)))</f>
        <v/>
      </c>
      <c r="CT74" s="400" t="str">
        <f ca="1">+IF(OFFSET('Sanitation Data'!$E$32,0,10*ROW('Sanitation Data'!E68))="","",OFFSET('Sanitation Data'!$E$32,0,10*ROW('Sanitation Data'!E68)))</f>
        <v/>
      </c>
      <c r="CU74" s="400" t="str">
        <f ca="1">+IF(OFFSET('Sanitation Data'!$F$28,0,10*ROW('Sanitation Data'!F68))="","",OFFSET('Sanitation Data'!$F$28,0,10*ROW('Sanitation Data'!F68)))</f>
        <v/>
      </c>
      <c r="CV74" s="400" t="str">
        <f ca="1">+IF(OFFSET('Sanitation Data'!$F$29,0,10*ROW('Sanitation Data'!F68))="","",OFFSET('Sanitation Data'!$F$29,0,10*ROW('Sanitation Data'!F68)))</f>
        <v/>
      </c>
      <c r="CW74" s="400" t="str">
        <f ca="1">+IF(OFFSET('Sanitation Data'!$F$30,0,10*ROW('Sanitation Data'!F68))="","",OFFSET('Sanitation Data'!$F$30,0,10*ROW('Sanitation Data'!F68)))</f>
        <v/>
      </c>
      <c r="CX74" s="400" t="str">
        <f ca="1">+IF(OFFSET('Sanitation Data'!$F$31,0,10*ROW('Sanitation Data'!F68))="","",OFFSET('Sanitation Data'!$F$31,0,10*ROW('Sanitation Data'!F68)))</f>
        <v/>
      </c>
      <c r="CY74" s="400" t="str">
        <f ca="1">+IF(OFFSET('Sanitation Data'!$F$32,0,10*ROW('Sanitation Data'!F68))="","",OFFSET('Sanitation Data'!$F$32,0,10*ROW('Sanitation Data'!F68)))</f>
        <v/>
      </c>
      <c r="CZ74" s="400" t="str">
        <f ca="1">+IF(OFFSET('Sanitation Data'!$G$28,0,10*ROW('Sanitation Data'!G68))="","",OFFSET('Sanitation Data'!$G$28,0,10*ROW('Sanitation Data'!G68)))</f>
        <v/>
      </c>
      <c r="DA74" s="400" t="str">
        <f ca="1">+IF(OFFSET('Sanitation Data'!$G$29,0,10*ROW('Sanitation Data'!G68))="","",OFFSET('Sanitation Data'!$G$29,0,10*ROW('Sanitation Data'!G68)))</f>
        <v/>
      </c>
      <c r="DB74" s="400" t="str">
        <f ca="1">+IF(OFFSET('Sanitation Data'!$G$30,0,10*ROW('Sanitation Data'!G68))="","",OFFSET('Sanitation Data'!$G$30,0,10*ROW('Sanitation Data'!G68)))</f>
        <v/>
      </c>
      <c r="DC74" s="400" t="str">
        <f ca="1">+IF(OFFSET('Sanitation Data'!$G$31,0,10*ROW('Sanitation Data'!G68))="","",OFFSET('Sanitation Data'!$G$31,0,10*ROW('Sanitation Data'!G68)))</f>
        <v/>
      </c>
      <c r="DD74" s="400" t="str">
        <f ca="1">+IF(OFFSET('Sanitation Data'!$G$32,0,10*ROW('Sanitation Data'!G68))="","",OFFSET('Sanitation Data'!$G$32,0,10*ROW('Sanitation Data'!G68)))</f>
        <v/>
      </c>
      <c r="DE74" s="400" t="str">
        <f ca="1">+IF(OFFSET('Sanitation Data'!$H$28,0,10*ROW('Sanitation Data'!H68))="","",OFFSET('Sanitation Data'!$H$28,0,10*ROW('Sanitation Data'!H68)))</f>
        <v/>
      </c>
      <c r="DF74" s="400" t="str">
        <f ca="1">+IF(OFFSET('Sanitation Data'!$H$29,0,10*ROW('Sanitation Data'!H68))="","",OFFSET('Sanitation Data'!$H$29,0,10*ROW('Sanitation Data'!H68)))</f>
        <v/>
      </c>
      <c r="DG74" s="400" t="str">
        <f ca="1">+IF(OFFSET('Sanitation Data'!$H$30,0,10*ROW('Sanitation Data'!H68))="","",OFFSET('Sanitation Data'!$H$30,0,10*ROW('Sanitation Data'!H68)))</f>
        <v/>
      </c>
      <c r="DH74" s="400" t="str">
        <f ca="1">+IF(OFFSET('Sanitation Data'!$H$31,0,10*ROW('Sanitation Data'!H68))="","",OFFSET('Sanitation Data'!$H$31,0,10*ROW('Sanitation Data'!H68)))</f>
        <v/>
      </c>
      <c r="DI74" s="400" t="str">
        <f ca="1">+IF(OFFSET('Sanitation Data'!$H$32,0,10*ROW('Sanitation Data'!H68))="","",OFFSET('Sanitation Data'!$H$32,0,10*ROW('Sanitation Data'!H68)))</f>
        <v/>
      </c>
      <c r="DJ74" s="400" t="str">
        <f ca="1">+IF(OFFSET('Sanitation Data'!$I$28,0,10*ROW('Sanitation Data'!I68))="","",OFFSET('Sanitation Data'!$I$28,0,10*ROW('Sanitation Data'!I68)))</f>
        <v/>
      </c>
      <c r="DK74" s="400" t="str">
        <f ca="1">+IF(OFFSET('Sanitation Data'!$I$29,0,10*ROW('Sanitation Data'!I68))="","",OFFSET('Sanitation Data'!$I$29,0,10*ROW('Sanitation Data'!I68)))</f>
        <v/>
      </c>
      <c r="DL74" s="400" t="str">
        <f ca="1">+IF(OFFSET('Sanitation Data'!$I$30,0,10*ROW('Sanitation Data'!I68))="","",OFFSET('Sanitation Data'!$I$30,0,10*ROW('Sanitation Data'!I68)))</f>
        <v/>
      </c>
      <c r="DM74" s="400" t="str">
        <f ca="1">+IF(OFFSET('Sanitation Data'!$I$31,0,10*ROW('Sanitation Data'!I68))="","",OFFSET('Sanitation Data'!$I$31,0,10*ROW('Sanitation Data'!I68)))</f>
        <v/>
      </c>
      <c r="DN74" s="400" t="str">
        <f ca="1">+IF(OFFSET('Sanitation Data'!$I$32,0,10*ROW('Sanitation Data'!I68))="","",OFFSET('Sanitation Data'!$I$32,0,10*ROW('Sanitation Data'!I68)))</f>
        <v/>
      </c>
      <c r="DO74" s="400" t="str">
        <f ca="1">+IF(OFFSET('Hygiene Data'!$D$11,0,10*ROW('Hygiene Data'!D68))="","",OFFSET('Hygiene Data'!$D$11,0,10*ROW('Hygiene Data'!D68)))</f>
        <v/>
      </c>
      <c r="DP74" s="400" t="str">
        <f ca="1">+IF(OFFSET('Hygiene Data'!$D$12,0,10*ROW('Hygiene Data'!D68))="","",OFFSET('Hygiene Data'!$D$12,0,10*ROW('Hygiene Data'!D68)))</f>
        <v/>
      </c>
      <c r="DQ74" s="400" t="str">
        <f ca="1">+IF(OFFSET('Hygiene Data'!$D$13,0,10*ROW('Hygiene Data'!D68))="","",OFFSET('Hygiene Data'!$D$13,0,10*ROW('Hygiene Data'!D68)))</f>
        <v/>
      </c>
      <c r="DR74" s="400" t="str">
        <f ca="1">+IF(OFFSET('Hygiene Data'!$E$11,0,10*ROW('Hygiene Data'!E68))="","",OFFSET('Hygiene Data'!$E$11,0,10*ROW('Hygiene Data'!E68)))</f>
        <v/>
      </c>
      <c r="DS74" s="400" t="str">
        <f ca="1">+IF(OFFSET('Hygiene Data'!$E$12,0,10*ROW('Hygiene Data'!E68))="","",OFFSET('Hygiene Data'!$E$12,0,10*ROW('Hygiene Data'!E68)))</f>
        <v/>
      </c>
      <c r="DT74" s="400" t="str">
        <f ca="1">+IF(OFFSET('Hygiene Data'!$E$13,0,10*ROW('Hygiene Data'!E68))="","",OFFSET('Hygiene Data'!$E$13,0,10*ROW('Hygiene Data'!E68)))</f>
        <v/>
      </c>
      <c r="DU74" s="400" t="str">
        <f ca="1">+IF(OFFSET('Hygiene Data'!$F$11,0,10*ROW('Hygiene Data'!F68))="","",OFFSET('Hygiene Data'!$F$11,0,10*ROW('Hygiene Data'!F68)))</f>
        <v/>
      </c>
      <c r="DV74" s="400" t="str">
        <f ca="1">+IF(OFFSET('Hygiene Data'!$F$12,0,10*ROW('Hygiene Data'!F68))="","",OFFSET('Hygiene Data'!$F$12,0,10*ROW('Hygiene Data'!F68)))</f>
        <v/>
      </c>
      <c r="DW74" s="400" t="str">
        <f ca="1">+IF(OFFSET('Hygiene Data'!$F$13,0,10*ROW('Hygiene Data'!F68))="","",OFFSET('Hygiene Data'!$F$13,0,10*ROW('Hygiene Data'!F68)))</f>
        <v/>
      </c>
      <c r="DX74" s="400" t="str">
        <f ca="1">+IF(OFFSET('Hygiene Data'!$G$11,0,10*ROW('Hygiene Data'!G68))="","",OFFSET('Hygiene Data'!$G$11,0,10*ROW('Hygiene Data'!G68)))</f>
        <v/>
      </c>
      <c r="DY74" s="400" t="str">
        <f ca="1">+IF(OFFSET('Hygiene Data'!$G$12,0,10*ROW('Hygiene Data'!G68))="","",OFFSET('Hygiene Data'!$G$12,0,10*ROW('Hygiene Data'!G68)))</f>
        <v/>
      </c>
      <c r="DZ74" s="400" t="str">
        <f ca="1">+IF(OFFSET('Hygiene Data'!$G$13,0,10*ROW('Hygiene Data'!G68))="","",OFFSET('Hygiene Data'!$G$13,0,10*ROW('Hygiene Data'!G68)))</f>
        <v/>
      </c>
      <c r="EA74" s="400" t="str">
        <f ca="1">+IF(OFFSET('Hygiene Data'!$H$11,0,10*ROW('Hygiene Data'!H68))="","",OFFSET('Hygiene Data'!$H$11,0,10*ROW('Hygiene Data'!H68)))</f>
        <v/>
      </c>
      <c r="EB74" s="400" t="str">
        <f ca="1">+IF(OFFSET('Hygiene Data'!$H$12,0,10*ROW('Hygiene Data'!H68))="","",OFFSET('Hygiene Data'!$H$12,0,10*ROW('Hygiene Data'!H68)))</f>
        <v/>
      </c>
      <c r="EC74" s="400" t="str">
        <f ca="1">+IF(OFFSET('Hygiene Data'!$H$13,0,10*ROW('Hygiene Data'!H68))="","",OFFSET('Hygiene Data'!$H$13,0,10*ROW('Hygiene Data'!H68)))</f>
        <v/>
      </c>
      <c r="ED74" s="400" t="str">
        <f ca="1">+IF(OFFSET('Hygiene Data'!$I$11,0,10*ROW('Hygiene Data'!I68))="","",OFFSET('Hygiene Data'!$I$11,0,10*ROW('Hygiene Data'!I68)))</f>
        <v/>
      </c>
      <c r="EE74" s="400" t="str">
        <f ca="1">+IF(OFFSET('Hygiene Data'!$I$12,0,10*ROW('Hygiene Data'!I68))="","",OFFSET('Hygiene Data'!$I$12,0,10*ROW('Hygiene Data'!I68)))</f>
        <v/>
      </c>
      <c r="EF74" s="400" t="str">
        <f ca="1">+IF(OFFSET('Hygiene Data'!$I$13,0,10*ROW('Hygiene Data'!I68))="","",OFFSET('Hygiene Data'!$I$13,0,10*ROW('Hygiene Data'!I68)))</f>
        <v/>
      </c>
    </row>
    <row r="75" spans="1:136" x14ac:dyDescent="0.25">
      <c r="A75" s="509" t="str">
        <f ca="1">+IF(OFFSET('Water Data'!$B$2,0,10*ROW('Water Data'!E69))="","",OFFSET('Water Data'!$B$2,0,10*ROW('Water Data'!E69)))</f>
        <v/>
      </c>
      <c r="B75" s="50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36" t="str">
        <f t="shared" ca="1" si="1"/>
        <v/>
      </c>
      <c r="D75" s="53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3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3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3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3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3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3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3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3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3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3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3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3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3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3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3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3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3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3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3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3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3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3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3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3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3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3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3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3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3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3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3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3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3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3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3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3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3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3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3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3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3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3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3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3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3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3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3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3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1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3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3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3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3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3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3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3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3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3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3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3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3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3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3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3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3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400" t="str">
        <f ca="1">+IF(OFFSET('Water Data'!$D$27,0,10*ROW('Water Data'!D69))="","",OFFSET('Water Data'!$D$27,0,10*ROW('Water Data'!D69)))</f>
        <v/>
      </c>
      <c r="BT75" s="400" t="str">
        <f ca="1">+IF(OFFSET('Water Data'!$D$28,0,10*ROW('Water Data'!D69))="","",OFFSET('Water Data'!$D$28,0,10*ROW('Water Data'!D69)))</f>
        <v/>
      </c>
      <c r="BU75" s="400" t="str">
        <f ca="1">+IF(OFFSET('Water Data'!$D$29,0,10*ROW('Water Data'!D69))="","",OFFSET('Water Data'!$D$29,0,10*ROW('Water Data'!D69)))</f>
        <v/>
      </c>
      <c r="BV75" s="400" t="str">
        <f ca="1">+IF(OFFSET('Water Data'!$E$27,0,10*ROW('Water Data'!E69))="","",OFFSET('Water Data'!$E$27,0,10*ROW('Water Data'!E69)))</f>
        <v/>
      </c>
      <c r="BW75" s="400" t="str">
        <f ca="1">+IF(OFFSET('Water Data'!$E$28,0,10*ROW('Water Data'!E69))="","",OFFSET('Water Data'!$E$28,0,10*ROW('Water Data'!E69)))</f>
        <v/>
      </c>
      <c r="BX75" s="400" t="str">
        <f ca="1">+IF(OFFSET('Water Data'!$E$29,0,10*ROW('Water Data'!E69))="","",OFFSET('Water Data'!$E$29,0,10*ROW('Water Data'!E69)))</f>
        <v/>
      </c>
      <c r="BY75" s="400" t="str">
        <f ca="1">+IF(OFFSET('Water Data'!$F$27,0,10*ROW('Water Data'!F69))="","",OFFSET('Water Data'!$F$27,0,10*ROW('Water Data'!F69)))</f>
        <v/>
      </c>
      <c r="BZ75" s="400" t="str">
        <f ca="1">+IF(OFFSET('Water Data'!$F$28,0,10*ROW('Water Data'!F69))="","",OFFSET('Water Data'!$F$28,0,10*ROW('Water Data'!F69)))</f>
        <v/>
      </c>
      <c r="CA75" s="400" t="str">
        <f ca="1">+IF(OFFSET('Water Data'!$F$29,0,10*ROW('Water Data'!F69))="","",OFFSET('Water Data'!$F$29,0,10*ROW('Water Data'!F69)))</f>
        <v/>
      </c>
      <c r="CB75" s="400" t="str">
        <f ca="1">+IF(OFFSET('Water Data'!$G$27,0,10*ROW('Water Data'!G69))="","",OFFSET('Water Data'!$G$27,0,10*ROW('Water Data'!G69)))</f>
        <v/>
      </c>
      <c r="CC75" s="400" t="str">
        <f ca="1">+IF(OFFSET('Water Data'!$G$28,0,10*ROW('Water Data'!G69))="","",OFFSET('Water Data'!$G$28,0,10*ROW('Water Data'!G69)))</f>
        <v/>
      </c>
      <c r="CD75" s="400" t="str">
        <f ca="1">+IF(OFFSET('Water Data'!$G$29,0,10*ROW('Water Data'!G69))="","",OFFSET('Water Data'!$G$29,0,10*ROW('Water Data'!G69)))</f>
        <v/>
      </c>
      <c r="CE75" s="400" t="str">
        <f ca="1">+IF(OFFSET('Water Data'!$H$27,0,10*ROW('Water Data'!H69))="","",OFFSET('Water Data'!$H$27,0,10*ROW('Water Data'!H69)))</f>
        <v/>
      </c>
      <c r="CF75" s="400" t="str">
        <f ca="1">+IF(OFFSET('Water Data'!$H$28,0,10*ROW('Water Data'!H69))="","",OFFSET('Water Data'!$H$28,0,10*ROW('Water Data'!H69)))</f>
        <v/>
      </c>
      <c r="CG75" s="400" t="str">
        <f ca="1">+IF(OFFSET('Water Data'!$H$29,0,10*ROW('Water Data'!H69))="","",OFFSET('Water Data'!$H$29,0,10*ROW('Water Data'!H69)))</f>
        <v/>
      </c>
      <c r="CH75" s="400" t="str">
        <f ca="1">+IF(OFFSET('Water Data'!$I$27,0,10*ROW('Water Data'!I69))="","",OFFSET('Water Data'!$I$27,0,10*ROW('Water Data'!I69)))</f>
        <v/>
      </c>
      <c r="CI75" s="400" t="str">
        <f ca="1">+IF(OFFSET('Water Data'!$I$28,0,10*ROW('Water Data'!I69))="","",OFFSET('Water Data'!$I$28,0,10*ROW('Water Data'!I69)))</f>
        <v/>
      </c>
      <c r="CJ75" s="400" t="str">
        <f ca="1">+IF(OFFSET('Water Data'!$I$29,0,10*ROW('Water Data'!I69))="","",OFFSET('Water Data'!$I$29,0,10*ROW('Water Data'!I69)))</f>
        <v/>
      </c>
      <c r="CK75" s="400" t="str">
        <f ca="1">+IF(OFFSET('Sanitation Data'!$D$28,0,10*ROW('Sanitation Data'!D69))="","",OFFSET('Sanitation Data'!$D$28,0,10*ROW('Sanitation Data'!D69)))</f>
        <v/>
      </c>
      <c r="CL75" s="400" t="str">
        <f ca="1">+IF(OFFSET('Sanitation Data'!$D$29,0,10*ROW('Sanitation Data'!D69))="","",OFFSET('Sanitation Data'!$D$29,0,10*ROW('Sanitation Data'!D69)))</f>
        <v/>
      </c>
      <c r="CM75" s="400" t="str">
        <f ca="1">+IF(OFFSET('Sanitation Data'!$D$30,0,10*ROW('Sanitation Data'!D69))="","",OFFSET('Sanitation Data'!$D$30,0,10*ROW('Sanitation Data'!D69)))</f>
        <v/>
      </c>
      <c r="CN75" s="400" t="str">
        <f ca="1">+IF(OFFSET('Sanitation Data'!$D$31,0,10*ROW('Sanitation Data'!D69))="","",OFFSET('Sanitation Data'!$D$31,0,10*ROW('Sanitation Data'!D69)))</f>
        <v/>
      </c>
      <c r="CO75" s="400" t="str">
        <f ca="1">+IF(OFFSET('Sanitation Data'!$D$32,0,10*ROW('Sanitation Data'!D69))="","",OFFSET('Sanitation Data'!$D$32,0,10*ROW('Sanitation Data'!D69)))</f>
        <v/>
      </c>
      <c r="CP75" s="400" t="str">
        <f ca="1">+IF(OFFSET('Sanitation Data'!$E$28,0,10*ROW('Sanitation Data'!E69))="","",OFFSET('Sanitation Data'!$E$28,0,10*ROW('Sanitation Data'!E69)))</f>
        <v/>
      </c>
      <c r="CQ75" s="400" t="str">
        <f ca="1">+IF(OFFSET('Sanitation Data'!$E$29,0,10*ROW('Sanitation Data'!E69))="","",OFFSET('Sanitation Data'!$E$29,0,10*ROW('Sanitation Data'!E69)))</f>
        <v/>
      </c>
      <c r="CR75" s="400" t="str">
        <f ca="1">+IF(OFFSET('Sanitation Data'!$E$30,0,10*ROW('Sanitation Data'!E69))="","",OFFSET('Sanitation Data'!$E$30,0,10*ROW('Sanitation Data'!E69)))</f>
        <v/>
      </c>
      <c r="CS75" s="400" t="str">
        <f ca="1">+IF(OFFSET('Sanitation Data'!$E$31,0,10*ROW('Sanitation Data'!E69))="","",OFFSET('Sanitation Data'!$E$31,0,10*ROW('Sanitation Data'!E69)))</f>
        <v/>
      </c>
      <c r="CT75" s="400" t="str">
        <f ca="1">+IF(OFFSET('Sanitation Data'!$E$32,0,10*ROW('Sanitation Data'!E69))="","",OFFSET('Sanitation Data'!$E$32,0,10*ROW('Sanitation Data'!E69)))</f>
        <v/>
      </c>
      <c r="CU75" s="400" t="str">
        <f ca="1">+IF(OFFSET('Sanitation Data'!$F$28,0,10*ROW('Sanitation Data'!F69))="","",OFFSET('Sanitation Data'!$F$28,0,10*ROW('Sanitation Data'!F69)))</f>
        <v/>
      </c>
      <c r="CV75" s="400" t="str">
        <f ca="1">+IF(OFFSET('Sanitation Data'!$F$29,0,10*ROW('Sanitation Data'!F69))="","",OFFSET('Sanitation Data'!$F$29,0,10*ROW('Sanitation Data'!F69)))</f>
        <v/>
      </c>
      <c r="CW75" s="400" t="str">
        <f ca="1">+IF(OFFSET('Sanitation Data'!$F$30,0,10*ROW('Sanitation Data'!F69))="","",OFFSET('Sanitation Data'!$F$30,0,10*ROW('Sanitation Data'!F69)))</f>
        <v/>
      </c>
      <c r="CX75" s="400" t="str">
        <f ca="1">+IF(OFFSET('Sanitation Data'!$F$31,0,10*ROW('Sanitation Data'!F69))="","",OFFSET('Sanitation Data'!$F$31,0,10*ROW('Sanitation Data'!F69)))</f>
        <v/>
      </c>
      <c r="CY75" s="400" t="str">
        <f ca="1">+IF(OFFSET('Sanitation Data'!$F$32,0,10*ROW('Sanitation Data'!F69))="","",OFFSET('Sanitation Data'!$F$32,0,10*ROW('Sanitation Data'!F69)))</f>
        <v/>
      </c>
      <c r="CZ75" s="400" t="str">
        <f ca="1">+IF(OFFSET('Sanitation Data'!$G$28,0,10*ROW('Sanitation Data'!G69))="","",OFFSET('Sanitation Data'!$G$28,0,10*ROW('Sanitation Data'!G69)))</f>
        <v/>
      </c>
      <c r="DA75" s="400" t="str">
        <f ca="1">+IF(OFFSET('Sanitation Data'!$G$29,0,10*ROW('Sanitation Data'!G69))="","",OFFSET('Sanitation Data'!$G$29,0,10*ROW('Sanitation Data'!G69)))</f>
        <v/>
      </c>
      <c r="DB75" s="400" t="str">
        <f ca="1">+IF(OFFSET('Sanitation Data'!$G$30,0,10*ROW('Sanitation Data'!G69))="","",OFFSET('Sanitation Data'!$G$30,0,10*ROW('Sanitation Data'!G69)))</f>
        <v/>
      </c>
      <c r="DC75" s="400" t="str">
        <f ca="1">+IF(OFFSET('Sanitation Data'!$G$31,0,10*ROW('Sanitation Data'!G69))="","",OFFSET('Sanitation Data'!$G$31,0,10*ROW('Sanitation Data'!G69)))</f>
        <v/>
      </c>
      <c r="DD75" s="400" t="str">
        <f ca="1">+IF(OFFSET('Sanitation Data'!$G$32,0,10*ROW('Sanitation Data'!G69))="","",OFFSET('Sanitation Data'!$G$32,0,10*ROW('Sanitation Data'!G69)))</f>
        <v/>
      </c>
      <c r="DE75" s="400" t="str">
        <f ca="1">+IF(OFFSET('Sanitation Data'!$H$28,0,10*ROW('Sanitation Data'!H69))="","",OFFSET('Sanitation Data'!$H$28,0,10*ROW('Sanitation Data'!H69)))</f>
        <v/>
      </c>
      <c r="DF75" s="400" t="str">
        <f ca="1">+IF(OFFSET('Sanitation Data'!$H$29,0,10*ROW('Sanitation Data'!H69))="","",OFFSET('Sanitation Data'!$H$29,0,10*ROW('Sanitation Data'!H69)))</f>
        <v/>
      </c>
      <c r="DG75" s="400" t="str">
        <f ca="1">+IF(OFFSET('Sanitation Data'!$H$30,0,10*ROW('Sanitation Data'!H69))="","",OFFSET('Sanitation Data'!$H$30,0,10*ROW('Sanitation Data'!H69)))</f>
        <v/>
      </c>
      <c r="DH75" s="400" t="str">
        <f ca="1">+IF(OFFSET('Sanitation Data'!$H$31,0,10*ROW('Sanitation Data'!H69))="","",OFFSET('Sanitation Data'!$H$31,0,10*ROW('Sanitation Data'!H69)))</f>
        <v/>
      </c>
      <c r="DI75" s="400" t="str">
        <f ca="1">+IF(OFFSET('Sanitation Data'!$H$32,0,10*ROW('Sanitation Data'!H69))="","",OFFSET('Sanitation Data'!$H$32,0,10*ROW('Sanitation Data'!H69)))</f>
        <v/>
      </c>
      <c r="DJ75" s="400" t="str">
        <f ca="1">+IF(OFFSET('Sanitation Data'!$I$28,0,10*ROW('Sanitation Data'!I69))="","",OFFSET('Sanitation Data'!$I$28,0,10*ROW('Sanitation Data'!I69)))</f>
        <v/>
      </c>
      <c r="DK75" s="400" t="str">
        <f ca="1">+IF(OFFSET('Sanitation Data'!$I$29,0,10*ROW('Sanitation Data'!I69))="","",OFFSET('Sanitation Data'!$I$29,0,10*ROW('Sanitation Data'!I69)))</f>
        <v/>
      </c>
      <c r="DL75" s="400" t="str">
        <f ca="1">+IF(OFFSET('Sanitation Data'!$I$30,0,10*ROW('Sanitation Data'!I69))="","",OFFSET('Sanitation Data'!$I$30,0,10*ROW('Sanitation Data'!I69)))</f>
        <v/>
      </c>
      <c r="DM75" s="400" t="str">
        <f ca="1">+IF(OFFSET('Sanitation Data'!$I$31,0,10*ROW('Sanitation Data'!I69))="","",OFFSET('Sanitation Data'!$I$31,0,10*ROW('Sanitation Data'!I69)))</f>
        <v/>
      </c>
      <c r="DN75" s="400" t="str">
        <f ca="1">+IF(OFFSET('Sanitation Data'!$I$32,0,10*ROW('Sanitation Data'!I69))="","",OFFSET('Sanitation Data'!$I$32,0,10*ROW('Sanitation Data'!I69)))</f>
        <v/>
      </c>
      <c r="DO75" s="400" t="str">
        <f ca="1">+IF(OFFSET('Hygiene Data'!$D$11,0,10*ROW('Hygiene Data'!D69))="","",OFFSET('Hygiene Data'!$D$11,0,10*ROW('Hygiene Data'!D69)))</f>
        <v/>
      </c>
      <c r="DP75" s="400" t="str">
        <f ca="1">+IF(OFFSET('Hygiene Data'!$D$12,0,10*ROW('Hygiene Data'!D69))="","",OFFSET('Hygiene Data'!$D$12,0,10*ROW('Hygiene Data'!D69)))</f>
        <v/>
      </c>
      <c r="DQ75" s="400" t="str">
        <f ca="1">+IF(OFFSET('Hygiene Data'!$D$13,0,10*ROW('Hygiene Data'!D69))="","",OFFSET('Hygiene Data'!$D$13,0,10*ROW('Hygiene Data'!D69)))</f>
        <v/>
      </c>
      <c r="DR75" s="400" t="str">
        <f ca="1">+IF(OFFSET('Hygiene Data'!$E$11,0,10*ROW('Hygiene Data'!E69))="","",OFFSET('Hygiene Data'!$E$11,0,10*ROW('Hygiene Data'!E69)))</f>
        <v/>
      </c>
      <c r="DS75" s="400" t="str">
        <f ca="1">+IF(OFFSET('Hygiene Data'!$E$12,0,10*ROW('Hygiene Data'!E69))="","",OFFSET('Hygiene Data'!$E$12,0,10*ROW('Hygiene Data'!E69)))</f>
        <v/>
      </c>
      <c r="DT75" s="400" t="str">
        <f ca="1">+IF(OFFSET('Hygiene Data'!$E$13,0,10*ROW('Hygiene Data'!E69))="","",OFFSET('Hygiene Data'!$E$13,0,10*ROW('Hygiene Data'!E69)))</f>
        <v/>
      </c>
      <c r="DU75" s="400" t="str">
        <f ca="1">+IF(OFFSET('Hygiene Data'!$F$11,0,10*ROW('Hygiene Data'!F69))="","",OFFSET('Hygiene Data'!$F$11,0,10*ROW('Hygiene Data'!F69)))</f>
        <v/>
      </c>
      <c r="DV75" s="400" t="str">
        <f ca="1">+IF(OFFSET('Hygiene Data'!$F$12,0,10*ROW('Hygiene Data'!F69))="","",OFFSET('Hygiene Data'!$F$12,0,10*ROW('Hygiene Data'!F69)))</f>
        <v/>
      </c>
      <c r="DW75" s="400" t="str">
        <f ca="1">+IF(OFFSET('Hygiene Data'!$F$13,0,10*ROW('Hygiene Data'!F69))="","",OFFSET('Hygiene Data'!$F$13,0,10*ROW('Hygiene Data'!F69)))</f>
        <v/>
      </c>
      <c r="DX75" s="400" t="str">
        <f ca="1">+IF(OFFSET('Hygiene Data'!$G$11,0,10*ROW('Hygiene Data'!G69))="","",OFFSET('Hygiene Data'!$G$11,0,10*ROW('Hygiene Data'!G69)))</f>
        <v/>
      </c>
      <c r="DY75" s="400" t="str">
        <f ca="1">+IF(OFFSET('Hygiene Data'!$G$12,0,10*ROW('Hygiene Data'!G69))="","",OFFSET('Hygiene Data'!$G$12,0,10*ROW('Hygiene Data'!G69)))</f>
        <v/>
      </c>
      <c r="DZ75" s="400" t="str">
        <f ca="1">+IF(OFFSET('Hygiene Data'!$G$13,0,10*ROW('Hygiene Data'!G69))="","",OFFSET('Hygiene Data'!$G$13,0,10*ROW('Hygiene Data'!G69)))</f>
        <v/>
      </c>
      <c r="EA75" s="400" t="str">
        <f ca="1">+IF(OFFSET('Hygiene Data'!$H$11,0,10*ROW('Hygiene Data'!H69))="","",OFFSET('Hygiene Data'!$H$11,0,10*ROW('Hygiene Data'!H69)))</f>
        <v/>
      </c>
      <c r="EB75" s="400" t="str">
        <f ca="1">+IF(OFFSET('Hygiene Data'!$H$12,0,10*ROW('Hygiene Data'!H69))="","",OFFSET('Hygiene Data'!$H$12,0,10*ROW('Hygiene Data'!H69)))</f>
        <v/>
      </c>
      <c r="EC75" s="400" t="str">
        <f ca="1">+IF(OFFSET('Hygiene Data'!$H$13,0,10*ROW('Hygiene Data'!H69))="","",OFFSET('Hygiene Data'!$H$13,0,10*ROW('Hygiene Data'!H69)))</f>
        <v/>
      </c>
      <c r="ED75" s="400" t="str">
        <f ca="1">+IF(OFFSET('Hygiene Data'!$I$11,0,10*ROW('Hygiene Data'!I69))="","",OFFSET('Hygiene Data'!$I$11,0,10*ROW('Hygiene Data'!I69)))</f>
        <v/>
      </c>
      <c r="EE75" s="400" t="str">
        <f ca="1">+IF(OFFSET('Hygiene Data'!$I$12,0,10*ROW('Hygiene Data'!I69))="","",OFFSET('Hygiene Data'!$I$12,0,10*ROW('Hygiene Data'!I69)))</f>
        <v/>
      </c>
      <c r="EF75" s="400" t="str">
        <f ca="1">+IF(OFFSET('Hygiene Data'!$I$13,0,10*ROW('Hygiene Data'!I69))="","",OFFSET('Hygiene Data'!$I$13,0,10*ROW('Hygiene Data'!I69)))</f>
        <v/>
      </c>
    </row>
    <row r="76" spans="1:136" x14ac:dyDescent="0.25">
      <c r="A76" s="509" t="str">
        <f ca="1">+IF(OFFSET('Water Data'!$B$2,0,10*ROW('Water Data'!E70))="","",OFFSET('Water Data'!$B$2,0,10*ROW('Water Data'!E70)))</f>
        <v/>
      </c>
      <c r="B76" s="50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36" t="str">
        <f t="shared" ca="1" si="1"/>
        <v/>
      </c>
      <c r="D76" s="53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3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3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3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3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3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3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3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3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3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3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3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3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3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3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3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3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3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3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3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3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3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3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3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3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3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3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3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3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3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3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3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3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3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3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3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3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3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3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3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3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3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3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3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3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3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3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3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3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1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3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3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3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3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3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3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3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3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3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3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3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3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3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3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3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3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400" t="str">
        <f ca="1">+IF(OFFSET('Water Data'!$D$27,0,10*ROW('Water Data'!D70))="","",OFFSET('Water Data'!$D$27,0,10*ROW('Water Data'!D70)))</f>
        <v/>
      </c>
      <c r="BT76" s="400" t="str">
        <f ca="1">+IF(OFFSET('Water Data'!$D$28,0,10*ROW('Water Data'!D70))="","",OFFSET('Water Data'!$D$28,0,10*ROW('Water Data'!D70)))</f>
        <v/>
      </c>
      <c r="BU76" s="400" t="str">
        <f ca="1">+IF(OFFSET('Water Data'!$D$29,0,10*ROW('Water Data'!D70))="","",OFFSET('Water Data'!$D$29,0,10*ROW('Water Data'!D70)))</f>
        <v/>
      </c>
      <c r="BV76" s="400" t="str">
        <f ca="1">+IF(OFFSET('Water Data'!$E$27,0,10*ROW('Water Data'!E70))="","",OFFSET('Water Data'!$E$27,0,10*ROW('Water Data'!E70)))</f>
        <v/>
      </c>
      <c r="BW76" s="400" t="str">
        <f ca="1">+IF(OFFSET('Water Data'!$E$28,0,10*ROW('Water Data'!E70))="","",OFFSET('Water Data'!$E$28,0,10*ROW('Water Data'!E70)))</f>
        <v/>
      </c>
      <c r="BX76" s="400" t="str">
        <f ca="1">+IF(OFFSET('Water Data'!$E$29,0,10*ROW('Water Data'!E70))="","",OFFSET('Water Data'!$E$29,0,10*ROW('Water Data'!E70)))</f>
        <v/>
      </c>
      <c r="BY76" s="400" t="str">
        <f ca="1">+IF(OFFSET('Water Data'!$F$27,0,10*ROW('Water Data'!F70))="","",OFFSET('Water Data'!$F$27,0,10*ROW('Water Data'!F70)))</f>
        <v/>
      </c>
      <c r="BZ76" s="400" t="str">
        <f ca="1">+IF(OFFSET('Water Data'!$F$28,0,10*ROW('Water Data'!F70))="","",OFFSET('Water Data'!$F$28,0,10*ROW('Water Data'!F70)))</f>
        <v/>
      </c>
      <c r="CA76" s="400" t="str">
        <f ca="1">+IF(OFFSET('Water Data'!$F$29,0,10*ROW('Water Data'!F70))="","",OFFSET('Water Data'!$F$29,0,10*ROW('Water Data'!F70)))</f>
        <v/>
      </c>
      <c r="CB76" s="400" t="str">
        <f ca="1">+IF(OFFSET('Water Data'!$G$27,0,10*ROW('Water Data'!G70))="","",OFFSET('Water Data'!$G$27,0,10*ROW('Water Data'!G70)))</f>
        <v/>
      </c>
      <c r="CC76" s="400" t="str">
        <f ca="1">+IF(OFFSET('Water Data'!$G$28,0,10*ROW('Water Data'!G70))="","",OFFSET('Water Data'!$G$28,0,10*ROW('Water Data'!G70)))</f>
        <v/>
      </c>
      <c r="CD76" s="400" t="str">
        <f ca="1">+IF(OFFSET('Water Data'!$G$29,0,10*ROW('Water Data'!G70))="","",OFFSET('Water Data'!$G$29,0,10*ROW('Water Data'!G70)))</f>
        <v/>
      </c>
      <c r="CE76" s="400" t="str">
        <f ca="1">+IF(OFFSET('Water Data'!$H$27,0,10*ROW('Water Data'!H70))="","",OFFSET('Water Data'!$H$27,0,10*ROW('Water Data'!H70)))</f>
        <v/>
      </c>
      <c r="CF76" s="400" t="str">
        <f ca="1">+IF(OFFSET('Water Data'!$H$28,0,10*ROW('Water Data'!H70))="","",OFFSET('Water Data'!$H$28,0,10*ROW('Water Data'!H70)))</f>
        <v/>
      </c>
      <c r="CG76" s="400" t="str">
        <f ca="1">+IF(OFFSET('Water Data'!$H$29,0,10*ROW('Water Data'!H70))="","",OFFSET('Water Data'!$H$29,0,10*ROW('Water Data'!H70)))</f>
        <v/>
      </c>
      <c r="CH76" s="400" t="str">
        <f ca="1">+IF(OFFSET('Water Data'!$I$27,0,10*ROW('Water Data'!I70))="","",OFFSET('Water Data'!$I$27,0,10*ROW('Water Data'!I70)))</f>
        <v/>
      </c>
      <c r="CI76" s="400" t="str">
        <f ca="1">+IF(OFFSET('Water Data'!$I$28,0,10*ROW('Water Data'!I70))="","",OFFSET('Water Data'!$I$28,0,10*ROW('Water Data'!I70)))</f>
        <v/>
      </c>
      <c r="CJ76" s="400" t="str">
        <f ca="1">+IF(OFFSET('Water Data'!$I$29,0,10*ROW('Water Data'!I70))="","",OFFSET('Water Data'!$I$29,0,10*ROW('Water Data'!I70)))</f>
        <v/>
      </c>
      <c r="CK76" s="400" t="str">
        <f ca="1">+IF(OFFSET('Sanitation Data'!$D$28,0,10*ROW('Sanitation Data'!D70))="","",OFFSET('Sanitation Data'!$D$28,0,10*ROW('Sanitation Data'!D70)))</f>
        <v/>
      </c>
      <c r="CL76" s="400" t="str">
        <f ca="1">+IF(OFFSET('Sanitation Data'!$D$29,0,10*ROW('Sanitation Data'!D70))="","",OFFSET('Sanitation Data'!$D$29,0,10*ROW('Sanitation Data'!D70)))</f>
        <v/>
      </c>
      <c r="CM76" s="400" t="str">
        <f ca="1">+IF(OFFSET('Sanitation Data'!$D$30,0,10*ROW('Sanitation Data'!D70))="","",OFFSET('Sanitation Data'!$D$30,0,10*ROW('Sanitation Data'!D70)))</f>
        <v/>
      </c>
      <c r="CN76" s="400" t="str">
        <f ca="1">+IF(OFFSET('Sanitation Data'!$D$31,0,10*ROW('Sanitation Data'!D70))="","",OFFSET('Sanitation Data'!$D$31,0,10*ROW('Sanitation Data'!D70)))</f>
        <v/>
      </c>
      <c r="CO76" s="400" t="str">
        <f ca="1">+IF(OFFSET('Sanitation Data'!$D$32,0,10*ROW('Sanitation Data'!D70))="","",OFFSET('Sanitation Data'!$D$32,0,10*ROW('Sanitation Data'!D70)))</f>
        <v/>
      </c>
      <c r="CP76" s="400" t="str">
        <f ca="1">+IF(OFFSET('Sanitation Data'!$E$28,0,10*ROW('Sanitation Data'!E70))="","",OFFSET('Sanitation Data'!$E$28,0,10*ROW('Sanitation Data'!E70)))</f>
        <v/>
      </c>
      <c r="CQ76" s="400" t="str">
        <f ca="1">+IF(OFFSET('Sanitation Data'!$E$29,0,10*ROW('Sanitation Data'!E70))="","",OFFSET('Sanitation Data'!$E$29,0,10*ROW('Sanitation Data'!E70)))</f>
        <v/>
      </c>
      <c r="CR76" s="400" t="str">
        <f ca="1">+IF(OFFSET('Sanitation Data'!$E$30,0,10*ROW('Sanitation Data'!E70))="","",OFFSET('Sanitation Data'!$E$30,0,10*ROW('Sanitation Data'!E70)))</f>
        <v/>
      </c>
      <c r="CS76" s="400" t="str">
        <f ca="1">+IF(OFFSET('Sanitation Data'!$E$31,0,10*ROW('Sanitation Data'!E70))="","",OFFSET('Sanitation Data'!$E$31,0,10*ROW('Sanitation Data'!E70)))</f>
        <v/>
      </c>
      <c r="CT76" s="400" t="str">
        <f ca="1">+IF(OFFSET('Sanitation Data'!$E$32,0,10*ROW('Sanitation Data'!E70))="","",OFFSET('Sanitation Data'!$E$32,0,10*ROW('Sanitation Data'!E70)))</f>
        <v/>
      </c>
      <c r="CU76" s="400" t="str">
        <f ca="1">+IF(OFFSET('Sanitation Data'!$F$28,0,10*ROW('Sanitation Data'!F70))="","",OFFSET('Sanitation Data'!$F$28,0,10*ROW('Sanitation Data'!F70)))</f>
        <v/>
      </c>
      <c r="CV76" s="400" t="str">
        <f ca="1">+IF(OFFSET('Sanitation Data'!$F$29,0,10*ROW('Sanitation Data'!F70))="","",OFFSET('Sanitation Data'!$F$29,0,10*ROW('Sanitation Data'!F70)))</f>
        <v/>
      </c>
      <c r="CW76" s="400" t="str">
        <f ca="1">+IF(OFFSET('Sanitation Data'!$F$30,0,10*ROW('Sanitation Data'!F70))="","",OFFSET('Sanitation Data'!$F$30,0,10*ROW('Sanitation Data'!F70)))</f>
        <v/>
      </c>
      <c r="CX76" s="400" t="str">
        <f ca="1">+IF(OFFSET('Sanitation Data'!$F$31,0,10*ROW('Sanitation Data'!F70))="","",OFFSET('Sanitation Data'!$F$31,0,10*ROW('Sanitation Data'!F70)))</f>
        <v/>
      </c>
      <c r="CY76" s="400" t="str">
        <f ca="1">+IF(OFFSET('Sanitation Data'!$F$32,0,10*ROW('Sanitation Data'!F70))="","",OFFSET('Sanitation Data'!$F$32,0,10*ROW('Sanitation Data'!F70)))</f>
        <v/>
      </c>
      <c r="CZ76" s="400" t="str">
        <f ca="1">+IF(OFFSET('Sanitation Data'!$G$28,0,10*ROW('Sanitation Data'!G70))="","",OFFSET('Sanitation Data'!$G$28,0,10*ROW('Sanitation Data'!G70)))</f>
        <v/>
      </c>
      <c r="DA76" s="400" t="str">
        <f ca="1">+IF(OFFSET('Sanitation Data'!$G$29,0,10*ROW('Sanitation Data'!G70))="","",OFFSET('Sanitation Data'!$G$29,0,10*ROW('Sanitation Data'!G70)))</f>
        <v/>
      </c>
      <c r="DB76" s="400" t="str">
        <f ca="1">+IF(OFFSET('Sanitation Data'!$G$30,0,10*ROW('Sanitation Data'!G70))="","",OFFSET('Sanitation Data'!$G$30,0,10*ROW('Sanitation Data'!G70)))</f>
        <v/>
      </c>
      <c r="DC76" s="400" t="str">
        <f ca="1">+IF(OFFSET('Sanitation Data'!$G$31,0,10*ROW('Sanitation Data'!G70))="","",OFFSET('Sanitation Data'!$G$31,0,10*ROW('Sanitation Data'!G70)))</f>
        <v/>
      </c>
      <c r="DD76" s="400" t="str">
        <f ca="1">+IF(OFFSET('Sanitation Data'!$G$32,0,10*ROW('Sanitation Data'!G70))="","",OFFSET('Sanitation Data'!$G$32,0,10*ROW('Sanitation Data'!G70)))</f>
        <v/>
      </c>
      <c r="DE76" s="400" t="str">
        <f ca="1">+IF(OFFSET('Sanitation Data'!$H$28,0,10*ROW('Sanitation Data'!H70))="","",OFFSET('Sanitation Data'!$H$28,0,10*ROW('Sanitation Data'!H70)))</f>
        <v/>
      </c>
      <c r="DF76" s="400" t="str">
        <f ca="1">+IF(OFFSET('Sanitation Data'!$H$29,0,10*ROW('Sanitation Data'!H70))="","",OFFSET('Sanitation Data'!$H$29,0,10*ROW('Sanitation Data'!H70)))</f>
        <v/>
      </c>
      <c r="DG76" s="400" t="str">
        <f ca="1">+IF(OFFSET('Sanitation Data'!$H$30,0,10*ROW('Sanitation Data'!H70))="","",OFFSET('Sanitation Data'!$H$30,0,10*ROW('Sanitation Data'!H70)))</f>
        <v/>
      </c>
      <c r="DH76" s="400" t="str">
        <f ca="1">+IF(OFFSET('Sanitation Data'!$H$31,0,10*ROW('Sanitation Data'!H70))="","",OFFSET('Sanitation Data'!$H$31,0,10*ROW('Sanitation Data'!H70)))</f>
        <v/>
      </c>
      <c r="DI76" s="400" t="str">
        <f ca="1">+IF(OFFSET('Sanitation Data'!$H$32,0,10*ROW('Sanitation Data'!H70))="","",OFFSET('Sanitation Data'!$H$32,0,10*ROW('Sanitation Data'!H70)))</f>
        <v/>
      </c>
      <c r="DJ76" s="400" t="str">
        <f ca="1">+IF(OFFSET('Sanitation Data'!$I$28,0,10*ROW('Sanitation Data'!I70))="","",OFFSET('Sanitation Data'!$I$28,0,10*ROW('Sanitation Data'!I70)))</f>
        <v/>
      </c>
      <c r="DK76" s="400" t="str">
        <f ca="1">+IF(OFFSET('Sanitation Data'!$I$29,0,10*ROW('Sanitation Data'!I70))="","",OFFSET('Sanitation Data'!$I$29,0,10*ROW('Sanitation Data'!I70)))</f>
        <v/>
      </c>
      <c r="DL76" s="400" t="str">
        <f ca="1">+IF(OFFSET('Sanitation Data'!$I$30,0,10*ROW('Sanitation Data'!I70))="","",OFFSET('Sanitation Data'!$I$30,0,10*ROW('Sanitation Data'!I70)))</f>
        <v/>
      </c>
      <c r="DM76" s="400" t="str">
        <f ca="1">+IF(OFFSET('Sanitation Data'!$I$31,0,10*ROW('Sanitation Data'!I70))="","",OFFSET('Sanitation Data'!$I$31,0,10*ROW('Sanitation Data'!I70)))</f>
        <v/>
      </c>
      <c r="DN76" s="400" t="str">
        <f ca="1">+IF(OFFSET('Sanitation Data'!$I$32,0,10*ROW('Sanitation Data'!I70))="","",OFFSET('Sanitation Data'!$I$32,0,10*ROW('Sanitation Data'!I70)))</f>
        <v/>
      </c>
      <c r="DO76" s="400" t="str">
        <f ca="1">+IF(OFFSET('Hygiene Data'!$D$11,0,10*ROW('Hygiene Data'!D70))="","",OFFSET('Hygiene Data'!$D$11,0,10*ROW('Hygiene Data'!D70)))</f>
        <v/>
      </c>
      <c r="DP76" s="400" t="str">
        <f ca="1">+IF(OFFSET('Hygiene Data'!$D$12,0,10*ROW('Hygiene Data'!D70))="","",OFFSET('Hygiene Data'!$D$12,0,10*ROW('Hygiene Data'!D70)))</f>
        <v/>
      </c>
      <c r="DQ76" s="400" t="str">
        <f ca="1">+IF(OFFSET('Hygiene Data'!$D$13,0,10*ROW('Hygiene Data'!D70))="","",OFFSET('Hygiene Data'!$D$13,0,10*ROW('Hygiene Data'!D70)))</f>
        <v/>
      </c>
      <c r="DR76" s="400" t="str">
        <f ca="1">+IF(OFFSET('Hygiene Data'!$E$11,0,10*ROW('Hygiene Data'!E70))="","",OFFSET('Hygiene Data'!$E$11,0,10*ROW('Hygiene Data'!E70)))</f>
        <v/>
      </c>
      <c r="DS76" s="400" t="str">
        <f ca="1">+IF(OFFSET('Hygiene Data'!$E$12,0,10*ROW('Hygiene Data'!E70))="","",OFFSET('Hygiene Data'!$E$12,0,10*ROW('Hygiene Data'!E70)))</f>
        <v/>
      </c>
      <c r="DT76" s="400" t="str">
        <f ca="1">+IF(OFFSET('Hygiene Data'!$E$13,0,10*ROW('Hygiene Data'!E70))="","",OFFSET('Hygiene Data'!$E$13,0,10*ROW('Hygiene Data'!E70)))</f>
        <v/>
      </c>
      <c r="DU76" s="400" t="str">
        <f ca="1">+IF(OFFSET('Hygiene Data'!$F$11,0,10*ROW('Hygiene Data'!F70))="","",OFFSET('Hygiene Data'!$F$11,0,10*ROW('Hygiene Data'!F70)))</f>
        <v/>
      </c>
      <c r="DV76" s="400" t="str">
        <f ca="1">+IF(OFFSET('Hygiene Data'!$F$12,0,10*ROW('Hygiene Data'!F70))="","",OFFSET('Hygiene Data'!$F$12,0,10*ROW('Hygiene Data'!F70)))</f>
        <v/>
      </c>
      <c r="DW76" s="400" t="str">
        <f ca="1">+IF(OFFSET('Hygiene Data'!$F$13,0,10*ROW('Hygiene Data'!F70))="","",OFFSET('Hygiene Data'!$F$13,0,10*ROW('Hygiene Data'!F70)))</f>
        <v/>
      </c>
      <c r="DX76" s="400" t="str">
        <f ca="1">+IF(OFFSET('Hygiene Data'!$G$11,0,10*ROW('Hygiene Data'!G70))="","",OFFSET('Hygiene Data'!$G$11,0,10*ROW('Hygiene Data'!G70)))</f>
        <v/>
      </c>
      <c r="DY76" s="400" t="str">
        <f ca="1">+IF(OFFSET('Hygiene Data'!$G$12,0,10*ROW('Hygiene Data'!G70))="","",OFFSET('Hygiene Data'!$G$12,0,10*ROW('Hygiene Data'!G70)))</f>
        <v/>
      </c>
      <c r="DZ76" s="400" t="str">
        <f ca="1">+IF(OFFSET('Hygiene Data'!$G$13,0,10*ROW('Hygiene Data'!G70))="","",OFFSET('Hygiene Data'!$G$13,0,10*ROW('Hygiene Data'!G70)))</f>
        <v/>
      </c>
      <c r="EA76" s="400" t="str">
        <f ca="1">+IF(OFFSET('Hygiene Data'!$H$11,0,10*ROW('Hygiene Data'!H70))="","",OFFSET('Hygiene Data'!$H$11,0,10*ROW('Hygiene Data'!H70)))</f>
        <v/>
      </c>
      <c r="EB76" s="400" t="str">
        <f ca="1">+IF(OFFSET('Hygiene Data'!$H$12,0,10*ROW('Hygiene Data'!H70))="","",OFFSET('Hygiene Data'!$H$12,0,10*ROW('Hygiene Data'!H70)))</f>
        <v/>
      </c>
      <c r="EC76" s="400" t="str">
        <f ca="1">+IF(OFFSET('Hygiene Data'!$H$13,0,10*ROW('Hygiene Data'!H70))="","",OFFSET('Hygiene Data'!$H$13,0,10*ROW('Hygiene Data'!H70)))</f>
        <v/>
      </c>
      <c r="ED76" s="400" t="str">
        <f ca="1">+IF(OFFSET('Hygiene Data'!$I$11,0,10*ROW('Hygiene Data'!I70))="","",OFFSET('Hygiene Data'!$I$11,0,10*ROW('Hygiene Data'!I70)))</f>
        <v/>
      </c>
      <c r="EE76" s="400" t="str">
        <f ca="1">+IF(OFFSET('Hygiene Data'!$I$12,0,10*ROW('Hygiene Data'!I70))="","",OFFSET('Hygiene Data'!$I$12,0,10*ROW('Hygiene Data'!I70)))</f>
        <v/>
      </c>
      <c r="EF76" s="400" t="str">
        <f ca="1">+IF(OFFSET('Hygiene Data'!$I$13,0,10*ROW('Hygiene Data'!I70))="","",OFFSET('Hygiene Data'!$I$13,0,10*ROW('Hygiene Data'!I70)))</f>
        <v/>
      </c>
    </row>
    <row r="77" spans="1:136" x14ac:dyDescent="0.25">
      <c r="A77" s="509" t="str">
        <f ca="1">+IF(OFFSET('Water Data'!$B$2,0,10*ROW('Water Data'!E71))="","",OFFSET('Water Data'!$B$2,0,10*ROW('Water Data'!E71)))</f>
        <v/>
      </c>
      <c r="B77" s="50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36" t="str">
        <f t="shared" ca="1" si="1"/>
        <v/>
      </c>
      <c r="D77" s="53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3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3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3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3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3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3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3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3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3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3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3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3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3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3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3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3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3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3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3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3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3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3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3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3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3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3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3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3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3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3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3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3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3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3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3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3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3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3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3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3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3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3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3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3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3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3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3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3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1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3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3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3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3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3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3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3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3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3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3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3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3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3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3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3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3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400" t="str">
        <f ca="1">+IF(OFFSET('Water Data'!$D$27,0,10*ROW('Water Data'!D71))="","",OFFSET('Water Data'!$D$27,0,10*ROW('Water Data'!D71)))</f>
        <v/>
      </c>
      <c r="BT77" s="400" t="str">
        <f ca="1">+IF(OFFSET('Water Data'!$D$28,0,10*ROW('Water Data'!D71))="","",OFFSET('Water Data'!$D$28,0,10*ROW('Water Data'!D71)))</f>
        <v/>
      </c>
      <c r="BU77" s="400" t="str">
        <f ca="1">+IF(OFFSET('Water Data'!$D$29,0,10*ROW('Water Data'!D71))="","",OFFSET('Water Data'!$D$29,0,10*ROW('Water Data'!D71)))</f>
        <v/>
      </c>
      <c r="BV77" s="400" t="str">
        <f ca="1">+IF(OFFSET('Water Data'!$E$27,0,10*ROW('Water Data'!E71))="","",OFFSET('Water Data'!$E$27,0,10*ROW('Water Data'!E71)))</f>
        <v/>
      </c>
      <c r="BW77" s="400" t="str">
        <f ca="1">+IF(OFFSET('Water Data'!$E$28,0,10*ROW('Water Data'!E71))="","",OFFSET('Water Data'!$E$28,0,10*ROW('Water Data'!E71)))</f>
        <v/>
      </c>
      <c r="BX77" s="400" t="str">
        <f ca="1">+IF(OFFSET('Water Data'!$E$29,0,10*ROW('Water Data'!E71))="","",OFFSET('Water Data'!$E$29,0,10*ROW('Water Data'!E71)))</f>
        <v/>
      </c>
      <c r="BY77" s="400" t="str">
        <f ca="1">+IF(OFFSET('Water Data'!$F$27,0,10*ROW('Water Data'!F71))="","",OFFSET('Water Data'!$F$27,0,10*ROW('Water Data'!F71)))</f>
        <v/>
      </c>
      <c r="BZ77" s="400" t="str">
        <f ca="1">+IF(OFFSET('Water Data'!$F$28,0,10*ROW('Water Data'!F71))="","",OFFSET('Water Data'!$F$28,0,10*ROW('Water Data'!F71)))</f>
        <v/>
      </c>
      <c r="CA77" s="400" t="str">
        <f ca="1">+IF(OFFSET('Water Data'!$F$29,0,10*ROW('Water Data'!F71))="","",OFFSET('Water Data'!$F$29,0,10*ROW('Water Data'!F71)))</f>
        <v/>
      </c>
      <c r="CB77" s="400" t="str">
        <f ca="1">+IF(OFFSET('Water Data'!$G$27,0,10*ROW('Water Data'!G71))="","",OFFSET('Water Data'!$G$27,0,10*ROW('Water Data'!G71)))</f>
        <v/>
      </c>
      <c r="CC77" s="400" t="str">
        <f ca="1">+IF(OFFSET('Water Data'!$G$28,0,10*ROW('Water Data'!G71))="","",OFFSET('Water Data'!$G$28,0,10*ROW('Water Data'!G71)))</f>
        <v/>
      </c>
      <c r="CD77" s="400" t="str">
        <f ca="1">+IF(OFFSET('Water Data'!$G$29,0,10*ROW('Water Data'!G71))="","",OFFSET('Water Data'!$G$29,0,10*ROW('Water Data'!G71)))</f>
        <v/>
      </c>
      <c r="CE77" s="400" t="str">
        <f ca="1">+IF(OFFSET('Water Data'!$H$27,0,10*ROW('Water Data'!H71))="","",OFFSET('Water Data'!$H$27,0,10*ROW('Water Data'!H71)))</f>
        <v/>
      </c>
      <c r="CF77" s="400" t="str">
        <f ca="1">+IF(OFFSET('Water Data'!$H$28,0,10*ROW('Water Data'!H71))="","",OFFSET('Water Data'!$H$28,0,10*ROW('Water Data'!H71)))</f>
        <v/>
      </c>
      <c r="CG77" s="400" t="str">
        <f ca="1">+IF(OFFSET('Water Data'!$H$29,0,10*ROW('Water Data'!H71))="","",OFFSET('Water Data'!$H$29,0,10*ROW('Water Data'!H71)))</f>
        <v/>
      </c>
      <c r="CH77" s="400" t="str">
        <f ca="1">+IF(OFFSET('Water Data'!$I$27,0,10*ROW('Water Data'!I71))="","",OFFSET('Water Data'!$I$27,0,10*ROW('Water Data'!I71)))</f>
        <v/>
      </c>
      <c r="CI77" s="400" t="str">
        <f ca="1">+IF(OFFSET('Water Data'!$I$28,0,10*ROW('Water Data'!I71))="","",OFFSET('Water Data'!$I$28,0,10*ROW('Water Data'!I71)))</f>
        <v/>
      </c>
      <c r="CJ77" s="400" t="str">
        <f ca="1">+IF(OFFSET('Water Data'!$I$29,0,10*ROW('Water Data'!I71))="","",OFFSET('Water Data'!$I$29,0,10*ROW('Water Data'!I71)))</f>
        <v/>
      </c>
      <c r="CK77" s="400" t="str">
        <f ca="1">+IF(OFFSET('Sanitation Data'!$D$28,0,10*ROW('Sanitation Data'!D71))="","",OFFSET('Sanitation Data'!$D$28,0,10*ROW('Sanitation Data'!D71)))</f>
        <v/>
      </c>
      <c r="CL77" s="400" t="str">
        <f ca="1">+IF(OFFSET('Sanitation Data'!$D$29,0,10*ROW('Sanitation Data'!D71))="","",OFFSET('Sanitation Data'!$D$29,0,10*ROW('Sanitation Data'!D71)))</f>
        <v/>
      </c>
      <c r="CM77" s="400" t="str">
        <f ca="1">+IF(OFFSET('Sanitation Data'!$D$30,0,10*ROW('Sanitation Data'!D71))="","",OFFSET('Sanitation Data'!$D$30,0,10*ROW('Sanitation Data'!D71)))</f>
        <v/>
      </c>
      <c r="CN77" s="400" t="str">
        <f ca="1">+IF(OFFSET('Sanitation Data'!$D$31,0,10*ROW('Sanitation Data'!D71))="","",OFFSET('Sanitation Data'!$D$31,0,10*ROW('Sanitation Data'!D71)))</f>
        <v/>
      </c>
      <c r="CO77" s="400" t="str">
        <f ca="1">+IF(OFFSET('Sanitation Data'!$D$32,0,10*ROW('Sanitation Data'!D71))="","",OFFSET('Sanitation Data'!$D$32,0,10*ROW('Sanitation Data'!D71)))</f>
        <v/>
      </c>
      <c r="CP77" s="400" t="str">
        <f ca="1">+IF(OFFSET('Sanitation Data'!$E$28,0,10*ROW('Sanitation Data'!E71))="","",OFFSET('Sanitation Data'!$E$28,0,10*ROW('Sanitation Data'!E71)))</f>
        <v/>
      </c>
      <c r="CQ77" s="400" t="str">
        <f ca="1">+IF(OFFSET('Sanitation Data'!$E$29,0,10*ROW('Sanitation Data'!E71))="","",OFFSET('Sanitation Data'!$E$29,0,10*ROW('Sanitation Data'!E71)))</f>
        <v/>
      </c>
      <c r="CR77" s="400" t="str">
        <f ca="1">+IF(OFFSET('Sanitation Data'!$E$30,0,10*ROW('Sanitation Data'!E71))="","",OFFSET('Sanitation Data'!$E$30,0,10*ROW('Sanitation Data'!E71)))</f>
        <v/>
      </c>
      <c r="CS77" s="400" t="str">
        <f ca="1">+IF(OFFSET('Sanitation Data'!$E$31,0,10*ROW('Sanitation Data'!E71))="","",OFFSET('Sanitation Data'!$E$31,0,10*ROW('Sanitation Data'!E71)))</f>
        <v/>
      </c>
      <c r="CT77" s="400" t="str">
        <f ca="1">+IF(OFFSET('Sanitation Data'!$E$32,0,10*ROW('Sanitation Data'!E71))="","",OFFSET('Sanitation Data'!$E$32,0,10*ROW('Sanitation Data'!E71)))</f>
        <v/>
      </c>
      <c r="CU77" s="400" t="str">
        <f ca="1">+IF(OFFSET('Sanitation Data'!$F$28,0,10*ROW('Sanitation Data'!F71))="","",OFFSET('Sanitation Data'!$F$28,0,10*ROW('Sanitation Data'!F71)))</f>
        <v/>
      </c>
      <c r="CV77" s="400" t="str">
        <f ca="1">+IF(OFFSET('Sanitation Data'!$F$29,0,10*ROW('Sanitation Data'!F71))="","",OFFSET('Sanitation Data'!$F$29,0,10*ROW('Sanitation Data'!F71)))</f>
        <v/>
      </c>
      <c r="CW77" s="400" t="str">
        <f ca="1">+IF(OFFSET('Sanitation Data'!$F$30,0,10*ROW('Sanitation Data'!F71))="","",OFFSET('Sanitation Data'!$F$30,0,10*ROW('Sanitation Data'!F71)))</f>
        <v/>
      </c>
      <c r="CX77" s="400" t="str">
        <f ca="1">+IF(OFFSET('Sanitation Data'!$F$31,0,10*ROW('Sanitation Data'!F71))="","",OFFSET('Sanitation Data'!$F$31,0,10*ROW('Sanitation Data'!F71)))</f>
        <v/>
      </c>
      <c r="CY77" s="400" t="str">
        <f ca="1">+IF(OFFSET('Sanitation Data'!$F$32,0,10*ROW('Sanitation Data'!F71))="","",OFFSET('Sanitation Data'!$F$32,0,10*ROW('Sanitation Data'!F71)))</f>
        <v/>
      </c>
      <c r="CZ77" s="400" t="str">
        <f ca="1">+IF(OFFSET('Sanitation Data'!$G$28,0,10*ROW('Sanitation Data'!G71))="","",OFFSET('Sanitation Data'!$G$28,0,10*ROW('Sanitation Data'!G71)))</f>
        <v/>
      </c>
      <c r="DA77" s="400" t="str">
        <f ca="1">+IF(OFFSET('Sanitation Data'!$G$29,0,10*ROW('Sanitation Data'!G71))="","",OFFSET('Sanitation Data'!$G$29,0,10*ROW('Sanitation Data'!G71)))</f>
        <v/>
      </c>
      <c r="DB77" s="400" t="str">
        <f ca="1">+IF(OFFSET('Sanitation Data'!$G$30,0,10*ROW('Sanitation Data'!G71))="","",OFFSET('Sanitation Data'!$G$30,0,10*ROW('Sanitation Data'!G71)))</f>
        <v/>
      </c>
      <c r="DC77" s="400" t="str">
        <f ca="1">+IF(OFFSET('Sanitation Data'!$G$31,0,10*ROW('Sanitation Data'!G71))="","",OFFSET('Sanitation Data'!$G$31,0,10*ROW('Sanitation Data'!G71)))</f>
        <v/>
      </c>
      <c r="DD77" s="400" t="str">
        <f ca="1">+IF(OFFSET('Sanitation Data'!$G$32,0,10*ROW('Sanitation Data'!G71))="","",OFFSET('Sanitation Data'!$G$32,0,10*ROW('Sanitation Data'!G71)))</f>
        <v/>
      </c>
      <c r="DE77" s="400" t="str">
        <f ca="1">+IF(OFFSET('Sanitation Data'!$H$28,0,10*ROW('Sanitation Data'!H71))="","",OFFSET('Sanitation Data'!$H$28,0,10*ROW('Sanitation Data'!H71)))</f>
        <v/>
      </c>
      <c r="DF77" s="400" t="str">
        <f ca="1">+IF(OFFSET('Sanitation Data'!$H$29,0,10*ROW('Sanitation Data'!H71))="","",OFFSET('Sanitation Data'!$H$29,0,10*ROW('Sanitation Data'!H71)))</f>
        <v/>
      </c>
      <c r="DG77" s="400" t="str">
        <f ca="1">+IF(OFFSET('Sanitation Data'!$H$30,0,10*ROW('Sanitation Data'!H71))="","",OFFSET('Sanitation Data'!$H$30,0,10*ROW('Sanitation Data'!H71)))</f>
        <v/>
      </c>
      <c r="DH77" s="400" t="str">
        <f ca="1">+IF(OFFSET('Sanitation Data'!$H$31,0,10*ROW('Sanitation Data'!H71))="","",OFFSET('Sanitation Data'!$H$31,0,10*ROW('Sanitation Data'!H71)))</f>
        <v/>
      </c>
      <c r="DI77" s="400" t="str">
        <f ca="1">+IF(OFFSET('Sanitation Data'!$H$32,0,10*ROW('Sanitation Data'!H71))="","",OFFSET('Sanitation Data'!$H$32,0,10*ROW('Sanitation Data'!H71)))</f>
        <v/>
      </c>
      <c r="DJ77" s="400" t="str">
        <f ca="1">+IF(OFFSET('Sanitation Data'!$I$28,0,10*ROW('Sanitation Data'!I71))="","",OFFSET('Sanitation Data'!$I$28,0,10*ROW('Sanitation Data'!I71)))</f>
        <v/>
      </c>
      <c r="DK77" s="400" t="str">
        <f ca="1">+IF(OFFSET('Sanitation Data'!$I$29,0,10*ROW('Sanitation Data'!I71))="","",OFFSET('Sanitation Data'!$I$29,0,10*ROW('Sanitation Data'!I71)))</f>
        <v/>
      </c>
      <c r="DL77" s="400" t="str">
        <f ca="1">+IF(OFFSET('Sanitation Data'!$I$30,0,10*ROW('Sanitation Data'!I71))="","",OFFSET('Sanitation Data'!$I$30,0,10*ROW('Sanitation Data'!I71)))</f>
        <v/>
      </c>
      <c r="DM77" s="400" t="str">
        <f ca="1">+IF(OFFSET('Sanitation Data'!$I$31,0,10*ROW('Sanitation Data'!I71))="","",OFFSET('Sanitation Data'!$I$31,0,10*ROW('Sanitation Data'!I71)))</f>
        <v/>
      </c>
      <c r="DN77" s="400" t="str">
        <f ca="1">+IF(OFFSET('Sanitation Data'!$I$32,0,10*ROW('Sanitation Data'!I71))="","",OFFSET('Sanitation Data'!$I$32,0,10*ROW('Sanitation Data'!I71)))</f>
        <v/>
      </c>
      <c r="DO77" s="400" t="str">
        <f ca="1">+IF(OFFSET('Hygiene Data'!$D$11,0,10*ROW('Hygiene Data'!D71))="","",OFFSET('Hygiene Data'!$D$11,0,10*ROW('Hygiene Data'!D71)))</f>
        <v/>
      </c>
      <c r="DP77" s="400" t="str">
        <f ca="1">+IF(OFFSET('Hygiene Data'!$D$12,0,10*ROW('Hygiene Data'!D71))="","",OFFSET('Hygiene Data'!$D$12,0,10*ROW('Hygiene Data'!D71)))</f>
        <v/>
      </c>
      <c r="DQ77" s="400" t="str">
        <f ca="1">+IF(OFFSET('Hygiene Data'!$D$13,0,10*ROW('Hygiene Data'!D71))="","",OFFSET('Hygiene Data'!$D$13,0,10*ROW('Hygiene Data'!D71)))</f>
        <v/>
      </c>
      <c r="DR77" s="400" t="str">
        <f ca="1">+IF(OFFSET('Hygiene Data'!$E$11,0,10*ROW('Hygiene Data'!E71))="","",OFFSET('Hygiene Data'!$E$11,0,10*ROW('Hygiene Data'!E71)))</f>
        <v/>
      </c>
      <c r="DS77" s="400" t="str">
        <f ca="1">+IF(OFFSET('Hygiene Data'!$E$12,0,10*ROW('Hygiene Data'!E71))="","",OFFSET('Hygiene Data'!$E$12,0,10*ROW('Hygiene Data'!E71)))</f>
        <v/>
      </c>
      <c r="DT77" s="400" t="str">
        <f ca="1">+IF(OFFSET('Hygiene Data'!$E$13,0,10*ROW('Hygiene Data'!E71))="","",OFFSET('Hygiene Data'!$E$13,0,10*ROW('Hygiene Data'!E71)))</f>
        <v/>
      </c>
      <c r="DU77" s="400" t="str">
        <f ca="1">+IF(OFFSET('Hygiene Data'!$F$11,0,10*ROW('Hygiene Data'!F71))="","",OFFSET('Hygiene Data'!$F$11,0,10*ROW('Hygiene Data'!F71)))</f>
        <v/>
      </c>
      <c r="DV77" s="400" t="str">
        <f ca="1">+IF(OFFSET('Hygiene Data'!$F$12,0,10*ROW('Hygiene Data'!F71))="","",OFFSET('Hygiene Data'!$F$12,0,10*ROW('Hygiene Data'!F71)))</f>
        <v/>
      </c>
      <c r="DW77" s="400" t="str">
        <f ca="1">+IF(OFFSET('Hygiene Data'!$F$13,0,10*ROW('Hygiene Data'!F71))="","",OFFSET('Hygiene Data'!$F$13,0,10*ROW('Hygiene Data'!F71)))</f>
        <v/>
      </c>
      <c r="DX77" s="400" t="str">
        <f ca="1">+IF(OFFSET('Hygiene Data'!$G$11,0,10*ROW('Hygiene Data'!G71))="","",OFFSET('Hygiene Data'!$G$11,0,10*ROW('Hygiene Data'!G71)))</f>
        <v/>
      </c>
      <c r="DY77" s="400" t="str">
        <f ca="1">+IF(OFFSET('Hygiene Data'!$G$12,0,10*ROW('Hygiene Data'!G71))="","",OFFSET('Hygiene Data'!$G$12,0,10*ROW('Hygiene Data'!G71)))</f>
        <v/>
      </c>
      <c r="DZ77" s="400" t="str">
        <f ca="1">+IF(OFFSET('Hygiene Data'!$G$13,0,10*ROW('Hygiene Data'!G71))="","",OFFSET('Hygiene Data'!$G$13,0,10*ROW('Hygiene Data'!G71)))</f>
        <v/>
      </c>
      <c r="EA77" s="400" t="str">
        <f ca="1">+IF(OFFSET('Hygiene Data'!$H$11,0,10*ROW('Hygiene Data'!H71))="","",OFFSET('Hygiene Data'!$H$11,0,10*ROW('Hygiene Data'!H71)))</f>
        <v/>
      </c>
      <c r="EB77" s="400" t="str">
        <f ca="1">+IF(OFFSET('Hygiene Data'!$H$12,0,10*ROW('Hygiene Data'!H71))="","",OFFSET('Hygiene Data'!$H$12,0,10*ROW('Hygiene Data'!H71)))</f>
        <v/>
      </c>
      <c r="EC77" s="400" t="str">
        <f ca="1">+IF(OFFSET('Hygiene Data'!$H$13,0,10*ROW('Hygiene Data'!H71))="","",OFFSET('Hygiene Data'!$H$13,0,10*ROW('Hygiene Data'!H71)))</f>
        <v/>
      </c>
      <c r="ED77" s="400" t="str">
        <f ca="1">+IF(OFFSET('Hygiene Data'!$I$11,0,10*ROW('Hygiene Data'!I71))="","",OFFSET('Hygiene Data'!$I$11,0,10*ROW('Hygiene Data'!I71)))</f>
        <v/>
      </c>
      <c r="EE77" s="400" t="str">
        <f ca="1">+IF(OFFSET('Hygiene Data'!$I$12,0,10*ROW('Hygiene Data'!I71))="","",OFFSET('Hygiene Data'!$I$12,0,10*ROW('Hygiene Data'!I71)))</f>
        <v/>
      </c>
      <c r="EF77" s="400" t="str">
        <f ca="1">+IF(OFFSET('Hygiene Data'!$I$13,0,10*ROW('Hygiene Data'!I71))="","",OFFSET('Hygiene Data'!$I$13,0,10*ROW('Hygiene Data'!I71)))</f>
        <v/>
      </c>
    </row>
    <row r="78" spans="1:136" x14ac:dyDescent="0.25">
      <c r="A78" s="509" t="str">
        <f ca="1">+IF(OFFSET('Water Data'!$B$2,0,10*ROW('Water Data'!E72))="","",OFFSET('Water Data'!$B$2,0,10*ROW('Water Data'!E72)))</f>
        <v/>
      </c>
      <c r="B78" s="50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36" t="str">
        <f t="shared" ca="1" si="1"/>
        <v/>
      </c>
      <c r="D78" s="53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3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3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3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3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3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3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3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3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3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3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3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3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3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3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3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3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3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3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3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3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3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3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3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3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3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3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3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3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3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3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3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3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3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3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3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3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3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3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3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3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3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3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3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3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3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3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3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3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1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3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3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3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3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3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3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3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3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3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3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3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3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3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3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3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3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400" t="str">
        <f ca="1">+IF(OFFSET('Water Data'!$D$27,0,10*ROW('Water Data'!D72))="","",OFFSET('Water Data'!$D$27,0,10*ROW('Water Data'!D72)))</f>
        <v/>
      </c>
      <c r="BT78" s="400" t="str">
        <f ca="1">+IF(OFFSET('Water Data'!$D$28,0,10*ROW('Water Data'!D72))="","",OFFSET('Water Data'!$D$28,0,10*ROW('Water Data'!D72)))</f>
        <v/>
      </c>
      <c r="BU78" s="400" t="str">
        <f ca="1">+IF(OFFSET('Water Data'!$D$29,0,10*ROW('Water Data'!D72))="","",OFFSET('Water Data'!$D$29,0,10*ROW('Water Data'!D72)))</f>
        <v/>
      </c>
      <c r="BV78" s="400" t="str">
        <f ca="1">+IF(OFFSET('Water Data'!$E$27,0,10*ROW('Water Data'!E72))="","",OFFSET('Water Data'!$E$27,0,10*ROW('Water Data'!E72)))</f>
        <v/>
      </c>
      <c r="BW78" s="400" t="str">
        <f ca="1">+IF(OFFSET('Water Data'!$E$28,0,10*ROW('Water Data'!E72))="","",OFFSET('Water Data'!$E$28,0,10*ROW('Water Data'!E72)))</f>
        <v/>
      </c>
      <c r="BX78" s="400" t="str">
        <f ca="1">+IF(OFFSET('Water Data'!$E$29,0,10*ROW('Water Data'!E72))="","",OFFSET('Water Data'!$E$29,0,10*ROW('Water Data'!E72)))</f>
        <v/>
      </c>
      <c r="BY78" s="400" t="str">
        <f ca="1">+IF(OFFSET('Water Data'!$F$27,0,10*ROW('Water Data'!F72))="","",OFFSET('Water Data'!$F$27,0,10*ROW('Water Data'!F72)))</f>
        <v/>
      </c>
      <c r="BZ78" s="400" t="str">
        <f ca="1">+IF(OFFSET('Water Data'!$F$28,0,10*ROW('Water Data'!F72))="","",OFFSET('Water Data'!$F$28,0,10*ROW('Water Data'!F72)))</f>
        <v/>
      </c>
      <c r="CA78" s="400" t="str">
        <f ca="1">+IF(OFFSET('Water Data'!$F$29,0,10*ROW('Water Data'!F72))="","",OFFSET('Water Data'!$F$29,0,10*ROW('Water Data'!F72)))</f>
        <v/>
      </c>
      <c r="CB78" s="400" t="str">
        <f ca="1">+IF(OFFSET('Water Data'!$G$27,0,10*ROW('Water Data'!G72))="","",OFFSET('Water Data'!$G$27,0,10*ROW('Water Data'!G72)))</f>
        <v/>
      </c>
      <c r="CC78" s="400" t="str">
        <f ca="1">+IF(OFFSET('Water Data'!$G$28,0,10*ROW('Water Data'!G72))="","",OFFSET('Water Data'!$G$28,0,10*ROW('Water Data'!G72)))</f>
        <v/>
      </c>
      <c r="CD78" s="400" t="str">
        <f ca="1">+IF(OFFSET('Water Data'!$G$29,0,10*ROW('Water Data'!G72))="","",OFFSET('Water Data'!$G$29,0,10*ROW('Water Data'!G72)))</f>
        <v/>
      </c>
      <c r="CE78" s="400" t="str">
        <f ca="1">+IF(OFFSET('Water Data'!$H$27,0,10*ROW('Water Data'!H72))="","",OFFSET('Water Data'!$H$27,0,10*ROW('Water Data'!H72)))</f>
        <v/>
      </c>
      <c r="CF78" s="400" t="str">
        <f ca="1">+IF(OFFSET('Water Data'!$H$28,0,10*ROW('Water Data'!H72))="","",OFFSET('Water Data'!$H$28,0,10*ROW('Water Data'!H72)))</f>
        <v/>
      </c>
      <c r="CG78" s="400" t="str">
        <f ca="1">+IF(OFFSET('Water Data'!$H$29,0,10*ROW('Water Data'!H72))="","",OFFSET('Water Data'!$H$29,0,10*ROW('Water Data'!H72)))</f>
        <v/>
      </c>
      <c r="CH78" s="400" t="str">
        <f ca="1">+IF(OFFSET('Water Data'!$I$27,0,10*ROW('Water Data'!I72))="","",OFFSET('Water Data'!$I$27,0,10*ROW('Water Data'!I72)))</f>
        <v/>
      </c>
      <c r="CI78" s="400" t="str">
        <f ca="1">+IF(OFFSET('Water Data'!$I$28,0,10*ROW('Water Data'!I72))="","",OFFSET('Water Data'!$I$28,0,10*ROW('Water Data'!I72)))</f>
        <v/>
      </c>
      <c r="CJ78" s="400" t="str">
        <f ca="1">+IF(OFFSET('Water Data'!$I$29,0,10*ROW('Water Data'!I72))="","",OFFSET('Water Data'!$I$29,0,10*ROW('Water Data'!I72)))</f>
        <v/>
      </c>
      <c r="CK78" s="400" t="str">
        <f ca="1">+IF(OFFSET('Sanitation Data'!$D$28,0,10*ROW('Sanitation Data'!D72))="","",OFFSET('Sanitation Data'!$D$28,0,10*ROW('Sanitation Data'!D72)))</f>
        <v/>
      </c>
      <c r="CL78" s="400" t="str">
        <f ca="1">+IF(OFFSET('Sanitation Data'!$D$29,0,10*ROW('Sanitation Data'!D72))="","",OFFSET('Sanitation Data'!$D$29,0,10*ROW('Sanitation Data'!D72)))</f>
        <v/>
      </c>
      <c r="CM78" s="400" t="str">
        <f ca="1">+IF(OFFSET('Sanitation Data'!$D$30,0,10*ROW('Sanitation Data'!D72))="","",OFFSET('Sanitation Data'!$D$30,0,10*ROW('Sanitation Data'!D72)))</f>
        <v/>
      </c>
      <c r="CN78" s="400" t="str">
        <f ca="1">+IF(OFFSET('Sanitation Data'!$D$31,0,10*ROW('Sanitation Data'!D72))="","",OFFSET('Sanitation Data'!$D$31,0,10*ROW('Sanitation Data'!D72)))</f>
        <v/>
      </c>
      <c r="CO78" s="400" t="str">
        <f ca="1">+IF(OFFSET('Sanitation Data'!$D$32,0,10*ROW('Sanitation Data'!D72))="","",OFFSET('Sanitation Data'!$D$32,0,10*ROW('Sanitation Data'!D72)))</f>
        <v/>
      </c>
      <c r="CP78" s="400" t="str">
        <f ca="1">+IF(OFFSET('Sanitation Data'!$E$28,0,10*ROW('Sanitation Data'!E72))="","",OFFSET('Sanitation Data'!$E$28,0,10*ROW('Sanitation Data'!E72)))</f>
        <v/>
      </c>
      <c r="CQ78" s="400" t="str">
        <f ca="1">+IF(OFFSET('Sanitation Data'!$E$29,0,10*ROW('Sanitation Data'!E72))="","",OFFSET('Sanitation Data'!$E$29,0,10*ROW('Sanitation Data'!E72)))</f>
        <v/>
      </c>
      <c r="CR78" s="400" t="str">
        <f ca="1">+IF(OFFSET('Sanitation Data'!$E$30,0,10*ROW('Sanitation Data'!E72))="","",OFFSET('Sanitation Data'!$E$30,0,10*ROW('Sanitation Data'!E72)))</f>
        <v/>
      </c>
      <c r="CS78" s="400" t="str">
        <f ca="1">+IF(OFFSET('Sanitation Data'!$E$31,0,10*ROW('Sanitation Data'!E72))="","",OFFSET('Sanitation Data'!$E$31,0,10*ROW('Sanitation Data'!E72)))</f>
        <v/>
      </c>
      <c r="CT78" s="400" t="str">
        <f ca="1">+IF(OFFSET('Sanitation Data'!$E$32,0,10*ROW('Sanitation Data'!E72))="","",OFFSET('Sanitation Data'!$E$32,0,10*ROW('Sanitation Data'!E72)))</f>
        <v/>
      </c>
      <c r="CU78" s="400" t="str">
        <f ca="1">+IF(OFFSET('Sanitation Data'!$F$28,0,10*ROW('Sanitation Data'!F72))="","",OFFSET('Sanitation Data'!$F$28,0,10*ROW('Sanitation Data'!F72)))</f>
        <v/>
      </c>
      <c r="CV78" s="400" t="str">
        <f ca="1">+IF(OFFSET('Sanitation Data'!$F$29,0,10*ROW('Sanitation Data'!F72))="","",OFFSET('Sanitation Data'!$F$29,0,10*ROW('Sanitation Data'!F72)))</f>
        <v/>
      </c>
      <c r="CW78" s="400" t="str">
        <f ca="1">+IF(OFFSET('Sanitation Data'!$F$30,0,10*ROW('Sanitation Data'!F72))="","",OFFSET('Sanitation Data'!$F$30,0,10*ROW('Sanitation Data'!F72)))</f>
        <v/>
      </c>
      <c r="CX78" s="400" t="str">
        <f ca="1">+IF(OFFSET('Sanitation Data'!$F$31,0,10*ROW('Sanitation Data'!F72))="","",OFFSET('Sanitation Data'!$F$31,0,10*ROW('Sanitation Data'!F72)))</f>
        <v/>
      </c>
      <c r="CY78" s="400" t="str">
        <f ca="1">+IF(OFFSET('Sanitation Data'!$F$32,0,10*ROW('Sanitation Data'!F72))="","",OFFSET('Sanitation Data'!$F$32,0,10*ROW('Sanitation Data'!F72)))</f>
        <v/>
      </c>
      <c r="CZ78" s="400" t="str">
        <f ca="1">+IF(OFFSET('Sanitation Data'!$G$28,0,10*ROW('Sanitation Data'!G72))="","",OFFSET('Sanitation Data'!$G$28,0,10*ROW('Sanitation Data'!G72)))</f>
        <v/>
      </c>
      <c r="DA78" s="400" t="str">
        <f ca="1">+IF(OFFSET('Sanitation Data'!$G$29,0,10*ROW('Sanitation Data'!G72))="","",OFFSET('Sanitation Data'!$G$29,0,10*ROW('Sanitation Data'!G72)))</f>
        <v/>
      </c>
      <c r="DB78" s="400" t="str">
        <f ca="1">+IF(OFFSET('Sanitation Data'!$G$30,0,10*ROW('Sanitation Data'!G72))="","",OFFSET('Sanitation Data'!$G$30,0,10*ROW('Sanitation Data'!G72)))</f>
        <v/>
      </c>
      <c r="DC78" s="400" t="str">
        <f ca="1">+IF(OFFSET('Sanitation Data'!$G$31,0,10*ROW('Sanitation Data'!G72))="","",OFFSET('Sanitation Data'!$G$31,0,10*ROW('Sanitation Data'!G72)))</f>
        <v/>
      </c>
      <c r="DD78" s="400" t="str">
        <f ca="1">+IF(OFFSET('Sanitation Data'!$G$32,0,10*ROW('Sanitation Data'!G72))="","",OFFSET('Sanitation Data'!$G$32,0,10*ROW('Sanitation Data'!G72)))</f>
        <v/>
      </c>
      <c r="DE78" s="400" t="str">
        <f ca="1">+IF(OFFSET('Sanitation Data'!$H$28,0,10*ROW('Sanitation Data'!H72))="","",OFFSET('Sanitation Data'!$H$28,0,10*ROW('Sanitation Data'!H72)))</f>
        <v/>
      </c>
      <c r="DF78" s="400" t="str">
        <f ca="1">+IF(OFFSET('Sanitation Data'!$H$29,0,10*ROW('Sanitation Data'!H72))="","",OFFSET('Sanitation Data'!$H$29,0,10*ROW('Sanitation Data'!H72)))</f>
        <v/>
      </c>
      <c r="DG78" s="400" t="str">
        <f ca="1">+IF(OFFSET('Sanitation Data'!$H$30,0,10*ROW('Sanitation Data'!H72))="","",OFFSET('Sanitation Data'!$H$30,0,10*ROW('Sanitation Data'!H72)))</f>
        <v/>
      </c>
      <c r="DH78" s="400" t="str">
        <f ca="1">+IF(OFFSET('Sanitation Data'!$H$31,0,10*ROW('Sanitation Data'!H72))="","",OFFSET('Sanitation Data'!$H$31,0,10*ROW('Sanitation Data'!H72)))</f>
        <v/>
      </c>
      <c r="DI78" s="400" t="str">
        <f ca="1">+IF(OFFSET('Sanitation Data'!$H$32,0,10*ROW('Sanitation Data'!H72))="","",OFFSET('Sanitation Data'!$H$32,0,10*ROW('Sanitation Data'!H72)))</f>
        <v/>
      </c>
      <c r="DJ78" s="400" t="str">
        <f ca="1">+IF(OFFSET('Sanitation Data'!$I$28,0,10*ROW('Sanitation Data'!I72))="","",OFFSET('Sanitation Data'!$I$28,0,10*ROW('Sanitation Data'!I72)))</f>
        <v/>
      </c>
      <c r="DK78" s="400" t="str">
        <f ca="1">+IF(OFFSET('Sanitation Data'!$I$29,0,10*ROW('Sanitation Data'!I72))="","",OFFSET('Sanitation Data'!$I$29,0,10*ROW('Sanitation Data'!I72)))</f>
        <v/>
      </c>
      <c r="DL78" s="400" t="str">
        <f ca="1">+IF(OFFSET('Sanitation Data'!$I$30,0,10*ROW('Sanitation Data'!I72))="","",OFFSET('Sanitation Data'!$I$30,0,10*ROW('Sanitation Data'!I72)))</f>
        <v/>
      </c>
      <c r="DM78" s="400" t="str">
        <f ca="1">+IF(OFFSET('Sanitation Data'!$I$31,0,10*ROW('Sanitation Data'!I72))="","",OFFSET('Sanitation Data'!$I$31,0,10*ROW('Sanitation Data'!I72)))</f>
        <v/>
      </c>
      <c r="DN78" s="400" t="str">
        <f ca="1">+IF(OFFSET('Sanitation Data'!$I$32,0,10*ROW('Sanitation Data'!I72))="","",OFFSET('Sanitation Data'!$I$32,0,10*ROW('Sanitation Data'!I72)))</f>
        <v/>
      </c>
      <c r="DO78" s="400" t="str">
        <f ca="1">+IF(OFFSET('Hygiene Data'!$D$11,0,10*ROW('Hygiene Data'!D72))="","",OFFSET('Hygiene Data'!$D$11,0,10*ROW('Hygiene Data'!D72)))</f>
        <v/>
      </c>
      <c r="DP78" s="400" t="str">
        <f ca="1">+IF(OFFSET('Hygiene Data'!$D$12,0,10*ROW('Hygiene Data'!D72))="","",OFFSET('Hygiene Data'!$D$12,0,10*ROW('Hygiene Data'!D72)))</f>
        <v/>
      </c>
      <c r="DQ78" s="400" t="str">
        <f ca="1">+IF(OFFSET('Hygiene Data'!$D$13,0,10*ROW('Hygiene Data'!D72))="","",OFFSET('Hygiene Data'!$D$13,0,10*ROW('Hygiene Data'!D72)))</f>
        <v/>
      </c>
      <c r="DR78" s="400" t="str">
        <f ca="1">+IF(OFFSET('Hygiene Data'!$E$11,0,10*ROW('Hygiene Data'!E72))="","",OFFSET('Hygiene Data'!$E$11,0,10*ROW('Hygiene Data'!E72)))</f>
        <v/>
      </c>
      <c r="DS78" s="400" t="str">
        <f ca="1">+IF(OFFSET('Hygiene Data'!$E$12,0,10*ROW('Hygiene Data'!E72))="","",OFFSET('Hygiene Data'!$E$12,0,10*ROW('Hygiene Data'!E72)))</f>
        <v/>
      </c>
      <c r="DT78" s="400" t="str">
        <f ca="1">+IF(OFFSET('Hygiene Data'!$E$13,0,10*ROW('Hygiene Data'!E72))="","",OFFSET('Hygiene Data'!$E$13,0,10*ROW('Hygiene Data'!E72)))</f>
        <v/>
      </c>
      <c r="DU78" s="400" t="str">
        <f ca="1">+IF(OFFSET('Hygiene Data'!$F$11,0,10*ROW('Hygiene Data'!F72))="","",OFFSET('Hygiene Data'!$F$11,0,10*ROW('Hygiene Data'!F72)))</f>
        <v/>
      </c>
      <c r="DV78" s="400" t="str">
        <f ca="1">+IF(OFFSET('Hygiene Data'!$F$12,0,10*ROW('Hygiene Data'!F72))="","",OFFSET('Hygiene Data'!$F$12,0,10*ROW('Hygiene Data'!F72)))</f>
        <v/>
      </c>
      <c r="DW78" s="400" t="str">
        <f ca="1">+IF(OFFSET('Hygiene Data'!$F$13,0,10*ROW('Hygiene Data'!F72))="","",OFFSET('Hygiene Data'!$F$13,0,10*ROW('Hygiene Data'!F72)))</f>
        <v/>
      </c>
      <c r="DX78" s="400" t="str">
        <f ca="1">+IF(OFFSET('Hygiene Data'!$G$11,0,10*ROW('Hygiene Data'!G72))="","",OFFSET('Hygiene Data'!$G$11,0,10*ROW('Hygiene Data'!G72)))</f>
        <v/>
      </c>
      <c r="DY78" s="400" t="str">
        <f ca="1">+IF(OFFSET('Hygiene Data'!$G$12,0,10*ROW('Hygiene Data'!G72))="","",OFFSET('Hygiene Data'!$G$12,0,10*ROW('Hygiene Data'!G72)))</f>
        <v/>
      </c>
      <c r="DZ78" s="400" t="str">
        <f ca="1">+IF(OFFSET('Hygiene Data'!$G$13,0,10*ROW('Hygiene Data'!G72))="","",OFFSET('Hygiene Data'!$G$13,0,10*ROW('Hygiene Data'!G72)))</f>
        <v/>
      </c>
      <c r="EA78" s="400" t="str">
        <f ca="1">+IF(OFFSET('Hygiene Data'!$H$11,0,10*ROW('Hygiene Data'!H72))="","",OFFSET('Hygiene Data'!$H$11,0,10*ROW('Hygiene Data'!H72)))</f>
        <v/>
      </c>
      <c r="EB78" s="400" t="str">
        <f ca="1">+IF(OFFSET('Hygiene Data'!$H$12,0,10*ROW('Hygiene Data'!H72))="","",OFFSET('Hygiene Data'!$H$12,0,10*ROW('Hygiene Data'!H72)))</f>
        <v/>
      </c>
      <c r="EC78" s="400" t="str">
        <f ca="1">+IF(OFFSET('Hygiene Data'!$H$13,0,10*ROW('Hygiene Data'!H72))="","",OFFSET('Hygiene Data'!$H$13,0,10*ROW('Hygiene Data'!H72)))</f>
        <v/>
      </c>
      <c r="ED78" s="400" t="str">
        <f ca="1">+IF(OFFSET('Hygiene Data'!$I$11,0,10*ROW('Hygiene Data'!I72))="","",OFFSET('Hygiene Data'!$I$11,0,10*ROW('Hygiene Data'!I72)))</f>
        <v/>
      </c>
      <c r="EE78" s="400" t="str">
        <f ca="1">+IF(OFFSET('Hygiene Data'!$I$12,0,10*ROW('Hygiene Data'!I72))="","",OFFSET('Hygiene Data'!$I$12,0,10*ROW('Hygiene Data'!I72)))</f>
        <v/>
      </c>
      <c r="EF78" s="400" t="str">
        <f ca="1">+IF(OFFSET('Hygiene Data'!$I$13,0,10*ROW('Hygiene Data'!I72))="","",OFFSET('Hygiene Data'!$I$13,0,10*ROW('Hygiene Data'!I72)))</f>
        <v/>
      </c>
    </row>
    <row r="79" spans="1:136" x14ac:dyDescent="0.25">
      <c r="A79" s="509" t="str">
        <f ca="1">+IF(OFFSET('Water Data'!$B$2,0,10*ROW('Water Data'!E73))="","",OFFSET('Water Data'!$B$2,0,10*ROW('Water Data'!E73)))</f>
        <v/>
      </c>
      <c r="B79" s="50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36" t="str">
        <f t="shared" ca="1" si="1"/>
        <v/>
      </c>
      <c r="D79" s="53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3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3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3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3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3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3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3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3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3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3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3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3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3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3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3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3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3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3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3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3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3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3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3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3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3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3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3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3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3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3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3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3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3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3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3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3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3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3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3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3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3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3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3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3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3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3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3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3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1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3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3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3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3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3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3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3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3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3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3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3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3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3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3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3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3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400" t="str">
        <f ca="1">+IF(OFFSET('Water Data'!$D$27,0,10*ROW('Water Data'!D73))="","",OFFSET('Water Data'!$D$27,0,10*ROW('Water Data'!D73)))</f>
        <v/>
      </c>
      <c r="BT79" s="400" t="str">
        <f ca="1">+IF(OFFSET('Water Data'!$D$28,0,10*ROW('Water Data'!D73))="","",OFFSET('Water Data'!$D$28,0,10*ROW('Water Data'!D73)))</f>
        <v/>
      </c>
      <c r="BU79" s="400" t="str">
        <f ca="1">+IF(OFFSET('Water Data'!$D$29,0,10*ROW('Water Data'!D73))="","",OFFSET('Water Data'!$D$29,0,10*ROW('Water Data'!D73)))</f>
        <v/>
      </c>
      <c r="BV79" s="400" t="str">
        <f ca="1">+IF(OFFSET('Water Data'!$E$27,0,10*ROW('Water Data'!E73))="","",OFFSET('Water Data'!$E$27,0,10*ROW('Water Data'!E73)))</f>
        <v/>
      </c>
      <c r="BW79" s="400" t="str">
        <f ca="1">+IF(OFFSET('Water Data'!$E$28,0,10*ROW('Water Data'!E73))="","",OFFSET('Water Data'!$E$28,0,10*ROW('Water Data'!E73)))</f>
        <v/>
      </c>
      <c r="BX79" s="400" t="str">
        <f ca="1">+IF(OFFSET('Water Data'!$E$29,0,10*ROW('Water Data'!E73))="","",OFFSET('Water Data'!$E$29,0,10*ROW('Water Data'!E73)))</f>
        <v/>
      </c>
      <c r="BY79" s="400" t="str">
        <f ca="1">+IF(OFFSET('Water Data'!$F$27,0,10*ROW('Water Data'!F73))="","",OFFSET('Water Data'!$F$27,0,10*ROW('Water Data'!F73)))</f>
        <v/>
      </c>
      <c r="BZ79" s="400" t="str">
        <f ca="1">+IF(OFFSET('Water Data'!$F$28,0,10*ROW('Water Data'!F73))="","",OFFSET('Water Data'!$F$28,0,10*ROW('Water Data'!F73)))</f>
        <v/>
      </c>
      <c r="CA79" s="400" t="str">
        <f ca="1">+IF(OFFSET('Water Data'!$F$29,0,10*ROW('Water Data'!F73))="","",OFFSET('Water Data'!$F$29,0,10*ROW('Water Data'!F73)))</f>
        <v/>
      </c>
      <c r="CB79" s="400" t="str">
        <f ca="1">+IF(OFFSET('Water Data'!$G$27,0,10*ROW('Water Data'!G73))="","",OFFSET('Water Data'!$G$27,0,10*ROW('Water Data'!G73)))</f>
        <v/>
      </c>
      <c r="CC79" s="400" t="str">
        <f ca="1">+IF(OFFSET('Water Data'!$G$28,0,10*ROW('Water Data'!G73))="","",OFFSET('Water Data'!$G$28,0,10*ROW('Water Data'!G73)))</f>
        <v/>
      </c>
      <c r="CD79" s="400" t="str">
        <f ca="1">+IF(OFFSET('Water Data'!$G$29,0,10*ROW('Water Data'!G73))="","",OFFSET('Water Data'!$G$29,0,10*ROW('Water Data'!G73)))</f>
        <v/>
      </c>
      <c r="CE79" s="400" t="str">
        <f ca="1">+IF(OFFSET('Water Data'!$H$27,0,10*ROW('Water Data'!H73))="","",OFFSET('Water Data'!$H$27,0,10*ROW('Water Data'!H73)))</f>
        <v/>
      </c>
      <c r="CF79" s="400" t="str">
        <f ca="1">+IF(OFFSET('Water Data'!$H$28,0,10*ROW('Water Data'!H73))="","",OFFSET('Water Data'!$H$28,0,10*ROW('Water Data'!H73)))</f>
        <v/>
      </c>
      <c r="CG79" s="400" t="str">
        <f ca="1">+IF(OFFSET('Water Data'!$H$29,0,10*ROW('Water Data'!H73))="","",OFFSET('Water Data'!$H$29,0,10*ROW('Water Data'!H73)))</f>
        <v/>
      </c>
      <c r="CH79" s="400" t="str">
        <f ca="1">+IF(OFFSET('Water Data'!$I$27,0,10*ROW('Water Data'!I73))="","",OFFSET('Water Data'!$I$27,0,10*ROW('Water Data'!I73)))</f>
        <v/>
      </c>
      <c r="CI79" s="400" t="str">
        <f ca="1">+IF(OFFSET('Water Data'!$I$28,0,10*ROW('Water Data'!I73))="","",OFFSET('Water Data'!$I$28,0,10*ROW('Water Data'!I73)))</f>
        <v/>
      </c>
      <c r="CJ79" s="400" t="str">
        <f ca="1">+IF(OFFSET('Water Data'!$I$29,0,10*ROW('Water Data'!I73))="","",OFFSET('Water Data'!$I$29,0,10*ROW('Water Data'!I73)))</f>
        <v/>
      </c>
      <c r="CK79" s="400" t="str">
        <f ca="1">+IF(OFFSET('Sanitation Data'!$D$28,0,10*ROW('Sanitation Data'!D73))="","",OFFSET('Sanitation Data'!$D$28,0,10*ROW('Sanitation Data'!D73)))</f>
        <v/>
      </c>
      <c r="CL79" s="400" t="str">
        <f ca="1">+IF(OFFSET('Sanitation Data'!$D$29,0,10*ROW('Sanitation Data'!D73))="","",OFFSET('Sanitation Data'!$D$29,0,10*ROW('Sanitation Data'!D73)))</f>
        <v/>
      </c>
      <c r="CM79" s="400" t="str">
        <f ca="1">+IF(OFFSET('Sanitation Data'!$D$30,0,10*ROW('Sanitation Data'!D73))="","",OFFSET('Sanitation Data'!$D$30,0,10*ROW('Sanitation Data'!D73)))</f>
        <v/>
      </c>
      <c r="CN79" s="400" t="str">
        <f ca="1">+IF(OFFSET('Sanitation Data'!$D$31,0,10*ROW('Sanitation Data'!D73))="","",OFFSET('Sanitation Data'!$D$31,0,10*ROW('Sanitation Data'!D73)))</f>
        <v/>
      </c>
      <c r="CO79" s="400" t="str">
        <f ca="1">+IF(OFFSET('Sanitation Data'!$D$32,0,10*ROW('Sanitation Data'!D73))="","",OFFSET('Sanitation Data'!$D$32,0,10*ROW('Sanitation Data'!D73)))</f>
        <v/>
      </c>
      <c r="CP79" s="400" t="str">
        <f ca="1">+IF(OFFSET('Sanitation Data'!$E$28,0,10*ROW('Sanitation Data'!E73))="","",OFFSET('Sanitation Data'!$E$28,0,10*ROW('Sanitation Data'!E73)))</f>
        <v/>
      </c>
      <c r="CQ79" s="400" t="str">
        <f ca="1">+IF(OFFSET('Sanitation Data'!$E$29,0,10*ROW('Sanitation Data'!E73))="","",OFFSET('Sanitation Data'!$E$29,0,10*ROW('Sanitation Data'!E73)))</f>
        <v/>
      </c>
      <c r="CR79" s="400" t="str">
        <f ca="1">+IF(OFFSET('Sanitation Data'!$E$30,0,10*ROW('Sanitation Data'!E73))="","",OFFSET('Sanitation Data'!$E$30,0,10*ROW('Sanitation Data'!E73)))</f>
        <v/>
      </c>
      <c r="CS79" s="400" t="str">
        <f ca="1">+IF(OFFSET('Sanitation Data'!$E$31,0,10*ROW('Sanitation Data'!E73))="","",OFFSET('Sanitation Data'!$E$31,0,10*ROW('Sanitation Data'!E73)))</f>
        <v/>
      </c>
      <c r="CT79" s="400" t="str">
        <f ca="1">+IF(OFFSET('Sanitation Data'!$E$32,0,10*ROW('Sanitation Data'!E73))="","",OFFSET('Sanitation Data'!$E$32,0,10*ROW('Sanitation Data'!E73)))</f>
        <v/>
      </c>
      <c r="CU79" s="400" t="str">
        <f ca="1">+IF(OFFSET('Sanitation Data'!$F$28,0,10*ROW('Sanitation Data'!F73))="","",OFFSET('Sanitation Data'!$F$28,0,10*ROW('Sanitation Data'!F73)))</f>
        <v/>
      </c>
      <c r="CV79" s="400" t="str">
        <f ca="1">+IF(OFFSET('Sanitation Data'!$F$29,0,10*ROW('Sanitation Data'!F73))="","",OFFSET('Sanitation Data'!$F$29,0,10*ROW('Sanitation Data'!F73)))</f>
        <v/>
      </c>
      <c r="CW79" s="400" t="str">
        <f ca="1">+IF(OFFSET('Sanitation Data'!$F$30,0,10*ROW('Sanitation Data'!F73))="","",OFFSET('Sanitation Data'!$F$30,0,10*ROW('Sanitation Data'!F73)))</f>
        <v/>
      </c>
      <c r="CX79" s="400" t="str">
        <f ca="1">+IF(OFFSET('Sanitation Data'!$F$31,0,10*ROW('Sanitation Data'!F73))="","",OFFSET('Sanitation Data'!$F$31,0,10*ROW('Sanitation Data'!F73)))</f>
        <v/>
      </c>
      <c r="CY79" s="400" t="str">
        <f ca="1">+IF(OFFSET('Sanitation Data'!$F$32,0,10*ROW('Sanitation Data'!F73))="","",OFFSET('Sanitation Data'!$F$32,0,10*ROW('Sanitation Data'!F73)))</f>
        <v/>
      </c>
      <c r="CZ79" s="400" t="str">
        <f ca="1">+IF(OFFSET('Sanitation Data'!$G$28,0,10*ROW('Sanitation Data'!G73))="","",OFFSET('Sanitation Data'!$G$28,0,10*ROW('Sanitation Data'!G73)))</f>
        <v/>
      </c>
      <c r="DA79" s="400" t="str">
        <f ca="1">+IF(OFFSET('Sanitation Data'!$G$29,0,10*ROW('Sanitation Data'!G73))="","",OFFSET('Sanitation Data'!$G$29,0,10*ROW('Sanitation Data'!G73)))</f>
        <v/>
      </c>
      <c r="DB79" s="400" t="str">
        <f ca="1">+IF(OFFSET('Sanitation Data'!$G$30,0,10*ROW('Sanitation Data'!G73))="","",OFFSET('Sanitation Data'!$G$30,0,10*ROW('Sanitation Data'!G73)))</f>
        <v/>
      </c>
      <c r="DC79" s="400" t="str">
        <f ca="1">+IF(OFFSET('Sanitation Data'!$G$31,0,10*ROW('Sanitation Data'!G73))="","",OFFSET('Sanitation Data'!$G$31,0,10*ROW('Sanitation Data'!G73)))</f>
        <v/>
      </c>
      <c r="DD79" s="400" t="str">
        <f ca="1">+IF(OFFSET('Sanitation Data'!$G$32,0,10*ROW('Sanitation Data'!G73))="","",OFFSET('Sanitation Data'!$G$32,0,10*ROW('Sanitation Data'!G73)))</f>
        <v/>
      </c>
      <c r="DE79" s="400" t="str">
        <f ca="1">+IF(OFFSET('Sanitation Data'!$H$28,0,10*ROW('Sanitation Data'!H73))="","",OFFSET('Sanitation Data'!$H$28,0,10*ROW('Sanitation Data'!H73)))</f>
        <v/>
      </c>
      <c r="DF79" s="400" t="str">
        <f ca="1">+IF(OFFSET('Sanitation Data'!$H$29,0,10*ROW('Sanitation Data'!H73))="","",OFFSET('Sanitation Data'!$H$29,0,10*ROW('Sanitation Data'!H73)))</f>
        <v/>
      </c>
      <c r="DG79" s="400" t="str">
        <f ca="1">+IF(OFFSET('Sanitation Data'!$H$30,0,10*ROW('Sanitation Data'!H73))="","",OFFSET('Sanitation Data'!$H$30,0,10*ROW('Sanitation Data'!H73)))</f>
        <v/>
      </c>
      <c r="DH79" s="400" t="str">
        <f ca="1">+IF(OFFSET('Sanitation Data'!$H$31,0,10*ROW('Sanitation Data'!H73))="","",OFFSET('Sanitation Data'!$H$31,0,10*ROW('Sanitation Data'!H73)))</f>
        <v/>
      </c>
      <c r="DI79" s="400" t="str">
        <f ca="1">+IF(OFFSET('Sanitation Data'!$H$32,0,10*ROW('Sanitation Data'!H73))="","",OFFSET('Sanitation Data'!$H$32,0,10*ROW('Sanitation Data'!H73)))</f>
        <v/>
      </c>
      <c r="DJ79" s="400" t="str">
        <f ca="1">+IF(OFFSET('Sanitation Data'!$I$28,0,10*ROW('Sanitation Data'!I73))="","",OFFSET('Sanitation Data'!$I$28,0,10*ROW('Sanitation Data'!I73)))</f>
        <v/>
      </c>
      <c r="DK79" s="400" t="str">
        <f ca="1">+IF(OFFSET('Sanitation Data'!$I$29,0,10*ROW('Sanitation Data'!I73))="","",OFFSET('Sanitation Data'!$I$29,0,10*ROW('Sanitation Data'!I73)))</f>
        <v/>
      </c>
      <c r="DL79" s="400" t="str">
        <f ca="1">+IF(OFFSET('Sanitation Data'!$I$30,0,10*ROW('Sanitation Data'!I73))="","",OFFSET('Sanitation Data'!$I$30,0,10*ROW('Sanitation Data'!I73)))</f>
        <v/>
      </c>
      <c r="DM79" s="400" t="str">
        <f ca="1">+IF(OFFSET('Sanitation Data'!$I$31,0,10*ROW('Sanitation Data'!I73))="","",OFFSET('Sanitation Data'!$I$31,0,10*ROW('Sanitation Data'!I73)))</f>
        <v/>
      </c>
      <c r="DN79" s="400" t="str">
        <f ca="1">+IF(OFFSET('Sanitation Data'!$I$32,0,10*ROW('Sanitation Data'!I73))="","",OFFSET('Sanitation Data'!$I$32,0,10*ROW('Sanitation Data'!I73)))</f>
        <v/>
      </c>
      <c r="DO79" s="400" t="str">
        <f ca="1">+IF(OFFSET('Hygiene Data'!$D$11,0,10*ROW('Hygiene Data'!D73))="","",OFFSET('Hygiene Data'!$D$11,0,10*ROW('Hygiene Data'!D73)))</f>
        <v/>
      </c>
      <c r="DP79" s="400" t="str">
        <f ca="1">+IF(OFFSET('Hygiene Data'!$D$12,0,10*ROW('Hygiene Data'!D73))="","",OFFSET('Hygiene Data'!$D$12,0,10*ROW('Hygiene Data'!D73)))</f>
        <v/>
      </c>
      <c r="DQ79" s="400" t="str">
        <f ca="1">+IF(OFFSET('Hygiene Data'!$D$13,0,10*ROW('Hygiene Data'!D73))="","",OFFSET('Hygiene Data'!$D$13,0,10*ROW('Hygiene Data'!D73)))</f>
        <v/>
      </c>
      <c r="DR79" s="400" t="str">
        <f ca="1">+IF(OFFSET('Hygiene Data'!$E$11,0,10*ROW('Hygiene Data'!E73))="","",OFFSET('Hygiene Data'!$E$11,0,10*ROW('Hygiene Data'!E73)))</f>
        <v/>
      </c>
      <c r="DS79" s="400" t="str">
        <f ca="1">+IF(OFFSET('Hygiene Data'!$E$12,0,10*ROW('Hygiene Data'!E73))="","",OFFSET('Hygiene Data'!$E$12,0,10*ROW('Hygiene Data'!E73)))</f>
        <v/>
      </c>
      <c r="DT79" s="400" t="str">
        <f ca="1">+IF(OFFSET('Hygiene Data'!$E$13,0,10*ROW('Hygiene Data'!E73))="","",OFFSET('Hygiene Data'!$E$13,0,10*ROW('Hygiene Data'!E73)))</f>
        <v/>
      </c>
      <c r="DU79" s="400" t="str">
        <f ca="1">+IF(OFFSET('Hygiene Data'!$F$11,0,10*ROW('Hygiene Data'!F73))="","",OFFSET('Hygiene Data'!$F$11,0,10*ROW('Hygiene Data'!F73)))</f>
        <v/>
      </c>
      <c r="DV79" s="400" t="str">
        <f ca="1">+IF(OFFSET('Hygiene Data'!$F$12,0,10*ROW('Hygiene Data'!F73))="","",OFFSET('Hygiene Data'!$F$12,0,10*ROW('Hygiene Data'!F73)))</f>
        <v/>
      </c>
      <c r="DW79" s="400" t="str">
        <f ca="1">+IF(OFFSET('Hygiene Data'!$F$13,0,10*ROW('Hygiene Data'!F73))="","",OFFSET('Hygiene Data'!$F$13,0,10*ROW('Hygiene Data'!F73)))</f>
        <v/>
      </c>
      <c r="DX79" s="400" t="str">
        <f ca="1">+IF(OFFSET('Hygiene Data'!$G$11,0,10*ROW('Hygiene Data'!G73))="","",OFFSET('Hygiene Data'!$G$11,0,10*ROW('Hygiene Data'!G73)))</f>
        <v/>
      </c>
      <c r="DY79" s="400" t="str">
        <f ca="1">+IF(OFFSET('Hygiene Data'!$G$12,0,10*ROW('Hygiene Data'!G73))="","",OFFSET('Hygiene Data'!$G$12,0,10*ROW('Hygiene Data'!G73)))</f>
        <v/>
      </c>
      <c r="DZ79" s="400" t="str">
        <f ca="1">+IF(OFFSET('Hygiene Data'!$G$13,0,10*ROW('Hygiene Data'!G73))="","",OFFSET('Hygiene Data'!$G$13,0,10*ROW('Hygiene Data'!G73)))</f>
        <v/>
      </c>
      <c r="EA79" s="400" t="str">
        <f ca="1">+IF(OFFSET('Hygiene Data'!$H$11,0,10*ROW('Hygiene Data'!H73))="","",OFFSET('Hygiene Data'!$H$11,0,10*ROW('Hygiene Data'!H73)))</f>
        <v/>
      </c>
      <c r="EB79" s="400" t="str">
        <f ca="1">+IF(OFFSET('Hygiene Data'!$H$12,0,10*ROW('Hygiene Data'!H73))="","",OFFSET('Hygiene Data'!$H$12,0,10*ROW('Hygiene Data'!H73)))</f>
        <v/>
      </c>
      <c r="EC79" s="400" t="str">
        <f ca="1">+IF(OFFSET('Hygiene Data'!$H$13,0,10*ROW('Hygiene Data'!H73))="","",OFFSET('Hygiene Data'!$H$13,0,10*ROW('Hygiene Data'!H73)))</f>
        <v/>
      </c>
      <c r="ED79" s="400" t="str">
        <f ca="1">+IF(OFFSET('Hygiene Data'!$I$11,0,10*ROW('Hygiene Data'!I73))="","",OFFSET('Hygiene Data'!$I$11,0,10*ROW('Hygiene Data'!I73)))</f>
        <v/>
      </c>
      <c r="EE79" s="400" t="str">
        <f ca="1">+IF(OFFSET('Hygiene Data'!$I$12,0,10*ROW('Hygiene Data'!I73))="","",OFFSET('Hygiene Data'!$I$12,0,10*ROW('Hygiene Data'!I73)))</f>
        <v/>
      </c>
      <c r="EF79" s="400" t="str">
        <f ca="1">+IF(OFFSET('Hygiene Data'!$I$13,0,10*ROW('Hygiene Data'!I73))="","",OFFSET('Hygiene Data'!$I$13,0,10*ROW('Hygiene Data'!I73)))</f>
        <v/>
      </c>
    </row>
    <row r="80" spans="1:136" x14ac:dyDescent="0.25">
      <c r="A80" s="509" t="str">
        <f ca="1">+IF(OFFSET('Water Data'!$B$2,0,10*ROW('Water Data'!E74))="","",OFFSET('Water Data'!$B$2,0,10*ROW('Water Data'!E74)))</f>
        <v/>
      </c>
      <c r="B80" s="50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36" t="str">
        <f t="shared" ca="1" si="1"/>
        <v/>
      </c>
      <c r="D80" s="53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3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3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3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3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3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3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3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3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3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3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3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3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3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3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3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3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3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3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3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3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3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3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3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3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3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3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3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3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3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3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3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3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3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3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3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3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3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3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3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3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3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3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3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3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3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3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3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3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1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3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3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3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3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3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3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3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3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3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3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3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3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3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3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3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3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400" t="str">
        <f ca="1">+IF(OFFSET('Water Data'!$D$27,0,10*ROW('Water Data'!D74))="","",OFFSET('Water Data'!$D$27,0,10*ROW('Water Data'!D74)))</f>
        <v/>
      </c>
      <c r="BT80" s="400" t="str">
        <f ca="1">+IF(OFFSET('Water Data'!$D$28,0,10*ROW('Water Data'!D74))="","",OFFSET('Water Data'!$D$28,0,10*ROW('Water Data'!D74)))</f>
        <v/>
      </c>
      <c r="BU80" s="400" t="str">
        <f ca="1">+IF(OFFSET('Water Data'!$D$29,0,10*ROW('Water Data'!D74))="","",OFFSET('Water Data'!$D$29,0,10*ROW('Water Data'!D74)))</f>
        <v/>
      </c>
      <c r="BV80" s="400" t="str">
        <f ca="1">+IF(OFFSET('Water Data'!$E$27,0,10*ROW('Water Data'!E74))="","",OFFSET('Water Data'!$E$27,0,10*ROW('Water Data'!E74)))</f>
        <v/>
      </c>
      <c r="BW80" s="400" t="str">
        <f ca="1">+IF(OFFSET('Water Data'!$E$28,0,10*ROW('Water Data'!E74))="","",OFFSET('Water Data'!$E$28,0,10*ROW('Water Data'!E74)))</f>
        <v/>
      </c>
      <c r="BX80" s="400" t="str">
        <f ca="1">+IF(OFFSET('Water Data'!$E$29,0,10*ROW('Water Data'!E74))="","",OFFSET('Water Data'!$E$29,0,10*ROW('Water Data'!E74)))</f>
        <v/>
      </c>
      <c r="BY80" s="400" t="str">
        <f ca="1">+IF(OFFSET('Water Data'!$F$27,0,10*ROW('Water Data'!F74))="","",OFFSET('Water Data'!$F$27,0,10*ROW('Water Data'!F74)))</f>
        <v/>
      </c>
      <c r="BZ80" s="400" t="str">
        <f ca="1">+IF(OFFSET('Water Data'!$F$28,0,10*ROW('Water Data'!F74))="","",OFFSET('Water Data'!$F$28,0,10*ROW('Water Data'!F74)))</f>
        <v/>
      </c>
      <c r="CA80" s="400" t="str">
        <f ca="1">+IF(OFFSET('Water Data'!$F$29,0,10*ROW('Water Data'!F74))="","",OFFSET('Water Data'!$F$29,0,10*ROW('Water Data'!F74)))</f>
        <v/>
      </c>
      <c r="CB80" s="400" t="str">
        <f ca="1">+IF(OFFSET('Water Data'!$G$27,0,10*ROW('Water Data'!G74))="","",OFFSET('Water Data'!$G$27,0,10*ROW('Water Data'!G74)))</f>
        <v/>
      </c>
      <c r="CC80" s="400" t="str">
        <f ca="1">+IF(OFFSET('Water Data'!$G$28,0,10*ROW('Water Data'!G74))="","",OFFSET('Water Data'!$G$28,0,10*ROW('Water Data'!G74)))</f>
        <v/>
      </c>
      <c r="CD80" s="400" t="str">
        <f ca="1">+IF(OFFSET('Water Data'!$G$29,0,10*ROW('Water Data'!G74))="","",OFFSET('Water Data'!$G$29,0,10*ROW('Water Data'!G74)))</f>
        <v/>
      </c>
      <c r="CE80" s="400" t="str">
        <f ca="1">+IF(OFFSET('Water Data'!$H$27,0,10*ROW('Water Data'!H74))="","",OFFSET('Water Data'!$H$27,0,10*ROW('Water Data'!H74)))</f>
        <v/>
      </c>
      <c r="CF80" s="400" t="str">
        <f ca="1">+IF(OFFSET('Water Data'!$H$28,0,10*ROW('Water Data'!H74))="","",OFFSET('Water Data'!$H$28,0,10*ROW('Water Data'!H74)))</f>
        <v/>
      </c>
      <c r="CG80" s="400" t="str">
        <f ca="1">+IF(OFFSET('Water Data'!$H$29,0,10*ROW('Water Data'!H74))="","",OFFSET('Water Data'!$H$29,0,10*ROW('Water Data'!H74)))</f>
        <v/>
      </c>
      <c r="CH80" s="400" t="str">
        <f ca="1">+IF(OFFSET('Water Data'!$I$27,0,10*ROW('Water Data'!I74))="","",OFFSET('Water Data'!$I$27,0,10*ROW('Water Data'!I74)))</f>
        <v/>
      </c>
      <c r="CI80" s="400" t="str">
        <f ca="1">+IF(OFFSET('Water Data'!$I$28,0,10*ROW('Water Data'!I74))="","",OFFSET('Water Data'!$I$28,0,10*ROW('Water Data'!I74)))</f>
        <v/>
      </c>
      <c r="CJ80" s="400" t="str">
        <f ca="1">+IF(OFFSET('Water Data'!$I$29,0,10*ROW('Water Data'!I74))="","",OFFSET('Water Data'!$I$29,0,10*ROW('Water Data'!I74)))</f>
        <v/>
      </c>
      <c r="CK80" s="400" t="str">
        <f ca="1">+IF(OFFSET('Sanitation Data'!$D$28,0,10*ROW('Sanitation Data'!D74))="","",OFFSET('Sanitation Data'!$D$28,0,10*ROW('Sanitation Data'!D74)))</f>
        <v/>
      </c>
      <c r="CL80" s="400" t="str">
        <f ca="1">+IF(OFFSET('Sanitation Data'!$D$29,0,10*ROW('Sanitation Data'!D74))="","",OFFSET('Sanitation Data'!$D$29,0,10*ROW('Sanitation Data'!D74)))</f>
        <v/>
      </c>
      <c r="CM80" s="400" t="str">
        <f ca="1">+IF(OFFSET('Sanitation Data'!$D$30,0,10*ROW('Sanitation Data'!D74))="","",OFFSET('Sanitation Data'!$D$30,0,10*ROW('Sanitation Data'!D74)))</f>
        <v/>
      </c>
      <c r="CN80" s="400" t="str">
        <f ca="1">+IF(OFFSET('Sanitation Data'!$D$31,0,10*ROW('Sanitation Data'!D74))="","",OFFSET('Sanitation Data'!$D$31,0,10*ROW('Sanitation Data'!D74)))</f>
        <v/>
      </c>
      <c r="CO80" s="400" t="str">
        <f ca="1">+IF(OFFSET('Sanitation Data'!$D$32,0,10*ROW('Sanitation Data'!D74))="","",OFFSET('Sanitation Data'!$D$32,0,10*ROW('Sanitation Data'!D74)))</f>
        <v/>
      </c>
      <c r="CP80" s="400" t="str">
        <f ca="1">+IF(OFFSET('Sanitation Data'!$E$28,0,10*ROW('Sanitation Data'!E74))="","",OFFSET('Sanitation Data'!$E$28,0,10*ROW('Sanitation Data'!E74)))</f>
        <v/>
      </c>
      <c r="CQ80" s="400" t="str">
        <f ca="1">+IF(OFFSET('Sanitation Data'!$E$29,0,10*ROW('Sanitation Data'!E74))="","",OFFSET('Sanitation Data'!$E$29,0,10*ROW('Sanitation Data'!E74)))</f>
        <v/>
      </c>
      <c r="CR80" s="400" t="str">
        <f ca="1">+IF(OFFSET('Sanitation Data'!$E$30,0,10*ROW('Sanitation Data'!E74))="","",OFFSET('Sanitation Data'!$E$30,0,10*ROW('Sanitation Data'!E74)))</f>
        <v/>
      </c>
      <c r="CS80" s="400" t="str">
        <f ca="1">+IF(OFFSET('Sanitation Data'!$E$31,0,10*ROW('Sanitation Data'!E74))="","",OFFSET('Sanitation Data'!$E$31,0,10*ROW('Sanitation Data'!E74)))</f>
        <v/>
      </c>
      <c r="CT80" s="400" t="str">
        <f ca="1">+IF(OFFSET('Sanitation Data'!$E$32,0,10*ROW('Sanitation Data'!E74))="","",OFFSET('Sanitation Data'!$E$32,0,10*ROW('Sanitation Data'!E74)))</f>
        <v/>
      </c>
      <c r="CU80" s="400" t="str">
        <f ca="1">+IF(OFFSET('Sanitation Data'!$F$28,0,10*ROW('Sanitation Data'!F74))="","",OFFSET('Sanitation Data'!$F$28,0,10*ROW('Sanitation Data'!F74)))</f>
        <v/>
      </c>
      <c r="CV80" s="400" t="str">
        <f ca="1">+IF(OFFSET('Sanitation Data'!$F$29,0,10*ROW('Sanitation Data'!F74))="","",OFFSET('Sanitation Data'!$F$29,0,10*ROW('Sanitation Data'!F74)))</f>
        <v/>
      </c>
      <c r="CW80" s="400" t="str">
        <f ca="1">+IF(OFFSET('Sanitation Data'!$F$30,0,10*ROW('Sanitation Data'!F74))="","",OFFSET('Sanitation Data'!$F$30,0,10*ROW('Sanitation Data'!F74)))</f>
        <v/>
      </c>
      <c r="CX80" s="400" t="str">
        <f ca="1">+IF(OFFSET('Sanitation Data'!$F$31,0,10*ROW('Sanitation Data'!F74))="","",OFFSET('Sanitation Data'!$F$31,0,10*ROW('Sanitation Data'!F74)))</f>
        <v/>
      </c>
      <c r="CY80" s="400" t="str">
        <f ca="1">+IF(OFFSET('Sanitation Data'!$F$32,0,10*ROW('Sanitation Data'!F74))="","",OFFSET('Sanitation Data'!$F$32,0,10*ROW('Sanitation Data'!F74)))</f>
        <v/>
      </c>
      <c r="CZ80" s="400" t="str">
        <f ca="1">+IF(OFFSET('Sanitation Data'!$G$28,0,10*ROW('Sanitation Data'!G74))="","",OFFSET('Sanitation Data'!$G$28,0,10*ROW('Sanitation Data'!G74)))</f>
        <v/>
      </c>
      <c r="DA80" s="400" t="str">
        <f ca="1">+IF(OFFSET('Sanitation Data'!$G$29,0,10*ROW('Sanitation Data'!G74))="","",OFFSET('Sanitation Data'!$G$29,0,10*ROW('Sanitation Data'!G74)))</f>
        <v/>
      </c>
      <c r="DB80" s="400" t="str">
        <f ca="1">+IF(OFFSET('Sanitation Data'!$G$30,0,10*ROW('Sanitation Data'!G74))="","",OFFSET('Sanitation Data'!$G$30,0,10*ROW('Sanitation Data'!G74)))</f>
        <v/>
      </c>
      <c r="DC80" s="400" t="str">
        <f ca="1">+IF(OFFSET('Sanitation Data'!$G$31,0,10*ROW('Sanitation Data'!G74))="","",OFFSET('Sanitation Data'!$G$31,0,10*ROW('Sanitation Data'!G74)))</f>
        <v/>
      </c>
      <c r="DD80" s="400" t="str">
        <f ca="1">+IF(OFFSET('Sanitation Data'!$G$32,0,10*ROW('Sanitation Data'!G74))="","",OFFSET('Sanitation Data'!$G$32,0,10*ROW('Sanitation Data'!G74)))</f>
        <v/>
      </c>
      <c r="DE80" s="400" t="str">
        <f ca="1">+IF(OFFSET('Sanitation Data'!$H$28,0,10*ROW('Sanitation Data'!H74))="","",OFFSET('Sanitation Data'!$H$28,0,10*ROW('Sanitation Data'!H74)))</f>
        <v/>
      </c>
      <c r="DF80" s="400" t="str">
        <f ca="1">+IF(OFFSET('Sanitation Data'!$H$29,0,10*ROW('Sanitation Data'!H74))="","",OFFSET('Sanitation Data'!$H$29,0,10*ROW('Sanitation Data'!H74)))</f>
        <v/>
      </c>
      <c r="DG80" s="400" t="str">
        <f ca="1">+IF(OFFSET('Sanitation Data'!$H$30,0,10*ROW('Sanitation Data'!H74))="","",OFFSET('Sanitation Data'!$H$30,0,10*ROW('Sanitation Data'!H74)))</f>
        <v/>
      </c>
      <c r="DH80" s="400" t="str">
        <f ca="1">+IF(OFFSET('Sanitation Data'!$H$31,0,10*ROW('Sanitation Data'!H74))="","",OFFSET('Sanitation Data'!$H$31,0,10*ROW('Sanitation Data'!H74)))</f>
        <v/>
      </c>
      <c r="DI80" s="400" t="str">
        <f ca="1">+IF(OFFSET('Sanitation Data'!$H$32,0,10*ROW('Sanitation Data'!H74))="","",OFFSET('Sanitation Data'!$H$32,0,10*ROW('Sanitation Data'!H74)))</f>
        <v/>
      </c>
      <c r="DJ80" s="400" t="str">
        <f ca="1">+IF(OFFSET('Sanitation Data'!$I$28,0,10*ROW('Sanitation Data'!I74))="","",OFFSET('Sanitation Data'!$I$28,0,10*ROW('Sanitation Data'!I74)))</f>
        <v/>
      </c>
      <c r="DK80" s="400" t="str">
        <f ca="1">+IF(OFFSET('Sanitation Data'!$I$29,0,10*ROW('Sanitation Data'!I74))="","",OFFSET('Sanitation Data'!$I$29,0,10*ROW('Sanitation Data'!I74)))</f>
        <v/>
      </c>
      <c r="DL80" s="400" t="str">
        <f ca="1">+IF(OFFSET('Sanitation Data'!$I$30,0,10*ROW('Sanitation Data'!I74))="","",OFFSET('Sanitation Data'!$I$30,0,10*ROW('Sanitation Data'!I74)))</f>
        <v/>
      </c>
      <c r="DM80" s="400" t="str">
        <f ca="1">+IF(OFFSET('Sanitation Data'!$I$31,0,10*ROW('Sanitation Data'!I74))="","",OFFSET('Sanitation Data'!$I$31,0,10*ROW('Sanitation Data'!I74)))</f>
        <v/>
      </c>
      <c r="DN80" s="400" t="str">
        <f ca="1">+IF(OFFSET('Sanitation Data'!$I$32,0,10*ROW('Sanitation Data'!I74))="","",OFFSET('Sanitation Data'!$I$32,0,10*ROW('Sanitation Data'!I74)))</f>
        <v/>
      </c>
      <c r="DO80" s="400" t="str">
        <f ca="1">+IF(OFFSET('Hygiene Data'!$D$11,0,10*ROW('Hygiene Data'!D74))="","",OFFSET('Hygiene Data'!$D$11,0,10*ROW('Hygiene Data'!D74)))</f>
        <v/>
      </c>
      <c r="DP80" s="400" t="str">
        <f ca="1">+IF(OFFSET('Hygiene Data'!$D$12,0,10*ROW('Hygiene Data'!D74))="","",OFFSET('Hygiene Data'!$D$12,0,10*ROW('Hygiene Data'!D74)))</f>
        <v/>
      </c>
      <c r="DQ80" s="400" t="str">
        <f ca="1">+IF(OFFSET('Hygiene Data'!$D$13,0,10*ROW('Hygiene Data'!D74))="","",OFFSET('Hygiene Data'!$D$13,0,10*ROW('Hygiene Data'!D74)))</f>
        <v/>
      </c>
      <c r="DR80" s="400" t="str">
        <f ca="1">+IF(OFFSET('Hygiene Data'!$E$11,0,10*ROW('Hygiene Data'!E74))="","",OFFSET('Hygiene Data'!$E$11,0,10*ROW('Hygiene Data'!E74)))</f>
        <v/>
      </c>
      <c r="DS80" s="400" t="str">
        <f ca="1">+IF(OFFSET('Hygiene Data'!$E$12,0,10*ROW('Hygiene Data'!E74))="","",OFFSET('Hygiene Data'!$E$12,0,10*ROW('Hygiene Data'!E74)))</f>
        <v/>
      </c>
      <c r="DT80" s="400" t="str">
        <f ca="1">+IF(OFFSET('Hygiene Data'!$E$13,0,10*ROW('Hygiene Data'!E74))="","",OFFSET('Hygiene Data'!$E$13,0,10*ROW('Hygiene Data'!E74)))</f>
        <v/>
      </c>
      <c r="DU80" s="400" t="str">
        <f ca="1">+IF(OFFSET('Hygiene Data'!$F$11,0,10*ROW('Hygiene Data'!F74))="","",OFFSET('Hygiene Data'!$F$11,0,10*ROW('Hygiene Data'!F74)))</f>
        <v/>
      </c>
      <c r="DV80" s="400" t="str">
        <f ca="1">+IF(OFFSET('Hygiene Data'!$F$12,0,10*ROW('Hygiene Data'!F74))="","",OFFSET('Hygiene Data'!$F$12,0,10*ROW('Hygiene Data'!F74)))</f>
        <v/>
      </c>
      <c r="DW80" s="400" t="str">
        <f ca="1">+IF(OFFSET('Hygiene Data'!$F$13,0,10*ROW('Hygiene Data'!F74))="","",OFFSET('Hygiene Data'!$F$13,0,10*ROW('Hygiene Data'!F74)))</f>
        <v/>
      </c>
      <c r="DX80" s="400" t="str">
        <f ca="1">+IF(OFFSET('Hygiene Data'!$G$11,0,10*ROW('Hygiene Data'!G74))="","",OFFSET('Hygiene Data'!$G$11,0,10*ROW('Hygiene Data'!G74)))</f>
        <v/>
      </c>
      <c r="DY80" s="400" t="str">
        <f ca="1">+IF(OFFSET('Hygiene Data'!$G$12,0,10*ROW('Hygiene Data'!G74))="","",OFFSET('Hygiene Data'!$G$12,0,10*ROW('Hygiene Data'!G74)))</f>
        <v/>
      </c>
      <c r="DZ80" s="400" t="str">
        <f ca="1">+IF(OFFSET('Hygiene Data'!$G$13,0,10*ROW('Hygiene Data'!G74))="","",OFFSET('Hygiene Data'!$G$13,0,10*ROW('Hygiene Data'!G74)))</f>
        <v/>
      </c>
      <c r="EA80" s="400" t="str">
        <f ca="1">+IF(OFFSET('Hygiene Data'!$H$11,0,10*ROW('Hygiene Data'!H74))="","",OFFSET('Hygiene Data'!$H$11,0,10*ROW('Hygiene Data'!H74)))</f>
        <v/>
      </c>
      <c r="EB80" s="400" t="str">
        <f ca="1">+IF(OFFSET('Hygiene Data'!$H$12,0,10*ROW('Hygiene Data'!H74))="","",OFFSET('Hygiene Data'!$H$12,0,10*ROW('Hygiene Data'!H74)))</f>
        <v/>
      </c>
      <c r="EC80" s="400" t="str">
        <f ca="1">+IF(OFFSET('Hygiene Data'!$H$13,0,10*ROW('Hygiene Data'!H74))="","",OFFSET('Hygiene Data'!$H$13,0,10*ROW('Hygiene Data'!H74)))</f>
        <v/>
      </c>
      <c r="ED80" s="400" t="str">
        <f ca="1">+IF(OFFSET('Hygiene Data'!$I$11,0,10*ROW('Hygiene Data'!I74))="","",OFFSET('Hygiene Data'!$I$11,0,10*ROW('Hygiene Data'!I74)))</f>
        <v/>
      </c>
      <c r="EE80" s="400" t="str">
        <f ca="1">+IF(OFFSET('Hygiene Data'!$I$12,0,10*ROW('Hygiene Data'!I74))="","",OFFSET('Hygiene Data'!$I$12,0,10*ROW('Hygiene Data'!I74)))</f>
        <v/>
      </c>
      <c r="EF80" s="400" t="str">
        <f ca="1">+IF(OFFSET('Hygiene Data'!$I$13,0,10*ROW('Hygiene Data'!I74))="","",OFFSET('Hygiene Data'!$I$13,0,10*ROW('Hygiene Data'!I74)))</f>
        <v/>
      </c>
    </row>
    <row r="81" spans="1:136" x14ac:dyDescent="0.25">
      <c r="A81" s="509" t="str">
        <f ca="1">+IF(OFFSET('Water Data'!$B$2,0,10*ROW('Water Data'!E75))="","",OFFSET('Water Data'!$B$2,0,10*ROW('Water Data'!E75)))</f>
        <v/>
      </c>
      <c r="B81" s="50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36" t="str">
        <f t="shared" ca="1" si="1"/>
        <v/>
      </c>
      <c r="D81" s="53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3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3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3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3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3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3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3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3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3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3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3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3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3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3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3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3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3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3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3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3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3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3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3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3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3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3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3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3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3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3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3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3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3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3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3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3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3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3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3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3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3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3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3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3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3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3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3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3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1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3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3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3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3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3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3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3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3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3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3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3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3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3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3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3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3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400" t="str">
        <f ca="1">+IF(OFFSET('Water Data'!$D$27,0,10*ROW('Water Data'!D75))="","",OFFSET('Water Data'!$D$27,0,10*ROW('Water Data'!D75)))</f>
        <v/>
      </c>
      <c r="BT81" s="400" t="str">
        <f ca="1">+IF(OFFSET('Water Data'!$D$28,0,10*ROW('Water Data'!D75))="","",OFFSET('Water Data'!$D$28,0,10*ROW('Water Data'!D75)))</f>
        <v/>
      </c>
      <c r="BU81" s="400" t="str">
        <f ca="1">+IF(OFFSET('Water Data'!$D$29,0,10*ROW('Water Data'!D75))="","",OFFSET('Water Data'!$D$29,0,10*ROW('Water Data'!D75)))</f>
        <v/>
      </c>
      <c r="BV81" s="400" t="str">
        <f ca="1">+IF(OFFSET('Water Data'!$E$27,0,10*ROW('Water Data'!E75))="","",OFFSET('Water Data'!$E$27,0,10*ROW('Water Data'!E75)))</f>
        <v/>
      </c>
      <c r="BW81" s="400" t="str">
        <f ca="1">+IF(OFFSET('Water Data'!$E$28,0,10*ROW('Water Data'!E75))="","",OFFSET('Water Data'!$E$28,0,10*ROW('Water Data'!E75)))</f>
        <v/>
      </c>
      <c r="BX81" s="400" t="str">
        <f ca="1">+IF(OFFSET('Water Data'!$E$29,0,10*ROW('Water Data'!E75))="","",OFFSET('Water Data'!$E$29,0,10*ROW('Water Data'!E75)))</f>
        <v/>
      </c>
      <c r="BY81" s="400" t="str">
        <f ca="1">+IF(OFFSET('Water Data'!$F$27,0,10*ROW('Water Data'!F75))="","",OFFSET('Water Data'!$F$27,0,10*ROW('Water Data'!F75)))</f>
        <v/>
      </c>
      <c r="BZ81" s="400" t="str">
        <f ca="1">+IF(OFFSET('Water Data'!$F$28,0,10*ROW('Water Data'!F75))="","",OFFSET('Water Data'!$F$28,0,10*ROW('Water Data'!F75)))</f>
        <v/>
      </c>
      <c r="CA81" s="400" t="str">
        <f ca="1">+IF(OFFSET('Water Data'!$F$29,0,10*ROW('Water Data'!F75))="","",OFFSET('Water Data'!$F$29,0,10*ROW('Water Data'!F75)))</f>
        <v/>
      </c>
      <c r="CB81" s="400" t="str">
        <f ca="1">+IF(OFFSET('Water Data'!$G$27,0,10*ROW('Water Data'!G75))="","",OFFSET('Water Data'!$G$27,0,10*ROW('Water Data'!G75)))</f>
        <v/>
      </c>
      <c r="CC81" s="400" t="str">
        <f ca="1">+IF(OFFSET('Water Data'!$G$28,0,10*ROW('Water Data'!G75))="","",OFFSET('Water Data'!$G$28,0,10*ROW('Water Data'!G75)))</f>
        <v/>
      </c>
      <c r="CD81" s="400" t="str">
        <f ca="1">+IF(OFFSET('Water Data'!$G$29,0,10*ROW('Water Data'!G75))="","",OFFSET('Water Data'!$G$29,0,10*ROW('Water Data'!G75)))</f>
        <v/>
      </c>
      <c r="CE81" s="400" t="str">
        <f ca="1">+IF(OFFSET('Water Data'!$H$27,0,10*ROW('Water Data'!H75))="","",OFFSET('Water Data'!$H$27,0,10*ROW('Water Data'!H75)))</f>
        <v/>
      </c>
      <c r="CF81" s="400" t="str">
        <f ca="1">+IF(OFFSET('Water Data'!$H$28,0,10*ROW('Water Data'!H75))="","",OFFSET('Water Data'!$H$28,0,10*ROW('Water Data'!H75)))</f>
        <v/>
      </c>
      <c r="CG81" s="400" t="str">
        <f ca="1">+IF(OFFSET('Water Data'!$H$29,0,10*ROW('Water Data'!H75))="","",OFFSET('Water Data'!$H$29,0,10*ROW('Water Data'!H75)))</f>
        <v/>
      </c>
      <c r="CH81" s="400" t="str">
        <f ca="1">+IF(OFFSET('Water Data'!$I$27,0,10*ROW('Water Data'!I75))="","",OFFSET('Water Data'!$I$27,0,10*ROW('Water Data'!I75)))</f>
        <v/>
      </c>
      <c r="CI81" s="400" t="str">
        <f ca="1">+IF(OFFSET('Water Data'!$I$28,0,10*ROW('Water Data'!I75))="","",OFFSET('Water Data'!$I$28,0,10*ROW('Water Data'!I75)))</f>
        <v/>
      </c>
      <c r="CJ81" s="400" t="str">
        <f ca="1">+IF(OFFSET('Water Data'!$I$29,0,10*ROW('Water Data'!I75))="","",OFFSET('Water Data'!$I$29,0,10*ROW('Water Data'!I75)))</f>
        <v/>
      </c>
      <c r="CK81" s="400" t="str">
        <f ca="1">+IF(OFFSET('Sanitation Data'!$D$28,0,10*ROW('Sanitation Data'!D75))="","",OFFSET('Sanitation Data'!$D$28,0,10*ROW('Sanitation Data'!D75)))</f>
        <v/>
      </c>
      <c r="CL81" s="400" t="str">
        <f ca="1">+IF(OFFSET('Sanitation Data'!$D$29,0,10*ROW('Sanitation Data'!D75))="","",OFFSET('Sanitation Data'!$D$29,0,10*ROW('Sanitation Data'!D75)))</f>
        <v/>
      </c>
      <c r="CM81" s="400" t="str">
        <f ca="1">+IF(OFFSET('Sanitation Data'!$D$30,0,10*ROW('Sanitation Data'!D75))="","",OFFSET('Sanitation Data'!$D$30,0,10*ROW('Sanitation Data'!D75)))</f>
        <v/>
      </c>
      <c r="CN81" s="400" t="str">
        <f ca="1">+IF(OFFSET('Sanitation Data'!$D$31,0,10*ROW('Sanitation Data'!D75))="","",OFFSET('Sanitation Data'!$D$31,0,10*ROW('Sanitation Data'!D75)))</f>
        <v/>
      </c>
      <c r="CO81" s="400" t="str">
        <f ca="1">+IF(OFFSET('Sanitation Data'!$D$32,0,10*ROW('Sanitation Data'!D75))="","",OFFSET('Sanitation Data'!$D$32,0,10*ROW('Sanitation Data'!D75)))</f>
        <v/>
      </c>
      <c r="CP81" s="400" t="str">
        <f ca="1">+IF(OFFSET('Sanitation Data'!$E$28,0,10*ROW('Sanitation Data'!E75))="","",OFFSET('Sanitation Data'!$E$28,0,10*ROW('Sanitation Data'!E75)))</f>
        <v/>
      </c>
      <c r="CQ81" s="400" t="str">
        <f ca="1">+IF(OFFSET('Sanitation Data'!$E$29,0,10*ROW('Sanitation Data'!E75))="","",OFFSET('Sanitation Data'!$E$29,0,10*ROW('Sanitation Data'!E75)))</f>
        <v/>
      </c>
      <c r="CR81" s="400" t="str">
        <f ca="1">+IF(OFFSET('Sanitation Data'!$E$30,0,10*ROW('Sanitation Data'!E75))="","",OFFSET('Sanitation Data'!$E$30,0,10*ROW('Sanitation Data'!E75)))</f>
        <v/>
      </c>
      <c r="CS81" s="400" t="str">
        <f ca="1">+IF(OFFSET('Sanitation Data'!$E$31,0,10*ROW('Sanitation Data'!E75))="","",OFFSET('Sanitation Data'!$E$31,0,10*ROW('Sanitation Data'!E75)))</f>
        <v/>
      </c>
      <c r="CT81" s="400" t="str">
        <f ca="1">+IF(OFFSET('Sanitation Data'!$E$32,0,10*ROW('Sanitation Data'!E75))="","",OFFSET('Sanitation Data'!$E$32,0,10*ROW('Sanitation Data'!E75)))</f>
        <v/>
      </c>
      <c r="CU81" s="400" t="str">
        <f ca="1">+IF(OFFSET('Sanitation Data'!$F$28,0,10*ROW('Sanitation Data'!F75))="","",OFFSET('Sanitation Data'!$F$28,0,10*ROW('Sanitation Data'!F75)))</f>
        <v/>
      </c>
      <c r="CV81" s="400" t="str">
        <f ca="1">+IF(OFFSET('Sanitation Data'!$F$29,0,10*ROW('Sanitation Data'!F75))="","",OFFSET('Sanitation Data'!$F$29,0,10*ROW('Sanitation Data'!F75)))</f>
        <v/>
      </c>
      <c r="CW81" s="400" t="str">
        <f ca="1">+IF(OFFSET('Sanitation Data'!$F$30,0,10*ROW('Sanitation Data'!F75))="","",OFFSET('Sanitation Data'!$F$30,0,10*ROW('Sanitation Data'!F75)))</f>
        <v/>
      </c>
      <c r="CX81" s="400" t="str">
        <f ca="1">+IF(OFFSET('Sanitation Data'!$F$31,0,10*ROW('Sanitation Data'!F75))="","",OFFSET('Sanitation Data'!$F$31,0,10*ROW('Sanitation Data'!F75)))</f>
        <v/>
      </c>
      <c r="CY81" s="400" t="str">
        <f ca="1">+IF(OFFSET('Sanitation Data'!$F$32,0,10*ROW('Sanitation Data'!F75))="","",OFFSET('Sanitation Data'!$F$32,0,10*ROW('Sanitation Data'!F75)))</f>
        <v/>
      </c>
      <c r="CZ81" s="400" t="str">
        <f ca="1">+IF(OFFSET('Sanitation Data'!$G$28,0,10*ROW('Sanitation Data'!G75))="","",OFFSET('Sanitation Data'!$G$28,0,10*ROW('Sanitation Data'!G75)))</f>
        <v/>
      </c>
      <c r="DA81" s="400" t="str">
        <f ca="1">+IF(OFFSET('Sanitation Data'!$G$29,0,10*ROW('Sanitation Data'!G75))="","",OFFSET('Sanitation Data'!$G$29,0,10*ROW('Sanitation Data'!G75)))</f>
        <v/>
      </c>
      <c r="DB81" s="400" t="str">
        <f ca="1">+IF(OFFSET('Sanitation Data'!$G$30,0,10*ROW('Sanitation Data'!G75))="","",OFFSET('Sanitation Data'!$G$30,0,10*ROW('Sanitation Data'!G75)))</f>
        <v/>
      </c>
      <c r="DC81" s="400" t="str">
        <f ca="1">+IF(OFFSET('Sanitation Data'!$G$31,0,10*ROW('Sanitation Data'!G75))="","",OFFSET('Sanitation Data'!$G$31,0,10*ROW('Sanitation Data'!G75)))</f>
        <v/>
      </c>
      <c r="DD81" s="400" t="str">
        <f ca="1">+IF(OFFSET('Sanitation Data'!$G$32,0,10*ROW('Sanitation Data'!G75))="","",OFFSET('Sanitation Data'!$G$32,0,10*ROW('Sanitation Data'!G75)))</f>
        <v/>
      </c>
      <c r="DE81" s="400" t="str">
        <f ca="1">+IF(OFFSET('Sanitation Data'!$H$28,0,10*ROW('Sanitation Data'!H75))="","",OFFSET('Sanitation Data'!$H$28,0,10*ROW('Sanitation Data'!H75)))</f>
        <v/>
      </c>
      <c r="DF81" s="400" t="str">
        <f ca="1">+IF(OFFSET('Sanitation Data'!$H$29,0,10*ROW('Sanitation Data'!H75))="","",OFFSET('Sanitation Data'!$H$29,0,10*ROW('Sanitation Data'!H75)))</f>
        <v/>
      </c>
      <c r="DG81" s="400" t="str">
        <f ca="1">+IF(OFFSET('Sanitation Data'!$H$30,0,10*ROW('Sanitation Data'!H75))="","",OFFSET('Sanitation Data'!$H$30,0,10*ROW('Sanitation Data'!H75)))</f>
        <v/>
      </c>
      <c r="DH81" s="400" t="str">
        <f ca="1">+IF(OFFSET('Sanitation Data'!$H$31,0,10*ROW('Sanitation Data'!H75))="","",OFFSET('Sanitation Data'!$H$31,0,10*ROW('Sanitation Data'!H75)))</f>
        <v/>
      </c>
      <c r="DI81" s="400" t="str">
        <f ca="1">+IF(OFFSET('Sanitation Data'!$H$32,0,10*ROW('Sanitation Data'!H75))="","",OFFSET('Sanitation Data'!$H$32,0,10*ROW('Sanitation Data'!H75)))</f>
        <v/>
      </c>
      <c r="DJ81" s="400" t="str">
        <f ca="1">+IF(OFFSET('Sanitation Data'!$I$28,0,10*ROW('Sanitation Data'!I75))="","",OFFSET('Sanitation Data'!$I$28,0,10*ROW('Sanitation Data'!I75)))</f>
        <v/>
      </c>
      <c r="DK81" s="400" t="str">
        <f ca="1">+IF(OFFSET('Sanitation Data'!$I$29,0,10*ROW('Sanitation Data'!I75))="","",OFFSET('Sanitation Data'!$I$29,0,10*ROW('Sanitation Data'!I75)))</f>
        <v/>
      </c>
      <c r="DL81" s="400" t="str">
        <f ca="1">+IF(OFFSET('Sanitation Data'!$I$30,0,10*ROW('Sanitation Data'!I75))="","",OFFSET('Sanitation Data'!$I$30,0,10*ROW('Sanitation Data'!I75)))</f>
        <v/>
      </c>
      <c r="DM81" s="400" t="str">
        <f ca="1">+IF(OFFSET('Sanitation Data'!$I$31,0,10*ROW('Sanitation Data'!I75))="","",OFFSET('Sanitation Data'!$I$31,0,10*ROW('Sanitation Data'!I75)))</f>
        <v/>
      </c>
      <c r="DN81" s="400" t="str">
        <f ca="1">+IF(OFFSET('Sanitation Data'!$I$32,0,10*ROW('Sanitation Data'!I75))="","",OFFSET('Sanitation Data'!$I$32,0,10*ROW('Sanitation Data'!I75)))</f>
        <v/>
      </c>
      <c r="DO81" s="400" t="str">
        <f ca="1">+IF(OFFSET('Hygiene Data'!$D$11,0,10*ROW('Hygiene Data'!D75))="","",OFFSET('Hygiene Data'!$D$11,0,10*ROW('Hygiene Data'!D75)))</f>
        <v/>
      </c>
      <c r="DP81" s="400" t="str">
        <f ca="1">+IF(OFFSET('Hygiene Data'!$D$12,0,10*ROW('Hygiene Data'!D75))="","",OFFSET('Hygiene Data'!$D$12,0,10*ROW('Hygiene Data'!D75)))</f>
        <v/>
      </c>
      <c r="DQ81" s="400" t="str">
        <f ca="1">+IF(OFFSET('Hygiene Data'!$D$13,0,10*ROW('Hygiene Data'!D75))="","",OFFSET('Hygiene Data'!$D$13,0,10*ROW('Hygiene Data'!D75)))</f>
        <v/>
      </c>
      <c r="DR81" s="400" t="str">
        <f ca="1">+IF(OFFSET('Hygiene Data'!$E$11,0,10*ROW('Hygiene Data'!E75))="","",OFFSET('Hygiene Data'!$E$11,0,10*ROW('Hygiene Data'!E75)))</f>
        <v/>
      </c>
      <c r="DS81" s="400" t="str">
        <f ca="1">+IF(OFFSET('Hygiene Data'!$E$12,0,10*ROW('Hygiene Data'!E75))="","",OFFSET('Hygiene Data'!$E$12,0,10*ROW('Hygiene Data'!E75)))</f>
        <v/>
      </c>
      <c r="DT81" s="400" t="str">
        <f ca="1">+IF(OFFSET('Hygiene Data'!$E$13,0,10*ROW('Hygiene Data'!E75))="","",OFFSET('Hygiene Data'!$E$13,0,10*ROW('Hygiene Data'!E75)))</f>
        <v/>
      </c>
      <c r="DU81" s="400" t="str">
        <f ca="1">+IF(OFFSET('Hygiene Data'!$F$11,0,10*ROW('Hygiene Data'!F75))="","",OFFSET('Hygiene Data'!$F$11,0,10*ROW('Hygiene Data'!F75)))</f>
        <v/>
      </c>
      <c r="DV81" s="400" t="str">
        <f ca="1">+IF(OFFSET('Hygiene Data'!$F$12,0,10*ROW('Hygiene Data'!F75))="","",OFFSET('Hygiene Data'!$F$12,0,10*ROW('Hygiene Data'!F75)))</f>
        <v/>
      </c>
      <c r="DW81" s="400" t="str">
        <f ca="1">+IF(OFFSET('Hygiene Data'!$F$13,0,10*ROW('Hygiene Data'!F75))="","",OFFSET('Hygiene Data'!$F$13,0,10*ROW('Hygiene Data'!F75)))</f>
        <v/>
      </c>
      <c r="DX81" s="400" t="str">
        <f ca="1">+IF(OFFSET('Hygiene Data'!$G$11,0,10*ROW('Hygiene Data'!G75))="","",OFFSET('Hygiene Data'!$G$11,0,10*ROW('Hygiene Data'!G75)))</f>
        <v/>
      </c>
      <c r="DY81" s="400" t="str">
        <f ca="1">+IF(OFFSET('Hygiene Data'!$G$12,0,10*ROW('Hygiene Data'!G75))="","",OFFSET('Hygiene Data'!$G$12,0,10*ROW('Hygiene Data'!G75)))</f>
        <v/>
      </c>
      <c r="DZ81" s="400" t="str">
        <f ca="1">+IF(OFFSET('Hygiene Data'!$G$13,0,10*ROW('Hygiene Data'!G75))="","",OFFSET('Hygiene Data'!$G$13,0,10*ROW('Hygiene Data'!G75)))</f>
        <v/>
      </c>
      <c r="EA81" s="400" t="str">
        <f ca="1">+IF(OFFSET('Hygiene Data'!$H$11,0,10*ROW('Hygiene Data'!H75))="","",OFFSET('Hygiene Data'!$H$11,0,10*ROW('Hygiene Data'!H75)))</f>
        <v/>
      </c>
      <c r="EB81" s="400" t="str">
        <f ca="1">+IF(OFFSET('Hygiene Data'!$H$12,0,10*ROW('Hygiene Data'!H75))="","",OFFSET('Hygiene Data'!$H$12,0,10*ROW('Hygiene Data'!H75)))</f>
        <v/>
      </c>
      <c r="EC81" s="400" t="str">
        <f ca="1">+IF(OFFSET('Hygiene Data'!$H$13,0,10*ROW('Hygiene Data'!H75))="","",OFFSET('Hygiene Data'!$H$13,0,10*ROW('Hygiene Data'!H75)))</f>
        <v/>
      </c>
      <c r="ED81" s="400" t="str">
        <f ca="1">+IF(OFFSET('Hygiene Data'!$I$11,0,10*ROW('Hygiene Data'!I75))="","",OFFSET('Hygiene Data'!$I$11,0,10*ROW('Hygiene Data'!I75)))</f>
        <v/>
      </c>
      <c r="EE81" s="400" t="str">
        <f ca="1">+IF(OFFSET('Hygiene Data'!$I$12,0,10*ROW('Hygiene Data'!I75))="","",OFFSET('Hygiene Data'!$I$12,0,10*ROW('Hygiene Data'!I75)))</f>
        <v/>
      </c>
      <c r="EF81" s="400" t="str">
        <f ca="1">+IF(OFFSET('Hygiene Data'!$I$13,0,10*ROW('Hygiene Data'!I75))="","",OFFSET('Hygiene Data'!$I$13,0,10*ROW('Hygiene Data'!I75)))</f>
        <v/>
      </c>
    </row>
    <row r="82" spans="1:136" x14ac:dyDescent="0.25">
      <c r="A82" s="509" t="str">
        <f ca="1">+IF(OFFSET('Water Data'!$B$2,0,10*ROW('Water Data'!E76))="","",OFFSET('Water Data'!$B$2,0,10*ROW('Water Data'!E76)))</f>
        <v/>
      </c>
      <c r="B82" s="50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36" t="str">
        <f t="shared" ca="1" si="1"/>
        <v/>
      </c>
      <c r="D82" s="53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3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3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3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3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3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3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3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3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3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3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3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3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3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3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3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3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3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3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3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3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3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3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3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3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3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3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3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3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3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3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3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3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3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3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3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3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3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3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3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3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3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3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3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3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3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3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3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3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1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3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3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3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3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3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3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3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3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3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3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3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3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3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3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3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3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400" t="str">
        <f ca="1">+IF(OFFSET('Water Data'!$D$27,0,10*ROW('Water Data'!D76))="","",OFFSET('Water Data'!$D$27,0,10*ROW('Water Data'!D76)))</f>
        <v/>
      </c>
      <c r="BT82" s="400" t="str">
        <f ca="1">+IF(OFFSET('Water Data'!$D$28,0,10*ROW('Water Data'!D76))="","",OFFSET('Water Data'!$D$28,0,10*ROW('Water Data'!D76)))</f>
        <v/>
      </c>
      <c r="BU82" s="400" t="str">
        <f ca="1">+IF(OFFSET('Water Data'!$D$29,0,10*ROW('Water Data'!D76))="","",OFFSET('Water Data'!$D$29,0,10*ROW('Water Data'!D76)))</f>
        <v/>
      </c>
      <c r="BV82" s="400" t="str">
        <f ca="1">+IF(OFFSET('Water Data'!$E$27,0,10*ROW('Water Data'!E76))="","",OFFSET('Water Data'!$E$27,0,10*ROW('Water Data'!E76)))</f>
        <v/>
      </c>
      <c r="BW82" s="400" t="str">
        <f ca="1">+IF(OFFSET('Water Data'!$E$28,0,10*ROW('Water Data'!E76))="","",OFFSET('Water Data'!$E$28,0,10*ROW('Water Data'!E76)))</f>
        <v/>
      </c>
      <c r="BX82" s="400" t="str">
        <f ca="1">+IF(OFFSET('Water Data'!$E$29,0,10*ROW('Water Data'!E76))="","",OFFSET('Water Data'!$E$29,0,10*ROW('Water Data'!E76)))</f>
        <v/>
      </c>
      <c r="BY82" s="400" t="str">
        <f ca="1">+IF(OFFSET('Water Data'!$F$27,0,10*ROW('Water Data'!F76))="","",OFFSET('Water Data'!$F$27,0,10*ROW('Water Data'!F76)))</f>
        <v/>
      </c>
      <c r="BZ82" s="400" t="str">
        <f ca="1">+IF(OFFSET('Water Data'!$F$28,0,10*ROW('Water Data'!F76))="","",OFFSET('Water Data'!$F$28,0,10*ROW('Water Data'!F76)))</f>
        <v/>
      </c>
      <c r="CA82" s="400" t="str">
        <f ca="1">+IF(OFFSET('Water Data'!$F$29,0,10*ROW('Water Data'!F76))="","",OFFSET('Water Data'!$F$29,0,10*ROW('Water Data'!F76)))</f>
        <v/>
      </c>
      <c r="CB82" s="400" t="str">
        <f ca="1">+IF(OFFSET('Water Data'!$G$27,0,10*ROW('Water Data'!G76))="","",OFFSET('Water Data'!$G$27,0,10*ROW('Water Data'!G76)))</f>
        <v/>
      </c>
      <c r="CC82" s="400" t="str">
        <f ca="1">+IF(OFFSET('Water Data'!$G$28,0,10*ROW('Water Data'!G76))="","",OFFSET('Water Data'!$G$28,0,10*ROW('Water Data'!G76)))</f>
        <v/>
      </c>
      <c r="CD82" s="400" t="str">
        <f ca="1">+IF(OFFSET('Water Data'!$G$29,0,10*ROW('Water Data'!G76))="","",OFFSET('Water Data'!$G$29,0,10*ROW('Water Data'!G76)))</f>
        <v/>
      </c>
      <c r="CE82" s="400" t="str">
        <f ca="1">+IF(OFFSET('Water Data'!$H$27,0,10*ROW('Water Data'!H76))="","",OFFSET('Water Data'!$H$27,0,10*ROW('Water Data'!H76)))</f>
        <v/>
      </c>
      <c r="CF82" s="400" t="str">
        <f ca="1">+IF(OFFSET('Water Data'!$H$28,0,10*ROW('Water Data'!H76))="","",OFFSET('Water Data'!$H$28,0,10*ROW('Water Data'!H76)))</f>
        <v/>
      </c>
      <c r="CG82" s="400" t="str">
        <f ca="1">+IF(OFFSET('Water Data'!$H$29,0,10*ROW('Water Data'!H76))="","",OFFSET('Water Data'!$H$29,0,10*ROW('Water Data'!H76)))</f>
        <v/>
      </c>
      <c r="CH82" s="400" t="str">
        <f ca="1">+IF(OFFSET('Water Data'!$I$27,0,10*ROW('Water Data'!I76))="","",OFFSET('Water Data'!$I$27,0,10*ROW('Water Data'!I76)))</f>
        <v/>
      </c>
      <c r="CI82" s="400" t="str">
        <f ca="1">+IF(OFFSET('Water Data'!$I$28,0,10*ROW('Water Data'!I76))="","",OFFSET('Water Data'!$I$28,0,10*ROW('Water Data'!I76)))</f>
        <v/>
      </c>
      <c r="CJ82" s="400" t="str">
        <f ca="1">+IF(OFFSET('Water Data'!$I$29,0,10*ROW('Water Data'!I76))="","",OFFSET('Water Data'!$I$29,0,10*ROW('Water Data'!I76)))</f>
        <v/>
      </c>
      <c r="CK82" s="400" t="str">
        <f ca="1">+IF(OFFSET('Sanitation Data'!$D$28,0,10*ROW('Sanitation Data'!D76))="","",OFFSET('Sanitation Data'!$D$28,0,10*ROW('Sanitation Data'!D76)))</f>
        <v/>
      </c>
      <c r="CL82" s="400" t="str">
        <f ca="1">+IF(OFFSET('Sanitation Data'!$D$29,0,10*ROW('Sanitation Data'!D76))="","",OFFSET('Sanitation Data'!$D$29,0,10*ROW('Sanitation Data'!D76)))</f>
        <v/>
      </c>
      <c r="CM82" s="400" t="str">
        <f ca="1">+IF(OFFSET('Sanitation Data'!$D$30,0,10*ROW('Sanitation Data'!D76))="","",OFFSET('Sanitation Data'!$D$30,0,10*ROW('Sanitation Data'!D76)))</f>
        <v/>
      </c>
      <c r="CN82" s="400" t="str">
        <f ca="1">+IF(OFFSET('Sanitation Data'!$D$31,0,10*ROW('Sanitation Data'!D76))="","",OFFSET('Sanitation Data'!$D$31,0,10*ROW('Sanitation Data'!D76)))</f>
        <v/>
      </c>
      <c r="CO82" s="400" t="str">
        <f ca="1">+IF(OFFSET('Sanitation Data'!$D$32,0,10*ROW('Sanitation Data'!D76))="","",OFFSET('Sanitation Data'!$D$32,0,10*ROW('Sanitation Data'!D76)))</f>
        <v/>
      </c>
      <c r="CP82" s="400" t="str">
        <f ca="1">+IF(OFFSET('Sanitation Data'!$E$28,0,10*ROW('Sanitation Data'!E76))="","",OFFSET('Sanitation Data'!$E$28,0,10*ROW('Sanitation Data'!E76)))</f>
        <v/>
      </c>
      <c r="CQ82" s="400" t="str">
        <f ca="1">+IF(OFFSET('Sanitation Data'!$E$29,0,10*ROW('Sanitation Data'!E76))="","",OFFSET('Sanitation Data'!$E$29,0,10*ROW('Sanitation Data'!E76)))</f>
        <v/>
      </c>
      <c r="CR82" s="400" t="str">
        <f ca="1">+IF(OFFSET('Sanitation Data'!$E$30,0,10*ROW('Sanitation Data'!E76))="","",OFFSET('Sanitation Data'!$E$30,0,10*ROW('Sanitation Data'!E76)))</f>
        <v/>
      </c>
      <c r="CS82" s="400" t="str">
        <f ca="1">+IF(OFFSET('Sanitation Data'!$E$31,0,10*ROW('Sanitation Data'!E76))="","",OFFSET('Sanitation Data'!$E$31,0,10*ROW('Sanitation Data'!E76)))</f>
        <v/>
      </c>
      <c r="CT82" s="400" t="str">
        <f ca="1">+IF(OFFSET('Sanitation Data'!$E$32,0,10*ROW('Sanitation Data'!E76))="","",OFFSET('Sanitation Data'!$E$32,0,10*ROW('Sanitation Data'!E76)))</f>
        <v/>
      </c>
      <c r="CU82" s="400" t="str">
        <f ca="1">+IF(OFFSET('Sanitation Data'!$F$28,0,10*ROW('Sanitation Data'!F76))="","",OFFSET('Sanitation Data'!$F$28,0,10*ROW('Sanitation Data'!F76)))</f>
        <v/>
      </c>
      <c r="CV82" s="400" t="str">
        <f ca="1">+IF(OFFSET('Sanitation Data'!$F$29,0,10*ROW('Sanitation Data'!F76))="","",OFFSET('Sanitation Data'!$F$29,0,10*ROW('Sanitation Data'!F76)))</f>
        <v/>
      </c>
      <c r="CW82" s="400" t="str">
        <f ca="1">+IF(OFFSET('Sanitation Data'!$F$30,0,10*ROW('Sanitation Data'!F76))="","",OFFSET('Sanitation Data'!$F$30,0,10*ROW('Sanitation Data'!F76)))</f>
        <v/>
      </c>
      <c r="CX82" s="400" t="str">
        <f ca="1">+IF(OFFSET('Sanitation Data'!$F$31,0,10*ROW('Sanitation Data'!F76))="","",OFFSET('Sanitation Data'!$F$31,0,10*ROW('Sanitation Data'!F76)))</f>
        <v/>
      </c>
      <c r="CY82" s="400" t="str">
        <f ca="1">+IF(OFFSET('Sanitation Data'!$F$32,0,10*ROW('Sanitation Data'!F76))="","",OFFSET('Sanitation Data'!$F$32,0,10*ROW('Sanitation Data'!F76)))</f>
        <v/>
      </c>
      <c r="CZ82" s="400" t="str">
        <f ca="1">+IF(OFFSET('Sanitation Data'!$G$28,0,10*ROW('Sanitation Data'!G76))="","",OFFSET('Sanitation Data'!$G$28,0,10*ROW('Sanitation Data'!G76)))</f>
        <v/>
      </c>
      <c r="DA82" s="400" t="str">
        <f ca="1">+IF(OFFSET('Sanitation Data'!$G$29,0,10*ROW('Sanitation Data'!G76))="","",OFFSET('Sanitation Data'!$G$29,0,10*ROW('Sanitation Data'!G76)))</f>
        <v/>
      </c>
      <c r="DB82" s="400" t="str">
        <f ca="1">+IF(OFFSET('Sanitation Data'!$G$30,0,10*ROW('Sanitation Data'!G76))="","",OFFSET('Sanitation Data'!$G$30,0,10*ROW('Sanitation Data'!G76)))</f>
        <v/>
      </c>
      <c r="DC82" s="400" t="str">
        <f ca="1">+IF(OFFSET('Sanitation Data'!$G$31,0,10*ROW('Sanitation Data'!G76))="","",OFFSET('Sanitation Data'!$G$31,0,10*ROW('Sanitation Data'!G76)))</f>
        <v/>
      </c>
      <c r="DD82" s="400" t="str">
        <f ca="1">+IF(OFFSET('Sanitation Data'!$G$32,0,10*ROW('Sanitation Data'!G76))="","",OFFSET('Sanitation Data'!$G$32,0,10*ROW('Sanitation Data'!G76)))</f>
        <v/>
      </c>
      <c r="DE82" s="400" t="str">
        <f ca="1">+IF(OFFSET('Sanitation Data'!$H$28,0,10*ROW('Sanitation Data'!H76))="","",OFFSET('Sanitation Data'!$H$28,0,10*ROW('Sanitation Data'!H76)))</f>
        <v/>
      </c>
      <c r="DF82" s="400" t="str">
        <f ca="1">+IF(OFFSET('Sanitation Data'!$H$29,0,10*ROW('Sanitation Data'!H76))="","",OFFSET('Sanitation Data'!$H$29,0,10*ROW('Sanitation Data'!H76)))</f>
        <v/>
      </c>
      <c r="DG82" s="400" t="str">
        <f ca="1">+IF(OFFSET('Sanitation Data'!$H$30,0,10*ROW('Sanitation Data'!H76))="","",OFFSET('Sanitation Data'!$H$30,0,10*ROW('Sanitation Data'!H76)))</f>
        <v/>
      </c>
      <c r="DH82" s="400" t="str">
        <f ca="1">+IF(OFFSET('Sanitation Data'!$H$31,0,10*ROW('Sanitation Data'!H76))="","",OFFSET('Sanitation Data'!$H$31,0,10*ROW('Sanitation Data'!H76)))</f>
        <v/>
      </c>
      <c r="DI82" s="400" t="str">
        <f ca="1">+IF(OFFSET('Sanitation Data'!$H$32,0,10*ROW('Sanitation Data'!H76))="","",OFFSET('Sanitation Data'!$H$32,0,10*ROW('Sanitation Data'!H76)))</f>
        <v/>
      </c>
      <c r="DJ82" s="400" t="str">
        <f ca="1">+IF(OFFSET('Sanitation Data'!$I$28,0,10*ROW('Sanitation Data'!I76))="","",OFFSET('Sanitation Data'!$I$28,0,10*ROW('Sanitation Data'!I76)))</f>
        <v/>
      </c>
      <c r="DK82" s="400" t="str">
        <f ca="1">+IF(OFFSET('Sanitation Data'!$I$29,0,10*ROW('Sanitation Data'!I76))="","",OFFSET('Sanitation Data'!$I$29,0,10*ROW('Sanitation Data'!I76)))</f>
        <v/>
      </c>
      <c r="DL82" s="400" t="str">
        <f ca="1">+IF(OFFSET('Sanitation Data'!$I$30,0,10*ROW('Sanitation Data'!I76))="","",OFFSET('Sanitation Data'!$I$30,0,10*ROW('Sanitation Data'!I76)))</f>
        <v/>
      </c>
      <c r="DM82" s="400" t="str">
        <f ca="1">+IF(OFFSET('Sanitation Data'!$I$31,0,10*ROW('Sanitation Data'!I76))="","",OFFSET('Sanitation Data'!$I$31,0,10*ROW('Sanitation Data'!I76)))</f>
        <v/>
      </c>
      <c r="DN82" s="400" t="str">
        <f ca="1">+IF(OFFSET('Sanitation Data'!$I$32,0,10*ROW('Sanitation Data'!I76))="","",OFFSET('Sanitation Data'!$I$32,0,10*ROW('Sanitation Data'!I76)))</f>
        <v/>
      </c>
      <c r="DO82" s="400" t="str">
        <f ca="1">+IF(OFFSET('Hygiene Data'!$D$11,0,10*ROW('Hygiene Data'!D76))="","",OFFSET('Hygiene Data'!$D$11,0,10*ROW('Hygiene Data'!D76)))</f>
        <v/>
      </c>
      <c r="DP82" s="400" t="str">
        <f ca="1">+IF(OFFSET('Hygiene Data'!$D$12,0,10*ROW('Hygiene Data'!D76))="","",OFFSET('Hygiene Data'!$D$12,0,10*ROW('Hygiene Data'!D76)))</f>
        <v/>
      </c>
      <c r="DQ82" s="400" t="str">
        <f ca="1">+IF(OFFSET('Hygiene Data'!$D$13,0,10*ROW('Hygiene Data'!D76))="","",OFFSET('Hygiene Data'!$D$13,0,10*ROW('Hygiene Data'!D76)))</f>
        <v/>
      </c>
      <c r="DR82" s="400" t="str">
        <f ca="1">+IF(OFFSET('Hygiene Data'!$E$11,0,10*ROW('Hygiene Data'!E76))="","",OFFSET('Hygiene Data'!$E$11,0,10*ROW('Hygiene Data'!E76)))</f>
        <v/>
      </c>
      <c r="DS82" s="400" t="str">
        <f ca="1">+IF(OFFSET('Hygiene Data'!$E$12,0,10*ROW('Hygiene Data'!E76))="","",OFFSET('Hygiene Data'!$E$12,0,10*ROW('Hygiene Data'!E76)))</f>
        <v/>
      </c>
      <c r="DT82" s="400" t="str">
        <f ca="1">+IF(OFFSET('Hygiene Data'!$E$13,0,10*ROW('Hygiene Data'!E76))="","",OFFSET('Hygiene Data'!$E$13,0,10*ROW('Hygiene Data'!E76)))</f>
        <v/>
      </c>
      <c r="DU82" s="400" t="str">
        <f ca="1">+IF(OFFSET('Hygiene Data'!$F$11,0,10*ROW('Hygiene Data'!F76))="","",OFFSET('Hygiene Data'!$F$11,0,10*ROW('Hygiene Data'!F76)))</f>
        <v/>
      </c>
      <c r="DV82" s="400" t="str">
        <f ca="1">+IF(OFFSET('Hygiene Data'!$F$12,0,10*ROW('Hygiene Data'!F76))="","",OFFSET('Hygiene Data'!$F$12,0,10*ROW('Hygiene Data'!F76)))</f>
        <v/>
      </c>
      <c r="DW82" s="400" t="str">
        <f ca="1">+IF(OFFSET('Hygiene Data'!$F$13,0,10*ROW('Hygiene Data'!F76))="","",OFFSET('Hygiene Data'!$F$13,0,10*ROW('Hygiene Data'!F76)))</f>
        <v/>
      </c>
      <c r="DX82" s="400" t="str">
        <f ca="1">+IF(OFFSET('Hygiene Data'!$G$11,0,10*ROW('Hygiene Data'!G76))="","",OFFSET('Hygiene Data'!$G$11,0,10*ROW('Hygiene Data'!G76)))</f>
        <v/>
      </c>
      <c r="DY82" s="400" t="str">
        <f ca="1">+IF(OFFSET('Hygiene Data'!$G$12,0,10*ROW('Hygiene Data'!G76))="","",OFFSET('Hygiene Data'!$G$12,0,10*ROW('Hygiene Data'!G76)))</f>
        <v/>
      </c>
      <c r="DZ82" s="400" t="str">
        <f ca="1">+IF(OFFSET('Hygiene Data'!$G$13,0,10*ROW('Hygiene Data'!G76))="","",OFFSET('Hygiene Data'!$G$13,0,10*ROW('Hygiene Data'!G76)))</f>
        <v/>
      </c>
      <c r="EA82" s="400" t="str">
        <f ca="1">+IF(OFFSET('Hygiene Data'!$H$11,0,10*ROW('Hygiene Data'!H76))="","",OFFSET('Hygiene Data'!$H$11,0,10*ROW('Hygiene Data'!H76)))</f>
        <v/>
      </c>
      <c r="EB82" s="400" t="str">
        <f ca="1">+IF(OFFSET('Hygiene Data'!$H$12,0,10*ROW('Hygiene Data'!H76))="","",OFFSET('Hygiene Data'!$H$12,0,10*ROW('Hygiene Data'!H76)))</f>
        <v/>
      </c>
      <c r="EC82" s="400" t="str">
        <f ca="1">+IF(OFFSET('Hygiene Data'!$H$13,0,10*ROW('Hygiene Data'!H76))="","",OFFSET('Hygiene Data'!$H$13,0,10*ROW('Hygiene Data'!H76)))</f>
        <v/>
      </c>
      <c r="ED82" s="400" t="str">
        <f ca="1">+IF(OFFSET('Hygiene Data'!$I$11,0,10*ROW('Hygiene Data'!I76))="","",OFFSET('Hygiene Data'!$I$11,0,10*ROW('Hygiene Data'!I76)))</f>
        <v/>
      </c>
      <c r="EE82" s="400" t="str">
        <f ca="1">+IF(OFFSET('Hygiene Data'!$I$12,0,10*ROW('Hygiene Data'!I76))="","",OFFSET('Hygiene Data'!$I$12,0,10*ROW('Hygiene Data'!I76)))</f>
        <v/>
      </c>
      <c r="EF82" s="400" t="str">
        <f ca="1">+IF(OFFSET('Hygiene Data'!$I$13,0,10*ROW('Hygiene Data'!I76))="","",OFFSET('Hygiene Data'!$I$13,0,10*ROW('Hygiene Data'!I76)))</f>
        <v/>
      </c>
    </row>
    <row r="83" spans="1:136" x14ac:dyDescent="0.25">
      <c r="A83" s="509" t="str">
        <f ca="1">+IF(OFFSET('Water Data'!$B$2,0,10*ROW('Water Data'!E77))="","",OFFSET('Water Data'!$B$2,0,10*ROW('Water Data'!E77)))</f>
        <v/>
      </c>
      <c r="B83" s="50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36" t="str">
        <f t="shared" ca="1" si="1"/>
        <v/>
      </c>
      <c r="D83" s="53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3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3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3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3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3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3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3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3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3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3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3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3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3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3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3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3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3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3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3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3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3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3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3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3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3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3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3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3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3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3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3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3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3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3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3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3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3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3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3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3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3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3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3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3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3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3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3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3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1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3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3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3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3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3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3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3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3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3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3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3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3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3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3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3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3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400" t="str">
        <f ca="1">+IF(OFFSET('Water Data'!$D$27,0,10*ROW('Water Data'!D77))="","",OFFSET('Water Data'!$D$27,0,10*ROW('Water Data'!D77)))</f>
        <v/>
      </c>
      <c r="BT83" s="400" t="str">
        <f ca="1">+IF(OFFSET('Water Data'!$D$28,0,10*ROW('Water Data'!D77))="","",OFFSET('Water Data'!$D$28,0,10*ROW('Water Data'!D77)))</f>
        <v/>
      </c>
      <c r="BU83" s="400" t="str">
        <f ca="1">+IF(OFFSET('Water Data'!$D$29,0,10*ROW('Water Data'!D77))="","",OFFSET('Water Data'!$D$29,0,10*ROW('Water Data'!D77)))</f>
        <v/>
      </c>
      <c r="BV83" s="400" t="str">
        <f ca="1">+IF(OFFSET('Water Data'!$E$27,0,10*ROW('Water Data'!E77))="","",OFFSET('Water Data'!$E$27,0,10*ROW('Water Data'!E77)))</f>
        <v/>
      </c>
      <c r="BW83" s="400" t="str">
        <f ca="1">+IF(OFFSET('Water Data'!$E$28,0,10*ROW('Water Data'!E77))="","",OFFSET('Water Data'!$E$28,0,10*ROW('Water Data'!E77)))</f>
        <v/>
      </c>
      <c r="BX83" s="400" t="str">
        <f ca="1">+IF(OFFSET('Water Data'!$E$29,0,10*ROW('Water Data'!E77))="","",OFFSET('Water Data'!$E$29,0,10*ROW('Water Data'!E77)))</f>
        <v/>
      </c>
      <c r="BY83" s="400" t="str">
        <f ca="1">+IF(OFFSET('Water Data'!$F$27,0,10*ROW('Water Data'!F77))="","",OFFSET('Water Data'!$F$27,0,10*ROW('Water Data'!F77)))</f>
        <v/>
      </c>
      <c r="BZ83" s="400" t="str">
        <f ca="1">+IF(OFFSET('Water Data'!$F$28,0,10*ROW('Water Data'!F77))="","",OFFSET('Water Data'!$F$28,0,10*ROW('Water Data'!F77)))</f>
        <v/>
      </c>
      <c r="CA83" s="400" t="str">
        <f ca="1">+IF(OFFSET('Water Data'!$F$29,0,10*ROW('Water Data'!F77))="","",OFFSET('Water Data'!$F$29,0,10*ROW('Water Data'!F77)))</f>
        <v/>
      </c>
      <c r="CB83" s="400" t="str">
        <f ca="1">+IF(OFFSET('Water Data'!$G$27,0,10*ROW('Water Data'!G77))="","",OFFSET('Water Data'!$G$27,0,10*ROW('Water Data'!G77)))</f>
        <v/>
      </c>
      <c r="CC83" s="400" t="str">
        <f ca="1">+IF(OFFSET('Water Data'!$G$28,0,10*ROW('Water Data'!G77))="","",OFFSET('Water Data'!$G$28,0,10*ROW('Water Data'!G77)))</f>
        <v/>
      </c>
      <c r="CD83" s="400" t="str">
        <f ca="1">+IF(OFFSET('Water Data'!$G$29,0,10*ROW('Water Data'!G77))="","",OFFSET('Water Data'!$G$29,0,10*ROW('Water Data'!G77)))</f>
        <v/>
      </c>
      <c r="CE83" s="400" t="str">
        <f ca="1">+IF(OFFSET('Water Data'!$H$27,0,10*ROW('Water Data'!H77))="","",OFFSET('Water Data'!$H$27,0,10*ROW('Water Data'!H77)))</f>
        <v/>
      </c>
      <c r="CF83" s="400" t="str">
        <f ca="1">+IF(OFFSET('Water Data'!$H$28,0,10*ROW('Water Data'!H77))="","",OFFSET('Water Data'!$H$28,0,10*ROW('Water Data'!H77)))</f>
        <v/>
      </c>
      <c r="CG83" s="400" t="str">
        <f ca="1">+IF(OFFSET('Water Data'!$H$29,0,10*ROW('Water Data'!H77))="","",OFFSET('Water Data'!$H$29,0,10*ROW('Water Data'!H77)))</f>
        <v/>
      </c>
      <c r="CH83" s="400" t="str">
        <f ca="1">+IF(OFFSET('Water Data'!$I$27,0,10*ROW('Water Data'!I77))="","",OFFSET('Water Data'!$I$27,0,10*ROW('Water Data'!I77)))</f>
        <v/>
      </c>
      <c r="CI83" s="400" t="str">
        <f ca="1">+IF(OFFSET('Water Data'!$I$28,0,10*ROW('Water Data'!I77))="","",OFFSET('Water Data'!$I$28,0,10*ROW('Water Data'!I77)))</f>
        <v/>
      </c>
      <c r="CJ83" s="400" t="str">
        <f ca="1">+IF(OFFSET('Water Data'!$I$29,0,10*ROW('Water Data'!I77))="","",OFFSET('Water Data'!$I$29,0,10*ROW('Water Data'!I77)))</f>
        <v/>
      </c>
      <c r="CK83" s="400" t="str">
        <f ca="1">+IF(OFFSET('Sanitation Data'!$D$28,0,10*ROW('Sanitation Data'!D77))="","",OFFSET('Sanitation Data'!$D$28,0,10*ROW('Sanitation Data'!D77)))</f>
        <v/>
      </c>
      <c r="CL83" s="400" t="str">
        <f ca="1">+IF(OFFSET('Sanitation Data'!$D$29,0,10*ROW('Sanitation Data'!D77))="","",OFFSET('Sanitation Data'!$D$29,0,10*ROW('Sanitation Data'!D77)))</f>
        <v/>
      </c>
      <c r="CM83" s="400" t="str">
        <f ca="1">+IF(OFFSET('Sanitation Data'!$D$30,0,10*ROW('Sanitation Data'!D77))="","",OFFSET('Sanitation Data'!$D$30,0,10*ROW('Sanitation Data'!D77)))</f>
        <v/>
      </c>
      <c r="CN83" s="400" t="str">
        <f ca="1">+IF(OFFSET('Sanitation Data'!$D$31,0,10*ROW('Sanitation Data'!D77))="","",OFFSET('Sanitation Data'!$D$31,0,10*ROW('Sanitation Data'!D77)))</f>
        <v/>
      </c>
      <c r="CO83" s="400" t="str">
        <f ca="1">+IF(OFFSET('Sanitation Data'!$D$32,0,10*ROW('Sanitation Data'!D77))="","",OFFSET('Sanitation Data'!$D$32,0,10*ROW('Sanitation Data'!D77)))</f>
        <v/>
      </c>
      <c r="CP83" s="400" t="str">
        <f ca="1">+IF(OFFSET('Sanitation Data'!$E$28,0,10*ROW('Sanitation Data'!E77))="","",OFFSET('Sanitation Data'!$E$28,0,10*ROW('Sanitation Data'!E77)))</f>
        <v/>
      </c>
      <c r="CQ83" s="400" t="str">
        <f ca="1">+IF(OFFSET('Sanitation Data'!$E$29,0,10*ROW('Sanitation Data'!E77))="","",OFFSET('Sanitation Data'!$E$29,0,10*ROW('Sanitation Data'!E77)))</f>
        <v/>
      </c>
      <c r="CR83" s="400" t="str">
        <f ca="1">+IF(OFFSET('Sanitation Data'!$E$30,0,10*ROW('Sanitation Data'!E77))="","",OFFSET('Sanitation Data'!$E$30,0,10*ROW('Sanitation Data'!E77)))</f>
        <v/>
      </c>
      <c r="CS83" s="400" t="str">
        <f ca="1">+IF(OFFSET('Sanitation Data'!$E$31,0,10*ROW('Sanitation Data'!E77))="","",OFFSET('Sanitation Data'!$E$31,0,10*ROW('Sanitation Data'!E77)))</f>
        <v/>
      </c>
      <c r="CT83" s="400" t="str">
        <f ca="1">+IF(OFFSET('Sanitation Data'!$E$32,0,10*ROW('Sanitation Data'!E77))="","",OFFSET('Sanitation Data'!$E$32,0,10*ROW('Sanitation Data'!E77)))</f>
        <v/>
      </c>
      <c r="CU83" s="400" t="str">
        <f ca="1">+IF(OFFSET('Sanitation Data'!$F$28,0,10*ROW('Sanitation Data'!F77))="","",OFFSET('Sanitation Data'!$F$28,0,10*ROW('Sanitation Data'!F77)))</f>
        <v/>
      </c>
      <c r="CV83" s="400" t="str">
        <f ca="1">+IF(OFFSET('Sanitation Data'!$F$29,0,10*ROW('Sanitation Data'!F77))="","",OFFSET('Sanitation Data'!$F$29,0,10*ROW('Sanitation Data'!F77)))</f>
        <v/>
      </c>
      <c r="CW83" s="400" t="str">
        <f ca="1">+IF(OFFSET('Sanitation Data'!$F$30,0,10*ROW('Sanitation Data'!F77))="","",OFFSET('Sanitation Data'!$F$30,0,10*ROW('Sanitation Data'!F77)))</f>
        <v/>
      </c>
      <c r="CX83" s="400" t="str">
        <f ca="1">+IF(OFFSET('Sanitation Data'!$F$31,0,10*ROW('Sanitation Data'!F77))="","",OFFSET('Sanitation Data'!$F$31,0,10*ROW('Sanitation Data'!F77)))</f>
        <v/>
      </c>
      <c r="CY83" s="400" t="str">
        <f ca="1">+IF(OFFSET('Sanitation Data'!$F$32,0,10*ROW('Sanitation Data'!F77))="","",OFFSET('Sanitation Data'!$F$32,0,10*ROW('Sanitation Data'!F77)))</f>
        <v/>
      </c>
      <c r="CZ83" s="400" t="str">
        <f ca="1">+IF(OFFSET('Sanitation Data'!$G$28,0,10*ROW('Sanitation Data'!G77))="","",OFFSET('Sanitation Data'!$G$28,0,10*ROW('Sanitation Data'!G77)))</f>
        <v/>
      </c>
      <c r="DA83" s="400" t="str">
        <f ca="1">+IF(OFFSET('Sanitation Data'!$G$29,0,10*ROW('Sanitation Data'!G77))="","",OFFSET('Sanitation Data'!$G$29,0,10*ROW('Sanitation Data'!G77)))</f>
        <v/>
      </c>
      <c r="DB83" s="400" t="str">
        <f ca="1">+IF(OFFSET('Sanitation Data'!$G$30,0,10*ROW('Sanitation Data'!G77))="","",OFFSET('Sanitation Data'!$G$30,0,10*ROW('Sanitation Data'!G77)))</f>
        <v/>
      </c>
      <c r="DC83" s="400" t="str">
        <f ca="1">+IF(OFFSET('Sanitation Data'!$G$31,0,10*ROW('Sanitation Data'!G77))="","",OFFSET('Sanitation Data'!$G$31,0,10*ROW('Sanitation Data'!G77)))</f>
        <v/>
      </c>
      <c r="DD83" s="400" t="str">
        <f ca="1">+IF(OFFSET('Sanitation Data'!$G$32,0,10*ROW('Sanitation Data'!G77))="","",OFFSET('Sanitation Data'!$G$32,0,10*ROW('Sanitation Data'!G77)))</f>
        <v/>
      </c>
      <c r="DE83" s="400" t="str">
        <f ca="1">+IF(OFFSET('Sanitation Data'!$H$28,0,10*ROW('Sanitation Data'!H77))="","",OFFSET('Sanitation Data'!$H$28,0,10*ROW('Sanitation Data'!H77)))</f>
        <v/>
      </c>
      <c r="DF83" s="400" t="str">
        <f ca="1">+IF(OFFSET('Sanitation Data'!$H$29,0,10*ROW('Sanitation Data'!H77))="","",OFFSET('Sanitation Data'!$H$29,0,10*ROW('Sanitation Data'!H77)))</f>
        <v/>
      </c>
      <c r="DG83" s="400" t="str">
        <f ca="1">+IF(OFFSET('Sanitation Data'!$H$30,0,10*ROW('Sanitation Data'!H77))="","",OFFSET('Sanitation Data'!$H$30,0,10*ROW('Sanitation Data'!H77)))</f>
        <v/>
      </c>
      <c r="DH83" s="400" t="str">
        <f ca="1">+IF(OFFSET('Sanitation Data'!$H$31,0,10*ROW('Sanitation Data'!H77))="","",OFFSET('Sanitation Data'!$H$31,0,10*ROW('Sanitation Data'!H77)))</f>
        <v/>
      </c>
      <c r="DI83" s="400" t="str">
        <f ca="1">+IF(OFFSET('Sanitation Data'!$H$32,0,10*ROW('Sanitation Data'!H77))="","",OFFSET('Sanitation Data'!$H$32,0,10*ROW('Sanitation Data'!H77)))</f>
        <v/>
      </c>
      <c r="DJ83" s="400" t="str">
        <f ca="1">+IF(OFFSET('Sanitation Data'!$I$28,0,10*ROW('Sanitation Data'!I77))="","",OFFSET('Sanitation Data'!$I$28,0,10*ROW('Sanitation Data'!I77)))</f>
        <v/>
      </c>
      <c r="DK83" s="400" t="str">
        <f ca="1">+IF(OFFSET('Sanitation Data'!$I$29,0,10*ROW('Sanitation Data'!I77))="","",OFFSET('Sanitation Data'!$I$29,0,10*ROW('Sanitation Data'!I77)))</f>
        <v/>
      </c>
      <c r="DL83" s="400" t="str">
        <f ca="1">+IF(OFFSET('Sanitation Data'!$I$30,0,10*ROW('Sanitation Data'!I77))="","",OFFSET('Sanitation Data'!$I$30,0,10*ROW('Sanitation Data'!I77)))</f>
        <v/>
      </c>
      <c r="DM83" s="400" t="str">
        <f ca="1">+IF(OFFSET('Sanitation Data'!$I$31,0,10*ROW('Sanitation Data'!I77))="","",OFFSET('Sanitation Data'!$I$31,0,10*ROW('Sanitation Data'!I77)))</f>
        <v/>
      </c>
      <c r="DN83" s="400" t="str">
        <f ca="1">+IF(OFFSET('Sanitation Data'!$I$32,0,10*ROW('Sanitation Data'!I77))="","",OFFSET('Sanitation Data'!$I$32,0,10*ROW('Sanitation Data'!I77)))</f>
        <v/>
      </c>
      <c r="DO83" s="400" t="str">
        <f ca="1">+IF(OFFSET('Hygiene Data'!$D$11,0,10*ROW('Hygiene Data'!D77))="","",OFFSET('Hygiene Data'!$D$11,0,10*ROW('Hygiene Data'!D77)))</f>
        <v/>
      </c>
      <c r="DP83" s="400" t="str">
        <f ca="1">+IF(OFFSET('Hygiene Data'!$D$12,0,10*ROW('Hygiene Data'!D77))="","",OFFSET('Hygiene Data'!$D$12,0,10*ROW('Hygiene Data'!D77)))</f>
        <v/>
      </c>
      <c r="DQ83" s="400" t="str">
        <f ca="1">+IF(OFFSET('Hygiene Data'!$D$13,0,10*ROW('Hygiene Data'!D77))="","",OFFSET('Hygiene Data'!$D$13,0,10*ROW('Hygiene Data'!D77)))</f>
        <v/>
      </c>
      <c r="DR83" s="400" t="str">
        <f ca="1">+IF(OFFSET('Hygiene Data'!$E$11,0,10*ROW('Hygiene Data'!E77))="","",OFFSET('Hygiene Data'!$E$11,0,10*ROW('Hygiene Data'!E77)))</f>
        <v/>
      </c>
      <c r="DS83" s="400" t="str">
        <f ca="1">+IF(OFFSET('Hygiene Data'!$E$12,0,10*ROW('Hygiene Data'!E77))="","",OFFSET('Hygiene Data'!$E$12,0,10*ROW('Hygiene Data'!E77)))</f>
        <v/>
      </c>
      <c r="DT83" s="400" t="str">
        <f ca="1">+IF(OFFSET('Hygiene Data'!$E$13,0,10*ROW('Hygiene Data'!E77))="","",OFFSET('Hygiene Data'!$E$13,0,10*ROW('Hygiene Data'!E77)))</f>
        <v/>
      </c>
      <c r="DU83" s="400" t="str">
        <f ca="1">+IF(OFFSET('Hygiene Data'!$F$11,0,10*ROW('Hygiene Data'!F77))="","",OFFSET('Hygiene Data'!$F$11,0,10*ROW('Hygiene Data'!F77)))</f>
        <v/>
      </c>
      <c r="DV83" s="400" t="str">
        <f ca="1">+IF(OFFSET('Hygiene Data'!$F$12,0,10*ROW('Hygiene Data'!F77))="","",OFFSET('Hygiene Data'!$F$12,0,10*ROW('Hygiene Data'!F77)))</f>
        <v/>
      </c>
      <c r="DW83" s="400" t="str">
        <f ca="1">+IF(OFFSET('Hygiene Data'!$F$13,0,10*ROW('Hygiene Data'!F77))="","",OFFSET('Hygiene Data'!$F$13,0,10*ROW('Hygiene Data'!F77)))</f>
        <v/>
      </c>
      <c r="DX83" s="400" t="str">
        <f ca="1">+IF(OFFSET('Hygiene Data'!$G$11,0,10*ROW('Hygiene Data'!G77))="","",OFFSET('Hygiene Data'!$G$11,0,10*ROW('Hygiene Data'!G77)))</f>
        <v/>
      </c>
      <c r="DY83" s="400" t="str">
        <f ca="1">+IF(OFFSET('Hygiene Data'!$G$12,0,10*ROW('Hygiene Data'!G77))="","",OFFSET('Hygiene Data'!$G$12,0,10*ROW('Hygiene Data'!G77)))</f>
        <v/>
      </c>
      <c r="DZ83" s="400" t="str">
        <f ca="1">+IF(OFFSET('Hygiene Data'!$G$13,0,10*ROW('Hygiene Data'!G77))="","",OFFSET('Hygiene Data'!$G$13,0,10*ROW('Hygiene Data'!G77)))</f>
        <v/>
      </c>
      <c r="EA83" s="400" t="str">
        <f ca="1">+IF(OFFSET('Hygiene Data'!$H$11,0,10*ROW('Hygiene Data'!H77))="","",OFFSET('Hygiene Data'!$H$11,0,10*ROW('Hygiene Data'!H77)))</f>
        <v/>
      </c>
      <c r="EB83" s="400" t="str">
        <f ca="1">+IF(OFFSET('Hygiene Data'!$H$12,0,10*ROW('Hygiene Data'!H77))="","",OFFSET('Hygiene Data'!$H$12,0,10*ROW('Hygiene Data'!H77)))</f>
        <v/>
      </c>
      <c r="EC83" s="400" t="str">
        <f ca="1">+IF(OFFSET('Hygiene Data'!$H$13,0,10*ROW('Hygiene Data'!H77))="","",OFFSET('Hygiene Data'!$H$13,0,10*ROW('Hygiene Data'!H77)))</f>
        <v/>
      </c>
      <c r="ED83" s="400" t="str">
        <f ca="1">+IF(OFFSET('Hygiene Data'!$I$11,0,10*ROW('Hygiene Data'!I77))="","",OFFSET('Hygiene Data'!$I$11,0,10*ROW('Hygiene Data'!I77)))</f>
        <v/>
      </c>
      <c r="EE83" s="400" t="str">
        <f ca="1">+IF(OFFSET('Hygiene Data'!$I$12,0,10*ROW('Hygiene Data'!I77))="","",OFFSET('Hygiene Data'!$I$12,0,10*ROW('Hygiene Data'!I77)))</f>
        <v/>
      </c>
      <c r="EF83" s="400" t="str">
        <f ca="1">+IF(OFFSET('Hygiene Data'!$I$13,0,10*ROW('Hygiene Data'!I77))="","",OFFSET('Hygiene Data'!$I$13,0,10*ROW('Hygiene Data'!I77)))</f>
        <v/>
      </c>
    </row>
    <row r="84" spans="1:136" x14ac:dyDescent="0.25">
      <c r="A84" s="509" t="str">
        <f ca="1">+IF(OFFSET('Water Data'!$B$2,0,10*ROW('Water Data'!E78))="","",OFFSET('Water Data'!$B$2,0,10*ROW('Water Data'!E78)))</f>
        <v/>
      </c>
      <c r="B84" s="50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36" t="str">
        <f t="shared" ca="1" si="1"/>
        <v/>
      </c>
      <c r="D84" s="53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3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3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3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3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3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3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3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3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3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3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3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3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3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3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3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3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3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3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3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3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3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3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3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3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3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3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3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3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3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3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3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3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3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3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3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3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3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3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3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3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3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3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3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3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3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3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3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3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1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3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3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3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3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3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3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3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3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3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3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3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3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3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3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3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3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400" t="str">
        <f ca="1">+IF(OFFSET('Water Data'!$D$27,0,10*ROW('Water Data'!D78))="","",OFFSET('Water Data'!$D$27,0,10*ROW('Water Data'!D78)))</f>
        <v/>
      </c>
      <c r="BT84" s="400" t="str">
        <f ca="1">+IF(OFFSET('Water Data'!$D$28,0,10*ROW('Water Data'!D78))="","",OFFSET('Water Data'!$D$28,0,10*ROW('Water Data'!D78)))</f>
        <v/>
      </c>
      <c r="BU84" s="400" t="str">
        <f ca="1">+IF(OFFSET('Water Data'!$D$29,0,10*ROW('Water Data'!D78))="","",OFFSET('Water Data'!$D$29,0,10*ROW('Water Data'!D78)))</f>
        <v/>
      </c>
      <c r="BV84" s="400" t="str">
        <f ca="1">+IF(OFFSET('Water Data'!$E$27,0,10*ROW('Water Data'!E78))="","",OFFSET('Water Data'!$E$27,0,10*ROW('Water Data'!E78)))</f>
        <v/>
      </c>
      <c r="BW84" s="400" t="str">
        <f ca="1">+IF(OFFSET('Water Data'!$E$28,0,10*ROW('Water Data'!E78))="","",OFFSET('Water Data'!$E$28,0,10*ROW('Water Data'!E78)))</f>
        <v/>
      </c>
      <c r="BX84" s="400" t="str">
        <f ca="1">+IF(OFFSET('Water Data'!$E$29,0,10*ROW('Water Data'!E78))="","",OFFSET('Water Data'!$E$29,0,10*ROW('Water Data'!E78)))</f>
        <v/>
      </c>
      <c r="BY84" s="400" t="str">
        <f ca="1">+IF(OFFSET('Water Data'!$F$27,0,10*ROW('Water Data'!F78))="","",OFFSET('Water Data'!$F$27,0,10*ROW('Water Data'!F78)))</f>
        <v/>
      </c>
      <c r="BZ84" s="400" t="str">
        <f ca="1">+IF(OFFSET('Water Data'!$F$28,0,10*ROW('Water Data'!F78))="","",OFFSET('Water Data'!$F$28,0,10*ROW('Water Data'!F78)))</f>
        <v/>
      </c>
      <c r="CA84" s="400" t="str">
        <f ca="1">+IF(OFFSET('Water Data'!$F$29,0,10*ROW('Water Data'!F78))="","",OFFSET('Water Data'!$F$29,0,10*ROW('Water Data'!F78)))</f>
        <v/>
      </c>
      <c r="CB84" s="400" t="str">
        <f ca="1">+IF(OFFSET('Water Data'!$G$27,0,10*ROW('Water Data'!G78))="","",OFFSET('Water Data'!$G$27,0,10*ROW('Water Data'!G78)))</f>
        <v/>
      </c>
      <c r="CC84" s="400" t="str">
        <f ca="1">+IF(OFFSET('Water Data'!$G$28,0,10*ROW('Water Data'!G78))="","",OFFSET('Water Data'!$G$28,0,10*ROW('Water Data'!G78)))</f>
        <v/>
      </c>
      <c r="CD84" s="400" t="str">
        <f ca="1">+IF(OFFSET('Water Data'!$G$29,0,10*ROW('Water Data'!G78))="","",OFFSET('Water Data'!$G$29,0,10*ROW('Water Data'!G78)))</f>
        <v/>
      </c>
      <c r="CE84" s="400" t="str">
        <f ca="1">+IF(OFFSET('Water Data'!$H$27,0,10*ROW('Water Data'!H78))="","",OFFSET('Water Data'!$H$27,0,10*ROW('Water Data'!H78)))</f>
        <v/>
      </c>
      <c r="CF84" s="400" t="str">
        <f ca="1">+IF(OFFSET('Water Data'!$H$28,0,10*ROW('Water Data'!H78))="","",OFFSET('Water Data'!$H$28,0,10*ROW('Water Data'!H78)))</f>
        <v/>
      </c>
      <c r="CG84" s="400" t="str">
        <f ca="1">+IF(OFFSET('Water Data'!$H$29,0,10*ROW('Water Data'!H78))="","",OFFSET('Water Data'!$H$29,0,10*ROW('Water Data'!H78)))</f>
        <v/>
      </c>
      <c r="CH84" s="400" t="str">
        <f ca="1">+IF(OFFSET('Water Data'!$I$27,0,10*ROW('Water Data'!I78))="","",OFFSET('Water Data'!$I$27,0,10*ROW('Water Data'!I78)))</f>
        <v/>
      </c>
      <c r="CI84" s="400" t="str">
        <f ca="1">+IF(OFFSET('Water Data'!$I$28,0,10*ROW('Water Data'!I78))="","",OFFSET('Water Data'!$I$28,0,10*ROW('Water Data'!I78)))</f>
        <v/>
      </c>
      <c r="CJ84" s="400" t="str">
        <f ca="1">+IF(OFFSET('Water Data'!$I$29,0,10*ROW('Water Data'!I78))="","",OFFSET('Water Data'!$I$29,0,10*ROW('Water Data'!I78)))</f>
        <v/>
      </c>
      <c r="CK84" s="400" t="str">
        <f ca="1">+IF(OFFSET('Sanitation Data'!$D$28,0,10*ROW('Sanitation Data'!D78))="","",OFFSET('Sanitation Data'!$D$28,0,10*ROW('Sanitation Data'!D78)))</f>
        <v/>
      </c>
      <c r="CL84" s="400" t="str">
        <f ca="1">+IF(OFFSET('Sanitation Data'!$D$29,0,10*ROW('Sanitation Data'!D78))="","",OFFSET('Sanitation Data'!$D$29,0,10*ROW('Sanitation Data'!D78)))</f>
        <v/>
      </c>
      <c r="CM84" s="400" t="str">
        <f ca="1">+IF(OFFSET('Sanitation Data'!$D$30,0,10*ROW('Sanitation Data'!D78))="","",OFFSET('Sanitation Data'!$D$30,0,10*ROW('Sanitation Data'!D78)))</f>
        <v/>
      </c>
      <c r="CN84" s="400" t="str">
        <f ca="1">+IF(OFFSET('Sanitation Data'!$D$31,0,10*ROW('Sanitation Data'!D78))="","",OFFSET('Sanitation Data'!$D$31,0,10*ROW('Sanitation Data'!D78)))</f>
        <v/>
      </c>
      <c r="CO84" s="400" t="str">
        <f ca="1">+IF(OFFSET('Sanitation Data'!$D$32,0,10*ROW('Sanitation Data'!D78))="","",OFFSET('Sanitation Data'!$D$32,0,10*ROW('Sanitation Data'!D78)))</f>
        <v/>
      </c>
      <c r="CP84" s="400" t="str">
        <f ca="1">+IF(OFFSET('Sanitation Data'!$E$28,0,10*ROW('Sanitation Data'!E78))="","",OFFSET('Sanitation Data'!$E$28,0,10*ROW('Sanitation Data'!E78)))</f>
        <v/>
      </c>
      <c r="CQ84" s="400" t="str">
        <f ca="1">+IF(OFFSET('Sanitation Data'!$E$29,0,10*ROW('Sanitation Data'!E78))="","",OFFSET('Sanitation Data'!$E$29,0,10*ROW('Sanitation Data'!E78)))</f>
        <v/>
      </c>
      <c r="CR84" s="400" t="str">
        <f ca="1">+IF(OFFSET('Sanitation Data'!$E$30,0,10*ROW('Sanitation Data'!E78))="","",OFFSET('Sanitation Data'!$E$30,0,10*ROW('Sanitation Data'!E78)))</f>
        <v/>
      </c>
      <c r="CS84" s="400" t="str">
        <f ca="1">+IF(OFFSET('Sanitation Data'!$E$31,0,10*ROW('Sanitation Data'!E78))="","",OFFSET('Sanitation Data'!$E$31,0,10*ROW('Sanitation Data'!E78)))</f>
        <v/>
      </c>
      <c r="CT84" s="400" t="str">
        <f ca="1">+IF(OFFSET('Sanitation Data'!$E$32,0,10*ROW('Sanitation Data'!E78))="","",OFFSET('Sanitation Data'!$E$32,0,10*ROW('Sanitation Data'!E78)))</f>
        <v/>
      </c>
      <c r="CU84" s="400" t="str">
        <f ca="1">+IF(OFFSET('Sanitation Data'!$F$28,0,10*ROW('Sanitation Data'!F78))="","",OFFSET('Sanitation Data'!$F$28,0,10*ROW('Sanitation Data'!F78)))</f>
        <v/>
      </c>
      <c r="CV84" s="400" t="str">
        <f ca="1">+IF(OFFSET('Sanitation Data'!$F$29,0,10*ROW('Sanitation Data'!F78))="","",OFFSET('Sanitation Data'!$F$29,0,10*ROW('Sanitation Data'!F78)))</f>
        <v/>
      </c>
      <c r="CW84" s="400" t="str">
        <f ca="1">+IF(OFFSET('Sanitation Data'!$F$30,0,10*ROW('Sanitation Data'!F78))="","",OFFSET('Sanitation Data'!$F$30,0,10*ROW('Sanitation Data'!F78)))</f>
        <v/>
      </c>
      <c r="CX84" s="400" t="str">
        <f ca="1">+IF(OFFSET('Sanitation Data'!$F$31,0,10*ROW('Sanitation Data'!F78))="","",OFFSET('Sanitation Data'!$F$31,0,10*ROW('Sanitation Data'!F78)))</f>
        <v/>
      </c>
      <c r="CY84" s="400" t="str">
        <f ca="1">+IF(OFFSET('Sanitation Data'!$F$32,0,10*ROW('Sanitation Data'!F78))="","",OFFSET('Sanitation Data'!$F$32,0,10*ROW('Sanitation Data'!F78)))</f>
        <v/>
      </c>
      <c r="CZ84" s="400" t="str">
        <f ca="1">+IF(OFFSET('Sanitation Data'!$G$28,0,10*ROW('Sanitation Data'!G78))="","",OFFSET('Sanitation Data'!$G$28,0,10*ROW('Sanitation Data'!G78)))</f>
        <v/>
      </c>
      <c r="DA84" s="400" t="str">
        <f ca="1">+IF(OFFSET('Sanitation Data'!$G$29,0,10*ROW('Sanitation Data'!G78))="","",OFFSET('Sanitation Data'!$G$29,0,10*ROW('Sanitation Data'!G78)))</f>
        <v/>
      </c>
      <c r="DB84" s="400" t="str">
        <f ca="1">+IF(OFFSET('Sanitation Data'!$G$30,0,10*ROW('Sanitation Data'!G78))="","",OFFSET('Sanitation Data'!$G$30,0,10*ROW('Sanitation Data'!G78)))</f>
        <v/>
      </c>
      <c r="DC84" s="400" t="str">
        <f ca="1">+IF(OFFSET('Sanitation Data'!$G$31,0,10*ROW('Sanitation Data'!G78))="","",OFFSET('Sanitation Data'!$G$31,0,10*ROW('Sanitation Data'!G78)))</f>
        <v/>
      </c>
      <c r="DD84" s="400" t="str">
        <f ca="1">+IF(OFFSET('Sanitation Data'!$G$32,0,10*ROW('Sanitation Data'!G78))="","",OFFSET('Sanitation Data'!$G$32,0,10*ROW('Sanitation Data'!G78)))</f>
        <v/>
      </c>
      <c r="DE84" s="400" t="str">
        <f ca="1">+IF(OFFSET('Sanitation Data'!$H$28,0,10*ROW('Sanitation Data'!H78))="","",OFFSET('Sanitation Data'!$H$28,0,10*ROW('Sanitation Data'!H78)))</f>
        <v/>
      </c>
      <c r="DF84" s="400" t="str">
        <f ca="1">+IF(OFFSET('Sanitation Data'!$H$29,0,10*ROW('Sanitation Data'!H78))="","",OFFSET('Sanitation Data'!$H$29,0,10*ROW('Sanitation Data'!H78)))</f>
        <v/>
      </c>
      <c r="DG84" s="400" t="str">
        <f ca="1">+IF(OFFSET('Sanitation Data'!$H$30,0,10*ROW('Sanitation Data'!H78))="","",OFFSET('Sanitation Data'!$H$30,0,10*ROW('Sanitation Data'!H78)))</f>
        <v/>
      </c>
      <c r="DH84" s="400" t="str">
        <f ca="1">+IF(OFFSET('Sanitation Data'!$H$31,0,10*ROW('Sanitation Data'!H78))="","",OFFSET('Sanitation Data'!$H$31,0,10*ROW('Sanitation Data'!H78)))</f>
        <v/>
      </c>
      <c r="DI84" s="400" t="str">
        <f ca="1">+IF(OFFSET('Sanitation Data'!$H$32,0,10*ROW('Sanitation Data'!H78))="","",OFFSET('Sanitation Data'!$H$32,0,10*ROW('Sanitation Data'!H78)))</f>
        <v/>
      </c>
      <c r="DJ84" s="400" t="str">
        <f ca="1">+IF(OFFSET('Sanitation Data'!$I$28,0,10*ROW('Sanitation Data'!I78))="","",OFFSET('Sanitation Data'!$I$28,0,10*ROW('Sanitation Data'!I78)))</f>
        <v/>
      </c>
      <c r="DK84" s="400" t="str">
        <f ca="1">+IF(OFFSET('Sanitation Data'!$I$29,0,10*ROW('Sanitation Data'!I78))="","",OFFSET('Sanitation Data'!$I$29,0,10*ROW('Sanitation Data'!I78)))</f>
        <v/>
      </c>
      <c r="DL84" s="400" t="str">
        <f ca="1">+IF(OFFSET('Sanitation Data'!$I$30,0,10*ROW('Sanitation Data'!I78))="","",OFFSET('Sanitation Data'!$I$30,0,10*ROW('Sanitation Data'!I78)))</f>
        <v/>
      </c>
      <c r="DM84" s="400" t="str">
        <f ca="1">+IF(OFFSET('Sanitation Data'!$I$31,0,10*ROW('Sanitation Data'!I78))="","",OFFSET('Sanitation Data'!$I$31,0,10*ROW('Sanitation Data'!I78)))</f>
        <v/>
      </c>
      <c r="DN84" s="400" t="str">
        <f ca="1">+IF(OFFSET('Sanitation Data'!$I$32,0,10*ROW('Sanitation Data'!I78))="","",OFFSET('Sanitation Data'!$I$32,0,10*ROW('Sanitation Data'!I78)))</f>
        <v/>
      </c>
      <c r="DO84" s="400" t="str">
        <f ca="1">+IF(OFFSET('Hygiene Data'!$D$11,0,10*ROW('Hygiene Data'!D78))="","",OFFSET('Hygiene Data'!$D$11,0,10*ROW('Hygiene Data'!D78)))</f>
        <v/>
      </c>
      <c r="DP84" s="400" t="str">
        <f ca="1">+IF(OFFSET('Hygiene Data'!$D$12,0,10*ROW('Hygiene Data'!D78))="","",OFFSET('Hygiene Data'!$D$12,0,10*ROW('Hygiene Data'!D78)))</f>
        <v/>
      </c>
      <c r="DQ84" s="400" t="str">
        <f ca="1">+IF(OFFSET('Hygiene Data'!$D$13,0,10*ROW('Hygiene Data'!D78))="","",OFFSET('Hygiene Data'!$D$13,0,10*ROW('Hygiene Data'!D78)))</f>
        <v/>
      </c>
      <c r="DR84" s="400" t="str">
        <f ca="1">+IF(OFFSET('Hygiene Data'!$E$11,0,10*ROW('Hygiene Data'!E78))="","",OFFSET('Hygiene Data'!$E$11,0,10*ROW('Hygiene Data'!E78)))</f>
        <v/>
      </c>
      <c r="DS84" s="400" t="str">
        <f ca="1">+IF(OFFSET('Hygiene Data'!$E$12,0,10*ROW('Hygiene Data'!E78))="","",OFFSET('Hygiene Data'!$E$12,0,10*ROW('Hygiene Data'!E78)))</f>
        <v/>
      </c>
      <c r="DT84" s="400" t="str">
        <f ca="1">+IF(OFFSET('Hygiene Data'!$E$13,0,10*ROW('Hygiene Data'!E78))="","",OFFSET('Hygiene Data'!$E$13,0,10*ROW('Hygiene Data'!E78)))</f>
        <v/>
      </c>
      <c r="DU84" s="400" t="str">
        <f ca="1">+IF(OFFSET('Hygiene Data'!$F$11,0,10*ROW('Hygiene Data'!F78))="","",OFFSET('Hygiene Data'!$F$11,0,10*ROW('Hygiene Data'!F78)))</f>
        <v/>
      </c>
      <c r="DV84" s="400" t="str">
        <f ca="1">+IF(OFFSET('Hygiene Data'!$F$12,0,10*ROW('Hygiene Data'!F78))="","",OFFSET('Hygiene Data'!$F$12,0,10*ROW('Hygiene Data'!F78)))</f>
        <v/>
      </c>
      <c r="DW84" s="400" t="str">
        <f ca="1">+IF(OFFSET('Hygiene Data'!$F$13,0,10*ROW('Hygiene Data'!F78))="","",OFFSET('Hygiene Data'!$F$13,0,10*ROW('Hygiene Data'!F78)))</f>
        <v/>
      </c>
      <c r="DX84" s="400" t="str">
        <f ca="1">+IF(OFFSET('Hygiene Data'!$G$11,0,10*ROW('Hygiene Data'!G78))="","",OFFSET('Hygiene Data'!$G$11,0,10*ROW('Hygiene Data'!G78)))</f>
        <v/>
      </c>
      <c r="DY84" s="400" t="str">
        <f ca="1">+IF(OFFSET('Hygiene Data'!$G$12,0,10*ROW('Hygiene Data'!G78))="","",OFFSET('Hygiene Data'!$G$12,0,10*ROW('Hygiene Data'!G78)))</f>
        <v/>
      </c>
      <c r="DZ84" s="400" t="str">
        <f ca="1">+IF(OFFSET('Hygiene Data'!$G$13,0,10*ROW('Hygiene Data'!G78))="","",OFFSET('Hygiene Data'!$G$13,0,10*ROW('Hygiene Data'!G78)))</f>
        <v/>
      </c>
      <c r="EA84" s="400" t="str">
        <f ca="1">+IF(OFFSET('Hygiene Data'!$H$11,0,10*ROW('Hygiene Data'!H78))="","",OFFSET('Hygiene Data'!$H$11,0,10*ROW('Hygiene Data'!H78)))</f>
        <v/>
      </c>
      <c r="EB84" s="400" t="str">
        <f ca="1">+IF(OFFSET('Hygiene Data'!$H$12,0,10*ROW('Hygiene Data'!H78))="","",OFFSET('Hygiene Data'!$H$12,0,10*ROW('Hygiene Data'!H78)))</f>
        <v/>
      </c>
      <c r="EC84" s="400" t="str">
        <f ca="1">+IF(OFFSET('Hygiene Data'!$H$13,0,10*ROW('Hygiene Data'!H78))="","",OFFSET('Hygiene Data'!$H$13,0,10*ROW('Hygiene Data'!H78)))</f>
        <v/>
      </c>
      <c r="ED84" s="400" t="str">
        <f ca="1">+IF(OFFSET('Hygiene Data'!$I$11,0,10*ROW('Hygiene Data'!I78))="","",OFFSET('Hygiene Data'!$I$11,0,10*ROW('Hygiene Data'!I78)))</f>
        <v/>
      </c>
      <c r="EE84" s="400" t="str">
        <f ca="1">+IF(OFFSET('Hygiene Data'!$I$12,0,10*ROW('Hygiene Data'!I78))="","",OFFSET('Hygiene Data'!$I$12,0,10*ROW('Hygiene Data'!I78)))</f>
        <v/>
      </c>
      <c r="EF84" s="400" t="str">
        <f ca="1">+IF(OFFSET('Hygiene Data'!$I$13,0,10*ROW('Hygiene Data'!I78))="","",OFFSET('Hygiene Data'!$I$13,0,10*ROW('Hygiene Data'!I78)))</f>
        <v/>
      </c>
    </row>
    <row r="85" spans="1:136" x14ac:dyDescent="0.25">
      <c r="A85" s="509" t="str">
        <f ca="1">+IF(OFFSET('Water Data'!$B$2,0,10*ROW('Water Data'!E79))="","",OFFSET('Water Data'!$B$2,0,10*ROW('Water Data'!E79)))</f>
        <v/>
      </c>
      <c r="B85" s="50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36" t="str">
        <f t="shared" ca="1" si="1"/>
        <v/>
      </c>
      <c r="D85" s="53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3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3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3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3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3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3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3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3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3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3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3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3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3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3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3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3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3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3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3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3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3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3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3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3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3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3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3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3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3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3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3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3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3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3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3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3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3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3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3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3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3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3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3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3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3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3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3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3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1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3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3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3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3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3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3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3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3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3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3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3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3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3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3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3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3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400" t="str">
        <f ca="1">+IF(OFFSET('Water Data'!$D$27,0,10*ROW('Water Data'!D79))="","",OFFSET('Water Data'!$D$27,0,10*ROW('Water Data'!D79)))</f>
        <v/>
      </c>
      <c r="BT85" s="400" t="str">
        <f ca="1">+IF(OFFSET('Water Data'!$D$28,0,10*ROW('Water Data'!D79))="","",OFFSET('Water Data'!$D$28,0,10*ROW('Water Data'!D79)))</f>
        <v/>
      </c>
      <c r="BU85" s="400" t="str">
        <f ca="1">+IF(OFFSET('Water Data'!$D$29,0,10*ROW('Water Data'!D79))="","",OFFSET('Water Data'!$D$29,0,10*ROW('Water Data'!D79)))</f>
        <v/>
      </c>
      <c r="BV85" s="400" t="str">
        <f ca="1">+IF(OFFSET('Water Data'!$E$27,0,10*ROW('Water Data'!E79))="","",OFFSET('Water Data'!$E$27,0,10*ROW('Water Data'!E79)))</f>
        <v/>
      </c>
      <c r="BW85" s="400" t="str">
        <f ca="1">+IF(OFFSET('Water Data'!$E$28,0,10*ROW('Water Data'!E79))="","",OFFSET('Water Data'!$E$28,0,10*ROW('Water Data'!E79)))</f>
        <v/>
      </c>
      <c r="BX85" s="400" t="str">
        <f ca="1">+IF(OFFSET('Water Data'!$E$29,0,10*ROW('Water Data'!E79))="","",OFFSET('Water Data'!$E$29,0,10*ROW('Water Data'!E79)))</f>
        <v/>
      </c>
      <c r="BY85" s="400" t="str">
        <f ca="1">+IF(OFFSET('Water Data'!$F$27,0,10*ROW('Water Data'!F79))="","",OFFSET('Water Data'!$F$27,0,10*ROW('Water Data'!F79)))</f>
        <v/>
      </c>
      <c r="BZ85" s="400" t="str">
        <f ca="1">+IF(OFFSET('Water Data'!$F$28,0,10*ROW('Water Data'!F79))="","",OFFSET('Water Data'!$F$28,0,10*ROW('Water Data'!F79)))</f>
        <v/>
      </c>
      <c r="CA85" s="400" t="str">
        <f ca="1">+IF(OFFSET('Water Data'!$F$29,0,10*ROW('Water Data'!F79))="","",OFFSET('Water Data'!$F$29,0,10*ROW('Water Data'!F79)))</f>
        <v/>
      </c>
      <c r="CB85" s="400" t="str">
        <f ca="1">+IF(OFFSET('Water Data'!$G$27,0,10*ROW('Water Data'!G79))="","",OFFSET('Water Data'!$G$27,0,10*ROW('Water Data'!G79)))</f>
        <v/>
      </c>
      <c r="CC85" s="400" t="str">
        <f ca="1">+IF(OFFSET('Water Data'!$G$28,0,10*ROW('Water Data'!G79))="","",OFFSET('Water Data'!$G$28,0,10*ROW('Water Data'!G79)))</f>
        <v/>
      </c>
      <c r="CD85" s="400" t="str">
        <f ca="1">+IF(OFFSET('Water Data'!$G$29,0,10*ROW('Water Data'!G79))="","",OFFSET('Water Data'!$G$29,0,10*ROW('Water Data'!G79)))</f>
        <v/>
      </c>
      <c r="CE85" s="400" t="str">
        <f ca="1">+IF(OFFSET('Water Data'!$H$27,0,10*ROW('Water Data'!H79))="","",OFFSET('Water Data'!$H$27,0,10*ROW('Water Data'!H79)))</f>
        <v/>
      </c>
      <c r="CF85" s="400" t="str">
        <f ca="1">+IF(OFFSET('Water Data'!$H$28,0,10*ROW('Water Data'!H79))="","",OFFSET('Water Data'!$H$28,0,10*ROW('Water Data'!H79)))</f>
        <v/>
      </c>
      <c r="CG85" s="400" t="str">
        <f ca="1">+IF(OFFSET('Water Data'!$H$29,0,10*ROW('Water Data'!H79))="","",OFFSET('Water Data'!$H$29,0,10*ROW('Water Data'!H79)))</f>
        <v/>
      </c>
      <c r="CH85" s="400" t="str">
        <f ca="1">+IF(OFFSET('Water Data'!$I$27,0,10*ROW('Water Data'!I79))="","",OFFSET('Water Data'!$I$27,0,10*ROW('Water Data'!I79)))</f>
        <v/>
      </c>
      <c r="CI85" s="400" t="str">
        <f ca="1">+IF(OFFSET('Water Data'!$I$28,0,10*ROW('Water Data'!I79))="","",OFFSET('Water Data'!$I$28,0,10*ROW('Water Data'!I79)))</f>
        <v/>
      </c>
      <c r="CJ85" s="400" t="str">
        <f ca="1">+IF(OFFSET('Water Data'!$I$29,0,10*ROW('Water Data'!I79))="","",OFFSET('Water Data'!$I$29,0,10*ROW('Water Data'!I79)))</f>
        <v/>
      </c>
      <c r="CK85" s="400" t="str">
        <f ca="1">+IF(OFFSET('Sanitation Data'!$D$28,0,10*ROW('Sanitation Data'!D79))="","",OFFSET('Sanitation Data'!$D$28,0,10*ROW('Sanitation Data'!D79)))</f>
        <v/>
      </c>
      <c r="CL85" s="400" t="str">
        <f ca="1">+IF(OFFSET('Sanitation Data'!$D$29,0,10*ROW('Sanitation Data'!D79))="","",OFFSET('Sanitation Data'!$D$29,0,10*ROW('Sanitation Data'!D79)))</f>
        <v/>
      </c>
      <c r="CM85" s="400" t="str">
        <f ca="1">+IF(OFFSET('Sanitation Data'!$D$30,0,10*ROW('Sanitation Data'!D79))="","",OFFSET('Sanitation Data'!$D$30,0,10*ROW('Sanitation Data'!D79)))</f>
        <v/>
      </c>
      <c r="CN85" s="400" t="str">
        <f ca="1">+IF(OFFSET('Sanitation Data'!$D$31,0,10*ROW('Sanitation Data'!D79))="","",OFFSET('Sanitation Data'!$D$31,0,10*ROW('Sanitation Data'!D79)))</f>
        <v/>
      </c>
      <c r="CO85" s="400" t="str">
        <f ca="1">+IF(OFFSET('Sanitation Data'!$D$32,0,10*ROW('Sanitation Data'!D79))="","",OFFSET('Sanitation Data'!$D$32,0,10*ROW('Sanitation Data'!D79)))</f>
        <v/>
      </c>
      <c r="CP85" s="400" t="str">
        <f ca="1">+IF(OFFSET('Sanitation Data'!$E$28,0,10*ROW('Sanitation Data'!E79))="","",OFFSET('Sanitation Data'!$E$28,0,10*ROW('Sanitation Data'!E79)))</f>
        <v/>
      </c>
      <c r="CQ85" s="400" t="str">
        <f ca="1">+IF(OFFSET('Sanitation Data'!$E$29,0,10*ROW('Sanitation Data'!E79))="","",OFFSET('Sanitation Data'!$E$29,0,10*ROW('Sanitation Data'!E79)))</f>
        <v/>
      </c>
      <c r="CR85" s="400" t="str">
        <f ca="1">+IF(OFFSET('Sanitation Data'!$E$30,0,10*ROW('Sanitation Data'!E79))="","",OFFSET('Sanitation Data'!$E$30,0,10*ROW('Sanitation Data'!E79)))</f>
        <v/>
      </c>
      <c r="CS85" s="400" t="str">
        <f ca="1">+IF(OFFSET('Sanitation Data'!$E$31,0,10*ROW('Sanitation Data'!E79))="","",OFFSET('Sanitation Data'!$E$31,0,10*ROW('Sanitation Data'!E79)))</f>
        <v/>
      </c>
      <c r="CT85" s="400" t="str">
        <f ca="1">+IF(OFFSET('Sanitation Data'!$E$32,0,10*ROW('Sanitation Data'!E79))="","",OFFSET('Sanitation Data'!$E$32,0,10*ROW('Sanitation Data'!E79)))</f>
        <v/>
      </c>
      <c r="CU85" s="400" t="str">
        <f ca="1">+IF(OFFSET('Sanitation Data'!$F$28,0,10*ROW('Sanitation Data'!F79))="","",OFFSET('Sanitation Data'!$F$28,0,10*ROW('Sanitation Data'!F79)))</f>
        <v/>
      </c>
      <c r="CV85" s="400" t="str">
        <f ca="1">+IF(OFFSET('Sanitation Data'!$F$29,0,10*ROW('Sanitation Data'!F79))="","",OFFSET('Sanitation Data'!$F$29,0,10*ROW('Sanitation Data'!F79)))</f>
        <v/>
      </c>
      <c r="CW85" s="400" t="str">
        <f ca="1">+IF(OFFSET('Sanitation Data'!$F$30,0,10*ROW('Sanitation Data'!F79))="","",OFFSET('Sanitation Data'!$F$30,0,10*ROW('Sanitation Data'!F79)))</f>
        <v/>
      </c>
      <c r="CX85" s="400" t="str">
        <f ca="1">+IF(OFFSET('Sanitation Data'!$F$31,0,10*ROW('Sanitation Data'!F79))="","",OFFSET('Sanitation Data'!$F$31,0,10*ROW('Sanitation Data'!F79)))</f>
        <v/>
      </c>
      <c r="CY85" s="400" t="str">
        <f ca="1">+IF(OFFSET('Sanitation Data'!$F$32,0,10*ROW('Sanitation Data'!F79))="","",OFFSET('Sanitation Data'!$F$32,0,10*ROW('Sanitation Data'!F79)))</f>
        <v/>
      </c>
      <c r="CZ85" s="400" t="str">
        <f ca="1">+IF(OFFSET('Sanitation Data'!$G$28,0,10*ROW('Sanitation Data'!G79))="","",OFFSET('Sanitation Data'!$G$28,0,10*ROW('Sanitation Data'!G79)))</f>
        <v/>
      </c>
      <c r="DA85" s="400" t="str">
        <f ca="1">+IF(OFFSET('Sanitation Data'!$G$29,0,10*ROW('Sanitation Data'!G79))="","",OFFSET('Sanitation Data'!$G$29,0,10*ROW('Sanitation Data'!G79)))</f>
        <v/>
      </c>
      <c r="DB85" s="400" t="str">
        <f ca="1">+IF(OFFSET('Sanitation Data'!$G$30,0,10*ROW('Sanitation Data'!G79))="","",OFFSET('Sanitation Data'!$G$30,0,10*ROW('Sanitation Data'!G79)))</f>
        <v/>
      </c>
      <c r="DC85" s="400" t="str">
        <f ca="1">+IF(OFFSET('Sanitation Data'!$G$31,0,10*ROW('Sanitation Data'!G79))="","",OFFSET('Sanitation Data'!$G$31,0,10*ROW('Sanitation Data'!G79)))</f>
        <v/>
      </c>
      <c r="DD85" s="400" t="str">
        <f ca="1">+IF(OFFSET('Sanitation Data'!$G$32,0,10*ROW('Sanitation Data'!G79))="","",OFFSET('Sanitation Data'!$G$32,0,10*ROW('Sanitation Data'!G79)))</f>
        <v/>
      </c>
      <c r="DE85" s="400" t="str">
        <f ca="1">+IF(OFFSET('Sanitation Data'!$H$28,0,10*ROW('Sanitation Data'!H79))="","",OFFSET('Sanitation Data'!$H$28,0,10*ROW('Sanitation Data'!H79)))</f>
        <v/>
      </c>
      <c r="DF85" s="400" t="str">
        <f ca="1">+IF(OFFSET('Sanitation Data'!$H$29,0,10*ROW('Sanitation Data'!H79))="","",OFFSET('Sanitation Data'!$H$29,0,10*ROW('Sanitation Data'!H79)))</f>
        <v/>
      </c>
      <c r="DG85" s="400" t="str">
        <f ca="1">+IF(OFFSET('Sanitation Data'!$H$30,0,10*ROW('Sanitation Data'!H79))="","",OFFSET('Sanitation Data'!$H$30,0,10*ROW('Sanitation Data'!H79)))</f>
        <v/>
      </c>
      <c r="DH85" s="400" t="str">
        <f ca="1">+IF(OFFSET('Sanitation Data'!$H$31,0,10*ROW('Sanitation Data'!H79))="","",OFFSET('Sanitation Data'!$H$31,0,10*ROW('Sanitation Data'!H79)))</f>
        <v/>
      </c>
      <c r="DI85" s="400" t="str">
        <f ca="1">+IF(OFFSET('Sanitation Data'!$H$32,0,10*ROW('Sanitation Data'!H79))="","",OFFSET('Sanitation Data'!$H$32,0,10*ROW('Sanitation Data'!H79)))</f>
        <v/>
      </c>
      <c r="DJ85" s="400" t="str">
        <f ca="1">+IF(OFFSET('Sanitation Data'!$I$28,0,10*ROW('Sanitation Data'!I79))="","",OFFSET('Sanitation Data'!$I$28,0,10*ROW('Sanitation Data'!I79)))</f>
        <v/>
      </c>
      <c r="DK85" s="400" t="str">
        <f ca="1">+IF(OFFSET('Sanitation Data'!$I$29,0,10*ROW('Sanitation Data'!I79))="","",OFFSET('Sanitation Data'!$I$29,0,10*ROW('Sanitation Data'!I79)))</f>
        <v/>
      </c>
      <c r="DL85" s="400" t="str">
        <f ca="1">+IF(OFFSET('Sanitation Data'!$I$30,0,10*ROW('Sanitation Data'!I79))="","",OFFSET('Sanitation Data'!$I$30,0,10*ROW('Sanitation Data'!I79)))</f>
        <v/>
      </c>
      <c r="DM85" s="400" t="str">
        <f ca="1">+IF(OFFSET('Sanitation Data'!$I$31,0,10*ROW('Sanitation Data'!I79))="","",OFFSET('Sanitation Data'!$I$31,0,10*ROW('Sanitation Data'!I79)))</f>
        <v/>
      </c>
      <c r="DN85" s="400" t="str">
        <f ca="1">+IF(OFFSET('Sanitation Data'!$I$32,0,10*ROW('Sanitation Data'!I79))="","",OFFSET('Sanitation Data'!$I$32,0,10*ROW('Sanitation Data'!I79)))</f>
        <v/>
      </c>
      <c r="DO85" s="400" t="str">
        <f ca="1">+IF(OFFSET('Hygiene Data'!$D$11,0,10*ROW('Hygiene Data'!D79))="","",OFFSET('Hygiene Data'!$D$11,0,10*ROW('Hygiene Data'!D79)))</f>
        <v/>
      </c>
      <c r="DP85" s="400" t="str">
        <f ca="1">+IF(OFFSET('Hygiene Data'!$D$12,0,10*ROW('Hygiene Data'!D79))="","",OFFSET('Hygiene Data'!$D$12,0,10*ROW('Hygiene Data'!D79)))</f>
        <v/>
      </c>
      <c r="DQ85" s="400" t="str">
        <f ca="1">+IF(OFFSET('Hygiene Data'!$D$13,0,10*ROW('Hygiene Data'!D79))="","",OFFSET('Hygiene Data'!$D$13,0,10*ROW('Hygiene Data'!D79)))</f>
        <v/>
      </c>
      <c r="DR85" s="400" t="str">
        <f ca="1">+IF(OFFSET('Hygiene Data'!$E$11,0,10*ROW('Hygiene Data'!E79))="","",OFFSET('Hygiene Data'!$E$11,0,10*ROW('Hygiene Data'!E79)))</f>
        <v/>
      </c>
      <c r="DS85" s="400" t="str">
        <f ca="1">+IF(OFFSET('Hygiene Data'!$E$12,0,10*ROW('Hygiene Data'!E79))="","",OFFSET('Hygiene Data'!$E$12,0,10*ROW('Hygiene Data'!E79)))</f>
        <v/>
      </c>
      <c r="DT85" s="400" t="str">
        <f ca="1">+IF(OFFSET('Hygiene Data'!$E$13,0,10*ROW('Hygiene Data'!E79))="","",OFFSET('Hygiene Data'!$E$13,0,10*ROW('Hygiene Data'!E79)))</f>
        <v/>
      </c>
      <c r="DU85" s="400" t="str">
        <f ca="1">+IF(OFFSET('Hygiene Data'!$F$11,0,10*ROW('Hygiene Data'!F79))="","",OFFSET('Hygiene Data'!$F$11,0,10*ROW('Hygiene Data'!F79)))</f>
        <v/>
      </c>
      <c r="DV85" s="400" t="str">
        <f ca="1">+IF(OFFSET('Hygiene Data'!$F$12,0,10*ROW('Hygiene Data'!F79))="","",OFFSET('Hygiene Data'!$F$12,0,10*ROW('Hygiene Data'!F79)))</f>
        <v/>
      </c>
      <c r="DW85" s="400" t="str">
        <f ca="1">+IF(OFFSET('Hygiene Data'!$F$13,0,10*ROW('Hygiene Data'!F79))="","",OFFSET('Hygiene Data'!$F$13,0,10*ROW('Hygiene Data'!F79)))</f>
        <v/>
      </c>
      <c r="DX85" s="400" t="str">
        <f ca="1">+IF(OFFSET('Hygiene Data'!$G$11,0,10*ROW('Hygiene Data'!G79))="","",OFFSET('Hygiene Data'!$G$11,0,10*ROW('Hygiene Data'!G79)))</f>
        <v/>
      </c>
      <c r="DY85" s="400" t="str">
        <f ca="1">+IF(OFFSET('Hygiene Data'!$G$12,0,10*ROW('Hygiene Data'!G79))="","",OFFSET('Hygiene Data'!$G$12,0,10*ROW('Hygiene Data'!G79)))</f>
        <v/>
      </c>
      <c r="DZ85" s="400" t="str">
        <f ca="1">+IF(OFFSET('Hygiene Data'!$G$13,0,10*ROW('Hygiene Data'!G79))="","",OFFSET('Hygiene Data'!$G$13,0,10*ROW('Hygiene Data'!G79)))</f>
        <v/>
      </c>
      <c r="EA85" s="400" t="str">
        <f ca="1">+IF(OFFSET('Hygiene Data'!$H$11,0,10*ROW('Hygiene Data'!H79))="","",OFFSET('Hygiene Data'!$H$11,0,10*ROW('Hygiene Data'!H79)))</f>
        <v/>
      </c>
      <c r="EB85" s="400" t="str">
        <f ca="1">+IF(OFFSET('Hygiene Data'!$H$12,0,10*ROW('Hygiene Data'!H79))="","",OFFSET('Hygiene Data'!$H$12,0,10*ROW('Hygiene Data'!H79)))</f>
        <v/>
      </c>
      <c r="EC85" s="400" t="str">
        <f ca="1">+IF(OFFSET('Hygiene Data'!$H$13,0,10*ROW('Hygiene Data'!H79))="","",OFFSET('Hygiene Data'!$H$13,0,10*ROW('Hygiene Data'!H79)))</f>
        <v/>
      </c>
      <c r="ED85" s="400" t="str">
        <f ca="1">+IF(OFFSET('Hygiene Data'!$I$11,0,10*ROW('Hygiene Data'!I79))="","",OFFSET('Hygiene Data'!$I$11,0,10*ROW('Hygiene Data'!I79)))</f>
        <v/>
      </c>
      <c r="EE85" s="400" t="str">
        <f ca="1">+IF(OFFSET('Hygiene Data'!$I$12,0,10*ROW('Hygiene Data'!I79))="","",OFFSET('Hygiene Data'!$I$12,0,10*ROW('Hygiene Data'!I79)))</f>
        <v/>
      </c>
      <c r="EF85" s="400" t="str">
        <f ca="1">+IF(OFFSET('Hygiene Data'!$I$13,0,10*ROW('Hygiene Data'!I79))="","",OFFSET('Hygiene Data'!$I$13,0,10*ROW('Hygiene Data'!I79)))</f>
        <v/>
      </c>
    </row>
    <row r="86" spans="1:136" x14ac:dyDescent="0.25">
      <c r="A86" s="509" t="str">
        <f ca="1">+IF(OFFSET('Water Data'!$B$2,0,10*ROW('Water Data'!E80))="","",OFFSET('Water Data'!$B$2,0,10*ROW('Water Data'!E80)))</f>
        <v/>
      </c>
      <c r="B86" s="50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36" t="str">
        <f t="shared" ca="1" si="1"/>
        <v/>
      </c>
      <c r="D86" s="53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3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3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3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3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3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3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3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3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3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3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3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3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3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3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3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3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3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3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3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3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3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3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3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3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3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3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3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3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3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3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3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3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3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3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3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3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3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3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3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3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3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3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3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3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3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3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3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3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1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3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3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3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3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3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3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3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3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3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3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3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3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3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3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3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3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400" t="str">
        <f ca="1">+IF(OFFSET('Water Data'!$D$27,0,10*ROW('Water Data'!D80))="","",OFFSET('Water Data'!$D$27,0,10*ROW('Water Data'!D80)))</f>
        <v/>
      </c>
      <c r="BT86" s="400" t="str">
        <f ca="1">+IF(OFFSET('Water Data'!$D$28,0,10*ROW('Water Data'!D80))="","",OFFSET('Water Data'!$D$28,0,10*ROW('Water Data'!D80)))</f>
        <v/>
      </c>
      <c r="BU86" s="400" t="str">
        <f ca="1">+IF(OFFSET('Water Data'!$D$29,0,10*ROW('Water Data'!D80))="","",OFFSET('Water Data'!$D$29,0,10*ROW('Water Data'!D80)))</f>
        <v/>
      </c>
      <c r="BV86" s="400" t="str">
        <f ca="1">+IF(OFFSET('Water Data'!$E$27,0,10*ROW('Water Data'!E80))="","",OFFSET('Water Data'!$E$27,0,10*ROW('Water Data'!E80)))</f>
        <v/>
      </c>
      <c r="BW86" s="400" t="str">
        <f ca="1">+IF(OFFSET('Water Data'!$E$28,0,10*ROW('Water Data'!E80))="","",OFFSET('Water Data'!$E$28,0,10*ROW('Water Data'!E80)))</f>
        <v/>
      </c>
      <c r="BX86" s="400" t="str">
        <f ca="1">+IF(OFFSET('Water Data'!$E$29,0,10*ROW('Water Data'!E80))="","",OFFSET('Water Data'!$E$29,0,10*ROW('Water Data'!E80)))</f>
        <v/>
      </c>
      <c r="BY86" s="400" t="str">
        <f ca="1">+IF(OFFSET('Water Data'!$F$27,0,10*ROW('Water Data'!F80))="","",OFFSET('Water Data'!$F$27,0,10*ROW('Water Data'!F80)))</f>
        <v/>
      </c>
      <c r="BZ86" s="400" t="str">
        <f ca="1">+IF(OFFSET('Water Data'!$F$28,0,10*ROW('Water Data'!F80))="","",OFFSET('Water Data'!$F$28,0,10*ROW('Water Data'!F80)))</f>
        <v/>
      </c>
      <c r="CA86" s="400" t="str">
        <f ca="1">+IF(OFFSET('Water Data'!$F$29,0,10*ROW('Water Data'!F80))="","",OFFSET('Water Data'!$F$29,0,10*ROW('Water Data'!F80)))</f>
        <v/>
      </c>
      <c r="CB86" s="400" t="str">
        <f ca="1">+IF(OFFSET('Water Data'!$G$27,0,10*ROW('Water Data'!G80))="","",OFFSET('Water Data'!$G$27,0,10*ROW('Water Data'!G80)))</f>
        <v/>
      </c>
      <c r="CC86" s="400" t="str">
        <f ca="1">+IF(OFFSET('Water Data'!$G$28,0,10*ROW('Water Data'!G80))="","",OFFSET('Water Data'!$G$28,0,10*ROW('Water Data'!G80)))</f>
        <v/>
      </c>
      <c r="CD86" s="400" t="str">
        <f ca="1">+IF(OFFSET('Water Data'!$G$29,0,10*ROW('Water Data'!G80))="","",OFFSET('Water Data'!$G$29,0,10*ROW('Water Data'!G80)))</f>
        <v/>
      </c>
      <c r="CE86" s="400" t="str">
        <f ca="1">+IF(OFFSET('Water Data'!$H$27,0,10*ROW('Water Data'!H80))="","",OFFSET('Water Data'!$H$27,0,10*ROW('Water Data'!H80)))</f>
        <v/>
      </c>
      <c r="CF86" s="400" t="str">
        <f ca="1">+IF(OFFSET('Water Data'!$H$28,0,10*ROW('Water Data'!H80))="","",OFFSET('Water Data'!$H$28,0,10*ROW('Water Data'!H80)))</f>
        <v/>
      </c>
      <c r="CG86" s="400" t="str">
        <f ca="1">+IF(OFFSET('Water Data'!$H$29,0,10*ROW('Water Data'!H80))="","",OFFSET('Water Data'!$H$29,0,10*ROW('Water Data'!H80)))</f>
        <v/>
      </c>
      <c r="CH86" s="400" t="str">
        <f ca="1">+IF(OFFSET('Water Data'!$I$27,0,10*ROW('Water Data'!I80))="","",OFFSET('Water Data'!$I$27,0,10*ROW('Water Data'!I80)))</f>
        <v/>
      </c>
      <c r="CI86" s="400" t="str">
        <f ca="1">+IF(OFFSET('Water Data'!$I$28,0,10*ROW('Water Data'!I80))="","",OFFSET('Water Data'!$I$28,0,10*ROW('Water Data'!I80)))</f>
        <v/>
      </c>
      <c r="CJ86" s="400" t="str">
        <f ca="1">+IF(OFFSET('Water Data'!$I$29,0,10*ROW('Water Data'!I80))="","",OFFSET('Water Data'!$I$29,0,10*ROW('Water Data'!I80)))</f>
        <v/>
      </c>
      <c r="CK86" s="400" t="str">
        <f ca="1">+IF(OFFSET('Sanitation Data'!$D$28,0,10*ROW('Sanitation Data'!D80))="","",OFFSET('Sanitation Data'!$D$28,0,10*ROW('Sanitation Data'!D80)))</f>
        <v/>
      </c>
      <c r="CL86" s="400" t="str">
        <f ca="1">+IF(OFFSET('Sanitation Data'!$D$29,0,10*ROW('Sanitation Data'!D80))="","",OFFSET('Sanitation Data'!$D$29,0,10*ROW('Sanitation Data'!D80)))</f>
        <v/>
      </c>
      <c r="CM86" s="400" t="str">
        <f ca="1">+IF(OFFSET('Sanitation Data'!$D$30,0,10*ROW('Sanitation Data'!D80))="","",OFFSET('Sanitation Data'!$D$30,0,10*ROW('Sanitation Data'!D80)))</f>
        <v/>
      </c>
      <c r="CN86" s="400" t="str">
        <f ca="1">+IF(OFFSET('Sanitation Data'!$D$31,0,10*ROW('Sanitation Data'!D80))="","",OFFSET('Sanitation Data'!$D$31,0,10*ROW('Sanitation Data'!D80)))</f>
        <v/>
      </c>
      <c r="CO86" s="400" t="str">
        <f ca="1">+IF(OFFSET('Sanitation Data'!$D$32,0,10*ROW('Sanitation Data'!D80))="","",OFFSET('Sanitation Data'!$D$32,0,10*ROW('Sanitation Data'!D80)))</f>
        <v/>
      </c>
      <c r="CP86" s="400" t="str">
        <f ca="1">+IF(OFFSET('Sanitation Data'!$E$28,0,10*ROW('Sanitation Data'!E80))="","",OFFSET('Sanitation Data'!$E$28,0,10*ROW('Sanitation Data'!E80)))</f>
        <v/>
      </c>
      <c r="CQ86" s="400" t="str">
        <f ca="1">+IF(OFFSET('Sanitation Data'!$E$29,0,10*ROW('Sanitation Data'!E80))="","",OFFSET('Sanitation Data'!$E$29,0,10*ROW('Sanitation Data'!E80)))</f>
        <v/>
      </c>
      <c r="CR86" s="400" t="str">
        <f ca="1">+IF(OFFSET('Sanitation Data'!$E$30,0,10*ROW('Sanitation Data'!E80))="","",OFFSET('Sanitation Data'!$E$30,0,10*ROW('Sanitation Data'!E80)))</f>
        <v/>
      </c>
      <c r="CS86" s="400" t="str">
        <f ca="1">+IF(OFFSET('Sanitation Data'!$E$31,0,10*ROW('Sanitation Data'!E80))="","",OFFSET('Sanitation Data'!$E$31,0,10*ROW('Sanitation Data'!E80)))</f>
        <v/>
      </c>
      <c r="CT86" s="400" t="str">
        <f ca="1">+IF(OFFSET('Sanitation Data'!$E$32,0,10*ROW('Sanitation Data'!E80))="","",OFFSET('Sanitation Data'!$E$32,0,10*ROW('Sanitation Data'!E80)))</f>
        <v/>
      </c>
      <c r="CU86" s="400" t="str">
        <f ca="1">+IF(OFFSET('Sanitation Data'!$F$28,0,10*ROW('Sanitation Data'!F80))="","",OFFSET('Sanitation Data'!$F$28,0,10*ROW('Sanitation Data'!F80)))</f>
        <v/>
      </c>
      <c r="CV86" s="400" t="str">
        <f ca="1">+IF(OFFSET('Sanitation Data'!$F$29,0,10*ROW('Sanitation Data'!F80))="","",OFFSET('Sanitation Data'!$F$29,0,10*ROW('Sanitation Data'!F80)))</f>
        <v/>
      </c>
      <c r="CW86" s="400" t="str">
        <f ca="1">+IF(OFFSET('Sanitation Data'!$F$30,0,10*ROW('Sanitation Data'!F80))="","",OFFSET('Sanitation Data'!$F$30,0,10*ROW('Sanitation Data'!F80)))</f>
        <v/>
      </c>
      <c r="CX86" s="400" t="str">
        <f ca="1">+IF(OFFSET('Sanitation Data'!$F$31,0,10*ROW('Sanitation Data'!F80))="","",OFFSET('Sanitation Data'!$F$31,0,10*ROW('Sanitation Data'!F80)))</f>
        <v/>
      </c>
      <c r="CY86" s="400" t="str">
        <f ca="1">+IF(OFFSET('Sanitation Data'!$F$32,0,10*ROW('Sanitation Data'!F80))="","",OFFSET('Sanitation Data'!$F$32,0,10*ROW('Sanitation Data'!F80)))</f>
        <v/>
      </c>
      <c r="CZ86" s="400" t="str">
        <f ca="1">+IF(OFFSET('Sanitation Data'!$G$28,0,10*ROW('Sanitation Data'!G80))="","",OFFSET('Sanitation Data'!$G$28,0,10*ROW('Sanitation Data'!G80)))</f>
        <v/>
      </c>
      <c r="DA86" s="400" t="str">
        <f ca="1">+IF(OFFSET('Sanitation Data'!$G$29,0,10*ROW('Sanitation Data'!G80))="","",OFFSET('Sanitation Data'!$G$29,0,10*ROW('Sanitation Data'!G80)))</f>
        <v/>
      </c>
      <c r="DB86" s="400" t="str">
        <f ca="1">+IF(OFFSET('Sanitation Data'!$G$30,0,10*ROW('Sanitation Data'!G80))="","",OFFSET('Sanitation Data'!$G$30,0,10*ROW('Sanitation Data'!G80)))</f>
        <v/>
      </c>
      <c r="DC86" s="400" t="str">
        <f ca="1">+IF(OFFSET('Sanitation Data'!$G$31,0,10*ROW('Sanitation Data'!G80))="","",OFFSET('Sanitation Data'!$G$31,0,10*ROW('Sanitation Data'!G80)))</f>
        <v/>
      </c>
      <c r="DD86" s="400" t="str">
        <f ca="1">+IF(OFFSET('Sanitation Data'!$G$32,0,10*ROW('Sanitation Data'!G80))="","",OFFSET('Sanitation Data'!$G$32,0,10*ROW('Sanitation Data'!G80)))</f>
        <v/>
      </c>
      <c r="DE86" s="400" t="str">
        <f ca="1">+IF(OFFSET('Sanitation Data'!$H$28,0,10*ROW('Sanitation Data'!H80))="","",OFFSET('Sanitation Data'!$H$28,0,10*ROW('Sanitation Data'!H80)))</f>
        <v/>
      </c>
      <c r="DF86" s="400" t="str">
        <f ca="1">+IF(OFFSET('Sanitation Data'!$H$29,0,10*ROW('Sanitation Data'!H80))="","",OFFSET('Sanitation Data'!$H$29,0,10*ROW('Sanitation Data'!H80)))</f>
        <v/>
      </c>
      <c r="DG86" s="400" t="str">
        <f ca="1">+IF(OFFSET('Sanitation Data'!$H$30,0,10*ROW('Sanitation Data'!H80))="","",OFFSET('Sanitation Data'!$H$30,0,10*ROW('Sanitation Data'!H80)))</f>
        <v/>
      </c>
      <c r="DH86" s="400" t="str">
        <f ca="1">+IF(OFFSET('Sanitation Data'!$H$31,0,10*ROW('Sanitation Data'!H80))="","",OFFSET('Sanitation Data'!$H$31,0,10*ROW('Sanitation Data'!H80)))</f>
        <v/>
      </c>
      <c r="DI86" s="400" t="str">
        <f ca="1">+IF(OFFSET('Sanitation Data'!$H$32,0,10*ROW('Sanitation Data'!H80))="","",OFFSET('Sanitation Data'!$H$32,0,10*ROW('Sanitation Data'!H80)))</f>
        <v/>
      </c>
      <c r="DJ86" s="400" t="str">
        <f ca="1">+IF(OFFSET('Sanitation Data'!$I$28,0,10*ROW('Sanitation Data'!I80))="","",OFFSET('Sanitation Data'!$I$28,0,10*ROW('Sanitation Data'!I80)))</f>
        <v/>
      </c>
      <c r="DK86" s="400" t="str">
        <f ca="1">+IF(OFFSET('Sanitation Data'!$I$29,0,10*ROW('Sanitation Data'!I80))="","",OFFSET('Sanitation Data'!$I$29,0,10*ROW('Sanitation Data'!I80)))</f>
        <v/>
      </c>
      <c r="DL86" s="400" t="str">
        <f ca="1">+IF(OFFSET('Sanitation Data'!$I$30,0,10*ROW('Sanitation Data'!I80))="","",OFFSET('Sanitation Data'!$I$30,0,10*ROW('Sanitation Data'!I80)))</f>
        <v/>
      </c>
      <c r="DM86" s="400" t="str">
        <f ca="1">+IF(OFFSET('Sanitation Data'!$I$31,0,10*ROW('Sanitation Data'!I80))="","",OFFSET('Sanitation Data'!$I$31,0,10*ROW('Sanitation Data'!I80)))</f>
        <v/>
      </c>
      <c r="DN86" s="400" t="str">
        <f ca="1">+IF(OFFSET('Sanitation Data'!$I$32,0,10*ROW('Sanitation Data'!I80))="","",OFFSET('Sanitation Data'!$I$32,0,10*ROW('Sanitation Data'!I80)))</f>
        <v/>
      </c>
      <c r="DO86" s="400" t="str">
        <f ca="1">+IF(OFFSET('Hygiene Data'!$D$11,0,10*ROW('Hygiene Data'!D80))="","",OFFSET('Hygiene Data'!$D$11,0,10*ROW('Hygiene Data'!D80)))</f>
        <v/>
      </c>
      <c r="DP86" s="400" t="str">
        <f ca="1">+IF(OFFSET('Hygiene Data'!$D$12,0,10*ROW('Hygiene Data'!D80))="","",OFFSET('Hygiene Data'!$D$12,0,10*ROW('Hygiene Data'!D80)))</f>
        <v/>
      </c>
      <c r="DQ86" s="400" t="str">
        <f ca="1">+IF(OFFSET('Hygiene Data'!$D$13,0,10*ROW('Hygiene Data'!D80))="","",OFFSET('Hygiene Data'!$D$13,0,10*ROW('Hygiene Data'!D80)))</f>
        <v/>
      </c>
      <c r="DR86" s="400" t="str">
        <f ca="1">+IF(OFFSET('Hygiene Data'!$E$11,0,10*ROW('Hygiene Data'!E80))="","",OFFSET('Hygiene Data'!$E$11,0,10*ROW('Hygiene Data'!E80)))</f>
        <v/>
      </c>
      <c r="DS86" s="400" t="str">
        <f ca="1">+IF(OFFSET('Hygiene Data'!$E$12,0,10*ROW('Hygiene Data'!E80))="","",OFFSET('Hygiene Data'!$E$12,0,10*ROW('Hygiene Data'!E80)))</f>
        <v/>
      </c>
      <c r="DT86" s="400" t="str">
        <f ca="1">+IF(OFFSET('Hygiene Data'!$E$13,0,10*ROW('Hygiene Data'!E80))="","",OFFSET('Hygiene Data'!$E$13,0,10*ROW('Hygiene Data'!E80)))</f>
        <v/>
      </c>
      <c r="DU86" s="400" t="str">
        <f ca="1">+IF(OFFSET('Hygiene Data'!$F$11,0,10*ROW('Hygiene Data'!F80))="","",OFFSET('Hygiene Data'!$F$11,0,10*ROW('Hygiene Data'!F80)))</f>
        <v/>
      </c>
      <c r="DV86" s="400" t="str">
        <f ca="1">+IF(OFFSET('Hygiene Data'!$F$12,0,10*ROW('Hygiene Data'!F80))="","",OFFSET('Hygiene Data'!$F$12,0,10*ROW('Hygiene Data'!F80)))</f>
        <v/>
      </c>
      <c r="DW86" s="400" t="str">
        <f ca="1">+IF(OFFSET('Hygiene Data'!$F$13,0,10*ROW('Hygiene Data'!F80))="","",OFFSET('Hygiene Data'!$F$13,0,10*ROW('Hygiene Data'!F80)))</f>
        <v/>
      </c>
      <c r="DX86" s="400" t="str">
        <f ca="1">+IF(OFFSET('Hygiene Data'!$G$11,0,10*ROW('Hygiene Data'!G80))="","",OFFSET('Hygiene Data'!$G$11,0,10*ROW('Hygiene Data'!G80)))</f>
        <v/>
      </c>
      <c r="DY86" s="400" t="str">
        <f ca="1">+IF(OFFSET('Hygiene Data'!$G$12,0,10*ROW('Hygiene Data'!G80))="","",OFFSET('Hygiene Data'!$G$12,0,10*ROW('Hygiene Data'!G80)))</f>
        <v/>
      </c>
      <c r="DZ86" s="400" t="str">
        <f ca="1">+IF(OFFSET('Hygiene Data'!$G$13,0,10*ROW('Hygiene Data'!G80))="","",OFFSET('Hygiene Data'!$G$13,0,10*ROW('Hygiene Data'!G80)))</f>
        <v/>
      </c>
      <c r="EA86" s="400" t="str">
        <f ca="1">+IF(OFFSET('Hygiene Data'!$H$11,0,10*ROW('Hygiene Data'!H80))="","",OFFSET('Hygiene Data'!$H$11,0,10*ROW('Hygiene Data'!H80)))</f>
        <v/>
      </c>
      <c r="EB86" s="400" t="str">
        <f ca="1">+IF(OFFSET('Hygiene Data'!$H$12,0,10*ROW('Hygiene Data'!H80))="","",OFFSET('Hygiene Data'!$H$12,0,10*ROW('Hygiene Data'!H80)))</f>
        <v/>
      </c>
      <c r="EC86" s="400" t="str">
        <f ca="1">+IF(OFFSET('Hygiene Data'!$H$13,0,10*ROW('Hygiene Data'!H80))="","",OFFSET('Hygiene Data'!$H$13,0,10*ROW('Hygiene Data'!H80)))</f>
        <v/>
      </c>
      <c r="ED86" s="400" t="str">
        <f ca="1">+IF(OFFSET('Hygiene Data'!$I$11,0,10*ROW('Hygiene Data'!I80))="","",OFFSET('Hygiene Data'!$I$11,0,10*ROW('Hygiene Data'!I80)))</f>
        <v/>
      </c>
      <c r="EE86" s="400" t="str">
        <f ca="1">+IF(OFFSET('Hygiene Data'!$I$12,0,10*ROW('Hygiene Data'!I80))="","",OFFSET('Hygiene Data'!$I$12,0,10*ROW('Hygiene Data'!I80)))</f>
        <v/>
      </c>
      <c r="EF86" s="400" t="str">
        <f ca="1">+IF(OFFSET('Hygiene Data'!$I$13,0,10*ROW('Hygiene Data'!I80))="","",OFFSET('Hygiene Data'!$I$13,0,10*ROW('Hygiene Data'!I80)))</f>
        <v/>
      </c>
    </row>
    <row r="87" spans="1:136" x14ac:dyDescent="0.25">
      <c r="A87" s="509" t="str">
        <f ca="1">+IF(OFFSET('Water Data'!$B$2,0,10*ROW('Water Data'!E81))="","",OFFSET('Water Data'!$B$2,0,10*ROW('Water Data'!E81)))</f>
        <v/>
      </c>
      <c r="B87" s="50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36" t="str">
        <f t="shared" ca="1" si="1"/>
        <v/>
      </c>
      <c r="D87" s="53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3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3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3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3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3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3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3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3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3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3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3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3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3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3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3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3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3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3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3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3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3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3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3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3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3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3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3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3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3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3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3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3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3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3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3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3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3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3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3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3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3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3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3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3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3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3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3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3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1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3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3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3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3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3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3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3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3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3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3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3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3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3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3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3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3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400" t="str">
        <f ca="1">+IF(OFFSET('Water Data'!$D$27,0,10*ROW('Water Data'!D81))="","",OFFSET('Water Data'!$D$27,0,10*ROW('Water Data'!D81)))</f>
        <v/>
      </c>
      <c r="BT87" s="400" t="str">
        <f ca="1">+IF(OFFSET('Water Data'!$D$28,0,10*ROW('Water Data'!D81))="","",OFFSET('Water Data'!$D$28,0,10*ROW('Water Data'!D81)))</f>
        <v/>
      </c>
      <c r="BU87" s="400" t="str">
        <f ca="1">+IF(OFFSET('Water Data'!$D$29,0,10*ROW('Water Data'!D81))="","",OFFSET('Water Data'!$D$29,0,10*ROW('Water Data'!D81)))</f>
        <v/>
      </c>
      <c r="BV87" s="400" t="str">
        <f ca="1">+IF(OFFSET('Water Data'!$E$27,0,10*ROW('Water Data'!E81))="","",OFFSET('Water Data'!$E$27,0,10*ROW('Water Data'!E81)))</f>
        <v/>
      </c>
      <c r="BW87" s="400" t="str">
        <f ca="1">+IF(OFFSET('Water Data'!$E$28,0,10*ROW('Water Data'!E81))="","",OFFSET('Water Data'!$E$28,0,10*ROW('Water Data'!E81)))</f>
        <v/>
      </c>
      <c r="BX87" s="400" t="str">
        <f ca="1">+IF(OFFSET('Water Data'!$E$29,0,10*ROW('Water Data'!E81))="","",OFFSET('Water Data'!$E$29,0,10*ROW('Water Data'!E81)))</f>
        <v/>
      </c>
      <c r="BY87" s="400" t="str">
        <f ca="1">+IF(OFFSET('Water Data'!$F$27,0,10*ROW('Water Data'!F81))="","",OFFSET('Water Data'!$F$27,0,10*ROW('Water Data'!F81)))</f>
        <v/>
      </c>
      <c r="BZ87" s="400" t="str">
        <f ca="1">+IF(OFFSET('Water Data'!$F$28,0,10*ROW('Water Data'!F81))="","",OFFSET('Water Data'!$F$28,0,10*ROW('Water Data'!F81)))</f>
        <v/>
      </c>
      <c r="CA87" s="400" t="str">
        <f ca="1">+IF(OFFSET('Water Data'!$F$29,0,10*ROW('Water Data'!F81))="","",OFFSET('Water Data'!$F$29,0,10*ROW('Water Data'!F81)))</f>
        <v/>
      </c>
      <c r="CB87" s="400" t="str">
        <f ca="1">+IF(OFFSET('Water Data'!$G$27,0,10*ROW('Water Data'!G81))="","",OFFSET('Water Data'!$G$27,0,10*ROW('Water Data'!G81)))</f>
        <v/>
      </c>
      <c r="CC87" s="400" t="str">
        <f ca="1">+IF(OFFSET('Water Data'!$G$28,0,10*ROW('Water Data'!G81))="","",OFFSET('Water Data'!$G$28,0,10*ROW('Water Data'!G81)))</f>
        <v/>
      </c>
      <c r="CD87" s="400" t="str">
        <f ca="1">+IF(OFFSET('Water Data'!$G$29,0,10*ROW('Water Data'!G81))="","",OFFSET('Water Data'!$G$29,0,10*ROW('Water Data'!G81)))</f>
        <v/>
      </c>
      <c r="CE87" s="400" t="str">
        <f ca="1">+IF(OFFSET('Water Data'!$H$27,0,10*ROW('Water Data'!H81))="","",OFFSET('Water Data'!$H$27,0,10*ROW('Water Data'!H81)))</f>
        <v/>
      </c>
      <c r="CF87" s="400" t="str">
        <f ca="1">+IF(OFFSET('Water Data'!$H$28,0,10*ROW('Water Data'!H81))="","",OFFSET('Water Data'!$H$28,0,10*ROW('Water Data'!H81)))</f>
        <v/>
      </c>
      <c r="CG87" s="400" t="str">
        <f ca="1">+IF(OFFSET('Water Data'!$H$29,0,10*ROW('Water Data'!H81))="","",OFFSET('Water Data'!$H$29,0,10*ROW('Water Data'!H81)))</f>
        <v/>
      </c>
      <c r="CH87" s="400" t="str">
        <f ca="1">+IF(OFFSET('Water Data'!$I$27,0,10*ROW('Water Data'!I81))="","",OFFSET('Water Data'!$I$27,0,10*ROW('Water Data'!I81)))</f>
        <v/>
      </c>
      <c r="CI87" s="400" t="str">
        <f ca="1">+IF(OFFSET('Water Data'!$I$28,0,10*ROW('Water Data'!I81))="","",OFFSET('Water Data'!$I$28,0,10*ROW('Water Data'!I81)))</f>
        <v/>
      </c>
      <c r="CJ87" s="400" t="str">
        <f ca="1">+IF(OFFSET('Water Data'!$I$29,0,10*ROW('Water Data'!I81))="","",OFFSET('Water Data'!$I$29,0,10*ROW('Water Data'!I81)))</f>
        <v/>
      </c>
      <c r="CK87" s="400" t="str">
        <f ca="1">+IF(OFFSET('Sanitation Data'!$D$28,0,10*ROW('Sanitation Data'!D81))="","",OFFSET('Sanitation Data'!$D$28,0,10*ROW('Sanitation Data'!D81)))</f>
        <v/>
      </c>
      <c r="CL87" s="400" t="str">
        <f ca="1">+IF(OFFSET('Sanitation Data'!$D$29,0,10*ROW('Sanitation Data'!D81))="","",OFFSET('Sanitation Data'!$D$29,0,10*ROW('Sanitation Data'!D81)))</f>
        <v/>
      </c>
      <c r="CM87" s="400" t="str">
        <f ca="1">+IF(OFFSET('Sanitation Data'!$D$30,0,10*ROW('Sanitation Data'!D81))="","",OFFSET('Sanitation Data'!$D$30,0,10*ROW('Sanitation Data'!D81)))</f>
        <v/>
      </c>
      <c r="CN87" s="400" t="str">
        <f ca="1">+IF(OFFSET('Sanitation Data'!$D$31,0,10*ROW('Sanitation Data'!D81))="","",OFFSET('Sanitation Data'!$D$31,0,10*ROW('Sanitation Data'!D81)))</f>
        <v/>
      </c>
      <c r="CO87" s="400" t="str">
        <f ca="1">+IF(OFFSET('Sanitation Data'!$D$32,0,10*ROW('Sanitation Data'!D81))="","",OFFSET('Sanitation Data'!$D$32,0,10*ROW('Sanitation Data'!D81)))</f>
        <v/>
      </c>
      <c r="CP87" s="400" t="str">
        <f ca="1">+IF(OFFSET('Sanitation Data'!$E$28,0,10*ROW('Sanitation Data'!E81))="","",OFFSET('Sanitation Data'!$E$28,0,10*ROW('Sanitation Data'!E81)))</f>
        <v/>
      </c>
      <c r="CQ87" s="400" t="str">
        <f ca="1">+IF(OFFSET('Sanitation Data'!$E$29,0,10*ROW('Sanitation Data'!E81))="","",OFFSET('Sanitation Data'!$E$29,0,10*ROW('Sanitation Data'!E81)))</f>
        <v/>
      </c>
      <c r="CR87" s="400" t="str">
        <f ca="1">+IF(OFFSET('Sanitation Data'!$E$30,0,10*ROW('Sanitation Data'!E81))="","",OFFSET('Sanitation Data'!$E$30,0,10*ROW('Sanitation Data'!E81)))</f>
        <v/>
      </c>
      <c r="CS87" s="400" t="str">
        <f ca="1">+IF(OFFSET('Sanitation Data'!$E$31,0,10*ROW('Sanitation Data'!E81))="","",OFFSET('Sanitation Data'!$E$31,0,10*ROW('Sanitation Data'!E81)))</f>
        <v/>
      </c>
      <c r="CT87" s="400" t="str">
        <f ca="1">+IF(OFFSET('Sanitation Data'!$E$32,0,10*ROW('Sanitation Data'!E81))="","",OFFSET('Sanitation Data'!$E$32,0,10*ROW('Sanitation Data'!E81)))</f>
        <v/>
      </c>
      <c r="CU87" s="400" t="str">
        <f ca="1">+IF(OFFSET('Sanitation Data'!$F$28,0,10*ROW('Sanitation Data'!F81))="","",OFFSET('Sanitation Data'!$F$28,0,10*ROW('Sanitation Data'!F81)))</f>
        <v/>
      </c>
      <c r="CV87" s="400" t="str">
        <f ca="1">+IF(OFFSET('Sanitation Data'!$F$29,0,10*ROW('Sanitation Data'!F81))="","",OFFSET('Sanitation Data'!$F$29,0,10*ROW('Sanitation Data'!F81)))</f>
        <v/>
      </c>
      <c r="CW87" s="400" t="str">
        <f ca="1">+IF(OFFSET('Sanitation Data'!$F$30,0,10*ROW('Sanitation Data'!F81))="","",OFFSET('Sanitation Data'!$F$30,0,10*ROW('Sanitation Data'!F81)))</f>
        <v/>
      </c>
      <c r="CX87" s="400" t="str">
        <f ca="1">+IF(OFFSET('Sanitation Data'!$F$31,0,10*ROW('Sanitation Data'!F81))="","",OFFSET('Sanitation Data'!$F$31,0,10*ROW('Sanitation Data'!F81)))</f>
        <v/>
      </c>
      <c r="CY87" s="400" t="str">
        <f ca="1">+IF(OFFSET('Sanitation Data'!$F$32,0,10*ROW('Sanitation Data'!F81))="","",OFFSET('Sanitation Data'!$F$32,0,10*ROW('Sanitation Data'!F81)))</f>
        <v/>
      </c>
      <c r="CZ87" s="400" t="str">
        <f ca="1">+IF(OFFSET('Sanitation Data'!$G$28,0,10*ROW('Sanitation Data'!G81))="","",OFFSET('Sanitation Data'!$G$28,0,10*ROW('Sanitation Data'!G81)))</f>
        <v/>
      </c>
      <c r="DA87" s="400" t="str">
        <f ca="1">+IF(OFFSET('Sanitation Data'!$G$29,0,10*ROW('Sanitation Data'!G81))="","",OFFSET('Sanitation Data'!$G$29,0,10*ROW('Sanitation Data'!G81)))</f>
        <v/>
      </c>
      <c r="DB87" s="400" t="str">
        <f ca="1">+IF(OFFSET('Sanitation Data'!$G$30,0,10*ROW('Sanitation Data'!G81))="","",OFFSET('Sanitation Data'!$G$30,0,10*ROW('Sanitation Data'!G81)))</f>
        <v/>
      </c>
      <c r="DC87" s="400" t="str">
        <f ca="1">+IF(OFFSET('Sanitation Data'!$G$31,0,10*ROW('Sanitation Data'!G81))="","",OFFSET('Sanitation Data'!$G$31,0,10*ROW('Sanitation Data'!G81)))</f>
        <v/>
      </c>
      <c r="DD87" s="400" t="str">
        <f ca="1">+IF(OFFSET('Sanitation Data'!$G$32,0,10*ROW('Sanitation Data'!G81))="","",OFFSET('Sanitation Data'!$G$32,0,10*ROW('Sanitation Data'!G81)))</f>
        <v/>
      </c>
      <c r="DE87" s="400" t="str">
        <f ca="1">+IF(OFFSET('Sanitation Data'!$H$28,0,10*ROW('Sanitation Data'!H81))="","",OFFSET('Sanitation Data'!$H$28,0,10*ROW('Sanitation Data'!H81)))</f>
        <v/>
      </c>
      <c r="DF87" s="400" t="str">
        <f ca="1">+IF(OFFSET('Sanitation Data'!$H$29,0,10*ROW('Sanitation Data'!H81))="","",OFFSET('Sanitation Data'!$H$29,0,10*ROW('Sanitation Data'!H81)))</f>
        <v/>
      </c>
      <c r="DG87" s="400" t="str">
        <f ca="1">+IF(OFFSET('Sanitation Data'!$H$30,0,10*ROW('Sanitation Data'!H81))="","",OFFSET('Sanitation Data'!$H$30,0,10*ROW('Sanitation Data'!H81)))</f>
        <v/>
      </c>
      <c r="DH87" s="400" t="str">
        <f ca="1">+IF(OFFSET('Sanitation Data'!$H$31,0,10*ROW('Sanitation Data'!H81))="","",OFFSET('Sanitation Data'!$H$31,0,10*ROW('Sanitation Data'!H81)))</f>
        <v/>
      </c>
      <c r="DI87" s="400" t="str">
        <f ca="1">+IF(OFFSET('Sanitation Data'!$H$32,0,10*ROW('Sanitation Data'!H81))="","",OFFSET('Sanitation Data'!$H$32,0,10*ROW('Sanitation Data'!H81)))</f>
        <v/>
      </c>
      <c r="DJ87" s="400" t="str">
        <f ca="1">+IF(OFFSET('Sanitation Data'!$I$28,0,10*ROW('Sanitation Data'!I81))="","",OFFSET('Sanitation Data'!$I$28,0,10*ROW('Sanitation Data'!I81)))</f>
        <v/>
      </c>
      <c r="DK87" s="400" t="str">
        <f ca="1">+IF(OFFSET('Sanitation Data'!$I$29,0,10*ROW('Sanitation Data'!I81))="","",OFFSET('Sanitation Data'!$I$29,0,10*ROW('Sanitation Data'!I81)))</f>
        <v/>
      </c>
      <c r="DL87" s="400" t="str">
        <f ca="1">+IF(OFFSET('Sanitation Data'!$I$30,0,10*ROW('Sanitation Data'!I81))="","",OFFSET('Sanitation Data'!$I$30,0,10*ROW('Sanitation Data'!I81)))</f>
        <v/>
      </c>
      <c r="DM87" s="400" t="str">
        <f ca="1">+IF(OFFSET('Sanitation Data'!$I$31,0,10*ROW('Sanitation Data'!I81))="","",OFFSET('Sanitation Data'!$I$31,0,10*ROW('Sanitation Data'!I81)))</f>
        <v/>
      </c>
      <c r="DN87" s="400" t="str">
        <f ca="1">+IF(OFFSET('Sanitation Data'!$I$32,0,10*ROW('Sanitation Data'!I81))="","",OFFSET('Sanitation Data'!$I$32,0,10*ROW('Sanitation Data'!I81)))</f>
        <v/>
      </c>
      <c r="DO87" s="400" t="str">
        <f ca="1">+IF(OFFSET('Hygiene Data'!$D$11,0,10*ROW('Hygiene Data'!D81))="","",OFFSET('Hygiene Data'!$D$11,0,10*ROW('Hygiene Data'!D81)))</f>
        <v/>
      </c>
      <c r="DP87" s="400" t="str">
        <f ca="1">+IF(OFFSET('Hygiene Data'!$D$12,0,10*ROW('Hygiene Data'!D81))="","",OFFSET('Hygiene Data'!$D$12,0,10*ROW('Hygiene Data'!D81)))</f>
        <v/>
      </c>
      <c r="DQ87" s="400" t="str">
        <f ca="1">+IF(OFFSET('Hygiene Data'!$D$13,0,10*ROW('Hygiene Data'!D81))="","",OFFSET('Hygiene Data'!$D$13,0,10*ROW('Hygiene Data'!D81)))</f>
        <v/>
      </c>
      <c r="DR87" s="400" t="str">
        <f ca="1">+IF(OFFSET('Hygiene Data'!$E$11,0,10*ROW('Hygiene Data'!E81))="","",OFFSET('Hygiene Data'!$E$11,0,10*ROW('Hygiene Data'!E81)))</f>
        <v/>
      </c>
      <c r="DS87" s="400" t="str">
        <f ca="1">+IF(OFFSET('Hygiene Data'!$E$12,0,10*ROW('Hygiene Data'!E81))="","",OFFSET('Hygiene Data'!$E$12,0,10*ROW('Hygiene Data'!E81)))</f>
        <v/>
      </c>
      <c r="DT87" s="400" t="str">
        <f ca="1">+IF(OFFSET('Hygiene Data'!$E$13,0,10*ROW('Hygiene Data'!E81))="","",OFFSET('Hygiene Data'!$E$13,0,10*ROW('Hygiene Data'!E81)))</f>
        <v/>
      </c>
      <c r="DU87" s="400" t="str">
        <f ca="1">+IF(OFFSET('Hygiene Data'!$F$11,0,10*ROW('Hygiene Data'!F81))="","",OFFSET('Hygiene Data'!$F$11,0,10*ROW('Hygiene Data'!F81)))</f>
        <v/>
      </c>
      <c r="DV87" s="400" t="str">
        <f ca="1">+IF(OFFSET('Hygiene Data'!$F$12,0,10*ROW('Hygiene Data'!F81))="","",OFFSET('Hygiene Data'!$F$12,0,10*ROW('Hygiene Data'!F81)))</f>
        <v/>
      </c>
      <c r="DW87" s="400" t="str">
        <f ca="1">+IF(OFFSET('Hygiene Data'!$F$13,0,10*ROW('Hygiene Data'!F81))="","",OFFSET('Hygiene Data'!$F$13,0,10*ROW('Hygiene Data'!F81)))</f>
        <v/>
      </c>
      <c r="DX87" s="400" t="str">
        <f ca="1">+IF(OFFSET('Hygiene Data'!$G$11,0,10*ROW('Hygiene Data'!G81))="","",OFFSET('Hygiene Data'!$G$11,0,10*ROW('Hygiene Data'!G81)))</f>
        <v/>
      </c>
      <c r="DY87" s="400" t="str">
        <f ca="1">+IF(OFFSET('Hygiene Data'!$G$12,0,10*ROW('Hygiene Data'!G81))="","",OFFSET('Hygiene Data'!$G$12,0,10*ROW('Hygiene Data'!G81)))</f>
        <v/>
      </c>
      <c r="DZ87" s="400" t="str">
        <f ca="1">+IF(OFFSET('Hygiene Data'!$G$13,0,10*ROW('Hygiene Data'!G81))="","",OFFSET('Hygiene Data'!$G$13,0,10*ROW('Hygiene Data'!G81)))</f>
        <v/>
      </c>
      <c r="EA87" s="400" t="str">
        <f ca="1">+IF(OFFSET('Hygiene Data'!$H$11,0,10*ROW('Hygiene Data'!H81))="","",OFFSET('Hygiene Data'!$H$11,0,10*ROW('Hygiene Data'!H81)))</f>
        <v/>
      </c>
      <c r="EB87" s="400" t="str">
        <f ca="1">+IF(OFFSET('Hygiene Data'!$H$12,0,10*ROW('Hygiene Data'!H81))="","",OFFSET('Hygiene Data'!$H$12,0,10*ROW('Hygiene Data'!H81)))</f>
        <v/>
      </c>
      <c r="EC87" s="400" t="str">
        <f ca="1">+IF(OFFSET('Hygiene Data'!$H$13,0,10*ROW('Hygiene Data'!H81))="","",OFFSET('Hygiene Data'!$H$13,0,10*ROW('Hygiene Data'!H81)))</f>
        <v/>
      </c>
      <c r="ED87" s="400" t="str">
        <f ca="1">+IF(OFFSET('Hygiene Data'!$I$11,0,10*ROW('Hygiene Data'!I81))="","",OFFSET('Hygiene Data'!$I$11,0,10*ROW('Hygiene Data'!I81)))</f>
        <v/>
      </c>
      <c r="EE87" s="400" t="str">
        <f ca="1">+IF(OFFSET('Hygiene Data'!$I$12,0,10*ROW('Hygiene Data'!I81))="","",OFFSET('Hygiene Data'!$I$12,0,10*ROW('Hygiene Data'!I81)))</f>
        <v/>
      </c>
      <c r="EF87" s="400" t="str">
        <f ca="1">+IF(OFFSET('Hygiene Data'!$I$13,0,10*ROW('Hygiene Data'!I81))="","",OFFSET('Hygiene Data'!$I$13,0,10*ROW('Hygiene Data'!I81)))</f>
        <v/>
      </c>
    </row>
    <row r="88" spans="1:136" x14ac:dyDescent="0.25">
      <c r="A88" s="509" t="str">
        <f ca="1">+IF(OFFSET('Water Data'!$B$2,0,10*ROW('Water Data'!E82))="","",OFFSET('Water Data'!$B$2,0,10*ROW('Water Data'!E82)))</f>
        <v/>
      </c>
      <c r="B88" s="50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36" t="str">
        <f t="shared" ca="1" si="1"/>
        <v/>
      </c>
      <c r="D88" s="53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3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3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3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3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3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3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3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3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3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3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3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3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3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3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3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3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3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3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3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3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3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3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3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3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3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3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3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3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3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3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3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3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3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3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3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3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3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3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3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3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3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3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3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3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3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3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3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3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1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3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3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3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3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3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3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3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3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3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3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3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3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3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3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3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3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400" t="str">
        <f ca="1">+IF(OFFSET('Water Data'!$D$27,0,10*ROW('Water Data'!D82))="","",OFFSET('Water Data'!$D$27,0,10*ROW('Water Data'!D82)))</f>
        <v/>
      </c>
      <c r="BT88" s="400" t="str">
        <f ca="1">+IF(OFFSET('Water Data'!$D$28,0,10*ROW('Water Data'!D82))="","",OFFSET('Water Data'!$D$28,0,10*ROW('Water Data'!D82)))</f>
        <v/>
      </c>
      <c r="BU88" s="400" t="str">
        <f ca="1">+IF(OFFSET('Water Data'!$D$29,0,10*ROW('Water Data'!D82))="","",OFFSET('Water Data'!$D$29,0,10*ROW('Water Data'!D82)))</f>
        <v/>
      </c>
      <c r="BV88" s="400" t="str">
        <f ca="1">+IF(OFFSET('Water Data'!$E$27,0,10*ROW('Water Data'!E82))="","",OFFSET('Water Data'!$E$27,0,10*ROW('Water Data'!E82)))</f>
        <v/>
      </c>
      <c r="BW88" s="400" t="str">
        <f ca="1">+IF(OFFSET('Water Data'!$E$28,0,10*ROW('Water Data'!E82))="","",OFFSET('Water Data'!$E$28,0,10*ROW('Water Data'!E82)))</f>
        <v/>
      </c>
      <c r="BX88" s="400" t="str">
        <f ca="1">+IF(OFFSET('Water Data'!$E$29,0,10*ROW('Water Data'!E82))="","",OFFSET('Water Data'!$E$29,0,10*ROW('Water Data'!E82)))</f>
        <v/>
      </c>
      <c r="BY88" s="400" t="str">
        <f ca="1">+IF(OFFSET('Water Data'!$F$27,0,10*ROW('Water Data'!F82))="","",OFFSET('Water Data'!$F$27,0,10*ROW('Water Data'!F82)))</f>
        <v/>
      </c>
      <c r="BZ88" s="400" t="str">
        <f ca="1">+IF(OFFSET('Water Data'!$F$28,0,10*ROW('Water Data'!F82))="","",OFFSET('Water Data'!$F$28,0,10*ROW('Water Data'!F82)))</f>
        <v/>
      </c>
      <c r="CA88" s="400" t="str">
        <f ca="1">+IF(OFFSET('Water Data'!$F$29,0,10*ROW('Water Data'!F82))="","",OFFSET('Water Data'!$F$29,0,10*ROW('Water Data'!F82)))</f>
        <v/>
      </c>
      <c r="CB88" s="400" t="str">
        <f ca="1">+IF(OFFSET('Water Data'!$G$27,0,10*ROW('Water Data'!G82))="","",OFFSET('Water Data'!$G$27,0,10*ROW('Water Data'!G82)))</f>
        <v/>
      </c>
      <c r="CC88" s="400" t="str">
        <f ca="1">+IF(OFFSET('Water Data'!$G$28,0,10*ROW('Water Data'!G82))="","",OFFSET('Water Data'!$G$28,0,10*ROW('Water Data'!G82)))</f>
        <v/>
      </c>
      <c r="CD88" s="400" t="str">
        <f ca="1">+IF(OFFSET('Water Data'!$G$29,0,10*ROW('Water Data'!G82))="","",OFFSET('Water Data'!$G$29,0,10*ROW('Water Data'!G82)))</f>
        <v/>
      </c>
      <c r="CE88" s="400" t="str">
        <f ca="1">+IF(OFFSET('Water Data'!$H$27,0,10*ROW('Water Data'!H82))="","",OFFSET('Water Data'!$H$27,0,10*ROW('Water Data'!H82)))</f>
        <v/>
      </c>
      <c r="CF88" s="400" t="str">
        <f ca="1">+IF(OFFSET('Water Data'!$H$28,0,10*ROW('Water Data'!H82))="","",OFFSET('Water Data'!$H$28,0,10*ROW('Water Data'!H82)))</f>
        <v/>
      </c>
      <c r="CG88" s="400" t="str">
        <f ca="1">+IF(OFFSET('Water Data'!$H$29,0,10*ROW('Water Data'!H82))="","",OFFSET('Water Data'!$H$29,0,10*ROW('Water Data'!H82)))</f>
        <v/>
      </c>
      <c r="CH88" s="400" t="str">
        <f ca="1">+IF(OFFSET('Water Data'!$I$27,0,10*ROW('Water Data'!I82))="","",OFFSET('Water Data'!$I$27,0,10*ROW('Water Data'!I82)))</f>
        <v/>
      </c>
      <c r="CI88" s="400" t="str">
        <f ca="1">+IF(OFFSET('Water Data'!$I$28,0,10*ROW('Water Data'!I82))="","",OFFSET('Water Data'!$I$28,0,10*ROW('Water Data'!I82)))</f>
        <v/>
      </c>
      <c r="CJ88" s="400" t="str">
        <f ca="1">+IF(OFFSET('Water Data'!$I$29,0,10*ROW('Water Data'!I82))="","",OFFSET('Water Data'!$I$29,0,10*ROW('Water Data'!I82)))</f>
        <v/>
      </c>
      <c r="CK88" s="400" t="str">
        <f ca="1">+IF(OFFSET('Sanitation Data'!$D$28,0,10*ROW('Sanitation Data'!D82))="","",OFFSET('Sanitation Data'!$D$28,0,10*ROW('Sanitation Data'!D82)))</f>
        <v/>
      </c>
      <c r="CL88" s="400" t="str">
        <f ca="1">+IF(OFFSET('Sanitation Data'!$D$29,0,10*ROW('Sanitation Data'!D82))="","",OFFSET('Sanitation Data'!$D$29,0,10*ROW('Sanitation Data'!D82)))</f>
        <v/>
      </c>
      <c r="CM88" s="400" t="str">
        <f ca="1">+IF(OFFSET('Sanitation Data'!$D$30,0,10*ROW('Sanitation Data'!D82))="","",OFFSET('Sanitation Data'!$D$30,0,10*ROW('Sanitation Data'!D82)))</f>
        <v/>
      </c>
      <c r="CN88" s="400" t="str">
        <f ca="1">+IF(OFFSET('Sanitation Data'!$D$31,0,10*ROW('Sanitation Data'!D82))="","",OFFSET('Sanitation Data'!$D$31,0,10*ROW('Sanitation Data'!D82)))</f>
        <v/>
      </c>
      <c r="CO88" s="400" t="str">
        <f ca="1">+IF(OFFSET('Sanitation Data'!$D$32,0,10*ROW('Sanitation Data'!D82))="","",OFFSET('Sanitation Data'!$D$32,0,10*ROW('Sanitation Data'!D82)))</f>
        <v/>
      </c>
      <c r="CP88" s="400" t="str">
        <f ca="1">+IF(OFFSET('Sanitation Data'!$E$28,0,10*ROW('Sanitation Data'!E82))="","",OFFSET('Sanitation Data'!$E$28,0,10*ROW('Sanitation Data'!E82)))</f>
        <v/>
      </c>
      <c r="CQ88" s="400" t="str">
        <f ca="1">+IF(OFFSET('Sanitation Data'!$E$29,0,10*ROW('Sanitation Data'!E82))="","",OFFSET('Sanitation Data'!$E$29,0,10*ROW('Sanitation Data'!E82)))</f>
        <v/>
      </c>
      <c r="CR88" s="400" t="str">
        <f ca="1">+IF(OFFSET('Sanitation Data'!$E$30,0,10*ROW('Sanitation Data'!E82))="","",OFFSET('Sanitation Data'!$E$30,0,10*ROW('Sanitation Data'!E82)))</f>
        <v/>
      </c>
      <c r="CS88" s="400" t="str">
        <f ca="1">+IF(OFFSET('Sanitation Data'!$E$31,0,10*ROW('Sanitation Data'!E82))="","",OFFSET('Sanitation Data'!$E$31,0,10*ROW('Sanitation Data'!E82)))</f>
        <v/>
      </c>
      <c r="CT88" s="400" t="str">
        <f ca="1">+IF(OFFSET('Sanitation Data'!$E$32,0,10*ROW('Sanitation Data'!E82))="","",OFFSET('Sanitation Data'!$E$32,0,10*ROW('Sanitation Data'!E82)))</f>
        <v/>
      </c>
      <c r="CU88" s="400" t="str">
        <f ca="1">+IF(OFFSET('Sanitation Data'!$F$28,0,10*ROW('Sanitation Data'!F82))="","",OFFSET('Sanitation Data'!$F$28,0,10*ROW('Sanitation Data'!F82)))</f>
        <v/>
      </c>
      <c r="CV88" s="400" t="str">
        <f ca="1">+IF(OFFSET('Sanitation Data'!$F$29,0,10*ROW('Sanitation Data'!F82))="","",OFFSET('Sanitation Data'!$F$29,0,10*ROW('Sanitation Data'!F82)))</f>
        <v/>
      </c>
      <c r="CW88" s="400" t="str">
        <f ca="1">+IF(OFFSET('Sanitation Data'!$F$30,0,10*ROW('Sanitation Data'!F82))="","",OFFSET('Sanitation Data'!$F$30,0,10*ROW('Sanitation Data'!F82)))</f>
        <v/>
      </c>
      <c r="CX88" s="400" t="str">
        <f ca="1">+IF(OFFSET('Sanitation Data'!$F$31,0,10*ROW('Sanitation Data'!F82))="","",OFFSET('Sanitation Data'!$F$31,0,10*ROW('Sanitation Data'!F82)))</f>
        <v/>
      </c>
      <c r="CY88" s="400" t="str">
        <f ca="1">+IF(OFFSET('Sanitation Data'!$F$32,0,10*ROW('Sanitation Data'!F82))="","",OFFSET('Sanitation Data'!$F$32,0,10*ROW('Sanitation Data'!F82)))</f>
        <v/>
      </c>
      <c r="CZ88" s="400" t="str">
        <f ca="1">+IF(OFFSET('Sanitation Data'!$G$28,0,10*ROW('Sanitation Data'!G82))="","",OFFSET('Sanitation Data'!$G$28,0,10*ROW('Sanitation Data'!G82)))</f>
        <v/>
      </c>
      <c r="DA88" s="400" t="str">
        <f ca="1">+IF(OFFSET('Sanitation Data'!$G$29,0,10*ROW('Sanitation Data'!G82))="","",OFFSET('Sanitation Data'!$G$29,0,10*ROW('Sanitation Data'!G82)))</f>
        <v/>
      </c>
      <c r="DB88" s="400" t="str">
        <f ca="1">+IF(OFFSET('Sanitation Data'!$G$30,0,10*ROW('Sanitation Data'!G82))="","",OFFSET('Sanitation Data'!$G$30,0,10*ROW('Sanitation Data'!G82)))</f>
        <v/>
      </c>
      <c r="DC88" s="400" t="str">
        <f ca="1">+IF(OFFSET('Sanitation Data'!$G$31,0,10*ROW('Sanitation Data'!G82))="","",OFFSET('Sanitation Data'!$G$31,0,10*ROW('Sanitation Data'!G82)))</f>
        <v/>
      </c>
      <c r="DD88" s="400" t="str">
        <f ca="1">+IF(OFFSET('Sanitation Data'!$G$32,0,10*ROW('Sanitation Data'!G82))="","",OFFSET('Sanitation Data'!$G$32,0,10*ROW('Sanitation Data'!G82)))</f>
        <v/>
      </c>
      <c r="DE88" s="400" t="str">
        <f ca="1">+IF(OFFSET('Sanitation Data'!$H$28,0,10*ROW('Sanitation Data'!H82))="","",OFFSET('Sanitation Data'!$H$28,0,10*ROW('Sanitation Data'!H82)))</f>
        <v/>
      </c>
      <c r="DF88" s="400" t="str">
        <f ca="1">+IF(OFFSET('Sanitation Data'!$H$29,0,10*ROW('Sanitation Data'!H82))="","",OFFSET('Sanitation Data'!$H$29,0,10*ROW('Sanitation Data'!H82)))</f>
        <v/>
      </c>
      <c r="DG88" s="400" t="str">
        <f ca="1">+IF(OFFSET('Sanitation Data'!$H$30,0,10*ROW('Sanitation Data'!H82))="","",OFFSET('Sanitation Data'!$H$30,0,10*ROW('Sanitation Data'!H82)))</f>
        <v/>
      </c>
      <c r="DH88" s="400" t="str">
        <f ca="1">+IF(OFFSET('Sanitation Data'!$H$31,0,10*ROW('Sanitation Data'!H82))="","",OFFSET('Sanitation Data'!$H$31,0,10*ROW('Sanitation Data'!H82)))</f>
        <v/>
      </c>
      <c r="DI88" s="400" t="str">
        <f ca="1">+IF(OFFSET('Sanitation Data'!$H$32,0,10*ROW('Sanitation Data'!H82))="","",OFFSET('Sanitation Data'!$H$32,0,10*ROW('Sanitation Data'!H82)))</f>
        <v/>
      </c>
      <c r="DJ88" s="400" t="str">
        <f ca="1">+IF(OFFSET('Sanitation Data'!$I$28,0,10*ROW('Sanitation Data'!I82))="","",OFFSET('Sanitation Data'!$I$28,0,10*ROW('Sanitation Data'!I82)))</f>
        <v/>
      </c>
      <c r="DK88" s="400" t="str">
        <f ca="1">+IF(OFFSET('Sanitation Data'!$I$29,0,10*ROW('Sanitation Data'!I82))="","",OFFSET('Sanitation Data'!$I$29,0,10*ROW('Sanitation Data'!I82)))</f>
        <v/>
      </c>
      <c r="DL88" s="400" t="str">
        <f ca="1">+IF(OFFSET('Sanitation Data'!$I$30,0,10*ROW('Sanitation Data'!I82))="","",OFFSET('Sanitation Data'!$I$30,0,10*ROW('Sanitation Data'!I82)))</f>
        <v/>
      </c>
      <c r="DM88" s="400" t="str">
        <f ca="1">+IF(OFFSET('Sanitation Data'!$I$31,0,10*ROW('Sanitation Data'!I82))="","",OFFSET('Sanitation Data'!$I$31,0,10*ROW('Sanitation Data'!I82)))</f>
        <v/>
      </c>
      <c r="DN88" s="400" t="str">
        <f ca="1">+IF(OFFSET('Sanitation Data'!$I$32,0,10*ROW('Sanitation Data'!I82))="","",OFFSET('Sanitation Data'!$I$32,0,10*ROW('Sanitation Data'!I82)))</f>
        <v/>
      </c>
      <c r="DO88" s="400" t="str">
        <f ca="1">+IF(OFFSET('Hygiene Data'!$D$11,0,10*ROW('Hygiene Data'!D82))="","",OFFSET('Hygiene Data'!$D$11,0,10*ROW('Hygiene Data'!D82)))</f>
        <v/>
      </c>
      <c r="DP88" s="400" t="str">
        <f ca="1">+IF(OFFSET('Hygiene Data'!$D$12,0,10*ROW('Hygiene Data'!D82))="","",OFFSET('Hygiene Data'!$D$12,0,10*ROW('Hygiene Data'!D82)))</f>
        <v/>
      </c>
      <c r="DQ88" s="400" t="str">
        <f ca="1">+IF(OFFSET('Hygiene Data'!$D$13,0,10*ROW('Hygiene Data'!D82))="","",OFFSET('Hygiene Data'!$D$13,0,10*ROW('Hygiene Data'!D82)))</f>
        <v/>
      </c>
      <c r="DR88" s="400" t="str">
        <f ca="1">+IF(OFFSET('Hygiene Data'!$E$11,0,10*ROW('Hygiene Data'!E82))="","",OFFSET('Hygiene Data'!$E$11,0,10*ROW('Hygiene Data'!E82)))</f>
        <v/>
      </c>
      <c r="DS88" s="400" t="str">
        <f ca="1">+IF(OFFSET('Hygiene Data'!$E$12,0,10*ROW('Hygiene Data'!E82))="","",OFFSET('Hygiene Data'!$E$12,0,10*ROW('Hygiene Data'!E82)))</f>
        <v/>
      </c>
      <c r="DT88" s="400" t="str">
        <f ca="1">+IF(OFFSET('Hygiene Data'!$E$13,0,10*ROW('Hygiene Data'!E82))="","",OFFSET('Hygiene Data'!$E$13,0,10*ROW('Hygiene Data'!E82)))</f>
        <v/>
      </c>
      <c r="DU88" s="400" t="str">
        <f ca="1">+IF(OFFSET('Hygiene Data'!$F$11,0,10*ROW('Hygiene Data'!F82))="","",OFFSET('Hygiene Data'!$F$11,0,10*ROW('Hygiene Data'!F82)))</f>
        <v/>
      </c>
      <c r="DV88" s="400" t="str">
        <f ca="1">+IF(OFFSET('Hygiene Data'!$F$12,0,10*ROW('Hygiene Data'!F82))="","",OFFSET('Hygiene Data'!$F$12,0,10*ROW('Hygiene Data'!F82)))</f>
        <v/>
      </c>
      <c r="DW88" s="400" t="str">
        <f ca="1">+IF(OFFSET('Hygiene Data'!$F$13,0,10*ROW('Hygiene Data'!F82))="","",OFFSET('Hygiene Data'!$F$13,0,10*ROW('Hygiene Data'!F82)))</f>
        <v/>
      </c>
      <c r="DX88" s="400" t="str">
        <f ca="1">+IF(OFFSET('Hygiene Data'!$G$11,0,10*ROW('Hygiene Data'!G82))="","",OFFSET('Hygiene Data'!$G$11,0,10*ROW('Hygiene Data'!G82)))</f>
        <v/>
      </c>
      <c r="DY88" s="400" t="str">
        <f ca="1">+IF(OFFSET('Hygiene Data'!$G$12,0,10*ROW('Hygiene Data'!G82))="","",OFFSET('Hygiene Data'!$G$12,0,10*ROW('Hygiene Data'!G82)))</f>
        <v/>
      </c>
      <c r="DZ88" s="400" t="str">
        <f ca="1">+IF(OFFSET('Hygiene Data'!$G$13,0,10*ROW('Hygiene Data'!G82))="","",OFFSET('Hygiene Data'!$G$13,0,10*ROW('Hygiene Data'!G82)))</f>
        <v/>
      </c>
      <c r="EA88" s="400" t="str">
        <f ca="1">+IF(OFFSET('Hygiene Data'!$H$11,0,10*ROW('Hygiene Data'!H82))="","",OFFSET('Hygiene Data'!$H$11,0,10*ROW('Hygiene Data'!H82)))</f>
        <v/>
      </c>
      <c r="EB88" s="400" t="str">
        <f ca="1">+IF(OFFSET('Hygiene Data'!$H$12,0,10*ROW('Hygiene Data'!H82))="","",OFFSET('Hygiene Data'!$H$12,0,10*ROW('Hygiene Data'!H82)))</f>
        <v/>
      </c>
      <c r="EC88" s="400" t="str">
        <f ca="1">+IF(OFFSET('Hygiene Data'!$H$13,0,10*ROW('Hygiene Data'!H82))="","",OFFSET('Hygiene Data'!$H$13,0,10*ROW('Hygiene Data'!H82)))</f>
        <v/>
      </c>
      <c r="ED88" s="400" t="str">
        <f ca="1">+IF(OFFSET('Hygiene Data'!$I$11,0,10*ROW('Hygiene Data'!I82))="","",OFFSET('Hygiene Data'!$I$11,0,10*ROW('Hygiene Data'!I82)))</f>
        <v/>
      </c>
      <c r="EE88" s="400" t="str">
        <f ca="1">+IF(OFFSET('Hygiene Data'!$I$12,0,10*ROW('Hygiene Data'!I82))="","",OFFSET('Hygiene Data'!$I$12,0,10*ROW('Hygiene Data'!I82)))</f>
        <v/>
      </c>
      <c r="EF88" s="400" t="str">
        <f ca="1">+IF(OFFSET('Hygiene Data'!$I$13,0,10*ROW('Hygiene Data'!I82))="","",OFFSET('Hygiene Data'!$I$13,0,10*ROW('Hygiene Data'!I82)))</f>
        <v/>
      </c>
    </row>
    <row r="89" spans="1:136" x14ac:dyDescent="0.25">
      <c r="A89" s="509" t="str">
        <f ca="1">+IF(OFFSET('Water Data'!$B$2,0,10*ROW('Water Data'!E83))="","",OFFSET('Water Data'!$B$2,0,10*ROW('Water Data'!E83)))</f>
        <v/>
      </c>
      <c r="B89" s="50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36" t="str">
        <f t="shared" ca="1" si="1"/>
        <v/>
      </c>
      <c r="D89" s="53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3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3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3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3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3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3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3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3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3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3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3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3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3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3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3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3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3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3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3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3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3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3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3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3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3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3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3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3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3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3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3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3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3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3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3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3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3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3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3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3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3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3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3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3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3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3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3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3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1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3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3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3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3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3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3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3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3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3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3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3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3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3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3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3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3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400" t="str">
        <f ca="1">+IF(OFFSET('Water Data'!$D$27,0,10*ROW('Water Data'!D83))="","",OFFSET('Water Data'!$D$27,0,10*ROW('Water Data'!D83)))</f>
        <v/>
      </c>
      <c r="BT89" s="400" t="str">
        <f ca="1">+IF(OFFSET('Water Data'!$D$28,0,10*ROW('Water Data'!D83))="","",OFFSET('Water Data'!$D$28,0,10*ROW('Water Data'!D83)))</f>
        <v/>
      </c>
      <c r="BU89" s="400" t="str">
        <f ca="1">+IF(OFFSET('Water Data'!$D$29,0,10*ROW('Water Data'!D83))="","",OFFSET('Water Data'!$D$29,0,10*ROW('Water Data'!D83)))</f>
        <v/>
      </c>
      <c r="BV89" s="400" t="str">
        <f ca="1">+IF(OFFSET('Water Data'!$E$27,0,10*ROW('Water Data'!E83))="","",OFFSET('Water Data'!$E$27,0,10*ROW('Water Data'!E83)))</f>
        <v/>
      </c>
      <c r="BW89" s="400" t="str">
        <f ca="1">+IF(OFFSET('Water Data'!$E$28,0,10*ROW('Water Data'!E83))="","",OFFSET('Water Data'!$E$28,0,10*ROW('Water Data'!E83)))</f>
        <v/>
      </c>
      <c r="BX89" s="400" t="str">
        <f ca="1">+IF(OFFSET('Water Data'!$E$29,0,10*ROW('Water Data'!E83))="","",OFFSET('Water Data'!$E$29,0,10*ROW('Water Data'!E83)))</f>
        <v/>
      </c>
      <c r="BY89" s="400" t="str">
        <f ca="1">+IF(OFFSET('Water Data'!$F$27,0,10*ROW('Water Data'!F83))="","",OFFSET('Water Data'!$F$27,0,10*ROW('Water Data'!F83)))</f>
        <v/>
      </c>
      <c r="BZ89" s="400" t="str">
        <f ca="1">+IF(OFFSET('Water Data'!$F$28,0,10*ROW('Water Data'!F83))="","",OFFSET('Water Data'!$F$28,0,10*ROW('Water Data'!F83)))</f>
        <v/>
      </c>
      <c r="CA89" s="400" t="str">
        <f ca="1">+IF(OFFSET('Water Data'!$F$29,0,10*ROW('Water Data'!F83))="","",OFFSET('Water Data'!$F$29,0,10*ROW('Water Data'!F83)))</f>
        <v/>
      </c>
      <c r="CB89" s="400" t="str">
        <f ca="1">+IF(OFFSET('Water Data'!$G$27,0,10*ROW('Water Data'!G83))="","",OFFSET('Water Data'!$G$27,0,10*ROW('Water Data'!G83)))</f>
        <v/>
      </c>
      <c r="CC89" s="400" t="str">
        <f ca="1">+IF(OFFSET('Water Data'!$G$28,0,10*ROW('Water Data'!G83))="","",OFFSET('Water Data'!$G$28,0,10*ROW('Water Data'!G83)))</f>
        <v/>
      </c>
      <c r="CD89" s="400" t="str">
        <f ca="1">+IF(OFFSET('Water Data'!$G$29,0,10*ROW('Water Data'!G83))="","",OFFSET('Water Data'!$G$29,0,10*ROW('Water Data'!G83)))</f>
        <v/>
      </c>
      <c r="CE89" s="400" t="str">
        <f ca="1">+IF(OFFSET('Water Data'!$H$27,0,10*ROW('Water Data'!H83))="","",OFFSET('Water Data'!$H$27,0,10*ROW('Water Data'!H83)))</f>
        <v/>
      </c>
      <c r="CF89" s="400" t="str">
        <f ca="1">+IF(OFFSET('Water Data'!$H$28,0,10*ROW('Water Data'!H83))="","",OFFSET('Water Data'!$H$28,0,10*ROW('Water Data'!H83)))</f>
        <v/>
      </c>
      <c r="CG89" s="400" t="str">
        <f ca="1">+IF(OFFSET('Water Data'!$H$29,0,10*ROW('Water Data'!H83))="","",OFFSET('Water Data'!$H$29,0,10*ROW('Water Data'!H83)))</f>
        <v/>
      </c>
      <c r="CH89" s="400" t="str">
        <f ca="1">+IF(OFFSET('Water Data'!$I$27,0,10*ROW('Water Data'!I83))="","",OFFSET('Water Data'!$I$27,0,10*ROW('Water Data'!I83)))</f>
        <v/>
      </c>
      <c r="CI89" s="400" t="str">
        <f ca="1">+IF(OFFSET('Water Data'!$I$28,0,10*ROW('Water Data'!I83))="","",OFFSET('Water Data'!$I$28,0,10*ROW('Water Data'!I83)))</f>
        <v/>
      </c>
      <c r="CJ89" s="400" t="str">
        <f ca="1">+IF(OFFSET('Water Data'!$I$29,0,10*ROW('Water Data'!I83))="","",OFFSET('Water Data'!$I$29,0,10*ROW('Water Data'!I83)))</f>
        <v/>
      </c>
      <c r="CK89" s="400" t="str">
        <f ca="1">+IF(OFFSET('Sanitation Data'!$D$28,0,10*ROW('Sanitation Data'!D83))="","",OFFSET('Sanitation Data'!$D$28,0,10*ROW('Sanitation Data'!D83)))</f>
        <v/>
      </c>
      <c r="CL89" s="400" t="str">
        <f ca="1">+IF(OFFSET('Sanitation Data'!$D$29,0,10*ROW('Sanitation Data'!D83))="","",OFFSET('Sanitation Data'!$D$29,0,10*ROW('Sanitation Data'!D83)))</f>
        <v/>
      </c>
      <c r="CM89" s="400" t="str">
        <f ca="1">+IF(OFFSET('Sanitation Data'!$D$30,0,10*ROW('Sanitation Data'!D83))="","",OFFSET('Sanitation Data'!$D$30,0,10*ROW('Sanitation Data'!D83)))</f>
        <v/>
      </c>
      <c r="CN89" s="400" t="str">
        <f ca="1">+IF(OFFSET('Sanitation Data'!$D$31,0,10*ROW('Sanitation Data'!D83))="","",OFFSET('Sanitation Data'!$D$31,0,10*ROW('Sanitation Data'!D83)))</f>
        <v/>
      </c>
      <c r="CO89" s="400" t="str">
        <f ca="1">+IF(OFFSET('Sanitation Data'!$D$32,0,10*ROW('Sanitation Data'!D83))="","",OFFSET('Sanitation Data'!$D$32,0,10*ROW('Sanitation Data'!D83)))</f>
        <v/>
      </c>
      <c r="CP89" s="400" t="str">
        <f ca="1">+IF(OFFSET('Sanitation Data'!$E$28,0,10*ROW('Sanitation Data'!E83))="","",OFFSET('Sanitation Data'!$E$28,0,10*ROW('Sanitation Data'!E83)))</f>
        <v/>
      </c>
      <c r="CQ89" s="400" t="str">
        <f ca="1">+IF(OFFSET('Sanitation Data'!$E$29,0,10*ROW('Sanitation Data'!E83))="","",OFFSET('Sanitation Data'!$E$29,0,10*ROW('Sanitation Data'!E83)))</f>
        <v/>
      </c>
      <c r="CR89" s="400" t="str">
        <f ca="1">+IF(OFFSET('Sanitation Data'!$E$30,0,10*ROW('Sanitation Data'!E83))="","",OFFSET('Sanitation Data'!$E$30,0,10*ROW('Sanitation Data'!E83)))</f>
        <v/>
      </c>
      <c r="CS89" s="400" t="str">
        <f ca="1">+IF(OFFSET('Sanitation Data'!$E$31,0,10*ROW('Sanitation Data'!E83))="","",OFFSET('Sanitation Data'!$E$31,0,10*ROW('Sanitation Data'!E83)))</f>
        <v/>
      </c>
      <c r="CT89" s="400" t="str">
        <f ca="1">+IF(OFFSET('Sanitation Data'!$E$32,0,10*ROW('Sanitation Data'!E83))="","",OFFSET('Sanitation Data'!$E$32,0,10*ROW('Sanitation Data'!E83)))</f>
        <v/>
      </c>
      <c r="CU89" s="400" t="str">
        <f ca="1">+IF(OFFSET('Sanitation Data'!$F$28,0,10*ROW('Sanitation Data'!F83))="","",OFFSET('Sanitation Data'!$F$28,0,10*ROW('Sanitation Data'!F83)))</f>
        <v/>
      </c>
      <c r="CV89" s="400" t="str">
        <f ca="1">+IF(OFFSET('Sanitation Data'!$F$29,0,10*ROW('Sanitation Data'!F83))="","",OFFSET('Sanitation Data'!$F$29,0,10*ROW('Sanitation Data'!F83)))</f>
        <v/>
      </c>
      <c r="CW89" s="400" t="str">
        <f ca="1">+IF(OFFSET('Sanitation Data'!$F$30,0,10*ROW('Sanitation Data'!F83))="","",OFFSET('Sanitation Data'!$F$30,0,10*ROW('Sanitation Data'!F83)))</f>
        <v/>
      </c>
      <c r="CX89" s="400" t="str">
        <f ca="1">+IF(OFFSET('Sanitation Data'!$F$31,0,10*ROW('Sanitation Data'!F83))="","",OFFSET('Sanitation Data'!$F$31,0,10*ROW('Sanitation Data'!F83)))</f>
        <v/>
      </c>
      <c r="CY89" s="400" t="str">
        <f ca="1">+IF(OFFSET('Sanitation Data'!$F$32,0,10*ROW('Sanitation Data'!F83))="","",OFFSET('Sanitation Data'!$F$32,0,10*ROW('Sanitation Data'!F83)))</f>
        <v/>
      </c>
      <c r="CZ89" s="400" t="str">
        <f ca="1">+IF(OFFSET('Sanitation Data'!$G$28,0,10*ROW('Sanitation Data'!G83))="","",OFFSET('Sanitation Data'!$G$28,0,10*ROW('Sanitation Data'!G83)))</f>
        <v/>
      </c>
      <c r="DA89" s="400" t="str">
        <f ca="1">+IF(OFFSET('Sanitation Data'!$G$29,0,10*ROW('Sanitation Data'!G83))="","",OFFSET('Sanitation Data'!$G$29,0,10*ROW('Sanitation Data'!G83)))</f>
        <v/>
      </c>
      <c r="DB89" s="400" t="str">
        <f ca="1">+IF(OFFSET('Sanitation Data'!$G$30,0,10*ROW('Sanitation Data'!G83))="","",OFFSET('Sanitation Data'!$G$30,0,10*ROW('Sanitation Data'!G83)))</f>
        <v/>
      </c>
      <c r="DC89" s="400" t="str">
        <f ca="1">+IF(OFFSET('Sanitation Data'!$G$31,0,10*ROW('Sanitation Data'!G83))="","",OFFSET('Sanitation Data'!$G$31,0,10*ROW('Sanitation Data'!G83)))</f>
        <v/>
      </c>
      <c r="DD89" s="400" t="str">
        <f ca="1">+IF(OFFSET('Sanitation Data'!$G$32,0,10*ROW('Sanitation Data'!G83))="","",OFFSET('Sanitation Data'!$G$32,0,10*ROW('Sanitation Data'!G83)))</f>
        <v/>
      </c>
      <c r="DE89" s="400" t="str">
        <f ca="1">+IF(OFFSET('Sanitation Data'!$H$28,0,10*ROW('Sanitation Data'!H83))="","",OFFSET('Sanitation Data'!$H$28,0,10*ROW('Sanitation Data'!H83)))</f>
        <v/>
      </c>
      <c r="DF89" s="400" t="str">
        <f ca="1">+IF(OFFSET('Sanitation Data'!$H$29,0,10*ROW('Sanitation Data'!H83))="","",OFFSET('Sanitation Data'!$H$29,0,10*ROW('Sanitation Data'!H83)))</f>
        <v/>
      </c>
      <c r="DG89" s="400" t="str">
        <f ca="1">+IF(OFFSET('Sanitation Data'!$H$30,0,10*ROW('Sanitation Data'!H83))="","",OFFSET('Sanitation Data'!$H$30,0,10*ROW('Sanitation Data'!H83)))</f>
        <v/>
      </c>
      <c r="DH89" s="400" t="str">
        <f ca="1">+IF(OFFSET('Sanitation Data'!$H$31,0,10*ROW('Sanitation Data'!H83))="","",OFFSET('Sanitation Data'!$H$31,0,10*ROW('Sanitation Data'!H83)))</f>
        <v/>
      </c>
      <c r="DI89" s="400" t="str">
        <f ca="1">+IF(OFFSET('Sanitation Data'!$H$32,0,10*ROW('Sanitation Data'!H83))="","",OFFSET('Sanitation Data'!$H$32,0,10*ROW('Sanitation Data'!H83)))</f>
        <v/>
      </c>
      <c r="DJ89" s="400" t="str">
        <f ca="1">+IF(OFFSET('Sanitation Data'!$I$28,0,10*ROW('Sanitation Data'!I83))="","",OFFSET('Sanitation Data'!$I$28,0,10*ROW('Sanitation Data'!I83)))</f>
        <v/>
      </c>
      <c r="DK89" s="400" t="str">
        <f ca="1">+IF(OFFSET('Sanitation Data'!$I$29,0,10*ROW('Sanitation Data'!I83))="","",OFFSET('Sanitation Data'!$I$29,0,10*ROW('Sanitation Data'!I83)))</f>
        <v/>
      </c>
      <c r="DL89" s="400" t="str">
        <f ca="1">+IF(OFFSET('Sanitation Data'!$I$30,0,10*ROW('Sanitation Data'!I83))="","",OFFSET('Sanitation Data'!$I$30,0,10*ROW('Sanitation Data'!I83)))</f>
        <v/>
      </c>
      <c r="DM89" s="400" t="str">
        <f ca="1">+IF(OFFSET('Sanitation Data'!$I$31,0,10*ROW('Sanitation Data'!I83))="","",OFFSET('Sanitation Data'!$I$31,0,10*ROW('Sanitation Data'!I83)))</f>
        <v/>
      </c>
      <c r="DN89" s="400" t="str">
        <f ca="1">+IF(OFFSET('Sanitation Data'!$I$32,0,10*ROW('Sanitation Data'!I83))="","",OFFSET('Sanitation Data'!$I$32,0,10*ROW('Sanitation Data'!I83)))</f>
        <v/>
      </c>
      <c r="DO89" s="400" t="str">
        <f ca="1">+IF(OFFSET('Hygiene Data'!$D$11,0,10*ROW('Hygiene Data'!D83))="","",OFFSET('Hygiene Data'!$D$11,0,10*ROW('Hygiene Data'!D83)))</f>
        <v/>
      </c>
      <c r="DP89" s="400" t="str">
        <f ca="1">+IF(OFFSET('Hygiene Data'!$D$12,0,10*ROW('Hygiene Data'!D83))="","",OFFSET('Hygiene Data'!$D$12,0,10*ROW('Hygiene Data'!D83)))</f>
        <v/>
      </c>
      <c r="DQ89" s="400" t="str">
        <f ca="1">+IF(OFFSET('Hygiene Data'!$D$13,0,10*ROW('Hygiene Data'!D83))="","",OFFSET('Hygiene Data'!$D$13,0,10*ROW('Hygiene Data'!D83)))</f>
        <v/>
      </c>
      <c r="DR89" s="400" t="str">
        <f ca="1">+IF(OFFSET('Hygiene Data'!$E$11,0,10*ROW('Hygiene Data'!E83))="","",OFFSET('Hygiene Data'!$E$11,0,10*ROW('Hygiene Data'!E83)))</f>
        <v/>
      </c>
      <c r="DS89" s="400" t="str">
        <f ca="1">+IF(OFFSET('Hygiene Data'!$E$12,0,10*ROW('Hygiene Data'!E83))="","",OFFSET('Hygiene Data'!$E$12,0,10*ROW('Hygiene Data'!E83)))</f>
        <v/>
      </c>
      <c r="DT89" s="400" t="str">
        <f ca="1">+IF(OFFSET('Hygiene Data'!$E$13,0,10*ROW('Hygiene Data'!E83))="","",OFFSET('Hygiene Data'!$E$13,0,10*ROW('Hygiene Data'!E83)))</f>
        <v/>
      </c>
      <c r="DU89" s="400" t="str">
        <f ca="1">+IF(OFFSET('Hygiene Data'!$F$11,0,10*ROW('Hygiene Data'!F83))="","",OFFSET('Hygiene Data'!$F$11,0,10*ROW('Hygiene Data'!F83)))</f>
        <v/>
      </c>
      <c r="DV89" s="400" t="str">
        <f ca="1">+IF(OFFSET('Hygiene Data'!$F$12,0,10*ROW('Hygiene Data'!F83))="","",OFFSET('Hygiene Data'!$F$12,0,10*ROW('Hygiene Data'!F83)))</f>
        <v/>
      </c>
      <c r="DW89" s="400" t="str">
        <f ca="1">+IF(OFFSET('Hygiene Data'!$F$13,0,10*ROW('Hygiene Data'!F83))="","",OFFSET('Hygiene Data'!$F$13,0,10*ROW('Hygiene Data'!F83)))</f>
        <v/>
      </c>
      <c r="DX89" s="400" t="str">
        <f ca="1">+IF(OFFSET('Hygiene Data'!$G$11,0,10*ROW('Hygiene Data'!G83))="","",OFFSET('Hygiene Data'!$G$11,0,10*ROW('Hygiene Data'!G83)))</f>
        <v/>
      </c>
      <c r="DY89" s="400" t="str">
        <f ca="1">+IF(OFFSET('Hygiene Data'!$G$12,0,10*ROW('Hygiene Data'!G83))="","",OFFSET('Hygiene Data'!$G$12,0,10*ROW('Hygiene Data'!G83)))</f>
        <v/>
      </c>
      <c r="DZ89" s="400" t="str">
        <f ca="1">+IF(OFFSET('Hygiene Data'!$G$13,0,10*ROW('Hygiene Data'!G83))="","",OFFSET('Hygiene Data'!$G$13,0,10*ROW('Hygiene Data'!G83)))</f>
        <v/>
      </c>
      <c r="EA89" s="400" t="str">
        <f ca="1">+IF(OFFSET('Hygiene Data'!$H$11,0,10*ROW('Hygiene Data'!H83))="","",OFFSET('Hygiene Data'!$H$11,0,10*ROW('Hygiene Data'!H83)))</f>
        <v/>
      </c>
      <c r="EB89" s="400" t="str">
        <f ca="1">+IF(OFFSET('Hygiene Data'!$H$12,0,10*ROW('Hygiene Data'!H83))="","",OFFSET('Hygiene Data'!$H$12,0,10*ROW('Hygiene Data'!H83)))</f>
        <v/>
      </c>
      <c r="EC89" s="400" t="str">
        <f ca="1">+IF(OFFSET('Hygiene Data'!$H$13,0,10*ROW('Hygiene Data'!H83))="","",OFFSET('Hygiene Data'!$H$13,0,10*ROW('Hygiene Data'!H83)))</f>
        <v/>
      </c>
      <c r="ED89" s="400" t="str">
        <f ca="1">+IF(OFFSET('Hygiene Data'!$I$11,0,10*ROW('Hygiene Data'!I83))="","",OFFSET('Hygiene Data'!$I$11,0,10*ROW('Hygiene Data'!I83)))</f>
        <v/>
      </c>
      <c r="EE89" s="400" t="str">
        <f ca="1">+IF(OFFSET('Hygiene Data'!$I$12,0,10*ROW('Hygiene Data'!I83))="","",OFFSET('Hygiene Data'!$I$12,0,10*ROW('Hygiene Data'!I83)))</f>
        <v/>
      </c>
      <c r="EF89" s="400" t="str">
        <f ca="1">+IF(OFFSET('Hygiene Data'!$I$13,0,10*ROW('Hygiene Data'!I83))="","",OFFSET('Hygiene Data'!$I$13,0,10*ROW('Hygiene Data'!I83)))</f>
        <v/>
      </c>
    </row>
    <row r="90" spans="1:136" x14ac:dyDescent="0.25">
      <c r="A90" s="509" t="str">
        <f ca="1">+IF(OFFSET('Water Data'!$B$2,0,10*ROW('Water Data'!E84))="","",OFFSET('Water Data'!$B$2,0,10*ROW('Water Data'!E84)))</f>
        <v/>
      </c>
      <c r="B90" s="50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36" t="str">
        <f t="shared" ca="1" si="1"/>
        <v/>
      </c>
      <c r="D90" s="53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3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3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3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3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3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3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3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3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3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3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3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3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3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3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3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3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3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3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3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3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3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3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3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3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3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3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3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3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3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3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3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3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3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3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3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3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3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3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3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3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3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3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3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3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3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3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3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3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1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3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3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3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3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3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3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3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3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3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3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3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3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3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3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3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3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400" t="str">
        <f ca="1">+IF(OFFSET('Water Data'!$D$27,0,10*ROW('Water Data'!D84))="","",OFFSET('Water Data'!$D$27,0,10*ROW('Water Data'!D84)))</f>
        <v/>
      </c>
      <c r="BT90" s="400" t="str">
        <f ca="1">+IF(OFFSET('Water Data'!$D$28,0,10*ROW('Water Data'!D84))="","",OFFSET('Water Data'!$D$28,0,10*ROW('Water Data'!D84)))</f>
        <v/>
      </c>
      <c r="BU90" s="400" t="str">
        <f ca="1">+IF(OFFSET('Water Data'!$D$29,0,10*ROW('Water Data'!D84))="","",OFFSET('Water Data'!$D$29,0,10*ROW('Water Data'!D84)))</f>
        <v/>
      </c>
      <c r="BV90" s="400" t="str">
        <f ca="1">+IF(OFFSET('Water Data'!$E$27,0,10*ROW('Water Data'!E84))="","",OFFSET('Water Data'!$E$27,0,10*ROW('Water Data'!E84)))</f>
        <v/>
      </c>
      <c r="BW90" s="400" t="str">
        <f ca="1">+IF(OFFSET('Water Data'!$E$28,0,10*ROW('Water Data'!E84))="","",OFFSET('Water Data'!$E$28,0,10*ROW('Water Data'!E84)))</f>
        <v/>
      </c>
      <c r="BX90" s="400" t="str">
        <f ca="1">+IF(OFFSET('Water Data'!$E$29,0,10*ROW('Water Data'!E84))="","",OFFSET('Water Data'!$E$29,0,10*ROW('Water Data'!E84)))</f>
        <v/>
      </c>
      <c r="BY90" s="400" t="str">
        <f ca="1">+IF(OFFSET('Water Data'!$F$27,0,10*ROW('Water Data'!F84))="","",OFFSET('Water Data'!$F$27,0,10*ROW('Water Data'!F84)))</f>
        <v/>
      </c>
      <c r="BZ90" s="400" t="str">
        <f ca="1">+IF(OFFSET('Water Data'!$F$28,0,10*ROW('Water Data'!F84))="","",OFFSET('Water Data'!$F$28,0,10*ROW('Water Data'!F84)))</f>
        <v/>
      </c>
      <c r="CA90" s="400" t="str">
        <f ca="1">+IF(OFFSET('Water Data'!$F$29,0,10*ROW('Water Data'!F84))="","",OFFSET('Water Data'!$F$29,0,10*ROW('Water Data'!F84)))</f>
        <v/>
      </c>
      <c r="CB90" s="400" t="str">
        <f ca="1">+IF(OFFSET('Water Data'!$G$27,0,10*ROW('Water Data'!G84))="","",OFFSET('Water Data'!$G$27,0,10*ROW('Water Data'!G84)))</f>
        <v/>
      </c>
      <c r="CC90" s="400" t="str">
        <f ca="1">+IF(OFFSET('Water Data'!$G$28,0,10*ROW('Water Data'!G84))="","",OFFSET('Water Data'!$G$28,0,10*ROW('Water Data'!G84)))</f>
        <v/>
      </c>
      <c r="CD90" s="400" t="str">
        <f ca="1">+IF(OFFSET('Water Data'!$G$29,0,10*ROW('Water Data'!G84))="","",OFFSET('Water Data'!$G$29,0,10*ROW('Water Data'!G84)))</f>
        <v/>
      </c>
      <c r="CE90" s="400" t="str">
        <f ca="1">+IF(OFFSET('Water Data'!$H$27,0,10*ROW('Water Data'!H84))="","",OFFSET('Water Data'!$H$27,0,10*ROW('Water Data'!H84)))</f>
        <v/>
      </c>
      <c r="CF90" s="400" t="str">
        <f ca="1">+IF(OFFSET('Water Data'!$H$28,0,10*ROW('Water Data'!H84))="","",OFFSET('Water Data'!$H$28,0,10*ROW('Water Data'!H84)))</f>
        <v/>
      </c>
      <c r="CG90" s="400" t="str">
        <f ca="1">+IF(OFFSET('Water Data'!$H$29,0,10*ROW('Water Data'!H84))="","",OFFSET('Water Data'!$H$29,0,10*ROW('Water Data'!H84)))</f>
        <v/>
      </c>
      <c r="CH90" s="400" t="str">
        <f ca="1">+IF(OFFSET('Water Data'!$I$27,0,10*ROW('Water Data'!I84))="","",OFFSET('Water Data'!$I$27,0,10*ROW('Water Data'!I84)))</f>
        <v/>
      </c>
      <c r="CI90" s="400" t="str">
        <f ca="1">+IF(OFFSET('Water Data'!$I$28,0,10*ROW('Water Data'!I84))="","",OFFSET('Water Data'!$I$28,0,10*ROW('Water Data'!I84)))</f>
        <v/>
      </c>
      <c r="CJ90" s="400" t="str">
        <f ca="1">+IF(OFFSET('Water Data'!$I$29,0,10*ROW('Water Data'!I84))="","",OFFSET('Water Data'!$I$29,0,10*ROW('Water Data'!I84)))</f>
        <v/>
      </c>
      <c r="CK90" s="400" t="str">
        <f ca="1">+IF(OFFSET('Sanitation Data'!$D$28,0,10*ROW('Sanitation Data'!D84))="","",OFFSET('Sanitation Data'!$D$28,0,10*ROW('Sanitation Data'!D84)))</f>
        <v/>
      </c>
      <c r="CL90" s="400" t="str">
        <f ca="1">+IF(OFFSET('Sanitation Data'!$D$29,0,10*ROW('Sanitation Data'!D84))="","",OFFSET('Sanitation Data'!$D$29,0,10*ROW('Sanitation Data'!D84)))</f>
        <v/>
      </c>
      <c r="CM90" s="400" t="str">
        <f ca="1">+IF(OFFSET('Sanitation Data'!$D$30,0,10*ROW('Sanitation Data'!D84))="","",OFFSET('Sanitation Data'!$D$30,0,10*ROW('Sanitation Data'!D84)))</f>
        <v/>
      </c>
      <c r="CN90" s="400" t="str">
        <f ca="1">+IF(OFFSET('Sanitation Data'!$D$31,0,10*ROW('Sanitation Data'!D84))="","",OFFSET('Sanitation Data'!$D$31,0,10*ROW('Sanitation Data'!D84)))</f>
        <v/>
      </c>
      <c r="CO90" s="400" t="str">
        <f ca="1">+IF(OFFSET('Sanitation Data'!$D$32,0,10*ROW('Sanitation Data'!D84))="","",OFFSET('Sanitation Data'!$D$32,0,10*ROW('Sanitation Data'!D84)))</f>
        <v/>
      </c>
      <c r="CP90" s="400" t="str">
        <f ca="1">+IF(OFFSET('Sanitation Data'!$E$28,0,10*ROW('Sanitation Data'!E84))="","",OFFSET('Sanitation Data'!$E$28,0,10*ROW('Sanitation Data'!E84)))</f>
        <v/>
      </c>
      <c r="CQ90" s="400" t="str">
        <f ca="1">+IF(OFFSET('Sanitation Data'!$E$29,0,10*ROW('Sanitation Data'!E84))="","",OFFSET('Sanitation Data'!$E$29,0,10*ROW('Sanitation Data'!E84)))</f>
        <v/>
      </c>
      <c r="CR90" s="400" t="str">
        <f ca="1">+IF(OFFSET('Sanitation Data'!$E$30,0,10*ROW('Sanitation Data'!E84))="","",OFFSET('Sanitation Data'!$E$30,0,10*ROW('Sanitation Data'!E84)))</f>
        <v/>
      </c>
      <c r="CS90" s="400" t="str">
        <f ca="1">+IF(OFFSET('Sanitation Data'!$E$31,0,10*ROW('Sanitation Data'!E84))="","",OFFSET('Sanitation Data'!$E$31,0,10*ROW('Sanitation Data'!E84)))</f>
        <v/>
      </c>
      <c r="CT90" s="400" t="str">
        <f ca="1">+IF(OFFSET('Sanitation Data'!$E$32,0,10*ROW('Sanitation Data'!E84))="","",OFFSET('Sanitation Data'!$E$32,0,10*ROW('Sanitation Data'!E84)))</f>
        <v/>
      </c>
      <c r="CU90" s="400" t="str">
        <f ca="1">+IF(OFFSET('Sanitation Data'!$F$28,0,10*ROW('Sanitation Data'!F84))="","",OFFSET('Sanitation Data'!$F$28,0,10*ROW('Sanitation Data'!F84)))</f>
        <v/>
      </c>
      <c r="CV90" s="400" t="str">
        <f ca="1">+IF(OFFSET('Sanitation Data'!$F$29,0,10*ROW('Sanitation Data'!F84))="","",OFFSET('Sanitation Data'!$F$29,0,10*ROW('Sanitation Data'!F84)))</f>
        <v/>
      </c>
      <c r="CW90" s="400" t="str">
        <f ca="1">+IF(OFFSET('Sanitation Data'!$F$30,0,10*ROW('Sanitation Data'!F84))="","",OFFSET('Sanitation Data'!$F$30,0,10*ROW('Sanitation Data'!F84)))</f>
        <v/>
      </c>
      <c r="CX90" s="400" t="str">
        <f ca="1">+IF(OFFSET('Sanitation Data'!$F$31,0,10*ROW('Sanitation Data'!F84))="","",OFFSET('Sanitation Data'!$F$31,0,10*ROW('Sanitation Data'!F84)))</f>
        <v/>
      </c>
      <c r="CY90" s="400" t="str">
        <f ca="1">+IF(OFFSET('Sanitation Data'!$F$32,0,10*ROW('Sanitation Data'!F84))="","",OFFSET('Sanitation Data'!$F$32,0,10*ROW('Sanitation Data'!F84)))</f>
        <v/>
      </c>
      <c r="CZ90" s="400" t="str">
        <f ca="1">+IF(OFFSET('Sanitation Data'!$G$28,0,10*ROW('Sanitation Data'!G84))="","",OFFSET('Sanitation Data'!$G$28,0,10*ROW('Sanitation Data'!G84)))</f>
        <v/>
      </c>
      <c r="DA90" s="400" t="str">
        <f ca="1">+IF(OFFSET('Sanitation Data'!$G$29,0,10*ROW('Sanitation Data'!G84))="","",OFFSET('Sanitation Data'!$G$29,0,10*ROW('Sanitation Data'!G84)))</f>
        <v/>
      </c>
      <c r="DB90" s="400" t="str">
        <f ca="1">+IF(OFFSET('Sanitation Data'!$G$30,0,10*ROW('Sanitation Data'!G84))="","",OFFSET('Sanitation Data'!$G$30,0,10*ROW('Sanitation Data'!G84)))</f>
        <v/>
      </c>
      <c r="DC90" s="400" t="str">
        <f ca="1">+IF(OFFSET('Sanitation Data'!$G$31,0,10*ROW('Sanitation Data'!G84))="","",OFFSET('Sanitation Data'!$G$31,0,10*ROW('Sanitation Data'!G84)))</f>
        <v/>
      </c>
      <c r="DD90" s="400" t="str">
        <f ca="1">+IF(OFFSET('Sanitation Data'!$G$32,0,10*ROW('Sanitation Data'!G84))="","",OFFSET('Sanitation Data'!$G$32,0,10*ROW('Sanitation Data'!G84)))</f>
        <v/>
      </c>
      <c r="DE90" s="400" t="str">
        <f ca="1">+IF(OFFSET('Sanitation Data'!$H$28,0,10*ROW('Sanitation Data'!H84))="","",OFFSET('Sanitation Data'!$H$28,0,10*ROW('Sanitation Data'!H84)))</f>
        <v/>
      </c>
      <c r="DF90" s="400" t="str">
        <f ca="1">+IF(OFFSET('Sanitation Data'!$H$29,0,10*ROW('Sanitation Data'!H84))="","",OFFSET('Sanitation Data'!$H$29,0,10*ROW('Sanitation Data'!H84)))</f>
        <v/>
      </c>
      <c r="DG90" s="400" t="str">
        <f ca="1">+IF(OFFSET('Sanitation Data'!$H$30,0,10*ROW('Sanitation Data'!H84))="","",OFFSET('Sanitation Data'!$H$30,0,10*ROW('Sanitation Data'!H84)))</f>
        <v/>
      </c>
      <c r="DH90" s="400" t="str">
        <f ca="1">+IF(OFFSET('Sanitation Data'!$H$31,0,10*ROW('Sanitation Data'!H84))="","",OFFSET('Sanitation Data'!$H$31,0,10*ROW('Sanitation Data'!H84)))</f>
        <v/>
      </c>
      <c r="DI90" s="400" t="str">
        <f ca="1">+IF(OFFSET('Sanitation Data'!$H$32,0,10*ROW('Sanitation Data'!H84))="","",OFFSET('Sanitation Data'!$H$32,0,10*ROW('Sanitation Data'!H84)))</f>
        <v/>
      </c>
      <c r="DJ90" s="400" t="str">
        <f ca="1">+IF(OFFSET('Sanitation Data'!$I$28,0,10*ROW('Sanitation Data'!I84))="","",OFFSET('Sanitation Data'!$I$28,0,10*ROW('Sanitation Data'!I84)))</f>
        <v/>
      </c>
      <c r="DK90" s="400" t="str">
        <f ca="1">+IF(OFFSET('Sanitation Data'!$I$29,0,10*ROW('Sanitation Data'!I84))="","",OFFSET('Sanitation Data'!$I$29,0,10*ROW('Sanitation Data'!I84)))</f>
        <v/>
      </c>
      <c r="DL90" s="400" t="str">
        <f ca="1">+IF(OFFSET('Sanitation Data'!$I$30,0,10*ROW('Sanitation Data'!I84))="","",OFFSET('Sanitation Data'!$I$30,0,10*ROW('Sanitation Data'!I84)))</f>
        <v/>
      </c>
      <c r="DM90" s="400" t="str">
        <f ca="1">+IF(OFFSET('Sanitation Data'!$I$31,0,10*ROW('Sanitation Data'!I84))="","",OFFSET('Sanitation Data'!$I$31,0,10*ROW('Sanitation Data'!I84)))</f>
        <v/>
      </c>
      <c r="DN90" s="400" t="str">
        <f ca="1">+IF(OFFSET('Sanitation Data'!$I$32,0,10*ROW('Sanitation Data'!I84))="","",OFFSET('Sanitation Data'!$I$32,0,10*ROW('Sanitation Data'!I84)))</f>
        <v/>
      </c>
      <c r="DO90" s="400" t="str">
        <f ca="1">+IF(OFFSET('Hygiene Data'!$D$11,0,10*ROW('Hygiene Data'!D84))="","",OFFSET('Hygiene Data'!$D$11,0,10*ROW('Hygiene Data'!D84)))</f>
        <v/>
      </c>
      <c r="DP90" s="400" t="str">
        <f ca="1">+IF(OFFSET('Hygiene Data'!$D$12,0,10*ROW('Hygiene Data'!D84))="","",OFFSET('Hygiene Data'!$D$12,0,10*ROW('Hygiene Data'!D84)))</f>
        <v/>
      </c>
      <c r="DQ90" s="400" t="str">
        <f ca="1">+IF(OFFSET('Hygiene Data'!$D$13,0,10*ROW('Hygiene Data'!D84))="","",OFFSET('Hygiene Data'!$D$13,0,10*ROW('Hygiene Data'!D84)))</f>
        <v/>
      </c>
      <c r="DR90" s="400" t="str">
        <f ca="1">+IF(OFFSET('Hygiene Data'!$E$11,0,10*ROW('Hygiene Data'!E84))="","",OFFSET('Hygiene Data'!$E$11,0,10*ROW('Hygiene Data'!E84)))</f>
        <v/>
      </c>
      <c r="DS90" s="400" t="str">
        <f ca="1">+IF(OFFSET('Hygiene Data'!$E$12,0,10*ROW('Hygiene Data'!E84))="","",OFFSET('Hygiene Data'!$E$12,0,10*ROW('Hygiene Data'!E84)))</f>
        <v/>
      </c>
      <c r="DT90" s="400" t="str">
        <f ca="1">+IF(OFFSET('Hygiene Data'!$E$13,0,10*ROW('Hygiene Data'!E84))="","",OFFSET('Hygiene Data'!$E$13,0,10*ROW('Hygiene Data'!E84)))</f>
        <v/>
      </c>
      <c r="DU90" s="400" t="str">
        <f ca="1">+IF(OFFSET('Hygiene Data'!$F$11,0,10*ROW('Hygiene Data'!F84))="","",OFFSET('Hygiene Data'!$F$11,0,10*ROW('Hygiene Data'!F84)))</f>
        <v/>
      </c>
      <c r="DV90" s="400" t="str">
        <f ca="1">+IF(OFFSET('Hygiene Data'!$F$12,0,10*ROW('Hygiene Data'!F84))="","",OFFSET('Hygiene Data'!$F$12,0,10*ROW('Hygiene Data'!F84)))</f>
        <v/>
      </c>
      <c r="DW90" s="400" t="str">
        <f ca="1">+IF(OFFSET('Hygiene Data'!$F$13,0,10*ROW('Hygiene Data'!F84))="","",OFFSET('Hygiene Data'!$F$13,0,10*ROW('Hygiene Data'!F84)))</f>
        <v/>
      </c>
      <c r="DX90" s="400" t="str">
        <f ca="1">+IF(OFFSET('Hygiene Data'!$G$11,0,10*ROW('Hygiene Data'!G84))="","",OFFSET('Hygiene Data'!$G$11,0,10*ROW('Hygiene Data'!G84)))</f>
        <v/>
      </c>
      <c r="DY90" s="400" t="str">
        <f ca="1">+IF(OFFSET('Hygiene Data'!$G$12,0,10*ROW('Hygiene Data'!G84))="","",OFFSET('Hygiene Data'!$G$12,0,10*ROW('Hygiene Data'!G84)))</f>
        <v/>
      </c>
      <c r="DZ90" s="400" t="str">
        <f ca="1">+IF(OFFSET('Hygiene Data'!$G$13,0,10*ROW('Hygiene Data'!G84))="","",OFFSET('Hygiene Data'!$G$13,0,10*ROW('Hygiene Data'!G84)))</f>
        <v/>
      </c>
      <c r="EA90" s="400" t="str">
        <f ca="1">+IF(OFFSET('Hygiene Data'!$H$11,0,10*ROW('Hygiene Data'!H84))="","",OFFSET('Hygiene Data'!$H$11,0,10*ROW('Hygiene Data'!H84)))</f>
        <v/>
      </c>
      <c r="EB90" s="400" t="str">
        <f ca="1">+IF(OFFSET('Hygiene Data'!$H$12,0,10*ROW('Hygiene Data'!H84))="","",OFFSET('Hygiene Data'!$H$12,0,10*ROW('Hygiene Data'!H84)))</f>
        <v/>
      </c>
      <c r="EC90" s="400" t="str">
        <f ca="1">+IF(OFFSET('Hygiene Data'!$H$13,0,10*ROW('Hygiene Data'!H84))="","",OFFSET('Hygiene Data'!$H$13,0,10*ROW('Hygiene Data'!H84)))</f>
        <v/>
      </c>
      <c r="ED90" s="400" t="str">
        <f ca="1">+IF(OFFSET('Hygiene Data'!$I$11,0,10*ROW('Hygiene Data'!I84))="","",OFFSET('Hygiene Data'!$I$11,0,10*ROW('Hygiene Data'!I84)))</f>
        <v/>
      </c>
      <c r="EE90" s="400" t="str">
        <f ca="1">+IF(OFFSET('Hygiene Data'!$I$12,0,10*ROW('Hygiene Data'!I84))="","",OFFSET('Hygiene Data'!$I$12,0,10*ROW('Hygiene Data'!I84)))</f>
        <v/>
      </c>
      <c r="EF90" s="400" t="str">
        <f ca="1">+IF(OFFSET('Hygiene Data'!$I$13,0,10*ROW('Hygiene Data'!I84))="","",OFFSET('Hygiene Data'!$I$13,0,10*ROW('Hygiene Data'!I84)))</f>
        <v/>
      </c>
    </row>
    <row r="91" spans="1:136" x14ac:dyDescent="0.25">
      <c r="A91" s="509" t="str">
        <f ca="1">+IF(OFFSET('Water Data'!$B$2,0,10*ROW('Water Data'!E85))="","",OFFSET('Water Data'!$B$2,0,10*ROW('Water Data'!E85)))</f>
        <v/>
      </c>
      <c r="B91" s="50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36" t="str">
        <f t="shared" ca="1" si="1"/>
        <v/>
      </c>
      <c r="D91" s="53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3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3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3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3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3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3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3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3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3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3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3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3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3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3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3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3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3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3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3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3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3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3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3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3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3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3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3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3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3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3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3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3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3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3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3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3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3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3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3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3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3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3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3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3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3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3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3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3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1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3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3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3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3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3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3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3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3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3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3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3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3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3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3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3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3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400" t="str">
        <f ca="1">+IF(OFFSET('Water Data'!$D$27,0,10*ROW('Water Data'!D85))="","",OFFSET('Water Data'!$D$27,0,10*ROW('Water Data'!D85)))</f>
        <v/>
      </c>
      <c r="BT91" s="400" t="str">
        <f ca="1">+IF(OFFSET('Water Data'!$D$28,0,10*ROW('Water Data'!D85))="","",OFFSET('Water Data'!$D$28,0,10*ROW('Water Data'!D85)))</f>
        <v/>
      </c>
      <c r="BU91" s="400" t="str">
        <f ca="1">+IF(OFFSET('Water Data'!$D$29,0,10*ROW('Water Data'!D85))="","",OFFSET('Water Data'!$D$29,0,10*ROW('Water Data'!D85)))</f>
        <v/>
      </c>
      <c r="BV91" s="400" t="str">
        <f ca="1">+IF(OFFSET('Water Data'!$E$27,0,10*ROW('Water Data'!E85))="","",OFFSET('Water Data'!$E$27,0,10*ROW('Water Data'!E85)))</f>
        <v/>
      </c>
      <c r="BW91" s="400" t="str">
        <f ca="1">+IF(OFFSET('Water Data'!$E$28,0,10*ROW('Water Data'!E85))="","",OFFSET('Water Data'!$E$28,0,10*ROW('Water Data'!E85)))</f>
        <v/>
      </c>
      <c r="BX91" s="400" t="str">
        <f ca="1">+IF(OFFSET('Water Data'!$E$29,0,10*ROW('Water Data'!E85))="","",OFFSET('Water Data'!$E$29,0,10*ROW('Water Data'!E85)))</f>
        <v/>
      </c>
      <c r="BY91" s="400" t="str">
        <f ca="1">+IF(OFFSET('Water Data'!$F$27,0,10*ROW('Water Data'!F85))="","",OFFSET('Water Data'!$F$27,0,10*ROW('Water Data'!F85)))</f>
        <v/>
      </c>
      <c r="BZ91" s="400" t="str">
        <f ca="1">+IF(OFFSET('Water Data'!$F$28,0,10*ROW('Water Data'!F85))="","",OFFSET('Water Data'!$F$28,0,10*ROW('Water Data'!F85)))</f>
        <v/>
      </c>
      <c r="CA91" s="400" t="str">
        <f ca="1">+IF(OFFSET('Water Data'!$F$29,0,10*ROW('Water Data'!F85))="","",OFFSET('Water Data'!$F$29,0,10*ROW('Water Data'!F85)))</f>
        <v/>
      </c>
      <c r="CB91" s="400" t="str">
        <f ca="1">+IF(OFFSET('Water Data'!$G$27,0,10*ROW('Water Data'!G85))="","",OFFSET('Water Data'!$G$27,0,10*ROW('Water Data'!G85)))</f>
        <v/>
      </c>
      <c r="CC91" s="400" t="str">
        <f ca="1">+IF(OFFSET('Water Data'!$G$28,0,10*ROW('Water Data'!G85))="","",OFFSET('Water Data'!$G$28,0,10*ROW('Water Data'!G85)))</f>
        <v/>
      </c>
      <c r="CD91" s="400" t="str">
        <f ca="1">+IF(OFFSET('Water Data'!$G$29,0,10*ROW('Water Data'!G85))="","",OFFSET('Water Data'!$G$29,0,10*ROW('Water Data'!G85)))</f>
        <v/>
      </c>
      <c r="CE91" s="400" t="str">
        <f ca="1">+IF(OFFSET('Water Data'!$H$27,0,10*ROW('Water Data'!H85))="","",OFFSET('Water Data'!$H$27,0,10*ROW('Water Data'!H85)))</f>
        <v/>
      </c>
      <c r="CF91" s="400" t="str">
        <f ca="1">+IF(OFFSET('Water Data'!$H$28,0,10*ROW('Water Data'!H85))="","",OFFSET('Water Data'!$H$28,0,10*ROW('Water Data'!H85)))</f>
        <v/>
      </c>
      <c r="CG91" s="400" t="str">
        <f ca="1">+IF(OFFSET('Water Data'!$H$29,0,10*ROW('Water Data'!H85))="","",OFFSET('Water Data'!$H$29,0,10*ROW('Water Data'!H85)))</f>
        <v/>
      </c>
      <c r="CH91" s="400" t="str">
        <f ca="1">+IF(OFFSET('Water Data'!$I$27,0,10*ROW('Water Data'!I85))="","",OFFSET('Water Data'!$I$27,0,10*ROW('Water Data'!I85)))</f>
        <v/>
      </c>
      <c r="CI91" s="400" t="str">
        <f ca="1">+IF(OFFSET('Water Data'!$I$28,0,10*ROW('Water Data'!I85))="","",OFFSET('Water Data'!$I$28,0,10*ROW('Water Data'!I85)))</f>
        <v/>
      </c>
      <c r="CJ91" s="400" t="str">
        <f ca="1">+IF(OFFSET('Water Data'!$I$29,0,10*ROW('Water Data'!I85))="","",OFFSET('Water Data'!$I$29,0,10*ROW('Water Data'!I85)))</f>
        <v/>
      </c>
      <c r="CK91" s="400" t="str">
        <f ca="1">+IF(OFFSET('Sanitation Data'!$D$28,0,10*ROW('Sanitation Data'!D85))="","",OFFSET('Sanitation Data'!$D$28,0,10*ROW('Sanitation Data'!D85)))</f>
        <v/>
      </c>
      <c r="CL91" s="400" t="str">
        <f ca="1">+IF(OFFSET('Sanitation Data'!$D$29,0,10*ROW('Sanitation Data'!D85))="","",OFFSET('Sanitation Data'!$D$29,0,10*ROW('Sanitation Data'!D85)))</f>
        <v/>
      </c>
      <c r="CM91" s="400" t="str">
        <f ca="1">+IF(OFFSET('Sanitation Data'!$D$30,0,10*ROW('Sanitation Data'!D85))="","",OFFSET('Sanitation Data'!$D$30,0,10*ROW('Sanitation Data'!D85)))</f>
        <v/>
      </c>
      <c r="CN91" s="400" t="str">
        <f ca="1">+IF(OFFSET('Sanitation Data'!$D$31,0,10*ROW('Sanitation Data'!D85))="","",OFFSET('Sanitation Data'!$D$31,0,10*ROW('Sanitation Data'!D85)))</f>
        <v/>
      </c>
      <c r="CO91" s="400" t="str">
        <f ca="1">+IF(OFFSET('Sanitation Data'!$D$32,0,10*ROW('Sanitation Data'!D85))="","",OFFSET('Sanitation Data'!$D$32,0,10*ROW('Sanitation Data'!D85)))</f>
        <v/>
      </c>
      <c r="CP91" s="400" t="str">
        <f ca="1">+IF(OFFSET('Sanitation Data'!$E$28,0,10*ROW('Sanitation Data'!E85))="","",OFFSET('Sanitation Data'!$E$28,0,10*ROW('Sanitation Data'!E85)))</f>
        <v/>
      </c>
      <c r="CQ91" s="400" t="str">
        <f ca="1">+IF(OFFSET('Sanitation Data'!$E$29,0,10*ROW('Sanitation Data'!E85))="","",OFFSET('Sanitation Data'!$E$29,0,10*ROW('Sanitation Data'!E85)))</f>
        <v/>
      </c>
      <c r="CR91" s="400" t="str">
        <f ca="1">+IF(OFFSET('Sanitation Data'!$E$30,0,10*ROW('Sanitation Data'!E85))="","",OFFSET('Sanitation Data'!$E$30,0,10*ROW('Sanitation Data'!E85)))</f>
        <v/>
      </c>
      <c r="CS91" s="400" t="str">
        <f ca="1">+IF(OFFSET('Sanitation Data'!$E$31,0,10*ROW('Sanitation Data'!E85))="","",OFFSET('Sanitation Data'!$E$31,0,10*ROW('Sanitation Data'!E85)))</f>
        <v/>
      </c>
      <c r="CT91" s="400" t="str">
        <f ca="1">+IF(OFFSET('Sanitation Data'!$E$32,0,10*ROW('Sanitation Data'!E85))="","",OFFSET('Sanitation Data'!$E$32,0,10*ROW('Sanitation Data'!E85)))</f>
        <v/>
      </c>
      <c r="CU91" s="400" t="str">
        <f ca="1">+IF(OFFSET('Sanitation Data'!$F$28,0,10*ROW('Sanitation Data'!F85))="","",OFFSET('Sanitation Data'!$F$28,0,10*ROW('Sanitation Data'!F85)))</f>
        <v/>
      </c>
      <c r="CV91" s="400" t="str">
        <f ca="1">+IF(OFFSET('Sanitation Data'!$F$29,0,10*ROW('Sanitation Data'!F85))="","",OFFSET('Sanitation Data'!$F$29,0,10*ROW('Sanitation Data'!F85)))</f>
        <v/>
      </c>
      <c r="CW91" s="400" t="str">
        <f ca="1">+IF(OFFSET('Sanitation Data'!$F$30,0,10*ROW('Sanitation Data'!F85))="","",OFFSET('Sanitation Data'!$F$30,0,10*ROW('Sanitation Data'!F85)))</f>
        <v/>
      </c>
      <c r="CX91" s="400" t="str">
        <f ca="1">+IF(OFFSET('Sanitation Data'!$F$31,0,10*ROW('Sanitation Data'!F85))="","",OFFSET('Sanitation Data'!$F$31,0,10*ROW('Sanitation Data'!F85)))</f>
        <v/>
      </c>
      <c r="CY91" s="400" t="str">
        <f ca="1">+IF(OFFSET('Sanitation Data'!$F$32,0,10*ROW('Sanitation Data'!F85))="","",OFFSET('Sanitation Data'!$F$32,0,10*ROW('Sanitation Data'!F85)))</f>
        <v/>
      </c>
      <c r="CZ91" s="400" t="str">
        <f ca="1">+IF(OFFSET('Sanitation Data'!$G$28,0,10*ROW('Sanitation Data'!G85))="","",OFFSET('Sanitation Data'!$G$28,0,10*ROW('Sanitation Data'!G85)))</f>
        <v/>
      </c>
      <c r="DA91" s="400" t="str">
        <f ca="1">+IF(OFFSET('Sanitation Data'!$G$29,0,10*ROW('Sanitation Data'!G85))="","",OFFSET('Sanitation Data'!$G$29,0,10*ROW('Sanitation Data'!G85)))</f>
        <v/>
      </c>
      <c r="DB91" s="400" t="str">
        <f ca="1">+IF(OFFSET('Sanitation Data'!$G$30,0,10*ROW('Sanitation Data'!G85))="","",OFFSET('Sanitation Data'!$G$30,0,10*ROW('Sanitation Data'!G85)))</f>
        <v/>
      </c>
      <c r="DC91" s="400" t="str">
        <f ca="1">+IF(OFFSET('Sanitation Data'!$G$31,0,10*ROW('Sanitation Data'!G85))="","",OFFSET('Sanitation Data'!$G$31,0,10*ROW('Sanitation Data'!G85)))</f>
        <v/>
      </c>
      <c r="DD91" s="400" t="str">
        <f ca="1">+IF(OFFSET('Sanitation Data'!$G$32,0,10*ROW('Sanitation Data'!G85))="","",OFFSET('Sanitation Data'!$G$32,0,10*ROW('Sanitation Data'!G85)))</f>
        <v/>
      </c>
      <c r="DE91" s="400" t="str">
        <f ca="1">+IF(OFFSET('Sanitation Data'!$H$28,0,10*ROW('Sanitation Data'!H85))="","",OFFSET('Sanitation Data'!$H$28,0,10*ROW('Sanitation Data'!H85)))</f>
        <v/>
      </c>
      <c r="DF91" s="400" t="str">
        <f ca="1">+IF(OFFSET('Sanitation Data'!$H$29,0,10*ROW('Sanitation Data'!H85))="","",OFFSET('Sanitation Data'!$H$29,0,10*ROW('Sanitation Data'!H85)))</f>
        <v/>
      </c>
      <c r="DG91" s="400" t="str">
        <f ca="1">+IF(OFFSET('Sanitation Data'!$H$30,0,10*ROW('Sanitation Data'!H85))="","",OFFSET('Sanitation Data'!$H$30,0,10*ROW('Sanitation Data'!H85)))</f>
        <v/>
      </c>
      <c r="DH91" s="400" t="str">
        <f ca="1">+IF(OFFSET('Sanitation Data'!$H$31,0,10*ROW('Sanitation Data'!H85))="","",OFFSET('Sanitation Data'!$H$31,0,10*ROW('Sanitation Data'!H85)))</f>
        <v/>
      </c>
      <c r="DI91" s="400" t="str">
        <f ca="1">+IF(OFFSET('Sanitation Data'!$H$32,0,10*ROW('Sanitation Data'!H85))="","",OFFSET('Sanitation Data'!$H$32,0,10*ROW('Sanitation Data'!H85)))</f>
        <v/>
      </c>
      <c r="DJ91" s="400" t="str">
        <f ca="1">+IF(OFFSET('Sanitation Data'!$I$28,0,10*ROW('Sanitation Data'!I85))="","",OFFSET('Sanitation Data'!$I$28,0,10*ROW('Sanitation Data'!I85)))</f>
        <v/>
      </c>
      <c r="DK91" s="400" t="str">
        <f ca="1">+IF(OFFSET('Sanitation Data'!$I$29,0,10*ROW('Sanitation Data'!I85))="","",OFFSET('Sanitation Data'!$I$29,0,10*ROW('Sanitation Data'!I85)))</f>
        <v/>
      </c>
      <c r="DL91" s="400" t="str">
        <f ca="1">+IF(OFFSET('Sanitation Data'!$I$30,0,10*ROW('Sanitation Data'!I85))="","",OFFSET('Sanitation Data'!$I$30,0,10*ROW('Sanitation Data'!I85)))</f>
        <v/>
      </c>
      <c r="DM91" s="400" t="str">
        <f ca="1">+IF(OFFSET('Sanitation Data'!$I$31,0,10*ROW('Sanitation Data'!I85))="","",OFFSET('Sanitation Data'!$I$31,0,10*ROW('Sanitation Data'!I85)))</f>
        <v/>
      </c>
      <c r="DN91" s="400" t="str">
        <f ca="1">+IF(OFFSET('Sanitation Data'!$I$32,0,10*ROW('Sanitation Data'!I85))="","",OFFSET('Sanitation Data'!$I$32,0,10*ROW('Sanitation Data'!I85)))</f>
        <v/>
      </c>
      <c r="DO91" s="400" t="str">
        <f ca="1">+IF(OFFSET('Hygiene Data'!$D$11,0,10*ROW('Hygiene Data'!D85))="","",OFFSET('Hygiene Data'!$D$11,0,10*ROW('Hygiene Data'!D85)))</f>
        <v/>
      </c>
      <c r="DP91" s="400" t="str">
        <f ca="1">+IF(OFFSET('Hygiene Data'!$D$12,0,10*ROW('Hygiene Data'!D85))="","",OFFSET('Hygiene Data'!$D$12,0,10*ROW('Hygiene Data'!D85)))</f>
        <v/>
      </c>
      <c r="DQ91" s="400" t="str">
        <f ca="1">+IF(OFFSET('Hygiene Data'!$D$13,0,10*ROW('Hygiene Data'!D85))="","",OFFSET('Hygiene Data'!$D$13,0,10*ROW('Hygiene Data'!D85)))</f>
        <v/>
      </c>
      <c r="DR91" s="400" t="str">
        <f ca="1">+IF(OFFSET('Hygiene Data'!$E$11,0,10*ROW('Hygiene Data'!E85))="","",OFFSET('Hygiene Data'!$E$11,0,10*ROW('Hygiene Data'!E85)))</f>
        <v/>
      </c>
      <c r="DS91" s="400" t="str">
        <f ca="1">+IF(OFFSET('Hygiene Data'!$E$12,0,10*ROW('Hygiene Data'!E85))="","",OFFSET('Hygiene Data'!$E$12,0,10*ROW('Hygiene Data'!E85)))</f>
        <v/>
      </c>
      <c r="DT91" s="400" t="str">
        <f ca="1">+IF(OFFSET('Hygiene Data'!$E$13,0,10*ROW('Hygiene Data'!E85))="","",OFFSET('Hygiene Data'!$E$13,0,10*ROW('Hygiene Data'!E85)))</f>
        <v/>
      </c>
      <c r="DU91" s="400" t="str">
        <f ca="1">+IF(OFFSET('Hygiene Data'!$F$11,0,10*ROW('Hygiene Data'!F85))="","",OFFSET('Hygiene Data'!$F$11,0,10*ROW('Hygiene Data'!F85)))</f>
        <v/>
      </c>
      <c r="DV91" s="400" t="str">
        <f ca="1">+IF(OFFSET('Hygiene Data'!$F$12,0,10*ROW('Hygiene Data'!F85))="","",OFFSET('Hygiene Data'!$F$12,0,10*ROW('Hygiene Data'!F85)))</f>
        <v/>
      </c>
      <c r="DW91" s="400" t="str">
        <f ca="1">+IF(OFFSET('Hygiene Data'!$F$13,0,10*ROW('Hygiene Data'!F85))="","",OFFSET('Hygiene Data'!$F$13,0,10*ROW('Hygiene Data'!F85)))</f>
        <v/>
      </c>
      <c r="DX91" s="400" t="str">
        <f ca="1">+IF(OFFSET('Hygiene Data'!$G$11,0,10*ROW('Hygiene Data'!G85))="","",OFFSET('Hygiene Data'!$G$11,0,10*ROW('Hygiene Data'!G85)))</f>
        <v/>
      </c>
      <c r="DY91" s="400" t="str">
        <f ca="1">+IF(OFFSET('Hygiene Data'!$G$12,0,10*ROW('Hygiene Data'!G85))="","",OFFSET('Hygiene Data'!$G$12,0,10*ROW('Hygiene Data'!G85)))</f>
        <v/>
      </c>
      <c r="DZ91" s="400" t="str">
        <f ca="1">+IF(OFFSET('Hygiene Data'!$G$13,0,10*ROW('Hygiene Data'!G85))="","",OFFSET('Hygiene Data'!$G$13,0,10*ROW('Hygiene Data'!G85)))</f>
        <v/>
      </c>
      <c r="EA91" s="400" t="str">
        <f ca="1">+IF(OFFSET('Hygiene Data'!$H$11,0,10*ROW('Hygiene Data'!H85))="","",OFFSET('Hygiene Data'!$H$11,0,10*ROW('Hygiene Data'!H85)))</f>
        <v/>
      </c>
      <c r="EB91" s="400" t="str">
        <f ca="1">+IF(OFFSET('Hygiene Data'!$H$12,0,10*ROW('Hygiene Data'!H85))="","",OFFSET('Hygiene Data'!$H$12,0,10*ROW('Hygiene Data'!H85)))</f>
        <v/>
      </c>
      <c r="EC91" s="400" t="str">
        <f ca="1">+IF(OFFSET('Hygiene Data'!$H$13,0,10*ROW('Hygiene Data'!H85))="","",OFFSET('Hygiene Data'!$H$13,0,10*ROW('Hygiene Data'!H85)))</f>
        <v/>
      </c>
      <c r="ED91" s="400" t="str">
        <f ca="1">+IF(OFFSET('Hygiene Data'!$I$11,0,10*ROW('Hygiene Data'!I85))="","",OFFSET('Hygiene Data'!$I$11,0,10*ROW('Hygiene Data'!I85)))</f>
        <v/>
      </c>
      <c r="EE91" s="400" t="str">
        <f ca="1">+IF(OFFSET('Hygiene Data'!$I$12,0,10*ROW('Hygiene Data'!I85))="","",OFFSET('Hygiene Data'!$I$12,0,10*ROW('Hygiene Data'!I85)))</f>
        <v/>
      </c>
      <c r="EF91" s="400" t="str">
        <f ca="1">+IF(OFFSET('Hygiene Data'!$I$13,0,10*ROW('Hygiene Data'!I85))="","",OFFSET('Hygiene Data'!$I$13,0,10*ROW('Hygiene Data'!I85)))</f>
        <v/>
      </c>
    </row>
    <row r="92" spans="1:136" x14ac:dyDescent="0.25">
      <c r="A92" s="509" t="str">
        <f ca="1">+IF(OFFSET('Water Data'!$B$2,0,10*ROW('Water Data'!E86))="","",OFFSET('Water Data'!$B$2,0,10*ROW('Water Data'!E86)))</f>
        <v/>
      </c>
      <c r="B92" s="50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36" t="str">
        <f t="shared" ca="1" si="1"/>
        <v/>
      </c>
      <c r="D92" s="53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3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3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3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3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3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3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3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3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3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3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3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3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3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3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3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3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3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3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3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3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3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3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3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3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3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3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3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3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3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3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3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3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3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3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3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3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3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3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3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3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3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3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3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3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3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3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3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3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1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3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3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3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3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3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3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3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3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3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3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3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3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3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3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3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3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400" t="str">
        <f ca="1">+IF(OFFSET('Water Data'!$D$27,0,10*ROW('Water Data'!D86))="","",OFFSET('Water Data'!$D$27,0,10*ROW('Water Data'!D86)))</f>
        <v/>
      </c>
      <c r="BT92" s="400" t="str">
        <f ca="1">+IF(OFFSET('Water Data'!$D$28,0,10*ROW('Water Data'!D86))="","",OFFSET('Water Data'!$D$28,0,10*ROW('Water Data'!D86)))</f>
        <v/>
      </c>
      <c r="BU92" s="400" t="str">
        <f ca="1">+IF(OFFSET('Water Data'!$D$29,0,10*ROW('Water Data'!D86))="","",OFFSET('Water Data'!$D$29,0,10*ROW('Water Data'!D86)))</f>
        <v/>
      </c>
      <c r="BV92" s="400" t="str">
        <f ca="1">+IF(OFFSET('Water Data'!$E$27,0,10*ROW('Water Data'!E86))="","",OFFSET('Water Data'!$E$27,0,10*ROW('Water Data'!E86)))</f>
        <v/>
      </c>
      <c r="BW92" s="400" t="str">
        <f ca="1">+IF(OFFSET('Water Data'!$E$28,0,10*ROW('Water Data'!E86))="","",OFFSET('Water Data'!$E$28,0,10*ROW('Water Data'!E86)))</f>
        <v/>
      </c>
      <c r="BX92" s="400" t="str">
        <f ca="1">+IF(OFFSET('Water Data'!$E$29,0,10*ROW('Water Data'!E86))="","",OFFSET('Water Data'!$E$29,0,10*ROW('Water Data'!E86)))</f>
        <v/>
      </c>
      <c r="BY92" s="400" t="str">
        <f ca="1">+IF(OFFSET('Water Data'!$F$27,0,10*ROW('Water Data'!F86))="","",OFFSET('Water Data'!$F$27,0,10*ROW('Water Data'!F86)))</f>
        <v/>
      </c>
      <c r="BZ92" s="400" t="str">
        <f ca="1">+IF(OFFSET('Water Data'!$F$28,0,10*ROW('Water Data'!F86))="","",OFFSET('Water Data'!$F$28,0,10*ROW('Water Data'!F86)))</f>
        <v/>
      </c>
      <c r="CA92" s="400" t="str">
        <f ca="1">+IF(OFFSET('Water Data'!$F$29,0,10*ROW('Water Data'!F86))="","",OFFSET('Water Data'!$F$29,0,10*ROW('Water Data'!F86)))</f>
        <v/>
      </c>
      <c r="CB92" s="400" t="str">
        <f ca="1">+IF(OFFSET('Water Data'!$G$27,0,10*ROW('Water Data'!G86))="","",OFFSET('Water Data'!$G$27,0,10*ROW('Water Data'!G86)))</f>
        <v/>
      </c>
      <c r="CC92" s="400" t="str">
        <f ca="1">+IF(OFFSET('Water Data'!$G$28,0,10*ROW('Water Data'!G86))="","",OFFSET('Water Data'!$G$28,0,10*ROW('Water Data'!G86)))</f>
        <v/>
      </c>
      <c r="CD92" s="400" t="str">
        <f ca="1">+IF(OFFSET('Water Data'!$G$29,0,10*ROW('Water Data'!G86))="","",OFFSET('Water Data'!$G$29,0,10*ROW('Water Data'!G86)))</f>
        <v/>
      </c>
      <c r="CE92" s="400" t="str">
        <f ca="1">+IF(OFFSET('Water Data'!$H$27,0,10*ROW('Water Data'!H86))="","",OFFSET('Water Data'!$H$27,0,10*ROW('Water Data'!H86)))</f>
        <v/>
      </c>
      <c r="CF92" s="400" t="str">
        <f ca="1">+IF(OFFSET('Water Data'!$H$28,0,10*ROW('Water Data'!H86))="","",OFFSET('Water Data'!$H$28,0,10*ROW('Water Data'!H86)))</f>
        <v/>
      </c>
      <c r="CG92" s="400" t="str">
        <f ca="1">+IF(OFFSET('Water Data'!$H$29,0,10*ROW('Water Data'!H86))="","",OFFSET('Water Data'!$H$29,0,10*ROW('Water Data'!H86)))</f>
        <v/>
      </c>
      <c r="CH92" s="400" t="str">
        <f ca="1">+IF(OFFSET('Water Data'!$I$27,0,10*ROW('Water Data'!I86))="","",OFFSET('Water Data'!$I$27,0,10*ROW('Water Data'!I86)))</f>
        <v/>
      </c>
      <c r="CI92" s="400" t="str">
        <f ca="1">+IF(OFFSET('Water Data'!$I$28,0,10*ROW('Water Data'!I86))="","",OFFSET('Water Data'!$I$28,0,10*ROW('Water Data'!I86)))</f>
        <v/>
      </c>
      <c r="CJ92" s="400" t="str">
        <f ca="1">+IF(OFFSET('Water Data'!$I$29,0,10*ROW('Water Data'!I86))="","",OFFSET('Water Data'!$I$29,0,10*ROW('Water Data'!I86)))</f>
        <v/>
      </c>
      <c r="CK92" s="400" t="str">
        <f ca="1">+IF(OFFSET('Sanitation Data'!$D$28,0,10*ROW('Sanitation Data'!D86))="","",OFFSET('Sanitation Data'!$D$28,0,10*ROW('Sanitation Data'!D86)))</f>
        <v/>
      </c>
      <c r="CL92" s="400" t="str">
        <f ca="1">+IF(OFFSET('Sanitation Data'!$D$29,0,10*ROW('Sanitation Data'!D86))="","",OFFSET('Sanitation Data'!$D$29,0,10*ROW('Sanitation Data'!D86)))</f>
        <v/>
      </c>
      <c r="CM92" s="400" t="str">
        <f ca="1">+IF(OFFSET('Sanitation Data'!$D$30,0,10*ROW('Sanitation Data'!D86))="","",OFFSET('Sanitation Data'!$D$30,0,10*ROW('Sanitation Data'!D86)))</f>
        <v/>
      </c>
      <c r="CN92" s="400" t="str">
        <f ca="1">+IF(OFFSET('Sanitation Data'!$D$31,0,10*ROW('Sanitation Data'!D86))="","",OFFSET('Sanitation Data'!$D$31,0,10*ROW('Sanitation Data'!D86)))</f>
        <v/>
      </c>
      <c r="CO92" s="400" t="str">
        <f ca="1">+IF(OFFSET('Sanitation Data'!$D$32,0,10*ROW('Sanitation Data'!D86))="","",OFFSET('Sanitation Data'!$D$32,0,10*ROW('Sanitation Data'!D86)))</f>
        <v/>
      </c>
      <c r="CP92" s="400" t="str">
        <f ca="1">+IF(OFFSET('Sanitation Data'!$E$28,0,10*ROW('Sanitation Data'!E86))="","",OFFSET('Sanitation Data'!$E$28,0,10*ROW('Sanitation Data'!E86)))</f>
        <v/>
      </c>
      <c r="CQ92" s="400" t="str">
        <f ca="1">+IF(OFFSET('Sanitation Data'!$E$29,0,10*ROW('Sanitation Data'!E86))="","",OFFSET('Sanitation Data'!$E$29,0,10*ROW('Sanitation Data'!E86)))</f>
        <v/>
      </c>
      <c r="CR92" s="400" t="str">
        <f ca="1">+IF(OFFSET('Sanitation Data'!$E$30,0,10*ROW('Sanitation Data'!E86))="","",OFFSET('Sanitation Data'!$E$30,0,10*ROW('Sanitation Data'!E86)))</f>
        <v/>
      </c>
      <c r="CS92" s="400" t="str">
        <f ca="1">+IF(OFFSET('Sanitation Data'!$E$31,0,10*ROW('Sanitation Data'!E86))="","",OFFSET('Sanitation Data'!$E$31,0,10*ROW('Sanitation Data'!E86)))</f>
        <v/>
      </c>
      <c r="CT92" s="400" t="str">
        <f ca="1">+IF(OFFSET('Sanitation Data'!$E$32,0,10*ROW('Sanitation Data'!E86))="","",OFFSET('Sanitation Data'!$E$32,0,10*ROW('Sanitation Data'!E86)))</f>
        <v/>
      </c>
      <c r="CU92" s="400" t="str">
        <f ca="1">+IF(OFFSET('Sanitation Data'!$F$28,0,10*ROW('Sanitation Data'!F86))="","",OFFSET('Sanitation Data'!$F$28,0,10*ROW('Sanitation Data'!F86)))</f>
        <v/>
      </c>
      <c r="CV92" s="400" t="str">
        <f ca="1">+IF(OFFSET('Sanitation Data'!$F$29,0,10*ROW('Sanitation Data'!F86))="","",OFFSET('Sanitation Data'!$F$29,0,10*ROW('Sanitation Data'!F86)))</f>
        <v/>
      </c>
      <c r="CW92" s="400" t="str">
        <f ca="1">+IF(OFFSET('Sanitation Data'!$F$30,0,10*ROW('Sanitation Data'!F86))="","",OFFSET('Sanitation Data'!$F$30,0,10*ROW('Sanitation Data'!F86)))</f>
        <v/>
      </c>
      <c r="CX92" s="400" t="str">
        <f ca="1">+IF(OFFSET('Sanitation Data'!$F$31,0,10*ROW('Sanitation Data'!F86))="","",OFFSET('Sanitation Data'!$F$31,0,10*ROW('Sanitation Data'!F86)))</f>
        <v/>
      </c>
      <c r="CY92" s="400" t="str">
        <f ca="1">+IF(OFFSET('Sanitation Data'!$F$32,0,10*ROW('Sanitation Data'!F86))="","",OFFSET('Sanitation Data'!$F$32,0,10*ROW('Sanitation Data'!F86)))</f>
        <v/>
      </c>
      <c r="CZ92" s="400" t="str">
        <f ca="1">+IF(OFFSET('Sanitation Data'!$G$28,0,10*ROW('Sanitation Data'!G86))="","",OFFSET('Sanitation Data'!$G$28,0,10*ROW('Sanitation Data'!G86)))</f>
        <v/>
      </c>
      <c r="DA92" s="400" t="str">
        <f ca="1">+IF(OFFSET('Sanitation Data'!$G$29,0,10*ROW('Sanitation Data'!G86))="","",OFFSET('Sanitation Data'!$G$29,0,10*ROW('Sanitation Data'!G86)))</f>
        <v/>
      </c>
      <c r="DB92" s="400" t="str">
        <f ca="1">+IF(OFFSET('Sanitation Data'!$G$30,0,10*ROW('Sanitation Data'!G86))="","",OFFSET('Sanitation Data'!$G$30,0,10*ROW('Sanitation Data'!G86)))</f>
        <v/>
      </c>
      <c r="DC92" s="400" t="str">
        <f ca="1">+IF(OFFSET('Sanitation Data'!$G$31,0,10*ROW('Sanitation Data'!G86))="","",OFFSET('Sanitation Data'!$G$31,0,10*ROW('Sanitation Data'!G86)))</f>
        <v/>
      </c>
      <c r="DD92" s="400" t="str">
        <f ca="1">+IF(OFFSET('Sanitation Data'!$G$32,0,10*ROW('Sanitation Data'!G86))="","",OFFSET('Sanitation Data'!$G$32,0,10*ROW('Sanitation Data'!G86)))</f>
        <v/>
      </c>
      <c r="DE92" s="400" t="str">
        <f ca="1">+IF(OFFSET('Sanitation Data'!$H$28,0,10*ROW('Sanitation Data'!H86))="","",OFFSET('Sanitation Data'!$H$28,0,10*ROW('Sanitation Data'!H86)))</f>
        <v/>
      </c>
      <c r="DF92" s="400" t="str">
        <f ca="1">+IF(OFFSET('Sanitation Data'!$H$29,0,10*ROW('Sanitation Data'!H86))="","",OFFSET('Sanitation Data'!$H$29,0,10*ROW('Sanitation Data'!H86)))</f>
        <v/>
      </c>
      <c r="DG92" s="400" t="str">
        <f ca="1">+IF(OFFSET('Sanitation Data'!$H$30,0,10*ROW('Sanitation Data'!H86))="","",OFFSET('Sanitation Data'!$H$30,0,10*ROW('Sanitation Data'!H86)))</f>
        <v/>
      </c>
      <c r="DH92" s="400" t="str">
        <f ca="1">+IF(OFFSET('Sanitation Data'!$H$31,0,10*ROW('Sanitation Data'!H86))="","",OFFSET('Sanitation Data'!$H$31,0,10*ROW('Sanitation Data'!H86)))</f>
        <v/>
      </c>
      <c r="DI92" s="400" t="str">
        <f ca="1">+IF(OFFSET('Sanitation Data'!$H$32,0,10*ROW('Sanitation Data'!H86))="","",OFFSET('Sanitation Data'!$H$32,0,10*ROW('Sanitation Data'!H86)))</f>
        <v/>
      </c>
      <c r="DJ92" s="400" t="str">
        <f ca="1">+IF(OFFSET('Sanitation Data'!$I$28,0,10*ROW('Sanitation Data'!I86))="","",OFFSET('Sanitation Data'!$I$28,0,10*ROW('Sanitation Data'!I86)))</f>
        <v/>
      </c>
      <c r="DK92" s="400" t="str">
        <f ca="1">+IF(OFFSET('Sanitation Data'!$I$29,0,10*ROW('Sanitation Data'!I86))="","",OFFSET('Sanitation Data'!$I$29,0,10*ROW('Sanitation Data'!I86)))</f>
        <v/>
      </c>
      <c r="DL92" s="400" t="str">
        <f ca="1">+IF(OFFSET('Sanitation Data'!$I$30,0,10*ROW('Sanitation Data'!I86))="","",OFFSET('Sanitation Data'!$I$30,0,10*ROW('Sanitation Data'!I86)))</f>
        <v/>
      </c>
      <c r="DM92" s="400" t="str">
        <f ca="1">+IF(OFFSET('Sanitation Data'!$I$31,0,10*ROW('Sanitation Data'!I86))="","",OFFSET('Sanitation Data'!$I$31,0,10*ROW('Sanitation Data'!I86)))</f>
        <v/>
      </c>
      <c r="DN92" s="400" t="str">
        <f ca="1">+IF(OFFSET('Sanitation Data'!$I$32,0,10*ROW('Sanitation Data'!I86))="","",OFFSET('Sanitation Data'!$I$32,0,10*ROW('Sanitation Data'!I86)))</f>
        <v/>
      </c>
      <c r="DO92" s="400" t="str">
        <f ca="1">+IF(OFFSET('Hygiene Data'!$D$11,0,10*ROW('Hygiene Data'!D86))="","",OFFSET('Hygiene Data'!$D$11,0,10*ROW('Hygiene Data'!D86)))</f>
        <v/>
      </c>
      <c r="DP92" s="400" t="str">
        <f ca="1">+IF(OFFSET('Hygiene Data'!$D$12,0,10*ROW('Hygiene Data'!D86))="","",OFFSET('Hygiene Data'!$D$12,0,10*ROW('Hygiene Data'!D86)))</f>
        <v/>
      </c>
      <c r="DQ92" s="400" t="str">
        <f ca="1">+IF(OFFSET('Hygiene Data'!$D$13,0,10*ROW('Hygiene Data'!D86))="","",OFFSET('Hygiene Data'!$D$13,0,10*ROW('Hygiene Data'!D86)))</f>
        <v/>
      </c>
      <c r="DR92" s="400" t="str">
        <f ca="1">+IF(OFFSET('Hygiene Data'!$E$11,0,10*ROW('Hygiene Data'!E86))="","",OFFSET('Hygiene Data'!$E$11,0,10*ROW('Hygiene Data'!E86)))</f>
        <v/>
      </c>
      <c r="DS92" s="400" t="str">
        <f ca="1">+IF(OFFSET('Hygiene Data'!$E$12,0,10*ROW('Hygiene Data'!E86))="","",OFFSET('Hygiene Data'!$E$12,0,10*ROW('Hygiene Data'!E86)))</f>
        <v/>
      </c>
      <c r="DT92" s="400" t="str">
        <f ca="1">+IF(OFFSET('Hygiene Data'!$E$13,0,10*ROW('Hygiene Data'!E86))="","",OFFSET('Hygiene Data'!$E$13,0,10*ROW('Hygiene Data'!E86)))</f>
        <v/>
      </c>
      <c r="DU92" s="400" t="str">
        <f ca="1">+IF(OFFSET('Hygiene Data'!$F$11,0,10*ROW('Hygiene Data'!F86))="","",OFFSET('Hygiene Data'!$F$11,0,10*ROW('Hygiene Data'!F86)))</f>
        <v/>
      </c>
      <c r="DV92" s="400" t="str">
        <f ca="1">+IF(OFFSET('Hygiene Data'!$F$12,0,10*ROW('Hygiene Data'!F86))="","",OFFSET('Hygiene Data'!$F$12,0,10*ROW('Hygiene Data'!F86)))</f>
        <v/>
      </c>
      <c r="DW92" s="400" t="str">
        <f ca="1">+IF(OFFSET('Hygiene Data'!$F$13,0,10*ROW('Hygiene Data'!F86))="","",OFFSET('Hygiene Data'!$F$13,0,10*ROW('Hygiene Data'!F86)))</f>
        <v/>
      </c>
      <c r="DX92" s="400" t="str">
        <f ca="1">+IF(OFFSET('Hygiene Data'!$G$11,0,10*ROW('Hygiene Data'!G86))="","",OFFSET('Hygiene Data'!$G$11,0,10*ROW('Hygiene Data'!G86)))</f>
        <v/>
      </c>
      <c r="DY92" s="400" t="str">
        <f ca="1">+IF(OFFSET('Hygiene Data'!$G$12,0,10*ROW('Hygiene Data'!G86))="","",OFFSET('Hygiene Data'!$G$12,0,10*ROW('Hygiene Data'!G86)))</f>
        <v/>
      </c>
      <c r="DZ92" s="400" t="str">
        <f ca="1">+IF(OFFSET('Hygiene Data'!$G$13,0,10*ROW('Hygiene Data'!G86))="","",OFFSET('Hygiene Data'!$G$13,0,10*ROW('Hygiene Data'!G86)))</f>
        <v/>
      </c>
      <c r="EA92" s="400" t="str">
        <f ca="1">+IF(OFFSET('Hygiene Data'!$H$11,0,10*ROW('Hygiene Data'!H86))="","",OFFSET('Hygiene Data'!$H$11,0,10*ROW('Hygiene Data'!H86)))</f>
        <v/>
      </c>
      <c r="EB92" s="400" t="str">
        <f ca="1">+IF(OFFSET('Hygiene Data'!$H$12,0,10*ROW('Hygiene Data'!H86))="","",OFFSET('Hygiene Data'!$H$12,0,10*ROW('Hygiene Data'!H86)))</f>
        <v/>
      </c>
      <c r="EC92" s="400" t="str">
        <f ca="1">+IF(OFFSET('Hygiene Data'!$H$13,0,10*ROW('Hygiene Data'!H86))="","",OFFSET('Hygiene Data'!$H$13,0,10*ROW('Hygiene Data'!H86)))</f>
        <v/>
      </c>
      <c r="ED92" s="400" t="str">
        <f ca="1">+IF(OFFSET('Hygiene Data'!$I$11,0,10*ROW('Hygiene Data'!I86))="","",OFFSET('Hygiene Data'!$I$11,0,10*ROW('Hygiene Data'!I86)))</f>
        <v/>
      </c>
      <c r="EE92" s="400" t="str">
        <f ca="1">+IF(OFFSET('Hygiene Data'!$I$12,0,10*ROW('Hygiene Data'!I86))="","",OFFSET('Hygiene Data'!$I$12,0,10*ROW('Hygiene Data'!I86)))</f>
        <v/>
      </c>
      <c r="EF92" s="400" t="str">
        <f ca="1">+IF(OFFSET('Hygiene Data'!$I$13,0,10*ROW('Hygiene Data'!I86))="","",OFFSET('Hygiene Data'!$I$13,0,10*ROW('Hygiene Data'!I86)))</f>
        <v/>
      </c>
    </row>
    <row r="93" spans="1:136" x14ac:dyDescent="0.25">
      <c r="A93" s="509" t="str">
        <f ca="1">+IF(OFFSET('Water Data'!$B$2,0,10*ROW('Water Data'!E87))="","",OFFSET('Water Data'!$B$2,0,10*ROW('Water Data'!E87)))</f>
        <v/>
      </c>
      <c r="B93" s="50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36" t="str">
        <f t="shared" ca="1" si="1"/>
        <v/>
      </c>
      <c r="D93" s="53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3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3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3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3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3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3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3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3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3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3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3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3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3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3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3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3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3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3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3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3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3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3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3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3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3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3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3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3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3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3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3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3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3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3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3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3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3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3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3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3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3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3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3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3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3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3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3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3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1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3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3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3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3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3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3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3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3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3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3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3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3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3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3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3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3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400" t="str">
        <f ca="1">+IF(OFFSET('Water Data'!$D$27,0,10*ROW('Water Data'!D87))="","",OFFSET('Water Data'!$D$27,0,10*ROW('Water Data'!D87)))</f>
        <v/>
      </c>
      <c r="BT93" s="400" t="str">
        <f ca="1">+IF(OFFSET('Water Data'!$D$28,0,10*ROW('Water Data'!D87))="","",OFFSET('Water Data'!$D$28,0,10*ROW('Water Data'!D87)))</f>
        <v/>
      </c>
      <c r="BU93" s="400" t="str">
        <f ca="1">+IF(OFFSET('Water Data'!$D$29,0,10*ROW('Water Data'!D87))="","",OFFSET('Water Data'!$D$29,0,10*ROW('Water Data'!D87)))</f>
        <v/>
      </c>
      <c r="BV93" s="400" t="str">
        <f ca="1">+IF(OFFSET('Water Data'!$E$27,0,10*ROW('Water Data'!E87))="","",OFFSET('Water Data'!$E$27,0,10*ROW('Water Data'!E87)))</f>
        <v/>
      </c>
      <c r="BW93" s="400" t="str">
        <f ca="1">+IF(OFFSET('Water Data'!$E$28,0,10*ROW('Water Data'!E87))="","",OFFSET('Water Data'!$E$28,0,10*ROW('Water Data'!E87)))</f>
        <v/>
      </c>
      <c r="BX93" s="400" t="str">
        <f ca="1">+IF(OFFSET('Water Data'!$E$29,0,10*ROW('Water Data'!E87))="","",OFFSET('Water Data'!$E$29,0,10*ROW('Water Data'!E87)))</f>
        <v/>
      </c>
      <c r="BY93" s="400" t="str">
        <f ca="1">+IF(OFFSET('Water Data'!$F$27,0,10*ROW('Water Data'!F87))="","",OFFSET('Water Data'!$F$27,0,10*ROW('Water Data'!F87)))</f>
        <v/>
      </c>
      <c r="BZ93" s="400" t="str">
        <f ca="1">+IF(OFFSET('Water Data'!$F$28,0,10*ROW('Water Data'!F87))="","",OFFSET('Water Data'!$F$28,0,10*ROW('Water Data'!F87)))</f>
        <v/>
      </c>
      <c r="CA93" s="400" t="str">
        <f ca="1">+IF(OFFSET('Water Data'!$F$29,0,10*ROW('Water Data'!F87))="","",OFFSET('Water Data'!$F$29,0,10*ROW('Water Data'!F87)))</f>
        <v/>
      </c>
      <c r="CB93" s="400" t="str">
        <f ca="1">+IF(OFFSET('Water Data'!$G$27,0,10*ROW('Water Data'!G87))="","",OFFSET('Water Data'!$G$27,0,10*ROW('Water Data'!G87)))</f>
        <v/>
      </c>
      <c r="CC93" s="400" t="str">
        <f ca="1">+IF(OFFSET('Water Data'!$G$28,0,10*ROW('Water Data'!G87))="","",OFFSET('Water Data'!$G$28,0,10*ROW('Water Data'!G87)))</f>
        <v/>
      </c>
      <c r="CD93" s="400" t="str">
        <f ca="1">+IF(OFFSET('Water Data'!$G$29,0,10*ROW('Water Data'!G87))="","",OFFSET('Water Data'!$G$29,0,10*ROW('Water Data'!G87)))</f>
        <v/>
      </c>
      <c r="CE93" s="400" t="str">
        <f ca="1">+IF(OFFSET('Water Data'!$H$27,0,10*ROW('Water Data'!H87))="","",OFFSET('Water Data'!$H$27,0,10*ROW('Water Data'!H87)))</f>
        <v/>
      </c>
      <c r="CF93" s="400" t="str">
        <f ca="1">+IF(OFFSET('Water Data'!$H$28,0,10*ROW('Water Data'!H87))="","",OFFSET('Water Data'!$H$28,0,10*ROW('Water Data'!H87)))</f>
        <v/>
      </c>
      <c r="CG93" s="400" t="str">
        <f ca="1">+IF(OFFSET('Water Data'!$H$29,0,10*ROW('Water Data'!H87))="","",OFFSET('Water Data'!$H$29,0,10*ROW('Water Data'!H87)))</f>
        <v/>
      </c>
      <c r="CH93" s="400" t="str">
        <f ca="1">+IF(OFFSET('Water Data'!$I$27,0,10*ROW('Water Data'!I87))="","",OFFSET('Water Data'!$I$27,0,10*ROW('Water Data'!I87)))</f>
        <v/>
      </c>
      <c r="CI93" s="400" t="str">
        <f ca="1">+IF(OFFSET('Water Data'!$I$28,0,10*ROW('Water Data'!I87))="","",OFFSET('Water Data'!$I$28,0,10*ROW('Water Data'!I87)))</f>
        <v/>
      </c>
      <c r="CJ93" s="400" t="str">
        <f ca="1">+IF(OFFSET('Water Data'!$I$29,0,10*ROW('Water Data'!I87))="","",OFFSET('Water Data'!$I$29,0,10*ROW('Water Data'!I87)))</f>
        <v/>
      </c>
      <c r="CK93" s="400" t="str">
        <f ca="1">+IF(OFFSET('Sanitation Data'!$D$28,0,10*ROW('Sanitation Data'!D87))="","",OFFSET('Sanitation Data'!$D$28,0,10*ROW('Sanitation Data'!D87)))</f>
        <v/>
      </c>
      <c r="CL93" s="400" t="str">
        <f ca="1">+IF(OFFSET('Sanitation Data'!$D$29,0,10*ROW('Sanitation Data'!D87))="","",OFFSET('Sanitation Data'!$D$29,0,10*ROW('Sanitation Data'!D87)))</f>
        <v/>
      </c>
      <c r="CM93" s="400" t="str">
        <f ca="1">+IF(OFFSET('Sanitation Data'!$D$30,0,10*ROW('Sanitation Data'!D87))="","",OFFSET('Sanitation Data'!$D$30,0,10*ROW('Sanitation Data'!D87)))</f>
        <v/>
      </c>
      <c r="CN93" s="400" t="str">
        <f ca="1">+IF(OFFSET('Sanitation Data'!$D$31,0,10*ROW('Sanitation Data'!D87))="","",OFFSET('Sanitation Data'!$D$31,0,10*ROW('Sanitation Data'!D87)))</f>
        <v/>
      </c>
      <c r="CO93" s="400" t="str">
        <f ca="1">+IF(OFFSET('Sanitation Data'!$D$32,0,10*ROW('Sanitation Data'!D87))="","",OFFSET('Sanitation Data'!$D$32,0,10*ROW('Sanitation Data'!D87)))</f>
        <v/>
      </c>
      <c r="CP93" s="400" t="str">
        <f ca="1">+IF(OFFSET('Sanitation Data'!$E$28,0,10*ROW('Sanitation Data'!E87))="","",OFFSET('Sanitation Data'!$E$28,0,10*ROW('Sanitation Data'!E87)))</f>
        <v/>
      </c>
      <c r="CQ93" s="400" t="str">
        <f ca="1">+IF(OFFSET('Sanitation Data'!$E$29,0,10*ROW('Sanitation Data'!E87))="","",OFFSET('Sanitation Data'!$E$29,0,10*ROW('Sanitation Data'!E87)))</f>
        <v/>
      </c>
      <c r="CR93" s="400" t="str">
        <f ca="1">+IF(OFFSET('Sanitation Data'!$E$30,0,10*ROW('Sanitation Data'!E87))="","",OFFSET('Sanitation Data'!$E$30,0,10*ROW('Sanitation Data'!E87)))</f>
        <v/>
      </c>
      <c r="CS93" s="400" t="str">
        <f ca="1">+IF(OFFSET('Sanitation Data'!$E$31,0,10*ROW('Sanitation Data'!E87))="","",OFFSET('Sanitation Data'!$E$31,0,10*ROW('Sanitation Data'!E87)))</f>
        <v/>
      </c>
      <c r="CT93" s="400" t="str">
        <f ca="1">+IF(OFFSET('Sanitation Data'!$E$32,0,10*ROW('Sanitation Data'!E87))="","",OFFSET('Sanitation Data'!$E$32,0,10*ROW('Sanitation Data'!E87)))</f>
        <v/>
      </c>
      <c r="CU93" s="400" t="str">
        <f ca="1">+IF(OFFSET('Sanitation Data'!$F$28,0,10*ROW('Sanitation Data'!F87))="","",OFFSET('Sanitation Data'!$F$28,0,10*ROW('Sanitation Data'!F87)))</f>
        <v/>
      </c>
      <c r="CV93" s="400" t="str">
        <f ca="1">+IF(OFFSET('Sanitation Data'!$F$29,0,10*ROW('Sanitation Data'!F87))="","",OFFSET('Sanitation Data'!$F$29,0,10*ROW('Sanitation Data'!F87)))</f>
        <v/>
      </c>
      <c r="CW93" s="400" t="str">
        <f ca="1">+IF(OFFSET('Sanitation Data'!$F$30,0,10*ROW('Sanitation Data'!F87))="","",OFFSET('Sanitation Data'!$F$30,0,10*ROW('Sanitation Data'!F87)))</f>
        <v/>
      </c>
      <c r="CX93" s="400" t="str">
        <f ca="1">+IF(OFFSET('Sanitation Data'!$F$31,0,10*ROW('Sanitation Data'!F87))="","",OFFSET('Sanitation Data'!$F$31,0,10*ROW('Sanitation Data'!F87)))</f>
        <v/>
      </c>
      <c r="CY93" s="400" t="str">
        <f ca="1">+IF(OFFSET('Sanitation Data'!$F$32,0,10*ROW('Sanitation Data'!F87))="","",OFFSET('Sanitation Data'!$F$32,0,10*ROW('Sanitation Data'!F87)))</f>
        <v/>
      </c>
      <c r="CZ93" s="400" t="str">
        <f ca="1">+IF(OFFSET('Sanitation Data'!$G$28,0,10*ROW('Sanitation Data'!G87))="","",OFFSET('Sanitation Data'!$G$28,0,10*ROW('Sanitation Data'!G87)))</f>
        <v/>
      </c>
      <c r="DA93" s="400" t="str">
        <f ca="1">+IF(OFFSET('Sanitation Data'!$G$29,0,10*ROW('Sanitation Data'!G87))="","",OFFSET('Sanitation Data'!$G$29,0,10*ROW('Sanitation Data'!G87)))</f>
        <v/>
      </c>
      <c r="DB93" s="400" t="str">
        <f ca="1">+IF(OFFSET('Sanitation Data'!$G$30,0,10*ROW('Sanitation Data'!G87))="","",OFFSET('Sanitation Data'!$G$30,0,10*ROW('Sanitation Data'!G87)))</f>
        <v/>
      </c>
      <c r="DC93" s="400" t="str">
        <f ca="1">+IF(OFFSET('Sanitation Data'!$G$31,0,10*ROW('Sanitation Data'!G87))="","",OFFSET('Sanitation Data'!$G$31,0,10*ROW('Sanitation Data'!G87)))</f>
        <v/>
      </c>
      <c r="DD93" s="400" t="str">
        <f ca="1">+IF(OFFSET('Sanitation Data'!$G$32,0,10*ROW('Sanitation Data'!G87))="","",OFFSET('Sanitation Data'!$G$32,0,10*ROW('Sanitation Data'!G87)))</f>
        <v/>
      </c>
      <c r="DE93" s="400" t="str">
        <f ca="1">+IF(OFFSET('Sanitation Data'!$H$28,0,10*ROW('Sanitation Data'!H87))="","",OFFSET('Sanitation Data'!$H$28,0,10*ROW('Sanitation Data'!H87)))</f>
        <v/>
      </c>
      <c r="DF93" s="400" t="str">
        <f ca="1">+IF(OFFSET('Sanitation Data'!$H$29,0,10*ROW('Sanitation Data'!H87))="","",OFFSET('Sanitation Data'!$H$29,0,10*ROW('Sanitation Data'!H87)))</f>
        <v/>
      </c>
      <c r="DG93" s="400" t="str">
        <f ca="1">+IF(OFFSET('Sanitation Data'!$H$30,0,10*ROW('Sanitation Data'!H87))="","",OFFSET('Sanitation Data'!$H$30,0,10*ROW('Sanitation Data'!H87)))</f>
        <v/>
      </c>
      <c r="DH93" s="400" t="str">
        <f ca="1">+IF(OFFSET('Sanitation Data'!$H$31,0,10*ROW('Sanitation Data'!H87))="","",OFFSET('Sanitation Data'!$H$31,0,10*ROW('Sanitation Data'!H87)))</f>
        <v/>
      </c>
      <c r="DI93" s="400" t="str">
        <f ca="1">+IF(OFFSET('Sanitation Data'!$H$32,0,10*ROW('Sanitation Data'!H87))="","",OFFSET('Sanitation Data'!$H$32,0,10*ROW('Sanitation Data'!H87)))</f>
        <v/>
      </c>
      <c r="DJ93" s="400" t="str">
        <f ca="1">+IF(OFFSET('Sanitation Data'!$I$28,0,10*ROW('Sanitation Data'!I87))="","",OFFSET('Sanitation Data'!$I$28,0,10*ROW('Sanitation Data'!I87)))</f>
        <v/>
      </c>
      <c r="DK93" s="400" t="str">
        <f ca="1">+IF(OFFSET('Sanitation Data'!$I$29,0,10*ROW('Sanitation Data'!I87))="","",OFFSET('Sanitation Data'!$I$29,0,10*ROW('Sanitation Data'!I87)))</f>
        <v/>
      </c>
      <c r="DL93" s="400" t="str">
        <f ca="1">+IF(OFFSET('Sanitation Data'!$I$30,0,10*ROW('Sanitation Data'!I87))="","",OFFSET('Sanitation Data'!$I$30,0,10*ROW('Sanitation Data'!I87)))</f>
        <v/>
      </c>
      <c r="DM93" s="400" t="str">
        <f ca="1">+IF(OFFSET('Sanitation Data'!$I$31,0,10*ROW('Sanitation Data'!I87))="","",OFFSET('Sanitation Data'!$I$31,0,10*ROW('Sanitation Data'!I87)))</f>
        <v/>
      </c>
      <c r="DN93" s="400" t="str">
        <f ca="1">+IF(OFFSET('Sanitation Data'!$I$32,0,10*ROW('Sanitation Data'!I87))="","",OFFSET('Sanitation Data'!$I$32,0,10*ROW('Sanitation Data'!I87)))</f>
        <v/>
      </c>
      <c r="DO93" s="400" t="str">
        <f ca="1">+IF(OFFSET('Hygiene Data'!$D$11,0,10*ROW('Hygiene Data'!D87))="","",OFFSET('Hygiene Data'!$D$11,0,10*ROW('Hygiene Data'!D87)))</f>
        <v/>
      </c>
      <c r="DP93" s="400" t="str">
        <f ca="1">+IF(OFFSET('Hygiene Data'!$D$12,0,10*ROW('Hygiene Data'!D87))="","",OFFSET('Hygiene Data'!$D$12,0,10*ROW('Hygiene Data'!D87)))</f>
        <v/>
      </c>
      <c r="DQ93" s="400" t="str">
        <f ca="1">+IF(OFFSET('Hygiene Data'!$D$13,0,10*ROW('Hygiene Data'!D87))="","",OFFSET('Hygiene Data'!$D$13,0,10*ROW('Hygiene Data'!D87)))</f>
        <v/>
      </c>
      <c r="DR93" s="400" t="str">
        <f ca="1">+IF(OFFSET('Hygiene Data'!$E$11,0,10*ROW('Hygiene Data'!E87))="","",OFFSET('Hygiene Data'!$E$11,0,10*ROW('Hygiene Data'!E87)))</f>
        <v/>
      </c>
      <c r="DS93" s="400" t="str">
        <f ca="1">+IF(OFFSET('Hygiene Data'!$E$12,0,10*ROW('Hygiene Data'!E87))="","",OFFSET('Hygiene Data'!$E$12,0,10*ROW('Hygiene Data'!E87)))</f>
        <v/>
      </c>
      <c r="DT93" s="400" t="str">
        <f ca="1">+IF(OFFSET('Hygiene Data'!$E$13,0,10*ROW('Hygiene Data'!E87))="","",OFFSET('Hygiene Data'!$E$13,0,10*ROW('Hygiene Data'!E87)))</f>
        <v/>
      </c>
      <c r="DU93" s="400" t="str">
        <f ca="1">+IF(OFFSET('Hygiene Data'!$F$11,0,10*ROW('Hygiene Data'!F87))="","",OFFSET('Hygiene Data'!$F$11,0,10*ROW('Hygiene Data'!F87)))</f>
        <v/>
      </c>
      <c r="DV93" s="400" t="str">
        <f ca="1">+IF(OFFSET('Hygiene Data'!$F$12,0,10*ROW('Hygiene Data'!F87))="","",OFFSET('Hygiene Data'!$F$12,0,10*ROW('Hygiene Data'!F87)))</f>
        <v/>
      </c>
      <c r="DW93" s="400" t="str">
        <f ca="1">+IF(OFFSET('Hygiene Data'!$F$13,0,10*ROW('Hygiene Data'!F87))="","",OFFSET('Hygiene Data'!$F$13,0,10*ROW('Hygiene Data'!F87)))</f>
        <v/>
      </c>
      <c r="DX93" s="400" t="str">
        <f ca="1">+IF(OFFSET('Hygiene Data'!$G$11,0,10*ROW('Hygiene Data'!G87))="","",OFFSET('Hygiene Data'!$G$11,0,10*ROW('Hygiene Data'!G87)))</f>
        <v/>
      </c>
      <c r="DY93" s="400" t="str">
        <f ca="1">+IF(OFFSET('Hygiene Data'!$G$12,0,10*ROW('Hygiene Data'!G87))="","",OFFSET('Hygiene Data'!$G$12,0,10*ROW('Hygiene Data'!G87)))</f>
        <v/>
      </c>
      <c r="DZ93" s="400" t="str">
        <f ca="1">+IF(OFFSET('Hygiene Data'!$G$13,0,10*ROW('Hygiene Data'!G87))="","",OFFSET('Hygiene Data'!$G$13,0,10*ROW('Hygiene Data'!G87)))</f>
        <v/>
      </c>
      <c r="EA93" s="400" t="str">
        <f ca="1">+IF(OFFSET('Hygiene Data'!$H$11,0,10*ROW('Hygiene Data'!H87))="","",OFFSET('Hygiene Data'!$H$11,0,10*ROW('Hygiene Data'!H87)))</f>
        <v/>
      </c>
      <c r="EB93" s="400" t="str">
        <f ca="1">+IF(OFFSET('Hygiene Data'!$H$12,0,10*ROW('Hygiene Data'!H87))="","",OFFSET('Hygiene Data'!$H$12,0,10*ROW('Hygiene Data'!H87)))</f>
        <v/>
      </c>
      <c r="EC93" s="400" t="str">
        <f ca="1">+IF(OFFSET('Hygiene Data'!$H$13,0,10*ROW('Hygiene Data'!H87))="","",OFFSET('Hygiene Data'!$H$13,0,10*ROW('Hygiene Data'!H87)))</f>
        <v/>
      </c>
      <c r="ED93" s="400" t="str">
        <f ca="1">+IF(OFFSET('Hygiene Data'!$I$11,0,10*ROW('Hygiene Data'!I87))="","",OFFSET('Hygiene Data'!$I$11,0,10*ROW('Hygiene Data'!I87)))</f>
        <v/>
      </c>
      <c r="EE93" s="400" t="str">
        <f ca="1">+IF(OFFSET('Hygiene Data'!$I$12,0,10*ROW('Hygiene Data'!I87))="","",OFFSET('Hygiene Data'!$I$12,0,10*ROW('Hygiene Data'!I87)))</f>
        <v/>
      </c>
      <c r="EF93" s="400" t="str">
        <f ca="1">+IF(OFFSET('Hygiene Data'!$I$13,0,10*ROW('Hygiene Data'!I87))="","",OFFSET('Hygiene Data'!$I$13,0,10*ROW('Hygiene Data'!I87)))</f>
        <v/>
      </c>
    </row>
    <row r="94" spans="1:136" x14ac:dyDescent="0.25">
      <c r="A94" s="509" t="str">
        <f ca="1">+IF(OFFSET('Water Data'!$B$2,0,10*ROW('Water Data'!E88))="","",OFFSET('Water Data'!$B$2,0,10*ROW('Water Data'!E88)))</f>
        <v/>
      </c>
      <c r="B94" s="50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36" t="str">
        <f t="shared" ca="1" si="1"/>
        <v/>
      </c>
      <c r="D94" s="53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3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3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3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3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3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3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3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3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3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3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3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3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3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3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3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3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3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3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3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3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3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3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3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3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3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3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3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3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3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3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3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3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3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3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3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3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3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3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3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3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3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3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3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3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3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3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3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3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1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3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3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3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3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3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3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3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3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3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3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3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3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3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3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3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3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400" t="str">
        <f ca="1">+IF(OFFSET('Water Data'!$D$27,0,10*ROW('Water Data'!D88))="","",OFFSET('Water Data'!$D$27,0,10*ROW('Water Data'!D88)))</f>
        <v/>
      </c>
      <c r="BT94" s="400" t="str">
        <f ca="1">+IF(OFFSET('Water Data'!$D$28,0,10*ROW('Water Data'!D88))="","",OFFSET('Water Data'!$D$28,0,10*ROW('Water Data'!D88)))</f>
        <v/>
      </c>
      <c r="BU94" s="400" t="str">
        <f ca="1">+IF(OFFSET('Water Data'!$D$29,0,10*ROW('Water Data'!D88))="","",OFFSET('Water Data'!$D$29,0,10*ROW('Water Data'!D88)))</f>
        <v/>
      </c>
      <c r="BV94" s="400" t="str">
        <f ca="1">+IF(OFFSET('Water Data'!$E$27,0,10*ROW('Water Data'!E88))="","",OFFSET('Water Data'!$E$27,0,10*ROW('Water Data'!E88)))</f>
        <v/>
      </c>
      <c r="BW94" s="400" t="str">
        <f ca="1">+IF(OFFSET('Water Data'!$E$28,0,10*ROW('Water Data'!E88))="","",OFFSET('Water Data'!$E$28,0,10*ROW('Water Data'!E88)))</f>
        <v/>
      </c>
      <c r="BX94" s="400" t="str">
        <f ca="1">+IF(OFFSET('Water Data'!$E$29,0,10*ROW('Water Data'!E88))="","",OFFSET('Water Data'!$E$29,0,10*ROW('Water Data'!E88)))</f>
        <v/>
      </c>
      <c r="BY94" s="400" t="str">
        <f ca="1">+IF(OFFSET('Water Data'!$F$27,0,10*ROW('Water Data'!F88))="","",OFFSET('Water Data'!$F$27,0,10*ROW('Water Data'!F88)))</f>
        <v/>
      </c>
      <c r="BZ94" s="400" t="str">
        <f ca="1">+IF(OFFSET('Water Data'!$F$28,0,10*ROW('Water Data'!F88))="","",OFFSET('Water Data'!$F$28,0,10*ROW('Water Data'!F88)))</f>
        <v/>
      </c>
      <c r="CA94" s="400" t="str">
        <f ca="1">+IF(OFFSET('Water Data'!$F$29,0,10*ROW('Water Data'!F88))="","",OFFSET('Water Data'!$F$29,0,10*ROW('Water Data'!F88)))</f>
        <v/>
      </c>
      <c r="CB94" s="400" t="str">
        <f ca="1">+IF(OFFSET('Water Data'!$G$27,0,10*ROW('Water Data'!G88))="","",OFFSET('Water Data'!$G$27,0,10*ROW('Water Data'!G88)))</f>
        <v/>
      </c>
      <c r="CC94" s="400" t="str">
        <f ca="1">+IF(OFFSET('Water Data'!$G$28,0,10*ROW('Water Data'!G88))="","",OFFSET('Water Data'!$G$28,0,10*ROW('Water Data'!G88)))</f>
        <v/>
      </c>
      <c r="CD94" s="400" t="str">
        <f ca="1">+IF(OFFSET('Water Data'!$G$29,0,10*ROW('Water Data'!G88))="","",OFFSET('Water Data'!$G$29,0,10*ROW('Water Data'!G88)))</f>
        <v/>
      </c>
      <c r="CE94" s="400" t="str">
        <f ca="1">+IF(OFFSET('Water Data'!$H$27,0,10*ROW('Water Data'!H88))="","",OFFSET('Water Data'!$H$27,0,10*ROW('Water Data'!H88)))</f>
        <v/>
      </c>
      <c r="CF94" s="400" t="str">
        <f ca="1">+IF(OFFSET('Water Data'!$H$28,0,10*ROW('Water Data'!H88))="","",OFFSET('Water Data'!$H$28,0,10*ROW('Water Data'!H88)))</f>
        <v/>
      </c>
      <c r="CG94" s="400" t="str">
        <f ca="1">+IF(OFFSET('Water Data'!$H$29,0,10*ROW('Water Data'!H88))="","",OFFSET('Water Data'!$H$29,0,10*ROW('Water Data'!H88)))</f>
        <v/>
      </c>
      <c r="CH94" s="400" t="str">
        <f ca="1">+IF(OFFSET('Water Data'!$I$27,0,10*ROW('Water Data'!I88))="","",OFFSET('Water Data'!$I$27,0,10*ROW('Water Data'!I88)))</f>
        <v/>
      </c>
      <c r="CI94" s="400" t="str">
        <f ca="1">+IF(OFFSET('Water Data'!$I$28,0,10*ROW('Water Data'!I88))="","",OFFSET('Water Data'!$I$28,0,10*ROW('Water Data'!I88)))</f>
        <v/>
      </c>
      <c r="CJ94" s="400" t="str">
        <f ca="1">+IF(OFFSET('Water Data'!$I$29,0,10*ROW('Water Data'!I88))="","",OFFSET('Water Data'!$I$29,0,10*ROW('Water Data'!I88)))</f>
        <v/>
      </c>
      <c r="CK94" s="400" t="str">
        <f ca="1">+IF(OFFSET('Sanitation Data'!$D$28,0,10*ROW('Sanitation Data'!D88))="","",OFFSET('Sanitation Data'!$D$28,0,10*ROW('Sanitation Data'!D88)))</f>
        <v/>
      </c>
      <c r="CL94" s="400" t="str">
        <f ca="1">+IF(OFFSET('Sanitation Data'!$D$29,0,10*ROW('Sanitation Data'!D88))="","",OFFSET('Sanitation Data'!$D$29,0,10*ROW('Sanitation Data'!D88)))</f>
        <v/>
      </c>
      <c r="CM94" s="400" t="str">
        <f ca="1">+IF(OFFSET('Sanitation Data'!$D$30,0,10*ROW('Sanitation Data'!D88))="","",OFFSET('Sanitation Data'!$D$30,0,10*ROW('Sanitation Data'!D88)))</f>
        <v/>
      </c>
      <c r="CN94" s="400" t="str">
        <f ca="1">+IF(OFFSET('Sanitation Data'!$D$31,0,10*ROW('Sanitation Data'!D88))="","",OFFSET('Sanitation Data'!$D$31,0,10*ROW('Sanitation Data'!D88)))</f>
        <v/>
      </c>
      <c r="CO94" s="400" t="str">
        <f ca="1">+IF(OFFSET('Sanitation Data'!$D$32,0,10*ROW('Sanitation Data'!D88))="","",OFFSET('Sanitation Data'!$D$32,0,10*ROW('Sanitation Data'!D88)))</f>
        <v/>
      </c>
      <c r="CP94" s="400" t="str">
        <f ca="1">+IF(OFFSET('Sanitation Data'!$E$28,0,10*ROW('Sanitation Data'!E88))="","",OFFSET('Sanitation Data'!$E$28,0,10*ROW('Sanitation Data'!E88)))</f>
        <v/>
      </c>
      <c r="CQ94" s="400" t="str">
        <f ca="1">+IF(OFFSET('Sanitation Data'!$E$29,0,10*ROW('Sanitation Data'!E88))="","",OFFSET('Sanitation Data'!$E$29,0,10*ROW('Sanitation Data'!E88)))</f>
        <v/>
      </c>
      <c r="CR94" s="400" t="str">
        <f ca="1">+IF(OFFSET('Sanitation Data'!$E$30,0,10*ROW('Sanitation Data'!E88))="","",OFFSET('Sanitation Data'!$E$30,0,10*ROW('Sanitation Data'!E88)))</f>
        <v/>
      </c>
      <c r="CS94" s="400" t="str">
        <f ca="1">+IF(OFFSET('Sanitation Data'!$E$31,0,10*ROW('Sanitation Data'!E88))="","",OFFSET('Sanitation Data'!$E$31,0,10*ROW('Sanitation Data'!E88)))</f>
        <v/>
      </c>
      <c r="CT94" s="400" t="str">
        <f ca="1">+IF(OFFSET('Sanitation Data'!$E$32,0,10*ROW('Sanitation Data'!E88))="","",OFFSET('Sanitation Data'!$E$32,0,10*ROW('Sanitation Data'!E88)))</f>
        <v/>
      </c>
      <c r="CU94" s="400" t="str">
        <f ca="1">+IF(OFFSET('Sanitation Data'!$F$28,0,10*ROW('Sanitation Data'!F88))="","",OFFSET('Sanitation Data'!$F$28,0,10*ROW('Sanitation Data'!F88)))</f>
        <v/>
      </c>
      <c r="CV94" s="400" t="str">
        <f ca="1">+IF(OFFSET('Sanitation Data'!$F$29,0,10*ROW('Sanitation Data'!F88))="","",OFFSET('Sanitation Data'!$F$29,0,10*ROW('Sanitation Data'!F88)))</f>
        <v/>
      </c>
      <c r="CW94" s="400" t="str">
        <f ca="1">+IF(OFFSET('Sanitation Data'!$F$30,0,10*ROW('Sanitation Data'!F88))="","",OFFSET('Sanitation Data'!$F$30,0,10*ROW('Sanitation Data'!F88)))</f>
        <v/>
      </c>
      <c r="CX94" s="400" t="str">
        <f ca="1">+IF(OFFSET('Sanitation Data'!$F$31,0,10*ROW('Sanitation Data'!F88))="","",OFFSET('Sanitation Data'!$F$31,0,10*ROW('Sanitation Data'!F88)))</f>
        <v/>
      </c>
      <c r="CY94" s="400" t="str">
        <f ca="1">+IF(OFFSET('Sanitation Data'!$F$32,0,10*ROW('Sanitation Data'!F88))="","",OFFSET('Sanitation Data'!$F$32,0,10*ROW('Sanitation Data'!F88)))</f>
        <v/>
      </c>
      <c r="CZ94" s="400" t="str">
        <f ca="1">+IF(OFFSET('Sanitation Data'!$G$28,0,10*ROW('Sanitation Data'!G88))="","",OFFSET('Sanitation Data'!$G$28,0,10*ROW('Sanitation Data'!G88)))</f>
        <v/>
      </c>
      <c r="DA94" s="400" t="str">
        <f ca="1">+IF(OFFSET('Sanitation Data'!$G$29,0,10*ROW('Sanitation Data'!G88))="","",OFFSET('Sanitation Data'!$G$29,0,10*ROW('Sanitation Data'!G88)))</f>
        <v/>
      </c>
      <c r="DB94" s="400" t="str">
        <f ca="1">+IF(OFFSET('Sanitation Data'!$G$30,0,10*ROW('Sanitation Data'!G88))="","",OFFSET('Sanitation Data'!$G$30,0,10*ROW('Sanitation Data'!G88)))</f>
        <v/>
      </c>
      <c r="DC94" s="400" t="str">
        <f ca="1">+IF(OFFSET('Sanitation Data'!$G$31,0,10*ROW('Sanitation Data'!G88))="","",OFFSET('Sanitation Data'!$G$31,0,10*ROW('Sanitation Data'!G88)))</f>
        <v/>
      </c>
      <c r="DD94" s="400" t="str">
        <f ca="1">+IF(OFFSET('Sanitation Data'!$G$32,0,10*ROW('Sanitation Data'!G88))="","",OFFSET('Sanitation Data'!$G$32,0,10*ROW('Sanitation Data'!G88)))</f>
        <v/>
      </c>
      <c r="DE94" s="400" t="str">
        <f ca="1">+IF(OFFSET('Sanitation Data'!$H$28,0,10*ROW('Sanitation Data'!H88))="","",OFFSET('Sanitation Data'!$H$28,0,10*ROW('Sanitation Data'!H88)))</f>
        <v/>
      </c>
      <c r="DF94" s="400" t="str">
        <f ca="1">+IF(OFFSET('Sanitation Data'!$H$29,0,10*ROW('Sanitation Data'!H88))="","",OFFSET('Sanitation Data'!$H$29,0,10*ROW('Sanitation Data'!H88)))</f>
        <v/>
      </c>
      <c r="DG94" s="400" t="str">
        <f ca="1">+IF(OFFSET('Sanitation Data'!$H$30,0,10*ROW('Sanitation Data'!H88))="","",OFFSET('Sanitation Data'!$H$30,0,10*ROW('Sanitation Data'!H88)))</f>
        <v/>
      </c>
      <c r="DH94" s="400" t="str">
        <f ca="1">+IF(OFFSET('Sanitation Data'!$H$31,0,10*ROW('Sanitation Data'!H88))="","",OFFSET('Sanitation Data'!$H$31,0,10*ROW('Sanitation Data'!H88)))</f>
        <v/>
      </c>
      <c r="DI94" s="400" t="str">
        <f ca="1">+IF(OFFSET('Sanitation Data'!$H$32,0,10*ROW('Sanitation Data'!H88))="","",OFFSET('Sanitation Data'!$H$32,0,10*ROW('Sanitation Data'!H88)))</f>
        <v/>
      </c>
      <c r="DJ94" s="400" t="str">
        <f ca="1">+IF(OFFSET('Sanitation Data'!$I$28,0,10*ROW('Sanitation Data'!I88))="","",OFFSET('Sanitation Data'!$I$28,0,10*ROW('Sanitation Data'!I88)))</f>
        <v/>
      </c>
      <c r="DK94" s="400" t="str">
        <f ca="1">+IF(OFFSET('Sanitation Data'!$I$29,0,10*ROW('Sanitation Data'!I88))="","",OFFSET('Sanitation Data'!$I$29,0,10*ROW('Sanitation Data'!I88)))</f>
        <v/>
      </c>
      <c r="DL94" s="400" t="str">
        <f ca="1">+IF(OFFSET('Sanitation Data'!$I$30,0,10*ROW('Sanitation Data'!I88))="","",OFFSET('Sanitation Data'!$I$30,0,10*ROW('Sanitation Data'!I88)))</f>
        <v/>
      </c>
      <c r="DM94" s="400" t="str">
        <f ca="1">+IF(OFFSET('Sanitation Data'!$I$31,0,10*ROW('Sanitation Data'!I88))="","",OFFSET('Sanitation Data'!$I$31,0,10*ROW('Sanitation Data'!I88)))</f>
        <v/>
      </c>
      <c r="DN94" s="400" t="str">
        <f ca="1">+IF(OFFSET('Sanitation Data'!$I$32,0,10*ROW('Sanitation Data'!I88))="","",OFFSET('Sanitation Data'!$I$32,0,10*ROW('Sanitation Data'!I88)))</f>
        <v/>
      </c>
      <c r="DO94" s="400" t="str">
        <f ca="1">+IF(OFFSET('Hygiene Data'!$D$11,0,10*ROW('Hygiene Data'!D88))="","",OFFSET('Hygiene Data'!$D$11,0,10*ROW('Hygiene Data'!D88)))</f>
        <v/>
      </c>
      <c r="DP94" s="400" t="str">
        <f ca="1">+IF(OFFSET('Hygiene Data'!$D$12,0,10*ROW('Hygiene Data'!D88))="","",OFFSET('Hygiene Data'!$D$12,0,10*ROW('Hygiene Data'!D88)))</f>
        <v/>
      </c>
      <c r="DQ94" s="400" t="str">
        <f ca="1">+IF(OFFSET('Hygiene Data'!$D$13,0,10*ROW('Hygiene Data'!D88))="","",OFFSET('Hygiene Data'!$D$13,0,10*ROW('Hygiene Data'!D88)))</f>
        <v/>
      </c>
      <c r="DR94" s="400" t="str">
        <f ca="1">+IF(OFFSET('Hygiene Data'!$E$11,0,10*ROW('Hygiene Data'!E88))="","",OFFSET('Hygiene Data'!$E$11,0,10*ROW('Hygiene Data'!E88)))</f>
        <v/>
      </c>
      <c r="DS94" s="400" t="str">
        <f ca="1">+IF(OFFSET('Hygiene Data'!$E$12,0,10*ROW('Hygiene Data'!E88))="","",OFFSET('Hygiene Data'!$E$12,0,10*ROW('Hygiene Data'!E88)))</f>
        <v/>
      </c>
      <c r="DT94" s="400" t="str">
        <f ca="1">+IF(OFFSET('Hygiene Data'!$E$13,0,10*ROW('Hygiene Data'!E88))="","",OFFSET('Hygiene Data'!$E$13,0,10*ROW('Hygiene Data'!E88)))</f>
        <v/>
      </c>
      <c r="DU94" s="400" t="str">
        <f ca="1">+IF(OFFSET('Hygiene Data'!$F$11,0,10*ROW('Hygiene Data'!F88))="","",OFFSET('Hygiene Data'!$F$11,0,10*ROW('Hygiene Data'!F88)))</f>
        <v/>
      </c>
      <c r="DV94" s="400" t="str">
        <f ca="1">+IF(OFFSET('Hygiene Data'!$F$12,0,10*ROW('Hygiene Data'!F88))="","",OFFSET('Hygiene Data'!$F$12,0,10*ROW('Hygiene Data'!F88)))</f>
        <v/>
      </c>
      <c r="DW94" s="400" t="str">
        <f ca="1">+IF(OFFSET('Hygiene Data'!$F$13,0,10*ROW('Hygiene Data'!F88))="","",OFFSET('Hygiene Data'!$F$13,0,10*ROW('Hygiene Data'!F88)))</f>
        <v/>
      </c>
      <c r="DX94" s="400" t="str">
        <f ca="1">+IF(OFFSET('Hygiene Data'!$G$11,0,10*ROW('Hygiene Data'!G88))="","",OFFSET('Hygiene Data'!$G$11,0,10*ROW('Hygiene Data'!G88)))</f>
        <v/>
      </c>
      <c r="DY94" s="400" t="str">
        <f ca="1">+IF(OFFSET('Hygiene Data'!$G$12,0,10*ROW('Hygiene Data'!G88))="","",OFFSET('Hygiene Data'!$G$12,0,10*ROW('Hygiene Data'!G88)))</f>
        <v/>
      </c>
      <c r="DZ94" s="400" t="str">
        <f ca="1">+IF(OFFSET('Hygiene Data'!$G$13,0,10*ROW('Hygiene Data'!G88))="","",OFFSET('Hygiene Data'!$G$13,0,10*ROW('Hygiene Data'!G88)))</f>
        <v/>
      </c>
      <c r="EA94" s="400" t="str">
        <f ca="1">+IF(OFFSET('Hygiene Data'!$H$11,0,10*ROW('Hygiene Data'!H88))="","",OFFSET('Hygiene Data'!$H$11,0,10*ROW('Hygiene Data'!H88)))</f>
        <v/>
      </c>
      <c r="EB94" s="400" t="str">
        <f ca="1">+IF(OFFSET('Hygiene Data'!$H$12,0,10*ROW('Hygiene Data'!H88))="","",OFFSET('Hygiene Data'!$H$12,0,10*ROW('Hygiene Data'!H88)))</f>
        <v/>
      </c>
      <c r="EC94" s="400" t="str">
        <f ca="1">+IF(OFFSET('Hygiene Data'!$H$13,0,10*ROW('Hygiene Data'!H88))="","",OFFSET('Hygiene Data'!$H$13,0,10*ROW('Hygiene Data'!H88)))</f>
        <v/>
      </c>
      <c r="ED94" s="400" t="str">
        <f ca="1">+IF(OFFSET('Hygiene Data'!$I$11,0,10*ROW('Hygiene Data'!I88))="","",OFFSET('Hygiene Data'!$I$11,0,10*ROW('Hygiene Data'!I88)))</f>
        <v/>
      </c>
      <c r="EE94" s="400" t="str">
        <f ca="1">+IF(OFFSET('Hygiene Data'!$I$12,0,10*ROW('Hygiene Data'!I88))="","",OFFSET('Hygiene Data'!$I$12,0,10*ROW('Hygiene Data'!I88)))</f>
        <v/>
      </c>
      <c r="EF94" s="400" t="str">
        <f ca="1">+IF(OFFSET('Hygiene Data'!$I$13,0,10*ROW('Hygiene Data'!I88))="","",OFFSET('Hygiene Data'!$I$13,0,10*ROW('Hygiene Data'!I88)))</f>
        <v/>
      </c>
    </row>
    <row r="95" spans="1:136" x14ac:dyDescent="0.25">
      <c r="A95" s="509" t="str">
        <f ca="1">+IF(OFFSET('Water Data'!$B$2,0,10*ROW('Water Data'!E89))="","",OFFSET('Water Data'!$B$2,0,10*ROW('Water Data'!E89)))</f>
        <v/>
      </c>
      <c r="B95" s="50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36" t="str">
        <f t="shared" ca="1" si="1"/>
        <v/>
      </c>
      <c r="D95" s="53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3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3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3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3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3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3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3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3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3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3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3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3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3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3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3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3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3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3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3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3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3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3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3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3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3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3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3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3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3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3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3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3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3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3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3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3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3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3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3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3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3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3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3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3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3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3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3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3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1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3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3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3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3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3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3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3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3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3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3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3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3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3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3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3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3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400" t="str">
        <f ca="1">+IF(OFFSET('Water Data'!$D$27,0,10*ROW('Water Data'!D89))="","",OFFSET('Water Data'!$D$27,0,10*ROW('Water Data'!D89)))</f>
        <v/>
      </c>
      <c r="BT95" s="400" t="str">
        <f ca="1">+IF(OFFSET('Water Data'!$D$28,0,10*ROW('Water Data'!D89))="","",OFFSET('Water Data'!$D$28,0,10*ROW('Water Data'!D89)))</f>
        <v/>
      </c>
      <c r="BU95" s="400" t="str">
        <f ca="1">+IF(OFFSET('Water Data'!$D$29,0,10*ROW('Water Data'!D89))="","",OFFSET('Water Data'!$D$29,0,10*ROW('Water Data'!D89)))</f>
        <v/>
      </c>
      <c r="BV95" s="400" t="str">
        <f ca="1">+IF(OFFSET('Water Data'!$E$27,0,10*ROW('Water Data'!E89))="","",OFFSET('Water Data'!$E$27,0,10*ROW('Water Data'!E89)))</f>
        <v/>
      </c>
      <c r="BW95" s="400" t="str">
        <f ca="1">+IF(OFFSET('Water Data'!$E$28,0,10*ROW('Water Data'!E89))="","",OFFSET('Water Data'!$E$28,0,10*ROW('Water Data'!E89)))</f>
        <v/>
      </c>
      <c r="BX95" s="400" t="str">
        <f ca="1">+IF(OFFSET('Water Data'!$E$29,0,10*ROW('Water Data'!E89))="","",OFFSET('Water Data'!$E$29,0,10*ROW('Water Data'!E89)))</f>
        <v/>
      </c>
      <c r="BY95" s="400" t="str">
        <f ca="1">+IF(OFFSET('Water Data'!$F$27,0,10*ROW('Water Data'!F89))="","",OFFSET('Water Data'!$F$27,0,10*ROW('Water Data'!F89)))</f>
        <v/>
      </c>
      <c r="BZ95" s="400" t="str">
        <f ca="1">+IF(OFFSET('Water Data'!$F$28,0,10*ROW('Water Data'!F89))="","",OFFSET('Water Data'!$F$28,0,10*ROW('Water Data'!F89)))</f>
        <v/>
      </c>
      <c r="CA95" s="400" t="str">
        <f ca="1">+IF(OFFSET('Water Data'!$F$29,0,10*ROW('Water Data'!F89))="","",OFFSET('Water Data'!$F$29,0,10*ROW('Water Data'!F89)))</f>
        <v/>
      </c>
      <c r="CB95" s="400" t="str">
        <f ca="1">+IF(OFFSET('Water Data'!$G$27,0,10*ROW('Water Data'!G89))="","",OFFSET('Water Data'!$G$27,0,10*ROW('Water Data'!G89)))</f>
        <v/>
      </c>
      <c r="CC95" s="400" t="str">
        <f ca="1">+IF(OFFSET('Water Data'!$G$28,0,10*ROW('Water Data'!G89))="","",OFFSET('Water Data'!$G$28,0,10*ROW('Water Data'!G89)))</f>
        <v/>
      </c>
      <c r="CD95" s="400" t="str">
        <f ca="1">+IF(OFFSET('Water Data'!$G$29,0,10*ROW('Water Data'!G89))="","",OFFSET('Water Data'!$G$29,0,10*ROW('Water Data'!G89)))</f>
        <v/>
      </c>
      <c r="CE95" s="400" t="str">
        <f ca="1">+IF(OFFSET('Water Data'!$H$27,0,10*ROW('Water Data'!H89))="","",OFFSET('Water Data'!$H$27,0,10*ROW('Water Data'!H89)))</f>
        <v/>
      </c>
      <c r="CF95" s="400" t="str">
        <f ca="1">+IF(OFFSET('Water Data'!$H$28,0,10*ROW('Water Data'!H89))="","",OFFSET('Water Data'!$H$28,0,10*ROW('Water Data'!H89)))</f>
        <v/>
      </c>
      <c r="CG95" s="400" t="str">
        <f ca="1">+IF(OFFSET('Water Data'!$H$29,0,10*ROW('Water Data'!H89))="","",OFFSET('Water Data'!$H$29,0,10*ROW('Water Data'!H89)))</f>
        <v/>
      </c>
      <c r="CH95" s="400" t="str">
        <f ca="1">+IF(OFFSET('Water Data'!$I$27,0,10*ROW('Water Data'!I89))="","",OFFSET('Water Data'!$I$27,0,10*ROW('Water Data'!I89)))</f>
        <v/>
      </c>
      <c r="CI95" s="400" t="str">
        <f ca="1">+IF(OFFSET('Water Data'!$I$28,0,10*ROW('Water Data'!I89))="","",OFFSET('Water Data'!$I$28,0,10*ROW('Water Data'!I89)))</f>
        <v/>
      </c>
      <c r="CJ95" s="400" t="str">
        <f ca="1">+IF(OFFSET('Water Data'!$I$29,0,10*ROW('Water Data'!I89))="","",OFFSET('Water Data'!$I$29,0,10*ROW('Water Data'!I89)))</f>
        <v/>
      </c>
      <c r="CK95" s="400" t="str">
        <f ca="1">+IF(OFFSET('Sanitation Data'!$D$28,0,10*ROW('Sanitation Data'!D89))="","",OFFSET('Sanitation Data'!$D$28,0,10*ROW('Sanitation Data'!D89)))</f>
        <v/>
      </c>
      <c r="CL95" s="400" t="str">
        <f ca="1">+IF(OFFSET('Sanitation Data'!$D$29,0,10*ROW('Sanitation Data'!D89))="","",OFFSET('Sanitation Data'!$D$29,0,10*ROW('Sanitation Data'!D89)))</f>
        <v/>
      </c>
      <c r="CM95" s="400" t="str">
        <f ca="1">+IF(OFFSET('Sanitation Data'!$D$30,0,10*ROW('Sanitation Data'!D89))="","",OFFSET('Sanitation Data'!$D$30,0,10*ROW('Sanitation Data'!D89)))</f>
        <v/>
      </c>
      <c r="CN95" s="400" t="str">
        <f ca="1">+IF(OFFSET('Sanitation Data'!$D$31,0,10*ROW('Sanitation Data'!D89))="","",OFFSET('Sanitation Data'!$D$31,0,10*ROW('Sanitation Data'!D89)))</f>
        <v/>
      </c>
      <c r="CO95" s="400" t="str">
        <f ca="1">+IF(OFFSET('Sanitation Data'!$D$32,0,10*ROW('Sanitation Data'!D89))="","",OFFSET('Sanitation Data'!$D$32,0,10*ROW('Sanitation Data'!D89)))</f>
        <v/>
      </c>
      <c r="CP95" s="400" t="str">
        <f ca="1">+IF(OFFSET('Sanitation Data'!$E$28,0,10*ROW('Sanitation Data'!E89))="","",OFFSET('Sanitation Data'!$E$28,0,10*ROW('Sanitation Data'!E89)))</f>
        <v/>
      </c>
      <c r="CQ95" s="400" t="str">
        <f ca="1">+IF(OFFSET('Sanitation Data'!$E$29,0,10*ROW('Sanitation Data'!E89))="","",OFFSET('Sanitation Data'!$E$29,0,10*ROW('Sanitation Data'!E89)))</f>
        <v/>
      </c>
      <c r="CR95" s="400" t="str">
        <f ca="1">+IF(OFFSET('Sanitation Data'!$E$30,0,10*ROW('Sanitation Data'!E89))="","",OFFSET('Sanitation Data'!$E$30,0,10*ROW('Sanitation Data'!E89)))</f>
        <v/>
      </c>
      <c r="CS95" s="400" t="str">
        <f ca="1">+IF(OFFSET('Sanitation Data'!$E$31,0,10*ROW('Sanitation Data'!E89))="","",OFFSET('Sanitation Data'!$E$31,0,10*ROW('Sanitation Data'!E89)))</f>
        <v/>
      </c>
      <c r="CT95" s="400" t="str">
        <f ca="1">+IF(OFFSET('Sanitation Data'!$E$32,0,10*ROW('Sanitation Data'!E89))="","",OFFSET('Sanitation Data'!$E$32,0,10*ROW('Sanitation Data'!E89)))</f>
        <v/>
      </c>
      <c r="CU95" s="400" t="str">
        <f ca="1">+IF(OFFSET('Sanitation Data'!$F$28,0,10*ROW('Sanitation Data'!F89))="","",OFFSET('Sanitation Data'!$F$28,0,10*ROW('Sanitation Data'!F89)))</f>
        <v/>
      </c>
      <c r="CV95" s="400" t="str">
        <f ca="1">+IF(OFFSET('Sanitation Data'!$F$29,0,10*ROW('Sanitation Data'!F89))="","",OFFSET('Sanitation Data'!$F$29,0,10*ROW('Sanitation Data'!F89)))</f>
        <v/>
      </c>
      <c r="CW95" s="400" t="str">
        <f ca="1">+IF(OFFSET('Sanitation Data'!$F$30,0,10*ROW('Sanitation Data'!F89))="","",OFFSET('Sanitation Data'!$F$30,0,10*ROW('Sanitation Data'!F89)))</f>
        <v/>
      </c>
      <c r="CX95" s="400" t="str">
        <f ca="1">+IF(OFFSET('Sanitation Data'!$F$31,0,10*ROW('Sanitation Data'!F89))="","",OFFSET('Sanitation Data'!$F$31,0,10*ROW('Sanitation Data'!F89)))</f>
        <v/>
      </c>
      <c r="CY95" s="400" t="str">
        <f ca="1">+IF(OFFSET('Sanitation Data'!$F$32,0,10*ROW('Sanitation Data'!F89))="","",OFFSET('Sanitation Data'!$F$32,0,10*ROW('Sanitation Data'!F89)))</f>
        <v/>
      </c>
      <c r="CZ95" s="400" t="str">
        <f ca="1">+IF(OFFSET('Sanitation Data'!$G$28,0,10*ROW('Sanitation Data'!G89))="","",OFFSET('Sanitation Data'!$G$28,0,10*ROW('Sanitation Data'!G89)))</f>
        <v/>
      </c>
      <c r="DA95" s="400" t="str">
        <f ca="1">+IF(OFFSET('Sanitation Data'!$G$29,0,10*ROW('Sanitation Data'!G89))="","",OFFSET('Sanitation Data'!$G$29,0,10*ROW('Sanitation Data'!G89)))</f>
        <v/>
      </c>
      <c r="DB95" s="400" t="str">
        <f ca="1">+IF(OFFSET('Sanitation Data'!$G$30,0,10*ROW('Sanitation Data'!G89))="","",OFFSET('Sanitation Data'!$G$30,0,10*ROW('Sanitation Data'!G89)))</f>
        <v/>
      </c>
      <c r="DC95" s="400" t="str">
        <f ca="1">+IF(OFFSET('Sanitation Data'!$G$31,0,10*ROW('Sanitation Data'!G89))="","",OFFSET('Sanitation Data'!$G$31,0,10*ROW('Sanitation Data'!G89)))</f>
        <v/>
      </c>
      <c r="DD95" s="400" t="str">
        <f ca="1">+IF(OFFSET('Sanitation Data'!$G$32,0,10*ROW('Sanitation Data'!G89))="","",OFFSET('Sanitation Data'!$G$32,0,10*ROW('Sanitation Data'!G89)))</f>
        <v/>
      </c>
      <c r="DE95" s="400" t="str">
        <f ca="1">+IF(OFFSET('Sanitation Data'!$H$28,0,10*ROW('Sanitation Data'!H89))="","",OFFSET('Sanitation Data'!$H$28,0,10*ROW('Sanitation Data'!H89)))</f>
        <v/>
      </c>
      <c r="DF95" s="400" t="str">
        <f ca="1">+IF(OFFSET('Sanitation Data'!$H$29,0,10*ROW('Sanitation Data'!H89))="","",OFFSET('Sanitation Data'!$H$29,0,10*ROW('Sanitation Data'!H89)))</f>
        <v/>
      </c>
      <c r="DG95" s="400" t="str">
        <f ca="1">+IF(OFFSET('Sanitation Data'!$H$30,0,10*ROW('Sanitation Data'!H89))="","",OFFSET('Sanitation Data'!$H$30,0,10*ROW('Sanitation Data'!H89)))</f>
        <v/>
      </c>
      <c r="DH95" s="400" t="str">
        <f ca="1">+IF(OFFSET('Sanitation Data'!$H$31,0,10*ROW('Sanitation Data'!H89))="","",OFFSET('Sanitation Data'!$H$31,0,10*ROW('Sanitation Data'!H89)))</f>
        <v/>
      </c>
      <c r="DI95" s="400" t="str">
        <f ca="1">+IF(OFFSET('Sanitation Data'!$H$32,0,10*ROW('Sanitation Data'!H89))="","",OFFSET('Sanitation Data'!$H$32,0,10*ROW('Sanitation Data'!H89)))</f>
        <v/>
      </c>
      <c r="DJ95" s="400" t="str">
        <f ca="1">+IF(OFFSET('Sanitation Data'!$I$28,0,10*ROW('Sanitation Data'!I89))="","",OFFSET('Sanitation Data'!$I$28,0,10*ROW('Sanitation Data'!I89)))</f>
        <v/>
      </c>
      <c r="DK95" s="400" t="str">
        <f ca="1">+IF(OFFSET('Sanitation Data'!$I$29,0,10*ROW('Sanitation Data'!I89))="","",OFFSET('Sanitation Data'!$I$29,0,10*ROW('Sanitation Data'!I89)))</f>
        <v/>
      </c>
      <c r="DL95" s="400" t="str">
        <f ca="1">+IF(OFFSET('Sanitation Data'!$I$30,0,10*ROW('Sanitation Data'!I89))="","",OFFSET('Sanitation Data'!$I$30,0,10*ROW('Sanitation Data'!I89)))</f>
        <v/>
      </c>
      <c r="DM95" s="400" t="str">
        <f ca="1">+IF(OFFSET('Sanitation Data'!$I$31,0,10*ROW('Sanitation Data'!I89))="","",OFFSET('Sanitation Data'!$I$31,0,10*ROW('Sanitation Data'!I89)))</f>
        <v/>
      </c>
      <c r="DN95" s="400" t="str">
        <f ca="1">+IF(OFFSET('Sanitation Data'!$I$32,0,10*ROW('Sanitation Data'!I89))="","",OFFSET('Sanitation Data'!$I$32,0,10*ROW('Sanitation Data'!I89)))</f>
        <v/>
      </c>
      <c r="DO95" s="400" t="str">
        <f ca="1">+IF(OFFSET('Hygiene Data'!$D$11,0,10*ROW('Hygiene Data'!D89))="","",OFFSET('Hygiene Data'!$D$11,0,10*ROW('Hygiene Data'!D89)))</f>
        <v/>
      </c>
      <c r="DP95" s="400" t="str">
        <f ca="1">+IF(OFFSET('Hygiene Data'!$D$12,0,10*ROW('Hygiene Data'!D89))="","",OFFSET('Hygiene Data'!$D$12,0,10*ROW('Hygiene Data'!D89)))</f>
        <v/>
      </c>
      <c r="DQ95" s="400" t="str">
        <f ca="1">+IF(OFFSET('Hygiene Data'!$D$13,0,10*ROW('Hygiene Data'!D89))="","",OFFSET('Hygiene Data'!$D$13,0,10*ROW('Hygiene Data'!D89)))</f>
        <v/>
      </c>
      <c r="DR95" s="400" t="str">
        <f ca="1">+IF(OFFSET('Hygiene Data'!$E$11,0,10*ROW('Hygiene Data'!E89))="","",OFFSET('Hygiene Data'!$E$11,0,10*ROW('Hygiene Data'!E89)))</f>
        <v/>
      </c>
      <c r="DS95" s="400" t="str">
        <f ca="1">+IF(OFFSET('Hygiene Data'!$E$12,0,10*ROW('Hygiene Data'!E89))="","",OFFSET('Hygiene Data'!$E$12,0,10*ROW('Hygiene Data'!E89)))</f>
        <v/>
      </c>
      <c r="DT95" s="400" t="str">
        <f ca="1">+IF(OFFSET('Hygiene Data'!$E$13,0,10*ROW('Hygiene Data'!E89))="","",OFFSET('Hygiene Data'!$E$13,0,10*ROW('Hygiene Data'!E89)))</f>
        <v/>
      </c>
      <c r="DU95" s="400" t="str">
        <f ca="1">+IF(OFFSET('Hygiene Data'!$F$11,0,10*ROW('Hygiene Data'!F89))="","",OFFSET('Hygiene Data'!$F$11,0,10*ROW('Hygiene Data'!F89)))</f>
        <v/>
      </c>
      <c r="DV95" s="400" t="str">
        <f ca="1">+IF(OFFSET('Hygiene Data'!$F$12,0,10*ROW('Hygiene Data'!F89))="","",OFFSET('Hygiene Data'!$F$12,0,10*ROW('Hygiene Data'!F89)))</f>
        <v/>
      </c>
      <c r="DW95" s="400" t="str">
        <f ca="1">+IF(OFFSET('Hygiene Data'!$F$13,0,10*ROW('Hygiene Data'!F89))="","",OFFSET('Hygiene Data'!$F$13,0,10*ROW('Hygiene Data'!F89)))</f>
        <v/>
      </c>
      <c r="DX95" s="400" t="str">
        <f ca="1">+IF(OFFSET('Hygiene Data'!$G$11,0,10*ROW('Hygiene Data'!G89))="","",OFFSET('Hygiene Data'!$G$11,0,10*ROW('Hygiene Data'!G89)))</f>
        <v/>
      </c>
      <c r="DY95" s="400" t="str">
        <f ca="1">+IF(OFFSET('Hygiene Data'!$G$12,0,10*ROW('Hygiene Data'!G89))="","",OFFSET('Hygiene Data'!$G$12,0,10*ROW('Hygiene Data'!G89)))</f>
        <v/>
      </c>
      <c r="DZ95" s="400" t="str">
        <f ca="1">+IF(OFFSET('Hygiene Data'!$G$13,0,10*ROW('Hygiene Data'!G89))="","",OFFSET('Hygiene Data'!$G$13,0,10*ROW('Hygiene Data'!G89)))</f>
        <v/>
      </c>
      <c r="EA95" s="400" t="str">
        <f ca="1">+IF(OFFSET('Hygiene Data'!$H$11,0,10*ROW('Hygiene Data'!H89))="","",OFFSET('Hygiene Data'!$H$11,0,10*ROW('Hygiene Data'!H89)))</f>
        <v/>
      </c>
      <c r="EB95" s="400" t="str">
        <f ca="1">+IF(OFFSET('Hygiene Data'!$H$12,0,10*ROW('Hygiene Data'!H89))="","",OFFSET('Hygiene Data'!$H$12,0,10*ROW('Hygiene Data'!H89)))</f>
        <v/>
      </c>
      <c r="EC95" s="400" t="str">
        <f ca="1">+IF(OFFSET('Hygiene Data'!$H$13,0,10*ROW('Hygiene Data'!H89))="","",OFFSET('Hygiene Data'!$H$13,0,10*ROW('Hygiene Data'!H89)))</f>
        <v/>
      </c>
      <c r="ED95" s="400" t="str">
        <f ca="1">+IF(OFFSET('Hygiene Data'!$I$11,0,10*ROW('Hygiene Data'!I89))="","",OFFSET('Hygiene Data'!$I$11,0,10*ROW('Hygiene Data'!I89)))</f>
        <v/>
      </c>
      <c r="EE95" s="400" t="str">
        <f ca="1">+IF(OFFSET('Hygiene Data'!$I$12,0,10*ROW('Hygiene Data'!I89))="","",OFFSET('Hygiene Data'!$I$12,0,10*ROW('Hygiene Data'!I89)))</f>
        <v/>
      </c>
      <c r="EF95" s="400" t="str">
        <f ca="1">+IF(OFFSET('Hygiene Data'!$I$13,0,10*ROW('Hygiene Data'!I89))="","",OFFSET('Hygiene Data'!$I$13,0,10*ROW('Hygiene Data'!I89)))</f>
        <v/>
      </c>
    </row>
    <row r="96" spans="1:136" x14ac:dyDescent="0.25">
      <c r="A96" s="509" t="str">
        <f ca="1">+IF(OFFSET('Water Data'!$B$2,0,10*ROW('Water Data'!E90))="","",OFFSET('Water Data'!$B$2,0,10*ROW('Water Data'!E90)))</f>
        <v/>
      </c>
      <c r="B96" s="50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36" t="str">
        <f t="shared" ca="1" si="1"/>
        <v/>
      </c>
      <c r="D96" s="53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3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3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3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3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3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3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3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3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3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3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3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3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3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3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3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3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3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3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3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3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3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3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3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3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3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3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3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3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3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3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3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3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3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3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3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3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3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3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3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3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3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3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3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3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3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3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3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3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1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3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3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3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3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3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3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3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3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3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3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3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3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3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3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3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3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400" t="str">
        <f ca="1">+IF(OFFSET('Water Data'!$D$27,0,10*ROW('Water Data'!D90))="","",OFFSET('Water Data'!$D$27,0,10*ROW('Water Data'!D90)))</f>
        <v/>
      </c>
      <c r="BT96" s="400" t="str">
        <f ca="1">+IF(OFFSET('Water Data'!$D$28,0,10*ROW('Water Data'!D90))="","",OFFSET('Water Data'!$D$28,0,10*ROW('Water Data'!D90)))</f>
        <v/>
      </c>
      <c r="BU96" s="400" t="str">
        <f ca="1">+IF(OFFSET('Water Data'!$D$29,0,10*ROW('Water Data'!D90))="","",OFFSET('Water Data'!$D$29,0,10*ROW('Water Data'!D90)))</f>
        <v/>
      </c>
      <c r="BV96" s="400" t="str">
        <f ca="1">+IF(OFFSET('Water Data'!$E$27,0,10*ROW('Water Data'!E90))="","",OFFSET('Water Data'!$E$27,0,10*ROW('Water Data'!E90)))</f>
        <v/>
      </c>
      <c r="BW96" s="400" t="str">
        <f ca="1">+IF(OFFSET('Water Data'!$E$28,0,10*ROW('Water Data'!E90))="","",OFFSET('Water Data'!$E$28,0,10*ROW('Water Data'!E90)))</f>
        <v/>
      </c>
      <c r="BX96" s="400" t="str">
        <f ca="1">+IF(OFFSET('Water Data'!$E$29,0,10*ROW('Water Data'!E90))="","",OFFSET('Water Data'!$E$29,0,10*ROW('Water Data'!E90)))</f>
        <v/>
      </c>
      <c r="BY96" s="400" t="str">
        <f ca="1">+IF(OFFSET('Water Data'!$F$27,0,10*ROW('Water Data'!F90))="","",OFFSET('Water Data'!$F$27,0,10*ROW('Water Data'!F90)))</f>
        <v/>
      </c>
      <c r="BZ96" s="400" t="str">
        <f ca="1">+IF(OFFSET('Water Data'!$F$28,0,10*ROW('Water Data'!F90))="","",OFFSET('Water Data'!$F$28,0,10*ROW('Water Data'!F90)))</f>
        <v/>
      </c>
      <c r="CA96" s="400" t="str">
        <f ca="1">+IF(OFFSET('Water Data'!$F$29,0,10*ROW('Water Data'!F90))="","",OFFSET('Water Data'!$F$29,0,10*ROW('Water Data'!F90)))</f>
        <v/>
      </c>
      <c r="CB96" s="400" t="str">
        <f ca="1">+IF(OFFSET('Water Data'!$G$27,0,10*ROW('Water Data'!G90))="","",OFFSET('Water Data'!$G$27,0,10*ROW('Water Data'!G90)))</f>
        <v/>
      </c>
      <c r="CC96" s="400" t="str">
        <f ca="1">+IF(OFFSET('Water Data'!$G$28,0,10*ROW('Water Data'!G90))="","",OFFSET('Water Data'!$G$28,0,10*ROW('Water Data'!G90)))</f>
        <v/>
      </c>
      <c r="CD96" s="400" t="str">
        <f ca="1">+IF(OFFSET('Water Data'!$G$29,0,10*ROW('Water Data'!G90))="","",OFFSET('Water Data'!$G$29,0,10*ROW('Water Data'!G90)))</f>
        <v/>
      </c>
      <c r="CE96" s="400" t="str">
        <f ca="1">+IF(OFFSET('Water Data'!$H$27,0,10*ROW('Water Data'!H90))="","",OFFSET('Water Data'!$H$27,0,10*ROW('Water Data'!H90)))</f>
        <v/>
      </c>
      <c r="CF96" s="400" t="str">
        <f ca="1">+IF(OFFSET('Water Data'!$H$28,0,10*ROW('Water Data'!H90))="","",OFFSET('Water Data'!$H$28,0,10*ROW('Water Data'!H90)))</f>
        <v/>
      </c>
      <c r="CG96" s="400" t="str">
        <f ca="1">+IF(OFFSET('Water Data'!$H$29,0,10*ROW('Water Data'!H90))="","",OFFSET('Water Data'!$H$29,0,10*ROW('Water Data'!H90)))</f>
        <v/>
      </c>
      <c r="CH96" s="400" t="str">
        <f ca="1">+IF(OFFSET('Water Data'!$I$27,0,10*ROW('Water Data'!I90))="","",OFFSET('Water Data'!$I$27,0,10*ROW('Water Data'!I90)))</f>
        <v/>
      </c>
      <c r="CI96" s="400" t="str">
        <f ca="1">+IF(OFFSET('Water Data'!$I$28,0,10*ROW('Water Data'!I90))="","",OFFSET('Water Data'!$I$28,0,10*ROW('Water Data'!I90)))</f>
        <v/>
      </c>
      <c r="CJ96" s="400" t="str">
        <f ca="1">+IF(OFFSET('Water Data'!$I$29,0,10*ROW('Water Data'!I90))="","",OFFSET('Water Data'!$I$29,0,10*ROW('Water Data'!I90)))</f>
        <v/>
      </c>
      <c r="CK96" s="400" t="str">
        <f ca="1">+IF(OFFSET('Sanitation Data'!$D$28,0,10*ROW('Sanitation Data'!D90))="","",OFFSET('Sanitation Data'!$D$28,0,10*ROW('Sanitation Data'!D90)))</f>
        <v/>
      </c>
      <c r="CL96" s="400" t="str">
        <f ca="1">+IF(OFFSET('Sanitation Data'!$D$29,0,10*ROW('Sanitation Data'!D90))="","",OFFSET('Sanitation Data'!$D$29,0,10*ROW('Sanitation Data'!D90)))</f>
        <v/>
      </c>
      <c r="CM96" s="400" t="str">
        <f ca="1">+IF(OFFSET('Sanitation Data'!$D$30,0,10*ROW('Sanitation Data'!D90))="","",OFFSET('Sanitation Data'!$D$30,0,10*ROW('Sanitation Data'!D90)))</f>
        <v/>
      </c>
      <c r="CN96" s="400" t="str">
        <f ca="1">+IF(OFFSET('Sanitation Data'!$D$31,0,10*ROW('Sanitation Data'!D90))="","",OFFSET('Sanitation Data'!$D$31,0,10*ROW('Sanitation Data'!D90)))</f>
        <v/>
      </c>
      <c r="CO96" s="400" t="str">
        <f ca="1">+IF(OFFSET('Sanitation Data'!$D$32,0,10*ROW('Sanitation Data'!D90))="","",OFFSET('Sanitation Data'!$D$32,0,10*ROW('Sanitation Data'!D90)))</f>
        <v/>
      </c>
      <c r="CP96" s="400" t="str">
        <f ca="1">+IF(OFFSET('Sanitation Data'!$E$28,0,10*ROW('Sanitation Data'!E90))="","",OFFSET('Sanitation Data'!$E$28,0,10*ROW('Sanitation Data'!E90)))</f>
        <v/>
      </c>
      <c r="CQ96" s="400" t="str">
        <f ca="1">+IF(OFFSET('Sanitation Data'!$E$29,0,10*ROW('Sanitation Data'!E90))="","",OFFSET('Sanitation Data'!$E$29,0,10*ROW('Sanitation Data'!E90)))</f>
        <v/>
      </c>
      <c r="CR96" s="400" t="str">
        <f ca="1">+IF(OFFSET('Sanitation Data'!$E$30,0,10*ROW('Sanitation Data'!E90))="","",OFFSET('Sanitation Data'!$E$30,0,10*ROW('Sanitation Data'!E90)))</f>
        <v/>
      </c>
      <c r="CS96" s="400" t="str">
        <f ca="1">+IF(OFFSET('Sanitation Data'!$E$31,0,10*ROW('Sanitation Data'!E90))="","",OFFSET('Sanitation Data'!$E$31,0,10*ROW('Sanitation Data'!E90)))</f>
        <v/>
      </c>
      <c r="CT96" s="400" t="str">
        <f ca="1">+IF(OFFSET('Sanitation Data'!$E$32,0,10*ROW('Sanitation Data'!E90))="","",OFFSET('Sanitation Data'!$E$32,0,10*ROW('Sanitation Data'!E90)))</f>
        <v/>
      </c>
      <c r="CU96" s="400" t="str">
        <f ca="1">+IF(OFFSET('Sanitation Data'!$F$28,0,10*ROW('Sanitation Data'!F90))="","",OFFSET('Sanitation Data'!$F$28,0,10*ROW('Sanitation Data'!F90)))</f>
        <v/>
      </c>
      <c r="CV96" s="400" t="str">
        <f ca="1">+IF(OFFSET('Sanitation Data'!$F$29,0,10*ROW('Sanitation Data'!F90))="","",OFFSET('Sanitation Data'!$F$29,0,10*ROW('Sanitation Data'!F90)))</f>
        <v/>
      </c>
      <c r="CW96" s="400" t="str">
        <f ca="1">+IF(OFFSET('Sanitation Data'!$F$30,0,10*ROW('Sanitation Data'!F90))="","",OFFSET('Sanitation Data'!$F$30,0,10*ROW('Sanitation Data'!F90)))</f>
        <v/>
      </c>
      <c r="CX96" s="400" t="str">
        <f ca="1">+IF(OFFSET('Sanitation Data'!$F$31,0,10*ROW('Sanitation Data'!F90))="","",OFFSET('Sanitation Data'!$F$31,0,10*ROW('Sanitation Data'!F90)))</f>
        <v/>
      </c>
      <c r="CY96" s="400" t="str">
        <f ca="1">+IF(OFFSET('Sanitation Data'!$F$32,0,10*ROW('Sanitation Data'!F90))="","",OFFSET('Sanitation Data'!$F$32,0,10*ROW('Sanitation Data'!F90)))</f>
        <v/>
      </c>
      <c r="CZ96" s="400" t="str">
        <f ca="1">+IF(OFFSET('Sanitation Data'!$G$28,0,10*ROW('Sanitation Data'!G90))="","",OFFSET('Sanitation Data'!$G$28,0,10*ROW('Sanitation Data'!G90)))</f>
        <v/>
      </c>
      <c r="DA96" s="400" t="str">
        <f ca="1">+IF(OFFSET('Sanitation Data'!$G$29,0,10*ROW('Sanitation Data'!G90))="","",OFFSET('Sanitation Data'!$G$29,0,10*ROW('Sanitation Data'!G90)))</f>
        <v/>
      </c>
      <c r="DB96" s="400" t="str">
        <f ca="1">+IF(OFFSET('Sanitation Data'!$G$30,0,10*ROW('Sanitation Data'!G90))="","",OFFSET('Sanitation Data'!$G$30,0,10*ROW('Sanitation Data'!G90)))</f>
        <v/>
      </c>
      <c r="DC96" s="400" t="str">
        <f ca="1">+IF(OFFSET('Sanitation Data'!$G$31,0,10*ROW('Sanitation Data'!G90))="","",OFFSET('Sanitation Data'!$G$31,0,10*ROW('Sanitation Data'!G90)))</f>
        <v/>
      </c>
      <c r="DD96" s="400" t="str">
        <f ca="1">+IF(OFFSET('Sanitation Data'!$G$32,0,10*ROW('Sanitation Data'!G90))="","",OFFSET('Sanitation Data'!$G$32,0,10*ROW('Sanitation Data'!G90)))</f>
        <v/>
      </c>
      <c r="DE96" s="400" t="str">
        <f ca="1">+IF(OFFSET('Sanitation Data'!$H$28,0,10*ROW('Sanitation Data'!H90))="","",OFFSET('Sanitation Data'!$H$28,0,10*ROW('Sanitation Data'!H90)))</f>
        <v/>
      </c>
      <c r="DF96" s="400" t="str">
        <f ca="1">+IF(OFFSET('Sanitation Data'!$H$29,0,10*ROW('Sanitation Data'!H90))="","",OFFSET('Sanitation Data'!$H$29,0,10*ROW('Sanitation Data'!H90)))</f>
        <v/>
      </c>
      <c r="DG96" s="400" t="str">
        <f ca="1">+IF(OFFSET('Sanitation Data'!$H$30,0,10*ROW('Sanitation Data'!H90))="","",OFFSET('Sanitation Data'!$H$30,0,10*ROW('Sanitation Data'!H90)))</f>
        <v/>
      </c>
      <c r="DH96" s="400" t="str">
        <f ca="1">+IF(OFFSET('Sanitation Data'!$H$31,0,10*ROW('Sanitation Data'!H90))="","",OFFSET('Sanitation Data'!$H$31,0,10*ROW('Sanitation Data'!H90)))</f>
        <v/>
      </c>
      <c r="DI96" s="400" t="str">
        <f ca="1">+IF(OFFSET('Sanitation Data'!$H$32,0,10*ROW('Sanitation Data'!H90))="","",OFFSET('Sanitation Data'!$H$32,0,10*ROW('Sanitation Data'!H90)))</f>
        <v/>
      </c>
      <c r="DJ96" s="400" t="str">
        <f ca="1">+IF(OFFSET('Sanitation Data'!$I$28,0,10*ROW('Sanitation Data'!I90))="","",OFFSET('Sanitation Data'!$I$28,0,10*ROW('Sanitation Data'!I90)))</f>
        <v/>
      </c>
      <c r="DK96" s="400" t="str">
        <f ca="1">+IF(OFFSET('Sanitation Data'!$I$29,0,10*ROW('Sanitation Data'!I90))="","",OFFSET('Sanitation Data'!$I$29,0,10*ROW('Sanitation Data'!I90)))</f>
        <v/>
      </c>
      <c r="DL96" s="400" t="str">
        <f ca="1">+IF(OFFSET('Sanitation Data'!$I$30,0,10*ROW('Sanitation Data'!I90))="","",OFFSET('Sanitation Data'!$I$30,0,10*ROW('Sanitation Data'!I90)))</f>
        <v/>
      </c>
      <c r="DM96" s="400" t="str">
        <f ca="1">+IF(OFFSET('Sanitation Data'!$I$31,0,10*ROW('Sanitation Data'!I90))="","",OFFSET('Sanitation Data'!$I$31,0,10*ROW('Sanitation Data'!I90)))</f>
        <v/>
      </c>
      <c r="DN96" s="400" t="str">
        <f ca="1">+IF(OFFSET('Sanitation Data'!$I$32,0,10*ROW('Sanitation Data'!I90))="","",OFFSET('Sanitation Data'!$I$32,0,10*ROW('Sanitation Data'!I90)))</f>
        <v/>
      </c>
      <c r="DO96" s="400" t="str">
        <f ca="1">+IF(OFFSET('Hygiene Data'!$D$11,0,10*ROW('Hygiene Data'!D90))="","",OFFSET('Hygiene Data'!$D$11,0,10*ROW('Hygiene Data'!D90)))</f>
        <v/>
      </c>
      <c r="DP96" s="400" t="str">
        <f ca="1">+IF(OFFSET('Hygiene Data'!$D$12,0,10*ROW('Hygiene Data'!D90))="","",OFFSET('Hygiene Data'!$D$12,0,10*ROW('Hygiene Data'!D90)))</f>
        <v/>
      </c>
      <c r="DQ96" s="400" t="str">
        <f ca="1">+IF(OFFSET('Hygiene Data'!$D$13,0,10*ROW('Hygiene Data'!D90))="","",OFFSET('Hygiene Data'!$D$13,0,10*ROW('Hygiene Data'!D90)))</f>
        <v/>
      </c>
      <c r="DR96" s="400" t="str">
        <f ca="1">+IF(OFFSET('Hygiene Data'!$E$11,0,10*ROW('Hygiene Data'!E90))="","",OFFSET('Hygiene Data'!$E$11,0,10*ROW('Hygiene Data'!E90)))</f>
        <v/>
      </c>
      <c r="DS96" s="400" t="str">
        <f ca="1">+IF(OFFSET('Hygiene Data'!$E$12,0,10*ROW('Hygiene Data'!E90))="","",OFFSET('Hygiene Data'!$E$12,0,10*ROW('Hygiene Data'!E90)))</f>
        <v/>
      </c>
      <c r="DT96" s="400" t="str">
        <f ca="1">+IF(OFFSET('Hygiene Data'!$E$13,0,10*ROW('Hygiene Data'!E90))="","",OFFSET('Hygiene Data'!$E$13,0,10*ROW('Hygiene Data'!E90)))</f>
        <v/>
      </c>
      <c r="DU96" s="400" t="str">
        <f ca="1">+IF(OFFSET('Hygiene Data'!$F$11,0,10*ROW('Hygiene Data'!F90))="","",OFFSET('Hygiene Data'!$F$11,0,10*ROW('Hygiene Data'!F90)))</f>
        <v/>
      </c>
      <c r="DV96" s="400" t="str">
        <f ca="1">+IF(OFFSET('Hygiene Data'!$F$12,0,10*ROW('Hygiene Data'!F90))="","",OFFSET('Hygiene Data'!$F$12,0,10*ROW('Hygiene Data'!F90)))</f>
        <v/>
      </c>
      <c r="DW96" s="400" t="str">
        <f ca="1">+IF(OFFSET('Hygiene Data'!$F$13,0,10*ROW('Hygiene Data'!F90))="","",OFFSET('Hygiene Data'!$F$13,0,10*ROW('Hygiene Data'!F90)))</f>
        <v/>
      </c>
      <c r="DX96" s="400" t="str">
        <f ca="1">+IF(OFFSET('Hygiene Data'!$G$11,0,10*ROW('Hygiene Data'!G90))="","",OFFSET('Hygiene Data'!$G$11,0,10*ROW('Hygiene Data'!G90)))</f>
        <v/>
      </c>
      <c r="DY96" s="400" t="str">
        <f ca="1">+IF(OFFSET('Hygiene Data'!$G$12,0,10*ROW('Hygiene Data'!G90))="","",OFFSET('Hygiene Data'!$G$12,0,10*ROW('Hygiene Data'!G90)))</f>
        <v/>
      </c>
      <c r="DZ96" s="400" t="str">
        <f ca="1">+IF(OFFSET('Hygiene Data'!$G$13,0,10*ROW('Hygiene Data'!G90))="","",OFFSET('Hygiene Data'!$G$13,0,10*ROW('Hygiene Data'!G90)))</f>
        <v/>
      </c>
      <c r="EA96" s="400" t="str">
        <f ca="1">+IF(OFFSET('Hygiene Data'!$H$11,0,10*ROW('Hygiene Data'!H90))="","",OFFSET('Hygiene Data'!$H$11,0,10*ROW('Hygiene Data'!H90)))</f>
        <v/>
      </c>
      <c r="EB96" s="400" t="str">
        <f ca="1">+IF(OFFSET('Hygiene Data'!$H$12,0,10*ROW('Hygiene Data'!H90))="","",OFFSET('Hygiene Data'!$H$12,0,10*ROW('Hygiene Data'!H90)))</f>
        <v/>
      </c>
      <c r="EC96" s="400" t="str">
        <f ca="1">+IF(OFFSET('Hygiene Data'!$H$13,0,10*ROW('Hygiene Data'!H90))="","",OFFSET('Hygiene Data'!$H$13,0,10*ROW('Hygiene Data'!H90)))</f>
        <v/>
      </c>
      <c r="ED96" s="400" t="str">
        <f ca="1">+IF(OFFSET('Hygiene Data'!$I$11,0,10*ROW('Hygiene Data'!I90))="","",OFFSET('Hygiene Data'!$I$11,0,10*ROW('Hygiene Data'!I90)))</f>
        <v/>
      </c>
      <c r="EE96" s="400" t="str">
        <f ca="1">+IF(OFFSET('Hygiene Data'!$I$12,0,10*ROW('Hygiene Data'!I90))="","",OFFSET('Hygiene Data'!$I$12,0,10*ROW('Hygiene Data'!I90)))</f>
        <v/>
      </c>
      <c r="EF96" s="400" t="str">
        <f ca="1">+IF(OFFSET('Hygiene Data'!$I$13,0,10*ROW('Hygiene Data'!I90))="","",OFFSET('Hygiene Data'!$I$13,0,10*ROW('Hygiene Data'!I90)))</f>
        <v/>
      </c>
    </row>
    <row r="97" spans="1:136" x14ac:dyDescent="0.25">
      <c r="A97" s="509" t="str">
        <f ca="1">+IF(OFFSET('Water Data'!$B$2,0,10*ROW('Water Data'!E91))="","",OFFSET('Water Data'!$B$2,0,10*ROW('Water Data'!E91)))</f>
        <v/>
      </c>
      <c r="B97" s="50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36" t="str">
        <f t="shared" ca="1" si="1"/>
        <v/>
      </c>
      <c r="D97" s="53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3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3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3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3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3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3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3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3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3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3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3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3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3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3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3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3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3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3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3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3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3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3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3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3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3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3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3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3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3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3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3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3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3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3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3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3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3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3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3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3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3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3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3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3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3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3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3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3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1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3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3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3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3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3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3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3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3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3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3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3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3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3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3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3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3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400" t="str">
        <f ca="1">+IF(OFFSET('Water Data'!$D$27,0,10*ROW('Water Data'!D91))="","",OFFSET('Water Data'!$D$27,0,10*ROW('Water Data'!D91)))</f>
        <v/>
      </c>
      <c r="BT97" s="400" t="str">
        <f ca="1">+IF(OFFSET('Water Data'!$D$28,0,10*ROW('Water Data'!D91))="","",OFFSET('Water Data'!$D$28,0,10*ROW('Water Data'!D91)))</f>
        <v/>
      </c>
      <c r="BU97" s="400" t="str">
        <f ca="1">+IF(OFFSET('Water Data'!$D$29,0,10*ROW('Water Data'!D91))="","",OFFSET('Water Data'!$D$29,0,10*ROW('Water Data'!D91)))</f>
        <v/>
      </c>
      <c r="BV97" s="400" t="str">
        <f ca="1">+IF(OFFSET('Water Data'!$E$27,0,10*ROW('Water Data'!E91))="","",OFFSET('Water Data'!$E$27,0,10*ROW('Water Data'!E91)))</f>
        <v/>
      </c>
      <c r="BW97" s="400" t="str">
        <f ca="1">+IF(OFFSET('Water Data'!$E$28,0,10*ROW('Water Data'!E91))="","",OFFSET('Water Data'!$E$28,0,10*ROW('Water Data'!E91)))</f>
        <v/>
      </c>
      <c r="BX97" s="400" t="str">
        <f ca="1">+IF(OFFSET('Water Data'!$E$29,0,10*ROW('Water Data'!E91))="","",OFFSET('Water Data'!$E$29,0,10*ROW('Water Data'!E91)))</f>
        <v/>
      </c>
      <c r="BY97" s="400" t="str">
        <f ca="1">+IF(OFFSET('Water Data'!$F$27,0,10*ROW('Water Data'!F91))="","",OFFSET('Water Data'!$F$27,0,10*ROW('Water Data'!F91)))</f>
        <v/>
      </c>
      <c r="BZ97" s="400" t="str">
        <f ca="1">+IF(OFFSET('Water Data'!$F$28,0,10*ROW('Water Data'!F91))="","",OFFSET('Water Data'!$F$28,0,10*ROW('Water Data'!F91)))</f>
        <v/>
      </c>
      <c r="CA97" s="400" t="str">
        <f ca="1">+IF(OFFSET('Water Data'!$F$29,0,10*ROW('Water Data'!F91))="","",OFFSET('Water Data'!$F$29,0,10*ROW('Water Data'!F91)))</f>
        <v/>
      </c>
      <c r="CB97" s="400" t="str">
        <f ca="1">+IF(OFFSET('Water Data'!$G$27,0,10*ROW('Water Data'!G91))="","",OFFSET('Water Data'!$G$27,0,10*ROW('Water Data'!G91)))</f>
        <v/>
      </c>
      <c r="CC97" s="400" t="str">
        <f ca="1">+IF(OFFSET('Water Data'!$G$28,0,10*ROW('Water Data'!G91))="","",OFFSET('Water Data'!$G$28,0,10*ROW('Water Data'!G91)))</f>
        <v/>
      </c>
      <c r="CD97" s="400" t="str">
        <f ca="1">+IF(OFFSET('Water Data'!$G$29,0,10*ROW('Water Data'!G91))="","",OFFSET('Water Data'!$G$29,0,10*ROW('Water Data'!G91)))</f>
        <v/>
      </c>
      <c r="CE97" s="400" t="str">
        <f ca="1">+IF(OFFSET('Water Data'!$H$27,0,10*ROW('Water Data'!H91))="","",OFFSET('Water Data'!$H$27,0,10*ROW('Water Data'!H91)))</f>
        <v/>
      </c>
      <c r="CF97" s="400" t="str">
        <f ca="1">+IF(OFFSET('Water Data'!$H$28,0,10*ROW('Water Data'!H91))="","",OFFSET('Water Data'!$H$28,0,10*ROW('Water Data'!H91)))</f>
        <v/>
      </c>
      <c r="CG97" s="400" t="str">
        <f ca="1">+IF(OFFSET('Water Data'!$H$29,0,10*ROW('Water Data'!H91))="","",OFFSET('Water Data'!$H$29,0,10*ROW('Water Data'!H91)))</f>
        <v/>
      </c>
      <c r="CH97" s="400" t="str">
        <f ca="1">+IF(OFFSET('Water Data'!$I$27,0,10*ROW('Water Data'!I91))="","",OFFSET('Water Data'!$I$27,0,10*ROW('Water Data'!I91)))</f>
        <v/>
      </c>
      <c r="CI97" s="400" t="str">
        <f ca="1">+IF(OFFSET('Water Data'!$I$28,0,10*ROW('Water Data'!I91))="","",OFFSET('Water Data'!$I$28,0,10*ROW('Water Data'!I91)))</f>
        <v/>
      </c>
      <c r="CJ97" s="400" t="str">
        <f ca="1">+IF(OFFSET('Water Data'!$I$29,0,10*ROW('Water Data'!I91))="","",OFFSET('Water Data'!$I$29,0,10*ROW('Water Data'!I91)))</f>
        <v/>
      </c>
      <c r="CK97" s="400" t="str">
        <f ca="1">+IF(OFFSET('Sanitation Data'!$D$28,0,10*ROW('Sanitation Data'!D91))="","",OFFSET('Sanitation Data'!$D$28,0,10*ROW('Sanitation Data'!D91)))</f>
        <v/>
      </c>
      <c r="CL97" s="400" t="str">
        <f ca="1">+IF(OFFSET('Sanitation Data'!$D$29,0,10*ROW('Sanitation Data'!D91))="","",OFFSET('Sanitation Data'!$D$29,0,10*ROW('Sanitation Data'!D91)))</f>
        <v/>
      </c>
      <c r="CM97" s="400" t="str">
        <f ca="1">+IF(OFFSET('Sanitation Data'!$D$30,0,10*ROW('Sanitation Data'!D91))="","",OFFSET('Sanitation Data'!$D$30,0,10*ROW('Sanitation Data'!D91)))</f>
        <v/>
      </c>
      <c r="CN97" s="400" t="str">
        <f ca="1">+IF(OFFSET('Sanitation Data'!$D$31,0,10*ROW('Sanitation Data'!D91))="","",OFFSET('Sanitation Data'!$D$31,0,10*ROW('Sanitation Data'!D91)))</f>
        <v/>
      </c>
      <c r="CO97" s="400" t="str">
        <f ca="1">+IF(OFFSET('Sanitation Data'!$D$32,0,10*ROW('Sanitation Data'!D91))="","",OFFSET('Sanitation Data'!$D$32,0,10*ROW('Sanitation Data'!D91)))</f>
        <v/>
      </c>
      <c r="CP97" s="400" t="str">
        <f ca="1">+IF(OFFSET('Sanitation Data'!$E$28,0,10*ROW('Sanitation Data'!E91))="","",OFFSET('Sanitation Data'!$E$28,0,10*ROW('Sanitation Data'!E91)))</f>
        <v/>
      </c>
      <c r="CQ97" s="400" t="str">
        <f ca="1">+IF(OFFSET('Sanitation Data'!$E$29,0,10*ROW('Sanitation Data'!E91))="","",OFFSET('Sanitation Data'!$E$29,0,10*ROW('Sanitation Data'!E91)))</f>
        <v/>
      </c>
      <c r="CR97" s="400" t="str">
        <f ca="1">+IF(OFFSET('Sanitation Data'!$E$30,0,10*ROW('Sanitation Data'!E91))="","",OFFSET('Sanitation Data'!$E$30,0,10*ROW('Sanitation Data'!E91)))</f>
        <v/>
      </c>
      <c r="CS97" s="400" t="str">
        <f ca="1">+IF(OFFSET('Sanitation Data'!$E$31,0,10*ROW('Sanitation Data'!E91))="","",OFFSET('Sanitation Data'!$E$31,0,10*ROW('Sanitation Data'!E91)))</f>
        <v/>
      </c>
      <c r="CT97" s="400" t="str">
        <f ca="1">+IF(OFFSET('Sanitation Data'!$E$32,0,10*ROW('Sanitation Data'!E91))="","",OFFSET('Sanitation Data'!$E$32,0,10*ROW('Sanitation Data'!E91)))</f>
        <v/>
      </c>
      <c r="CU97" s="400" t="str">
        <f ca="1">+IF(OFFSET('Sanitation Data'!$F$28,0,10*ROW('Sanitation Data'!F91))="","",OFFSET('Sanitation Data'!$F$28,0,10*ROW('Sanitation Data'!F91)))</f>
        <v/>
      </c>
      <c r="CV97" s="400" t="str">
        <f ca="1">+IF(OFFSET('Sanitation Data'!$F$29,0,10*ROW('Sanitation Data'!F91))="","",OFFSET('Sanitation Data'!$F$29,0,10*ROW('Sanitation Data'!F91)))</f>
        <v/>
      </c>
      <c r="CW97" s="400" t="str">
        <f ca="1">+IF(OFFSET('Sanitation Data'!$F$30,0,10*ROW('Sanitation Data'!F91))="","",OFFSET('Sanitation Data'!$F$30,0,10*ROW('Sanitation Data'!F91)))</f>
        <v/>
      </c>
      <c r="CX97" s="400" t="str">
        <f ca="1">+IF(OFFSET('Sanitation Data'!$F$31,0,10*ROW('Sanitation Data'!F91))="","",OFFSET('Sanitation Data'!$F$31,0,10*ROW('Sanitation Data'!F91)))</f>
        <v/>
      </c>
      <c r="CY97" s="400" t="str">
        <f ca="1">+IF(OFFSET('Sanitation Data'!$F$32,0,10*ROW('Sanitation Data'!F91))="","",OFFSET('Sanitation Data'!$F$32,0,10*ROW('Sanitation Data'!F91)))</f>
        <v/>
      </c>
      <c r="CZ97" s="400" t="str">
        <f ca="1">+IF(OFFSET('Sanitation Data'!$G$28,0,10*ROW('Sanitation Data'!G91))="","",OFFSET('Sanitation Data'!$G$28,0,10*ROW('Sanitation Data'!G91)))</f>
        <v/>
      </c>
      <c r="DA97" s="400" t="str">
        <f ca="1">+IF(OFFSET('Sanitation Data'!$G$29,0,10*ROW('Sanitation Data'!G91))="","",OFFSET('Sanitation Data'!$G$29,0,10*ROW('Sanitation Data'!G91)))</f>
        <v/>
      </c>
      <c r="DB97" s="400" t="str">
        <f ca="1">+IF(OFFSET('Sanitation Data'!$G$30,0,10*ROW('Sanitation Data'!G91))="","",OFFSET('Sanitation Data'!$G$30,0,10*ROW('Sanitation Data'!G91)))</f>
        <v/>
      </c>
      <c r="DC97" s="400" t="str">
        <f ca="1">+IF(OFFSET('Sanitation Data'!$G$31,0,10*ROW('Sanitation Data'!G91))="","",OFFSET('Sanitation Data'!$G$31,0,10*ROW('Sanitation Data'!G91)))</f>
        <v/>
      </c>
      <c r="DD97" s="400" t="str">
        <f ca="1">+IF(OFFSET('Sanitation Data'!$G$32,0,10*ROW('Sanitation Data'!G91))="","",OFFSET('Sanitation Data'!$G$32,0,10*ROW('Sanitation Data'!G91)))</f>
        <v/>
      </c>
      <c r="DE97" s="400" t="str">
        <f ca="1">+IF(OFFSET('Sanitation Data'!$H$28,0,10*ROW('Sanitation Data'!H91))="","",OFFSET('Sanitation Data'!$H$28,0,10*ROW('Sanitation Data'!H91)))</f>
        <v/>
      </c>
      <c r="DF97" s="400" t="str">
        <f ca="1">+IF(OFFSET('Sanitation Data'!$H$29,0,10*ROW('Sanitation Data'!H91))="","",OFFSET('Sanitation Data'!$H$29,0,10*ROW('Sanitation Data'!H91)))</f>
        <v/>
      </c>
      <c r="DG97" s="400" t="str">
        <f ca="1">+IF(OFFSET('Sanitation Data'!$H$30,0,10*ROW('Sanitation Data'!H91))="","",OFFSET('Sanitation Data'!$H$30,0,10*ROW('Sanitation Data'!H91)))</f>
        <v/>
      </c>
      <c r="DH97" s="400" t="str">
        <f ca="1">+IF(OFFSET('Sanitation Data'!$H$31,0,10*ROW('Sanitation Data'!H91))="","",OFFSET('Sanitation Data'!$H$31,0,10*ROW('Sanitation Data'!H91)))</f>
        <v/>
      </c>
      <c r="DI97" s="400" t="str">
        <f ca="1">+IF(OFFSET('Sanitation Data'!$H$32,0,10*ROW('Sanitation Data'!H91))="","",OFFSET('Sanitation Data'!$H$32,0,10*ROW('Sanitation Data'!H91)))</f>
        <v/>
      </c>
      <c r="DJ97" s="400" t="str">
        <f ca="1">+IF(OFFSET('Sanitation Data'!$I$28,0,10*ROW('Sanitation Data'!I91))="","",OFFSET('Sanitation Data'!$I$28,0,10*ROW('Sanitation Data'!I91)))</f>
        <v/>
      </c>
      <c r="DK97" s="400" t="str">
        <f ca="1">+IF(OFFSET('Sanitation Data'!$I$29,0,10*ROW('Sanitation Data'!I91))="","",OFFSET('Sanitation Data'!$I$29,0,10*ROW('Sanitation Data'!I91)))</f>
        <v/>
      </c>
      <c r="DL97" s="400" t="str">
        <f ca="1">+IF(OFFSET('Sanitation Data'!$I$30,0,10*ROW('Sanitation Data'!I91))="","",OFFSET('Sanitation Data'!$I$30,0,10*ROW('Sanitation Data'!I91)))</f>
        <v/>
      </c>
      <c r="DM97" s="400" t="str">
        <f ca="1">+IF(OFFSET('Sanitation Data'!$I$31,0,10*ROW('Sanitation Data'!I91))="","",OFFSET('Sanitation Data'!$I$31,0,10*ROW('Sanitation Data'!I91)))</f>
        <v/>
      </c>
      <c r="DN97" s="400" t="str">
        <f ca="1">+IF(OFFSET('Sanitation Data'!$I$32,0,10*ROW('Sanitation Data'!I91))="","",OFFSET('Sanitation Data'!$I$32,0,10*ROW('Sanitation Data'!I91)))</f>
        <v/>
      </c>
      <c r="DO97" s="400" t="str">
        <f ca="1">+IF(OFFSET('Hygiene Data'!$D$11,0,10*ROW('Hygiene Data'!D91))="","",OFFSET('Hygiene Data'!$D$11,0,10*ROW('Hygiene Data'!D91)))</f>
        <v/>
      </c>
      <c r="DP97" s="400" t="str">
        <f ca="1">+IF(OFFSET('Hygiene Data'!$D$12,0,10*ROW('Hygiene Data'!D91))="","",OFFSET('Hygiene Data'!$D$12,0,10*ROW('Hygiene Data'!D91)))</f>
        <v/>
      </c>
      <c r="DQ97" s="400" t="str">
        <f ca="1">+IF(OFFSET('Hygiene Data'!$D$13,0,10*ROW('Hygiene Data'!D91))="","",OFFSET('Hygiene Data'!$D$13,0,10*ROW('Hygiene Data'!D91)))</f>
        <v/>
      </c>
      <c r="DR97" s="400" t="str">
        <f ca="1">+IF(OFFSET('Hygiene Data'!$E$11,0,10*ROW('Hygiene Data'!E91))="","",OFFSET('Hygiene Data'!$E$11,0,10*ROW('Hygiene Data'!E91)))</f>
        <v/>
      </c>
      <c r="DS97" s="400" t="str">
        <f ca="1">+IF(OFFSET('Hygiene Data'!$E$12,0,10*ROW('Hygiene Data'!E91))="","",OFFSET('Hygiene Data'!$E$12,0,10*ROW('Hygiene Data'!E91)))</f>
        <v/>
      </c>
      <c r="DT97" s="400" t="str">
        <f ca="1">+IF(OFFSET('Hygiene Data'!$E$13,0,10*ROW('Hygiene Data'!E91))="","",OFFSET('Hygiene Data'!$E$13,0,10*ROW('Hygiene Data'!E91)))</f>
        <v/>
      </c>
      <c r="DU97" s="400" t="str">
        <f ca="1">+IF(OFFSET('Hygiene Data'!$F$11,0,10*ROW('Hygiene Data'!F91))="","",OFFSET('Hygiene Data'!$F$11,0,10*ROW('Hygiene Data'!F91)))</f>
        <v/>
      </c>
      <c r="DV97" s="400" t="str">
        <f ca="1">+IF(OFFSET('Hygiene Data'!$F$12,0,10*ROW('Hygiene Data'!F91))="","",OFFSET('Hygiene Data'!$F$12,0,10*ROW('Hygiene Data'!F91)))</f>
        <v/>
      </c>
      <c r="DW97" s="400" t="str">
        <f ca="1">+IF(OFFSET('Hygiene Data'!$F$13,0,10*ROW('Hygiene Data'!F91))="","",OFFSET('Hygiene Data'!$F$13,0,10*ROW('Hygiene Data'!F91)))</f>
        <v/>
      </c>
      <c r="DX97" s="400" t="str">
        <f ca="1">+IF(OFFSET('Hygiene Data'!$G$11,0,10*ROW('Hygiene Data'!G91))="","",OFFSET('Hygiene Data'!$G$11,0,10*ROW('Hygiene Data'!G91)))</f>
        <v/>
      </c>
      <c r="DY97" s="400" t="str">
        <f ca="1">+IF(OFFSET('Hygiene Data'!$G$12,0,10*ROW('Hygiene Data'!G91))="","",OFFSET('Hygiene Data'!$G$12,0,10*ROW('Hygiene Data'!G91)))</f>
        <v/>
      </c>
      <c r="DZ97" s="400" t="str">
        <f ca="1">+IF(OFFSET('Hygiene Data'!$G$13,0,10*ROW('Hygiene Data'!G91))="","",OFFSET('Hygiene Data'!$G$13,0,10*ROW('Hygiene Data'!G91)))</f>
        <v/>
      </c>
      <c r="EA97" s="400" t="str">
        <f ca="1">+IF(OFFSET('Hygiene Data'!$H$11,0,10*ROW('Hygiene Data'!H91))="","",OFFSET('Hygiene Data'!$H$11,0,10*ROW('Hygiene Data'!H91)))</f>
        <v/>
      </c>
      <c r="EB97" s="400" t="str">
        <f ca="1">+IF(OFFSET('Hygiene Data'!$H$12,0,10*ROW('Hygiene Data'!H91))="","",OFFSET('Hygiene Data'!$H$12,0,10*ROW('Hygiene Data'!H91)))</f>
        <v/>
      </c>
      <c r="EC97" s="400" t="str">
        <f ca="1">+IF(OFFSET('Hygiene Data'!$H$13,0,10*ROW('Hygiene Data'!H91))="","",OFFSET('Hygiene Data'!$H$13,0,10*ROW('Hygiene Data'!H91)))</f>
        <v/>
      </c>
      <c r="ED97" s="400" t="str">
        <f ca="1">+IF(OFFSET('Hygiene Data'!$I$11,0,10*ROW('Hygiene Data'!I91))="","",OFFSET('Hygiene Data'!$I$11,0,10*ROW('Hygiene Data'!I91)))</f>
        <v/>
      </c>
      <c r="EE97" s="400" t="str">
        <f ca="1">+IF(OFFSET('Hygiene Data'!$I$12,0,10*ROW('Hygiene Data'!I91))="","",OFFSET('Hygiene Data'!$I$12,0,10*ROW('Hygiene Data'!I91)))</f>
        <v/>
      </c>
      <c r="EF97" s="400" t="str">
        <f ca="1">+IF(OFFSET('Hygiene Data'!$I$13,0,10*ROW('Hygiene Data'!I91))="","",OFFSET('Hygiene Data'!$I$13,0,10*ROW('Hygiene Data'!I91)))</f>
        <v/>
      </c>
    </row>
    <row r="98" spans="1:136" x14ac:dyDescent="0.25">
      <c r="A98" s="509" t="str">
        <f ca="1">+IF(OFFSET('Water Data'!$B$2,0,10*ROW('Water Data'!E92))="","",OFFSET('Water Data'!$B$2,0,10*ROW('Water Data'!E92)))</f>
        <v/>
      </c>
      <c r="B98" s="50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36" t="str">
        <f t="shared" ca="1" si="1"/>
        <v/>
      </c>
      <c r="D98" s="53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3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3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3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3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3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3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3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3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3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3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3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3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3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3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3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3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3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3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3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3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3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3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3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3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3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3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3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3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3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3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3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3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3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3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3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3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3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3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3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3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3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3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3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3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3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3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3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3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1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3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3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3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3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3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3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3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3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3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3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3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3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3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3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3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3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400" t="str">
        <f ca="1">+IF(OFFSET('Water Data'!$D$27,0,10*ROW('Water Data'!D92))="","",OFFSET('Water Data'!$D$27,0,10*ROW('Water Data'!D92)))</f>
        <v/>
      </c>
      <c r="BT98" s="400" t="str">
        <f ca="1">+IF(OFFSET('Water Data'!$D$28,0,10*ROW('Water Data'!D92))="","",OFFSET('Water Data'!$D$28,0,10*ROW('Water Data'!D92)))</f>
        <v/>
      </c>
      <c r="BU98" s="400" t="str">
        <f ca="1">+IF(OFFSET('Water Data'!$D$29,0,10*ROW('Water Data'!D92))="","",OFFSET('Water Data'!$D$29,0,10*ROW('Water Data'!D92)))</f>
        <v/>
      </c>
      <c r="BV98" s="400" t="str">
        <f ca="1">+IF(OFFSET('Water Data'!$E$27,0,10*ROW('Water Data'!E92))="","",OFFSET('Water Data'!$E$27,0,10*ROW('Water Data'!E92)))</f>
        <v/>
      </c>
      <c r="BW98" s="400" t="str">
        <f ca="1">+IF(OFFSET('Water Data'!$E$28,0,10*ROW('Water Data'!E92))="","",OFFSET('Water Data'!$E$28,0,10*ROW('Water Data'!E92)))</f>
        <v/>
      </c>
      <c r="BX98" s="400" t="str">
        <f ca="1">+IF(OFFSET('Water Data'!$E$29,0,10*ROW('Water Data'!E92))="","",OFFSET('Water Data'!$E$29,0,10*ROW('Water Data'!E92)))</f>
        <v/>
      </c>
      <c r="BY98" s="400" t="str">
        <f ca="1">+IF(OFFSET('Water Data'!$F$27,0,10*ROW('Water Data'!F92))="","",OFFSET('Water Data'!$F$27,0,10*ROW('Water Data'!F92)))</f>
        <v/>
      </c>
      <c r="BZ98" s="400" t="str">
        <f ca="1">+IF(OFFSET('Water Data'!$F$28,0,10*ROW('Water Data'!F92))="","",OFFSET('Water Data'!$F$28,0,10*ROW('Water Data'!F92)))</f>
        <v/>
      </c>
      <c r="CA98" s="400" t="str">
        <f ca="1">+IF(OFFSET('Water Data'!$F$29,0,10*ROW('Water Data'!F92))="","",OFFSET('Water Data'!$F$29,0,10*ROW('Water Data'!F92)))</f>
        <v/>
      </c>
      <c r="CB98" s="400" t="str">
        <f ca="1">+IF(OFFSET('Water Data'!$G$27,0,10*ROW('Water Data'!G92))="","",OFFSET('Water Data'!$G$27,0,10*ROW('Water Data'!G92)))</f>
        <v/>
      </c>
      <c r="CC98" s="400" t="str">
        <f ca="1">+IF(OFFSET('Water Data'!$G$28,0,10*ROW('Water Data'!G92))="","",OFFSET('Water Data'!$G$28,0,10*ROW('Water Data'!G92)))</f>
        <v/>
      </c>
      <c r="CD98" s="400" t="str">
        <f ca="1">+IF(OFFSET('Water Data'!$G$29,0,10*ROW('Water Data'!G92))="","",OFFSET('Water Data'!$G$29,0,10*ROW('Water Data'!G92)))</f>
        <v/>
      </c>
      <c r="CE98" s="400" t="str">
        <f ca="1">+IF(OFFSET('Water Data'!$H$27,0,10*ROW('Water Data'!H92))="","",OFFSET('Water Data'!$H$27,0,10*ROW('Water Data'!H92)))</f>
        <v/>
      </c>
      <c r="CF98" s="400" t="str">
        <f ca="1">+IF(OFFSET('Water Data'!$H$28,0,10*ROW('Water Data'!H92))="","",OFFSET('Water Data'!$H$28,0,10*ROW('Water Data'!H92)))</f>
        <v/>
      </c>
      <c r="CG98" s="400" t="str">
        <f ca="1">+IF(OFFSET('Water Data'!$H$29,0,10*ROW('Water Data'!H92))="","",OFFSET('Water Data'!$H$29,0,10*ROW('Water Data'!H92)))</f>
        <v/>
      </c>
      <c r="CH98" s="400" t="str">
        <f ca="1">+IF(OFFSET('Water Data'!$I$27,0,10*ROW('Water Data'!I92))="","",OFFSET('Water Data'!$I$27,0,10*ROW('Water Data'!I92)))</f>
        <v/>
      </c>
      <c r="CI98" s="400" t="str">
        <f ca="1">+IF(OFFSET('Water Data'!$I$28,0,10*ROW('Water Data'!I92))="","",OFFSET('Water Data'!$I$28,0,10*ROW('Water Data'!I92)))</f>
        <v/>
      </c>
      <c r="CJ98" s="400" t="str">
        <f ca="1">+IF(OFFSET('Water Data'!$I$29,0,10*ROW('Water Data'!I92))="","",OFFSET('Water Data'!$I$29,0,10*ROW('Water Data'!I92)))</f>
        <v/>
      </c>
      <c r="CK98" s="400" t="str">
        <f ca="1">+IF(OFFSET('Sanitation Data'!$D$28,0,10*ROW('Sanitation Data'!D92))="","",OFFSET('Sanitation Data'!$D$28,0,10*ROW('Sanitation Data'!D92)))</f>
        <v/>
      </c>
      <c r="CL98" s="400" t="str">
        <f ca="1">+IF(OFFSET('Sanitation Data'!$D$29,0,10*ROW('Sanitation Data'!D92))="","",OFFSET('Sanitation Data'!$D$29,0,10*ROW('Sanitation Data'!D92)))</f>
        <v/>
      </c>
      <c r="CM98" s="400" t="str">
        <f ca="1">+IF(OFFSET('Sanitation Data'!$D$30,0,10*ROW('Sanitation Data'!D92))="","",OFFSET('Sanitation Data'!$D$30,0,10*ROW('Sanitation Data'!D92)))</f>
        <v/>
      </c>
      <c r="CN98" s="400" t="str">
        <f ca="1">+IF(OFFSET('Sanitation Data'!$D$31,0,10*ROW('Sanitation Data'!D92))="","",OFFSET('Sanitation Data'!$D$31,0,10*ROW('Sanitation Data'!D92)))</f>
        <v/>
      </c>
      <c r="CO98" s="400" t="str">
        <f ca="1">+IF(OFFSET('Sanitation Data'!$D$32,0,10*ROW('Sanitation Data'!D92))="","",OFFSET('Sanitation Data'!$D$32,0,10*ROW('Sanitation Data'!D92)))</f>
        <v/>
      </c>
      <c r="CP98" s="400" t="str">
        <f ca="1">+IF(OFFSET('Sanitation Data'!$E$28,0,10*ROW('Sanitation Data'!E92))="","",OFFSET('Sanitation Data'!$E$28,0,10*ROW('Sanitation Data'!E92)))</f>
        <v/>
      </c>
      <c r="CQ98" s="400" t="str">
        <f ca="1">+IF(OFFSET('Sanitation Data'!$E$29,0,10*ROW('Sanitation Data'!E92))="","",OFFSET('Sanitation Data'!$E$29,0,10*ROW('Sanitation Data'!E92)))</f>
        <v/>
      </c>
      <c r="CR98" s="400" t="str">
        <f ca="1">+IF(OFFSET('Sanitation Data'!$E$30,0,10*ROW('Sanitation Data'!E92))="","",OFFSET('Sanitation Data'!$E$30,0,10*ROW('Sanitation Data'!E92)))</f>
        <v/>
      </c>
      <c r="CS98" s="400" t="str">
        <f ca="1">+IF(OFFSET('Sanitation Data'!$E$31,0,10*ROW('Sanitation Data'!E92))="","",OFFSET('Sanitation Data'!$E$31,0,10*ROW('Sanitation Data'!E92)))</f>
        <v/>
      </c>
      <c r="CT98" s="400" t="str">
        <f ca="1">+IF(OFFSET('Sanitation Data'!$E$32,0,10*ROW('Sanitation Data'!E92))="","",OFFSET('Sanitation Data'!$E$32,0,10*ROW('Sanitation Data'!E92)))</f>
        <v/>
      </c>
      <c r="CU98" s="400" t="str">
        <f ca="1">+IF(OFFSET('Sanitation Data'!$F$28,0,10*ROW('Sanitation Data'!F92))="","",OFFSET('Sanitation Data'!$F$28,0,10*ROW('Sanitation Data'!F92)))</f>
        <v/>
      </c>
      <c r="CV98" s="400" t="str">
        <f ca="1">+IF(OFFSET('Sanitation Data'!$F$29,0,10*ROW('Sanitation Data'!F92))="","",OFFSET('Sanitation Data'!$F$29,0,10*ROW('Sanitation Data'!F92)))</f>
        <v/>
      </c>
      <c r="CW98" s="400" t="str">
        <f ca="1">+IF(OFFSET('Sanitation Data'!$F$30,0,10*ROW('Sanitation Data'!F92))="","",OFFSET('Sanitation Data'!$F$30,0,10*ROW('Sanitation Data'!F92)))</f>
        <v/>
      </c>
      <c r="CX98" s="400" t="str">
        <f ca="1">+IF(OFFSET('Sanitation Data'!$F$31,0,10*ROW('Sanitation Data'!F92))="","",OFFSET('Sanitation Data'!$F$31,0,10*ROW('Sanitation Data'!F92)))</f>
        <v/>
      </c>
      <c r="CY98" s="400" t="str">
        <f ca="1">+IF(OFFSET('Sanitation Data'!$F$32,0,10*ROW('Sanitation Data'!F92))="","",OFFSET('Sanitation Data'!$F$32,0,10*ROW('Sanitation Data'!F92)))</f>
        <v/>
      </c>
      <c r="CZ98" s="400" t="str">
        <f ca="1">+IF(OFFSET('Sanitation Data'!$G$28,0,10*ROW('Sanitation Data'!G92))="","",OFFSET('Sanitation Data'!$G$28,0,10*ROW('Sanitation Data'!G92)))</f>
        <v/>
      </c>
      <c r="DA98" s="400" t="str">
        <f ca="1">+IF(OFFSET('Sanitation Data'!$G$29,0,10*ROW('Sanitation Data'!G92))="","",OFFSET('Sanitation Data'!$G$29,0,10*ROW('Sanitation Data'!G92)))</f>
        <v/>
      </c>
      <c r="DB98" s="400" t="str">
        <f ca="1">+IF(OFFSET('Sanitation Data'!$G$30,0,10*ROW('Sanitation Data'!G92))="","",OFFSET('Sanitation Data'!$G$30,0,10*ROW('Sanitation Data'!G92)))</f>
        <v/>
      </c>
      <c r="DC98" s="400" t="str">
        <f ca="1">+IF(OFFSET('Sanitation Data'!$G$31,0,10*ROW('Sanitation Data'!G92))="","",OFFSET('Sanitation Data'!$G$31,0,10*ROW('Sanitation Data'!G92)))</f>
        <v/>
      </c>
      <c r="DD98" s="400" t="str">
        <f ca="1">+IF(OFFSET('Sanitation Data'!$G$32,0,10*ROW('Sanitation Data'!G92))="","",OFFSET('Sanitation Data'!$G$32,0,10*ROW('Sanitation Data'!G92)))</f>
        <v/>
      </c>
      <c r="DE98" s="400" t="str">
        <f ca="1">+IF(OFFSET('Sanitation Data'!$H$28,0,10*ROW('Sanitation Data'!H92))="","",OFFSET('Sanitation Data'!$H$28,0,10*ROW('Sanitation Data'!H92)))</f>
        <v/>
      </c>
      <c r="DF98" s="400" t="str">
        <f ca="1">+IF(OFFSET('Sanitation Data'!$H$29,0,10*ROW('Sanitation Data'!H92))="","",OFFSET('Sanitation Data'!$H$29,0,10*ROW('Sanitation Data'!H92)))</f>
        <v/>
      </c>
      <c r="DG98" s="400" t="str">
        <f ca="1">+IF(OFFSET('Sanitation Data'!$H$30,0,10*ROW('Sanitation Data'!H92))="","",OFFSET('Sanitation Data'!$H$30,0,10*ROW('Sanitation Data'!H92)))</f>
        <v/>
      </c>
      <c r="DH98" s="400" t="str">
        <f ca="1">+IF(OFFSET('Sanitation Data'!$H$31,0,10*ROW('Sanitation Data'!H92))="","",OFFSET('Sanitation Data'!$H$31,0,10*ROW('Sanitation Data'!H92)))</f>
        <v/>
      </c>
      <c r="DI98" s="400" t="str">
        <f ca="1">+IF(OFFSET('Sanitation Data'!$H$32,0,10*ROW('Sanitation Data'!H92))="","",OFFSET('Sanitation Data'!$H$32,0,10*ROW('Sanitation Data'!H92)))</f>
        <v/>
      </c>
      <c r="DJ98" s="400" t="str">
        <f ca="1">+IF(OFFSET('Sanitation Data'!$I$28,0,10*ROW('Sanitation Data'!I92))="","",OFFSET('Sanitation Data'!$I$28,0,10*ROW('Sanitation Data'!I92)))</f>
        <v/>
      </c>
      <c r="DK98" s="400" t="str">
        <f ca="1">+IF(OFFSET('Sanitation Data'!$I$29,0,10*ROW('Sanitation Data'!I92))="","",OFFSET('Sanitation Data'!$I$29,0,10*ROW('Sanitation Data'!I92)))</f>
        <v/>
      </c>
      <c r="DL98" s="400" t="str">
        <f ca="1">+IF(OFFSET('Sanitation Data'!$I$30,0,10*ROW('Sanitation Data'!I92))="","",OFFSET('Sanitation Data'!$I$30,0,10*ROW('Sanitation Data'!I92)))</f>
        <v/>
      </c>
      <c r="DM98" s="400" t="str">
        <f ca="1">+IF(OFFSET('Sanitation Data'!$I$31,0,10*ROW('Sanitation Data'!I92))="","",OFFSET('Sanitation Data'!$I$31,0,10*ROW('Sanitation Data'!I92)))</f>
        <v/>
      </c>
      <c r="DN98" s="400" t="str">
        <f ca="1">+IF(OFFSET('Sanitation Data'!$I$32,0,10*ROW('Sanitation Data'!I92))="","",OFFSET('Sanitation Data'!$I$32,0,10*ROW('Sanitation Data'!I92)))</f>
        <v/>
      </c>
      <c r="DO98" s="400" t="str">
        <f ca="1">+IF(OFFSET('Hygiene Data'!$D$11,0,10*ROW('Hygiene Data'!D92))="","",OFFSET('Hygiene Data'!$D$11,0,10*ROW('Hygiene Data'!D92)))</f>
        <v/>
      </c>
      <c r="DP98" s="400" t="str">
        <f ca="1">+IF(OFFSET('Hygiene Data'!$D$12,0,10*ROW('Hygiene Data'!D92))="","",OFFSET('Hygiene Data'!$D$12,0,10*ROW('Hygiene Data'!D92)))</f>
        <v/>
      </c>
      <c r="DQ98" s="400" t="str">
        <f ca="1">+IF(OFFSET('Hygiene Data'!$D$13,0,10*ROW('Hygiene Data'!D92))="","",OFFSET('Hygiene Data'!$D$13,0,10*ROW('Hygiene Data'!D92)))</f>
        <v/>
      </c>
      <c r="DR98" s="400" t="str">
        <f ca="1">+IF(OFFSET('Hygiene Data'!$E$11,0,10*ROW('Hygiene Data'!E92))="","",OFFSET('Hygiene Data'!$E$11,0,10*ROW('Hygiene Data'!E92)))</f>
        <v/>
      </c>
      <c r="DS98" s="400" t="str">
        <f ca="1">+IF(OFFSET('Hygiene Data'!$E$12,0,10*ROW('Hygiene Data'!E92))="","",OFFSET('Hygiene Data'!$E$12,0,10*ROW('Hygiene Data'!E92)))</f>
        <v/>
      </c>
      <c r="DT98" s="400" t="str">
        <f ca="1">+IF(OFFSET('Hygiene Data'!$E$13,0,10*ROW('Hygiene Data'!E92))="","",OFFSET('Hygiene Data'!$E$13,0,10*ROW('Hygiene Data'!E92)))</f>
        <v/>
      </c>
      <c r="DU98" s="400" t="str">
        <f ca="1">+IF(OFFSET('Hygiene Data'!$F$11,0,10*ROW('Hygiene Data'!F92))="","",OFFSET('Hygiene Data'!$F$11,0,10*ROW('Hygiene Data'!F92)))</f>
        <v/>
      </c>
      <c r="DV98" s="400" t="str">
        <f ca="1">+IF(OFFSET('Hygiene Data'!$F$12,0,10*ROW('Hygiene Data'!F92))="","",OFFSET('Hygiene Data'!$F$12,0,10*ROW('Hygiene Data'!F92)))</f>
        <v/>
      </c>
      <c r="DW98" s="400" t="str">
        <f ca="1">+IF(OFFSET('Hygiene Data'!$F$13,0,10*ROW('Hygiene Data'!F92))="","",OFFSET('Hygiene Data'!$F$13,0,10*ROW('Hygiene Data'!F92)))</f>
        <v/>
      </c>
      <c r="DX98" s="400" t="str">
        <f ca="1">+IF(OFFSET('Hygiene Data'!$G$11,0,10*ROW('Hygiene Data'!G92))="","",OFFSET('Hygiene Data'!$G$11,0,10*ROW('Hygiene Data'!G92)))</f>
        <v/>
      </c>
      <c r="DY98" s="400" t="str">
        <f ca="1">+IF(OFFSET('Hygiene Data'!$G$12,0,10*ROW('Hygiene Data'!G92))="","",OFFSET('Hygiene Data'!$G$12,0,10*ROW('Hygiene Data'!G92)))</f>
        <v/>
      </c>
      <c r="DZ98" s="400" t="str">
        <f ca="1">+IF(OFFSET('Hygiene Data'!$G$13,0,10*ROW('Hygiene Data'!G92))="","",OFFSET('Hygiene Data'!$G$13,0,10*ROW('Hygiene Data'!G92)))</f>
        <v/>
      </c>
      <c r="EA98" s="400" t="str">
        <f ca="1">+IF(OFFSET('Hygiene Data'!$H$11,0,10*ROW('Hygiene Data'!H92))="","",OFFSET('Hygiene Data'!$H$11,0,10*ROW('Hygiene Data'!H92)))</f>
        <v/>
      </c>
      <c r="EB98" s="400" t="str">
        <f ca="1">+IF(OFFSET('Hygiene Data'!$H$12,0,10*ROW('Hygiene Data'!H92))="","",OFFSET('Hygiene Data'!$H$12,0,10*ROW('Hygiene Data'!H92)))</f>
        <v/>
      </c>
      <c r="EC98" s="400" t="str">
        <f ca="1">+IF(OFFSET('Hygiene Data'!$H$13,0,10*ROW('Hygiene Data'!H92))="","",OFFSET('Hygiene Data'!$H$13,0,10*ROW('Hygiene Data'!H92)))</f>
        <v/>
      </c>
      <c r="ED98" s="400" t="str">
        <f ca="1">+IF(OFFSET('Hygiene Data'!$I$11,0,10*ROW('Hygiene Data'!I92))="","",OFFSET('Hygiene Data'!$I$11,0,10*ROW('Hygiene Data'!I92)))</f>
        <v/>
      </c>
      <c r="EE98" s="400" t="str">
        <f ca="1">+IF(OFFSET('Hygiene Data'!$I$12,0,10*ROW('Hygiene Data'!I92))="","",OFFSET('Hygiene Data'!$I$12,0,10*ROW('Hygiene Data'!I92)))</f>
        <v/>
      </c>
      <c r="EF98" s="400" t="str">
        <f ca="1">+IF(OFFSET('Hygiene Data'!$I$13,0,10*ROW('Hygiene Data'!I92))="","",OFFSET('Hygiene Data'!$I$13,0,10*ROW('Hygiene Data'!I92)))</f>
        <v/>
      </c>
    </row>
    <row r="99" spans="1:136" x14ac:dyDescent="0.25">
      <c r="A99" s="509" t="str">
        <f ca="1">+IF(OFFSET('Water Data'!$B$2,0,10*ROW('Water Data'!E93))="","",OFFSET('Water Data'!$B$2,0,10*ROW('Water Data'!E93)))</f>
        <v/>
      </c>
      <c r="B99" s="50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36" t="str">
        <f t="shared" ca="1" si="1"/>
        <v/>
      </c>
      <c r="D99" s="53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3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3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3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3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3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3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3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3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3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3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3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3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3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3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3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3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3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3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3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3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3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3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3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3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3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3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3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3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3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3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3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3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3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3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3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3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3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3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3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3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3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3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3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3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3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3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3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3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1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3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3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3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3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3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3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3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3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3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3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3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3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3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3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3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3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400" t="str">
        <f ca="1">+IF(OFFSET('Water Data'!$D$27,0,10*ROW('Water Data'!D93))="","",OFFSET('Water Data'!$D$27,0,10*ROW('Water Data'!D93)))</f>
        <v/>
      </c>
      <c r="BT99" s="400" t="str">
        <f ca="1">+IF(OFFSET('Water Data'!$D$28,0,10*ROW('Water Data'!D93))="","",OFFSET('Water Data'!$D$28,0,10*ROW('Water Data'!D93)))</f>
        <v/>
      </c>
      <c r="BU99" s="400" t="str">
        <f ca="1">+IF(OFFSET('Water Data'!$D$29,0,10*ROW('Water Data'!D93))="","",OFFSET('Water Data'!$D$29,0,10*ROW('Water Data'!D93)))</f>
        <v/>
      </c>
      <c r="BV99" s="400" t="str">
        <f ca="1">+IF(OFFSET('Water Data'!$E$27,0,10*ROW('Water Data'!E93))="","",OFFSET('Water Data'!$E$27,0,10*ROW('Water Data'!E93)))</f>
        <v/>
      </c>
      <c r="BW99" s="400" t="str">
        <f ca="1">+IF(OFFSET('Water Data'!$E$28,0,10*ROW('Water Data'!E93))="","",OFFSET('Water Data'!$E$28,0,10*ROW('Water Data'!E93)))</f>
        <v/>
      </c>
      <c r="BX99" s="400" t="str">
        <f ca="1">+IF(OFFSET('Water Data'!$E$29,0,10*ROW('Water Data'!E93))="","",OFFSET('Water Data'!$E$29,0,10*ROW('Water Data'!E93)))</f>
        <v/>
      </c>
      <c r="BY99" s="400" t="str">
        <f ca="1">+IF(OFFSET('Water Data'!$F$27,0,10*ROW('Water Data'!F93))="","",OFFSET('Water Data'!$F$27,0,10*ROW('Water Data'!F93)))</f>
        <v/>
      </c>
      <c r="BZ99" s="400" t="str">
        <f ca="1">+IF(OFFSET('Water Data'!$F$28,0,10*ROW('Water Data'!F93))="","",OFFSET('Water Data'!$F$28,0,10*ROW('Water Data'!F93)))</f>
        <v/>
      </c>
      <c r="CA99" s="400" t="str">
        <f ca="1">+IF(OFFSET('Water Data'!$F$29,0,10*ROW('Water Data'!F93))="","",OFFSET('Water Data'!$F$29,0,10*ROW('Water Data'!F93)))</f>
        <v/>
      </c>
      <c r="CB99" s="400" t="str">
        <f ca="1">+IF(OFFSET('Water Data'!$G$27,0,10*ROW('Water Data'!G93))="","",OFFSET('Water Data'!$G$27,0,10*ROW('Water Data'!G93)))</f>
        <v/>
      </c>
      <c r="CC99" s="400" t="str">
        <f ca="1">+IF(OFFSET('Water Data'!$G$28,0,10*ROW('Water Data'!G93))="","",OFFSET('Water Data'!$G$28,0,10*ROW('Water Data'!G93)))</f>
        <v/>
      </c>
      <c r="CD99" s="400" t="str">
        <f ca="1">+IF(OFFSET('Water Data'!$G$29,0,10*ROW('Water Data'!G93))="","",OFFSET('Water Data'!$G$29,0,10*ROW('Water Data'!G93)))</f>
        <v/>
      </c>
      <c r="CE99" s="400" t="str">
        <f ca="1">+IF(OFFSET('Water Data'!$H$27,0,10*ROW('Water Data'!H93))="","",OFFSET('Water Data'!$H$27,0,10*ROW('Water Data'!H93)))</f>
        <v/>
      </c>
      <c r="CF99" s="400" t="str">
        <f ca="1">+IF(OFFSET('Water Data'!$H$28,0,10*ROW('Water Data'!H93))="","",OFFSET('Water Data'!$H$28,0,10*ROW('Water Data'!H93)))</f>
        <v/>
      </c>
      <c r="CG99" s="400" t="str">
        <f ca="1">+IF(OFFSET('Water Data'!$H$29,0,10*ROW('Water Data'!H93))="","",OFFSET('Water Data'!$H$29,0,10*ROW('Water Data'!H93)))</f>
        <v/>
      </c>
      <c r="CH99" s="400" t="str">
        <f ca="1">+IF(OFFSET('Water Data'!$I$27,0,10*ROW('Water Data'!I93))="","",OFFSET('Water Data'!$I$27,0,10*ROW('Water Data'!I93)))</f>
        <v/>
      </c>
      <c r="CI99" s="400" t="str">
        <f ca="1">+IF(OFFSET('Water Data'!$I$28,0,10*ROW('Water Data'!I93))="","",OFFSET('Water Data'!$I$28,0,10*ROW('Water Data'!I93)))</f>
        <v/>
      </c>
      <c r="CJ99" s="400" t="str">
        <f ca="1">+IF(OFFSET('Water Data'!$I$29,0,10*ROW('Water Data'!I93))="","",OFFSET('Water Data'!$I$29,0,10*ROW('Water Data'!I93)))</f>
        <v/>
      </c>
      <c r="CK99" s="400" t="str">
        <f ca="1">+IF(OFFSET('Sanitation Data'!$D$28,0,10*ROW('Sanitation Data'!D93))="","",OFFSET('Sanitation Data'!$D$28,0,10*ROW('Sanitation Data'!D93)))</f>
        <v/>
      </c>
      <c r="CL99" s="400" t="str">
        <f ca="1">+IF(OFFSET('Sanitation Data'!$D$29,0,10*ROW('Sanitation Data'!D93))="","",OFFSET('Sanitation Data'!$D$29,0,10*ROW('Sanitation Data'!D93)))</f>
        <v/>
      </c>
      <c r="CM99" s="400" t="str">
        <f ca="1">+IF(OFFSET('Sanitation Data'!$D$30,0,10*ROW('Sanitation Data'!D93))="","",OFFSET('Sanitation Data'!$D$30,0,10*ROW('Sanitation Data'!D93)))</f>
        <v/>
      </c>
      <c r="CN99" s="400" t="str">
        <f ca="1">+IF(OFFSET('Sanitation Data'!$D$31,0,10*ROW('Sanitation Data'!D93))="","",OFFSET('Sanitation Data'!$D$31,0,10*ROW('Sanitation Data'!D93)))</f>
        <v/>
      </c>
      <c r="CO99" s="400" t="str">
        <f ca="1">+IF(OFFSET('Sanitation Data'!$D$32,0,10*ROW('Sanitation Data'!D93))="","",OFFSET('Sanitation Data'!$D$32,0,10*ROW('Sanitation Data'!D93)))</f>
        <v/>
      </c>
      <c r="CP99" s="400" t="str">
        <f ca="1">+IF(OFFSET('Sanitation Data'!$E$28,0,10*ROW('Sanitation Data'!E93))="","",OFFSET('Sanitation Data'!$E$28,0,10*ROW('Sanitation Data'!E93)))</f>
        <v/>
      </c>
      <c r="CQ99" s="400" t="str">
        <f ca="1">+IF(OFFSET('Sanitation Data'!$E$29,0,10*ROW('Sanitation Data'!E93))="","",OFFSET('Sanitation Data'!$E$29,0,10*ROW('Sanitation Data'!E93)))</f>
        <v/>
      </c>
      <c r="CR99" s="400" t="str">
        <f ca="1">+IF(OFFSET('Sanitation Data'!$E$30,0,10*ROW('Sanitation Data'!E93))="","",OFFSET('Sanitation Data'!$E$30,0,10*ROW('Sanitation Data'!E93)))</f>
        <v/>
      </c>
      <c r="CS99" s="400" t="str">
        <f ca="1">+IF(OFFSET('Sanitation Data'!$E$31,0,10*ROW('Sanitation Data'!E93))="","",OFFSET('Sanitation Data'!$E$31,0,10*ROW('Sanitation Data'!E93)))</f>
        <v/>
      </c>
      <c r="CT99" s="400" t="str">
        <f ca="1">+IF(OFFSET('Sanitation Data'!$E$32,0,10*ROW('Sanitation Data'!E93))="","",OFFSET('Sanitation Data'!$E$32,0,10*ROW('Sanitation Data'!E93)))</f>
        <v/>
      </c>
      <c r="CU99" s="400" t="str">
        <f ca="1">+IF(OFFSET('Sanitation Data'!$F$28,0,10*ROW('Sanitation Data'!F93))="","",OFFSET('Sanitation Data'!$F$28,0,10*ROW('Sanitation Data'!F93)))</f>
        <v/>
      </c>
      <c r="CV99" s="400" t="str">
        <f ca="1">+IF(OFFSET('Sanitation Data'!$F$29,0,10*ROW('Sanitation Data'!F93))="","",OFFSET('Sanitation Data'!$F$29,0,10*ROW('Sanitation Data'!F93)))</f>
        <v/>
      </c>
      <c r="CW99" s="400" t="str">
        <f ca="1">+IF(OFFSET('Sanitation Data'!$F$30,0,10*ROW('Sanitation Data'!F93))="","",OFFSET('Sanitation Data'!$F$30,0,10*ROW('Sanitation Data'!F93)))</f>
        <v/>
      </c>
      <c r="CX99" s="400" t="str">
        <f ca="1">+IF(OFFSET('Sanitation Data'!$F$31,0,10*ROW('Sanitation Data'!F93))="","",OFFSET('Sanitation Data'!$F$31,0,10*ROW('Sanitation Data'!F93)))</f>
        <v/>
      </c>
      <c r="CY99" s="400" t="str">
        <f ca="1">+IF(OFFSET('Sanitation Data'!$F$32,0,10*ROW('Sanitation Data'!F93))="","",OFFSET('Sanitation Data'!$F$32,0,10*ROW('Sanitation Data'!F93)))</f>
        <v/>
      </c>
      <c r="CZ99" s="400" t="str">
        <f ca="1">+IF(OFFSET('Sanitation Data'!$G$28,0,10*ROW('Sanitation Data'!G93))="","",OFFSET('Sanitation Data'!$G$28,0,10*ROW('Sanitation Data'!G93)))</f>
        <v/>
      </c>
      <c r="DA99" s="400" t="str">
        <f ca="1">+IF(OFFSET('Sanitation Data'!$G$29,0,10*ROW('Sanitation Data'!G93))="","",OFFSET('Sanitation Data'!$G$29,0,10*ROW('Sanitation Data'!G93)))</f>
        <v/>
      </c>
      <c r="DB99" s="400" t="str">
        <f ca="1">+IF(OFFSET('Sanitation Data'!$G$30,0,10*ROW('Sanitation Data'!G93))="","",OFFSET('Sanitation Data'!$G$30,0,10*ROW('Sanitation Data'!G93)))</f>
        <v/>
      </c>
      <c r="DC99" s="400" t="str">
        <f ca="1">+IF(OFFSET('Sanitation Data'!$G$31,0,10*ROW('Sanitation Data'!G93))="","",OFFSET('Sanitation Data'!$G$31,0,10*ROW('Sanitation Data'!G93)))</f>
        <v/>
      </c>
      <c r="DD99" s="400" t="str">
        <f ca="1">+IF(OFFSET('Sanitation Data'!$G$32,0,10*ROW('Sanitation Data'!G93))="","",OFFSET('Sanitation Data'!$G$32,0,10*ROW('Sanitation Data'!G93)))</f>
        <v/>
      </c>
      <c r="DE99" s="400" t="str">
        <f ca="1">+IF(OFFSET('Sanitation Data'!$H$28,0,10*ROW('Sanitation Data'!H93))="","",OFFSET('Sanitation Data'!$H$28,0,10*ROW('Sanitation Data'!H93)))</f>
        <v/>
      </c>
      <c r="DF99" s="400" t="str">
        <f ca="1">+IF(OFFSET('Sanitation Data'!$H$29,0,10*ROW('Sanitation Data'!H93))="","",OFFSET('Sanitation Data'!$H$29,0,10*ROW('Sanitation Data'!H93)))</f>
        <v/>
      </c>
      <c r="DG99" s="400" t="str">
        <f ca="1">+IF(OFFSET('Sanitation Data'!$H$30,0,10*ROW('Sanitation Data'!H93))="","",OFFSET('Sanitation Data'!$H$30,0,10*ROW('Sanitation Data'!H93)))</f>
        <v/>
      </c>
      <c r="DH99" s="400" t="str">
        <f ca="1">+IF(OFFSET('Sanitation Data'!$H$31,0,10*ROW('Sanitation Data'!H93))="","",OFFSET('Sanitation Data'!$H$31,0,10*ROW('Sanitation Data'!H93)))</f>
        <v/>
      </c>
      <c r="DI99" s="400" t="str">
        <f ca="1">+IF(OFFSET('Sanitation Data'!$H$32,0,10*ROW('Sanitation Data'!H93))="","",OFFSET('Sanitation Data'!$H$32,0,10*ROW('Sanitation Data'!H93)))</f>
        <v/>
      </c>
      <c r="DJ99" s="400" t="str">
        <f ca="1">+IF(OFFSET('Sanitation Data'!$I$28,0,10*ROW('Sanitation Data'!I93))="","",OFFSET('Sanitation Data'!$I$28,0,10*ROW('Sanitation Data'!I93)))</f>
        <v/>
      </c>
      <c r="DK99" s="400" t="str">
        <f ca="1">+IF(OFFSET('Sanitation Data'!$I$29,0,10*ROW('Sanitation Data'!I93))="","",OFFSET('Sanitation Data'!$I$29,0,10*ROW('Sanitation Data'!I93)))</f>
        <v/>
      </c>
      <c r="DL99" s="400" t="str">
        <f ca="1">+IF(OFFSET('Sanitation Data'!$I$30,0,10*ROW('Sanitation Data'!I93))="","",OFFSET('Sanitation Data'!$I$30,0,10*ROW('Sanitation Data'!I93)))</f>
        <v/>
      </c>
      <c r="DM99" s="400" t="str">
        <f ca="1">+IF(OFFSET('Sanitation Data'!$I$31,0,10*ROW('Sanitation Data'!I93))="","",OFFSET('Sanitation Data'!$I$31,0,10*ROW('Sanitation Data'!I93)))</f>
        <v/>
      </c>
      <c r="DN99" s="400" t="str">
        <f ca="1">+IF(OFFSET('Sanitation Data'!$I$32,0,10*ROW('Sanitation Data'!I93))="","",OFFSET('Sanitation Data'!$I$32,0,10*ROW('Sanitation Data'!I93)))</f>
        <v/>
      </c>
      <c r="DO99" s="400" t="str">
        <f ca="1">+IF(OFFSET('Hygiene Data'!$D$11,0,10*ROW('Hygiene Data'!D93))="","",OFFSET('Hygiene Data'!$D$11,0,10*ROW('Hygiene Data'!D93)))</f>
        <v/>
      </c>
      <c r="DP99" s="400" t="str">
        <f ca="1">+IF(OFFSET('Hygiene Data'!$D$12,0,10*ROW('Hygiene Data'!D93))="","",OFFSET('Hygiene Data'!$D$12,0,10*ROW('Hygiene Data'!D93)))</f>
        <v/>
      </c>
      <c r="DQ99" s="400" t="str">
        <f ca="1">+IF(OFFSET('Hygiene Data'!$D$13,0,10*ROW('Hygiene Data'!D93))="","",OFFSET('Hygiene Data'!$D$13,0,10*ROW('Hygiene Data'!D93)))</f>
        <v/>
      </c>
      <c r="DR99" s="400" t="str">
        <f ca="1">+IF(OFFSET('Hygiene Data'!$E$11,0,10*ROW('Hygiene Data'!E93))="","",OFFSET('Hygiene Data'!$E$11,0,10*ROW('Hygiene Data'!E93)))</f>
        <v/>
      </c>
      <c r="DS99" s="400" t="str">
        <f ca="1">+IF(OFFSET('Hygiene Data'!$E$12,0,10*ROW('Hygiene Data'!E93))="","",OFFSET('Hygiene Data'!$E$12,0,10*ROW('Hygiene Data'!E93)))</f>
        <v/>
      </c>
      <c r="DT99" s="400" t="str">
        <f ca="1">+IF(OFFSET('Hygiene Data'!$E$13,0,10*ROW('Hygiene Data'!E93))="","",OFFSET('Hygiene Data'!$E$13,0,10*ROW('Hygiene Data'!E93)))</f>
        <v/>
      </c>
      <c r="DU99" s="400" t="str">
        <f ca="1">+IF(OFFSET('Hygiene Data'!$F$11,0,10*ROW('Hygiene Data'!F93))="","",OFFSET('Hygiene Data'!$F$11,0,10*ROW('Hygiene Data'!F93)))</f>
        <v/>
      </c>
      <c r="DV99" s="400" t="str">
        <f ca="1">+IF(OFFSET('Hygiene Data'!$F$12,0,10*ROW('Hygiene Data'!F93))="","",OFFSET('Hygiene Data'!$F$12,0,10*ROW('Hygiene Data'!F93)))</f>
        <v/>
      </c>
      <c r="DW99" s="400" t="str">
        <f ca="1">+IF(OFFSET('Hygiene Data'!$F$13,0,10*ROW('Hygiene Data'!F93))="","",OFFSET('Hygiene Data'!$F$13,0,10*ROW('Hygiene Data'!F93)))</f>
        <v/>
      </c>
      <c r="DX99" s="400" t="str">
        <f ca="1">+IF(OFFSET('Hygiene Data'!$G$11,0,10*ROW('Hygiene Data'!G93))="","",OFFSET('Hygiene Data'!$G$11,0,10*ROW('Hygiene Data'!G93)))</f>
        <v/>
      </c>
      <c r="DY99" s="400" t="str">
        <f ca="1">+IF(OFFSET('Hygiene Data'!$G$12,0,10*ROW('Hygiene Data'!G93))="","",OFFSET('Hygiene Data'!$G$12,0,10*ROW('Hygiene Data'!G93)))</f>
        <v/>
      </c>
      <c r="DZ99" s="400" t="str">
        <f ca="1">+IF(OFFSET('Hygiene Data'!$G$13,0,10*ROW('Hygiene Data'!G93))="","",OFFSET('Hygiene Data'!$G$13,0,10*ROW('Hygiene Data'!G93)))</f>
        <v/>
      </c>
      <c r="EA99" s="400" t="str">
        <f ca="1">+IF(OFFSET('Hygiene Data'!$H$11,0,10*ROW('Hygiene Data'!H93))="","",OFFSET('Hygiene Data'!$H$11,0,10*ROW('Hygiene Data'!H93)))</f>
        <v/>
      </c>
      <c r="EB99" s="400" t="str">
        <f ca="1">+IF(OFFSET('Hygiene Data'!$H$12,0,10*ROW('Hygiene Data'!H93))="","",OFFSET('Hygiene Data'!$H$12,0,10*ROW('Hygiene Data'!H93)))</f>
        <v/>
      </c>
      <c r="EC99" s="400" t="str">
        <f ca="1">+IF(OFFSET('Hygiene Data'!$H$13,0,10*ROW('Hygiene Data'!H93))="","",OFFSET('Hygiene Data'!$H$13,0,10*ROW('Hygiene Data'!H93)))</f>
        <v/>
      </c>
      <c r="ED99" s="400" t="str">
        <f ca="1">+IF(OFFSET('Hygiene Data'!$I$11,0,10*ROW('Hygiene Data'!I93))="","",OFFSET('Hygiene Data'!$I$11,0,10*ROW('Hygiene Data'!I93)))</f>
        <v/>
      </c>
      <c r="EE99" s="400" t="str">
        <f ca="1">+IF(OFFSET('Hygiene Data'!$I$12,0,10*ROW('Hygiene Data'!I93))="","",OFFSET('Hygiene Data'!$I$12,0,10*ROW('Hygiene Data'!I93)))</f>
        <v/>
      </c>
      <c r="EF99" s="400" t="str">
        <f ca="1">+IF(OFFSET('Hygiene Data'!$I$13,0,10*ROW('Hygiene Data'!I93))="","",OFFSET('Hygiene Data'!$I$13,0,10*ROW('Hygiene Data'!I93)))</f>
        <v/>
      </c>
    </row>
    <row r="100" spans="1:136" x14ac:dyDescent="0.25">
      <c r="A100" s="509" t="str">
        <f ca="1">+IF(OFFSET('Water Data'!$B$2,0,10*ROW('Water Data'!E94))="","",OFFSET('Water Data'!$B$2,0,10*ROW('Water Data'!E94)))</f>
        <v/>
      </c>
      <c r="B100" s="50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36" t="str">
        <f t="shared" ca="1" si="1"/>
        <v/>
      </c>
      <c r="D100" s="53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3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3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3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3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3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3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3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3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3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3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3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3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3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3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3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3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3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3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3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3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3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3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3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3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3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3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3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3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3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3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3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3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3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3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3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3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3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3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3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3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3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3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3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3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3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3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3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3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1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3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3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3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3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3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3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3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3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3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3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3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3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3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3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3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3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400" t="str">
        <f ca="1">+IF(OFFSET('Water Data'!$D$27,0,10*ROW('Water Data'!D94))="","",OFFSET('Water Data'!$D$27,0,10*ROW('Water Data'!D94)))</f>
        <v/>
      </c>
      <c r="BT100" s="400" t="str">
        <f ca="1">+IF(OFFSET('Water Data'!$D$28,0,10*ROW('Water Data'!D94))="","",OFFSET('Water Data'!$D$28,0,10*ROW('Water Data'!D94)))</f>
        <v/>
      </c>
      <c r="BU100" s="400" t="str">
        <f ca="1">+IF(OFFSET('Water Data'!$D$29,0,10*ROW('Water Data'!D94))="","",OFFSET('Water Data'!$D$29,0,10*ROW('Water Data'!D94)))</f>
        <v/>
      </c>
      <c r="BV100" s="400" t="str">
        <f ca="1">+IF(OFFSET('Water Data'!$E$27,0,10*ROW('Water Data'!E94))="","",OFFSET('Water Data'!$E$27,0,10*ROW('Water Data'!E94)))</f>
        <v/>
      </c>
      <c r="BW100" s="400" t="str">
        <f ca="1">+IF(OFFSET('Water Data'!$E$28,0,10*ROW('Water Data'!E94))="","",OFFSET('Water Data'!$E$28,0,10*ROW('Water Data'!E94)))</f>
        <v/>
      </c>
      <c r="BX100" s="400" t="str">
        <f ca="1">+IF(OFFSET('Water Data'!$E$29,0,10*ROW('Water Data'!E94))="","",OFFSET('Water Data'!$E$29,0,10*ROW('Water Data'!E94)))</f>
        <v/>
      </c>
      <c r="BY100" s="400" t="str">
        <f ca="1">+IF(OFFSET('Water Data'!$F$27,0,10*ROW('Water Data'!F94))="","",OFFSET('Water Data'!$F$27,0,10*ROW('Water Data'!F94)))</f>
        <v/>
      </c>
      <c r="BZ100" s="400" t="str">
        <f ca="1">+IF(OFFSET('Water Data'!$F$28,0,10*ROW('Water Data'!F94))="","",OFFSET('Water Data'!$F$28,0,10*ROW('Water Data'!F94)))</f>
        <v/>
      </c>
      <c r="CA100" s="400" t="str">
        <f ca="1">+IF(OFFSET('Water Data'!$F$29,0,10*ROW('Water Data'!F94))="","",OFFSET('Water Data'!$F$29,0,10*ROW('Water Data'!F94)))</f>
        <v/>
      </c>
      <c r="CB100" s="400" t="str">
        <f ca="1">+IF(OFFSET('Water Data'!$G$27,0,10*ROW('Water Data'!G94))="","",OFFSET('Water Data'!$G$27,0,10*ROW('Water Data'!G94)))</f>
        <v/>
      </c>
      <c r="CC100" s="400" t="str">
        <f ca="1">+IF(OFFSET('Water Data'!$G$28,0,10*ROW('Water Data'!G94))="","",OFFSET('Water Data'!$G$28,0,10*ROW('Water Data'!G94)))</f>
        <v/>
      </c>
      <c r="CD100" s="400" t="str">
        <f ca="1">+IF(OFFSET('Water Data'!$G$29,0,10*ROW('Water Data'!G94))="","",OFFSET('Water Data'!$G$29,0,10*ROW('Water Data'!G94)))</f>
        <v/>
      </c>
      <c r="CE100" s="400" t="str">
        <f ca="1">+IF(OFFSET('Water Data'!$H$27,0,10*ROW('Water Data'!H94))="","",OFFSET('Water Data'!$H$27,0,10*ROW('Water Data'!H94)))</f>
        <v/>
      </c>
      <c r="CF100" s="400" t="str">
        <f ca="1">+IF(OFFSET('Water Data'!$H$28,0,10*ROW('Water Data'!H94))="","",OFFSET('Water Data'!$H$28,0,10*ROW('Water Data'!H94)))</f>
        <v/>
      </c>
      <c r="CG100" s="400" t="str">
        <f ca="1">+IF(OFFSET('Water Data'!$H$29,0,10*ROW('Water Data'!H94))="","",OFFSET('Water Data'!$H$29,0,10*ROW('Water Data'!H94)))</f>
        <v/>
      </c>
      <c r="CH100" s="400" t="str">
        <f ca="1">+IF(OFFSET('Water Data'!$I$27,0,10*ROW('Water Data'!I94))="","",OFFSET('Water Data'!$I$27,0,10*ROW('Water Data'!I94)))</f>
        <v/>
      </c>
      <c r="CI100" s="400" t="str">
        <f ca="1">+IF(OFFSET('Water Data'!$I$28,0,10*ROW('Water Data'!I94))="","",OFFSET('Water Data'!$I$28,0,10*ROW('Water Data'!I94)))</f>
        <v/>
      </c>
      <c r="CJ100" s="400" t="str">
        <f ca="1">+IF(OFFSET('Water Data'!$I$29,0,10*ROW('Water Data'!I94))="","",OFFSET('Water Data'!$I$29,0,10*ROW('Water Data'!I94)))</f>
        <v/>
      </c>
      <c r="CK100" s="400" t="str">
        <f ca="1">+IF(OFFSET('Sanitation Data'!$D$28,0,10*ROW('Sanitation Data'!D94))="","",OFFSET('Sanitation Data'!$D$28,0,10*ROW('Sanitation Data'!D94)))</f>
        <v/>
      </c>
      <c r="CL100" s="400" t="str">
        <f ca="1">+IF(OFFSET('Sanitation Data'!$D$29,0,10*ROW('Sanitation Data'!D94))="","",OFFSET('Sanitation Data'!$D$29,0,10*ROW('Sanitation Data'!D94)))</f>
        <v/>
      </c>
      <c r="CM100" s="400" t="str">
        <f ca="1">+IF(OFFSET('Sanitation Data'!$D$30,0,10*ROW('Sanitation Data'!D94))="","",OFFSET('Sanitation Data'!$D$30,0,10*ROW('Sanitation Data'!D94)))</f>
        <v/>
      </c>
      <c r="CN100" s="400" t="str">
        <f ca="1">+IF(OFFSET('Sanitation Data'!$D$31,0,10*ROW('Sanitation Data'!D94))="","",OFFSET('Sanitation Data'!$D$31,0,10*ROW('Sanitation Data'!D94)))</f>
        <v/>
      </c>
      <c r="CO100" s="400" t="str">
        <f ca="1">+IF(OFFSET('Sanitation Data'!$D$32,0,10*ROW('Sanitation Data'!D94))="","",OFFSET('Sanitation Data'!$D$32,0,10*ROW('Sanitation Data'!D94)))</f>
        <v/>
      </c>
      <c r="CP100" s="400" t="str">
        <f ca="1">+IF(OFFSET('Sanitation Data'!$E$28,0,10*ROW('Sanitation Data'!E94))="","",OFFSET('Sanitation Data'!$E$28,0,10*ROW('Sanitation Data'!E94)))</f>
        <v/>
      </c>
      <c r="CQ100" s="400" t="str">
        <f ca="1">+IF(OFFSET('Sanitation Data'!$E$29,0,10*ROW('Sanitation Data'!E94))="","",OFFSET('Sanitation Data'!$E$29,0,10*ROW('Sanitation Data'!E94)))</f>
        <v/>
      </c>
      <c r="CR100" s="400" t="str">
        <f ca="1">+IF(OFFSET('Sanitation Data'!$E$30,0,10*ROW('Sanitation Data'!E94))="","",OFFSET('Sanitation Data'!$E$30,0,10*ROW('Sanitation Data'!E94)))</f>
        <v/>
      </c>
      <c r="CS100" s="400" t="str">
        <f ca="1">+IF(OFFSET('Sanitation Data'!$E$31,0,10*ROW('Sanitation Data'!E94))="","",OFFSET('Sanitation Data'!$E$31,0,10*ROW('Sanitation Data'!E94)))</f>
        <v/>
      </c>
      <c r="CT100" s="400" t="str">
        <f ca="1">+IF(OFFSET('Sanitation Data'!$E$32,0,10*ROW('Sanitation Data'!E94))="","",OFFSET('Sanitation Data'!$E$32,0,10*ROW('Sanitation Data'!E94)))</f>
        <v/>
      </c>
      <c r="CU100" s="400" t="str">
        <f ca="1">+IF(OFFSET('Sanitation Data'!$F$28,0,10*ROW('Sanitation Data'!F94))="","",OFFSET('Sanitation Data'!$F$28,0,10*ROW('Sanitation Data'!F94)))</f>
        <v/>
      </c>
      <c r="CV100" s="400" t="str">
        <f ca="1">+IF(OFFSET('Sanitation Data'!$F$29,0,10*ROW('Sanitation Data'!F94))="","",OFFSET('Sanitation Data'!$F$29,0,10*ROW('Sanitation Data'!F94)))</f>
        <v/>
      </c>
      <c r="CW100" s="400" t="str">
        <f ca="1">+IF(OFFSET('Sanitation Data'!$F$30,0,10*ROW('Sanitation Data'!F94))="","",OFFSET('Sanitation Data'!$F$30,0,10*ROW('Sanitation Data'!F94)))</f>
        <v/>
      </c>
      <c r="CX100" s="400" t="str">
        <f ca="1">+IF(OFFSET('Sanitation Data'!$F$31,0,10*ROW('Sanitation Data'!F94))="","",OFFSET('Sanitation Data'!$F$31,0,10*ROW('Sanitation Data'!F94)))</f>
        <v/>
      </c>
      <c r="CY100" s="400" t="str">
        <f ca="1">+IF(OFFSET('Sanitation Data'!$F$32,0,10*ROW('Sanitation Data'!F94))="","",OFFSET('Sanitation Data'!$F$32,0,10*ROW('Sanitation Data'!F94)))</f>
        <v/>
      </c>
      <c r="CZ100" s="400" t="str">
        <f ca="1">+IF(OFFSET('Sanitation Data'!$G$28,0,10*ROW('Sanitation Data'!G94))="","",OFFSET('Sanitation Data'!$G$28,0,10*ROW('Sanitation Data'!G94)))</f>
        <v/>
      </c>
      <c r="DA100" s="400" t="str">
        <f ca="1">+IF(OFFSET('Sanitation Data'!$G$29,0,10*ROW('Sanitation Data'!G94))="","",OFFSET('Sanitation Data'!$G$29,0,10*ROW('Sanitation Data'!G94)))</f>
        <v/>
      </c>
      <c r="DB100" s="400" t="str">
        <f ca="1">+IF(OFFSET('Sanitation Data'!$G$30,0,10*ROW('Sanitation Data'!G94))="","",OFFSET('Sanitation Data'!$G$30,0,10*ROW('Sanitation Data'!G94)))</f>
        <v/>
      </c>
      <c r="DC100" s="400" t="str">
        <f ca="1">+IF(OFFSET('Sanitation Data'!$G$31,0,10*ROW('Sanitation Data'!G94))="","",OFFSET('Sanitation Data'!$G$31,0,10*ROW('Sanitation Data'!G94)))</f>
        <v/>
      </c>
      <c r="DD100" s="400" t="str">
        <f ca="1">+IF(OFFSET('Sanitation Data'!$G$32,0,10*ROW('Sanitation Data'!G94))="","",OFFSET('Sanitation Data'!$G$32,0,10*ROW('Sanitation Data'!G94)))</f>
        <v/>
      </c>
      <c r="DE100" s="400" t="str">
        <f ca="1">+IF(OFFSET('Sanitation Data'!$H$28,0,10*ROW('Sanitation Data'!H94))="","",OFFSET('Sanitation Data'!$H$28,0,10*ROW('Sanitation Data'!H94)))</f>
        <v/>
      </c>
      <c r="DF100" s="400" t="str">
        <f ca="1">+IF(OFFSET('Sanitation Data'!$H$29,0,10*ROW('Sanitation Data'!H94))="","",OFFSET('Sanitation Data'!$H$29,0,10*ROW('Sanitation Data'!H94)))</f>
        <v/>
      </c>
      <c r="DG100" s="400" t="str">
        <f ca="1">+IF(OFFSET('Sanitation Data'!$H$30,0,10*ROW('Sanitation Data'!H94))="","",OFFSET('Sanitation Data'!$H$30,0,10*ROW('Sanitation Data'!H94)))</f>
        <v/>
      </c>
      <c r="DH100" s="400" t="str">
        <f ca="1">+IF(OFFSET('Sanitation Data'!$H$31,0,10*ROW('Sanitation Data'!H94))="","",OFFSET('Sanitation Data'!$H$31,0,10*ROW('Sanitation Data'!H94)))</f>
        <v/>
      </c>
      <c r="DI100" s="400" t="str">
        <f ca="1">+IF(OFFSET('Sanitation Data'!$H$32,0,10*ROW('Sanitation Data'!H94))="","",OFFSET('Sanitation Data'!$H$32,0,10*ROW('Sanitation Data'!H94)))</f>
        <v/>
      </c>
      <c r="DJ100" s="400" t="str">
        <f ca="1">+IF(OFFSET('Sanitation Data'!$I$28,0,10*ROW('Sanitation Data'!I94))="","",OFFSET('Sanitation Data'!$I$28,0,10*ROW('Sanitation Data'!I94)))</f>
        <v/>
      </c>
      <c r="DK100" s="400" t="str">
        <f ca="1">+IF(OFFSET('Sanitation Data'!$I$29,0,10*ROW('Sanitation Data'!I94))="","",OFFSET('Sanitation Data'!$I$29,0,10*ROW('Sanitation Data'!I94)))</f>
        <v/>
      </c>
      <c r="DL100" s="400" t="str">
        <f ca="1">+IF(OFFSET('Sanitation Data'!$I$30,0,10*ROW('Sanitation Data'!I94))="","",OFFSET('Sanitation Data'!$I$30,0,10*ROW('Sanitation Data'!I94)))</f>
        <v/>
      </c>
      <c r="DM100" s="400" t="str">
        <f ca="1">+IF(OFFSET('Sanitation Data'!$I$31,0,10*ROW('Sanitation Data'!I94))="","",OFFSET('Sanitation Data'!$I$31,0,10*ROW('Sanitation Data'!I94)))</f>
        <v/>
      </c>
      <c r="DN100" s="400" t="str">
        <f ca="1">+IF(OFFSET('Sanitation Data'!$I$32,0,10*ROW('Sanitation Data'!I94))="","",OFFSET('Sanitation Data'!$I$32,0,10*ROW('Sanitation Data'!I94)))</f>
        <v/>
      </c>
      <c r="DO100" s="400" t="str">
        <f ca="1">+IF(OFFSET('Hygiene Data'!$D$11,0,10*ROW('Hygiene Data'!D94))="","",OFFSET('Hygiene Data'!$D$11,0,10*ROW('Hygiene Data'!D94)))</f>
        <v/>
      </c>
      <c r="DP100" s="400" t="str">
        <f ca="1">+IF(OFFSET('Hygiene Data'!$D$12,0,10*ROW('Hygiene Data'!D94))="","",OFFSET('Hygiene Data'!$D$12,0,10*ROW('Hygiene Data'!D94)))</f>
        <v/>
      </c>
      <c r="DQ100" s="400" t="str">
        <f ca="1">+IF(OFFSET('Hygiene Data'!$D$13,0,10*ROW('Hygiene Data'!D94))="","",OFFSET('Hygiene Data'!$D$13,0,10*ROW('Hygiene Data'!D94)))</f>
        <v/>
      </c>
      <c r="DR100" s="400" t="str">
        <f ca="1">+IF(OFFSET('Hygiene Data'!$E$11,0,10*ROW('Hygiene Data'!E94))="","",OFFSET('Hygiene Data'!$E$11,0,10*ROW('Hygiene Data'!E94)))</f>
        <v/>
      </c>
      <c r="DS100" s="400" t="str">
        <f ca="1">+IF(OFFSET('Hygiene Data'!$E$12,0,10*ROW('Hygiene Data'!E94))="","",OFFSET('Hygiene Data'!$E$12,0,10*ROW('Hygiene Data'!E94)))</f>
        <v/>
      </c>
      <c r="DT100" s="400" t="str">
        <f ca="1">+IF(OFFSET('Hygiene Data'!$E$13,0,10*ROW('Hygiene Data'!E94))="","",OFFSET('Hygiene Data'!$E$13,0,10*ROW('Hygiene Data'!E94)))</f>
        <v/>
      </c>
      <c r="DU100" s="400" t="str">
        <f ca="1">+IF(OFFSET('Hygiene Data'!$F$11,0,10*ROW('Hygiene Data'!F94))="","",OFFSET('Hygiene Data'!$F$11,0,10*ROW('Hygiene Data'!F94)))</f>
        <v/>
      </c>
      <c r="DV100" s="400" t="str">
        <f ca="1">+IF(OFFSET('Hygiene Data'!$F$12,0,10*ROW('Hygiene Data'!F94))="","",OFFSET('Hygiene Data'!$F$12,0,10*ROW('Hygiene Data'!F94)))</f>
        <v/>
      </c>
      <c r="DW100" s="400" t="str">
        <f ca="1">+IF(OFFSET('Hygiene Data'!$F$13,0,10*ROW('Hygiene Data'!F94))="","",OFFSET('Hygiene Data'!$F$13,0,10*ROW('Hygiene Data'!F94)))</f>
        <v/>
      </c>
      <c r="DX100" s="400" t="str">
        <f ca="1">+IF(OFFSET('Hygiene Data'!$G$11,0,10*ROW('Hygiene Data'!G94))="","",OFFSET('Hygiene Data'!$G$11,0,10*ROW('Hygiene Data'!G94)))</f>
        <v/>
      </c>
      <c r="DY100" s="400" t="str">
        <f ca="1">+IF(OFFSET('Hygiene Data'!$G$12,0,10*ROW('Hygiene Data'!G94))="","",OFFSET('Hygiene Data'!$G$12,0,10*ROW('Hygiene Data'!G94)))</f>
        <v/>
      </c>
      <c r="DZ100" s="400" t="str">
        <f ca="1">+IF(OFFSET('Hygiene Data'!$G$13,0,10*ROW('Hygiene Data'!G94))="","",OFFSET('Hygiene Data'!$G$13,0,10*ROW('Hygiene Data'!G94)))</f>
        <v/>
      </c>
      <c r="EA100" s="400" t="str">
        <f ca="1">+IF(OFFSET('Hygiene Data'!$H$11,0,10*ROW('Hygiene Data'!H94))="","",OFFSET('Hygiene Data'!$H$11,0,10*ROW('Hygiene Data'!H94)))</f>
        <v/>
      </c>
      <c r="EB100" s="400" t="str">
        <f ca="1">+IF(OFFSET('Hygiene Data'!$H$12,0,10*ROW('Hygiene Data'!H94))="","",OFFSET('Hygiene Data'!$H$12,0,10*ROW('Hygiene Data'!H94)))</f>
        <v/>
      </c>
      <c r="EC100" s="400" t="str">
        <f ca="1">+IF(OFFSET('Hygiene Data'!$H$13,0,10*ROW('Hygiene Data'!H94))="","",OFFSET('Hygiene Data'!$H$13,0,10*ROW('Hygiene Data'!H94)))</f>
        <v/>
      </c>
      <c r="ED100" s="400" t="str">
        <f ca="1">+IF(OFFSET('Hygiene Data'!$I$11,0,10*ROW('Hygiene Data'!I94))="","",OFFSET('Hygiene Data'!$I$11,0,10*ROW('Hygiene Data'!I94)))</f>
        <v/>
      </c>
      <c r="EE100" s="400" t="str">
        <f ca="1">+IF(OFFSET('Hygiene Data'!$I$12,0,10*ROW('Hygiene Data'!I94))="","",OFFSET('Hygiene Data'!$I$12,0,10*ROW('Hygiene Data'!I94)))</f>
        <v/>
      </c>
      <c r="EF100" s="400" t="str">
        <f ca="1">+IF(OFFSET('Hygiene Data'!$I$13,0,10*ROW('Hygiene Data'!I94))="","",OFFSET('Hygiene Data'!$I$13,0,10*ROW('Hygiene Data'!I94)))</f>
        <v/>
      </c>
    </row>
    <row r="101" spans="1:136" x14ac:dyDescent="0.25">
      <c r="A101" s="509" t="str">
        <f ca="1">+IF(OFFSET('Water Data'!$B$2,0,10*ROW('Water Data'!E95))="","",OFFSET('Water Data'!$B$2,0,10*ROW('Water Data'!E95)))</f>
        <v/>
      </c>
      <c r="B101" s="50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36" t="str">
        <f t="shared" ca="1" si="1"/>
        <v/>
      </c>
      <c r="D101" s="53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3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3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3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3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3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3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3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3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3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3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3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3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3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3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3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3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3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3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3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3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3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3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3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3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3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3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3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3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3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3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3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3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3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3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3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3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3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3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3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3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3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3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3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3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3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3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3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3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1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3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3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3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3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3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3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3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3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3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3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3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3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3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3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3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3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400" t="str">
        <f ca="1">+IF(OFFSET('Water Data'!$D$27,0,10*ROW('Water Data'!D95))="","",OFFSET('Water Data'!$D$27,0,10*ROW('Water Data'!D95)))</f>
        <v/>
      </c>
      <c r="BT101" s="400" t="str">
        <f ca="1">+IF(OFFSET('Water Data'!$D$28,0,10*ROW('Water Data'!D95))="","",OFFSET('Water Data'!$D$28,0,10*ROW('Water Data'!D95)))</f>
        <v/>
      </c>
      <c r="BU101" s="400" t="str">
        <f ca="1">+IF(OFFSET('Water Data'!$D$29,0,10*ROW('Water Data'!D95))="","",OFFSET('Water Data'!$D$29,0,10*ROW('Water Data'!D95)))</f>
        <v/>
      </c>
      <c r="BV101" s="400" t="str">
        <f ca="1">+IF(OFFSET('Water Data'!$E$27,0,10*ROW('Water Data'!E95))="","",OFFSET('Water Data'!$E$27,0,10*ROW('Water Data'!E95)))</f>
        <v/>
      </c>
      <c r="BW101" s="400" t="str">
        <f ca="1">+IF(OFFSET('Water Data'!$E$28,0,10*ROW('Water Data'!E95))="","",OFFSET('Water Data'!$E$28,0,10*ROW('Water Data'!E95)))</f>
        <v/>
      </c>
      <c r="BX101" s="400" t="str">
        <f ca="1">+IF(OFFSET('Water Data'!$E$29,0,10*ROW('Water Data'!E95))="","",OFFSET('Water Data'!$E$29,0,10*ROW('Water Data'!E95)))</f>
        <v/>
      </c>
      <c r="BY101" s="400" t="str">
        <f ca="1">+IF(OFFSET('Water Data'!$F$27,0,10*ROW('Water Data'!F95))="","",OFFSET('Water Data'!$F$27,0,10*ROW('Water Data'!F95)))</f>
        <v/>
      </c>
      <c r="BZ101" s="400" t="str">
        <f ca="1">+IF(OFFSET('Water Data'!$F$28,0,10*ROW('Water Data'!F95))="","",OFFSET('Water Data'!$F$28,0,10*ROW('Water Data'!F95)))</f>
        <v/>
      </c>
      <c r="CA101" s="400" t="str">
        <f ca="1">+IF(OFFSET('Water Data'!$F$29,0,10*ROW('Water Data'!F95))="","",OFFSET('Water Data'!$F$29,0,10*ROW('Water Data'!F95)))</f>
        <v/>
      </c>
      <c r="CB101" s="400" t="str">
        <f ca="1">+IF(OFFSET('Water Data'!$G$27,0,10*ROW('Water Data'!G95))="","",OFFSET('Water Data'!$G$27,0,10*ROW('Water Data'!G95)))</f>
        <v/>
      </c>
      <c r="CC101" s="400" t="str">
        <f ca="1">+IF(OFFSET('Water Data'!$G$28,0,10*ROW('Water Data'!G95))="","",OFFSET('Water Data'!$G$28,0,10*ROW('Water Data'!G95)))</f>
        <v/>
      </c>
      <c r="CD101" s="400" t="str">
        <f ca="1">+IF(OFFSET('Water Data'!$G$29,0,10*ROW('Water Data'!G95))="","",OFFSET('Water Data'!$G$29,0,10*ROW('Water Data'!G95)))</f>
        <v/>
      </c>
      <c r="CE101" s="400" t="str">
        <f ca="1">+IF(OFFSET('Water Data'!$H$27,0,10*ROW('Water Data'!H95))="","",OFFSET('Water Data'!$H$27,0,10*ROW('Water Data'!H95)))</f>
        <v/>
      </c>
      <c r="CF101" s="400" t="str">
        <f ca="1">+IF(OFFSET('Water Data'!$H$28,0,10*ROW('Water Data'!H95))="","",OFFSET('Water Data'!$H$28,0,10*ROW('Water Data'!H95)))</f>
        <v/>
      </c>
      <c r="CG101" s="400" t="str">
        <f ca="1">+IF(OFFSET('Water Data'!$H$29,0,10*ROW('Water Data'!H95))="","",OFFSET('Water Data'!$H$29,0,10*ROW('Water Data'!H95)))</f>
        <v/>
      </c>
      <c r="CH101" s="400" t="str">
        <f ca="1">+IF(OFFSET('Water Data'!$I$27,0,10*ROW('Water Data'!I95))="","",OFFSET('Water Data'!$I$27,0,10*ROW('Water Data'!I95)))</f>
        <v/>
      </c>
      <c r="CI101" s="400" t="str">
        <f ca="1">+IF(OFFSET('Water Data'!$I$28,0,10*ROW('Water Data'!I95))="","",OFFSET('Water Data'!$I$28,0,10*ROW('Water Data'!I95)))</f>
        <v/>
      </c>
      <c r="CJ101" s="400" t="str">
        <f ca="1">+IF(OFFSET('Water Data'!$I$29,0,10*ROW('Water Data'!I95))="","",OFFSET('Water Data'!$I$29,0,10*ROW('Water Data'!I95)))</f>
        <v/>
      </c>
      <c r="CK101" s="400" t="str">
        <f ca="1">+IF(OFFSET('Sanitation Data'!$D$28,0,10*ROW('Sanitation Data'!D95))="","",OFFSET('Sanitation Data'!$D$28,0,10*ROW('Sanitation Data'!D95)))</f>
        <v/>
      </c>
      <c r="CL101" s="400" t="str">
        <f ca="1">+IF(OFFSET('Sanitation Data'!$D$29,0,10*ROW('Sanitation Data'!D95))="","",OFFSET('Sanitation Data'!$D$29,0,10*ROW('Sanitation Data'!D95)))</f>
        <v/>
      </c>
      <c r="CM101" s="400" t="str">
        <f ca="1">+IF(OFFSET('Sanitation Data'!$D$30,0,10*ROW('Sanitation Data'!D95))="","",OFFSET('Sanitation Data'!$D$30,0,10*ROW('Sanitation Data'!D95)))</f>
        <v/>
      </c>
      <c r="CN101" s="400" t="str">
        <f ca="1">+IF(OFFSET('Sanitation Data'!$D$31,0,10*ROW('Sanitation Data'!D95))="","",OFFSET('Sanitation Data'!$D$31,0,10*ROW('Sanitation Data'!D95)))</f>
        <v/>
      </c>
      <c r="CO101" s="400" t="str">
        <f ca="1">+IF(OFFSET('Sanitation Data'!$D$32,0,10*ROW('Sanitation Data'!D95))="","",OFFSET('Sanitation Data'!$D$32,0,10*ROW('Sanitation Data'!D95)))</f>
        <v/>
      </c>
      <c r="CP101" s="400" t="str">
        <f ca="1">+IF(OFFSET('Sanitation Data'!$E$28,0,10*ROW('Sanitation Data'!E95))="","",OFFSET('Sanitation Data'!$E$28,0,10*ROW('Sanitation Data'!E95)))</f>
        <v/>
      </c>
      <c r="CQ101" s="400" t="str">
        <f ca="1">+IF(OFFSET('Sanitation Data'!$E$29,0,10*ROW('Sanitation Data'!E95))="","",OFFSET('Sanitation Data'!$E$29,0,10*ROW('Sanitation Data'!E95)))</f>
        <v/>
      </c>
      <c r="CR101" s="400" t="str">
        <f ca="1">+IF(OFFSET('Sanitation Data'!$E$30,0,10*ROW('Sanitation Data'!E95))="","",OFFSET('Sanitation Data'!$E$30,0,10*ROW('Sanitation Data'!E95)))</f>
        <v/>
      </c>
      <c r="CS101" s="400" t="str">
        <f ca="1">+IF(OFFSET('Sanitation Data'!$E$31,0,10*ROW('Sanitation Data'!E95))="","",OFFSET('Sanitation Data'!$E$31,0,10*ROW('Sanitation Data'!E95)))</f>
        <v/>
      </c>
      <c r="CT101" s="400" t="str">
        <f ca="1">+IF(OFFSET('Sanitation Data'!$E$32,0,10*ROW('Sanitation Data'!E95))="","",OFFSET('Sanitation Data'!$E$32,0,10*ROW('Sanitation Data'!E95)))</f>
        <v/>
      </c>
      <c r="CU101" s="400" t="str">
        <f ca="1">+IF(OFFSET('Sanitation Data'!$F$28,0,10*ROW('Sanitation Data'!F95))="","",OFFSET('Sanitation Data'!$F$28,0,10*ROW('Sanitation Data'!F95)))</f>
        <v/>
      </c>
      <c r="CV101" s="400" t="str">
        <f ca="1">+IF(OFFSET('Sanitation Data'!$F$29,0,10*ROW('Sanitation Data'!F95))="","",OFFSET('Sanitation Data'!$F$29,0,10*ROW('Sanitation Data'!F95)))</f>
        <v/>
      </c>
      <c r="CW101" s="400" t="str">
        <f ca="1">+IF(OFFSET('Sanitation Data'!$F$30,0,10*ROW('Sanitation Data'!F95))="","",OFFSET('Sanitation Data'!$F$30,0,10*ROW('Sanitation Data'!F95)))</f>
        <v/>
      </c>
      <c r="CX101" s="400" t="str">
        <f ca="1">+IF(OFFSET('Sanitation Data'!$F$31,0,10*ROW('Sanitation Data'!F95))="","",OFFSET('Sanitation Data'!$F$31,0,10*ROW('Sanitation Data'!F95)))</f>
        <v/>
      </c>
      <c r="CY101" s="400" t="str">
        <f ca="1">+IF(OFFSET('Sanitation Data'!$F$32,0,10*ROW('Sanitation Data'!F95))="","",OFFSET('Sanitation Data'!$F$32,0,10*ROW('Sanitation Data'!F95)))</f>
        <v/>
      </c>
      <c r="CZ101" s="400" t="str">
        <f ca="1">+IF(OFFSET('Sanitation Data'!$G$28,0,10*ROW('Sanitation Data'!G95))="","",OFFSET('Sanitation Data'!$G$28,0,10*ROW('Sanitation Data'!G95)))</f>
        <v/>
      </c>
      <c r="DA101" s="400" t="str">
        <f ca="1">+IF(OFFSET('Sanitation Data'!$G$29,0,10*ROW('Sanitation Data'!G95))="","",OFFSET('Sanitation Data'!$G$29,0,10*ROW('Sanitation Data'!G95)))</f>
        <v/>
      </c>
      <c r="DB101" s="400" t="str">
        <f ca="1">+IF(OFFSET('Sanitation Data'!$G$30,0,10*ROW('Sanitation Data'!G95))="","",OFFSET('Sanitation Data'!$G$30,0,10*ROW('Sanitation Data'!G95)))</f>
        <v/>
      </c>
      <c r="DC101" s="400" t="str">
        <f ca="1">+IF(OFFSET('Sanitation Data'!$G$31,0,10*ROW('Sanitation Data'!G95))="","",OFFSET('Sanitation Data'!$G$31,0,10*ROW('Sanitation Data'!G95)))</f>
        <v/>
      </c>
      <c r="DD101" s="400" t="str">
        <f ca="1">+IF(OFFSET('Sanitation Data'!$G$32,0,10*ROW('Sanitation Data'!G95))="","",OFFSET('Sanitation Data'!$G$32,0,10*ROW('Sanitation Data'!G95)))</f>
        <v/>
      </c>
      <c r="DE101" s="400" t="str">
        <f ca="1">+IF(OFFSET('Sanitation Data'!$H$28,0,10*ROW('Sanitation Data'!H95))="","",OFFSET('Sanitation Data'!$H$28,0,10*ROW('Sanitation Data'!H95)))</f>
        <v/>
      </c>
      <c r="DF101" s="400" t="str">
        <f ca="1">+IF(OFFSET('Sanitation Data'!$H$29,0,10*ROW('Sanitation Data'!H95))="","",OFFSET('Sanitation Data'!$H$29,0,10*ROW('Sanitation Data'!H95)))</f>
        <v/>
      </c>
      <c r="DG101" s="400" t="str">
        <f ca="1">+IF(OFFSET('Sanitation Data'!$H$30,0,10*ROW('Sanitation Data'!H95))="","",OFFSET('Sanitation Data'!$H$30,0,10*ROW('Sanitation Data'!H95)))</f>
        <v/>
      </c>
      <c r="DH101" s="400" t="str">
        <f ca="1">+IF(OFFSET('Sanitation Data'!$H$31,0,10*ROW('Sanitation Data'!H95))="","",OFFSET('Sanitation Data'!$H$31,0,10*ROW('Sanitation Data'!H95)))</f>
        <v/>
      </c>
      <c r="DI101" s="400" t="str">
        <f ca="1">+IF(OFFSET('Sanitation Data'!$H$32,0,10*ROW('Sanitation Data'!H95))="","",OFFSET('Sanitation Data'!$H$32,0,10*ROW('Sanitation Data'!H95)))</f>
        <v/>
      </c>
      <c r="DJ101" s="400" t="str">
        <f ca="1">+IF(OFFSET('Sanitation Data'!$I$28,0,10*ROW('Sanitation Data'!I95))="","",OFFSET('Sanitation Data'!$I$28,0,10*ROW('Sanitation Data'!I95)))</f>
        <v/>
      </c>
      <c r="DK101" s="400" t="str">
        <f ca="1">+IF(OFFSET('Sanitation Data'!$I$29,0,10*ROW('Sanitation Data'!I95))="","",OFFSET('Sanitation Data'!$I$29,0,10*ROW('Sanitation Data'!I95)))</f>
        <v/>
      </c>
      <c r="DL101" s="400" t="str">
        <f ca="1">+IF(OFFSET('Sanitation Data'!$I$30,0,10*ROW('Sanitation Data'!I95))="","",OFFSET('Sanitation Data'!$I$30,0,10*ROW('Sanitation Data'!I95)))</f>
        <v/>
      </c>
      <c r="DM101" s="400" t="str">
        <f ca="1">+IF(OFFSET('Sanitation Data'!$I$31,0,10*ROW('Sanitation Data'!I95))="","",OFFSET('Sanitation Data'!$I$31,0,10*ROW('Sanitation Data'!I95)))</f>
        <v/>
      </c>
      <c r="DN101" s="400" t="str">
        <f ca="1">+IF(OFFSET('Sanitation Data'!$I$32,0,10*ROW('Sanitation Data'!I95))="","",OFFSET('Sanitation Data'!$I$32,0,10*ROW('Sanitation Data'!I95)))</f>
        <v/>
      </c>
      <c r="DO101" s="400" t="str">
        <f ca="1">+IF(OFFSET('Hygiene Data'!$D$11,0,10*ROW('Hygiene Data'!D95))="","",OFFSET('Hygiene Data'!$D$11,0,10*ROW('Hygiene Data'!D95)))</f>
        <v/>
      </c>
      <c r="DP101" s="400" t="str">
        <f ca="1">+IF(OFFSET('Hygiene Data'!$D$12,0,10*ROW('Hygiene Data'!D95))="","",OFFSET('Hygiene Data'!$D$12,0,10*ROW('Hygiene Data'!D95)))</f>
        <v/>
      </c>
      <c r="DQ101" s="400" t="str">
        <f ca="1">+IF(OFFSET('Hygiene Data'!$D$13,0,10*ROW('Hygiene Data'!D95))="","",OFFSET('Hygiene Data'!$D$13,0,10*ROW('Hygiene Data'!D95)))</f>
        <v/>
      </c>
      <c r="DR101" s="400" t="str">
        <f ca="1">+IF(OFFSET('Hygiene Data'!$E$11,0,10*ROW('Hygiene Data'!E95))="","",OFFSET('Hygiene Data'!$E$11,0,10*ROW('Hygiene Data'!E95)))</f>
        <v/>
      </c>
      <c r="DS101" s="400" t="str">
        <f ca="1">+IF(OFFSET('Hygiene Data'!$E$12,0,10*ROW('Hygiene Data'!E95))="","",OFFSET('Hygiene Data'!$E$12,0,10*ROW('Hygiene Data'!E95)))</f>
        <v/>
      </c>
      <c r="DT101" s="400" t="str">
        <f ca="1">+IF(OFFSET('Hygiene Data'!$E$13,0,10*ROW('Hygiene Data'!E95))="","",OFFSET('Hygiene Data'!$E$13,0,10*ROW('Hygiene Data'!E95)))</f>
        <v/>
      </c>
      <c r="DU101" s="400" t="str">
        <f ca="1">+IF(OFFSET('Hygiene Data'!$F$11,0,10*ROW('Hygiene Data'!F95))="","",OFFSET('Hygiene Data'!$F$11,0,10*ROW('Hygiene Data'!F95)))</f>
        <v/>
      </c>
      <c r="DV101" s="400" t="str">
        <f ca="1">+IF(OFFSET('Hygiene Data'!$F$12,0,10*ROW('Hygiene Data'!F95))="","",OFFSET('Hygiene Data'!$F$12,0,10*ROW('Hygiene Data'!F95)))</f>
        <v/>
      </c>
      <c r="DW101" s="400" t="str">
        <f ca="1">+IF(OFFSET('Hygiene Data'!$F$13,0,10*ROW('Hygiene Data'!F95))="","",OFFSET('Hygiene Data'!$F$13,0,10*ROW('Hygiene Data'!F95)))</f>
        <v/>
      </c>
      <c r="DX101" s="400" t="str">
        <f ca="1">+IF(OFFSET('Hygiene Data'!$G$11,0,10*ROW('Hygiene Data'!G95))="","",OFFSET('Hygiene Data'!$G$11,0,10*ROW('Hygiene Data'!G95)))</f>
        <v/>
      </c>
      <c r="DY101" s="400" t="str">
        <f ca="1">+IF(OFFSET('Hygiene Data'!$G$12,0,10*ROW('Hygiene Data'!G95))="","",OFFSET('Hygiene Data'!$G$12,0,10*ROW('Hygiene Data'!G95)))</f>
        <v/>
      </c>
      <c r="DZ101" s="400" t="str">
        <f ca="1">+IF(OFFSET('Hygiene Data'!$G$13,0,10*ROW('Hygiene Data'!G95))="","",OFFSET('Hygiene Data'!$G$13,0,10*ROW('Hygiene Data'!G95)))</f>
        <v/>
      </c>
      <c r="EA101" s="400" t="str">
        <f ca="1">+IF(OFFSET('Hygiene Data'!$H$11,0,10*ROW('Hygiene Data'!H95))="","",OFFSET('Hygiene Data'!$H$11,0,10*ROW('Hygiene Data'!H95)))</f>
        <v/>
      </c>
      <c r="EB101" s="400" t="str">
        <f ca="1">+IF(OFFSET('Hygiene Data'!$H$12,0,10*ROW('Hygiene Data'!H95))="","",OFFSET('Hygiene Data'!$H$12,0,10*ROW('Hygiene Data'!H95)))</f>
        <v/>
      </c>
      <c r="EC101" s="400" t="str">
        <f ca="1">+IF(OFFSET('Hygiene Data'!$H$13,0,10*ROW('Hygiene Data'!H95))="","",OFFSET('Hygiene Data'!$H$13,0,10*ROW('Hygiene Data'!H95)))</f>
        <v/>
      </c>
      <c r="ED101" s="400" t="str">
        <f ca="1">+IF(OFFSET('Hygiene Data'!$I$11,0,10*ROW('Hygiene Data'!I95))="","",OFFSET('Hygiene Data'!$I$11,0,10*ROW('Hygiene Data'!I95)))</f>
        <v/>
      </c>
      <c r="EE101" s="400" t="str">
        <f ca="1">+IF(OFFSET('Hygiene Data'!$I$12,0,10*ROW('Hygiene Data'!I95))="","",OFFSET('Hygiene Data'!$I$12,0,10*ROW('Hygiene Data'!I95)))</f>
        <v/>
      </c>
      <c r="EF101" s="400" t="str">
        <f ca="1">+IF(OFFSET('Hygiene Data'!$I$13,0,10*ROW('Hygiene Data'!I95))="","",OFFSET('Hygiene Data'!$I$13,0,10*ROW('Hygiene Data'!I95)))</f>
        <v/>
      </c>
    </row>
    <row r="102" spans="1:136" x14ac:dyDescent="0.25">
      <c r="A102" s="509" t="str">
        <f ca="1">+IF(OFFSET('Water Data'!$B$2,0,10*ROW('Water Data'!E96))="","",OFFSET('Water Data'!$B$2,0,10*ROW('Water Data'!E96)))</f>
        <v/>
      </c>
      <c r="B102" s="50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36" t="str">
        <f t="shared" ca="1" si="1"/>
        <v/>
      </c>
      <c r="D102" s="53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3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3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3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3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3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3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3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3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3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3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3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3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3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3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3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3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3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3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3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3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3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3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3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3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3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3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3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3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3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3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3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3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3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3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3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3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3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3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3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3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3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3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3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3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3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3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3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3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1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3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3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3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3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3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3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3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3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3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3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3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3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3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3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3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3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400" t="str">
        <f ca="1">+IF(OFFSET('Water Data'!$D$27,0,10*ROW('Water Data'!D96))="","",OFFSET('Water Data'!$D$27,0,10*ROW('Water Data'!D96)))</f>
        <v/>
      </c>
      <c r="BT102" s="400" t="str">
        <f ca="1">+IF(OFFSET('Water Data'!$D$28,0,10*ROW('Water Data'!D96))="","",OFFSET('Water Data'!$D$28,0,10*ROW('Water Data'!D96)))</f>
        <v/>
      </c>
      <c r="BU102" s="400" t="str">
        <f ca="1">+IF(OFFSET('Water Data'!$D$29,0,10*ROW('Water Data'!D96))="","",OFFSET('Water Data'!$D$29,0,10*ROW('Water Data'!D96)))</f>
        <v/>
      </c>
      <c r="BV102" s="400" t="str">
        <f ca="1">+IF(OFFSET('Water Data'!$E$27,0,10*ROW('Water Data'!E96))="","",OFFSET('Water Data'!$E$27,0,10*ROW('Water Data'!E96)))</f>
        <v/>
      </c>
      <c r="BW102" s="400" t="str">
        <f ca="1">+IF(OFFSET('Water Data'!$E$28,0,10*ROW('Water Data'!E96))="","",OFFSET('Water Data'!$E$28,0,10*ROW('Water Data'!E96)))</f>
        <v/>
      </c>
      <c r="BX102" s="400" t="str">
        <f ca="1">+IF(OFFSET('Water Data'!$E$29,0,10*ROW('Water Data'!E96))="","",OFFSET('Water Data'!$E$29,0,10*ROW('Water Data'!E96)))</f>
        <v/>
      </c>
      <c r="BY102" s="400" t="str">
        <f ca="1">+IF(OFFSET('Water Data'!$F$27,0,10*ROW('Water Data'!F96))="","",OFFSET('Water Data'!$F$27,0,10*ROW('Water Data'!F96)))</f>
        <v/>
      </c>
      <c r="BZ102" s="400" t="str">
        <f ca="1">+IF(OFFSET('Water Data'!$F$28,0,10*ROW('Water Data'!F96))="","",OFFSET('Water Data'!$F$28,0,10*ROW('Water Data'!F96)))</f>
        <v/>
      </c>
      <c r="CA102" s="400" t="str">
        <f ca="1">+IF(OFFSET('Water Data'!$F$29,0,10*ROW('Water Data'!F96))="","",OFFSET('Water Data'!$F$29,0,10*ROW('Water Data'!F96)))</f>
        <v/>
      </c>
      <c r="CB102" s="400" t="str">
        <f ca="1">+IF(OFFSET('Water Data'!$G$27,0,10*ROW('Water Data'!G96))="","",OFFSET('Water Data'!$G$27,0,10*ROW('Water Data'!G96)))</f>
        <v/>
      </c>
      <c r="CC102" s="400" t="str">
        <f ca="1">+IF(OFFSET('Water Data'!$G$28,0,10*ROW('Water Data'!G96))="","",OFFSET('Water Data'!$G$28,0,10*ROW('Water Data'!G96)))</f>
        <v/>
      </c>
      <c r="CD102" s="400" t="str">
        <f ca="1">+IF(OFFSET('Water Data'!$G$29,0,10*ROW('Water Data'!G96))="","",OFFSET('Water Data'!$G$29,0,10*ROW('Water Data'!G96)))</f>
        <v/>
      </c>
      <c r="CE102" s="400" t="str">
        <f ca="1">+IF(OFFSET('Water Data'!$H$27,0,10*ROW('Water Data'!H96))="","",OFFSET('Water Data'!$H$27,0,10*ROW('Water Data'!H96)))</f>
        <v/>
      </c>
      <c r="CF102" s="400" t="str">
        <f ca="1">+IF(OFFSET('Water Data'!$H$28,0,10*ROW('Water Data'!H96))="","",OFFSET('Water Data'!$H$28,0,10*ROW('Water Data'!H96)))</f>
        <v/>
      </c>
      <c r="CG102" s="400" t="str">
        <f ca="1">+IF(OFFSET('Water Data'!$H$29,0,10*ROW('Water Data'!H96))="","",OFFSET('Water Data'!$H$29,0,10*ROW('Water Data'!H96)))</f>
        <v/>
      </c>
      <c r="CH102" s="400" t="str">
        <f ca="1">+IF(OFFSET('Water Data'!$I$27,0,10*ROW('Water Data'!I96))="","",OFFSET('Water Data'!$I$27,0,10*ROW('Water Data'!I96)))</f>
        <v/>
      </c>
      <c r="CI102" s="400" t="str">
        <f ca="1">+IF(OFFSET('Water Data'!$I$28,0,10*ROW('Water Data'!I96))="","",OFFSET('Water Data'!$I$28,0,10*ROW('Water Data'!I96)))</f>
        <v/>
      </c>
      <c r="CJ102" s="400" t="str">
        <f ca="1">+IF(OFFSET('Water Data'!$I$29,0,10*ROW('Water Data'!I96))="","",OFFSET('Water Data'!$I$29,0,10*ROW('Water Data'!I96)))</f>
        <v/>
      </c>
      <c r="CK102" s="400" t="str">
        <f ca="1">+IF(OFFSET('Sanitation Data'!$D$28,0,10*ROW('Sanitation Data'!D96))="","",OFFSET('Sanitation Data'!$D$28,0,10*ROW('Sanitation Data'!D96)))</f>
        <v/>
      </c>
      <c r="CL102" s="400" t="str">
        <f ca="1">+IF(OFFSET('Sanitation Data'!$D$29,0,10*ROW('Sanitation Data'!D96))="","",OFFSET('Sanitation Data'!$D$29,0,10*ROW('Sanitation Data'!D96)))</f>
        <v/>
      </c>
      <c r="CM102" s="400" t="str">
        <f ca="1">+IF(OFFSET('Sanitation Data'!$D$30,0,10*ROW('Sanitation Data'!D96))="","",OFFSET('Sanitation Data'!$D$30,0,10*ROW('Sanitation Data'!D96)))</f>
        <v/>
      </c>
      <c r="CN102" s="400" t="str">
        <f ca="1">+IF(OFFSET('Sanitation Data'!$D$31,0,10*ROW('Sanitation Data'!D96))="","",OFFSET('Sanitation Data'!$D$31,0,10*ROW('Sanitation Data'!D96)))</f>
        <v/>
      </c>
      <c r="CO102" s="400" t="str">
        <f ca="1">+IF(OFFSET('Sanitation Data'!$D$32,0,10*ROW('Sanitation Data'!D96))="","",OFFSET('Sanitation Data'!$D$32,0,10*ROW('Sanitation Data'!D96)))</f>
        <v/>
      </c>
      <c r="CP102" s="400" t="str">
        <f ca="1">+IF(OFFSET('Sanitation Data'!$E$28,0,10*ROW('Sanitation Data'!E96))="","",OFFSET('Sanitation Data'!$E$28,0,10*ROW('Sanitation Data'!E96)))</f>
        <v/>
      </c>
      <c r="CQ102" s="400" t="str">
        <f ca="1">+IF(OFFSET('Sanitation Data'!$E$29,0,10*ROW('Sanitation Data'!E96))="","",OFFSET('Sanitation Data'!$E$29,0,10*ROW('Sanitation Data'!E96)))</f>
        <v/>
      </c>
      <c r="CR102" s="400" t="str">
        <f ca="1">+IF(OFFSET('Sanitation Data'!$E$30,0,10*ROW('Sanitation Data'!E96))="","",OFFSET('Sanitation Data'!$E$30,0,10*ROW('Sanitation Data'!E96)))</f>
        <v/>
      </c>
      <c r="CS102" s="400" t="str">
        <f ca="1">+IF(OFFSET('Sanitation Data'!$E$31,0,10*ROW('Sanitation Data'!E96))="","",OFFSET('Sanitation Data'!$E$31,0,10*ROW('Sanitation Data'!E96)))</f>
        <v/>
      </c>
      <c r="CT102" s="400" t="str">
        <f ca="1">+IF(OFFSET('Sanitation Data'!$E$32,0,10*ROW('Sanitation Data'!E96))="","",OFFSET('Sanitation Data'!$E$32,0,10*ROW('Sanitation Data'!E96)))</f>
        <v/>
      </c>
      <c r="CU102" s="400" t="str">
        <f ca="1">+IF(OFFSET('Sanitation Data'!$F$28,0,10*ROW('Sanitation Data'!F96))="","",OFFSET('Sanitation Data'!$F$28,0,10*ROW('Sanitation Data'!F96)))</f>
        <v/>
      </c>
      <c r="CV102" s="400" t="str">
        <f ca="1">+IF(OFFSET('Sanitation Data'!$F$29,0,10*ROW('Sanitation Data'!F96))="","",OFFSET('Sanitation Data'!$F$29,0,10*ROW('Sanitation Data'!F96)))</f>
        <v/>
      </c>
      <c r="CW102" s="400" t="str">
        <f ca="1">+IF(OFFSET('Sanitation Data'!$F$30,0,10*ROW('Sanitation Data'!F96))="","",OFFSET('Sanitation Data'!$F$30,0,10*ROW('Sanitation Data'!F96)))</f>
        <v/>
      </c>
      <c r="CX102" s="400" t="str">
        <f ca="1">+IF(OFFSET('Sanitation Data'!$F$31,0,10*ROW('Sanitation Data'!F96))="","",OFFSET('Sanitation Data'!$F$31,0,10*ROW('Sanitation Data'!F96)))</f>
        <v/>
      </c>
      <c r="CY102" s="400" t="str">
        <f ca="1">+IF(OFFSET('Sanitation Data'!$F$32,0,10*ROW('Sanitation Data'!F96))="","",OFFSET('Sanitation Data'!$F$32,0,10*ROW('Sanitation Data'!F96)))</f>
        <v/>
      </c>
      <c r="CZ102" s="400" t="str">
        <f ca="1">+IF(OFFSET('Sanitation Data'!$G$28,0,10*ROW('Sanitation Data'!G96))="","",OFFSET('Sanitation Data'!$G$28,0,10*ROW('Sanitation Data'!G96)))</f>
        <v/>
      </c>
      <c r="DA102" s="400" t="str">
        <f ca="1">+IF(OFFSET('Sanitation Data'!$G$29,0,10*ROW('Sanitation Data'!G96))="","",OFFSET('Sanitation Data'!$G$29,0,10*ROW('Sanitation Data'!G96)))</f>
        <v/>
      </c>
      <c r="DB102" s="400" t="str">
        <f ca="1">+IF(OFFSET('Sanitation Data'!$G$30,0,10*ROW('Sanitation Data'!G96))="","",OFFSET('Sanitation Data'!$G$30,0,10*ROW('Sanitation Data'!G96)))</f>
        <v/>
      </c>
      <c r="DC102" s="400" t="str">
        <f ca="1">+IF(OFFSET('Sanitation Data'!$G$31,0,10*ROW('Sanitation Data'!G96))="","",OFFSET('Sanitation Data'!$G$31,0,10*ROW('Sanitation Data'!G96)))</f>
        <v/>
      </c>
      <c r="DD102" s="400" t="str">
        <f ca="1">+IF(OFFSET('Sanitation Data'!$G$32,0,10*ROW('Sanitation Data'!G96))="","",OFFSET('Sanitation Data'!$G$32,0,10*ROW('Sanitation Data'!G96)))</f>
        <v/>
      </c>
      <c r="DE102" s="400" t="str">
        <f ca="1">+IF(OFFSET('Sanitation Data'!$H$28,0,10*ROW('Sanitation Data'!H96))="","",OFFSET('Sanitation Data'!$H$28,0,10*ROW('Sanitation Data'!H96)))</f>
        <v/>
      </c>
      <c r="DF102" s="400" t="str">
        <f ca="1">+IF(OFFSET('Sanitation Data'!$H$29,0,10*ROW('Sanitation Data'!H96))="","",OFFSET('Sanitation Data'!$H$29,0,10*ROW('Sanitation Data'!H96)))</f>
        <v/>
      </c>
      <c r="DG102" s="400" t="str">
        <f ca="1">+IF(OFFSET('Sanitation Data'!$H$30,0,10*ROW('Sanitation Data'!H96))="","",OFFSET('Sanitation Data'!$H$30,0,10*ROW('Sanitation Data'!H96)))</f>
        <v/>
      </c>
      <c r="DH102" s="400" t="str">
        <f ca="1">+IF(OFFSET('Sanitation Data'!$H$31,0,10*ROW('Sanitation Data'!H96))="","",OFFSET('Sanitation Data'!$H$31,0,10*ROW('Sanitation Data'!H96)))</f>
        <v/>
      </c>
      <c r="DI102" s="400" t="str">
        <f ca="1">+IF(OFFSET('Sanitation Data'!$H$32,0,10*ROW('Sanitation Data'!H96))="","",OFFSET('Sanitation Data'!$H$32,0,10*ROW('Sanitation Data'!H96)))</f>
        <v/>
      </c>
      <c r="DJ102" s="400" t="str">
        <f ca="1">+IF(OFFSET('Sanitation Data'!$I$28,0,10*ROW('Sanitation Data'!I96))="","",OFFSET('Sanitation Data'!$I$28,0,10*ROW('Sanitation Data'!I96)))</f>
        <v/>
      </c>
      <c r="DK102" s="400" t="str">
        <f ca="1">+IF(OFFSET('Sanitation Data'!$I$29,0,10*ROW('Sanitation Data'!I96))="","",OFFSET('Sanitation Data'!$I$29,0,10*ROW('Sanitation Data'!I96)))</f>
        <v/>
      </c>
      <c r="DL102" s="400" t="str">
        <f ca="1">+IF(OFFSET('Sanitation Data'!$I$30,0,10*ROW('Sanitation Data'!I96))="","",OFFSET('Sanitation Data'!$I$30,0,10*ROW('Sanitation Data'!I96)))</f>
        <v/>
      </c>
      <c r="DM102" s="400" t="str">
        <f ca="1">+IF(OFFSET('Sanitation Data'!$I$31,0,10*ROW('Sanitation Data'!I96))="","",OFFSET('Sanitation Data'!$I$31,0,10*ROW('Sanitation Data'!I96)))</f>
        <v/>
      </c>
      <c r="DN102" s="400" t="str">
        <f ca="1">+IF(OFFSET('Sanitation Data'!$I$32,0,10*ROW('Sanitation Data'!I96))="","",OFFSET('Sanitation Data'!$I$32,0,10*ROW('Sanitation Data'!I96)))</f>
        <v/>
      </c>
      <c r="DO102" s="400" t="str">
        <f ca="1">+IF(OFFSET('Hygiene Data'!$D$11,0,10*ROW('Hygiene Data'!D96))="","",OFFSET('Hygiene Data'!$D$11,0,10*ROW('Hygiene Data'!D96)))</f>
        <v/>
      </c>
      <c r="DP102" s="400" t="str">
        <f ca="1">+IF(OFFSET('Hygiene Data'!$D$12,0,10*ROW('Hygiene Data'!D96))="","",OFFSET('Hygiene Data'!$D$12,0,10*ROW('Hygiene Data'!D96)))</f>
        <v/>
      </c>
      <c r="DQ102" s="400" t="str">
        <f ca="1">+IF(OFFSET('Hygiene Data'!$D$13,0,10*ROW('Hygiene Data'!D96))="","",OFFSET('Hygiene Data'!$D$13,0,10*ROW('Hygiene Data'!D96)))</f>
        <v/>
      </c>
      <c r="DR102" s="400" t="str">
        <f ca="1">+IF(OFFSET('Hygiene Data'!$E$11,0,10*ROW('Hygiene Data'!E96))="","",OFFSET('Hygiene Data'!$E$11,0,10*ROW('Hygiene Data'!E96)))</f>
        <v/>
      </c>
      <c r="DS102" s="400" t="str">
        <f ca="1">+IF(OFFSET('Hygiene Data'!$E$12,0,10*ROW('Hygiene Data'!E96))="","",OFFSET('Hygiene Data'!$E$12,0,10*ROW('Hygiene Data'!E96)))</f>
        <v/>
      </c>
      <c r="DT102" s="400" t="str">
        <f ca="1">+IF(OFFSET('Hygiene Data'!$E$13,0,10*ROW('Hygiene Data'!E96))="","",OFFSET('Hygiene Data'!$E$13,0,10*ROW('Hygiene Data'!E96)))</f>
        <v/>
      </c>
      <c r="DU102" s="400" t="str">
        <f ca="1">+IF(OFFSET('Hygiene Data'!$F$11,0,10*ROW('Hygiene Data'!F96))="","",OFFSET('Hygiene Data'!$F$11,0,10*ROW('Hygiene Data'!F96)))</f>
        <v/>
      </c>
      <c r="DV102" s="400" t="str">
        <f ca="1">+IF(OFFSET('Hygiene Data'!$F$12,0,10*ROW('Hygiene Data'!F96))="","",OFFSET('Hygiene Data'!$F$12,0,10*ROW('Hygiene Data'!F96)))</f>
        <v/>
      </c>
      <c r="DW102" s="400" t="str">
        <f ca="1">+IF(OFFSET('Hygiene Data'!$F$13,0,10*ROW('Hygiene Data'!F96))="","",OFFSET('Hygiene Data'!$F$13,0,10*ROW('Hygiene Data'!F96)))</f>
        <v/>
      </c>
      <c r="DX102" s="400" t="str">
        <f ca="1">+IF(OFFSET('Hygiene Data'!$G$11,0,10*ROW('Hygiene Data'!G96))="","",OFFSET('Hygiene Data'!$G$11,0,10*ROW('Hygiene Data'!G96)))</f>
        <v/>
      </c>
      <c r="DY102" s="400" t="str">
        <f ca="1">+IF(OFFSET('Hygiene Data'!$G$12,0,10*ROW('Hygiene Data'!G96))="","",OFFSET('Hygiene Data'!$G$12,0,10*ROW('Hygiene Data'!G96)))</f>
        <v/>
      </c>
      <c r="DZ102" s="400" t="str">
        <f ca="1">+IF(OFFSET('Hygiene Data'!$G$13,0,10*ROW('Hygiene Data'!G96))="","",OFFSET('Hygiene Data'!$G$13,0,10*ROW('Hygiene Data'!G96)))</f>
        <v/>
      </c>
      <c r="EA102" s="400" t="str">
        <f ca="1">+IF(OFFSET('Hygiene Data'!$H$11,0,10*ROW('Hygiene Data'!H96))="","",OFFSET('Hygiene Data'!$H$11,0,10*ROW('Hygiene Data'!H96)))</f>
        <v/>
      </c>
      <c r="EB102" s="400" t="str">
        <f ca="1">+IF(OFFSET('Hygiene Data'!$H$12,0,10*ROW('Hygiene Data'!H96))="","",OFFSET('Hygiene Data'!$H$12,0,10*ROW('Hygiene Data'!H96)))</f>
        <v/>
      </c>
      <c r="EC102" s="400" t="str">
        <f ca="1">+IF(OFFSET('Hygiene Data'!$H$13,0,10*ROW('Hygiene Data'!H96))="","",OFFSET('Hygiene Data'!$H$13,0,10*ROW('Hygiene Data'!H96)))</f>
        <v/>
      </c>
      <c r="ED102" s="400" t="str">
        <f ca="1">+IF(OFFSET('Hygiene Data'!$I$11,0,10*ROW('Hygiene Data'!I96))="","",OFFSET('Hygiene Data'!$I$11,0,10*ROW('Hygiene Data'!I96)))</f>
        <v/>
      </c>
      <c r="EE102" s="400" t="str">
        <f ca="1">+IF(OFFSET('Hygiene Data'!$I$12,0,10*ROW('Hygiene Data'!I96))="","",OFFSET('Hygiene Data'!$I$12,0,10*ROW('Hygiene Data'!I96)))</f>
        <v/>
      </c>
      <c r="EF102" s="400" t="str">
        <f ca="1">+IF(OFFSET('Hygiene Data'!$I$13,0,10*ROW('Hygiene Data'!I96))="","",OFFSET('Hygiene Data'!$I$13,0,10*ROW('Hygiene Data'!I96)))</f>
        <v/>
      </c>
    </row>
    <row r="103" spans="1:136" x14ac:dyDescent="0.25">
      <c r="A103" s="509" t="str">
        <f ca="1">+IF(OFFSET('Water Data'!$B$2,0,10*ROW('Water Data'!E97))="","",OFFSET('Water Data'!$B$2,0,10*ROW('Water Data'!E97)))</f>
        <v/>
      </c>
      <c r="B103" s="50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36" t="str">
        <f t="shared" ca="1" si="1"/>
        <v/>
      </c>
      <c r="D103" s="53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3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3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3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3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3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3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3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3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3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3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3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3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3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3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3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3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3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3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3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3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3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3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3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3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3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3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3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3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3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3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3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3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3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3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3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3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3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3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3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3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3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3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3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3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3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3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3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3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1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3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3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3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3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3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3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3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3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3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3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3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3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3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3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3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3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400" t="str">
        <f ca="1">+IF(OFFSET('Water Data'!$D$27,0,10*ROW('Water Data'!D97))="","",OFFSET('Water Data'!$D$27,0,10*ROW('Water Data'!D97)))</f>
        <v/>
      </c>
      <c r="BT103" s="400" t="str">
        <f ca="1">+IF(OFFSET('Water Data'!$D$28,0,10*ROW('Water Data'!D97))="","",OFFSET('Water Data'!$D$28,0,10*ROW('Water Data'!D97)))</f>
        <v/>
      </c>
      <c r="BU103" s="400" t="str">
        <f ca="1">+IF(OFFSET('Water Data'!$D$29,0,10*ROW('Water Data'!D97))="","",OFFSET('Water Data'!$D$29,0,10*ROW('Water Data'!D97)))</f>
        <v/>
      </c>
      <c r="BV103" s="400" t="str">
        <f ca="1">+IF(OFFSET('Water Data'!$E$27,0,10*ROW('Water Data'!E97))="","",OFFSET('Water Data'!$E$27,0,10*ROW('Water Data'!E97)))</f>
        <v/>
      </c>
      <c r="BW103" s="400" t="str">
        <f ca="1">+IF(OFFSET('Water Data'!$E$28,0,10*ROW('Water Data'!E97))="","",OFFSET('Water Data'!$E$28,0,10*ROW('Water Data'!E97)))</f>
        <v/>
      </c>
      <c r="BX103" s="400" t="str">
        <f ca="1">+IF(OFFSET('Water Data'!$E$29,0,10*ROW('Water Data'!E97))="","",OFFSET('Water Data'!$E$29,0,10*ROW('Water Data'!E97)))</f>
        <v/>
      </c>
      <c r="BY103" s="400" t="str">
        <f ca="1">+IF(OFFSET('Water Data'!$F$27,0,10*ROW('Water Data'!F97))="","",OFFSET('Water Data'!$F$27,0,10*ROW('Water Data'!F97)))</f>
        <v/>
      </c>
      <c r="BZ103" s="400" t="str">
        <f ca="1">+IF(OFFSET('Water Data'!$F$28,0,10*ROW('Water Data'!F97))="","",OFFSET('Water Data'!$F$28,0,10*ROW('Water Data'!F97)))</f>
        <v/>
      </c>
      <c r="CA103" s="400" t="str">
        <f ca="1">+IF(OFFSET('Water Data'!$F$29,0,10*ROW('Water Data'!F97))="","",OFFSET('Water Data'!$F$29,0,10*ROW('Water Data'!F97)))</f>
        <v/>
      </c>
      <c r="CB103" s="400" t="str">
        <f ca="1">+IF(OFFSET('Water Data'!$G$27,0,10*ROW('Water Data'!G97))="","",OFFSET('Water Data'!$G$27,0,10*ROW('Water Data'!G97)))</f>
        <v/>
      </c>
      <c r="CC103" s="400" t="str">
        <f ca="1">+IF(OFFSET('Water Data'!$G$28,0,10*ROW('Water Data'!G97))="","",OFFSET('Water Data'!$G$28,0,10*ROW('Water Data'!G97)))</f>
        <v/>
      </c>
      <c r="CD103" s="400" t="str">
        <f ca="1">+IF(OFFSET('Water Data'!$G$29,0,10*ROW('Water Data'!G97))="","",OFFSET('Water Data'!$G$29,0,10*ROW('Water Data'!G97)))</f>
        <v/>
      </c>
      <c r="CE103" s="400" t="str">
        <f ca="1">+IF(OFFSET('Water Data'!$H$27,0,10*ROW('Water Data'!H97))="","",OFFSET('Water Data'!$H$27,0,10*ROW('Water Data'!H97)))</f>
        <v/>
      </c>
      <c r="CF103" s="400" t="str">
        <f ca="1">+IF(OFFSET('Water Data'!$H$28,0,10*ROW('Water Data'!H97))="","",OFFSET('Water Data'!$H$28,0,10*ROW('Water Data'!H97)))</f>
        <v/>
      </c>
      <c r="CG103" s="400" t="str">
        <f ca="1">+IF(OFFSET('Water Data'!$H$29,0,10*ROW('Water Data'!H97))="","",OFFSET('Water Data'!$H$29,0,10*ROW('Water Data'!H97)))</f>
        <v/>
      </c>
      <c r="CH103" s="400" t="str">
        <f ca="1">+IF(OFFSET('Water Data'!$I$27,0,10*ROW('Water Data'!I97))="","",OFFSET('Water Data'!$I$27,0,10*ROW('Water Data'!I97)))</f>
        <v/>
      </c>
      <c r="CI103" s="400" t="str">
        <f ca="1">+IF(OFFSET('Water Data'!$I$28,0,10*ROW('Water Data'!I97))="","",OFFSET('Water Data'!$I$28,0,10*ROW('Water Data'!I97)))</f>
        <v/>
      </c>
      <c r="CJ103" s="400" t="str">
        <f ca="1">+IF(OFFSET('Water Data'!$I$29,0,10*ROW('Water Data'!I97))="","",OFFSET('Water Data'!$I$29,0,10*ROW('Water Data'!I97)))</f>
        <v/>
      </c>
      <c r="CK103" s="400" t="str">
        <f ca="1">+IF(OFFSET('Sanitation Data'!$D$28,0,10*ROW('Sanitation Data'!D97))="","",OFFSET('Sanitation Data'!$D$28,0,10*ROW('Sanitation Data'!D97)))</f>
        <v/>
      </c>
      <c r="CL103" s="400" t="str">
        <f ca="1">+IF(OFFSET('Sanitation Data'!$D$29,0,10*ROW('Sanitation Data'!D97))="","",OFFSET('Sanitation Data'!$D$29,0,10*ROW('Sanitation Data'!D97)))</f>
        <v/>
      </c>
      <c r="CM103" s="400" t="str">
        <f ca="1">+IF(OFFSET('Sanitation Data'!$D$30,0,10*ROW('Sanitation Data'!D97))="","",OFFSET('Sanitation Data'!$D$30,0,10*ROW('Sanitation Data'!D97)))</f>
        <v/>
      </c>
      <c r="CN103" s="400" t="str">
        <f ca="1">+IF(OFFSET('Sanitation Data'!$D$31,0,10*ROW('Sanitation Data'!D97))="","",OFFSET('Sanitation Data'!$D$31,0,10*ROW('Sanitation Data'!D97)))</f>
        <v/>
      </c>
      <c r="CO103" s="400" t="str">
        <f ca="1">+IF(OFFSET('Sanitation Data'!$D$32,0,10*ROW('Sanitation Data'!D97))="","",OFFSET('Sanitation Data'!$D$32,0,10*ROW('Sanitation Data'!D97)))</f>
        <v/>
      </c>
      <c r="CP103" s="400" t="str">
        <f ca="1">+IF(OFFSET('Sanitation Data'!$E$28,0,10*ROW('Sanitation Data'!E97))="","",OFFSET('Sanitation Data'!$E$28,0,10*ROW('Sanitation Data'!E97)))</f>
        <v/>
      </c>
      <c r="CQ103" s="400" t="str">
        <f ca="1">+IF(OFFSET('Sanitation Data'!$E$29,0,10*ROW('Sanitation Data'!E97))="","",OFFSET('Sanitation Data'!$E$29,0,10*ROW('Sanitation Data'!E97)))</f>
        <v/>
      </c>
      <c r="CR103" s="400" t="str">
        <f ca="1">+IF(OFFSET('Sanitation Data'!$E$30,0,10*ROW('Sanitation Data'!E97))="","",OFFSET('Sanitation Data'!$E$30,0,10*ROW('Sanitation Data'!E97)))</f>
        <v/>
      </c>
      <c r="CS103" s="400" t="str">
        <f ca="1">+IF(OFFSET('Sanitation Data'!$E$31,0,10*ROW('Sanitation Data'!E97))="","",OFFSET('Sanitation Data'!$E$31,0,10*ROW('Sanitation Data'!E97)))</f>
        <v/>
      </c>
      <c r="CT103" s="400" t="str">
        <f ca="1">+IF(OFFSET('Sanitation Data'!$E$32,0,10*ROW('Sanitation Data'!E97))="","",OFFSET('Sanitation Data'!$E$32,0,10*ROW('Sanitation Data'!E97)))</f>
        <v/>
      </c>
      <c r="CU103" s="400" t="str">
        <f ca="1">+IF(OFFSET('Sanitation Data'!$F$28,0,10*ROW('Sanitation Data'!F97))="","",OFFSET('Sanitation Data'!$F$28,0,10*ROW('Sanitation Data'!F97)))</f>
        <v/>
      </c>
      <c r="CV103" s="400" t="str">
        <f ca="1">+IF(OFFSET('Sanitation Data'!$F$29,0,10*ROW('Sanitation Data'!F97))="","",OFFSET('Sanitation Data'!$F$29,0,10*ROW('Sanitation Data'!F97)))</f>
        <v/>
      </c>
      <c r="CW103" s="400" t="str">
        <f ca="1">+IF(OFFSET('Sanitation Data'!$F$30,0,10*ROW('Sanitation Data'!F97))="","",OFFSET('Sanitation Data'!$F$30,0,10*ROW('Sanitation Data'!F97)))</f>
        <v/>
      </c>
      <c r="CX103" s="400" t="str">
        <f ca="1">+IF(OFFSET('Sanitation Data'!$F$31,0,10*ROW('Sanitation Data'!F97))="","",OFFSET('Sanitation Data'!$F$31,0,10*ROW('Sanitation Data'!F97)))</f>
        <v/>
      </c>
      <c r="CY103" s="400" t="str">
        <f ca="1">+IF(OFFSET('Sanitation Data'!$F$32,0,10*ROW('Sanitation Data'!F97))="","",OFFSET('Sanitation Data'!$F$32,0,10*ROW('Sanitation Data'!F97)))</f>
        <v/>
      </c>
      <c r="CZ103" s="400" t="str">
        <f ca="1">+IF(OFFSET('Sanitation Data'!$G$28,0,10*ROW('Sanitation Data'!G97))="","",OFFSET('Sanitation Data'!$G$28,0,10*ROW('Sanitation Data'!G97)))</f>
        <v/>
      </c>
      <c r="DA103" s="400" t="str">
        <f ca="1">+IF(OFFSET('Sanitation Data'!$G$29,0,10*ROW('Sanitation Data'!G97))="","",OFFSET('Sanitation Data'!$G$29,0,10*ROW('Sanitation Data'!G97)))</f>
        <v/>
      </c>
      <c r="DB103" s="400" t="str">
        <f ca="1">+IF(OFFSET('Sanitation Data'!$G$30,0,10*ROW('Sanitation Data'!G97))="","",OFFSET('Sanitation Data'!$G$30,0,10*ROW('Sanitation Data'!G97)))</f>
        <v/>
      </c>
      <c r="DC103" s="400" t="str">
        <f ca="1">+IF(OFFSET('Sanitation Data'!$G$31,0,10*ROW('Sanitation Data'!G97))="","",OFFSET('Sanitation Data'!$G$31,0,10*ROW('Sanitation Data'!G97)))</f>
        <v/>
      </c>
      <c r="DD103" s="400" t="str">
        <f ca="1">+IF(OFFSET('Sanitation Data'!$G$32,0,10*ROW('Sanitation Data'!G97))="","",OFFSET('Sanitation Data'!$G$32,0,10*ROW('Sanitation Data'!G97)))</f>
        <v/>
      </c>
      <c r="DE103" s="400" t="str">
        <f ca="1">+IF(OFFSET('Sanitation Data'!$H$28,0,10*ROW('Sanitation Data'!H97))="","",OFFSET('Sanitation Data'!$H$28,0,10*ROW('Sanitation Data'!H97)))</f>
        <v/>
      </c>
      <c r="DF103" s="400" t="str">
        <f ca="1">+IF(OFFSET('Sanitation Data'!$H$29,0,10*ROW('Sanitation Data'!H97))="","",OFFSET('Sanitation Data'!$H$29,0,10*ROW('Sanitation Data'!H97)))</f>
        <v/>
      </c>
      <c r="DG103" s="400" t="str">
        <f ca="1">+IF(OFFSET('Sanitation Data'!$H$30,0,10*ROW('Sanitation Data'!H97))="","",OFFSET('Sanitation Data'!$H$30,0,10*ROW('Sanitation Data'!H97)))</f>
        <v/>
      </c>
      <c r="DH103" s="400" t="str">
        <f ca="1">+IF(OFFSET('Sanitation Data'!$H$31,0,10*ROW('Sanitation Data'!H97))="","",OFFSET('Sanitation Data'!$H$31,0,10*ROW('Sanitation Data'!H97)))</f>
        <v/>
      </c>
      <c r="DI103" s="400" t="str">
        <f ca="1">+IF(OFFSET('Sanitation Data'!$H$32,0,10*ROW('Sanitation Data'!H97))="","",OFFSET('Sanitation Data'!$H$32,0,10*ROW('Sanitation Data'!H97)))</f>
        <v/>
      </c>
      <c r="DJ103" s="400" t="str">
        <f ca="1">+IF(OFFSET('Sanitation Data'!$I$28,0,10*ROW('Sanitation Data'!I97))="","",OFFSET('Sanitation Data'!$I$28,0,10*ROW('Sanitation Data'!I97)))</f>
        <v/>
      </c>
      <c r="DK103" s="400" t="str">
        <f ca="1">+IF(OFFSET('Sanitation Data'!$I$29,0,10*ROW('Sanitation Data'!I97))="","",OFFSET('Sanitation Data'!$I$29,0,10*ROW('Sanitation Data'!I97)))</f>
        <v/>
      </c>
      <c r="DL103" s="400" t="str">
        <f ca="1">+IF(OFFSET('Sanitation Data'!$I$30,0,10*ROW('Sanitation Data'!I97))="","",OFFSET('Sanitation Data'!$I$30,0,10*ROW('Sanitation Data'!I97)))</f>
        <v/>
      </c>
      <c r="DM103" s="400" t="str">
        <f ca="1">+IF(OFFSET('Sanitation Data'!$I$31,0,10*ROW('Sanitation Data'!I97))="","",OFFSET('Sanitation Data'!$I$31,0,10*ROW('Sanitation Data'!I97)))</f>
        <v/>
      </c>
      <c r="DN103" s="400" t="str">
        <f ca="1">+IF(OFFSET('Sanitation Data'!$I$32,0,10*ROW('Sanitation Data'!I97))="","",OFFSET('Sanitation Data'!$I$32,0,10*ROW('Sanitation Data'!I97)))</f>
        <v/>
      </c>
      <c r="DO103" s="400" t="str">
        <f ca="1">+IF(OFFSET('Hygiene Data'!$D$11,0,10*ROW('Hygiene Data'!D97))="","",OFFSET('Hygiene Data'!$D$11,0,10*ROW('Hygiene Data'!D97)))</f>
        <v/>
      </c>
      <c r="DP103" s="400" t="str">
        <f ca="1">+IF(OFFSET('Hygiene Data'!$D$12,0,10*ROW('Hygiene Data'!D97))="","",OFFSET('Hygiene Data'!$D$12,0,10*ROW('Hygiene Data'!D97)))</f>
        <v/>
      </c>
      <c r="DQ103" s="400" t="str">
        <f ca="1">+IF(OFFSET('Hygiene Data'!$D$13,0,10*ROW('Hygiene Data'!D97))="","",OFFSET('Hygiene Data'!$D$13,0,10*ROW('Hygiene Data'!D97)))</f>
        <v/>
      </c>
      <c r="DR103" s="400" t="str">
        <f ca="1">+IF(OFFSET('Hygiene Data'!$E$11,0,10*ROW('Hygiene Data'!E97))="","",OFFSET('Hygiene Data'!$E$11,0,10*ROW('Hygiene Data'!E97)))</f>
        <v/>
      </c>
      <c r="DS103" s="400" t="str">
        <f ca="1">+IF(OFFSET('Hygiene Data'!$E$12,0,10*ROW('Hygiene Data'!E97))="","",OFFSET('Hygiene Data'!$E$12,0,10*ROW('Hygiene Data'!E97)))</f>
        <v/>
      </c>
      <c r="DT103" s="400" t="str">
        <f ca="1">+IF(OFFSET('Hygiene Data'!$E$13,0,10*ROW('Hygiene Data'!E97))="","",OFFSET('Hygiene Data'!$E$13,0,10*ROW('Hygiene Data'!E97)))</f>
        <v/>
      </c>
      <c r="DU103" s="400" t="str">
        <f ca="1">+IF(OFFSET('Hygiene Data'!$F$11,0,10*ROW('Hygiene Data'!F97))="","",OFFSET('Hygiene Data'!$F$11,0,10*ROW('Hygiene Data'!F97)))</f>
        <v/>
      </c>
      <c r="DV103" s="400" t="str">
        <f ca="1">+IF(OFFSET('Hygiene Data'!$F$12,0,10*ROW('Hygiene Data'!F97))="","",OFFSET('Hygiene Data'!$F$12,0,10*ROW('Hygiene Data'!F97)))</f>
        <v/>
      </c>
      <c r="DW103" s="400" t="str">
        <f ca="1">+IF(OFFSET('Hygiene Data'!$F$13,0,10*ROW('Hygiene Data'!F97))="","",OFFSET('Hygiene Data'!$F$13,0,10*ROW('Hygiene Data'!F97)))</f>
        <v/>
      </c>
      <c r="DX103" s="400" t="str">
        <f ca="1">+IF(OFFSET('Hygiene Data'!$G$11,0,10*ROW('Hygiene Data'!G97))="","",OFFSET('Hygiene Data'!$G$11,0,10*ROW('Hygiene Data'!G97)))</f>
        <v/>
      </c>
      <c r="DY103" s="400" t="str">
        <f ca="1">+IF(OFFSET('Hygiene Data'!$G$12,0,10*ROW('Hygiene Data'!G97))="","",OFFSET('Hygiene Data'!$G$12,0,10*ROW('Hygiene Data'!G97)))</f>
        <v/>
      </c>
      <c r="DZ103" s="400" t="str">
        <f ca="1">+IF(OFFSET('Hygiene Data'!$G$13,0,10*ROW('Hygiene Data'!G97))="","",OFFSET('Hygiene Data'!$G$13,0,10*ROW('Hygiene Data'!G97)))</f>
        <v/>
      </c>
      <c r="EA103" s="400" t="str">
        <f ca="1">+IF(OFFSET('Hygiene Data'!$H$11,0,10*ROW('Hygiene Data'!H97))="","",OFFSET('Hygiene Data'!$H$11,0,10*ROW('Hygiene Data'!H97)))</f>
        <v/>
      </c>
      <c r="EB103" s="400" t="str">
        <f ca="1">+IF(OFFSET('Hygiene Data'!$H$12,0,10*ROW('Hygiene Data'!H97))="","",OFFSET('Hygiene Data'!$H$12,0,10*ROW('Hygiene Data'!H97)))</f>
        <v/>
      </c>
      <c r="EC103" s="400" t="str">
        <f ca="1">+IF(OFFSET('Hygiene Data'!$H$13,0,10*ROW('Hygiene Data'!H97))="","",OFFSET('Hygiene Data'!$H$13,0,10*ROW('Hygiene Data'!H97)))</f>
        <v/>
      </c>
      <c r="ED103" s="400" t="str">
        <f ca="1">+IF(OFFSET('Hygiene Data'!$I$11,0,10*ROW('Hygiene Data'!I97))="","",OFFSET('Hygiene Data'!$I$11,0,10*ROW('Hygiene Data'!I97)))</f>
        <v/>
      </c>
      <c r="EE103" s="400" t="str">
        <f ca="1">+IF(OFFSET('Hygiene Data'!$I$12,0,10*ROW('Hygiene Data'!I97))="","",OFFSET('Hygiene Data'!$I$12,0,10*ROW('Hygiene Data'!I97)))</f>
        <v/>
      </c>
      <c r="EF103" s="400" t="str">
        <f ca="1">+IF(OFFSET('Hygiene Data'!$I$13,0,10*ROW('Hygiene Data'!I97))="","",OFFSET('Hygiene Data'!$I$13,0,10*ROW('Hygiene Data'!I97)))</f>
        <v/>
      </c>
    </row>
    <row r="104" spans="1:136" x14ac:dyDescent="0.25">
      <c r="A104" s="509" t="str">
        <f ca="1">+IF(OFFSET('Water Data'!$B$2,0,10*ROW('Water Data'!E98))="","",OFFSET('Water Data'!$B$2,0,10*ROW('Water Data'!E98)))</f>
        <v/>
      </c>
      <c r="B104" s="50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36" t="str">
        <f t="shared" ca="1" si="1"/>
        <v/>
      </c>
      <c r="D104" s="53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3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3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3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3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3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3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3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3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3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3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3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3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3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3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3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3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3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3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3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3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3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3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3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3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3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3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3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3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3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3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3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3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3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3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3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3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3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3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3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3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3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3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3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3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3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3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3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3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1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3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3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3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3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3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3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3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3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3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3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3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3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3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3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3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3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400" t="str">
        <f ca="1">+IF(OFFSET('Water Data'!$D$27,0,10*ROW('Water Data'!D98))="","",OFFSET('Water Data'!$D$27,0,10*ROW('Water Data'!D98)))</f>
        <v/>
      </c>
      <c r="BT104" s="400" t="str">
        <f ca="1">+IF(OFFSET('Water Data'!$D$28,0,10*ROW('Water Data'!D98))="","",OFFSET('Water Data'!$D$28,0,10*ROW('Water Data'!D98)))</f>
        <v/>
      </c>
      <c r="BU104" s="400" t="str">
        <f ca="1">+IF(OFFSET('Water Data'!$D$29,0,10*ROW('Water Data'!D98))="","",OFFSET('Water Data'!$D$29,0,10*ROW('Water Data'!D98)))</f>
        <v/>
      </c>
      <c r="BV104" s="400" t="str">
        <f ca="1">+IF(OFFSET('Water Data'!$E$27,0,10*ROW('Water Data'!E98))="","",OFFSET('Water Data'!$E$27,0,10*ROW('Water Data'!E98)))</f>
        <v/>
      </c>
      <c r="BW104" s="400" t="str">
        <f ca="1">+IF(OFFSET('Water Data'!$E$28,0,10*ROW('Water Data'!E98))="","",OFFSET('Water Data'!$E$28,0,10*ROW('Water Data'!E98)))</f>
        <v/>
      </c>
      <c r="BX104" s="400" t="str">
        <f ca="1">+IF(OFFSET('Water Data'!$E$29,0,10*ROW('Water Data'!E98))="","",OFFSET('Water Data'!$E$29,0,10*ROW('Water Data'!E98)))</f>
        <v/>
      </c>
      <c r="BY104" s="400" t="str">
        <f ca="1">+IF(OFFSET('Water Data'!$F$27,0,10*ROW('Water Data'!F98))="","",OFFSET('Water Data'!$F$27,0,10*ROW('Water Data'!F98)))</f>
        <v/>
      </c>
      <c r="BZ104" s="400" t="str">
        <f ca="1">+IF(OFFSET('Water Data'!$F$28,0,10*ROW('Water Data'!F98))="","",OFFSET('Water Data'!$F$28,0,10*ROW('Water Data'!F98)))</f>
        <v/>
      </c>
      <c r="CA104" s="400" t="str">
        <f ca="1">+IF(OFFSET('Water Data'!$F$29,0,10*ROW('Water Data'!F98))="","",OFFSET('Water Data'!$F$29,0,10*ROW('Water Data'!F98)))</f>
        <v/>
      </c>
      <c r="CB104" s="400" t="str">
        <f ca="1">+IF(OFFSET('Water Data'!$G$27,0,10*ROW('Water Data'!G98))="","",OFFSET('Water Data'!$G$27,0,10*ROW('Water Data'!G98)))</f>
        <v/>
      </c>
      <c r="CC104" s="400" t="str">
        <f ca="1">+IF(OFFSET('Water Data'!$G$28,0,10*ROW('Water Data'!G98))="","",OFFSET('Water Data'!$G$28,0,10*ROW('Water Data'!G98)))</f>
        <v/>
      </c>
      <c r="CD104" s="400" t="str">
        <f ca="1">+IF(OFFSET('Water Data'!$G$29,0,10*ROW('Water Data'!G98))="","",OFFSET('Water Data'!$G$29,0,10*ROW('Water Data'!G98)))</f>
        <v/>
      </c>
      <c r="CE104" s="400" t="str">
        <f ca="1">+IF(OFFSET('Water Data'!$H$27,0,10*ROW('Water Data'!H98))="","",OFFSET('Water Data'!$H$27,0,10*ROW('Water Data'!H98)))</f>
        <v/>
      </c>
      <c r="CF104" s="400" t="str">
        <f ca="1">+IF(OFFSET('Water Data'!$H$28,0,10*ROW('Water Data'!H98))="","",OFFSET('Water Data'!$H$28,0,10*ROW('Water Data'!H98)))</f>
        <v/>
      </c>
      <c r="CG104" s="400" t="str">
        <f ca="1">+IF(OFFSET('Water Data'!$H$29,0,10*ROW('Water Data'!H98))="","",OFFSET('Water Data'!$H$29,0,10*ROW('Water Data'!H98)))</f>
        <v/>
      </c>
      <c r="CH104" s="400" t="str">
        <f ca="1">+IF(OFFSET('Water Data'!$I$27,0,10*ROW('Water Data'!I98))="","",OFFSET('Water Data'!$I$27,0,10*ROW('Water Data'!I98)))</f>
        <v/>
      </c>
      <c r="CI104" s="400" t="str">
        <f ca="1">+IF(OFFSET('Water Data'!$I$28,0,10*ROW('Water Data'!I98))="","",OFFSET('Water Data'!$I$28,0,10*ROW('Water Data'!I98)))</f>
        <v/>
      </c>
      <c r="CJ104" s="400" t="str">
        <f ca="1">+IF(OFFSET('Water Data'!$I$29,0,10*ROW('Water Data'!I98))="","",OFFSET('Water Data'!$I$29,0,10*ROW('Water Data'!I98)))</f>
        <v/>
      </c>
      <c r="CK104" s="400" t="str">
        <f ca="1">+IF(OFFSET('Sanitation Data'!$D$28,0,10*ROW('Sanitation Data'!D98))="","",OFFSET('Sanitation Data'!$D$28,0,10*ROW('Sanitation Data'!D98)))</f>
        <v/>
      </c>
      <c r="CL104" s="400" t="str">
        <f ca="1">+IF(OFFSET('Sanitation Data'!$D$29,0,10*ROW('Sanitation Data'!D98))="","",OFFSET('Sanitation Data'!$D$29,0,10*ROW('Sanitation Data'!D98)))</f>
        <v/>
      </c>
      <c r="CM104" s="400" t="str">
        <f ca="1">+IF(OFFSET('Sanitation Data'!$D$30,0,10*ROW('Sanitation Data'!D98))="","",OFFSET('Sanitation Data'!$D$30,0,10*ROW('Sanitation Data'!D98)))</f>
        <v/>
      </c>
      <c r="CN104" s="400" t="str">
        <f ca="1">+IF(OFFSET('Sanitation Data'!$D$31,0,10*ROW('Sanitation Data'!D98))="","",OFFSET('Sanitation Data'!$D$31,0,10*ROW('Sanitation Data'!D98)))</f>
        <v/>
      </c>
      <c r="CO104" s="400" t="str">
        <f ca="1">+IF(OFFSET('Sanitation Data'!$D$32,0,10*ROW('Sanitation Data'!D98))="","",OFFSET('Sanitation Data'!$D$32,0,10*ROW('Sanitation Data'!D98)))</f>
        <v/>
      </c>
      <c r="CP104" s="400" t="str">
        <f ca="1">+IF(OFFSET('Sanitation Data'!$E$28,0,10*ROW('Sanitation Data'!E98))="","",OFFSET('Sanitation Data'!$E$28,0,10*ROW('Sanitation Data'!E98)))</f>
        <v/>
      </c>
      <c r="CQ104" s="400" t="str">
        <f ca="1">+IF(OFFSET('Sanitation Data'!$E$29,0,10*ROW('Sanitation Data'!E98))="","",OFFSET('Sanitation Data'!$E$29,0,10*ROW('Sanitation Data'!E98)))</f>
        <v/>
      </c>
      <c r="CR104" s="400" t="str">
        <f ca="1">+IF(OFFSET('Sanitation Data'!$E$30,0,10*ROW('Sanitation Data'!E98))="","",OFFSET('Sanitation Data'!$E$30,0,10*ROW('Sanitation Data'!E98)))</f>
        <v/>
      </c>
      <c r="CS104" s="400" t="str">
        <f ca="1">+IF(OFFSET('Sanitation Data'!$E$31,0,10*ROW('Sanitation Data'!E98))="","",OFFSET('Sanitation Data'!$E$31,0,10*ROW('Sanitation Data'!E98)))</f>
        <v/>
      </c>
      <c r="CT104" s="400" t="str">
        <f ca="1">+IF(OFFSET('Sanitation Data'!$E$32,0,10*ROW('Sanitation Data'!E98))="","",OFFSET('Sanitation Data'!$E$32,0,10*ROW('Sanitation Data'!E98)))</f>
        <v/>
      </c>
      <c r="CU104" s="400" t="str">
        <f ca="1">+IF(OFFSET('Sanitation Data'!$F$28,0,10*ROW('Sanitation Data'!F98))="","",OFFSET('Sanitation Data'!$F$28,0,10*ROW('Sanitation Data'!F98)))</f>
        <v/>
      </c>
      <c r="CV104" s="400" t="str">
        <f ca="1">+IF(OFFSET('Sanitation Data'!$F$29,0,10*ROW('Sanitation Data'!F98))="","",OFFSET('Sanitation Data'!$F$29,0,10*ROW('Sanitation Data'!F98)))</f>
        <v/>
      </c>
      <c r="CW104" s="400" t="str">
        <f ca="1">+IF(OFFSET('Sanitation Data'!$F$30,0,10*ROW('Sanitation Data'!F98))="","",OFFSET('Sanitation Data'!$F$30,0,10*ROW('Sanitation Data'!F98)))</f>
        <v/>
      </c>
      <c r="CX104" s="400" t="str">
        <f ca="1">+IF(OFFSET('Sanitation Data'!$F$31,0,10*ROW('Sanitation Data'!F98))="","",OFFSET('Sanitation Data'!$F$31,0,10*ROW('Sanitation Data'!F98)))</f>
        <v/>
      </c>
      <c r="CY104" s="400" t="str">
        <f ca="1">+IF(OFFSET('Sanitation Data'!$F$32,0,10*ROW('Sanitation Data'!F98))="","",OFFSET('Sanitation Data'!$F$32,0,10*ROW('Sanitation Data'!F98)))</f>
        <v/>
      </c>
      <c r="CZ104" s="400" t="str">
        <f ca="1">+IF(OFFSET('Sanitation Data'!$G$28,0,10*ROW('Sanitation Data'!G98))="","",OFFSET('Sanitation Data'!$G$28,0,10*ROW('Sanitation Data'!G98)))</f>
        <v/>
      </c>
      <c r="DA104" s="400" t="str">
        <f ca="1">+IF(OFFSET('Sanitation Data'!$G$29,0,10*ROW('Sanitation Data'!G98))="","",OFFSET('Sanitation Data'!$G$29,0,10*ROW('Sanitation Data'!G98)))</f>
        <v/>
      </c>
      <c r="DB104" s="400" t="str">
        <f ca="1">+IF(OFFSET('Sanitation Data'!$G$30,0,10*ROW('Sanitation Data'!G98))="","",OFFSET('Sanitation Data'!$G$30,0,10*ROW('Sanitation Data'!G98)))</f>
        <v/>
      </c>
      <c r="DC104" s="400" t="str">
        <f ca="1">+IF(OFFSET('Sanitation Data'!$G$31,0,10*ROW('Sanitation Data'!G98))="","",OFFSET('Sanitation Data'!$G$31,0,10*ROW('Sanitation Data'!G98)))</f>
        <v/>
      </c>
      <c r="DD104" s="400" t="str">
        <f ca="1">+IF(OFFSET('Sanitation Data'!$G$32,0,10*ROW('Sanitation Data'!G98))="","",OFFSET('Sanitation Data'!$G$32,0,10*ROW('Sanitation Data'!G98)))</f>
        <v/>
      </c>
      <c r="DE104" s="400" t="str">
        <f ca="1">+IF(OFFSET('Sanitation Data'!$H$28,0,10*ROW('Sanitation Data'!H98))="","",OFFSET('Sanitation Data'!$H$28,0,10*ROW('Sanitation Data'!H98)))</f>
        <v/>
      </c>
      <c r="DF104" s="400" t="str">
        <f ca="1">+IF(OFFSET('Sanitation Data'!$H$29,0,10*ROW('Sanitation Data'!H98))="","",OFFSET('Sanitation Data'!$H$29,0,10*ROW('Sanitation Data'!H98)))</f>
        <v/>
      </c>
      <c r="DG104" s="400" t="str">
        <f ca="1">+IF(OFFSET('Sanitation Data'!$H$30,0,10*ROW('Sanitation Data'!H98))="","",OFFSET('Sanitation Data'!$H$30,0,10*ROW('Sanitation Data'!H98)))</f>
        <v/>
      </c>
      <c r="DH104" s="400" t="str">
        <f ca="1">+IF(OFFSET('Sanitation Data'!$H$31,0,10*ROW('Sanitation Data'!H98))="","",OFFSET('Sanitation Data'!$H$31,0,10*ROW('Sanitation Data'!H98)))</f>
        <v/>
      </c>
      <c r="DI104" s="400" t="str">
        <f ca="1">+IF(OFFSET('Sanitation Data'!$H$32,0,10*ROW('Sanitation Data'!H98))="","",OFFSET('Sanitation Data'!$H$32,0,10*ROW('Sanitation Data'!H98)))</f>
        <v/>
      </c>
      <c r="DJ104" s="400" t="str">
        <f ca="1">+IF(OFFSET('Sanitation Data'!$I$28,0,10*ROW('Sanitation Data'!I98))="","",OFFSET('Sanitation Data'!$I$28,0,10*ROW('Sanitation Data'!I98)))</f>
        <v/>
      </c>
      <c r="DK104" s="400" t="str">
        <f ca="1">+IF(OFFSET('Sanitation Data'!$I$29,0,10*ROW('Sanitation Data'!I98))="","",OFFSET('Sanitation Data'!$I$29,0,10*ROW('Sanitation Data'!I98)))</f>
        <v/>
      </c>
      <c r="DL104" s="400" t="str">
        <f ca="1">+IF(OFFSET('Sanitation Data'!$I$30,0,10*ROW('Sanitation Data'!I98))="","",OFFSET('Sanitation Data'!$I$30,0,10*ROW('Sanitation Data'!I98)))</f>
        <v/>
      </c>
      <c r="DM104" s="400" t="str">
        <f ca="1">+IF(OFFSET('Sanitation Data'!$I$31,0,10*ROW('Sanitation Data'!I98))="","",OFFSET('Sanitation Data'!$I$31,0,10*ROW('Sanitation Data'!I98)))</f>
        <v/>
      </c>
      <c r="DN104" s="400" t="str">
        <f ca="1">+IF(OFFSET('Sanitation Data'!$I$32,0,10*ROW('Sanitation Data'!I98))="","",OFFSET('Sanitation Data'!$I$32,0,10*ROW('Sanitation Data'!I98)))</f>
        <v/>
      </c>
      <c r="DO104" s="400" t="str">
        <f ca="1">+IF(OFFSET('Hygiene Data'!$D$11,0,10*ROW('Hygiene Data'!D98))="","",OFFSET('Hygiene Data'!$D$11,0,10*ROW('Hygiene Data'!D98)))</f>
        <v/>
      </c>
      <c r="DP104" s="400" t="str">
        <f ca="1">+IF(OFFSET('Hygiene Data'!$D$12,0,10*ROW('Hygiene Data'!D98))="","",OFFSET('Hygiene Data'!$D$12,0,10*ROW('Hygiene Data'!D98)))</f>
        <v/>
      </c>
      <c r="DQ104" s="400" t="str">
        <f ca="1">+IF(OFFSET('Hygiene Data'!$D$13,0,10*ROW('Hygiene Data'!D98))="","",OFFSET('Hygiene Data'!$D$13,0,10*ROW('Hygiene Data'!D98)))</f>
        <v/>
      </c>
      <c r="DR104" s="400" t="str">
        <f ca="1">+IF(OFFSET('Hygiene Data'!$E$11,0,10*ROW('Hygiene Data'!E98))="","",OFFSET('Hygiene Data'!$E$11,0,10*ROW('Hygiene Data'!E98)))</f>
        <v/>
      </c>
      <c r="DS104" s="400" t="str">
        <f ca="1">+IF(OFFSET('Hygiene Data'!$E$12,0,10*ROW('Hygiene Data'!E98))="","",OFFSET('Hygiene Data'!$E$12,0,10*ROW('Hygiene Data'!E98)))</f>
        <v/>
      </c>
      <c r="DT104" s="400" t="str">
        <f ca="1">+IF(OFFSET('Hygiene Data'!$E$13,0,10*ROW('Hygiene Data'!E98))="","",OFFSET('Hygiene Data'!$E$13,0,10*ROW('Hygiene Data'!E98)))</f>
        <v/>
      </c>
      <c r="DU104" s="400" t="str">
        <f ca="1">+IF(OFFSET('Hygiene Data'!$F$11,0,10*ROW('Hygiene Data'!F98))="","",OFFSET('Hygiene Data'!$F$11,0,10*ROW('Hygiene Data'!F98)))</f>
        <v/>
      </c>
      <c r="DV104" s="400" t="str">
        <f ca="1">+IF(OFFSET('Hygiene Data'!$F$12,0,10*ROW('Hygiene Data'!F98))="","",OFFSET('Hygiene Data'!$F$12,0,10*ROW('Hygiene Data'!F98)))</f>
        <v/>
      </c>
      <c r="DW104" s="400" t="str">
        <f ca="1">+IF(OFFSET('Hygiene Data'!$F$13,0,10*ROW('Hygiene Data'!F98))="","",OFFSET('Hygiene Data'!$F$13,0,10*ROW('Hygiene Data'!F98)))</f>
        <v/>
      </c>
      <c r="DX104" s="400" t="str">
        <f ca="1">+IF(OFFSET('Hygiene Data'!$G$11,0,10*ROW('Hygiene Data'!G98))="","",OFFSET('Hygiene Data'!$G$11,0,10*ROW('Hygiene Data'!G98)))</f>
        <v/>
      </c>
      <c r="DY104" s="400" t="str">
        <f ca="1">+IF(OFFSET('Hygiene Data'!$G$12,0,10*ROW('Hygiene Data'!G98))="","",OFFSET('Hygiene Data'!$G$12,0,10*ROW('Hygiene Data'!G98)))</f>
        <v/>
      </c>
      <c r="DZ104" s="400" t="str">
        <f ca="1">+IF(OFFSET('Hygiene Data'!$G$13,0,10*ROW('Hygiene Data'!G98))="","",OFFSET('Hygiene Data'!$G$13,0,10*ROW('Hygiene Data'!G98)))</f>
        <v/>
      </c>
      <c r="EA104" s="400" t="str">
        <f ca="1">+IF(OFFSET('Hygiene Data'!$H$11,0,10*ROW('Hygiene Data'!H98))="","",OFFSET('Hygiene Data'!$H$11,0,10*ROW('Hygiene Data'!H98)))</f>
        <v/>
      </c>
      <c r="EB104" s="400" t="str">
        <f ca="1">+IF(OFFSET('Hygiene Data'!$H$12,0,10*ROW('Hygiene Data'!H98))="","",OFFSET('Hygiene Data'!$H$12,0,10*ROW('Hygiene Data'!H98)))</f>
        <v/>
      </c>
      <c r="EC104" s="400" t="str">
        <f ca="1">+IF(OFFSET('Hygiene Data'!$H$13,0,10*ROW('Hygiene Data'!H98))="","",OFFSET('Hygiene Data'!$H$13,0,10*ROW('Hygiene Data'!H98)))</f>
        <v/>
      </c>
      <c r="ED104" s="400" t="str">
        <f ca="1">+IF(OFFSET('Hygiene Data'!$I$11,0,10*ROW('Hygiene Data'!I98))="","",OFFSET('Hygiene Data'!$I$11,0,10*ROW('Hygiene Data'!I98)))</f>
        <v/>
      </c>
      <c r="EE104" s="400" t="str">
        <f ca="1">+IF(OFFSET('Hygiene Data'!$I$12,0,10*ROW('Hygiene Data'!I98))="","",OFFSET('Hygiene Data'!$I$12,0,10*ROW('Hygiene Data'!I98)))</f>
        <v/>
      </c>
      <c r="EF104" s="400" t="str">
        <f ca="1">+IF(OFFSET('Hygiene Data'!$I$13,0,10*ROW('Hygiene Data'!I98))="","",OFFSET('Hygiene Data'!$I$13,0,10*ROW('Hygiene Data'!I98)))</f>
        <v/>
      </c>
    </row>
    <row r="105" spans="1:136" x14ac:dyDescent="0.25">
      <c r="A105" s="509" t="str">
        <f ca="1">+IF(OFFSET('Water Data'!$B$2,0,10*ROW('Water Data'!E99))="","",OFFSET('Water Data'!$B$2,0,10*ROW('Water Data'!E99)))</f>
        <v/>
      </c>
      <c r="B105" s="50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36" t="str">
        <f t="shared" ca="1" si="1"/>
        <v/>
      </c>
      <c r="D105" s="53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3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3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3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3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3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3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3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3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3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3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3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3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3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3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3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3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3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3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3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3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3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3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3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3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3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3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3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3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3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3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3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3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3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3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3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3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3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3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3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3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3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3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3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3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3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3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3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3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1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3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3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3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3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3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3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3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3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3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3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3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3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3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3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3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3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400" t="str">
        <f ca="1">+IF(OFFSET('Water Data'!$D$27,0,10*ROW('Water Data'!D99))="","",OFFSET('Water Data'!$D$27,0,10*ROW('Water Data'!D99)))</f>
        <v/>
      </c>
      <c r="BT105" s="400" t="str">
        <f ca="1">+IF(OFFSET('Water Data'!$D$28,0,10*ROW('Water Data'!D99))="","",OFFSET('Water Data'!$D$28,0,10*ROW('Water Data'!D99)))</f>
        <v/>
      </c>
      <c r="BU105" s="400" t="str">
        <f ca="1">+IF(OFFSET('Water Data'!$D$29,0,10*ROW('Water Data'!D99))="","",OFFSET('Water Data'!$D$29,0,10*ROW('Water Data'!D99)))</f>
        <v/>
      </c>
      <c r="BV105" s="400" t="str">
        <f ca="1">+IF(OFFSET('Water Data'!$E$27,0,10*ROW('Water Data'!E99))="","",OFFSET('Water Data'!$E$27,0,10*ROW('Water Data'!E99)))</f>
        <v/>
      </c>
      <c r="BW105" s="400" t="str">
        <f ca="1">+IF(OFFSET('Water Data'!$E$28,0,10*ROW('Water Data'!E99))="","",OFFSET('Water Data'!$E$28,0,10*ROW('Water Data'!E99)))</f>
        <v/>
      </c>
      <c r="BX105" s="400" t="str">
        <f ca="1">+IF(OFFSET('Water Data'!$E$29,0,10*ROW('Water Data'!E99))="","",OFFSET('Water Data'!$E$29,0,10*ROW('Water Data'!E99)))</f>
        <v/>
      </c>
      <c r="BY105" s="400" t="str">
        <f ca="1">+IF(OFFSET('Water Data'!$F$27,0,10*ROW('Water Data'!F99))="","",OFFSET('Water Data'!$F$27,0,10*ROW('Water Data'!F99)))</f>
        <v/>
      </c>
      <c r="BZ105" s="400" t="str">
        <f ca="1">+IF(OFFSET('Water Data'!$F$28,0,10*ROW('Water Data'!F99))="","",OFFSET('Water Data'!$F$28,0,10*ROW('Water Data'!F99)))</f>
        <v/>
      </c>
      <c r="CA105" s="400" t="str">
        <f ca="1">+IF(OFFSET('Water Data'!$F$29,0,10*ROW('Water Data'!F99))="","",OFFSET('Water Data'!$F$29,0,10*ROW('Water Data'!F99)))</f>
        <v/>
      </c>
      <c r="CB105" s="400" t="str">
        <f ca="1">+IF(OFFSET('Water Data'!$G$27,0,10*ROW('Water Data'!G99))="","",OFFSET('Water Data'!$G$27,0,10*ROW('Water Data'!G99)))</f>
        <v/>
      </c>
      <c r="CC105" s="400" t="str">
        <f ca="1">+IF(OFFSET('Water Data'!$G$28,0,10*ROW('Water Data'!G99))="","",OFFSET('Water Data'!$G$28,0,10*ROW('Water Data'!G99)))</f>
        <v/>
      </c>
      <c r="CD105" s="400" t="str">
        <f ca="1">+IF(OFFSET('Water Data'!$G$29,0,10*ROW('Water Data'!G99))="","",OFFSET('Water Data'!$G$29,0,10*ROW('Water Data'!G99)))</f>
        <v/>
      </c>
      <c r="CE105" s="400" t="str">
        <f ca="1">+IF(OFFSET('Water Data'!$H$27,0,10*ROW('Water Data'!H99))="","",OFFSET('Water Data'!$H$27,0,10*ROW('Water Data'!H99)))</f>
        <v/>
      </c>
      <c r="CF105" s="400" t="str">
        <f ca="1">+IF(OFFSET('Water Data'!$H$28,0,10*ROW('Water Data'!H99))="","",OFFSET('Water Data'!$H$28,0,10*ROW('Water Data'!H99)))</f>
        <v/>
      </c>
      <c r="CG105" s="400" t="str">
        <f ca="1">+IF(OFFSET('Water Data'!$H$29,0,10*ROW('Water Data'!H99))="","",OFFSET('Water Data'!$H$29,0,10*ROW('Water Data'!H99)))</f>
        <v/>
      </c>
      <c r="CH105" s="400" t="str">
        <f ca="1">+IF(OFFSET('Water Data'!$I$27,0,10*ROW('Water Data'!I99))="","",OFFSET('Water Data'!$I$27,0,10*ROW('Water Data'!I99)))</f>
        <v/>
      </c>
      <c r="CI105" s="400" t="str">
        <f ca="1">+IF(OFFSET('Water Data'!$I$28,0,10*ROW('Water Data'!I99))="","",OFFSET('Water Data'!$I$28,0,10*ROW('Water Data'!I99)))</f>
        <v/>
      </c>
      <c r="CJ105" s="400" t="str">
        <f ca="1">+IF(OFFSET('Water Data'!$I$29,0,10*ROW('Water Data'!I99))="","",OFFSET('Water Data'!$I$29,0,10*ROW('Water Data'!I99)))</f>
        <v/>
      </c>
      <c r="CK105" s="400" t="str">
        <f ca="1">+IF(OFFSET('Sanitation Data'!$D$28,0,10*ROW('Sanitation Data'!D99))="","",OFFSET('Sanitation Data'!$D$28,0,10*ROW('Sanitation Data'!D99)))</f>
        <v/>
      </c>
      <c r="CL105" s="400" t="str">
        <f ca="1">+IF(OFFSET('Sanitation Data'!$D$29,0,10*ROW('Sanitation Data'!D99))="","",OFFSET('Sanitation Data'!$D$29,0,10*ROW('Sanitation Data'!D99)))</f>
        <v/>
      </c>
      <c r="CM105" s="400" t="str">
        <f ca="1">+IF(OFFSET('Sanitation Data'!$D$30,0,10*ROW('Sanitation Data'!D99))="","",OFFSET('Sanitation Data'!$D$30,0,10*ROW('Sanitation Data'!D99)))</f>
        <v/>
      </c>
      <c r="CN105" s="400" t="str">
        <f ca="1">+IF(OFFSET('Sanitation Data'!$D$31,0,10*ROW('Sanitation Data'!D99))="","",OFFSET('Sanitation Data'!$D$31,0,10*ROW('Sanitation Data'!D99)))</f>
        <v/>
      </c>
      <c r="CO105" s="400" t="str">
        <f ca="1">+IF(OFFSET('Sanitation Data'!$D$32,0,10*ROW('Sanitation Data'!D99))="","",OFFSET('Sanitation Data'!$D$32,0,10*ROW('Sanitation Data'!D99)))</f>
        <v/>
      </c>
      <c r="CP105" s="400" t="str">
        <f ca="1">+IF(OFFSET('Sanitation Data'!$E$28,0,10*ROW('Sanitation Data'!E99))="","",OFFSET('Sanitation Data'!$E$28,0,10*ROW('Sanitation Data'!E99)))</f>
        <v/>
      </c>
      <c r="CQ105" s="400" t="str">
        <f ca="1">+IF(OFFSET('Sanitation Data'!$E$29,0,10*ROW('Sanitation Data'!E99))="","",OFFSET('Sanitation Data'!$E$29,0,10*ROW('Sanitation Data'!E99)))</f>
        <v/>
      </c>
      <c r="CR105" s="400" t="str">
        <f ca="1">+IF(OFFSET('Sanitation Data'!$E$30,0,10*ROW('Sanitation Data'!E99))="","",OFFSET('Sanitation Data'!$E$30,0,10*ROW('Sanitation Data'!E99)))</f>
        <v/>
      </c>
      <c r="CS105" s="400" t="str">
        <f ca="1">+IF(OFFSET('Sanitation Data'!$E$31,0,10*ROW('Sanitation Data'!E99))="","",OFFSET('Sanitation Data'!$E$31,0,10*ROW('Sanitation Data'!E99)))</f>
        <v/>
      </c>
      <c r="CT105" s="400" t="str">
        <f ca="1">+IF(OFFSET('Sanitation Data'!$E$32,0,10*ROW('Sanitation Data'!E99))="","",OFFSET('Sanitation Data'!$E$32,0,10*ROW('Sanitation Data'!E99)))</f>
        <v/>
      </c>
      <c r="CU105" s="400" t="str">
        <f ca="1">+IF(OFFSET('Sanitation Data'!$F$28,0,10*ROW('Sanitation Data'!F99))="","",OFFSET('Sanitation Data'!$F$28,0,10*ROW('Sanitation Data'!F99)))</f>
        <v/>
      </c>
      <c r="CV105" s="400" t="str">
        <f ca="1">+IF(OFFSET('Sanitation Data'!$F$29,0,10*ROW('Sanitation Data'!F99))="","",OFFSET('Sanitation Data'!$F$29,0,10*ROW('Sanitation Data'!F99)))</f>
        <v/>
      </c>
      <c r="CW105" s="400" t="str">
        <f ca="1">+IF(OFFSET('Sanitation Data'!$F$30,0,10*ROW('Sanitation Data'!F99))="","",OFFSET('Sanitation Data'!$F$30,0,10*ROW('Sanitation Data'!F99)))</f>
        <v/>
      </c>
      <c r="CX105" s="400" t="str">
        <f ca="1">+IF(OFFSET('Sanitation Data'!$F$31,0,10*ROW('Sanitation Data'!F99))="","",OFFSET('Sanitation Data'!$F$31,0,10*ROW('Sanitation Data'!F99)))</f>
        <v/>
      </c>
      <c r="CY105" s="400" t="str">
        <f ca="1">+IF(OFFSET('Sanitation Data'!$F$32,0,10*ROW('Sanitation Data'!F99))="","",OFFSET('Sanitation Data'!$F$32,0,10*ROW('Sanitation Data'!F99)))</f>
        <v/>
      </c>
      <c r="CZ105" s="400" t="str">
        <f ca="1">+IF(OFFSET('Sanitation Data'!$G$28,0,10*ROW('Sanitation Data'!G99))="","",OFFSET('Sanitation Data'!$G$28,0,10*ROW('Sanitation Data'!G99)))</f>
        <v/>
      </c>
      <c r="DA105" s="400" t="str">
        <f ca="1">+IF(OFFSET('Sanitation Data'!$G$29,0,10*ROW('Sanitation Data'!G99))="","",OFFSET('Sanitation Data'!$G$29,0,10*ROW('Sanitation Data'!G99)))</f>
        <v/>
      </c>
      <c r="DB105" s="400" t="str">
        <f ca="1">+IF(OFFSET('Sanitation Data'!$G$30,0,10*ROW('Sanitation Data'!G99))="","",OFFSET('Sanitation Data'!$G$30,0,10*ROW('Sanitation Data'!G99)))</f>
        <v/>
      </c>
      <c r="DC105" s="400" t="str">
        <f ca="1">+IF(OFFSET('Sanitation Data'!$G$31,0,10*ROW('Sanitation Data'!G99))="","",OFFSET('Sanitation Data'!$G$31,0,10*ROW('Sanitation Data'!G99)))</f>
        <v/>
      </c>
      <c r="DD105" s="400" t="str">
        <f ca="1">+IF(OFFSET('Sanitation Data'!$G$32,0,10*ROW('Sanitation Data'!G99))="","",OFFSET('Sanitation Data'!$G$32,0,10*ROW('Sanitation Data'!G99)))</f>
        <v/>
      </c>
      <c r="DE105" s="400" t="str">
        <f ca="1">+IF(OFFSET('Sanitation Data'!$H$28,0,10*ROW('Sanitation Data'!H99))="","",OFFSET('Sanitation Data'!$H$28,0,10*ROW('Sanitation Data'!H99)))</f>
        <v/>
      </c>
      <c r="DF105" s="400" t="str">
        <f ca="1">+IF(OFFSET('Sanitation Data'!$H$29,0,10*ROW('Sanitation Data'!H99))="","",OFFSET('Sanitation Data'!$H$29,0,10*ROW('Sanitation Data'!H99)))</f>
        <v/>
      </c>
      <c r="DG105" s="400" t="str">
        <f ca="1">+IF(OFFSET('Sanitation Data'!$H$30,0,10*ROW('Sanitation Data'!H99))="","",OFFSET('Sanitation Data'!$H$30,0,10*ROW('Sanitation Data'!H99)))</f>
        <v/>
      </c>
      <c r="DH105" s="400" t="str">
        <f ca="1">+IF(OFFSET('Sanitation Data'!$H$31,0,10*ROW('Sanitation Data'!H99))="","",OFFSET('Sanitation Data'!$H$31,0,10*ROW('Sanitation Data'!H99)))</f>
        <v/>
      </c>
      <c r="DI105" s="400" t="str">
        <f ca="1">+IF(OFFSET('Sanitation Data'!$H$32,0,10*ROW('Sanitation Data'!H99))="","",OFFSET('Sanitation Data'!$H$32,0,10*ROW('Sanitation Data'!H99)))</f>
        <v/>
      </c>
      <c r="DJ105" s="400" t="str">
        <f ca="1">+IF(OFFSET('Sanitation Data'!$I$28,0,10*ROW('Sanitation Data'!I99))="","",OFFSET('Sanitation Data'!$I$28,0,10*ROW('Sanitation Data'!I99)))</f>
        <v/>
      </c>
      <c r="DK105" s="400" t="str">
        <f ca="1">+IF(OFFSET('Sanitation Data'!$I$29,0,10*ROW('Sanitation Data'!I99))="","",OFFSET('Sanitation Data'!$I$29,0,10*ROW('Sanitation Data'!I99)))</f>
        <v/>
      </c>
      <c r="DL105" s="400" t="str">
        <f ca="1">+IF(OFFSET('Sanitation Data'!$I$30,0,10*ROW('Sanitation Data'!I99))="","",OFFSET('Sanitation Data'!$I$30,0,10*ROW('Sanitation Data'!I99)))</f>
        <v/>
      </c>
      <c r="DM105" s="400" t="str">
        <f ca="1">+IF(OFFSET('Sanitation Data'!$I$31,0,10*ROW('Sanitation Data'!I99))="","",OFFSET('Sanitation Data'!$I$31,0,10*ROW('Sanitation Data'!I99)))</f>
        <v/>
      </c>
      <c r="DN105" s="400" t="str">
        <f ca="1">+IF(OFFSET('Sanitation Data'!$I$32,0,10*ROW('Sanitation Data'!I99))="","",OFFSET('Sanitation Data'!$I$32,0,10*ROW('Sanitation Data'!I99)))</f>
        <v/>
      </c>
      <c r="DO105" s="400" t="str">
        <f ca="1">+IF(OFFSET('Hygiene Data'!$D$11,0,10*ROW('Hygiene Data'!D99))="","",OFFSET('Hygiene Data'!$D$11,0,10*ROW('Hygiene Data'!D99)))</f>
        <v/>
      </c>
      <c r="DP105" s="400" t="str">
        <f ca="1">+IF(OFFSET('Hygiene Data'!$D$12,0,10*ROW('Hygiene Data'!D99))="","",OFFSET('Hygiene Data'!$D$12,0,10*ROW('Hygiene Data'!D99)))</f>
        <v/>
      </c>
      <c r="DQ105" s="400" t="str">
        <f ca="1">+IF(OFFSET('Hygiene Data'!$D$13,0,10*ROW('Hygiene Data'!D99))="","",OFFSET('Hygiene Data'!$D$13,0,10*ROW('Hygiene Data'!D99)))</f>
        <v/>
      </c>
      <c r="DR105" s="400" t="str">
        <f ca="1">+IF(OFFSET('Hygiene Data'!$E$11,0,10*ROW('Hygiene Data'!E99))="","",OFFSET('Hygiene Data'!$E$11,0,10*ROW('Hygiene Data'!E99)))</f>
        <v/>
      </c>
      <c r="DS105" s="400" t="str">
        <f ca="1">+IF(OFFSET('Hygiene Data'!$E$12,0,10*ROW('Hygiene Data'!E99))="","",OFFSET('Hygiene Data'!$E$12,0,10*ROW('Hygiene Data'!E99)))</f>
        <v/>
      </c>
      <c r="DT105" s="400" t="str">
        <f ca="1">+IF(OFFSET('Hygiene Data'!$E$13,0,10*ROW('Hygiene Data'!E99))="","",OFFSET('Hygiene Data'!$E$13,0,10*ROW('Hygiene Data'!E99)))</f>
        <v/>
      </c>
      <c r="DU105" s="400" t="str">
        <f ca="1">+IF(OFFSET('Hygiene Data'!$F$11,0,10*ROW('Hygiene Data'!F99))="","",OFFSET('Hygiene Data'!$F$11,0,10*ROW('Hygiene Data'!F99)))</f>
        <v/>
      </c>
      <c r="DV105" s="400" t="str">
        <f ca="1">+IF(OFFSET('Hygiene Data'!$F$12,0,10*ROW('Hygiene Data'!F99))="","",OFFSET('Hygiene Data'!$F$12,0,10*ROW('Hygiene Data'!F99)))</f>
        <v/>
      </c>
      <c r="DW105" s="400" t="str">
        <f ca="1">+IF(OFFSET('Hygiene Data'!$F$13,0,10*ROW('Hygiene Data'!F99))="","",OFFSET('Hygiene Data'!$F$13,0,10*ROW('Hygiene Data'!F99)))</f>
        <v/>
      </c>
      <c r="DX105" s="400" t="str">
        <f ca="1">+IF(OFFSET('Hygiene Data'!$G$11,0,10*ROW('Hygiene Data'!G99))="","",OFFSET('Hygiene Data'!$G$11,0,10*ROW('Hygiene Data'!G99)))</f>
        <v/>
      </c>
      <c r="DY105" s="400" t="str">
        <f ca="1">+IF(OFFSET('Hygiene Data'!$G$12,0,10*ROW('Hygiene Data'!G99))="","",OFFSET('Hygiene Data'!$G$12,0,10*ROW('Hygiene Data'!G99)))</f>
        <v/>
      </c>
      <c r="DZ105" s="400" t="str">
        <f ca="1">+IF(OFFSET('Hygiene Data'!$G$13,0,10*ROW('Hygiene Data'!G99))="","",OFFSET('Hygiene Data'!$G$13,0,10*ROW('Hygiene Data'!G99)))</f>
        <v/>
      </c>
      <c r="EA105" s="400" t="str">
        <f ca="1">+IF(OFFSET('Hygiene Data'!$H$11,0,10*ROW('Hygiene Data'!H99))="","",OFFSET('Hygiene Data'!$H$11,0,10*ROW('Hygiene Data'!H99)))</f>
        <v/>
      </c>
      <c r="EB105" s="400" t="str">
        <f ca="1">+IF(OFFSET('Hygiene Data'!$H$12,0,10*ROW('Hygiene Data'!H99))="","",OFFSET('Hygiene Data'!$H$12,0,10*ROW('Hygiene Data'!H99)))</f>
        <v/>
      </c>
      <c r="EC105" s="400" t="str">
        <f ca="1">+IF(OFFSET('Hygiene Data'!$H$13,0,10*ROW('Hygiene Data'!H99))="","",OFFSET('Hygiene Data'!$H$13,0,10*ROW('Hygiene Data'!H99)))</f>
        <v/>
      </c>
      <c r="ED105" s="400" t="str">
        <f ca="1">+IF(OFFSET('Hygiene Data'!$I$11,0,10*ROW('Hygiene Data'!I99))="","",OFFSET('Hygiene Data'!$I$11,0,10*ROW('Hygiene Data'!I99)))</f>
        <v/>
      </c>
      <c r="EE105" s="400" t="str">
        <f ca="1">+IF(OFFSET('Hygiene Data'!$I$12,0,10*ROW('Hygiene Data'!I99))="","",OFFSET('Hygiene Data'!$I$12,0,10*ROW('Hygiene Data'!I99)))</f>
        <v/>
      </c>
      <c r="EF105" s="400" t="str">
        <f ca="1">+IF(OFFSET('Hygiene Data'!$I$13,0,10*ROW('Hygiene Data'!I99))="","",OFFSET('Hygiene Data'!$I$13,0,10*ROW('Hygiene Data'!I99)))</f>
        <v/>
      </c>
    </row>
    <row r="106" spans="1:136" x14ac:dyDescent="0.25">
      <c r="A106" s="509" t="str">
        <f ca="1">+IF(OFFSET('Water Data'!$B$2,0,10*ROW('Water Data'!E100))="","",OFFSET('Water Data'!$B$2,0,10*ROW('Water Data'!E100)))</f>
        <v/>
      </c>
      <c r="B106" s="50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36" t="str">
        <f t="shared" ca="1" si="1"/>
        <v/>
      </c>
      <c r="D106" s="53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3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3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3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3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3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3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3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3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3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3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3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3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3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3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3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3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3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3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3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3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3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3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3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3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3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3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3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3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3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3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3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3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3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3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3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3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3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3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3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3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3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3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3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3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3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3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3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3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1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3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3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3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3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3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3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3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3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3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3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3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3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3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3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3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3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400" t="str">
        <f ca="1">+IF(OFFSET('Water Data'!$D$27,0,10*ROW('Water Data'!D100))="","",OFFSET('Water Data'!$D$27,0,10*ROW('Water Data'!D100)))</f>
        <v/>
      </c>
      <c r="BT106" s="400" t="str">
        <f ca="1">+IF(OFFSET('Water Data'!$D$28,0,10*ROW('Water Data'!D100))="","",OFFSET('Water Data'!$D$28,0,10*ROW('Water Data'!D100)))</f>
        <v/>
      </c>
      <c r="BU106" s="400" t="str">
        <f ca="1">+IF(OFFSET('Water Data'!$D$29,0,10*ROW('Water Data'!D100))="","",OFFSET('Water Data'!$D$29,0,10*ROW('Water Data'!D100)))</f>
        <v/>
      </c>
      <c r="BV106" s="400" t="str">
        <f ca="1">+IF(OFFSET('Water Data'!$E$27,0,10*ROW('Water Data'!E100))="","",OFFSET('Water Data'!$E$27,0,10*ROW('Water Data'!E100)))</f>
        <v/>
      </c>
      <c r="BW106" s="400" t="str">
        <f ca="1">+IF(OFFSET('Water Data'!$E$28,0,10*ROW('Water Data'!E100))="","",OFFSET('Water Data'!$E$28,0,10*ROW('Water Data'!E100)))</f>
        <v/>
      </c>
      <c r="BX106" s="400" t="str">
        <f ca="1">+IF(OFFSET('Water Data'!$E$29,0,10*ROW('Water Data'!E100))="","",OFFSET('Water Data'!$E$29,0,10*ROW('Water Data'!E100)))</f>
        <v/>
      </c>
      <c r="BY106" s="400" t="str">
        <f ca="1">+IF(OFFSET('Water Data'!$F$27,0,10*ROW('Water Data'!F100))="","",OFFSET('Water Data'!$F$27,0,10*ROW('Water Data'!F100)))</f>
        <v/>
      </c>
      <c r="BZ106" s="400" t="str">
        <f ca="1">+IF(OFFSET('Water Data'!$F$28,0,10*ROW('Water Data'!F100))="","",OFFSET('Water Data'!$F$28,0,10*ROW('Water Data'!F100)))</f>
        <v/>
      </c>
      <c r="CA106" s="400" t="str">
        <f ca="1">+IF(OFFSET('Water Data'!$F$29,0,10*ROW('Water Data'!F100))="","",OFFSET('Water Data'!$F$29,0,10*ROW('Water Data'!F100)))</f>
        <v/>
      </c>
      <c r="CB106" s="400" t="str">
        <f ca="1">+IF(OFFSET('Water Data'!$G$27,0,10*ROW('Water Data'!G100))="","",OFFSET('Water Data'!$G$27,0,10*ROW('Water Data'!G100)))</f>
        <v/>
      </c>
      <c r="CC106" s="400" t="str">
        <f ca="1">+IF(OFFSET('Water Data'!$G$28,0,10*ROW('Water Data'!G100))="","",OFFSET('Water Data'!$G$28,0,10*ROW('Water Data'!G100)))</f>
        <v/>
      </c>
      <c r="CD106" s="400" t="str">
        <f ca="1">+IF(OFFSET('Water Data'!$G$29,0,10*ROW('Water Data'!G100))="","",OFFSET('Water Data'!$G$29,0,10*ROW('Water Data'!G100)))</f>
        <v/>
      </c>
      <c r="CE106" s="400" t="str">
        <f ca="1">+IF(OFFSET('Water Data'!$H$27,0,10*ROW('Water Data'!H100))="","",OFFSET('Water Data'!$H$27,0,10*ROW('Water Data'!H100)))</f>
        <v/>
      </c>
      <c r="CF106" s="400" t="str">
        <f ca="1">+IF(OFFSET('Water Data'!$H$28,0,10*ROW('Water Data'!H100))="","",OFFSET('Water Data'!$H$28,0,10*ROW('Water Data'!H100)))</f>
        <v/>
      </c>
      <c r="CG106" s="400" t="str">
        <f ca="1">+IF(OFFSET('Water Data'!$H$29,0,10*ROW('Water Data'!H100))="","",OFFSET('Water Data'!$H$29,0,10*ROW('Water Data'!H100)))</f>
        <v/>
      </c>
      <c r="CH106" s="400" t="str">
        <f ca="1">+IF(OFFSET('Water Data'!$I$27,0,10*ROW('Water Data'!I100))="","",OFFSET('Water Data'!$I$27,0,10*ROW('Water Data'!I100)))</f>
        <v/>
      </c>
      <c r="CI106" s="400" t="str">
        <f ca="1">+IF(OFFSET('Water Data'!$I$28,0,10*ROW('Water Data'!I100))="","",OFFSET('Water Data'!$I$28,0,10*ROW('Water Data'!I100)))</f>
        <v/>
      </c>
      <c r="CJ106" s="400" t="str">
        <f ca="1">+IF(OFFSET('Water Data'!$I$29,0,10*ROW('Water Data'!I100))="","",OFFSET('Water Data'!$I$29,0,10*ROW('Water Data'!I100)))</f>
        <v/>
      </c>
      <c r="CK106" s="400" t="str">
        <f ca="1">+IF(OFFSET('Sanitation Data'!$D$28,0,10*ROW('Sanitation Data'!D100))="","",OFFSET('Sanitation Data'!$D$28,0,10*ROW('Sanitation Data'!D100)))</f>
        <v/>
      </c>
      <c r="CL106" s="400" t="str">
        <f ca="1">+IF(OFFSET('Sanitation Data'!$D$29,0,10*ROW('Sanitation Data'!D100))="","",OFFSET('Sanitation Data'!$D$29,0,10*ROW('Sanitation Data'!D100)))</f>
        <v/>
      </c>
      <c r="CM106" s="400" t="str">
        <f ca="1">+IF(OFFSET('Sanitation Data'!$D$30,0,10*ROW('Sanitation Data'!D100))="","",OFFSET('Sanitation Data'!$D$30,0,10*ROW('Sanitation Data'!D100)))</f>
        <v/>
      </c>
      <c r="CN106" s="400" t="str">
        <f ca="1">+IF(OFFSET('Sanitation Data'!$D$31,0,10*ROW('Sanitation Data'!D100))="","",OFFSET('Sanitation Data'!$D$31,0,10*ROW('Sanitation Data'!D100)))</f>
        <v/>
      </c>
      <c r="CO106" s="400" t="str">
        <f ca="1">+IF(OFFSET('Sanitation Data'!$D$32,0,10*ROW('Sanitation Data'!D100))="","",OFFSET('Sanitation Data'!$D$32,0,10*ROW('Sanitation Data'!D100)))</f>
        <v/>
      </c>
      <c r="CP106" s="400" t="str">
        <f ca="1">+IF(OFFSET('Sanitation Data'!$E$28,0,10*ROW('Sanitation Data'!E100))="","",OFFSET('Sanitation Data'!$E$28,0,10*ROW('Sanitation Data'!E100)))</f>
        <v/>
      </c>
      <c r="CQ106" s="400" t="str">
        <f ca="1">+IF(OFFSET('Sanitation Data'!$E$29,0,10*ROW('Sanitation Data'!E100))="","",OFFSET('Sanitation Data'!$E$29,0,10*ROW('Sanitation Data'!E100)))</f>
        <v/>
      </c>
      <c r="CR106" s="400" t="str">
        <f ca="1">+IF(OFFSET('Sanitation Data'!$E$30,0,10*ROW('Sanitation Data'!E100))="","",OFFSET('Sanitation Data'!$E$30,0,10*ROW('Sanitation Data'!E100)))</f>
        <v/>
      </c>
      <c r="CS106" s="400" t="str">
        <f ca="1">+IF(OFFSET('Sanitation Data'!$E$31,0,10*ROW('Sanitation Data'!E100))="","",OFFSET('Sanitation Data'!$E$31,0,10*ROW('Sanitation Data'!E100)))</f>
        <v/>
      </c>
      <c r="CT106" s="400" t="str">
        <f ca="1">+IF(OFFSET('Sanitation Data'!$E$32,0,10*ROW('Sanitation Data'!E100))="","",OFFSET('Sanitation Data'!$E$32,0,10*ROW('Sanitation Data'!E100)))</f>
        <v/>
      </c>
      <c r="CU106" s="400" t="str">
        <f ca="1">+IF(OFFSET('Sanitation Data'!$F$28,0,10*ROW('Sanitation Data'!F100))="","",OFFSET('Sanitation Data'!$F$28,0,10*ROW('Sanitation Data'!F100)))</f>
        <v/>
      </c>
      <c r="CV106" s="400" t="str">
        <f ca="1">+IF(OFFSET('Sanitation Data'!$F$29,0,10*ROW('Sanitation Data'!F100))="","",OFFSET('Sanitation Data'!$F$29,0,10*ROW('Sanitation Data'!F100)))</f>
        <v/>
      </c>
      <c r="CW106" s="400" t="str">
        <f ca="1">+IF(OFFSET('Sanitation Data'!$F$30,0,10*ROW('Sanitation Data'!F100))="","",OFFSET('Sanitation Data'!$F$30,0,10*ROW('Sanitation Data'!F100)))</f>
        <v/>
      </c>
      <c r="CX106" s="400" t="str">
        <f ca="1">+IF(OFFSET('Sanitation Data'!$F$31,0,10*ROW('Sanitation Data'!F100))="","",OFFSET('Sanitation Data'!$F$31,0,10*ROW('Sanitation Data'!F100)))</f>
        <v/>
      </c>
      <c r="CY106" s="400" t="str">
        <f ca="1">+IF(OFFSET('Sanitation Data'!$F$32,0,10*ROW('Sanitation Data'!F100))="","",OFFSET('Sanitation Data'!$F$32,0,10*ROW('Sanitation Data'!F100)))</f>
        <v/>
      </c>
      <c r="CZ106" s="400" t="str">
        <f ca="1">+IF(OFFSET('Sanitation Data'!$G$28,0,10*ROW('Sanitation Data'!G100))="","",OFFSET('Sanitation Data'!$G$28,0,10*ROW('Sanitation Data'!G100)))</f>
        <v/>
      </c>
      <c r="DA106" s="400" t="str">
        <f ca="1">+IF(OFFSET('Sanitation Data'!$G$29,0,10*ROW('Sanitation Data'!G100))="","",OFFSET('Sanitation Data'!$G$29,0,10*ROW('Sanitation Data'!G100)))</f>
        <v/>
      </c>
      <c r="DB106" s="400" t="str">
        <f ca="1">+IF(OFFSET('Sanitation Data'!$G$30,0,10*ROW('Sanitation Data'!G100))="","",OFFSET('Sanitation Data'!$G$30,0,10*ROW('Sanitation Data'!G100)))</f>
        <v/>
      </c>
      <c r="DC106" s="400" t="str">
        <f ca="1">+IF(OFFSET('Sanitation Data'!$G$31,0,10*ROW('Sanitation Data'!G100))="","",OFFSET('Sanitation Data'!$G$31,0,10*ROW('Sanitation Data'!G100)))</f>
        <v/>
      </c>
      <c r="DD106" s="400" t="str">
        <f ca="1">+IF(OFFSET('Sanitation Data'!$G$32,0,10*ROW('Sanitation Data'!G100))="","",OFFSET('Sanitation Data'!$G$32,0,10*ROW('Sanitation Data'!G100)))</f>
        <v/>
      </c>
      <c r="DE106" s="400" t="str">
        <f ca="1">+IF(OFFSET('Sanitation Data'!$H$28,0,10*ROW('Sanitation Data'!H100))="","",OFFSET('Sanitation Data'!$H$28,0,10*ROW('Sanitation Data'!H100)))</f>
        <v/>
      </c>
      <c r="DF106" s="400" t="str">
        <f ca="1">+IF(OFFSET('Sanitation Data'!$H$29,0,10*ROW('Sanitation Data'!H100))="","",OFFSET('Sanitation Data'!$H$29,0,10*ROW('Sanitation Data'!H100)))</f>
        <v/>
      </c>
      <c r="DG106" s="400" t="str">
        <f ca="1">+IF(OFFSET('Sanitation Data'!$H$30,0,10*ROW('Sanitation Data'!H100))="","",OFFSET('Sanitation Data'!$H$30,0,10*ROW('Sanitation Data'!H100)))</f>
        <v/>
      </c>
      <c r="DH106" s="400" t="str">
        <f ca="1">+IF(OFFSET('Sanitation Data'!$H$31,0,10*ROW('Sanitation Data'!H100))="","",OFFSET('Sanitation Data'!$H$31,0,10*ROW('Sanitation Data'!H100)))</f>
        <v/>
      </c>
      <c r="DI106" s="400" t="str">
        <f ca="1">+IF(OFFSET('Sanitation Data'!$H$32,0,10*ROW('Sanitation Data'!H100))="","",OFFSET('Sanitation Data'!$H$32,0,10*ROW('Sanitation Data'!H100)))</f>
        <v/>
      </c>
      <c r="DJ106" s="400" t="str">
        <f ca="1">+IF(OFFSET('Sanitation Data'!$I$28,0,10*ROW('Sanitation Data'!I100))="","",OFFSET('Sanitation Data'!$I$28,0,10*ROW('Sanitation Data'!I100)))</f>
        <v/>
      </c>
      <c r="DK106" s="400" t="str">
        <f ca="1">+IF(OFFSET('Sanitation Data'!$I$29,0,10*ROW('Sanitation Data'!I100))="","",OFFSET('Sanitation Data'!$I$29,0,10*ROW('Sanitation Data'!I100)))</f>
        <v/>
      </c>
      <c r="DL106" s="400" t="str">
        <f ca="1">+IF(OFFSET('Sanitation Data'!$I$30,0,10*ROW('Sanitation Data'!I100))="","",OFFSET('Sanitation Data'!$I$30,0,10*ROW('Sanitation Data'!I100)))</f>
        <v/>
      </c>
      <c r="DM106" s="400" t="str">
        <f ca="1">+IF(OFFSET('Sanitation Data'!$I$31,0,10*ROW('Sanitation Data'!I100))="","",OFFSET('Sanitation Data'!$I$31,0,10*ROW('Sanitation Data'!I100)))</f>
        <v/>
      </c>
      <c r="DN106" s="400" t="str">
        <f ca="1">+IF(OFFSET('Sanitation Data'!$I$32,0,10*ROW('Sanitation Data'!I100))="","",OFFSET('Sanitation Data'!$I$32,0,10*ROW('Sanitation Data'!I100)))</f>
        <v/>
      </c>
      <c r="DO106" s="400" t="str">
        <f ca="1">+IF(OFFSET('Hygiene Data'!$D$11,0,10*ROW('Hygiene Data'!D100))="","",OFFSET('Hygiene Data'!$D$11,0,10*ROW('Hygiene Data'!D100)))</f>
        <v/>
      </c>
      <c r="DP106" s="400" t="str">
        <f ca="1">+IF(OFFSET('Hygiene Data'!$D$12,0,10*ROW('Hygiene Data'!D100))="","",OFFSET('Hygiene Data'!$D$12,0,10*ROW('Hygiene Data'!D100)))</f>
        <v/>
      </c>
      <c r="DQ106" s="400" t="str">
        <f ca="1">+IF(OFFSET('Hygiene Data'!$D$13,0,10*ROW('Hygiene Data'!D100))="","",OFFSET('Hygiene Data'!$D$13,0,10*ROW('Hygiene Data'!D100)))</f>
        <v/>
      </c>
      <c r="DR106" s="400" t="str">
        <f ca="1">+IF(OFFSET('Hygiene Data'!$E$11,0,10*ROW('Hygiene Data'!E100))="","",OFFSET('Hygiene Data'!$E$11,0,10*ROW('Hygiene Data'!E100)))</f>
        <v/>
      </c>
      <c r="DS106" s="400" t="str">
        <f ca="1">+IF(OFFSET('Hygiene Data'!$E$12,0,10*ROW('Hygiene Data'!E100))="","",OFFSET('Hygiene Data'!$E$12,0,10*ROW('Hygiene Data'!E100)))</f>
        <v/>
      </c>
      <c r="DT106" s="400" t="str">
        <f ca="1">+IF(OFFSET('Hygiene Data'!$E$13,0,10*ROW('Hygiene Data'!E100))="","",OFFSET('Hygiene Data'!$E$13,0,10*ROW('Hygiene Data'!E100)))</f>
        <v/>
      </c>
      <c r="DU106" s="400" t="str">
        <f ca="1">+IF(OFFSET('Hygiene Data'!$F$11,0,10*ROW('Hygiene Data'!F100))="","",OFFSET('Hygiene Data'!$F$11,0,10*ROW('Hygiene Data'!F100)))</f>
        <v/>
      </c>
      <c r="DV106" s="400" t="str">
        <f ca="1">+IF(OFFSET('Hygiene Data'!$F$12,0,10*ROW('Hygiene Data'!F100))="","",OFFSET('Hygiene Data'!$F$12,0,10*ROW('Hygiene Data'!F100)))</f>
        <v/>
      </c>
      <c r="DW106" s="400" t="str">
        <f ca="1">+IF(OFFSET('Hygiene Data'!$F$13,0,10*ROW('Hygiene Data'!F100))="","",OFFSET('Hygiene Data'!$F$13,0,10*ROW('Hygiene Data'!F100)))</f>
        <v/>
      </c>
      <c r="DX106" s="400" t="str">
        <f ca="1">+IF(OFFSET('Hygiene Data'!$G$11,0,10*ROW('Hygiene Data'!G100))="","",OFFSET('Hygiene Data'!$G$11,0,10*ROW('Hygiene Data'!G100)))</f>
        <v/>
      </c>
      <c r="DY106" s="400" t="str">
        <f ca="1">+IF(OFFSET('Hygiene Data'!$G$12,0,10*ROW('Hygiene Data'!G100))="","",OFFSET('Hygiene Data'!$G$12,0,10*ROW('Hygiene Data'!G100)))</f>
        <v/>
      </c>
      <c r="DZ106" s="400" t="str">
        <f ca="1">+IF(OFFSET('Hygiene Data'!$G$13,0,10*ROW('Hygiene Data'!G100))="","",OFFSET('Hygiene Data'!$G$13,0,10*ROW('Hygiene Data'!G100)))</f>
        <v/>
      </c>
      <c r="EA106" s="400" t="str">
        <f ca="1">+IF(OFFSET('Hygiene Data'!$H$11,0,10*ROW('Hygiene Data'!H100))="","",OFFSET('Hygiene Data'!$H$11,0,10*ROW('Hygiene Data'!H100)))</f>
        <v/>
      </c>
      <c r="EB106" s="400" t="str">
        <f ca="1">+IF(OFFSET('Hygiene Data'!$H$12,0,10*ROW('Hygiene Data'!H100))="","",OFFSET('Hygiene Data'!$H$12,0,10*ROW('Hygiene Data'!H100)))</f>
        <v/>
      </c>
      <c r="EC106" s="400" t="str">
        <f ca="1">+IF(OFFSET('Hygiene Data'!$H$13,0,10*ROW('Hygiene Data'!H100))="","",OFFSET('Hygiene Data'!$H$13,0,10*ROW('Hygiene Data'!H100)))</f>
        <v/>
      </c>
      <c r="ED106" s="400" t="str">
        <f ca="1">+IF(OFFSET('Hygiene Data'!$I$11,0,10*ROW('Hygiene Data'!I100))="","",OFFSET('Hygiene Data'!$I$11,0,10*ROW('Hygiene Data'!I100)))</f>
        <v/>
      </c>
      <c r="EE106" s="400" t="str">
        <f ca="1">+IF(OFFSET('Hygiene Data'!$I$12,0,10*ROW('Hygiene Data'!I100))="","",OFFSET('Hygiene Data'!$I$12,0,10*ROW('Hygiene Data'!I100)))</f>
        <v/>
      </c>
      <c r="EF106" s="400" t="str">
        <f ca="1">+IF(OFFSET('Hygiene Data'!$I$13,0,10*ROW('Hygiene Data'!I100))="","",OFFSET('Hygiene Data'!$I$13,0,10*ROW('Hygiene Data'!I100)))</f>
        <v/>
      </c>
    </row>
    <row r="107" spans="1:136" x14ac:dyDescent="0.25">
      <c r="A107" s="509" t="str">
        <f ca="1">+IF(OFFSET('Water Data'!$B$2,0,10*ROW('Water Data'!E101))="","",OFFSET('Water Data'!$B$2,0,10*ROW('Water Data'!E101)))</f>
        <v/>
      </c>
      <c r="B107" s="50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36" t="str">
        <f t="shared" ca="1" si="1"/>
        <v/>
      </c>
      <c r="D107" s="53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3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3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3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3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3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3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3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3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3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3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3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3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3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3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3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3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3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3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3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3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3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3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3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3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3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3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3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3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3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3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3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3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3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3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3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3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3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3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3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3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3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3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3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3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3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3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3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3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1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3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3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3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3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3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3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3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3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3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3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3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3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3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3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3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3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400" t="str">
        <f ca="1">+IF(OFFSET('Water Data'!$D$27,0,10*ROW('Water Data'!D101))="","",OFFSET('Water Data'!$D$27,0,10*ROW('Water Data'!D101)))</f>
        <v/>
      </c>
      <c r="BT107" s="400" t="str">
        <f ca="1">+IF(OFFSET('Water Data'!$D$28,0,10*ROW('Water Data'!D101))="","",OFFSET('Water Data'!$D$28,0,10*ROW('Water Data'!D101)))</f>
        <v/>
      </c>
      <c r="BU107" s="400" t="str">
        <f ca="1">+IF(OFFSET('Water Data'!$D$29,0,10*ROW('Water Data'!D101))="","",OFFSET('Water Data'!$D$29,0,10*ROW('Water Data'!D101)))</f>
        <v/>
      </c>
      <c r="BV107" s="400" t="str">
        <f ca="1">+IF(OFFSET('Water Data'!$E$27,0,10*ROW('Water Data'!E101))="","",OFFSET('Water Data'!$E$27,0,10*ROW('Water Data'!E101)))</f>
        <v/>
      </c>
      <c r="BW107" s="400" t="str">
        <f ca="1">+IF(OFFSET('Water Data'!$E$28,0,10*ROW('Water Data'!E101))="","",OFFSET('Water Data'!$E$28,0,10*ROW('Water Data'!E101)))</f>
        <v/>
      </c>
      <c r="BX107" s="400" t="str">
        <f ca="1">+IF(OFFSET('Water Data'!$E$29,0,10*ROW('Water Data'!E101))="","",OFFSET('Water Data'!$E$29,0,10*ROW('Water Data'!E101)))</f>
        <v/>
      </c>
      <c r="BY107" s="400" t="str">
        <f ca="1">+IF(OFFSET('Water Data'!$F$27,0,10*ROW('Water Data'!F101))="","",OFFSET('Water Data'!$F$27,0,10*ROW('Water Data'!F101)))</f>
        <v/>
      </c>
      <c r="BZ107" s="400" t="str">
        <f ca="1">+IF(OFFSET('Water Data'!$F$28,0,10*ROW('Water Data'!F101))="","",OFFSET('Water Data'!$F$28,0,10*ROW('Water Data'!F101)))</f>
        <v/>
      </c>
      <c r="CA107" s="400" t="str">
        <f ca="1">+IF(OFFSET('Water Data'!$F$29,0,10*ROW('Water Data'!F101))="","",OFFSET('Water Data'!$F$29,0,10*ROW('Water Data'!F101)))</f>
        <v/>
      </c>
      <c r="CB107" s="400" t="str">
        <f ca="1">+IF(OFFSET('Water Data'!$G$27,0,10*ROW('Water Data'!G101))="","",OFFSET('Water Data'!$G$27,0,10*ROW('Water Data'!G101)))</f>
        <v/>
      </c>
      <c r="CC107" s="400" t="str">
        <f ca="1">+IF(OFFSET('Water Data'!$G$28,0,10*ROW('Water Data'!G101))="","",OFFSET('Water Data'!$G$28,0,10*ROW('Water Data'!G101)))</f>
        <v/>
      </c>
      <c r="CD107" s="400" t="str">
        <f ca="1">+IF(OFFSET('Water Data'!$G$29,0,10*ROW('Water Data'!G101))="","",OFFSET('Water Data'!$G$29,0,10*ROW('Water Data'!G101)))</f>
        <v/>
      </c>
      <c r="CE107" s="400" t="str">
        <f ca="1">+IF(OFFSET('Water Data'!$H$27,0,10*ROW('Water Data'!H101))="","",OFFSET('Water Data'!$H$27,0,10*ROW('Water Data'!H101)))</f>
        <v/>
      </c>
      <c r="CF107" s="400" t="str">
        <f ca="1">+IF(OFFSET('Water Data'!$H$28,0,10*ROW('Water Data'!H101))="","",OFFSET('Water Data'!$H$28,0,10*ROW('Water Data'!H101)))</f>
        <v/>
      </c>
      <c r="CG107" s="400" t="str">
        <f ca="1">+IF(OFFSET('Water Data'!$H$29,0,10*ROW('Water Data'!H101))="","",OFFSET('Water Data'!$H$29,0,10*ROW('Water Data'!H101)))</f>
        <v/>
      </c>
      <c r="CH107" s="400" t="str">
        <f ca="1">+IF(OFFSET('Water Data'!$I$27,0,10*ROW('Water Data'!I101))="","",OFFSET('Water Data'!$I$27,0,10*ROW('Water Data'!I101)))</f>
        <v/>
      </c>
      <c r="CI107" s="400" t="str">
        <f ca="1">+IF(OFFSET('Water Data'!$I$28,0,10*ROW('Water Data'!I101))="","",OFFSET('Water Data'!$I$28,0,10*ROW('Water Data'!I101)))</f>
        <v/>
      </c>
      <c r="CJ107" s="400" t="str">
        <f ca="1">+IF(OFFSET('Water Data'!$I$29,0,10*ROW('Water Data'!I101))="","",OFFSET('Water Data'!$I$29,0,10*ROW('Water Data'!I101)))</f>
        <v/>
      </c>
      <c r="CK107" s="400" t="str">
        <f ca="1">+IF(OFFSET('Sanitation Data'!$D$28,0,10*ROW('Sanitation Data'!D101))="","",OFFSET('Sanitation Data'!$D$28,0,10*ROW('Sanitation Data'!D101)))</f>
        <v/>
      </c>
      <c r="CL107" s="400" t="str">
        <f ca="1">+IF(OFFSET('Sanitation Data'!$D$29,0,10*ROW('Sanitation Data'!D101))="","",OFFSET('Sanitation Data'!$D$29,0,10*ROW('Sanitation Data'!D101)))</f>
        <v/>
      </c>
      <c r="CM107" s="400" t="str">
        <f ca="1">+IF(OFFSET('Sanitation Data'!$D$30,0,10*ROW('Sanitation Data'!D101))="","",OFFSET('Sanitation Data'!$D$30,0,10*ROW('Sanitation Data'!D101)))</f>
        <v/>
      </c>
      <c r="CN107" s="400" t="str">
        <f ca="1">+IF(OFFSET('Sanitation Data'!$D$31,0,10*ROW('Sanitation Data'!D101))="","",OFFSET('Sanitation Data'!$D$31,0,10*ROW('Sanitation Data'!D101)))</f>
        <v/>
      </c>
      <c r="CO107" s="400" t="str">
        <f ca="1">+IF(OFFSET('Sanitation Data'!$D$32,0,10*ROW('Sanitation Data'!D101))="","",OFFSET('Sanitation Data'!$D$32,0,10*ROW('Sanitation Data'!D101)))</f>
        <v/>
      </c>
      <c r="CP107" s="400" t="str">
        <f ca="1">+IF(OFFSET('Sanitation Data'!$E$28,0,10*ROW('Sanitation Data'!E101))="","",OFFSET('Sanitation Data'!$E$28,0,10*ROW('Sanitation Data'!E101)))</f>
        <v/>
      </c>
      <c r="CQ107" s="400" t="str">
        <f ca="1">+IF(OFFSET('Sanitation Data'!$E$29,0,10*ROW('Sanitation Data'!E101))="","",OFFSET('Sanitation Data'!$E$29,0,10*ROW('Sanitation Data'!E101)))</f>
        <v/>
      </c>
      <c r="CR107" s="400" t="str">
        <f ca="1">+IF(OFFSET('Sanitation Data'!$E$30,0,10*ROW('Sanitation Data'!E101))="","",OFFSET('Sanitation Data'!$E$30,0,10*ROW('Sanitation Data'!E101)))</f>
        <v/>
      </c>
      <c r="CS107" s="400" t="str">
        <f ca="1">+IF(OFFSET('Sanitation Data'!$E$31,0,10*ROW('Sanitation Data'!E101))="","",OFFSET('Sanitation Data'!$E$31,0,10*ROW('Sanitation Data'!E101)))</f>
        <v/>
      </c>
      <c r="CT107" s="400" t="str">
        <f ca="1">+IF(OFFSET('Sanitation Data'!$E$32,0,10*ROW('Sanitation Data'!E101))="","",OFFSET('Sanitation Data'!$E$32,0,10*ROW('Sanitation Data'!E101)))</f>
        <v/>
      </c>
      <c r="CU107" s="400" t="str">
        <f ca="1">+IF(OFFSET('Sanitation Data'!$F$28,0,10*ROW('Sanitation Data'!F101))="","",OFFSET('Sanitation Data'!$F$28,0,10*ROW('Sanitation Data'!F101)))</f>
        <v/>
      </c>
      <c r="CV107" s="400" t="str">
        <f ca="1">+IF(OFFSET('Sanitation Data'!$F$29,0,10*ROW('Sanitation Data'!F101))="","",OFFSET('Sanitation Data'!$F$29,0,10*ROW('Sanitation Data'!F101)))</f>
        <v/>
      </c>
      <c r="CW107" s="400" t="str">
        <f ca="1">+IF(OFFSET('Sanitation Data'!$F$30,0,10*ROW('Sanitation Data'!F101))="","",OFFSET('Sanitation Data'!$F$30,0,10*ROW('Sanitation Data'!F101)))</f>
        <v/>
      </c>
      <c r="CX107" s="400" t="str">
        <f ca="1">+IF(OFFSET('Sanitation Data'!$F$31,0,10*ROW('Sanitation Data'!F101))="","",OFFSET('Sanitation Data'!$F$31,0,10*ROW('Sanitation Data'!F101)))</f>
        <v/>
      </c>
      <c r="CY107" s="400" t="str">
        <f ca="1">+IF(OFFSET('Sanitation Data'!$F$32,0,10*ROW('Sanitation Data'!F101))="","",OFFSET('Sanitation Data'!$F$32,0,10*ROW('Sanitation Data'!F101)))</f>
        <v/>
      </c>
      <c r="CZ107" s="400" t="str">
        <f ca="1">+IF(OFFSET('Sanitation Data'!$G$28,0,10*ROW('Sanitation Data'!G101))="","",OFFSET('Sanitation Data'!$G$28,0,10*ROW('Sanitation Data'!G101)))</f>
        <v/>
      </c>
      <c r="DA107" s="400" t="str">
        <f ca="1">+IF(OFFSET('Sanitation Data'!$G$29,0,10*ROW('Sanitation Data'!G101))="","",OFFSET('Sanitation Data'!$G$29,0,10*ROW('Sanitation Data'!G101)))</f>
        <v/>
      </c>
      <c r="DB107" s="400" t="str">
        <f ca="1">+IF(OFFSET('Sanitation Data'!$G$30,0,10*ROW('Sanitation Data'!G101))="","",OFFSET('Sanitation Data'!$G$30,0,10*ROW('Sanitation Data'!G101)))</f>
        <v/>
      </c>
      <c r="DC107" s="400" t="str">
        <f ca="1">+IF(OFFSET('Sanitation Data'!$G$31,0,10*ROW('Sanitation Data'!G101))="","",OFFSET('Sanitation Data'!$G$31,0,10*ROW('Sanitation Data'!G101)))</f>
        <v/>
      </c>
      <c r="DD107" s="400" t="str">
        <f ca="1">+IF(OFFSET('Sanitation Data'!$G$32,0,10*ROW('Sanitation Data'!G101))="","",OFFSET('Sanitation Data'!$G$32,0,10*ROW('Sanitation Data'!G101)))</f>
        <v/>
      </c>
      <c r="DE107" s="400" t="str">
        <f ca="1">+IF(OFFSET('Sanitation Data'!$H$28,0,10*ROW('Sanitation Data'!H101))="","",OFFSET('Sanitation Data'!$H$28,0,10*ROW('Sanitation Data'!H101)))</f>
        <v/>
      </c>
      <c r="DF107" s="400" t="str">
        <f ca="1">+IF(OFFSET('Sanitation Data'!$H$29,0,10*ROW('Sanitation Data'!H101))="","",OFFSET('Sanitation Data'!$H$29,0,10*ROW('Sanitation Data'!H101)))</f>
        <v/>
      </c>
      <c r="DG107" s="400" t="str">
        <f ca="1">+IF(OFFSET('Sanitation Data'!$H$30,0,10*ROW('Sanitation Data'!H101))="","",OFFSET('Sanitation Data'!$H$30,0,10*ROW('Sanitation Data'!H101)))</f>
        <v/>
      </c>
      <c r="DH107" s="400" t="str">
        <f ca="1">+IF(OFFSET('Sanitation Data'!$H$31,0,10*ROW('Sanitation Data'!H101))="","",OFFSET('Sanitation Data'!$H$31,0,10*ROW('Sanitation Data'!H101)))</f>
        <v/>
      </c>
      <c r="DI107" s="400" t="str">
        <f ca="1">+IF(OFFSET('Sanitation Data'!$H$32,0,10*ROW('Sanitation Data'!H101))="","",OFFSET('Sanitation Data'!$H$32,0,10*ROW('Sanitation Data'!H101)))</f>
        <v/>
      </c>
      <c r="DJ107" s="400" t="str">
        <f ca="1">+IF(OFFSET('Sanitation Data'!$I$28,0,10*ROW('Sanitation Data'!I101))="","",OFFSET('Sanitation Data'!$I$28,0,10*ROW('Sanitation Data'!I101)))</f>
        <v/>
      </c>
      <c r="DK107" s="400" t="str">
        <f ca="1">+IF(OFFSET('Sanitation Data'!$I$29,0,10*ROW('Sanitation Data'!I101))="","",OFFSET('Sanitation Data'!$I$29,0,10*ROW('Sanitation Data'!I101)))</f>
        <v/>
      </c>
      <c r="DL107" s="400" t="str">
        <f ca="1">+IF(OFFSET('Sanitation Data'!$I$30,0,10*ROW('Sanitation Data'!I101))="","",OFFSET('Sanitation Data'!$I$30,0,10*ROW('Sanitation Data'!I101)))</f>
        <v/>
      </c>
      <c r="DM107" s="400" t="str">
        <f ca="1">+IF(OFFSET('Sanitation Data'!$I$31,0,10*ROW('Sanitation Data'!I101))="","",OFFSET('Sanitation Data'!$I$31,0,10*ROW('Sanitation Data'!I101)))</f>
        <v/>
      </c>
      <c r="DN107" s="400" t="str">
        <f ca="1">+IF(OFFSET('Sanitation Data'!$I$32,0,10*ROW('Sanitation Data'!I101))="","",OFFSET('Sanitation Data'!$I$32,0,10*ROW('Sanitation Data'!I101)))</f>
        <v/>
      </c>
      <c r="DO107" s="400" t="str">
        <f ca="1">+IF(OFFSET('Hygiene Data'!$D$11,0,10*ROW('Hygiene Data'!D101))="","",OFFSET('Hygiene Data'!$D$11,0,10*ROW('Hygiene Data'!D101)))</f>
        <v/>
      </c>
      <c r="DP107" s="400" t="str">
        <f ca="1">+IF(OFFSET('Hygiene Data'!$D$12,0,10*ROW('Hygiene Data'!D101))="","",OFFSET('Hygiene Data'!$D$12,0,10*ROW('Hygiene Data'!D101)))</f>
        <v/>
      </c>
      <c r="DQ107" s="400" t="str">
        <f ca="1">+IF(OFFSET('Hygiene Data'!$D$13,0,10*ROW('Hygiene Data'!D101))="","",OFFSET('Hygiene Data'!$D$13,0,10*ROW('Hygiene Data'!D101)))</f>
        <v/>
      </c>
      <c r="DR107" s="400" t="str">
        <f ca="1">+IF(OFFSET('Hygiene Data'!$E$11,0,10*ROW('Hygiene Data'!E101))="","",OFFSET('Hygiene Data'!$E$11,0,10*ROW('Hygiene Data'!E101)))</f>
        <v/>
      </c>
      <c r="DS107" s="400" t="str">
        <f ca="1">+IF(OFFSET('Hygiene Data'!$E$12,0,10*ROW('Hygiene Data'!E101))="","",OFFSET('Hygiene Data'!$E$12,0,10*ROW('Hygiene Data'!E101)))</f>
        <v/>
      </c>
      <c r="DT107" s="400" t="str">
        <f ca="1">+IF(OFFSET('Hygiene Data'!$E$13,0,10*ROW('Hygiene Data'!E101))="","",OFFSET('Hygiene Data'!$E$13,0,10*ROW('Hygiene Data'!E101)))</f>
        <v/>
      </c>
      <c r="DU107" s="400" t="str">
        <f ca="1">+IF(OFFSET('Hygiene Data'!$F$11,0,10*ROW('Hygiene Data'!F101))="","",OFFSET('Hygiene Data'!$F$11,0,10*ROW('Hygiene Data'!F101)))</f>
        <v/>
      </c>
      <c r="DV107" s="400" t="str">
        <f ca="1">+IF(OFFSET('Hygiene Data'!$F$12,0,10*ROW('Hygiene Data'!F101))="","",OFFSET('Hygiene Data'!$F$12,0,10*ROW('Hygiene Data'!F101)))</f>
        <v/>
      </c>
      <c r="DW107" s="400" t="str">
        <f ca="1">+IF(OFFSET('Hygiene Data'!$F$13,0,10*ROW('Hygiene Data'!F101))="","",OFFSET('Hygiene Data'!$F$13,0,10*ROW('Hygiene Data'!F101)))</f>
        <v/>
      </c>
      <c r="DX107" s="400" t="str">
        <f ca="1">+IF(OFFSET('Hygiene Data'!$G$11,0,10*ROW('Hygiene Data'!G101))="","",OFFSET('Hygiene Data'!$G$11,0,10*ROW('Hygiene Data'!G101)))</f>
        <v/>
      </c>
      <c r="DY107" s="400" t="str">
        <f ca="1">+IF(OFFSET('Hygiene Data'!$G$12,0,10*ROW('Hygiene Data'!G101))="","",OFFSET('Hygiene Data'!$G$12,0,10*ROW('Hygiene Data'!G101)))</f>
        <v/>
      </c>
      <c r="DZ107" s="400" t="str">
        <f ca="1">+IF(OFFSET('Hygiene Data'!$G$13,0,10*ROW('Hygiene Data'!G101))="","",OFFSET('Hygiene Data'!$G$13,0,10*ROW('Hygiene Data'!G101)))</f>
        <v/>
      </c>
      <c r="EA107" s="400" t="str">
        <f ca="1">+IF(OFFSET('Hygiene Data'!$H$11,0,10*ROW('Hygiene Data'!H101))="","",OFFSET('Hygiene Data'!$H$11,0,10*ROW('Hygiene Data'!H101)))</f>
        <v/>
      </c>
      <c r="EB107" s="400" t="str">
        <f ca="1">+IF(OFFSET('Hygiene Data'!$H$12,0,10*ROW('Hygiene Data'!H101))="","",OFFSET('Hygiene Data'!$H$12,0,10*ROW('Hygiene Data'!H101)))</f>
        <v/>
      </c>
      <c r="EC107" s="400" t="str">
        <f ca="1">+IF(OFFSET('Hygiene Data'!$H$13,0,10*ROW('Hygiene Data'!H101))="","",OFFSET('Hygiene Data'!$H$13,0,10*ROW('Hygiene Data'!H101)))</f>
        <v/>
      </c>
      <c r="ED107" s="400" t="str">
        <f ca="1">+IF(OFFSET('Hygiene Data'!$I$11,0,10*ROW('Hygiene Data'!I101))="","",OFFSET('Hygiene Data'!$I$11,0,10*ROW('Hygiene Data'!I101)))</f>
        <v/>
      </c>
      <c r="EE107" s="400" t="str">
        <f ca="1">+IF(OFFSET('Hygiene Data'!$I$12,0,10*ROW('Hygiene Data'!I101))="","",OFFSET('Hygiene Data'!$I$12,0,10*ROW('Hygiene Data'!I101)))</f>
        <v/>
      </c>
      <c r="EF107" s="400" t="str">
        <f ca="1">+IF(OFFSET('Hygiene Data'!$I$13,0,10*ROW('Hygiene Data'!I101))="","",OFFSET('Hygiene Data'!$I$13,0,10*ROW('Hygiene Data'!I101)))</f>
        <v/>
      </c>
    </row>
    <row r="108" spans="1:136" x14ac:dyDescent="0.25">
      <c r="A108" s="509" t="str">
        <f ca="1">+IF(OFFSET('Water Data'!$B$2,0,10*ROW('Water Data'!E102))="","",OFFSET('Water Data'!$B$2,0,10*ROW('Water Data'!E102)))</f>
        <v/>
      </c>
      <c r="B108" s="50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36" t="str">
        <f t="shared" ca="1" si="1"/>
        <v/>
      </c>
      <c r="D108" s="53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3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3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3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3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3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3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3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3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3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3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3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3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3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3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3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3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3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3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3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3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3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3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3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3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3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3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3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3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3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3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3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3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3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3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3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3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3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3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3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3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3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3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3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3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3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3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3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3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1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3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3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3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3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3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3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3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3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3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3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3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3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3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3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3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3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400" t="str">
        <f ca="1">+IF(OFFSET('Water Data'!$D$27,0,10*ROW('Water Data'!D102))="","",OFFSET('Water Data'!$D$27,0,10*ROW('Water Data'!D102)))</f>
        <v/>
      </c>
      <c r="BT108" s="400" t="str">
        <f ca="1">+IF(OFFSET('Water Data'!$D$28,0,10*ROW('Water Data'!D102))="","",OFFSET('Water Data'!$D$28,0,10*ROW('Water Data'!D102)))</f>
        <v/>
      </c>
      <c r="BU108" s="400" t="str">
        <f ca="1">+IF(OFFSET('Water Data'!$D$29,0,10*ROW('Water Data'!D102))="","",OFFSET('Water Data'!$D$29,0,10*ROW('Water Data'!D102)))</f>
        <v/>
      </c>
      <c r="BV108" s="400" t="str">
        <f ca="1">+IF(OFFSET('Water Data'!$E$27,0,10*ROW('Water Data'!E102))="","",OFFSET('Water Data'!$E$27,0,10*ROW('Water Data'!E102)))</f>
        <v/>
      </c>
      <c r="BW108" s="400" t="str">
        <f ca="1">+IF(OFFSET('Water Data'!$E$28,0,10*ROW('Water Data'!E102))="","",OFFSET('Water Data'!$E$28,0,10*ROW('Water Data'!E102)))</f>
        <v/>
      </c>
      <c r="BX108" s="400" t="str">
        <f ca="1">+IF(OFFSET('Water Data'!$E$29,0,10*ROW('Water Data'!E102))="","",OFFSET('Water Data'!$E$29,0,10*ROW('Water Data'!E102)))</f>
        <v/>
      </c>
      <c r="BY108" s="400" t="str">
        <f ca="1">+IF(OFFSET('Water Data'!$F$27,0,10*ROW('Water Data'!F102))="","",OFFSET('Water Data'!$F$27,0,10*ROW('Water Data'!F102)))</f>
        <v/>
      </c>
      <c r="BZ108" s="400" t="str">
        <f ca="1">+IF(OFFSET('Water Data'!$F$28,0,10*ROW('Water Data'!F102))="","",OFFSET('Water Data'!$F$28,0,10*ROW('Water Data'!F102)))</f>
        <v/>
      </c>
      <c r="CA108" s="400" t="str">
        <f ca="1">+IF(OFFSET('Water Data'!$F$29,0,10*ROW('Water Data'!F102))="","",OFFSET('Water Data'!$F$29,0,10*ROW('Water Data'!F102)))</f>
        <v/>
      </c>
      <c r="CB108" s="400" t="str">
        <f ca="1">+IF(OFFSET('Water Data'!$G$27,0,10*ROW('Water Data'!G102))="","",OFFSET('Water Data'!$G$27,0,10*ROW('Water Data'!G102)))</f>
        <v/>
      </c>
      <c r="CC108" s="400" t="str">
        <f ca="1">+IF(OFFSET('Water Data'!$G$28,0,10*ROW('Water Data'!G102))="","",OFFSET('Water Data'!$G$28,0,10*ROW('Water Data'!G102)))</f>
        <v/>
      </c>
      <c r="CD108" s="400" t="str">
        <f ca="1">+IF(OFFSET('Water Data'!$G$29,0,10*ROW('Water Data'!G102))="","",OFFSET('Water Data'!$G$29,0,10*ROW('Water Data'!G102)))</f>
        <v/>
      </c>
      <c r="CE108" s="400" t="str">
        <f ca="1">+IF(OFFSET('Water Data'!$H$27,0,10*ROW('Water Data'!H102))="","",OFFSET('Water Data'!$H$27,0,10*ROW('Water Data'!H102)))</f>
        <v/>
      </c>
      <c r="CF108" s="400" t="str">
        <f ca="1">+IF(OFFSET('Water Data'!$H$28,0,10*ROW('Water Data'!H102))="","",OFFSET('Water Data'!$H$28,0,10*ROW('Water Data'!H102)))</f>
        <v/>
      </c>
      <c r="CG108" s="400" t="str">
        <f ca="1">+IF(OFFSET('Water Data'!$H$29,0,10*ROW('Water Data'!H102))="","",OFFSET('Water Data'!$H$29,0,10*ROW('Water Data'!H102)))</f>
        <v/>
      </c>
      <c r="CH108" s="400" t="str">
        <f ca="1">+IF(OFFSET('Water Data'!$I$27,0,10*ROW('Water Data'!I102))="","",OFFSET('Water Data'!$I$27,0,10*ROW('Water Data'!I102)))</f>
        <v/>
      </c>
      <c r="CI108" s="400" t="str">
        <f ca="1">+IF(OFFSET('Water Data'!$I$28,0,10*ROW('Water Data'!I102))="","",OFFSET('Water Data'!$I$28,0,10*ROW('Water Data'!I102)))</f>
        <v/>
      </c>
      <c r="CJ108" s="400" t="str">
        <f ca="1">+IF(OFFSET('Water Data'!$I$29,0,10*ROW('Water Data'!I102))="","",OFFSET('Water Data'!$I$29,0,10*ROW('Water Data'!I102)))</f>
        <v/>
      </c>
      <c r="CK108" s="400" t="str">
        <f ca="1">+IF(OFFSET('Sanitation Data'!$D$28,0,10*ROW('Sanitation Data'!D102))="","",OFFSET('Sanitation Data'!$D$28,0,10*ROW('Sanitation Data'!D102)))</f>
        <v/>
      </c>
      <c r="CL108" s="400" t="str">
        <f ca="1">+IF(OFFSET('Sanitation Data'!$D$29,0,10*ROW('Sanitation Data'!D102))="","",OFFSET('Sanitation Data'!$D$29,0,10*ROW('Sanitation Data'!D102)))</f>
        <v/>
      </c>
      <c r="CM108" s="400" t="str">
        <f ca="1">+IF(OFFSET('Sanitation Data'!$D$30,0,10*ROW('Sanitation Data'!D102))="","",OFFSET('Sanitation Data'!$D$30,0,10*ROW('Sanitation Data'!D102)))</f>
        <v/>
      </c>
      <c r="CN108" s="400" t="str">
        <f ca="1">+IF(OFFSET('Sanitation Data'!$D$31,0,10*ROW('Sanitation Data'!D102))="","",OFFSET('Sanitation Data'!$D$31,0,10*ROW('Sanitation Data'!D102)))</f>
        <v/>
      </c>
      <c r="CO108" s="400" t="str">
        <f ca="1">+IF(OFFSET('Sanitation Data'!$D$32,0,10*ROW('Sanitation Data'!D102))="","",OFFSET('Sanitation Data'!$D$32,0,10*ROW('Sanitation Data'!D102)))</f>
        <v/>
      </c>
      <c r="CP108" s="400" t="str">
        <f ca="1">+IF(OFFSET('Sanitation Data'!$E$28,0,10*ROW('Sanitation Data'!E102))="","",OFFSET('Sanitation Data'!$E$28,0,10*ROW('Sanitation Data'!E102)))</f>
        <v/>
      </c>
      <c r="CQ108" s="400" t="str">
        <f ca="1">+IF(OFFSET('Sanitation Data'!$E$29,0,10*ROW('Sanitation Data'!E102))="","",OFFSET('Sanitation Data'!$E$29,0,10*ROW('Sanitation Data'!E102)))</f>
        <v/>
      </c>
      <c r="CR108" s="400" t="str">
        <f ca="1">+IF(OFFSET('Sanitation Data'!$E$30,0,10*ROW('Sanitation Data'!E102))="","",OFFSET('Sanitation Data'!$E$30,0,10*ROW('Sanitation Data'!E102)))</f>
        <v/>
      </c>
      <c r="CS108" s="400" t="str">
        <f ca="1">+IF(OFFSET('Sanitation Data'!$E$31,0,10*ROW('Sanitation Data'!E102))="","",OFFSET('Sanitation Data'!$E$31,0,10*ROW('Sanitation Data'!E102)))</f>
        <v/>
      </c>
      <c r="CT108" s="400" t="str">
        <f ca="1">+IF(OFFSET('Sanitation Data'!$E$32,0,10*ROW('Sanitation Data'!E102))="","",OFFSET('Sanitation Data'!$E$32,0,10*ROW('Sanitation Data'!E102)))</f>
        <v/>
      </c>
      <c r="CU108" s="400" t="str">
        <f ca="1">+IF(OFFSET('Sanitation Data'!$F$28,0,10*ROW('Sanitation Data'!F102))="","",OFFSET('Sanitation Data'!$F$28,0,10*ROW('Sanitation Data'!F102)))</f>
        <v/>
      </c>
      <c r="CV108" s="400" t="str">
        <f ca="1">+IF(OFFSET('Sanitation Data'!$F$29,0,10*ROW('Sanitation Data'!F102))="","",OFFSET('Sanitation Data'!$F$29,0,10*ROW('Sanitation Data'!F102)))</f>
        <v/>
      </c>
      <c r="CW108" s="400" t="str">
        <f ca="1">+IF(OFFSET('Sanitation Data'!$F$30,0,10*ROW('Sanitation Data'!F102))="","",OFFSET('Sanitation Data'!$F$30,0,10*ROW('Sanitation Data'!F102)))</f>
        <v/>
      </c>
      <c r="CX108" s="400" t="str">
        <f ca="1">+IF(OFFSET('Sanitation Data'!$F$31,0,10*ROW('Sanitation Data'!F102))="","",OFFSET('Sanitation Data'!$F$31,0,10*ROW('Sanitation Data'!F102)))</f>
        <v/>
      </c>
      <c r="CY108" s="400" t="str">
        <f ca="1">+IF(OFFSET('Sanitation Data'!$F$32,0,10*ROW('Sanitation Data'!F102))="","",OFFSET('Sanitation Data'!$F$32,0,10*ROW('Sanitation Data'!F102)))</f>
        <v/>
      </c>
      <c r="CZ108" s="400" t="str">
        <f ca="1">+IF(OFFSET('Sanitation Data'!$G$28,0,10*ROW('Sanitation Data'!G102))="","",OFFSET('Sanitation Data'!$G$28,0,10*ROW('Sanitation Data'!G102)))</f>
        <v/>
      </c>
      <c r="DA108" s="400" t="str">
        <f ca="1">+IF(OFFSET('Sanitation Data'!$G$29,0,10*ROW('Sanitation Data'!G102))="","",OFFSET('Sanitation Data'!$G$29,0,10*ROW('Sanitation Data'!G102)))</f>
        <v/>
      </c>
      <c r="DB108" s="400" t="str">
        <f ca="1">+IF(OFFSET('Sanitation Data'!$G$30,0,10*ROW('Sanitation Data'!G102))="","",OFFSET('Sanitation Data'!$G$30,0,10*ROW('Sanitation Data'!G102)))</f>
        <v/>
      </c>
      <c r="DC108" s="400" t="str">
        <f ca="1">+IF(OFFSET('Sanitation Data'!$G$31,0,10*ROW('Sanitation Data'!G102))="","",OFFSET('Sanitation Data'!$G$31,0,10*ROW('Sanitation Data'!G102)))</f>
        <v/>
      </c>
      <c r="DD108" s="400" t="str">
        <f ca="1">+IF(OFFSET('Sanitation Data'!$G$32,0,10*ROW('Sanitation Data'!G102))="","",OFFSET('Sanitation Data'!$G$32,0,10*ROW('Sanitation Data'!G102)))</f>
        <v/>
      </c>
      <c r="DE108" s="400" t="str">
        <f ca="1">+IF(OFFSET('Sanitation Data'!$H$28,0,10*ROW('Sanitation Data'!H102))="","",OFFSET('Sanitation Data'!$H$28,0,10*ROW('Sanitation Data'!H102)))</f>
        <v/>
      </c>
      <c r="DF108" s="400" t="str">
        <f ca="1">+IF(OFFSET('Sanitation Data'!$H$29,0,10*ROW('Sanitation Data'!H102))="","",OFFSET('Sanitation Data'!$H$29,0,10*ROW('Sanitation Data'!H102)))</f>
        <v/>
      </c>
      <c r="DG108" s="400" t="str">
        <f ca="1">+IF(OFFSET('Sanitation Data'!$H$30,0,10*ROW('Sanitation Data'!H102))="","",OFFSET('Sanitation Data'!$H$30,0,10*ROW('Sanitation Data'!H102)))</f>
        <v/>
      </c>
      <c r="DH108" s="400" t="str">
        <f ca="1">+IF(OFFSET('Sanitation Data'!$H$31,0,10*ROW('Sanitation Data'!H102))="","",OFFSET('Sanitation Data'!$H$31,0,10*ROW('Sanitation Data'!H102)))</f>
        <v/>
      </c>
      <c r="DI108" s="400" t="str">
        <f ca="1">+IF(OFFSET('Sanitation Data'!$H$32,0,10*ROW('Sanitation Data'!H102))="","",OFFSET('Sanitation Data'!$H$32,0,10*ROW('Sanitation Data'!H102)))</f>
        <v/>
      </c>
      <c r="DJ108" s="400" t="str">
        <f ca="1">+IF(OFFSET('Sanitation Data'!$I$28,0,10*ROW('Sanitation Data'!I102))="","",OFFSET('Sanitation Data'!$I$28,0,10*ROW('Sanitation Data'!I102)))</f>
        <v/>
      </c>
      <c r="DK108" s="400" t="str">
        <f ca="1">+IF(OFFSET('Sanitation Data'!$I$29,0,10*ROW('Sanitation Data'!I102))="","",OFFSET('Sanitation Data'!$I$29,0,10*ROW('Sanitation Data'!I102)))</f>
        <v/>
      </c>
      <c r="DL108" s="400" t="str">
        <f ca="1">+IF(OFFSET('Sanitation Data'!$I$30,0,10*ROW('Sanitation Data'!I102))="","",OFFSET('Sanitation Data'!$I$30,0,10*ROW('Sanitation Data'!I102)))</f>
        <v/>
      </c>
      <c r="DM108" s="400" t="str">
        <f ca="1">+IF(OFFSET('Sanitation Data'!$I$31,0,10*ROW('Sanitation Data'!I102))="","",OFFSET('Sanitation Data'!$I$31,0,10*ROW('Sanitation Data'!I102)))</f>
        <v/>
      </c>
      <c r="DN108" s="400" t="str">
        <f ca="1">+IF(OFFSET('Sanitation Data'!$I$32,0,10*ROW('Sanitation Data'!I102))="","",OFFSET('Sanitation Data'!$I$32,0,10*ROW('Sanitation Data'!I102)))</f>
        <v/>
      </c>
      <c r="DO108" s="400" t="str">
        <f ca="1">+IF(OFFSET('Hygiene Data'!$D$11,0,10*ROW('Hygiene Data'!D102))="","",OFFSET('Hygiene Data'!$D$11,0,10*ROW('Hygiene Data'!D102)))</f>
        <v/>
      </c>
      <c r="DP108" s="400" t="str">
        <f ca="1">+IF(OFFSET('Hygiene Data'!$D$12,0,10*ROW('Hygiene Data'!D102))="","",OFFSET('Hygiene Data'!$D$12,0,10*ROW('Hygiene Data'!D102)))</f>
        <v/>
      </c>
      <c r="DQ108" s="400" t="str">
        <f ca="1">+IF(OFFSET('Hygiene Data'!$D$13,0,10*ROW('Hygiene Data'!D102))="","",OFFSET('Hygiene Data'!$D$13,0,10*ROW('Hygiene Data'!D102)))</f>
        <v/>
      </c>
      <c r="DR108" s="400" t="str">
        <f ca="1">+IF(OFFSET('Hygiene Data'!$E$11,0,10*ROW('Hygiene Data'!E102))="","",OFFSET('Hygiene Data'!$E$11,0,10*ROW('Hygiene Data'!E102)))</f>
        <v/>
      </c>
      <c r="DS108" s="400" t="str">
        <f ca="1">+IF(OFFSET('Hygiene Data'!$E$12,0,10*ROW('Hygiene Data'!E102))="","",OFFSET('Hygiene Data'!$E$12,0,10*ROW('Hygiene Data'!E102)))</f>
        <v/>
      </c>
      <c r="DT108" s="400" t="str">
        <f ca="1">+IF(OFFSET('Hygiene Data'!$E$13,0,10*ROW('Hygiene Data'!E102))="","",OFFSET('Hygiene Data'!$E$13,0,10*ROW('Hygiene Data'!E102)))</f>
        <v/>
      </c>
      <c r="DU108" s="400" t="str">
        <f ca="1">+IF(OFFSET('Hygiene Data'!$F$11,0,10*ROW('Hygiene Data'!F102))="","",OFFSET('Hygiene Data'!$F$11,0,10*ROW('Hygiene Data'!F102)))</f>
        <v/>
      </c>
      <c r="DV108" s="400" t="str">
        <f ca="1">+IF(OFFSET('Hygiene Data'!$F$12,0,10*ROW('Hygiene Data'!F102))="","",OFFSET('Hygiene Data'!$F$12,0,10*ROW('Hygiene Data'!F102)))</f>
        <v/>
      </c>
      <c r="DW108" s="400" t="str">
        <f ca="1">+IF(OFFSET('Hygiene Data'!$F$13,0,10*ROW('Hygiene Data'!F102))="","",OFFSET('Hygiene Data'!$F$13,0,10*ROW('Hygiene Data'!F102)))</f>
        <v/>
      </c>
      <c r="DX108" s="400" t="str">
        <f ca="1">+IF(OFFSET('Hygiene Data'!$G$11,0,10*ROW('Hygiene Data'!G102))="","",OFFSET('Hygiene Data'!$G$11,0,10*ROW('Hygiene Data'!G102)))</f>
        <v/>
      </c>
      <c r="DY108" s="400" t="str">
        <f ca="1">+IF(OFFSET('Hygiene Data'!$G$12,0,10*ROW('Hygiene Data'!G102))="","",OFFSET('Hygiene Data'!$G$12,0,10*ROW('Hygiene Data'!G102)))</f>
        <v/>
      </c>
      <c r="DZ108" s="400" t="str">
        <f ca="1">+IF(OFFSET('Hygiene Data'!$G$13,0,10*ROW('Hygiene Data'!G102))="","",OFFSET('Hygiene Data'!$G$13,0,10*ROW('Hygiene Data'!G102)))</f>
        <v/>
      </c>
      <c r="EA108" s="400" t="str">
        <f ca="1">+IF(OFFSET('Hygiene Data'!$H$11,0,10*ROW('Hygiene Data'!H102))="","",OFFSET('Hygiene Data'!$H$11,0,10*ROW('Hygiene Data'!H102)))</f>
        <v/>
      </c>
      <c r="EB108" s="400" t="str">
        <f ca="1">+IF(OFFSET('Hygiene Data'!$H$12,0,10*ROW('Hygiene Data'!H102))="","",OFFSET('Hygiene Data'!$H$12,0,10*ROW('Hygiene Data'!H102)))</f>
        <v/>
      </c>
      <c r="EC108" s="400" t="str">
        <f ca="1">+IF(OFFSET('Hygiene Data'!$H$13,0,10*ROW('Hygiene Data'!H102))="","",OFFSET('Hygiene Data'!$H$13,0,10*ROW('Hygiene Data'!H102)))</f>
        <v/>
      </c>
      <c r="ED108" s="400" t="str">
        <f ca="1">+IF(OFFSET('Hygiene Data'!$I$11,0,10*ROW('Hygiene Data'!I102))="","",OFFSET('Hygiene Data'!$I$11,0,10*ROW('Hygiene Data'!I102)))</f>
        <v/>
      </c>
      <c r="EE108" s="400" t="str">
        <f ca="1">+IF(OFFSET('Hygiene Data'!$I$12,0,10*ROW('Hygiene Data'!I102))="","",OFFSET('Hygiene Data'!$I$12,0,10*ROW('Hygiene Data'!I102)))</f>
        <v/>
      </c>
      <c r="EF108" s="400" t="str">
        <f ca="1">+IF(OFFSET('Hygiene Data'!$I$13,0,10*ROW('Hygiene Data'!I102))="","",OFFSET('Hygiene Data'!$I$13,0,10*ROW('Hygiene Data'!I102)))</f>
        <v/>
      </c>
    </row>
    <row r="109" spans="1:136" x14ac:dyDescent="0.25">
      <c r="A109" s="509" t="str">
        <f ca="1">+IF(OFFSET('Water Data'!$B$2,0,10*ROW('Water Data'!E103))="","",OFFSET('Water Data'!$B$2,0,10*ROW('Water Data'!E103)))</f>
        <v/>
      </c>
      <c r="B109" s="50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36" t="str">
        <f t="shared" ca="1" si="1"/>
        <v/>
      </c>
      <c r="D109" s="53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3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3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3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3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3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3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3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3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3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3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3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3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3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3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3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3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3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3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3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3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3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3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3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3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3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3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3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3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3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3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3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3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3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3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3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3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3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3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3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3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3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3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3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3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3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3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3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3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1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3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3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3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3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3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3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3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3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3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3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3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3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3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3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3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3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400" t="str">
        <f ca="1">+IF(OFFSET('Water Data'!$D$27,0,10*ROW('Water Data'!D103))="","",OFFSET('Water Data'!$D$27,0,10*ROW('Water Data'!D103)))</f>
        <v/>
      </c>
      <c r="BT109" s="400" t="str">
        <f ca="1">+IF(OFFSET('Water Data'!$D$28,0,10*ROW('Water Data'!D103))="","",OFFSET('Water Data'!$D$28,0,10*ROW('Water Data'!D103)))</f>
        <v/>
      </c>
      <c r="BU109" s="400" t="str">
        <f ca="1">+IF(OFFSET('Water Data'!$D$29,0,10*ROW('Water Data'!D103))="","",OFFSET('Water Data'!$D$29,0,10*ROW('Water Data'!D103)))</f>
        <v/>
      </c>
      <c r="BV109" s="400" t="str">
        <f ca="1">+IF(OFFSET('Water Data'!$E$27,0,10*ROW('Water Data'!E103))="","",OFFSET('Water Data'!$E$27,0,10*ROW('Water Data'!E103)))</f>
        <v/>
      </c>
      <c r="BW109" s="400" t="str">
        <f ca="1">+IF(OFFSET('Water Data'!$E$28,0,10*ROW('Water Data'!E103))="","",OFFSET('Water Data'!$E$28,0,10*ROW('Water Data'!E103)))</f>
        <v/>
      </c>
      <c r="BX109" s="400" t="str">
        <f ca="1">+IF(OFFSET('Water Data'!$E$29,0,10*ROW('Water Data'!E103))="","",OFFSET('Water Data'!$E$29,0,10*ROW('Water Data'!E103)))</f>
        <v/>
      </c>
      <c r="BY109" s="400" t="str">
        <f ca="1">+IF(OFFSET('Water Data'!$F$27,0,10*ROW('Water Data'!F103))="","",OFFSET('Water Data'!$F$27,0,10*ROW('Water Data'!F103)))</f>
        <v/>
      </c>
      <c r="BZ109" s="400" t="str">
        <f ca="1">+IF(OFFSET('Water Data'!$F$28,0,10*ROW('Water Data'!F103))="","",OFFSET('Water Data'!$F$28,0,10*ROW('Water Data'!F103)))</f>
        <v/>
      </c>
      <c r="CA109" s="400" t="str">
        <f ca="1">+IF(OFFSET('Water Data'!$F$29,0,10*ROW('Water Data'!F103))="","",OFFSET('Water Data'!$F$29,0,10*ROW('Water Data'!F103)))</f>
        <v/>
      </c>
      <c r="CB109" s="400" t="str">
        <f ca="1">+IF(OFFSET('Water Data'!$G$27,0,10*ROW('Water Data'!G103))="","",OFFSET('Water Data'!$G$27,0,10*ROW('Water Data'!G103)))</f>
        <v/>
      </c>
      <c r="CC109" s="400" t="str">
        <f ca="1">+IF(OFFSET('Water Data'!$G$28,0,10*ROW('Water Data'!G103))="","",OFFSET('Water Data'!$G$28,0,10*ROW('Water Data'!G103)))</f>
        <v/>
      </c>
      <c r="CD109" s="400" t="str">
        <f ca="1">+IF(OFFSET('Water Data'!$G$29,0,10*ROW('Water Data'!G103))="","",OFFSET('Water Data'!$G$29,0,10*ROW('Water Data'!G103)))</f>
        <v/>
      </c>
      <c r="CE109" s="400" t="str">
        <f ca="1">+IF(OFFSET('Water Data'!$H$27,0,10*ROW('Water Data'!H103))="","",OFFSET('Water Data'!$H$27,0,10*ROW('Water Data'!H103)))</f>
        <v/>
      </c>
      <c r="CF109" s="400" t="str">
        <f ca="1">+IF(OFFSET('Water Data'!$H$28,0,10*ROW('Water Data'!H103))="","",OFFSET('Water Data'!$H$28,0,10*ROW('Water Data'!H103)))</f>
        <v/>
      </c>
      <c r="CG109" s="400" t="str">
        <f ca="1">+IF(OFFSET('Water Data'!$H$29,0,10*ROW('Water Data'!H103))="","",OFFSET('Water Data'!$H$29,0,10*ROW('Water Data'!H103)))</f>
        <v/>
      </c>
      <c r="CH109" s="400" t="str">
        <f ca="1">+IF(OFFSET('Water Data'!$I$27,0,10*ROW('Water Data'!I103))="","",OFFSET('Water Data'!$I$27,0,10*ROW('Water Data'!I103)))</f>
        <v/>
      </c>
      <c r="CI109" s="400" t="str">
        <f ca="1">+IF(OFFSET('Water Data'!$I$28,0,10*ROW('Water Data'!I103))="","",OFFSET('Water Data'!$I$28,0,10*ROW('Water Data'!I103)))</f>
        <v/>
      </c>
      <c r="CJ109" s="400" t="str">
        <f ca="1">+IF(OFFSET('Water Data'!$I$29,0,10*ROW('Water Data'!I103))="","",OFFSET('Water Data'!$I$29,0,10*ROW('Water Data'!I103)))</f>
        <v/>
      </c>
      <c r="CK109" s="400" t="str">
        <f ca="1">+IF(OFFSET('Sanitation Data'!$D$28,0,10*ROW('Sanitation Data'!D103))="","",OFFSET('Sanitation Data'!$D$28,0,10*ROW('Sanitation Data'!D103)))</f>
        <v/>
      </c>
      <c r="CL109" s="400" t="str">
        <f ca="1">+IF(OFFSET('Sanitation Data'!$D$29,0,10*ROW('Sanitation Data'!D103))="","",OFFSET('Sanitation Data'!$D$29,0,10*ROW('Sanitation Data'!D103)))</f>
        <v/>
      </c>
      <c r="CM109" s="400" t="str">
        <f ca="1">+IF(OFFSET('Sanitation Data'!$D$30,0,10*ROW('Sanitation Data'!D103))="","",OFFSET('Sanitation Data'!$D$30,0,10*ROW('Sanitation Data'!D103)))</f>
        <v/>
      </c>
      <c r="CN109" s="400" t="str">
        <f ca="1">+IF(OFFSET('Sanitation Data'!$D$31,0,10*ROW('Sanitation Data'!D103))="","",OFFSET('Sanitation Data'!$D$31,0,10*ROW('Sanitation Data'!D103)))</f>
        <v/>
      </c>
      <c r="CO109" s="400" t="str">
        <f ca="1">+IF(OFFSET('Sanitation Data'!$D$32,0,10*ROW('Sanitation Data'!D103))="","",OFFSET('Sanitation Data'!$D$32,0,10*ROW('Sanitation Data'!D103)))</f>
        <v/>
      </c>
      <c r="CP109" s="400" t="str">
        <f ca="1">+IF(OFFSET('Sanitation Data'!$E$28,0,10*ROW('Sanitation Data'!E103))="","",OFFSET('Sanitation Data'!$E$28,0,10*ROW('Sanitation Data'!E103)))</f>
        <v/>
      </c>
      <c r="CQ109" s="400" t="str">
        <f ca="1">+IF(OFFSET('Sanitation Data'!$E$29,0,10*ROW('Sanitation Data'!E103))="","",OFFSET('Sanitation Data'!$E$29,0,10*ROW('Sanitation Data'!E103)))</f>
        <v/>
      </c>
      <c r="CR109" s="400" t="str">
        <f ca="1">+IF(OFFSET('Sanitation Data'!$E$30,0,10*ROW('Sanitation Data'!E103))="","",OFFSET('Sanitation Data'!$E$30,0,10*ROW('Sanitation Data'!E103)))</f>
        <v/>
      </c>
      <c r="CS109" s="400" t="str">
        <f ca="1">+IF(OFFSET('Sanitation Data'!$E$31,0,10*ROW('Sanitation Data'!E103))="","",OFFSET('Sanitation Data'!$E$31,0,10*ROW('Sanitation Data'!E103)))</f>
        <v/>
      </c>
      <c r="CT109" s="400" t="str">
        <f ca="1">+IF(OFFSET('Sanitation Data'!$E$32,0,10*ROW('Sanitation Data'!E103))="","",OFFSET('Sanitation Data'!$E$32,0,10*ROW('Sanitation Data'!E103)))</f>
        <v/>
      </c>
      <c r="CU109" s="400" t="str">
        <f ca="1">+IF(OFFSET('Sanitation Data'!$F$28,0,10*ROW('Sanitation Data'!F103))="","",OFFSET('Sanitation Data'!$F$28,0,10*ROW('Sanitation Data'!F103)))</f>
        <v/>
      </c>
      <c r="CV109" s="400" t="str">
        <f ca="1">+IF(OFFSET('Sanitation Data'!$F$29,0,10*ROW('Sanitation Data'!F103))="","",OFFSET('Sanitation Data'!$F$29,0,10*ROW('Sanitation Data'!F103)))</f>
        <v/>
      </c>
      <c r="CW109" s="400" t="str">
        <f ca="1">+IF(OFFSET('Sanitation Data'!$F$30,0,10*ROW('Sanitation Data'!F103))="","",OFFSET('Sanitation Data'!$F$30,0,10*ROW('Sanitation Data'!F103)))</f>
        <v/>
      </c>
      <c r="CX109" s="400" t="str">
        <f ca="1">+IF(OFFSET('Sanitation Data'!$F$31,0,10*ROW('Sanitation Data'!F103))="","",OFFSET('Sanitation Data'!$F$31,0,10*ROW('Sanitation Data'!F103)))</f>
        <v/>
      </c>
      <c r="CY109" s="400" t="str">
        <f ca="1">+IF(OFFSET('Sanitation Data'!$F$32,0,10*ROW('Sanitation Data'!F103))="","",OFFSET('Sanitation Data'!$F$32,0,10*ROW('Sanitation Data'!F103)))</f>
        <v/>
      </c>
      <c r="CZ109" s="400" t="str">
        <f ca="1">+IF(OFFSET('Sanitation Data'!$G$28,0,10*ROW('Sanitation Data'!G103))="","",OFFSET('Sanitation Data'!$G$28,0,10*ROW('Sanitation Data'!G103)))</f>
        <v/>
      </c>
      <c r="DA109" s="400" t="str">
        <f ca="1">+IF(OFFSET('Sanitation Data'!$G$29,0,10*ROW('Sanitation Data'!G103))="","",OFFSET('Sanitation Data'!$G$29,0,10*ROW('Sanitation Data'!G103)))</f>
        <v/>
      </c>
      <c r="DB109" s="400" t="str">
        <f ca="1">+IF(OFFSET('Sanitation Data'!$G$30,0,10*ROW('Sanitation Data'!G103))="","",OFFSET('Sanitation Data'!$G$30,0,10*ROW('Sanitation Data'!G103)))</f>
        <v/>
      </c>
      <c r="DC109" s="400" t="str">
        <f ca="1">+IF(OFFSET('Sanitation Data'!$G$31,0,10*ROW('Sanitation Data'!G103))="","",OFFSET('Sanitation Data'!$G$31,0,10*ROW('Sanitation Data'!G103)))</f>
        <v/>
      </c>
      <c r="DD109" s="400" t="str">
        <f ca="1">+IF(OFFSET('Sanitation Data'!$G$32,0,10*ROW('Sanitation Data'!G103))="","",OFFSET('Sanitation Data'!$G$32,0,10*ROW('Sanitation Data'!G103)))</f>
        <v/>
      </c>
      <c r="DE109" s="400" t="str">
        <f ca="1">+IF(OFFSET('Sanitation Data'!$H$28,0,10*ROW('Sanitation Data'!H103))="","",OFFSET('Sanitation Data'!$H$28,0,10*ROW('Sanitation Data'!H103)))</f>
        <v/>
      </c>
      <c r="DF109" s="400" t="str">
        <f ca="1">+IF(OFFSET('Sanitation Data'!$H$29,0,10*ROW('Sanitation Data'!H103))="","",OFFSET('Sanitation Data'!$H$29,0,10*ROW('Sanitation Data'!H103)))</f>
        <v/>
      </c>
      <c r="DG109" s="400" t="str">
        <f ca="1">+IF(OFFSET('Sanitation Data'!$H$30,0,10*ROW('Sanitation Data'!H103))="","",OFFSET('Sanitation Data'!$H$30,0,10*ROW('Sanitation Data'!H103)))</f>
        <v/>
      </c>
      <c r="DH109" s="400" t="str">
        <f ca="1">+IF(OFFSET('Sanitation Data'!$H$31,0,10*ROW('Sanitation Data'!H103))="","",OFFSET('Sanitation Data'!$H$31,0,10*ROW('Sanitation Data'!H103)))</f>
        <v/>
      </c>
      <c r="DI109" s="400" t="str">
        <f ca="1">+IF(OFFSET('Sanitation Data'!$H$32,0,10*ROW('Sanitation Data'!H103))="","",OFFSET('Sanitation Data'!$H$32,0,10*ROW('Sanitation Data'!H103)))</f>
        <v/>
      </c>
      <c r="DJ109" s="400" t="str">
        <f ca="1">+IF(OFFSET('Sanitation Data'!$I$28,0,10*ROW('Sanitation Data'!I103))="","",OFFSET('Sanitation Data'!$I$28,0,10*ROW('Sanitation Data'!I103)))</f>
        <v/>
      </c>
      <c r="DK109" s="400" t="str">
        <f ca="1">+IF(OFFSET('Sanitation Data'!$I$29,0,10*ROW('Sanitation Data'!I103))="","",OFFSET('Sanitation Data'!$I$29,0,10*ROW('Sanitation Data'!I103)))</f>
        <v/>
      </c>
      <c r="DL109" s="400" t="str">
        <f ca="1">+IF(OFFSET('Sanitation Data'!$I$30,0,10*ROW('Sanitation Data'!I103))="","",OFFSET('Sanitation Data'!$I$30,0,10*ROW('Sanitation Data'!I103)))</f>
        <v/>
      </c>
      <c r="DM109" s="400" t="str">
        <f ca="1">+IF(OFFSET('Sanitation Data'!$I$31,0,10*ROW('Sanitation Data'!I103))="","",OFFSET('Sanitation Data'!$I$31,0,10*ROW('Sanitation Data'!I103)))</f>
        <v/>
      </c>
      <c r="DN109" s="400" t="str">
        <f ca="1">+IF(OFFSET('Sanitation Data'!$I$32,0,10*ROW('Sanitation Data'!I103))="","",OFFSET('Sanitation Data'!$I$32,0,10*ROW('Sanitation Data'!I103)))</f>
        <v/>
      </c>
      <c r="DO109" s="400" t="str">
        <f ca="1">+IF(OFFSET('Hygiene Data'!$D$11,0,10*ROW('Hygiene Data'!D103))="","",OFFSET('Hygiene Data'!$D$11,0,10*ROW('Hygiene Data'!D103)))</f>
        <v/>
      </c>
      <c r="DP109" s="400" t="str">
        <f ca="1">+IF(OFFSET('Hygiene Data'!$D$12,0,10*ROW('Hygiene Data'!D103))="","",OFFSET('Hygiene Data'!$D$12,0,10*ROW('Hygiene Data'!D103)))</f>
        <v/>
      </c>
      <c r="DQ109" s="400" t="str">
        <f ca="1">+IF(OFFSET('Hygiene Data'!$D$13,0,10*ROW('Hygiene Data'!D103))="","",OFFSET('Hygiene Data'!$D$13,0,10*ROW('Hygiene Data'!D103)))</f>
        <v/>
      </c>
      <c r="DR109" s="400" t="str">
        <f ca="1">+IF(OFFSET('Hygiene Data'!$E$11,0,10*ROW('Hygiene Data'!E103))="","",OFFSET('Hygiene Data'!$E$11,0,10*ROW('Hygiene Data'!E103)))</f>
        <v/>
      </c>
      <c r="DS109" s="400" t="str">
        <f ca="1">+IF(OFFSET('Hygiene Data'!$E$12,0,10*ROW('Hygiene Data'!E103))="","",OFFSET('Hygiene Data'!$E$12,0,10*ROW('Hygiene Data'!E103)))</f>
        <v/>
      </c>
      <c r="DT109" s="400" t="str">
        <f ca="1">+IF(OFFSET('Hygiene Data'!$E$13,0,10*ROW('Hygiene Data'!E103))="","",OFFSET('Hygiene Data'!$E$13,0,10*ROW('Hygiene Data'!E103)))</f>
        <v/>
      </c>
      <c r="DU109" s="400" t="str">
        <f ca="1">+IF(OFFSET('Hygiene Data'!$F$11,0,10*ROW('Hygiene Data'!F103))="","",OFFSET('Hygiene Data'!$F$11,0,10*ROW('Hygiene Data'!F103)))</f>
        <v/>
      </c>
      <c r="DV109" s="400" t="str">
        <f ca="1">+IF(OFFSET('Hygiene Data'!$F$12,0,10*ROW('Hygiene Data'!F103))="","",OFFSET('Hygiene Data'!$F$12,0,10*ROW('Hygiene Data'!F103)))</f>
        <v/>
      </c>
      <c r="DW109" s="400" t="str">
        <f ca="1">+IF(OFFSET('Hygiene Data'!$F$13,0,10*ROW('Hygiene Data'!F103))="","",OFFSET('Hygiene Data'!$F$13,0,10*ROW('Hygiene Data'!F103)))</f>
        <v/>
      </c>
      <c r="DX109" s="400" t="str">
        <f ca="1">+IF(OFFSET('Hygiene Data'!$G$11,0,10*ROW('Hygiene Data'!G103))="","",OFFSET('Hygiene Data'!$G$11,0,10*ROW('Hygiene Data'!G103)))</f>
        <v/>
      </c>
      <c r="DY109" s="400" t="str">
        <f ca="1">+IF(OFFSET('Hygiene Data'!$G$12,0,10*ROW('Hygiene Data'!G103))="","",OFFSET('Hygiene Data'!$G$12,0,10*ROW('Hygiene Data'!G103)))</f>
        <v/>
      </c>
      <c r="DZ109" s="400" t="str">
        <f ca="1">+IF(OFFSET('Hygiene Data'!$G$13,0,10*ROW('Hygiene Data'!G103))="","",OFFSET('Hygiene Data'!$G$13,0,10*ROW('Hygiene Data'!G103)))</f>
        <v/>
      </c>
      <c r="EA109" s="400" t="str">
        <f ca="1">+IF(OFFSET('Hygiene Data'!$H$11,0,10*ROW('Hygiene Data'!H103))="","",OFFSET('Hygiene Data'!$H$11,0,10*ROW('Hygiene Data'!H103)))</f>
        <v/>
      </c>
      <c r="EB109" s="400" t="str">
        <f ca="1">+IF(OFFSET('Hygiene Data'!$H$12,0,10*ROW('Hygiene Data'!H103))="","",OFFSET('Hygiene Data'!$H$12,0,10*ROW('Hygiene Data'!H103)))</f>
        <v/>
      </c>
      <c r="EC109" s="400" t="str">
        <f ca="1">+IF(OFFSET('Hygiene Data'!$H$13,0,10*ROW('Hygiene Data'!H103))="","",OFFSET('Hygiene Data'!$H$13,0,10*ROW('Hygiene Data'!H103)))</f>
        <v/>
      </c>
      <c r="ED109" s="400" t="str">
        <f ca="1">+IF(OFFSET('Hygiene Data'!$I$11,0,10*ROW('Hygiene Data'!I103))="","",OFFSET('Hygiene Data'!$I$11,0,10*ROW('Hygiene Data'!I103)))</f>
        <v/>
      </c>
      <c r="EE109" s="400" t="str">
        <f ca="1">+IF(OFFSET('Hygiene Data'!$I$12,0,10*ROW('Hygiene Data'!I103))="","",OFFSET('Hygiene Data'!$I$12,0,10*ROW('Hygiene Data'!I103)))</f>
        <v/>
      </c>
      <c r="EF109" s="400" t="str">
        <f ca="1">+IF(OFFSET('Hygiene Data'!$I$13,0,10*ROW('Hygiene Data'!I103))="","",OFFSET('Hygiene Data'!$I$13,0,10*ROW('Hygiene Data'!I103)))</f>
        <v/>
      </c>
    </row>
    <row r="110" spans="1:136" x14ac:dyDescent="0.25">
      <c r="A110" s="509" t="str">
        <f ca="1">+IF(OFFSET('Water Data'!$B$2,0,10*ROW('Water Data'!E104))="","",OFFSET('Water Data'!$B$2,0,10*ROW('Water Data'!E104)))</f>
        <v/>
      </c>
      <c r="B110" s="50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36" t="str">
        <f t="shared" ca="1" si="1"/>
        <v/>
      </c>
      <c r="D110" s="53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3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3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3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3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3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3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3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3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3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3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3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3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3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3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3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3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3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3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3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3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3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3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3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3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3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3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3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3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3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3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3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3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3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3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3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3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3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3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3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3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3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3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3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3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3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3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3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3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1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3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3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3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3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3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3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3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3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3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3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3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3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3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3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3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3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400" t="str">
        <f ca="1">+IF(OFFSET('Water Data'!$D$27,0,10*ROW('Water Data'!D104))="","",OFFSET('Water Data'!$D$27,0,10*ROW('Water Data'!D104)))</f>
        <v/>
      </c>
      <c r="BT110" s="400" t="str">
        <f ca="1">+IF(OFFSET('Water Data'!$D$28,0,10*ROW('Water Data'!D104))="","",OFFSET('Water Data'!$D$28,0,10*ROW('Water Data'!D104)))</f>
        <v/>
      </c>
      <c r="BU110" s="400" t="str">
        <f ca="1">+IF(OFFSET('Water Data'!$D$29,0,10*ROW('Water Data'!D104))="","",OFFSET('Water Data'!$D$29,0,10*ROW('Water Data'!D104)))</f>
        <v/>
      </c>
      <c r="BV110" s="400" t="str">
        <f ca="1">+IF(OFFSET('Water Data'!$E$27,0,10*ROW('Water Data'!E104))="","",OFFSET('Water Data'!$E$27,0,10*ROW('Water Data'!E104)))</f>
        <v/>
      </c>
      <c r="BW110" s="400" t="str">
        <f ca="1">+IF(OFFSET('Water Data'!$E$28,0,10*ROW('Water Data'!E104))="","",OFFSET('Water Data'!$E$28,0,10*ROW('Water Data'!E104)))</f>
        <v/>
      </c>
      <c r="BX110" s="400" t="str">
        <f ca="1">+IF(OFFSET('Water Data'!$E$29,0,10*ROW('Water Data'!E104))="","",OFFSET('Water Data'!$E$29,0,10*ROW('Water Data'!E104)))</f>
        <v/>
      </c>
      <c r="BY110" s="400" t="str">
        <f ca="1">+IF(OFFSET('Water Data'!$F$27,0,10*ROW('Water Data'!F104))="","",OFFSET('Water Data'!$F$27,0,10*ROW('Water Data'!F104)))</f>
        <v/>
      </c>
      <c r="BZ110" s="400" t="str">
        <f ca="1">+IF(OFFSET('Water Data'!$F$28,0,10*ROW('Water Data'!F104))="","",OFFSET('Water Data'!$F$28,0,10*ROW('Water Data'!F104)))</f>
        <v/>
      </c>
      <c r="CA110" s="400" t="str">
        <f ca="1">+IF(OFFSET('Water Data'!$F$29,0,10*ROW('Water Data'!F104))="","",OFFSET('Water Data'!$F$29,0,10*ROW('Water Data'!F104)))</f>
        <v/>
      </c>
      <c r="CB110" s="400" t="str">
        <f ca="1">+IF(OFFSET('Water Data'!$G$27,0,10*ROW('Water Data'!G104))="","",OFFSET('Water Data'!$G$27,0,10*ROW('Water Data'!G104)))</f>
        <v/>
      </c>
      <c r="CC110" s="400" t="str">
        <f ca="1">+IF(OFFSET('Water Data'!$G$28,0,10*ROW('Water Data'!G104))="","",OFFSET('Water Data'!$G$28,0,10*ROW('Water Data'!G104)))</f>
        <v/>
      </c>
      <c r="CD110" s="400" t="str">
        <f ca="1">+IF(OFFSET('Water Data'!$G$29,0,10*ROW('Water Data'!G104))="","",OFFSET('Water Data'!$G$29,0,10*ROW('Water Data'!G104)))</f>
        <v/>
      </c>
      <c r="CE110" s="400" t="str">
        <f ca="1">+IF(OFFSET('Water Data'!$H$27,0,10*ROW('Water Data'!H104))="","",OFFSET('Water Data'!$H$27,0,10*ROW('Water Data'!H104)))</f>
        <v/>
      </c>
      <c r="CF110" s="400" t="str">
        <f ca="1">+IF(OFFSET('Water Data'!$H$28,0,10*ROW('Water Data'!H104))="","",OFFSET('Water Data'!$H$28,0,10*ROW('Water Data'!H104)))</f>
        <v/>
      </c>
      <c r="CG110" s="400" t="str">
        <f ca="1">+IF(OFFSET('Water Data'!$H$29,0,10*ROW('Water Data'!H104))="","",OFFSET('Water Data'!$H$29,0,10*ROW('Water Data'!H104)))</f>
        <v/>
      </c>
      <c r="CH110" s="400" t="str">
        <f ca="1">+IF(OFFSET('Water Data'!$I$27,0,10*ROW('Water Data'!I104))="","",OFFSET('Water Data'!$I$27,0,10*ROW('Water Data'!I104)))</f>
        <v/>
      </c>
      <c r="CI110" s="400" t="str">
        <f ca="1">+IF(OFFSET('Water Data'!$I$28,0,10*ROW('Water Data'!I104))="","",OFFSET('Water Data'!$I$28,0,10*ROW('Water Data'!I104)))</f>
        <v/>
      </c>
      <c r="CJ110" s="400" t="str">
        <f ca="1">+IF(OFFSET('Water Data'!$I$29,0,10*ROW('Water Data'!I104))="","",OFFSET('Water Data'!$I$29,0,10*ROW('Water Data'!I104)))</f>
        <v/>
      </c>
      <c r="CK110" s="400" t="str">
        <f ca="1">+IF(OFFSET('Sanitation Data'!$D$28,0,10*ROW('Sanitation Data'!D104))="","",OFFSET('Sanitation Data'!$D$28,0,10*ROW('Sanitation Data'!D104)))</f>
        <v/>
      </c>
      <c r="CL110" s="400" t="str">
        <f ca="1">+IF(OFFSET('Sanitation Data'!$D$29,0,10*ROW('Sanitation Data'!D104))="","",OFFSET('Sanitation Data'!$D$29,0,10*ROW('Sanitation Data'!D104)))</f>
        <v/>
      </c>
      <c r="CM110" s="400" t="str">
        <f ca="1">+IF(OFFSET('Sanitation Data'!$D$30,0,10*ROW('Sanitation Data'!D104))="","",OFFSET('Sanitation Data'!$D$30,0,10*ROW('Sanitation Data'!D104)))</f>
        <v/>
      </c>
      <c r="CN110" s="400" t="str">
        <f ca="1">+IF(OFFSET('Sanitation Data'!$D$31,0,10*ROW('Sanitation Data'!D104))="","",OFFSET('Sanitation Data'!$D$31,0,10*ROW('Sanitation Data'!D104)))</f>
        <v/>
      </c>
      <c r="CO110" s="400" t="str">
        <f ca="1">+IF(OFFSET('Sanitation Data'!$D$32,0,10*ROW('Sanitation Data'!D104))="","",OFFSET('Sanitation Data'!$D$32,0,10*ROW('Sanitation Data'!D104)))</f>
        <v/>
      </c>
      <c r="CP110" s="400" t="str">
        <f ca="1">+IF(OFFSET('Sanitation Data'!$E$28,0,10*ROW('Sanitation Data'!E104))="","",OFFSET('Sanitation Data'!$E$28,0,10*ROW('Sanitation Data'!E104)))</f>
        <v/>
      </c>
      <c r="CQ110" s="400" t="str">
        <f ca="1">+IF(OFFSET('Sanitation Data'!$E$29,0,10*ROW('Sanitation Data'!E104))="","",OFFSET('Sanitation Data'!$E$29,0,10*ROW('Sanitation Data'!E104)))</f>
        <v/>
      </c>
      <c r="CR110" s="400" t="str">
        <f ca="1">+IF(OFFSET('Sanitation Data'!$E$30,0,10*ROW('Sanitation Data'!E104))="","",OFFSET('Sanitation Data'!$E$30,0,10*ROW('Sanitation Data'!E104)))</f>
        <v/>
      </c>
      <c r="CS110" s="400" t="str">
        <f ca="1">+IF(OFFSET('Sanitation Data'!$E$31,0,10*ROW('Sanitation Data'!E104))="","",OFFSET('Sanitation Data'!$E$31,0,10*ROW('Sanitation Data'!E104)))</f>
        <v/>
      </c>
      <c r="CT110" s="400" t="str">
        <f ca="1">+IF(OFFSET('Sanitation Data'!$E$32,0,10*ROW('Sanitation Data'!E104))="","",OFFSET('Sanitation Data'!$E$32,0,10*ROW('Sanitation Data'!E104)))</f>
        <v/>
      </c>
      <c r="CU110" s="400" t="str">
        <f ca="1">+IF(OFFSET('Sanitation Data'!$F$28,0,10*ROW('Sanitation Data'!F104))="","",OFFSET('Sanitation Data'!$F$28,0,10*ROW('Sanitation Data'!F104)))</f>
        <v/>
      </c>
      <c r="CV110" s="400" t="str">
        <f ca="1">+IF(OFFSET('Sanitation Data'!$F$29,0,10*ROW('Sanitation Data'!F104))="","",OFFSET('Sanitation Data'!$F$29,0,10*ROW('Sanitation Data'!F104)))</f>
        <v/>
      </c>
      <c r="CW110" s="400" t="str">
        <f ca="1">+IF(OFFSET('Sanitation Data'!$F$30,0,10*ROW('Sanitation Data'!F104))="","",OFFSET('Sanitation Data'!$F$30,0,10*ROW('Sanitation Data'!F104)))</f>
        <v/>
      </c>
      <c r="CX110" s="400" t="str">
        <f ca="1">+IF(OFFSET('Sanitation Data'!$F$31,0,10*ROW('Sanitation Data'!F104))="","",OFFSET('Sanitation Data'!$F$31,0,10*ROW('Sanitation Data'!F104)))</f>
        <v/>
      </c>
      <c r="CY110" s="400" t="str">
        <f ca="1">+IF(OFFSET('Sanitation Data'!$F$32,0,10*ROW('Sanitation Data'!F104))="","",OFFSET('Sanitation Data'!$F$32,0,10*ROW('Sanitation Data'!F104)))</f>
        <v/>
      </c>
      <c r="CZ110" s="400" t="str">
        <f ca="1">+IF(OFFSET('Sanitation Data'!$G$28,0,10*ROW('Sanitation Data'!G104))="","",OFFSET('Sanitation Data'!$G$28,0,10*ROW('Sanitation Data'!G104)))</f>
        <v/>
      </c>
      <c r="DA110" s="400" t="str">
        <f ca="1">+IF(OFFSET('Sanitation Data'!$G$29,0,10*ROW('Sanitation Data'!G104))="","",OFFSET('Sanitation Data'!$G$29,0,10*ROW('Sanitation Data'!G104)))</f>
        <v/>
      </c>
      <c r="DB110" s="400" t="str">
        <f ca="1">+IF(OFFSET('Sanitation Data'!$G$30,0,10*ROW('Sanitation Data'!G104))="","",OFFSET('Sanitation Data'!$G$30,0,10*ROW('Sanitation Data'!G104)))</f>
        <v/>
      </c>
      <c r="DC110" s="400" t="str">
        <f ca="1">+IF(OFFSET('Sanitation Data'!$G$31,0,10*ROW('Sanitation Data'!G104))="","",OFFSET('Sanitation Data'!$G$31,0,10*ROW('Sanitation Data'!G104)))</f>
        <v/>
      </c>
      <c r="DD110" s="400" t="str">
        <f ca="1">+IF(OFFSET('Sanitation Data'!$G$32,0,10*ROW('Sanitation Data'!G104))="","",OFFSET('Sanitation Data'!$G$32,0,10*ROW('Sanitation Data'!G104)))</f>
        <v/>
      </c>
      <c r="DE110" s="400" t="str">
        <f ca="1">+IF(OFFSET('Sanitation Data'!$H$28,0,10*ROW('Sanitation Data'!H104))="","",OFFSET('Sanitation Data'!$H$28,0,10*ROW('Sanitation Data'!H104)))</f>
        <v/>
      </c>
      <c r="DF110" s="400" t="str">
        <f ca="1">+IF(OFFSET('Sanitation Data'!$H$29,0,10*ROW('Sanitation Data'!H104))="","",OFFSET('Sanitation Data'!$H$29,0,10*ROW('Sanitation Data'!H104)))</f>
        <v/>
      </c>
      <c r="DG110" s="400" t="str">
        <f ca="1">+IF(OFFSET('Sanitation Data'!$H$30,0,10*ROW('Sanitation Data'!H104))="","",OFFSET('Sanitation Data'!$H$30,0,10*ROW('Sanitation Data'!H104)))</f>
        <v/>
      </c>
      <c r="DH110" s="400" t="str">
        <f ca="1">+IF(OFFSET('Sanitation Data'!$H$31,0,10*ROW('Sanitation Data'!H104))="","",OFFSET('Sanitation Data'!$H$31,0,10*ROW('Sanitation Data'!H104)))</f>
        <v/>
      </c>
      <c r="DI110" s="400" t="str">
        <f ca="1">+IF(OFFSET('Sanitation Data'!$H$32,0,10*ROW('Sanitation Data'!H104))="","",OFFSET('Sanitation Data'!$H$32,0,10*ROW('Sanitation Data'!H104)))</f>
        <v/>
      </c>
      <c r="DJ110" s="400" t="str">
        <f ca="1">+IF(OFFSET('Sanitation Data'!$I$28,0,10*ROW('Sanitation Data'!I104))="","",OFFSET('Sanitation Data'!$I$28,0,10*ROW('Sanitation Data'!I104)))</f>
        <v/>
      </c>
      <c r="DK110" s="400" t="str">
        <f ca="1">+IF(OFFSET('Sanitation Data'!$I$29,0,10*ROW('Sanitation Data'!I104))="","",OFFSET('Sanitation Data'!$I$29,0,10*ROW('Sanitation Data'!I104)))</f>
        <v/>
      </c>
      <c r="DL110" s="400" t="str">
        <f ca="1">+IF(OFFSET('Sanitation Data'!$I$30,0,10*ROW('Sanitation Data'!I104))="","",OFFSET('Sanitation Data'!$I$30,0,10*ROW('Sanitation Data'!I104)))</f>
        <v/>
      </c>
      <c r="DM110" s="400" t="str">
        <f ca="1">+IF(OFFSET('Sanitation Data'!$I$31,0,10*ROW('Sanitation Data'!I104))="","",OFFSET('Sanitation Data'!$I$31,0,10*ROW('Sanitation Data'!I104)))</f>
        <v/>
      </c>
      <c r="DN110" s="400" t="str">
        <f ca="1">+IF(OFFSET('Sanitation Data'!$I$32,0,10*ROW('Sanitation Data'!I104))="","",OFFSET('Sanitation Data'!$I$32,0,10*ROW('Sanitation Data'!I104)))</f>
        <v/>
      </c>
      <c r="DO110" s="400" t="str">
        <f ca="1">+IF(OFFSET('Hygiene Data'!$D$11,0,10*ROW('Hygiene Data'!D104))="","",OFFSET('Hygiene Data'!$D$11,0,10*ROW('Hygiene Data'!D104)))</f>
        <v/>
      </c>
      <c r="DP110" s="400" t="str">
        <f ca="1">+IF(OFFSET('Hygiene Data'!$D$12,0,10*ROW('Hygiene Data'!D104))="","",OFFSET('Hygiene Data'!$D$12,0,10*ROW('Hygiene Data'!D104)))</f>
        <v/>
      </c>
      <c r="DQ110" s="400" t="str">
        <f ca="1">+IF(OFFSET('Hygiene Data'!$D$13,0,10*ROW('Hygiene Data'!D104))="","",OFFSET('Hygiene Data'!$D$13,0,10*ROW('Hygiene Data'!D104)))</f>
        <v/>
      </c>
      <c r="DR110" s="400" t="str">
        <f ca="1">+IF(OFFSET('Hygiene Data'!$E$11,0,10*ROW('Hygiene Data'!E104))="","",OFFSET('Hygiene Data'!$E$11,0,10*ROW('Hygiene Data'!E104)))</f>
        <v/>
      </c>
      <c r="DS110" s="400" t="str">
        <f ca="1">+IF(OFFSET('Hygiene Data'!$E$12,0,10*ROW('Hygiene Data'!E104))="","",OFFSET('Hygiene Data'!$E$12,0,10*ROW('Hygiene Data'!E104)))</f>
        <v/>
      </c>
      <c r="DT110" s="400" t="str">
        <f ca="1">+IF(OFFSET('Hygiene Data'!$E$13,0,10*ROW('Hygiene Data'!E104))="","",OFFSET('Hygiene Data'!$E$13,0,10*ROW('Hygiene Data'!E104)))</f>
        <v/>
      </c>
      <c r="DU110" s="400" t="str">
        <f ca="1">+IF(OFFSET('Hygiene Data'!$F$11,0,10*ROW('Hygiene Data'!F104))="","",OFFSET('Hygiene Data'!$F$11,0,10*ROW('Hygiene Data'!F104)))</f>
        <v/>
      </c>
      <c r="DV110" s="400" t="str">
        <f ca="1">+IF(OFFSET('Hygiene Data'!$F$12,0,10*ROW('Hygiene Data'!F104))="","",OFFSET('Hygiene Data'!$F$12,0,10*ROW('Hygiene Data'!F104)))</f>
        <v/>
      </c>
      <c r="DW110" s="400" t="str">
        <f ca="1">+IF(OFFSET('Hygiene Data'!$F$13,0,10*ROW('Hygiene Data'!F104))="","",OFFSET('Hygiene Data'!$F$13,0,10*ROW('Hygiene Data'!F104)))</f>
        <v/>
      </c>
      <c r="DX110" s="400" t="str">
        <f ca="1">+IF(OFFSET('Hygiene Data'!$G$11,0,10*ROW('Hygiene Data'!G104))="","",OFFSET('Hygiene Data'!$G$11,0,10*ROW('Hygiene Data'!G104)))</f>
        <v/>
      </c>
      <c r="DY110" s="400" t="str">
        <f ca="1">+IF(OFFSET('Hygiene Data'!$G$12,0,10*ROW('Hygiene Data'!G104))="","",OFFSET('Hygiene Data'!$G$12,0,10*ROW('Hygiene Data'!G104)))</f>
        <v/>
      </c>
      <c r="DZ110" s="400" t="str">
        <f ca="1">+IF(OFFSET('Hygiene Data'!$G$13,0,10*ROW('Hygiene Data'!G104))="","",OFFSET('Hygiene Data'!$G$13,0,10*ROW('Hygiene Data'!G104)))</f>
        <v/>
      </c>
      <c r="EA110" s="400" t="str">
        <f ca="1">+IF(OFFSET('Hygiene Data'!$H$11,0,10*ROW('Hygiene Data'!H104))="","",OFFSET('Hygiene Data'!$H$11,0,10*ROW('Hygiene Data'!H104)))</f>
        <v/>
      </c>
      <c r="EB110" s="400" t="str">
        <f ca="1">+IF(OFFSET('Hygiene Data'!$H$12,0,10*ROW('Hygiene Data'!H104))="","",OFFSET('Hygiene Data'!$H$12,0,10*ROW('Hygiene Data'!H104)))</f>
        <v/>
      </c>
      <c r="EC110" s="400" t="str">
        <f ca="1">+IF(OFFSET('Hygiene Data'!$H$13,0,10*ROW('Hygiene Data'!H104))="","",OFFSET('Hygiene Data'!$H$13,0,10*ROW('Hygiene Data'!H104)))</f>
        <v/>
      </c>
      <c r="ED110" s="400" t="str">
        <f ca="1">+IF(OFFSET('Hygiene Data'!$I$11,0,10*ROW('Hygiene Data'!I104))="","",OFFSET('Hygiene Data'!$I$11,0,10*ROW('Hygiene Data'!I104)))</f>
        <v/>
      </c>
      <c r="EE110" s="400" t="str">
        <f ca="1">+IF(OFFSET('Hygiene Data'!$I$12,0,10*ROW('Hygiene Data'!I104))="","",OFFSET('Hygiene Data'!$I$12,0,10*ROW('Hygiene Data'!I104)))</f>
        <v/>
      </c>
      <c r="EF110" s="400" t="str">
        <f ca="1">+IF(OFFSET('Hygiene Data'!$I$13,0,10*ROW('Hygiene Data'!I104))="","",OFFSET('Hygiene Data'!$I$13,0,10*ROW('Hygiene Data'!I104)))</f>
        <v/>
      </c>
    </row>
    <row r="111" spans="1:136" x14ac:dyDescent="0.25">
      <c r="A111" s="509" t="str">
        <f ca="1">+IF(OFFSET('Water Data'!$B$2,0,10*ROW('Water Data'!E105))="","",OFFSET('Water Data'!$B$2,0,10*ROW('Water Data'!E105)))</f>
        <v/>
      </c>
      <c r="B111" s="50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36" t="str">
        <f t="shared" ca="1" si="1"/>
        <v/>
      </c>
      <c r="D111" s="53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3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3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3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3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3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3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3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3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3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3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3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3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3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3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3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3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3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3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3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3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3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3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3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3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3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3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3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3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3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3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3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3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3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3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3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3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3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3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3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3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3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3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3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3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3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3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3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3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1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3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3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3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3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3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3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3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3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3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3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3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3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3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3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3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3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400" t="str">
        <f ca="1">+IF(OFFSET('Water Data'!$D$27,0,10*ROW('Water Data'!D105))="","",OFFSET('Water Data'!$D$27,0,10*ROW('Water Data'!D105)))</f>
        <v/>
      </c>
      <c r="BT111" s="400" t="str">
        <f ca="1">+IF(OFFSET('Water Data'!$D$28,0,10*ROW('Water Data'!D105))="","",OFFSET('Water Data'!$D$28,0,10*ROW('Water Data'!D105)))</f>
        <v/>
      </c>
      <c r="BU111" s="400" t="str">
        <f ca="1">+IF(OFFSET('Water Data'!$D$29,0,10*ROW('Water Data'!D105))="","",OFFSET('Water Data'!$D$29,0,10*ROW('Water Data'!D105)))</f>
        <v/>
      </c>
      <c r="BV111" s="400" t="str">
        <f ca="1">+IF(OFFSET('Water Data'!$E$27,0,10*ROW('Water Data'!E105))="","",OFFSET('Water Data'!$E$27,0,10*ROW('Water Data'!E105)))</f>
        <v/>
      </c>
      <c r="BW111" s="400" t="str">
        <f ca="1">+IF(OFFSET('Water Data'!$E$28,0,10*ROW('Water Data'!E105))="","",OFFSET('Water Data'!$E$28,0,10*ROW('Water Data'!E105)))</f>
        <v/>
      </c>
      <c r="BX111" s="400" t="str">
        <f ca="1">+IF(OFFSET('Water Data'!$E$29,0,10*ROW('Water Data'!E105))="","",OFFSET('Water Data'!$E$29,0,10*ROW('Water Data'!E105)))</f>
        <v/>
      </c>
      <c r="BY111" s="400" t="str">
        <f ca="1">+IF(OFFSET('Water Data'!$F$27,0,10*ROW('Water Data'!F105))="","",OFFSET('Water Data'!$F$27,0,10*ROW('Water Data'!F105)))</f>
        <v/>
      </c>
      <c r="BZ111" s="400" t="str">
        <f ca="1">+IF(OFFSET('Water Data'!$F$28,0,10*ROW('Water Data'!F105))="","",OFFSET('Water Data'!$F$28,0,10*ROW('Water Data'!F105)))</f>
        <v/>
      </c>
      <c r="CA111" s="400" t="str">
        <f ca="1">+IF(OFFSET('Water Data'!$F$29,0,10*ROW('Water Data'!F105))="","",OFFSET('Water Data'!$F$29,0,10*ROW('Water Data'!F105)))</f>
        <v/>
      </c>
      <c r="CB111" s="400" t="str">
        <f ca="1">+IF(OFFSET('Water Data'!$G$27,0,10*ROW('Water Data'!G105))="","",OFFSET('Water Data'!$G$27,0,10*ROW('Water Data'!G105)))</f>
        <v/>
      </c>
      <c r="CC111" s="400" t="str">
        <f ca="1">+IF(OFFSET('Water Data'!$G$28,0,10*ROW('Water Data'!G105))="","",OFFSET('Water Data'!$G$28,0,10*ROW('Water Data'!G105)))</f>
        <v/>
      </c>
      <c r="CD111" s="400" t="str">
        <f ca="1">+IF(OFFSET('Water Data'!$G$29,0,10*ROW('Water Data'!G105))="","",OFFSET('Water Data'!$G$29,0,10*ROW('Water Data'!G105)))</f>
        <v/>
      </c>
      <c r="CE111" s="400" t="str">
        <f ca="1">+IF(OFFSET('Water Data'!$H$27,0,10*ROW('Water Data'!H105))="","",OFFSET('Water Data'!$H$27,0,10*ROW('Water Data'!H105)))</f>
        <v/>
      </c>
      <c r="CF111" s="400" t="str">
        <f ca="1">+IF(OFFSET('Water Data'!$H$28,0,10*ROW('Water Data'!H105))="","",OFFSET('Water Data'!$H$28,0,10*ROW('Water Data'!H105)))</f>
        <v/>
      </c>
      <c r="CG111" s="400" t="str">
        <f ca="1">+IF(OFFSET('Water Data'!$H$29,0,10*ROW('Water Data'!H105))="","",OFFSET('Water Data'!$H$29,0,10*ROW('Water Data'!H105)))</f>
        <v/>
      </c>
      <c r="CH111" s="400" t="str">
        <f ca="1">+IF(OFFSET('Water Data'!$I$27,0,10*ROW('Water Data'!I105))="","",OFFSET('Water Data'!$I$27,0,10*ROW('Water Data'!I105)))</f>
        <v/>
      </c>
      <c r="CI111" s="400" t="str">
        <f ca="1">+IF(OFFSET('Water Data'!$I$28,0,10*ROW('Water Data'!I105))="","",OFFSET('Water Data'!$I$28,0,10*ROW('Water Data'!I105)))</f>
        <v/>
      </c>
      <c r="CJ111" s="400" t="str">
        <f ca="1">+IF(OFFSET('Water Data'!$I$29,0,10*ROW('Water Data'!I105))="","",OFFSET('Water Data'!$I$29,0,10*ROW('Water Data'!I105)))</f>
        <v/>
      </c>
      <c r="CK111" s="400" t="str">
        <f ca="1">+IF(OFFSET('Sanitation Data'!$D$28,0,10*ROW('Sanitation Data'!D105))="","",OFFSET('Sanitation Data'!$D$28,0,10*ROW('Sanitation Data'!D105)))</f>
        <v/>
      </c>
      <c r="CL111" s="400" t="str">
        <f ca="1">+IF(OFFSET('Sanitation Data'!$D$29,0,10*ROW('Sanitation Data'!D105))="","",OFFSET('Sanitation Data'!$D$29,0,10*ROW('Sanitation Data'!D105)))</f>
        <v/>
      </c>
      <c r="CM111" s="400" t="str">
        <f ca="1">+IF(OFFSET('Sanitation Data'!$D$30,0,10*ROW('Sanitation Data'!D105))="","",OFFSET('Sanitation Data'!$D$30,0,10*ROW('Sanitation Data'!D105)))</f>
        <v/>
      </c>
      <c r="CN111" s="400" t="str">
        <f ca="1">+IF(OFFSET('Sanitation Data'!$D$31,0,10*ROW('Sanitation Data'!D105))="","",OFFSET('Sanitation Data'!$D$31,0,10*ROW('Sanitation Data'!D105)))</f>
        <v/>
      </c>
      <c r="CO111" s="400" t="str">
        <f ca="1">+IF(OFFSET('Sanitation Data'!$D$32,0,10*ROW('Sanitation Data'!D105))="","",OFFSET('Sanitation Data'!$D$32,0,10*ROW('Sanitation Data'!D105)))</f>
        <v/>
      </c>
      <c r="CP111" s="400" t="str">
        <f ca="1">+IF(OFFSET('Sanitation Data'!$E$28,0,10*ROW('Sanitation Data'!E105))="","",OFFSET('Sanitation Data'!$E$28,0,10*ROW('Sanitation Data'!E105)))</f>
        <v/>
      </c>
      <c r="CQ111" s="400" t="str">
        <f ca="1">+IF(OFFSET('Sanitation Data'!$E$29,0,10*ROW('Sanitation Data'!E105))="","",OFFSET('Sanitation Data'!$E$29,0,10*ROW('Sanitation Data'!E105)))</f>
        <v/>
      </c>
      <c r="CR111" s="400" t="str">
        <f ca="1">+IF(OFFSET('Sanitation Data'!$E$30,0,10*ROW('Sanitation Data'!E105))="","",OFFSET('Sanitation Data'!$E$30,0,10*ROW('Sanitation Data'!E105)))</f>
        <v/>
      </c>
      <c r="CS111" s="400" t="str">
        <f ca="1">+IF(OFFSET('Sanitation Data'!$E$31,0,10*ROW('Sanitation Data'!E105))="","",OFFSET('Sanitation Data'!$E$31,0,10*ROW('Sanitation Data'!E105)))</f>
        <v/>
      </c>
      <c r="CT111" s="400" t="str">
        <f ca="1">+IF(OFFSET('Sanitation Data'!$E$32,0,10*ROW('Sanitation Data'!E105))="","",OFFSET('Sanitation Data'!$E$32,0,10*ROW('Sanitation Data'!E105)))</f>
        <v/>
      </c>
      <c r="CU111" s="400" t="str">
        <f ca="1">+IF(OFFSET('Sanitation Data'!$F$28,0,10*ROW('Sanitation Data'!F105))="","",OFFSET('Sanitation Data'!$F$28,0,10*ROW('Sanitation Data'!F105)))</f>
        <v/>
      </c>
      <c r="CV111" s="400" t="str">
        <f ca="1">+IF(OFFSET('Sanitation Data'!$F$29,0,10*ROW('Sanitation Data'!F105))="","",OFFSET('Sanitation Data'!$F$29,0,10*ROW('Sanitation Data'!F105)))</f>
        <v/>
      </c>
      <c r="CW111" s="400" t="str">
        <f ca="1">+IF(OFFSET('Sanitation Data'!$F$30,0,10*ROW('Sanitation Data'!F105))="","",OFFSET('Sanitation Data'!$F$30,0,10*ROW('Sanitation Data'!F105)))</f>
        <v/>
      </c>
      <c r="CX111" s="400" t="str">
        <f ca="1">+IF(OFFSET('Sanitation Data'!$F$31,0,10*ROW('Sanitation Data'!F105))="","",OFFSET('Sanitation Data'!$F$31,0,10*ROW('Sanitation Data'!F105)))</f>
        <v/>
      </c>
      <c r="CY111" s="400" t="str">
        <f ca="1">+IF(OFFSET('Sanitation Data'!$F$32,0,10*ROW('Sanitation Data'!F105))="","",OFFSET('Sanitation Data'!$F$32,0,10*ROW('Sanitation Data'!F105)))</f>
        <v/>
      </c>
      <c r="CZ111" s="400" t="str">
        <f ca="1">+IF(OFFSET('Sanitation Data'!$G$28,0,10*ROW('Sanitation Data'!G105))="","",OFFSET('Sanitation Data'!$G$28,0,10*ROW('Sanitation Data'!G105)))</f>
        <v/>
      </c>
      <c r="DA111" s="400" t="str">
        <f ca="1">+IF(OFFSET('Sanitation Data'!$G$29,0,10*ROW('Sanitation Data'!G105))="","",OFFSET('Sanitation Data'!$G$29,0,10*ROW('Sanitation Data'!G105)))</f>
        <v/>
      </c>
      <c r="DB111" s="400" t="str">
        <f ca="1">+IF(OFFSET('Sanitation Data'!$G$30,0,10*ROW('Sanitation Data'!G105))="","",OFFSET('Sanitation Data'!$G$30,0,10*ROW('Sanitation Data'!G105)))</f>
        <v/>
      </c>
      <c r="DC111" s="400" t="str">
        <f ca="1">+IF(OFFSET('Sanitation Data'!$G$31,0,10*ROW('Sanitation Data'!G105))="","",OFFSET('Sanitation Data'!$G$31,0,10*ROW('Sanitation Data'!G105)))</f>
        <v/>
      </c>
      <c r="DD111" s="400" t="str">
        <f ca="1">+IF(OFFSET('Sanitation Data'!$G$32,0,10*ROW('Sanitation Data'!G105))="","",OFFSET('Sanitation Data'!$G$32,0,10*ROW('Sanitation Data'!G105)))</f>
        <v/>
      </c>
      <c r="DE111" s="400" t="str">
        <f ca="1">+IF(OFFSET('Sanitation Data'!$H$28,0,10*ROW('Sanitation Data'!H105))="","",OFFSET('Sanitation Data'!$H$28,0,10*ROW('Sanitation Data'!H105)))</f>
        <v/>
      </c>
      <c r="DF111" s="400" t="str">
        <f ca="1">+IF(OFFSET('Sanitation Data'!$H$29,0,10*ROW('Sanitation Data'!H105))="","",OFFSET('Sanitation Data'!$H$29,0,10*ROW('Sanitation Data'!H105)))</f>
        <v/>
      </c>
      <c r="DG111" s="400" t="str">
        <f ca="1">+IF(OFFSET('Sanitation Data'!$H$30,0,10*ROW('Sanitation Data'!H105))="","",OFFSET('Sanitation Data'!$H$30,0,10*ROW('Sanitation Data'!H105)))</f>
        <v/>
      </c>
      <c r="DH111" s="400" t="str">
        <f ca="1">+IF(OFFSET('Sanitation Data'!$H$31,0,10*ROW('Sanitation Data'!H105))="","",OFFSET('Sanitation Data'!$H$31,0,10*ROW('Sanitation Data'!H105)))</f>
        <v/>
      </c>
      <c r="DI111" s="400" t="str">
        <f ca="1">+IF(OFFSET('Sanitation Data'!$H$32,0,10*ROW('Sanitation Data'!H105))="","",OFFSET('Sanitation Data'!$H$32,0,10*ROW('Sanitation Data'!H105)))</f>
        <v/>
      </c>
      <c r="DJ111" s="400" t="str">
        <f ca="1">+IF(OFFSET('Sanitation Data'!$I$28,0,10*ROW('Sanitation Data'!I105))="","",OFFSET('Sanitation Data'!$I$28,0,10*ROW('Sanitation Data'!I105)))</f>
        <v/>
      </c>
      <c r="DK111" s="400" t="str">
        <f ca="1">+IF(OFFSET('Sanitation Data'!$I$29,0,10*ROW('Sanitation Data'!I105))="","",OFFSET('Sanitation Data'!$I$29,0,10*ROW('Sanitation Data'!I105)))</f>
        <v/>
      </c>
      <c r="DL111" s="400" t="str">
        <f ca="1">+IF(OFFSET('Sanitation Data'!$I$30,0,10*ROW('Sanitation Data'!I105))="","",OFFSET('Sanitation Data'!$I$30,0,10*ROW('Sanitation Data'!I105)))</f>
        <v/>
      </c>
      <c r="DM111" s="400" t="str">
        <f ca="1">+IF(OFFSET('Sanitation Data'!$I$31,0,10*ROW('Sanitation Data'!I105))="","",OFFSET('Sanitation Data'!$I$31,0,10*ROW('Sanitation Data'!I105)))</f>
        <v/>
      </c>
      <c r="DN111" s="400" t="str">
        <f ca="1">+IF(OFFSET('Sanitation Data'!$I$32,0,10*ROW('Sanitation Data'!I105))="","",OFFSET('Sanitation Data'!$I$32,0,10*ROW('Sanitation Data'!I105)))</f>
        <v/>
      </c>
      <c r="DO111" s="400" t="str">
        <f ca="1">+IF(OFFSET('Hygiene Data'!$D$11,0,10*ROW('Hygiene Data'!D105))="","",OFFSET('Hygiene Data'!$D$11,0,10*ROW('Hygiene Data'!D105)))</f>
        <v/>
      </c>
      <c r="DP111" s="400" t="str">
        <f ca="1">+IF(OFFSET('Hygiene Data'!$D$12,0,10*ROW('Hygiene Data'!D105))="","",OFFSET('Hygiene Data'!$D$12,0,10*ROW('Hygiene Data'!D105)))</f>
        <v/>
      </c>
      <c r="DQ111" s="400" t="str">
        <f ca="1">+IF(OFFSET('Hygiene Data'!$D$13,0,10*ROW('Hygiene Data'!D105))="","",OFFSET('Hygiene Data'!$D$13,0,10*ROW('Hygiene Data'!D105)))</f>
        <v/>
      </c>
      <c r="DR111" s="400" t="str">
        <f ca="1">+IF(OFFSET('Hygiene Data'!$E$11,0,10*ROW('Hygiene Data'!E105))="","",OFFSET('Hygiene Data'!$E$11,0,10*ROW('Hygiene Data'!E105)))</f>
        <v/>
      </c>
      <c r="DS111" s="400" t="str">
        <f ca="1">+IF(OFFSET('Hygiene Data'!$E$12,0,10*ROW('Hygiene Data'!E105))="","",OFFSET('Hygiene Data'!$E$12,0,10*ROW('Hygiene Data'!E105)))</f>
        <v/>
      </c>
      <c r="DT111" s="400" t="str">
        <f ca="1">+IF(OFFSET('Hygiene Data'!$E$13,0,10*ROW('Hygiene Data'!E105))="","",OFFSET('Hygiene Data'!$E$13,0,10*ROW('Hygiene Data'!E105)))</f>
        <v/>
      </c>
      <c r="DU111" s="400" t="str">
        <f ca="1">+IF(OFFSET('Hygiene Data'!$F$11,0,10*ROW('Hygiene Data'!F105))="","",OFFSET('Hygiene Data'!$F$11,0,10*ROW('Hygiene Data'!F105)))</f>
        <v/>
      </c>
      <c r="DV111" s="400" t="str">
        <f ca="1">+IF(OFFSET('Hygiene Data'!$F$12,0,10*ROW('Hygiene Data'!F105))="","",OFFSET('Hygiene Data'!$F$12,0,10*ROW('Hygiene Data'!F105)))</f>
        <v/>
      </c>
      <c r="DW111" s="400" t="str">
        <f ca="1">+IF(OFFSET('Hygiene Data'!$F$13,0,10*ROW('Hygiene Data'!F105))="","",OFFSET('Hygiene Data'!$F$13,0,10*ROW('Hygiene Data'!F105)))</f>
        <v/>
      </c>
      <c r="DX111" s="400" t="str">
        <f ca="1">+IF(OFFSET('Hygiene Data'!$G$11,0,10*ROW('Hygiene Data'!G105))="","",OFFSET('Hygiene Data'!$G$11,0,10*ROW('Hygiene Data'!G105)))</f>
        <v/>
      </c>
      <c r="DY111" s="400" t="str">
        <f ca="1">+IF(OFFSET('Hygiene Data'!$G$12,0,10*ROW('Hygiene Data'!G105))="","",OFFSET('Hygiene Data'!$G$12,0,10*ROW('Hygiene Data'!G105)))</f>
        <v/>
      </c>
      <c r="DZ111" s="400" t="str">
        <f ca="1">+IF(OFFSET('Hygiene Data'!$G$13,0,10*ROW('Hygiene Data'!G105))="","",OFFSET('Hygiene Data'!$G$13,0,10*ROW('Hygiene Data'!G105)))</f>
        <v/>
      </c>
      <c r="EA111" s="400" t="str">
        <f ca="1">+IF(OFFSET('Hygiene Data'!$H$11,0,10*ROW('Hygiene Data'!H105))="","",OFFSET('Hygiene Data'!$H$11,0,10*ROW('Hygiene Data'!H105)))</f>
        <v/>
      </c>
      <c r="EB111" s="400" t="str">
        <f ca="1">+IF(OFFSET('Hygiene Data'!$H$12,0,10*ROW('Hygiene Data'!H105))="","",OFFSET('Hygiene Data'!$H$12,0,10*ROW('Hygiene Data'!H105)))</f>
        <v/>
      </c>
      <c r="EC111" s="400" t="str">
        <f ca="1">+IF(OFFSET('Hygiene Data'!$H$13,0,10*ROW('Hygiene Data'!H105))="","",OFFSET('Hygiene Data'!$H$13,0,10*ROW('Hygiene Data'!H105)))</f>
        <v/>
      </c>
      <c r="ED111" s="400" t="str">
        <f ca="1">+IF(OFFSET('Hygiene Data'!$I$11,0,10*ROW('Hygiene Data'!I105))="","",OFFSET('Hygiene Data'!$I$11,0,10*ROW('Hygiene Data'!I105)))</f>
        <v/>
      </c>
      <c r="EE111" s="400" t="str">
        <f ca="1">+IF(OFFSET('Hygiene Data'!$I$12,0,10*ROW('Hygiene Data'!I105))="","",OFFSET('Hygiene Data'!$I$12,0,10*ROW('Hygiene Data'!I105)))</f>
        <v/>
      </c>
      <c r="EF111" s="400" t="str">
        <f ca="1">+IF(OFFSET('Hygiene Data'!$I$13,0,10*ROW('Hygiene Data'!I105))="","",OFFSET('Hygiene Data'!$I$13,0,10*ROW('Hygiene Data'!I105)))</f>
        <v/>
      </c>
    </row>
    <row r="112" spans="1:136" x14ac:dyDescent="0.25">
      <c r="A112" s="509" t="str">
        <f ca="1">+IF(OFFSET('Water Data'!$B$2,0,10*ROW('Water Data'!E106))="","",OFFSET('Water Data'!$B$2,0,10*ROW('Water Data'!E106)))</f>
        <v/>
      </c>
      <c r="B112" s="50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36" t="str">
        <f t="shared" ca="1" si="1"/>
        <v/>
      </c>
      <c r="D112" s="53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3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3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3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3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3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3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3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3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3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3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3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3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3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3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3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3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3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3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3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3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3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3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3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3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3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3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3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3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3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3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3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3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3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3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3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3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3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3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3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3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3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3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3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3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3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3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3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3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1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3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3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3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3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3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3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3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3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3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3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3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3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3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3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3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3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400" t="str">
        <f ca="1">+IF(OFFSET('Water Data'!$D$27,0,10*ROW('Water Data'!D106))="","",OFFSET('Water Data'!$D$27,0,10*ROW('Water Data'!D106)))</f>
        <v/>
      </c>
      <c r="BT112" s="400" t="str">
        <f ca="1">+IF(OFFSET('Water Data'!$D$28,0,10*ROW('Water Data'!D106))="","",OFFSET('Water Data'!$D$28,0,10*ROW('Water Data'!D106)))</f>
        <v/>
      </c>
      <c r="BU112" s="400" t="str">
        <f ca="1">+IF(OFFSET('Water Data'!$D$29,0,10*ROW('Water Data'!D106))="","",OFFSET('Water Data'!$D$29,0,10*ROW('Water Data'!D106)))</f>
        <v/>
      </c>
      <c r="BV112" s="400" t="str">
        <f ca="1">+IF(OFFSET('Water Data'!$E$27,0,10*ROW('Water Data'!E106))="","",OFFSET('Water Data'!$E$27,0,10*ROW('Water Data'!E106)))</f>
        <v/>
      </c>
      <c r="BW112" s="400" t="str">
        <f ca="1">+IF(OFFSET('Water Data'!$E$28,0,10*ROW('Water Data'!E106))="","",OFFSET('Water Data'!$E$28,0,10*ROW('Water Data'!E106)))</f>
        <v/>
      </c>
      <c r="BX112" s="400" t="str">
        <f ca="1">+IF(OFFSET('Water Data'!$E$29,0,10*ROW('Water Data'!E106))="","",OFFSET('Water Data'!$E$29,0,10*ROW('Water Data'!E106)))</f>
        <v/>
      </c>
      <c r="BY112" s="400" t="str">
        <f ca="1">+IF(OFFSET('Water Data'!$F$27,0,10*ROW('Water Data'!F106))="","",OFFSET('Water Data'!$F$27,0,10*ROW('Water Data'!F106)))</f>
        <v/>
      </c>
      <c r="BZ112" s="400" t="str">
        <f ca="1">+IF(OFFSET('Water Data'!$F$28,0,10*ROW('Water Data'!F106))="","",OFFSET('Water Data'!$F$28,0,10*ROW('Water Data'!F106)))</f>
        <v/>
      </c>
      <c r="CA112" s="400" t="str">
        <f ca="1">+IF(OFFSET('Water Data'!$F$29,0,10*ROW('Water Data'!F106))="","",OFFSET('Water Data'!$F$29,0,10*ROW('Water Data'!F106)))</f>
        <v/>
      </c>
      <c r="CB112" s="400" t="str">
        <f ca="1">+IF(OFFSET('Water Data'!$G$27,0,10*ROW('Water Data'!G106))="","",OFFSET('Water Data'!$G$27,0,10*ROW('Water Data'!G106)))</f>
        <v/>
      </c>
      <c r="CC112" s="400" t="str">
        <f ca="1">+IF(OFFSET('Water Data'!$G$28,0,10*ROW('Water Data'!G106))="","",OFFSET('Water Data'!$G$28,0,10*ROW('Water Data'!G106)))</f>
        <v/>
      </c>
      <c r="CD112" s="400" t="str">
        <f ca="1">+IF(OFFSET('Water Data'!$G$29,0,10*ROW('Water Data'!G106))="","",OFFSET('Water Data'!$G$29,0,10*ROW('Water Data'!G106)))</f>
        <v/>
      </c>
      <c r="CE112" s="400" t="str">
        <f ca="1">+IF(OFFSET('Water Data'!$H$27,0,10*ROW('Water Data'!H106))="","",OFFSET('Water Data'!$H$27,0,10*ROW('Water Data'!H106)))</f>
        <v/>
      </c>
      <c r="CF112" s="400" t="str">
        <f ca="1">+IF(OFFSET('Water Data'!$H$28,0,10*ROW('Water Data'!H106))="","",OFFSET('Water Data'!$H$28,0,10*ROW('Water Data'!H106)))</f>
        <v/>
      </c>
      <c r="CG112" s="400" t="str">
        <f ca="1">+IF(OFFSET('Water Data'!$H$29,0,10*ROW('Water Data'!H106))="","",OFFSET('Water Data'!$H$29,0,10*ROW('Water Data'!H106)))</f>
        <v/>
      </c>
      <c r="CH112" s="400" t="str">
        <f ca="1">+IF(OFFSET('Water Data'!$I$27,0,10*ROW('Water Data'!I106))="","",OFFSET('Water Data'!$I$27,0,10*ROW('Water Data'!I106)))</f>
        <v/>
      </c>
      <c r="CI112" s="400" t="str">
        <f ca="1">+IF(OFFSET('Water Data'!$I$28,0,10*ROW('Water Data'!I106))="","",OFFSET('Water Data'!$I$28,0,10*ROW('Water Data'!I106)))</f>
        <v/>
      </c>
      <c r="CJ112" s="400" t="str">
        <f ca="1">+IF(OFFSET('Water Data'!$I$29,0,10*ROW('Water Data'!I106))="","",OFFSET('Water Data'!$I$29,0,10*ROW('Water Data'!I106)))</f>
        <v/>
      </c>
      <c r="CK112" s="400" t="str">
        <f ca="1">+IF(OFFSET('Sanitation Data'!$D$28,0,10*ROW('Sanitation Data'!D106))="","",OFFSET('Sanitation Data'!$D$28,0,10*ROW('Sanitation Data'!D106)))</f>
        <v/>
      </c>
      <c r="CL112" s="400" t="str">
        <f ca="1">+IF(OFFSET('Sanitation Data'!$D$29,0,10*ROW('Sanitation Data'!D106))="","",OFFSET('Sanitation Data'!$D$29,0,10*ROW('Sanitation Data'!D106)))</f>
        <v/>
      </c>
      <c r="CM112" s="400" t="str">
        <f ca="1">+IF(OFFSET('Sanitation Data'!$D$30,0,10*ROW('Sanitation Data'!D106))="","",OFFSET('Sanitation Data'!$D$30,0,10*ROW('Sanitation Data'!D106)))</f>
        <v/>
      </c>
      <c r="CN112" s="400" t="str">
        <f ca="1">+IF(OFFSET('Sanitation Data'!$D$31,0,10*ROW('Sanitation Data'!D106))="","",OFFSET('Sanitation Data'!$D$31,0,10*ROW('Sanitation Data'!D106)))</f>
        <v/>
      </c>
      <c r="CO112" s="400" t="str">
        <f ca="1">+IF(OFFSET('Sanitation Data'!$D$32,0,10*ROW('Sanitation Data'!D106))="","",OFFSET('Sanitation Data'!$D$32,0,10*ROW('Sanitation Data'!D106)))</f>
        <v/>
      </c>
      <c r="CP112" s="400" t="str">
        <f ca="1">+IF(OFFSET('Sanitation Data'!$E$28,0,10*ROW('Sanitation Data'!E106))="","",OFFSET('Sanitation Data'!$E$28,0,10*ROW('Sanitation Data'!E106)))</f>
        <v/>
      </c>
      <c r="CQ112" s="400" t="str">
        <f ca="1">+IF(OFFSET('Sanitation Data'!$E$29,0,10*ROW('Sanitation Data'!E106))="","",OFFSET('Sanitation Data'!$E$29,0,10*ROW('Sanitation Data'!E106)))</f>
        <v/>
      </c>
      <c r="CR112" s="400" t="str">
        <f ca="1">+IF(OFFSET('Sanitation Data'!$E$30,0,10*ROW('Sanitation Data'!E106))="","",OFFSET('Sanitation Data'!$E$30,0,10*ROW('Sanitation Data'!E106)))</f>
        <v/>
      </c>
      <c r="CS112" s="400" t="str">
        <f ca="1">+IF(OFFSET('Sanitation Data'!$E$31,0,10*ROW('Sanitation Data'!E106))="","",OFFSET('Sanitation Data'!$E$31,0,10*ROW('Sanitation Data'!E106)))</f>
        <v/>
      </c>
      <c r="CT112" s="400" t="str">
        <f ca="1">+IF(OFFSET('Sanitation Data'!$E$32,0,10*ROW('Sanitation Data'!E106))="","",OFFSET('Sanitation Data'!$E$32,0,10*ROW('Sanitation Data'!E106)))</f>
        <v/>
      </c>
      <c r="CU112" s="400" t="str">
        <f ca="1">+IF(OFFSET('Sanitation Data'!$F$28,0,10*ROW('Sanitation Data'!F106))="","",OFFSET('Sanitation Data'!$F$28,0,10*ROW('Sanitation Data'!F106)))</f>
        <v/>
      </c>
      <c r="CV112" s="400" t="str">
        <f ca="1">+IF(OFFSET('Sanitation Data'!$F$29,0,10*ROW('Sanitation Data'!F106))="","",OFFSET('Sanitation Data'!$F$29,0,10*ROW('Sanitation Data'!F106)))</f>
        <v/>
      </c>
      <c r="CW112" s="400" t="str">
        <f ca="1">+IF(OFFSET('Sanitation Data'!$F$30,0,10*ROW('Sanitation Data'!F106))="","",OFFSET('Sanitation Data'!$F$30,0,10*ROW('Sanitation Data'!F106)))</f>
        <v/>
      </c>
      <c r="CX112" s="400" t="str">
        <f ca="1">+IF(OFFSET('Sanitation Data'!$F$31,0,10*ROW('Sanitation Data'!F106))="","",OFFSET('Sanitation Data'!$F$31,0,10*ROW('Sanitation Data'!F106)))</f>
        <v/>
      </c>
      <c r="CY112" s="400" t="str">
        <f ca="1">+IF(OFFSET('Sanitation Data'!$F$32,0,10*ROW('Sanitation Data'!F106))="","",OFFSET('Sanitation Data'!$F$32,0,10*ROW('Sanitation Data'!F106)))</f>
        <v/>
      </c>
      <c r="CZ112" s="400" t="str">
        <f ca="1">+IF(OFFSET('Sanitation Data'!$G$28,0,10*ROW('Sanitation Data'!G106))="","",OFFSET('Sanitation Data'!$G$28,0,10*ROW('Sanitation Data'!G106)))</f>
        <v/>
      </c>
      <c r="DA112" s="400" t="str">
        <f ca="1">+IF(OFFSET('Sanitation Data'!$G$29,0,10*ROW('Sanitation Data'!G106))="","",OFFSET('Sanitation Data'!$G$29,0,10*ROW('Sanitation Data'!G106)))</f>
        <v/>
      </c>
      <c r="DB112" s="400" t="str">
        <f ca="1">+IF(OFFSET('Sanitation Data'!$G$30,0,10*ROW('Sanitation Data'!G106))="","",OFFSET('Sanitation Data'!$G$30,0,10*ROW('Sanitation Data'!G106)))</f>
        <v/>
      </c>
      <c r="DC112" s="400" t="str">
        <f ca="1">+IF(OFFSET('Sanitation Data'!$G$31,0,10*ROW('Sanitation Data'!G106))="","",OFFSET('Sanitation Data'!$G$31,0,10*ROW('Sanitation Data'!G106)))</f>
        <v/>
      </c>
      <c r="DD112" s="400" t="str">
        <f ca="1">+IF(OFFSET('Sanitation Data'!$G$32,0,10*ROW('Sanitation Data'!G106))="","",OFFSET('Sanitation Data'!$G$32,0,10*ROW('Sanitation Data'!G106)))</f>
        <v/>
      </c>
      <c r="DE112" s="400" t="str">
        <f ca="1">+IF(OFFSET('Sanitation Data'!$H$28,0,10*ROW('Sanitation Data'!H106))="","",OFFSET('Sanitation Data'!$H$28,0,10*ROW('Sanitation Data'!H106)))</f>
        <v/>
      </c>
      <c r="DF112" s="400" t="str">
        <f ca="1">+IF(OFFSET('Sanitation Data'!$H$29,0,10*ROW('Sanitation Data'!H106))="","",OFFSET('Sanitation Data'!$H$29,0,10*ROW('Sanitation Data'!H106)))</f>
        <v/>
      </c>
      <c r="DG112" s="400" t="str">
        <f ca="1">+IF(OFFSET('Sanitation Data'!$H$30,0,10*ROW('Sanitation Data'!H106))="","",OFFSET('Sanitation Data'!$H$30,0,10*ROW('Sanitation Data'!H106)))</f>
        <v/>
      </c>
      <c r="DH112" s="400" t="str">
        <f ca="1">+IF(OFFSET('Sanitation Data'!$H$31,0,10*ROW('Sanitation Data'!H106))="","",OFFSET('Sanitation Data'!$H$31,0,10*ROW('Sanitation Data'!H106)))</f>
        <v/>
      </c>
      <c r="DI112" s="400" t="str">
        <f ca="1">+IF(OFFSET('Sanitation Data'!$H$32,0,10*ROW('Sanitation Data'!H106))="","",OFFSET('Sanitation Data'!$H$32,0,10*ROW('Sanitation Data'!H106)))</f>
        <v/>
      </c>
      <c r="DJ112" s="400" t="str">
        <f ca="1">+IF(OFFSET('Sanitation Data'!$I$28,0,10*ROW('Sanitation Data'!I106))="","",OFFSET('Sanitation Data'!$I$28,0,10*ROW('Sanitation Data'!I106)))</f>
        <v/>
      </c>
      <c r="DK112" s="400" t="str">
        <f ca="1">+IF(OFFSET('Sanitation Data'!$I$29,0,10*ROW('Sanitation Data'!I106))="","",OFFSET('Sanitation Data'!$I$29,0,10*ROW('Sanitation Data'!I106)))</f>
        <v/>
      </c>
      <c r="DL112" s="400" t="str">
        <f ca="1">+IF(OFFSET('Sanitation Data'!$I$30,0,10*ROW('Sanitation Data'!I106))="","",OFFSET('Sanitation Data'!$I$30,0,10*ROW('Sanitation Data'!I106)))</f>
        <v/>
      </c>
      <c r="DM112" s="400" t="str">
        <f ca="1">+IF(OFFSET('Sanitation Data'!$I$31,0,10*ROW('Sanitation Data'!I106))="","",OFFSET('Sanitation Data'!$I$31,0,10*ROW('Sanitation Data'!I106)))</f>
        <v/>
      </c>
      <c r="DN112" s="400" t="str">
        <f ca="1">+IF(OFFSET('Sanitation Data'!$I$32,0,10*ROW('Sanitation Data'!I106))="","",OFFSET('Sanitation Data'!$I$32,0,10*ROW('Sanitation Data'!I106)))</f>
        <v/>
      </c>
      <c r="DO112" s="400" t="str">
        <f ca="1">+IF(OFFSET('Hygiene Data'!$D$11,0,10*ROW('Hygiene Data'!D106))="","",OFFSET('Hygiene Data'!$D$11,0,10*ROW('Hygiene Data'!D106)))</f>
        <v/>
      </c>
      <c r="DP112" s="400" t="str">
        <f ca="1">+IF(OFFSET('Hygiene Data'!$D$12,0,10*ROW('Hygiene Data'!D106))="","",OFFSET('Hygiene Data'!$D$12,0,10*ROW('Hygiene Data'!D106)))</f>
        <v/>
      </c>
      <c r="DQ112" s="400" t="str">
        <f ca="1">+IF(OFFSET('Hygiene Data'!$D$13,0,10*ROW('Hygiene Data'!D106))="","",OFFSET('Hygiene Data'!$D$13,0,10*ROW('Hygiene Data'!D106)))</f>
        <v/>
      </c>
      <c r="DR112" s="400" t="str">
        <f ca="1">+IF(OFFSET('Hygiene Data'!$E$11,0,10*ROW('Hygiene Data'!E106))="","",OFFSET('Hygiene Data'!$E$11,0,10*ROW('Hygiene Data'!E106)))</f>
        <v/>
      </c>
      <c r="DS112" s="400" t="str">
        <f ca="1">+IF(OFFSET('Hygiene Data'!$E$12,0,10*ROW('Hygiene Data'!E106))="","",OFFSET('Hygiene Data'!$E$12,0,10*ROW('Hygiene Data'!E106)))</f>
        <v/>
      </c>
      <c r="DT112" s="400" t="str">
        <f ca="1">+IF(OFFSET('Hygiene Data'!$E$13,0,10*ROW('Hygiene Data'!E106))="","",OFFSET('Hygiene Data'!$E$13,0,10*ROW('Hygiene Data'!E106)))</f>
        <v/>
      </c>
      <c r="DU112" s="400" t="str">
        <f ca="1">+IF(OFFSET('Hygiene Data'!$F$11,0,10*ROW('Hygiene Data'!F106))="","",OFFSET('Hygiene Data'!$F$11,0,10*ROW('Hygiene Data'!F106)))</f>
        <v/>
      </c>
      <c r="DV112" s="400" t="str">
        <f ca="1">+IF(OFFSET('Hygiene Data'!$F$12,0,10*ROW('Hygiene Data'!F106))="","",OFFSET('Hygiene Data'!$F$12,0,10*ROW('Hygiene Data'!F106)))</f>
        <v/>
      </c>
      <c r="DW112" s="400" t="str">
        <f ca="1">+IF(OFFSET('Hygiene Data'!$F$13,0,10*ROW('Hygiene Data'!F106))="","",OFFSET('Hygiene Data'!$F$13,0,10*ROW('Hygiene Data'!F106)))</f>
        <v/>
      </c>
      <c r="DX112" s="400" t="str">
        <f ca="1">+IF(OFFSET('Hygiene Data'!$G$11,0,10*ROW('Hygiene Data'!G106))="","",OFFSET('Hygiene Data'!$G$11,0,10*ROW('Hygiene Data'!G106)))</f>
        <v/>
      </c>
      <c r="DY112" s="400" t="str">
        <f ca="1">+IF(OFFSET('Hygiene Data'!$G$12,0,10*ROW('Hygiene Data'!G106))="","",OFFSET('Hygiene Data'!$G$12,0,10*ROW('Hygiene Data'!G106)))</f>
        <v/>
      </c>
      <c r="DZ112" s="400" t="str">
        <f ca="1">+IF(OFFSET('Hygiene Data'!$G$13,0,10*ROW('Hygiene Data'!G106))="","",OFFSET('Hygiene Data'!$G$13,0,10*ROW('Hygiene Data'!G106)))</f>
        <v/>
      </c>
      <c r="EA112" s="400" t="str">
        <f ca="1">+IF(OFFSET('Hygiene Data'!$H$11,0,10*ROW('Hygiene Data'!H106))="","",OFFSET('Hygiene Data'!$H$11,0,10*ROW('Hygiene Data'!H106)))</f>
        <v/>
      </c>
      <c r="EB112" s="400" t="str">
        <f ca="1">+IF(OFFSET('Hygiene Data'!$H$12,0,10*ROW('Hygiene Data'!H106))="","",OFFSET('Hygiene Data'!$H$12,0,10*ROW('Hygiene Data'!H106)))</f>
        <v/>
      </c>
      <c r="EC112" s="400" t="str">
        <f ca="1">+IF(OFFSET('Hygiene Data'!$H$13,0,10*ROW('Hygiene Data'!H106))="","",OFFSET('Hygiene Data'!$H$13,0,10*ROW('Hygiene Data'!H106)))</f>
        <v/>
      </c>
      <c r="ED112" s="400" t="str">
        <f ca="1">+IF(OFFSET('Hygiene Data'!$I$11,0,10*ROW('Hygiene Data'!I106))="","",OFFSET('Hygiene Data'!$I$11,0,10*ROW('Hygiene Data'!I106)))</f>
        <v/>
      </c>
      <c r="EE112" s="400" t="str">
        <f ca="1">+IF(OFFSET('Hygiene Data'!$I$12,0,10*ROW('Hygiene Data'!I106))="","",OFFSET('Hygiene Data'!$I$12,0,10*ROW('Hygiene Data'!I106)))</f>
        <v/>
      </c>
      <c r="EF112" s="400" t="str">
        <f ca="1">+IF(OFFSET('Hygiene Data'!$I$13,0,10*ROW('Hygiene Data'!I106))="","",OFFSET('Hygiene Data'!$I$13,0,10*ROW('Hygiene Data'!I106)))</f>
        <v/>
      </c>
    </row>
    <row r="113" spans="1:136" x14ac:dyDescent="0.25">
      <c r="A113" s="509" t="str">
        <f ca="1">+IF(OFFSET('Water Data'!$B$2,0,10*ROW('Water Data'!E107))="","",OFFSET('Water Data'!$B$2,0,10*ROW('Water Data'!E107)))</f>
        <v/>
      </c>
      <c r="B113" s="50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36" t="str">
        <f t="shared" ca="1" si="1"/>
        <v/>
      </c>
      <c r="D113" s="53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3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3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3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3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3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3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3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3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3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3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3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3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3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3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3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3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3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3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3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3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3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3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3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3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3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3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3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3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3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3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3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3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3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3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3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3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3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3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3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3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3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3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3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3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3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3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3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3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1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3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3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3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3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3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3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3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3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3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3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3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3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3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3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3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3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400" t="str">
        <f ca="1">+IF(OFFSET('Water Data'!$D$27,0,10*ROW('Water Data'!D107))="","",OFFSET('Water Data'!$D$27,0,10*ROW('Water Data'!D107)))</f>
        <v/>
      </c>
      <c r="BT113" s="400" t="str">
        <f ca="1">+IF(OFFSET('Water Data'!$D$28,0,10*ROW('Water Data'!D107))="","",OFFSET('Water Data'!$D$28,0,10*ROW('Water Data'!D107)))</f>
        <v/>
      </c>
      <c r="BU113" s="400" t="str">
        <f ca="1">+IF(OFFSET('Water Data'!$D$29,0,10*ROW('Water Data'!D107))="","",OFFSET('Water Data'!$D$29,0,10*ROW('Water Data'!D107)))</f>
        <v/>
      </c>
      <c r="BV113" s="400" t="str">
        <f ca="1">+IF(OFFSET('Water Data'!$E$27,0,10*ROW('Water Data'!E107))="","",OFFSET('Water Data'!$E$27,0,10*ROW('Water Data'!E107)))</f>
        <v/>
      </c>
      <c r="BW113" s="400" t="str">
        <f ca="1">+IF(OFFSET('Water Data'!$E$28,0,10*ROW('Water Data'!E107))="","",OFFSET('Water Data'!$E$28,0,10*ROW('Water Data'!E107)))</f>
        <v/>
      </c>
      <c r="BX113" s="400" t="str">
        <f ca="1">+IF(OFFSET('Water Data'!$E$29,0,10*ROW('Water Data'!E107))="","",OFFSET('Water Data'!$E$29,0,10*ROW('Water Data'!E107)))</f>
        <v/>
      </c>
      <c r="BY113" s="400" t="str">
        <f ca="1">+IF(OFFSET('Water Data'!$F$27,0,10*ROW('Water Data'!F107))="","",OFFSET('Water Data'!$F$27,0,10*ROW('Water Data'!F107)))</f>
        <v/>
      </c>
      <c r="BZ113" s="400" t="str">
        <f ca="1">+IF(OFFSET('Water Data'!$F$28,0,10*ROW('Water Data'!F107))="","",OFFSET('Water Data'!$F$28,0,10*ROW('Water Data'!F107)))</f>
        <v/>
      </c>
      <c r="CA113" s="400" t="str">
        <f ca="1">+IF(OFFSET('Water Data'!$F$29,0,10*ROW('Water Data'!F107))="","",OFFSET('Water Data'!$F$29,0,10*ROW('Water Data'!F107)))</f>
        <v/>
      </c>
      <c r="CB113" s="400" t="str">
        <f ca="1">+IF(OFFSET('Water Data'!$G$27,0,10*ROW('Water Data'!G107))="","",OFFSET('Water Data'!$G$27,0,10*ROW('Water Data'!G107)))</f>
        <v/>
      </c>
      <c r="CC113" s="400" t="str">
        <f ca="1">+IF(OFFSET('Water Data'!$G$28,0,10*ROW('Water Data'!G107))="","",OFFSET('Water Data'!$G$28,0,10*ROW('Water Data'!G107)))</f>
        <v/>
      </c>
      <c r="CD113" s="400" t="str">
        <f ca="1">+IF(OFFSET('Water Data'!$G$29,0,10*ROW('Water Data'!G107))="","",OFFSET('Water Data'!$G$29,0,10*ROW('Water Data'!G107)))</f>
        <v/>
      </c>
      <c r="CE113" s="400" t="str">
        <f ca="1">+IF(OFFSET('Water Data'!$H$27,0,10*ROW('Water Data'!H107))="","",OFFSET('Water Data'!$H$27,0,10*ROW('Water Data'!H107)))</f>
        <v/>
      </c>
      <c r="CF113" s="400" t="str">
        <f ca="1">+IF(OFFSET('Water Data'!$H$28,0,10*ROW('Water Data'!H107))="","",OFFSET('Water Data'!$H$28,0,10*ROW('Water Data'!H107)))</f>
        <v/>
      </c>
      <c r="CG113" s="400" t="str">
        <f ca="1">+IF(OFFSET('Water Data'!$H$29,0,10*ROW('Water Data'!H107))="","",OFFSET('Water Data'!$H$29,0,10*ROW('Water Data'!H107)))</f>
        <v/>
      </c>
      <c r="CH113" s="400" t="str">
        <f ca="1">+IF(OFFSET('Water Data'!$I$27,0,10*ROW('Water Data'!I107))="","",OFFSET('Water Data'!$I$27,0,10*ROW('Water Data'!I107)))</f>
        <v/>
      </c>
      <c r="CI113" s="400" t="str">
        <f ca="1">+IF(OFFSET('Water Data'!$I$28,0,10*ROW('Water Data'!I107))="","",OFFSET('Water Data'!$I$28,0,10*ROW('Water Data'!I107)))</f>
        <v/>
      </c>
      <c r="CJ113" s="400" t="str">
        <f ca="1">+IF(OFFSET('Water Data'!$I$29,0,10*ROW('Water Data'!I107))="","",OFFSET('Water Data'!$I$29,0,10*ROW('Water Data'!I107)))</f>
        <v/>
      </c>
      <c r="CK113" s="400" t="str">
        <f ca="1">+IF(OFFSET('Sanitation Data'!$D$28,0,10*ROW('Sanitation Data'!D107))="","",OFFSET('Sanitation Data'!$D$28,0,10*ROW('Sanitation Data'!D107)))</f>
        <v/>
      </c>
      <c r="CL113" s="400" t="str">
        <f ca="1">+IF(OFFSET('Sanitation Data'!$D$29,0,10*ROW('Sanitation Data'!D107))="","",OFFSET('Sanitation Data'!$D$29,0,10*ROW('Sanitation Data'!D107)))</f>
        <v/>
      </c>
      <c r="CM113" s="400" t="str">
        <f ca="1">+IF(OFFSET('Sanitation Data'!$D$30,0,10*ROW('Sanitation Data'!D107))="","",OFFSET('Sanitation Data'!$D$30,0,10*ROW('Sanitation Data'!D107)))</f>
        <v/>
      </c>
      <c r="CN113" s="400" t="str">
        <f ca="1">+IF(OFFSET('Sanitation Data'!$D$31,0,10*ROW('Sanitation Data'!D107))="","",OFFSET('Sanitation Data'!$D$31,0,10*ROW('Sanitation Data'!D107)))</f>
        <v/>
      </c>
      <c r="CO113" s="400" t="str">
        <f ca="1">+IF(OFFSET('Sanitation Data'!$D$32,0,10*ROW('Sanitation Data'!D107))="","",OFFSET('Sanitation Data'!$D$32,0,10*ROW('Sanitation Data'!D107)))</f>
        <v/>
      </c>
      <c r="CP113" s="400" t="str">
        <f ca="1">+IF(OFFSET('Sanitation Data'!$E$28,0,10*ROW('Sanitation Data'!E107))="","",OFFSET('Sanitation Data'!$E$28,0,10*ROW('Sanitation Data'!E107)))</f>
        <v/>
      </c>
      <c r="CQ113" s="400" t="str">
        <f ca="1">+IF(OFFSET('Sanitation Data'!$E$29,0,10*ROW('Sanitation Data'!E107))="","",OFFSET('Sanitation Data'!$E$29,0,10*ROW('Sanitation Data'!E107)))</f>
        <v/>
      </c>
      <c r="CR113" s="400" t="str">
        <f ca="1">+IF(OFFSET('Sanitation Data'!$E$30,0,10*ROW('Sanitation Data'!E107))="","",OFFSET('Sanitation Data'!$E$30,0,10*ROW('Sanitation Data'!E107)))</f>
        <v/>
      </c>
      <c r="CS113" s="400" t="str">
        <f ca="1">+IF(OFFSET('Sanitation Data'!$E$31,0,10*ROW('Sanitation Data'!E107))="","",OFFSET('Sanitation Data'!$E$31,0,10*ROW('Sanitation Data'!E107)))</f>
        <v/>
      </c>
      <c r="CT113" s="400" t="str">
        <f ca="1">+IF(OFFSET('Sanitation Data'!$E$32,0,10*ROW('Sanitation Data'!E107))="","",OFFSET('Sanitation Data'!$E$32,0,10*ROW('Sanitation Data'!E107)))</f>
        <v/>
      </c>
      <c r="CU113" s="400" t="str">
        <f ca="1">+IF(OFFSET('Sanitation Data'!$F$28,0,10*ROW('Sanitation Data'!F107))="","",OFFSET('Sanitation Data'!$F$28,0,10*ROW('Sanitation Data'!F107)))</f>
        <v/>
      </c>
      <c r="CV113" s="400" t="str">
        <f ca="1">+IF(OFFSET('Sanitation Data'!$F$29,0,10*ROW('Sanitation Data'!F107))="","",OFFSET('Sanitation Data'!$F$29,0,10*ROW('Sanitation Data'!F107)))</f>
        <v/>
      </c>
      <c r="CW113" s="400" t="str">
        <f ca="1">+IF(OFFSET('Sanitation Data'!$F$30,0,10*ROW('Sanitation Data'!F107))="","",OFFSET('Sanitation Data'!$F$30,0,10*ROW('Sanitation Data'!F107)))</f>
        <v/>
      </c>
      <c r="CX113" s="400" t="str">
        <f ca="1">+IF(OFFSET('Sanitation Data'!$F$31,0,10*ROW('Sanitation Data'!F107))="","",OFFSET('Sanitation Data'!$F$31,0,10*ROW('Sanitation Data'!F107)))</f>
        <v/>
      </c>
      <c r="CY113" s="400" t="str">
        <f ca="1">+IF(OFFSET('Sanitation Data'!$F$32,0,10*ROW('Sanitation Data'!F107))="","",OFFSET('Sanitation Data'!$F$32,0,10*ROW('Sanitation Data'!F107)))</f>
        <v/>
      </c>
      <c r="CZ113" s="400" t="str">
        <f ca="1">+IF(OFFSET('Sanitation Data'!$G$28,0,10*ROW('Sanitation Data'!G107))="","",OFFSET('Sanitation Data'!$G$28,0,10*ROW('Sanitation Data'!G107)))</f>
        <v/>
      </c>
      <c r="DA113" s="400" t="str">
        <f ca="1">+IF(OFFSET('Sanitation Data'!$G$29,0,10*ROW('Sanitation Data'!G107))="","",OFFSET('Sanitation Data'!$G$29,0,10*ROW('Sanitation Data'!G107)))</f>
        <v/>
      </c>
      <c r="DB113" s="400" t="str">
        <f ca="1">+IF(OFFSET('Sanitation Data'!$G$30,0,10*ROW('Sanitation Data'!G107))="","",OFFSET('Sanitation Data'!$G$30,0,10*ROW('Sanitation Data'!G107)))</f>
        <v/>
      </c>
      <c r="DC113" s="400" t="str">
        <f ca="1">+IF(OFFSET('Sanitation Data'!$G$31,0,10*ROW('Sanitation Data'!G107))="","",OFFSET('Sanitation Data'!$G$31,0,10*ROW('Sanitation Data'!G107)))</f>
        <v/>
      </c>
      <c r="DD113" s="400" t="str">
        <f ca="1">+IF(OFFSET('Sanitation Data'!$G$32,0,10*ROW('Sanitation Data'!G107))="","",OFFSET('Sanitation Data'!$G$32,0,10*ROW('Sanitation Data'!G107)))</f>
        <v/>
      </c>
      <c r="DE113" s="400" t="str">
        <f ca="1">+IF(OFFSET('Sanitation Data'!$H$28,0,10*ROW('Sanitation Data'!H107))="","",OFFSET('Sanitation Data'!$H$28,0,10*ROW('Sanitation Data'!H107)))</f>
        <v/>
      </c>
      <c r="DF113" s="400" t="str">
        <f ca="1">+IF(OFFSET('Sanitation Data'!$H$29,0,10*ROW('Sanitation Data'!H107))="","",OFFSET('Sanitation Data'!$H$29,0,10*ROW('Sanitation Data'!H107)))</f>
        <v/>
      </c>
      <c r="DG113" s="400" t="str">
        <f ca="1">+IF(OFFSET('Sanitation Data'!$H$30,0,10*ROW('Sanitation Data'!H107))="","",OFFSET('Sanitation Data'!$H$30,0,10*ROW('Sanitation Data'!H107)))</f>
        <v/>
      </c>
      <c r="DH113" s="400" t="str">
        <f ca="1">+IF(OFFSET('Sanitation Data'!$H$31,0,10*ROW('Sanitation Data'!H107))="","",OFFSET('Sanitation Data'!$H$31,0,10*ROW('Sanitation Data'!H107)))</f>
        <v/>
      </c>
      <c r="DI113" s="400" t="str">
        <f ca="1">+IF(OFFSET('Sanitation Data'!$H$32,0,10*ROW('Sanitation Data'!H107))="","",OFFSET('Sanitation Data'!$H$32,0,10*ROW('Sanitation Data'!H107)))</f>
        <v/>
      </c>
      <c r="DJ113" s="400" t="str">
        <f ca="1">+IF(OFFSET('Sanitation Data'!$I$28,0,10*ROW('Sanitation Data'!I107))="","",OFFSET('Sanitation Data'!$I$28,0,10*ROW('Sanitation Data'!I107)))</f>
        <v/>
      </c>
      <c r="DK113" s="400" t="str">
        <f ca="1">+IF(OFFSET('Sanitation Data'!$I$29,0,10*ROW('Sanitation Data'!I107))="","",OFFSET('Sanitation Data'!$I$29,0,10*ROW('Sanitation Data'!I107)))</f>
        <v/>
      </c>
      <c r="DL113" s="400" t="str">
        <f ca="1">+IF(OFFSET('Sanitation Data'!$I$30,0,10*ROW('Sanitation Data'!I107))="","",OFFSET('Sanitation Data'!$I$30,0,10*ROW('Sanitation Data'!I107)))</f>
        <v/>
      </c>
      <c r="DM113" s="400" t="str">
        <f ca="1">+IF(OFFSET('Sanitation Data'!$I$31,0,10*ROW('Sanitation Data'!I107))="","",OFFSET('Sanitation Data'!$I$31,0,10*ROW('Sanitation Data'!I107)))</f>
        <v/>
      </c>
      <c r="DN113" s="400" t="str">
        <f ca="1">+IF(OFFSET('Sanitation Data'!$I$32,0,10*ROW('Sanitation Data'!I107))="","",OFFSET('Sanitation Data'!$I$32,0,10*ROW('Sanitation Data'!I107)))</f>
        <v/>
      </c>
      <c r="DO113" s="400" t="str">
        <f ca="1">+IF(OFFSET('Hygiene Data'!$D$11,0,10*ROW('Hygiene Data'!D107))="","",OFFSET('Hygiene Data'!$D$11,0,10*ROW('Hygiene Data'!D107)))</f>
        <v/>
      </c>
      <c r="DP113" s="400" t="str">
        <f ca="1">+IF(OFFSET('Hygiene Data'!$D$12,0,10*ROW('Hygiene Data'!D107))="","",OFFSET('Hygiene Data'!$D$12,0,10*ROW('Hygiene Data'!D107)))</f>
        <v/>
      </c>
      <c r="DQ113" s="400" t="str">
        <f ca="1">+IF(OFFSET('Hygiene Data'!$D$13,0,10*ROW('Hygiene Data'!D107))="","",OFFSET('Hygiene Data'!$D$13,0,10*ROW('Hygiene Data'!D107)))</f>
        <v/>
      </c>
      <c r="DR113" s="400" t="str">
        <f ca="1">+IF(OFFSET('Hygiene Data'!$E$11,0,10*ROW('Hygiene Data'!E107))="","",OFFSET('Hygiene Data'!$E$11,0,10*ROW('Hygiene Data'!E107)))</f>
        <v/>
      </c>
      <c r="DS113" s="400" t="str">
        <f ca="1">+IF(OFFSET('Hygiene Data'!$E$12,0,10*ROW('Hygiene Data'!E107))="","",OFFSET('Hygiene Data'!$E$12,0,10*ROW('Hygiene Data'!E107)))</f>
        <v/>
      </c>
      <c r="DT113" s="400" t="str">
        <f ca="1">+IF(OFFSET('Hygiene Data'!$E$13,0,10*ROW('Hygiene Data'!E107))="","",OFFSET('Hygiene Data'!$E$13,0,10*ROW('Hygiene Data'!E107)))</f>
        <v/>
      </c>
      <c r="DU113" s="400" t="str">
        <f ca="1">+IF(OFFSET('Hygiene Data'!$F$11,0,10*ROW('Hygiene Data'!F107))="","",OFFSET('Hygiene Data'!$F$11,0,10*ROW('Hygiene Data'!F107)))</f>
        <v/>
      </c>
      <c r="DV113" s="400" t="str">
        <f ca="1">+IF(OFFSET('Hygiene Data'!$F$12,0,10*ROW('Hygiene Data'!F107))="","",OFFSET('Hygiene Data'!$F$12,0,10*ROW('Hygiene Data'!F107)))</f>
        <v/>
      </c>
      <c r="DW113" s="400" t="str">
        <f ca="1">+IF(OFFSET('Hygiene Data'!$F$13,0,10*ROW('Hygiene Data'!F107))="","",OFFSET('Hygiene Data'!$F$13,0,10*ROW('Hygiene Data'!F107)))</f>
        <v/>
      </c>
      <c r="DX113" s="400" t="str">
        <f ca="1">+IF(OFFSET('Hygiene Data'!$G$11,0,10*ROW('Hygiene Data'!G107))="","",OFFSET('Hygiene Data'!$G$11,0,10*ROW('Hygiene Data'!G107)))</f>
        <v/>
      </c>
      <c r="DY113" s="400" t="str">
        <f ca="1">+IF(OFFSET('Hygiene Data'!$G$12,0,10*ROW('Hygiene Data'!G107))="","",OFFSET('Hygiene Data'!$G$12,0,10*ROW('Hygiene Data'!G107)))</f>
        <v/>
      </c>
      <c r="DZ113" s="400" t="str">
        <f ca="1">+IF(OFFSET('Hygiene Data'!$G$13,0,10*ROW('Hygiene Data'!G107))="","",OFFSET('Hygiene Data'!$G$13,0,10*ROW('Hygiene Data'!G107)))</f>
        <v/>
      </c>
      <c r="EA113" s="400" t="str">
        <f ca="1">+IF(OFFSET('Hygiene Data'!$H$11,0,10*ROW('Hygiene Data'!H107))="","",OFFSET('Hygiene Data'!$H$11,0,10*ROW('Hygiene Data'!H107)))</f>
        <v/>
      </c>
      <c r="EB113" s="400" t="str">
        <f ca="1">+IF(OFFSET('Hygiene Data'!$H$12,0,10*ROW('Hygiene Data'!H107))="","",OFFSET('Hygiene Data'!$H$12,0,10*ROW('Hygiene Data'!H107)))</f>
        <v/>
      </c>
      <c r="EC113" s="400" t="str">
        <f ca="1">+IF(OFFSET('Hygiene Data'!$H$13,0,10*ROW('Hygiene Data'!H107))="","",OFFSET('Hygiene Data'!$H$13,0,10*ROW('Hygiene Data'!H107)))</f>
        <v/>
      </c>
      <c r="ED113" s="400" t="str">
        <f ca="1">+IF(OFFSET('Hygiene Data'!$I$11,0,10*ROW('Hygiene Data'!I107))="","",OFFSET('Hygiene Data'!$I$11,0,10*ROW('Hygiene Data'!I107)))</f>
        <v/>
      </c>
      <c r="EE113" s="400" t="str">
        <f ca="1">+IF(OFFSET('Hygiene Data'!$I$12,0,10*ROW('Hygiene Data'!I107))="","",OFFSET('Hygiene Data'!$I$12,0,10*ROW('Hygiene Data'!I107)))</f>
        <v/>
      </c>
      <c r="EF113" s="400" t="str">
        <f ca="1">+IF(OFFSET('Hygiene Data'!$I$13,0,10*ROW('Hygiene Data'!I107))="","",OFFSET('Hygiene Data'!$I$13,0,10*ROW('Hygiene Data'!I107)))</f>
        <v/>
      </c>
    </row>
    <row r="114" spans="1:136" x14ac:dyDescent="0.25">
      <c r="A114" s="509" t="str">
        <f ca="1">+IF(OFFSET('Water Data'!$B$2,0,10*ROW('Water Data'!E108))="","",OFFSET('Water Data'!$B$2,0,10*ROW('Water Data'!E108)))</f>
        <v/>
      </c>
      <c r="B114" s="50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36" t="str">
        <f t="shared" ca="1" si="1"/>
        <v/>
      </c>
      <c r="D114" s="53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3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3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3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3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3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3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3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3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3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3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3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3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3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3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3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3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3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3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3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3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3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3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3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3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3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3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3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3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3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3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3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3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3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3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3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3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3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3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3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3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3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3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3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3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3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3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3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3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1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3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3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3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3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3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3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3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3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3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3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3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3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3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3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3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3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400" t="str">
        <f ca="1">+IF(OFFSET('Water Data'!$D$27,0,10*ROW('Water Data'!D108))="","",OFFSET('Water Data'!$D$27,0,10*ROW('Water Data'!D108)))</f>
        <v/>
      </c>
      <c r="BT114" s="400" t="str">
        <f ca="1">+IF(OFFSET('Water Data'!$D$28,0,10*ROW('Water Data'!D108))="","",OFFSET('Water Data'!$D$28,0,10*ROW('Water Data'!D108)))</f>
        <v/>
      </c>
      <c r="BU114" s="400" t="str">
        <f ca="1">+IF(OFFSET('Water Data'!$D$29,0,10*ROW('Water Data'!D108))="","",OFFSET('Water Data'!$D$29,0,10*ROW('Water Data'!D108)))</f>
        <v/>
      </c>
      <c r="BV114" s="400" t="str">
        <f ca="1">+IF(OFFSET('Water Data'!$E$27,0,10*ROW('Water Data'!E108))="","",OFFSET('Water Data'!$E$27,0,10*ROW('Water Data'!E108)))</f>
        <v/>
      </c>
      <c r="BW114" s="400" t="str">
        <f ca="1">+IF(OFFSET('Water Data'!$E$28,0,10*ROW('Water Data'!E108))="","",OFFSET('Water Data'!$E$28,0,10*ROW('Water Data'!E108)))</f>
        <v/>
      </c>
      <c r="BX114" s="400" t="str">
        <f ca="1">+IF(OFFSET('Water Data'!$E$29,0,10*ROW('Water Data'!E108))="","",OFFSET('Water Data'!$E$29,0,10*ROW('Water Data'!E108)))</f>
        <v/>
      </c>
      <c r="BY114" s="400" t="str">
        <f ca="1">+IF(OFFSET('Water Data'!$F$27,0,10*ROW('Water Data'!F108))="","",OFFSET('Water Data'!$F$27,0,10*ROW('Water Data'!F108)))</f>
        <v/>
      </c>
      <c r="BZ114" s="400" t="str">
        <f ca="1">+IF(OFFSET('Water Data'!$F$28,0,10*ROW('Water Data'!F108))="","",OFFSET('Water Data'!$F$28,0,10*ROW('Water Data'!F108)))</f>
        <v/>
      </c>
      <c r="CA114" s="400" t="str">
        <f ca="1">+IF(OFFSET('Water Data'!$F$29,0,10*ROW('Water Data'!F108))="","",OFFSET('Water Data'!$F$29,0,10*ROW('Water Data'!F108)))</f>
        <v/>
      </c>
      <c r="CB114" s="400" t="str">
        <f ca="1">+IF(OFFSET('Water Data'!$G$27,0,10*ROW('Water Data'!G108))="","",OFFSET('Water Data'!$G$27,0,10*ROW('Water Data'!G108)))</f>
        <v/>
      </c>
      <c r="CC114" s="400" t="str">
        <f ca="1">+IF(OFFSET('Water Data'!$G$28,0,10*ROW('Water Data'!G108))="","",OFFSET('Water Data'!$G$28,0,10*ROW('Water Data'!G108)))</f>
        <v/>
      </c>
      <c r="CD114" s="400" t="str">
        <f ca="1">+IF(OFFSET('Water Data'!$G$29,0,10*ROW('Water Data'!G108))="","",OFFSET('Water Data'!$G$29,0,10*ROW('Water Data'!G108)))</f>
        <v/>
      </c>
      <c r="CE114" s="400" t="str">
        <f ca="1">+IF(OFFSET('Water Data'!$H$27,0,10*ROW('Water Data'!H108))="","",OFFSET('Water Data'!$H$27,0,10*ROW('Water Data'!H108)))</f>
        <v/>
      </c>
      <c r="CF114" s="400" t="str">
        <f ca="1">+IF(OFFSET('Water Data'!$H$28,0,10*ROW('Water Data'!H108))="","",OFFSET('Water Data'!$H$28,0,10*ROW('Water Data'!H108)))</f>
        <v/>
      </c>
      <c r="CG114" s="400" t="str">
        <f ca="1">+IF(OFFSET('Water Data'!$H$29,0,10*ROW('Water Data'!H108))="","",OFFSET('Water Data'!$H$29,0,10*ROW('Water Data'!H108)))</f>
        <v/>
      </c>
      <c r="CH114" s="400" t="str">
        <f ca="1">+IF(OFFSET('Water Data'!$I$27,0,10*ROW('Water Data'!I108))="","",OFFSET('Water Data'!$I$27,0,10*ROW('Water Data'!I108)))</f>
        <v/>
      </c>
      <c r="CI114" s="400" t="str">
        <f ca="1">+IF(OFFSET('Water Data'!$I$28,0,10*ROW('Water Data'!I108))="","",OFFSET('Water Data'!$I$28,0,10*ROW('Water Data'!I108)))</f>
        <v/>
      </c>
      <c r="CJ114" s="400" t="str">
        <f ca="1">+IF(OFFSET('Water Data'!$I$29,0,10*ROW('Water Data'!I108))="","",OFFSET('Water Data'!$I$29,0,10*ROW('Water Data'!I108)))</f>
        <v/>
      </c>
      <c r="CK114" s="400" t="str">
        <f ca="1">+IF(OFFSET('Sanitation Data'!$D$28,0,10*ROW('Sanitation Data'!D108))="","",OFFSET('Sanitation Data'!$D$28,0,10*ROW('Sanitation Data'!D108)))</f>
        <v/>
      </c>
      <c r="CL114" s="400" t="str">
        <f ca="1">+IF(OFFSET('Sanitation Data'!$D$29,0,10*ROW('Sanitation Data'!D108))="","",OFFSET('Sanitation Data'!$D$29,0,10*ROW('Sanitation Data'!D108)))</f>
        <v/>
      </c>
      <c r="CM114" s="400" t="str">
        <f ca="1">+IF(OFFSET('Sanitation Data'!$D$30,0,10*ROW('Sanitation Data'!D108))="","",OFFSET('Sanitation Data'!$D$30,0,10*ROW('Sanitation Data'!D108)))</f>
        <v/>
      </c>
      <c r="CN114" s="400" t="str">
        <f ca="1">+IF(OFFSET('Sanitation Data'!$D$31,0,10*ROW('Sanitation Data'!D108))="","",OFFSET('Sanitation Data'!$D$31,0,10*ROW('Sanitation Data'!D108)))</f>
        <v/>
      </c>
      <c r="CO114" s="400" t="str">
        <f ca="1">+IF(OFFSET('Sanitation Data'!$D$32,0,10*ROW('Sanitation Data'!D108))="","",OFFSET('Sanitation Data'!$D$32,0,10*ROW('Sanitation Data'!D108)))</f>
        <v/>
      </c>
      <c r="CP114" s="400" t="str">
        <f ca="1">+IF(OFFSET('Sanitation Data'!$E$28,0,10*ROW('Sanitation Data'!E108))="","",OFFSET('Sanitation Data'!$E$28,0,10*ROW('Sanitation Data'!E108)))</f>
        <v/>
      </c>
      <c r="CQ114" s="400" t="str">
        <f ca="1">+IF(OFFSET('Sanitation Data'!$E$29,0,10*ROW('Sanitation Data'!E108))="","",OFFSET('Sanitation Data'!$E$29,0,10*ROW('Sanitation Data'!E108)))</f>
        <v/>
      </c>
      <c r="CR114" s="400" t="str">
        <f ca="1">+IF(OFFSET('Sanitation Data'!$E$30,0,10*ROW('Sanitation Data'!E108))="","",OFFSET('Sanitation Data'!$E$30,0,10*ROW('Sanitation Data'!E108)))</f>
        <v/>
      </c>
      <c r="CS114" s="400" t="str">
        <f ca="1">+IF(OFFSET('Sanitation Data'!$E$31,0,10*ROW('Sanitation Data'!E108))="","",OFFSET('Sanitation Data'!$E$31,0,10*ROW('Sanitation Data'!E108)))</f>
        <v/>
      </c>
      <c r="CT114" s="400" t="str">
        <f ca="1">+IF(OFFSET('Sanitation Data'!$E$32,0,10*ROW('Sanitation Data'!E108))="","",OFFSET('Sanitation Data'!$E$32,0,10*ROW('Sanitation Data'!E108)))</f>
        <v/>
      </c>
      <c r="CU114" s="400" t="str">
        <f ca="1">+IF(OFFSET('Sanitation Data'!$F$28,0,10*ROW('Sanitation Data'!F108))="","",OFFSET('Sanitation Data'!$F$28,0,10*ROW('Sanitation Data'!F108)))</f>
        <v/>
      </c>
      <c r="CV114" s="400" t="str">
        <f ca="1">+IF(OFFSET('Sanitation Data'!$F$29,0,10*ROW('Sanitation Data'!F108))="","",OFFSET('Sanitation Data'!$F$29,0,10*ROW('Sanitation Data'!F108)))</f>
        <v/>
      </c>
      <c r="CW114" s="400" t="str">
        <f ca="1">+IF(OFFSET('Sanitation Data'!$F$30,0,10*ROW('Sanitation Data'!F108))="","",OFFSET('Sanitation Data'!$F$30,0,10*ROW('Sanitation Data'!F108)))</f>
        <v/>
      </c>
      <c r="CX114" s="400" t="str">
        <f ca="1">+IF(OFFSET('Sanitation Data'!$F$31,0,10*ROW('Sanitation Data'!F108))="","",OFFSET('Sanitation Data'!$F$31,0,10*ROW('Sanitation Data'!F108)))</f>
        <v/>
      </c>
      <c r="CY114" s="400" t="str">
        <f ca="1">+IF(OFFSET('Sanitation Data'!$F$32,0,10*ROW('Sanitation Data'!F108))="","",OFFSET('Sanitation Data'!$F$32,0,10*ROW('Sanitation Data'!F108)))</f>
        <v/>
      </c>
      <c r="CZ114" s="400" t="str">
        <f ca="1">+IF(OFFSET('Sanitation Data'!$G$28,0,10*ROW('Sanitation Data'!G108))="","",OFFSET('Sanitation Data'!$G$28,0,10*ROW('Sanitation Data'!G108)))</f>
        <v/>
      </c>
      <c r="DA114" s="400" t="str">
        <f ca="1">+IF(OFFSET('Sanitation Data'!$G$29,0,10*ROW('Sanitation Data'!G108))="","",OFFSET('Sanitation Data'!$G$29,0,10*ROW('Sanitation Data'!G108)))</f>
        <v/>
      </c>
      <c r="DB114" s="400" t="str">
        <f ca="1">+IF(OFFSET('Sanitation Data'!$G$30,0,10*ROW('Sanitation Data'!G108))="","",OFFSET('Sanitation Data'!$G$30,0,10*ROW('Sanitation Data'!G108)))</f>
        <v/>
      </c>
      <c r="DC114" s="400" t="str">
        <f ca="1">+IF(OFFSET('Sanitation Data'!$G$31,0,10*ROW('Sanitation Data'!G108))="","",OFFSET('Sanitation Data'!$G$31,0,10*ROW('Sanitation Data'!G108)))</f>
        <v/>
      </c>
      <c r="DD114" s="400" t="str">
        <f ca="1">+IF(OFFSET('Sanitation Data'!$G$32,0,10*ROW('Sanitation Data'!G108))="","",OFFSET('Sanitation Data'!$G$32,0,10*ROW('Sanitation Data'!G108)))</f>
        <v/>
      </c>
      <c r="DE114" s="400" t="str">
        <f ca="1">+IF(OFFSET('Sanitation Data'!$H$28,0,10*ROW('Sanitation Data'!H108))="","",OFFSET('Sanitation Data'!$H$28,0,10*ROW('Sanitation Data'!H108)))</f>
        <v/>
      </c>
      <c r="DF114" s="400" t="str">
        <f ca="1">+IF(OFFSET('Sanitation Data'!$H$29,0,10*ROW('Sanitation Data'!H108))="","",OFFSET('Sanitation Data'!$H$29,0,10*ROW('Sanitation Data'!H108)))</f>
        <v/>
      </c>
      <c r="DG114" s="400" t="str">
        <f ca="1">+IF(OFFSET('Sanitation Data'!$H$30,0,10*ROW('Sanitation Data'!H108))="","",OFFSET('Sanitation Data'!$H$30,0,10*ROW('Sanitation Data'!H108)))</f>
        <v/>
      </c>
      <c r="DH114" s="400" t="str">
        <f ca="1">+IF(OFFSET('Sanitation Data'!$H$31,0,10*ROW('Sanitation Data'!H108))="","",OFFSET('Sanitation Data'!$H$31,0,10*ROW('Sanitation Data'!H108)))</f>
        <v/>
      </c>
      <c r="DI114" s="400" t="str">
        <f ca="1">+IF(OFFSET('Sanitation Data'!$H$32,0,10*ROW('Sanitation Data'!H108))="","",OFFSET('Sanitation Data'!$H$32,0,10*ROW('Sanitation Data'!H108)))</f>
        <v/>
      </c>
      <c r="DJ114" s="400" t="str">
        <f ca="1">+IF(OFFSET('Sanitation Data'!$I$28,0,10*ROW('Sanitation Data'!I108))="","",OFFSET('Sanitation Data'!$I$28,0,10*ROW('Sanitation Data'!I108)))</f>
        <v/>
      </c>
      <c r="DK114" s="400" t="str">
        <f ca="1">+IF(OFFSET('Sanitation Data'!$I$29,0,10*ROW('Sanitation Data'!I108))="","",OFFSET('Sanitation Data'!$I$29,0,10*ROW('Sanitation Data'!I108)))</f>
        <v/>
      </c>
      <c r="DL114" s="400" t="str">
        <f ca="1">+IF(OFFSET('Sanitation Data'!$I$30,0,10*ROW('Sanitation Data'!I108))="","",OFFSET('Sanitation Data'!$I$30,0,10*ROW('Sanitation Data'!I108)))</f>
        <v/>
      </c>
      <c r="DM114" s="400" t="str">
        <f ca="1">+IF(OFFSET('Sanitation Data'!$I$31,0,10*ROW('Sanitation Data'!I108))="","",OFFSET('Sanitation Data'!$I$31,0,10*ROW('Sanitation Data'!I108)))</f>
        <v/>
      </c>
      <c r="DN114" s="400" t="str">
        <f ca="1">+IF(OFFSET('Sanitation Data'!$I$32,0,10*ROW('Sanitation Data'!I108))="","",OFFSET('Sanitation Data'!$I$32,0,10*ROW('Sanitation Data'!I108)))</f>
        <v/>
      </c>
      <c r="DO114" s="400" t="str">
        <f ca="1">+IF(OFFSET('Hygiene Data'!$D$11,0,10*ROW('Hygiene Data'!D108))="","",OFFSET('Hygiene Data'!$D$11,0,10*ROW('Hygiene Data'!D108)))</f>
        <v/>
      </c>
      <c r="DP114" s="400" t="str">
        <f ca="1">+IF(OFFSET('Hygiene Data'!$D$12,0,10*ROW('Hygiene Data'!D108))="","",OFFSET('Hygiene Data'!$D$12,0,10*ROW('Hygiene Data'!D108)))</f>
        <v/>
      </c>
      <c r="DQ114" s="400" t="str">
        <f ca="1">+IF(OFFSET('Hygiene Data'!$D$13,0,10*ROW('Hygiene Data'!D108))="","",OFFSET('Hygiene Data'!$D$13,0,10*ROW('Hygiene Data'!D108)))</f>
        <v/>
      </c>
      <c r="DR114" s="400" t="str">
        <f ca="1">+IF(OFFSET('Hygiene Data'!$E$11,0,10*ROW('Hygiene Data'!E108))="","",OFFSET('Hygiene Data'!$E$11,0,10*ROW('Hygiene Data'!E108)))</f>
        <v/>
      </c>
      <c r="DS114" s="400" t="str">
        <f ca="1">+IF(OFFSET('Hygiene Data'!$E$12,0,10*ROW('Hygiene Data'!E108))="","",OFFSET('Hygiene Data'!$E$12,0,10*ROW('Hygiene Data'!E108)))</f>
        <v/>
      </c>
      <c r="DT114" s="400" t="str">
        <f ca="1">+IF(OFFSET('Hygiene Data'!$E$13,0,10*ROW('Hygiene Data'!E108))="","",OFFSET('Hygiene Data'!$E$13,0,10*ROW('Hygiene Data'!E108)))</f>
        <v/>
      </c>
      <c r="DU114" s="400" t="str">
        <f ca="1">+IF(OFFSET('Hygiene Data'!$F$11,0,10*ROW('Hygiene Data'!F108))="","",OFFSET('Hygiene Data'!$F$11,0,10*ROW('Hygiene Data'!F108)))</f>
        <v/>
      </c>
      <c r="DV114" s="400" t="str">
        <f ca="1">+IF(OFFSET('Hygiene Data'!$F$12,0,10*ROW('Hygiene Data'!F108))="","",OFFSET('Hygiene Data'!$F$12,0,10*ROW('Hygiene Data'!F108)))</f>
        <v/>
      </c>
      <c r="DW114" s="400" t="str">
        <f ca="1">+IF(OFFSET('Hygiene Data'!$F$13,0,10*ROW('Hygiene Data'!F108))="","",OFFSET('Hygiene Data'!$F$13,0,10*ROW('Hygiene Data'!F108)))</f>
        <v/>
      </c>
      <c r="DX114" s="400" t="str">
        <f ca="1">+IF(OFFSET('Hygiene Data'!$G$11,0,10*ROW('Hygiene Data'!G108))="","",OFFSET('Hygiene Data'!$G$11,0,10*ROW('Hygiene Data'!G108)))</f>
        <v/>
      </c>
      <c r="DY114" s="400" t="str">
        <f ca="1">+IF(OFFSET('Hygiene Data'!$G$12,0,10*ROW('Hygiene Data'!G108))="","",OFFSET('Hygiene Data'!$G$12,0,10*ROW('Hygiene Data'!G108)))</f>
        <v/>
      </c>
      <c r="DZ114" s="400" t="str">
        <f ca="1">+IF(OFFSET('Hygiene Data'!$G$13,0,10*ROW('Hygiene Data'!G108))="","",OFFSET('Hygiene Data'!$G$13,0,10*ROW('Hygiene Data'!G108)))</f>
        <v/>
      </c>
      <c r="EA114" s="400" t="str">
        <f ca="1">+IF(OFFSET('Hygiene Data'!$H$11,0,10*ROW('Hygiene Data'!H108))="","",OFFSET('Hygiene Data'!$H$11,0,10*ROW('Hygiene Data'!H108)))</f>
        <v/>
      </c>
      <c r="EB114" s="400" t="str">
        <f ca="1">+IF(OFFSET('Hygiene Data'!$H$12,0,10*ROW('Hygiene Data'!H108))="","",OFFSET('Hygiene Data'!$H$12,0,10*ROW('Hygiene Data'!H108)))</f>
        <v/>
      </c>
      <c r="EC114" s="400" t="str">
        <f ca="1">+IF(OFFSET('Hygiene Data'!$H$13,0,10*ROW('Hygiene Data'!H108))="","",OFFSET('Hygiene Data'!$H$13,0,10*ROW('Hygiene Data'!H108)))</f>
        <v/>
      </c>
      <c r="ED114" s="400" t="str">
        <f ca="1">+IF(OFFSET('Hygiene Data'!$I$11,0,10*ROW('Hygiene Data'!I108))="","",OFFSET('Hygiene Data'!$I$11,0,10*ROW('Hygiene Data'!I108)))</f>
        <v/>
      </c>
      <c r="EE114" s="400" t="str">
        <f ca="1">+IF(OFFSET('Hygiene Data'!$I$12,0,10*ROW('Hygiene Data'!I108))="","",OFFSET('Hygiene Data'!$I$12,0,10*ROW('Hygiene Data'!I108)))</f>
        <v/>
      </c>
      <c r="EF114" s="400" t="str">
        <f ca="1">+IF(OFFSET('Hygiene Data'!$I$13,0,10*ROW('Hygiene Data'!I108))="","",OFFSET('Hygiene Data'!$I$13,0,10*ROW('Hygiene Data'!I108)))</f>
        <v/>
      </c>
    </row>
    <row r="115" spans="1:136" x14ac:dyDescent="0.25">
      <c r="A115" s="509" t="str">
        <f ca="1">+IF(OFFSET('Water Data'!$B$2,0,10*ROW('Water Data'!E109))="","",OFFSET('Water Data'!$B$2,0,10*ROW('Water Data'!E109)))</f>
        <v/>
      </c>
      <c r="B115" s="50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36" t="str">
        <f t="shared" ca="1" si="1"/>
        <v/>
      </c>
      <c r="D115" s="53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3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3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3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3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3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3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3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3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3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3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3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3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3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3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3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3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3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3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3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3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3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3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3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3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3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3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3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3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3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3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3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3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3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3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3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3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3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3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3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3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3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3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3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3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3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3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3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3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1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3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3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3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3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3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3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3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3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3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3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3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3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3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3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3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3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400" t="str">
        <f ca="1">+IF(OFFSET('Water Data'!$D$27,0,10*ROW('Water Data'!D109))="","",OFFSET('Water Data'!$D$27,0,10*ROW('Water Data'!D109)))</f>
        <v/>
      </c>
      <c r="BT115" s="400" t="str">
        <f ca="1">+IF(OFFSET('Water Data'!$D$28,0,10*ROW('Water Data'!D109))="","",OFFSET('Water Data'!$D$28,0,10*ROW('Water Data'!D109)))</f>
        <v/>
      </c>
      <c r="BU115" s="400" t="str">
        <f ca="1">+IF(OFFSET('Water Data'!$D$29,0,10*ROW('Water Data'!D109))="","",OFFSET('Water Data'!$D$29,0,10*ROW('Water Data'!D109)))</f>
        <v/>
      </c>
      <c r="BV115" s="400" t="str">
        <f ca="1">+IF(OFFSET('Water Data'!$E$27,0,10*ROW('Water Data'!E109))="","",OFFSET('Water Data'!$E$27,0,10*ROW('Water Data'!E109)))</f>
        <v/>
      </c>
      <c r="BW115" s="400" t="str">
        <f ca="1">+IF(OFFSET('Water Data'!$E$28,0,10*ROW('Water Data'!E109))="","",OFFSET('Water Data'!$E$28,0,10*ROW('Water Data'!E109)))</f>
        <v/>
      </c>
      <c r="BX115" s="400" t="str">
        <f ca="1">+IF(OFFSET('Water Data'!$E$29,0,10*ROW('Water Data'!E109))="","",OFFSET('Water Data'!$E$29,0,10*ROW('Water Data'!E109)))</f>
        <v/>
      </c>
      <c r="BY115" s="400" t="str">
        <f ca="1">+IF(OFFSET('Water Data'!$F$27,0,10*ROW('Water Data'!F109))="","",OFFSET('Water Data'!$F$27,0,10*ROW('Water Data'!F109)))</f>
        <v/>
      </c>
      <c r="BZ115" s="400" t="str">
        <f ca="1">+IF(OFFSET('Water Data'!$F$28,0,10*ROW('Water Data'!F109))="","",OFFSET('Water Data'!$F$28,0,10*ROW('Water Data'!F109)))</f>
        <v/>
      </c>
      <c r="CA115" s="400" t="str">
        <f ca="1">+IF(OFFSET('Water Data'!$F$29,0,10*ROW('Water Data'!F109))="","",OFFSET('Water Data'!$F$29,0,10*ROW('Water Data'!F109)))</f>
        <v/>
      </c>
      <c r="CB115" s="400" t="str">
        <f ca="1">+IF(OFFSET('Water Data'!$G$27,0,10*ROW('Water Data'!G109))="","",OFFSET('Water Data'!$G$27,0,10*ROW('Water Data'!G109)))</f>
        <v/>
      </c>
      <c r="CC115" s="400" t="str">
        <f ca="1">+IF(OFFSET('Water Data'!$G$28,0,10*ROW('Water Data'!G109))="","",OFFSET('Water Data'!$G$28,0,10*ROW('Water Data'!G109)))</f>
        <v/>
      </c>
      <c r="CD115" s="400" t="str">
        <f ca="1">+IF(OFFSET('Water Data'!$G$29,0,10*ROW('Water Data'!G109))="","",OFFSET('Water Data'!$G$29,0,10*ROW('Water Data'!G109)))</f>
        <v/>
      </c>
      <c r="CE115" s="400" t="str">
        <f ca="1">+IF(OFFSET('Water Data'!$H$27,0,10*ROW('Water Data'!H109))="","",OFFSET('Water Data'!$H$27,0,10*ROW('Water Data'!H109)))</f>
        <v/>
      </c>
      <c r="CF115" s="400" t="str">
        <f ca="1">+IF(OFFSET('Water Data'!$H$28,0,10*ROW('Water Data'!H109))="","",OFFSET('Water Data'!$H$28,0,10*ROW('Water Data'!H109)))</f>
        <v/>
      </c>
      <c r="CG115" s="400" t="str">
        <f ca="1">+IF(OFFSET('Water Data'!$H$29,0,10*ROW('Water Data'!H109))="","",OFFSET('Water Data'!$H$29,0,10*ROW('Water Data'!H109)))</f>
        <v/>
      </c>
      <c r="CH115" s="400" t="str">
        <f ca="1">+IF(OFFSET('Water Data'!$I$27,0,10*ROW('Water Data'!I109))="","",OFFSET('Water Data'!$I$27,0,10*ROW('Water Data'!I109)))</f>
        <v/>
      </c>
      <c r="CI115" s="400" t="str">
        <f ca="1">+IF(OFFSET('Water Data'!$I$28,0,10*ROW('Water Data'!I109))="","",OFFSET('Water Data'!$I$28,0,10*ROW('Water Data'!I109)))</f>
        <v/>
      </c>
      <c r="CJ115" s="400" t="str">
        <f ca="1">+IF(OFFSET('Water Data'!$I$29,0,10*ROW('Water Data'!I109))="","",OFFSET('Water Data'!$I$29,0,10*ROW('Water Data'!I109)))</f>
        <v/>
      </c>
      <c r="CK115" s="400" t="str">
        <f ca="1">+IF(OFFSET('Sanitation Data'!$D$28,0,10*ROW('Sanitation Data'!D109))="","",OFFSET('Sanitation Data'!$D$28,0,10*ROW('Sanitation Data'!D109)))</f>
        <v/>
      </c>
      <c r="CL115" s="400" t="str">
        <f ca="1">+IF(OFFSET('Sanitation Data'!$D$29,0,10*ROW('Sanitation Data'!D109))="","",OFFSET('Sanitation Data'!$D$29,0,10*ROW('Sanitation Data'!D109)))</f>
        <v/>
      </c>
      <c r="CM115" s="400" t="str">
        <f ca="1">+IF(OFFSET('Sanitation Data'!$D$30,0,10*ROW('Sanitation Data'!D109))="","",OFFSET('Sanitation Data'!$D$30,0,10*ROW('Sanitation Data'!D109)))</f>
        <v/>
      </c>
      <c r="CN115" s="400" t="str">
        <f ca="1">+IF(OFFSET('Sanitation Data'!$D$31,0,10*ROW('Sanitation Data'!D109))="","",OFFSET('Sanitation Data'!$D$31,0,10*ROW('Sanitation Data'!D109)))</f>
        <v/>
      </c>
      <c r="CO115" s="400" t="str">
        <f ca="1">+IF(OFFSET('Sanitation Data'!$D$32,0,10*ROW('Sanitation Data'!D109))="","",OFFSET('Sanitation Data'!$D$32,0,10*ROW('Sanitation Data'!D109)))</f>
        <v/>
      </c>
      <c r="CP115" s="400" t="str">
        <f ca="1">+IF(OFFSET('Sanitation Data'!$E$28,0,10*ROW('Sanitation Data'!E109))="","",OFFSET('Sanitation Data'!$E$28,0,10*ROW('Sanitation Data'!E109)))</f>
        <v/>
      </c>
      <c r="CQ115" s="400" t="str">
        <f ca="1">+IF(OFFSET('Sanitation Data'!$E$29,0,10*ROW('Sanitation Data'!E109))="","",OFFSET('Sanitation Data'!$E$29,0,10*ROW('Sanitation Data'!E109)))</f>
        <v/>
      </c>
      <c r="CR115" s="400" t="str">
        <f ca="1">+IF(OFFSET('Sanitation Data'!$E$30,0,10*ROW('Sanitation Data'!E109))="","",OFFSET('Sanitation Data'!$E$30,0,10*ROW('Sanitation Data'!E109)))</f>
        <v/>
      </c>
      <c r="CS115" s="400" t="str">
        <f ca="1">+IF(OFFSET('Sanitation Data'!$E$31,0,10*ROW('Sanitation Data'!E109))="","",OFFSET('Sanitation Data'!$E$31,0,10*ROW('Sanitation Data'!E109)))</f>
        <v/>
      </c>
      <c r="CT115" s="400" t="str">
        <f ca="1">+IF(OFFSET('Sanitation Data'!$E$32,0,10*ROW('Sanitation Data'!E109))="","",OFFSET('Sanitation Data'!$E$32,0,10*ROW('Sanitation Data'!E109)))</f>
        <v/>
      </c>
      <c r="CU115" s="400" t="str">
        <f ca="1">+IF(OFFSET('Sanitation Data'!$F$28,0,10*ROW('Sanitation Data'!F109))="","",OFFSET('Sanitation Data'!$F$28,0,10*ROW('Sanitation Data'!F109)))</f>
        <v/>
      </c>
      <c r="CV115" s="400" t="str">
        <f ca="1">+IF(OFFSET('Sanitation Data'!$F$29,0,10*ROW('Sanitation Data'!F109))="","",OFFSET('Sanitation Data'!$F$29,0,10*ROW('Sanitation Data'!F109)))</f>
        <v/>
      </c>
      <c r="CW115" s="400" t="str">
        <f ca="1">+IF(OFFSET('Sanitation Data'!$F$30,0,10*ROW('Sanitation Data'!F109))="","",OFFSET('Sanitation Data'!$F$30,0,10*ROW('Sanitation Data'!F109)))</f>
        <v/>
      </c>
      <c r="CX115" s="400" t="str">
        <f ca="1">+IF(OFFSET('Sanitation Data'!$F$31,0,10*ROW('Sanitation Data'!F109))="","",OFFSET('Sanitation Data'!$F$31,0,10*ROW('Sanitation Data'!F109)))</f>
        <v/>
      </c>
      <c r="CY115" s="400" t="str">
        <f ca="1">+IF(OFFSET('Sanitation Data'!$F$32,0,10*ROW('Sanitation Data'!F109))="","",OFFSET('Sanitation Data'!$F$32,0,10*ROW('Sanitation Data'!F109)))</f>
        <v/>
      </c>
      <c r="CZ115" s="400" t="str">
        <f ca="1">+IF(OFFSET('Sanitation Data'!$G$28,0,10*ROW('Sanitation Data'!G109))="","",OFFSET('Sanitation Data'!$G$28,0,10*ROW('Sanitation Data'!G109)))</f>
        <v/>
      </c>
      <c r="DA115" s="400" t="str">
        <f ca="1">+IF(OFFSET('Sanitation Data'!$G$29,0,10*ROW('Sanitation Data'!G109))="","",OFFSET('Sanitation Data'!$G$29,0,10*ROW('Sanitation Data'!G109)))</f>
        <v/>
      </c>
      <c r="DB115" s="400" t="str">
        <f ca="1">+IF(OFFSET('Sanitation Data'!$G$30,0,10*ROW('Sanitation Data'!G109))="","",OFFSET('Sanitation Data'!$G$30,0,10*ROW('Sanitation Data'!G109)))</f>
        <v/>
      </c>
      <c r="DC115" s="400" t="str">
        <f ca="1">+IF(OFFSET('Sanitation Data'!$G$31,0,10*ROW('Sanitation Data'!G109))="","",OFFSET('Sanitation Data'!$G$31,0,10*ROW('Sanitation Data'!G109)))</f>
        <v/>
      </c>
      <c r="DD115" s="400" t="str">
        <f ca="1">+IF(OFFSET('Sanitation Data'!$G$32,0,10*ROW('Sanitation Data'!G109))="","",OFFSET('Sanitation Data'!$G$32,0,10*ROW('Sanitation Data'!G109)))</f>
        <v/>
      </c>
      <c r="DE115" s="400" t="str">
        <f ca="1">+IF(OFFSET('Sanitation Data'!$H$28,0,10*ROW('Sanitation Data'!H109))="","",OFFSET('Sanitation Data'!$H$28,0,10*ROW('Sanitation Data'!H109)))</f>
        <v/>
      </c>
      <c r="DF115" s="400" t="str">
        <f ca="1">+IF(OFFSET('Sanitation Data'!$H$29,0,10*ROW('Sanitation Data'!H109))="","",OFFSET('Sanitation Data'!$H$29,0,10*ROW('Sanitation Data'!H109)))</f>
        <v/>
      </c>
      <c r="DG115" s="400" t="str">
        <f ca="1">+IF(OFFSET('Sanitation Data'!$H$30,0,10*ROW('Sanitation Data'!H109))="","",OFFSET('Sanitation Data'!$H$30,0,10*ROW('Sanitation Data'!H109)))</f>
        <v/>
      </c>
      <c r="DH115" s="400" t="str">
        <f ca="1">+IF(OFFSET('Sanitation Data'!$H$31,0,10*ROW('Sanitation Data'!H109))="","",OFFSET('Sanitation Data'!$H$31,0,10*ROW('Sanitation Data'!H109)))</f>
        <v/>
      </c>
      <c r="DI115" s="400" t="str">
        <f ca="1">+IF(OFFSET('Sanitation Data'!$H$32,0,10*ROW('Sanitation Data'!H109))="","",OFFSET('Sanitation Data'!$H$32,0,10*ROW('Sanitation Data'!H109)))</f>
        <v/>
      </c>
      <c r="DJ115" s="400" t="str">
        <f ca="1">+IF(OFFSET('Sanitation Data'!$I$28,0,10*ROW('Sanitation Data'!I109))="","",OFFSET('Sanitation Data'!$I$28,0,10*ROW('Sanitation Data'!I109)))</f>
        <v/>
      </c>
      <c r="DK115" s="400" t="str">
        <f ca="1">+IF(OFFSET('Sanitation Data'!$I$29,0,10*ROW('Sanitation Data'!I109))="","",OFFSET('Sanitation Data'!$I$29,0,10*ROW('Sanitation Data'!I109)))</f>
        <v/>
      </c>
      <c r="DL115" s="400" t="str">
        <f ca="1">+IF(OFFSET('Sanitation Data'!$I$30,0,10*ROW('Sanitation Data'!I109))="","",OFFSET('Sanitation Data'!$I$30,0,10*ROW('Sanitation Data'!I109)))</f>
        <v/>
      </c>
      <c r="DM115" s="400" t="str">
        <f ca="1">+IF(OFFSET('Sanitation Data'!$I$31,0,10*ROW('Sanitation Data'!I109))="","",OFFSET('Sanitation Data'!$I$31,0,10*ROW('Sanitation Data'!I109)))</f>
        <v/>
      </c>
      <c r="DN115" s="400" t="str">
        <f ca="1">+IF(OFFSET('Sanitation Data'!$I$32,0,10*ROW('Sanitation Data'!I109))="","",OFFSET('Sanitation Data'!$I$32,0,10*ROW('Sanitation Data'!I109)))</f>
        <v/>
      </c>
      <c r="DO115" s="400" t="str">
        <f ca="1">+IF(OFFSET('Hygiene Data'!$D$11,0,10*ROW('Hygiene Data'!D109))="","",OFFSET('Hygiene Data'!$D$11,0,10*ROW('Hygiene Data'!D109)))</f>
        <v/>
      </c>
      <c r="DP115" s="400" t="str">
        <f ca="1">+IF(OFFSET('Hygiene Data'!$D$12,0,10*ROW('Hygiene Data'!D109))="","",OFFSET('Hygiene Data'!$D$12,0,10*ROW('Hygiene Data'!D109)))</f>
        <v/>
      </c>
      <c r="DQ115" s="400" t="str">
        <f ca="1">+IF(OFFSET('Hygiene Data'!$D$13,0,10*ROW('Hygiene Data'!D109))="","",OFFSET('Hygiene Data'!$D$13,0,10*ROW('Hygiene Data'!D109)))</f>
        <v/>
      </c>
      <c r="DR115" s="400" t="str">
        <f ca="1">+IF(OFFSET('Hygiene Data'!$E$11,0,10*ROW('Hygiene Data'!E109))="","",OFFSET('Hygiene Data'!$E$11,0,10*ROW('Hygiene Data'!E109)))</f>
        <v/>
      </c>
      <c r="DS115" s="400" t="str">
        <f ca="1">+IF(OFFSET('Hygiene Data'!$E$12,0,10*ROW('Hygiene Data'!E109))="","",OFFSET('Hygiene Data'!$E$12,0,10*ROW('Hygiene Data'!E109)))</f>
        <v/>
      </c>
      <c r="DT115" s="400" t="str">
        <f ca="1">+IF(OFFSET('Hygiene Data'!$E$13,0,10*ROW('Hygiene Data'!E109))="","",OFFSET('Hygiene Data'!$E$13,0,10*ROW('Hygiene Data'!E109)))</f>
        <v/>
      </c>
      <c r="DU115" s="400" t="str">
        <f ca="1">+IF(OFFSET('Hygiene Data'!$F$11,0,10*ROW('Hygiene Data'!F109))="","",OFFSET('Hygiene Data'!$F$11,0,10*ROW('Hygiene Data'!F109)))</f>
        <v/>
      </c>
      <c r="DV115" s="400" t="str">
        <f ca="1">+IF(OFFSET('Hygiene Data'!$F$12,0,10*ROW('Hygiene Data'!F109))="","",OFFSET('Hygiene Data'!$F$12,0,10*ROW('Hygiene Data'!F109)))</f>
        <v/>
      </c>
      <c r="DW115" s="400" t="str">
        <f ca="1">+IF(OFFSET('Hygiene Data'!$F$13,0,10*ROW('Hygiene Data'!F109))="","",OFFSET('Hygiene Data'!$F$13,0,10*ROW('Hygiene Data'!F109)))</f>
        <v/>
      </c>
      <c r="DX115" s="400" t="str">
        <f ca="1">+IF(OFFSET('Hygiene Data'!$G$11,0,10*ROW('Hygiene Data'!G109))="","",OFFSET('Hygiene Data'!$G$11,0,10*ROW('Hygiene Data'!G109)))</f>
        <v/>
      </c>
      <c r="DY115" s="400" t="str">
        <f ca="1">+IF(OFFSET('Hygiene Data'!$G$12,0,10*ROW('Hygiene Data'!G109))="","",OFFSET('Hygiene Data'!$G$12,0,10*ROW('Hygiene Data'!G109)))</f>
        <v/>
      </c>
      <c r="DZ115" s="400" t="str">
        <f ca="1">+IF(OFFSET('Hygiene Data'!$G$13,0,10*ROW('Hygiene Data'!G109))="","",OFFSET('Hygiene Data'!$G$13,0,10*ROW('Hygiene Data'!G109)))</f>
        <v/>
      </c>
      <c r="EA115" s="400" t="str">
        <f ca="1">+IF(OFFSET('Hygiene Data'!$H$11,0,10*ROW('Hygiene Data'!H109))="","",OFFSET('Hygiene Data'!$H$11,0,10*ROW('Hygiene Data'!H109)))</f>
        <v/>
      </c>
      <c r="EB115" s="400" t="str">
        <f ca="1">+IF(OFFSET('Hygiene Data'!$H$12,0,10*ROW('Hygiene Data'!H109))="","",OFFSET('Hygiene Data'!$H$12,0,10*ROW('Hygiene Data'!H109)))</f>
        <v/>
      </c>
      <c r="EC115" s="400" t="str">
        <f ca="1">+IF(OFFSET('Hygiene Data'!$H$13,0,10*ROW('Hygiene Data'!H109))="","",OFFSET('Hygiene Data'!$H$13,0,10*ROW('Hygiene Data'!H109)))</f>
        <v/>
      </c>
      <c r="ED115" s="400" t="str">
        <f ca="1">+IF(OFFSET('Hygiene Data'!$I$11,0,10*ROW('Hygiene Data'!I109))="","",OFFSET('Hygiene Data'!$I$11,0,10*ROW('Hygiene Data'!I109)))</f>
        <v/>
      </c>
      <c r="EE115" s="400" t="str">
        <f ca="1">+IF(OFFSET('Hygiene Data'!$I$12,0,10*ROW('Hygiene Data'!I109))="","",OFFSET('Hygiene Data'!$I$12,0,10*ROW('Hygiene Data'!I109)))</f>
        <v/>
      </c>
      <c r="EF115" s="400" t="str">
        <f ca="1">+IF(OFFSET('Hygiene Data'!$I$13,0,10*ROW('Hygiene Data'!I109))="","",OFFSET('Hygiene Data'!$I$13,0,10*ROW('Hygiene Data'!I109)))</f>
        <v/>
      </c>
    </row>
    <row r="116" spans="1:136" x14ac:dyDescent="0.25">
      <c r="A116" s="509" t="str">
        <f ca="1">+IF(OFFSET('Water Data'!$B$2,0,10*ROW('Water Data'!E110))="","",OFFSET('Water Data'!$B$2,0,10*ROW('Water Data'!E110)))</f>
        <v/>
      </c>
      <c r="B116" s="50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36" t="str">
        <f t="shared" ca="1" si="1"/>
        <v/>
      </c>
      <c r="D116" s="53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3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3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3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3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3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3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3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3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3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3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3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3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3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3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3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3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3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3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3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3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3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3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3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3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3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3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3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3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3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3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3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3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3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3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3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3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3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3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3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3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3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3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3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3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3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3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3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3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1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3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3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3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3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3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3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3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3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3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3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3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3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3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3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3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3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400" t="str">
        <f ca="1">+IF(OFFSET('Water Data'!$D$27,0,10*ROW('Water Data'!D110))="","",OFFSET('Water Data'!$D$27,0,10*ROW('Water Data'!D110)))</f>
        <v/>
      </c>
      <c r="BT116" s="400" t="str">
        <f ca="1">+IF(OFFSET('Water Data'!$D$28,0,10*ROW('Water Data'!D110))="","",OFFSET('Water Data'!$D$28,0,10*ROW('Water Data'!D110)))</f>
        <v/>
      </c>
      <c r="BU116" s="400" t="str">
        <f ca="1">+IF(OFFSET('Water Data'!$D$29,0,10*ROW('Water Data'!D110))="","",OFFSET('Water Data'!$D$29,0,10*ROW('Water Data'!D110)))</f>
        <v/>
      </c>
      <c r="BV116" s="400" t="str">
        <f ca="1">+IF(OFFSET('Water Data'!$E$27,0,10*ROW('Water Data'!E110))="","",OFFSET('Water Data'!$E$27,0,10*ROW('Water Data'!E110)))</f>
        <v/>
      </c>
      <c r="BW116" s="400" t="str">
        <f ca="1">+IF(OFFSET('Water Data'!$E$28,0,10*ROW('Water Data'!E110))="","",OFFSET('Water Data'!$E$28,0,10*ROW('Water Data'!E110)))</f>
        <v/>
      </c>
      <c r="BX116" s="400" t="str">
        <f ca="1">+IF(OFFSET('Water Data'!$E$29,0,10*ROW('Water Data'!E110))="","",OFFSET('Water Data'!$E$29,0,10*ROW('Water Data'!E110)))</f>
        <v/>
      </c>
      <c r="BY116" s="400" t="str">
        <f ca="1">+IF(OFFSET('Water Data'!$F$27,0,10*ROW('Water Data'!F110))="","",OFFSET('Water Data'!$F$27,0,10*ROW('Water Data'!F110)))</f>
        <v/>
      </c>
      <c r="BZ116" s="400" t="str">
        <f ca="1">+IF(OFFSET('Water Data'!$F$28,0,10*ROW('Water Data'!F110))="","",OFFSET('Water Data'!$F$28,0,10*ROW('Water Data'!F110)))</f>
        <v/>
      </c>
      <c r="CA116" s="400" t="str">
        <f ca="1">+IF(OFFSET('Water Data'!$F$29,0,10*ROW('Water Data'!F110))="","",OFFSET('Water Data'!$F$29,0,10*ROW('Water Data'!F110)))</f>
        <v/>
      </c>
      <c r="CB116" s="400" t="str">
        <f ca="1">+IF(OFFSET('Water Data'!$G$27,0,10*ROW('Water Data'!G110))="","",OFFSET('Water Data'!$G$27,0,10*ROW('Water Data'!G110)))</f>
        <v/>
      </c>
      <c r="CC116" s="400" t="str">
        <f ca="1">+IF(OFFSET('Water Data'!$G$28,0,10*ROW('Water Data'!G110))="","",OFFSET('Water Data'!$G$28,0,10*ROW('Water Data'!G110)))</f>
        <v/>
      </c>
      <c r="CD116" s="400" t="str">
        <f ca="1">+IF(OFFSET('Water Data'!$G$29,0,10*ROW('Water Data'!G110))="","",OFFSET('Water Data'!$G$29,0,10*ROW('Water Data'!G110)))</f>
        <v/>
      </c>
      <c r="CE116" s="400" t="str">
        <f ca="1">+IF(OFFSET('Water Data'!$H$27,0,10*ROW('Water Data'!H110))="","",OFFSET('Water Data'!$H$27,0,10*ROW('Water Data'!H110)))</f>
        <v/>
      </c>
      <c r="CF116" s="400" t="str">
        <f ca="1">+IF(OFFSET('Water Data'!$H$28,0,10*ROW('Water Data'!H110))="","",OFFSET('Water Data'!$H$28,0,10*ROW('Water Data'!H110)))</f>
        <v/>
      </c>
      <c r="CG116" s="400" t="str">
        <f ca="1">+IF(OFFSET('Water Data'!$H$29,0,10*ROW('Water Data'!H110))="","",OFFSET('Water Data'!$H$29,0,10*ROW('Water Data'!H110)))</f>
        <v/>
      </c>
      <c r="CH116" s="400" t="str">
        <f ca="1">+IF(OFFSET('Water Data'!$I$27,0,10*ROW('Water Data'!I110))="","",OFFSET('Water Data'!$I$27,0,10*ROW('Water Data'!I110)))</f>
        <v/>
      </c>
      <c r="CI116" s="400" t="str">
        <f ca="1">+IF(OFFSET('Water Data'!$I$28,0,10*ROW('Water Data'!I110))="","",OFFSET('Water Data'!$I$28,0,10*ROW('Water Data'!I110)))</f>
        <v/>
      </c>
      <c r="CJ116" s="400" t="str">
        <f ca="1">+IF(OFFSET('Water Data'!$I$29,0,10*ROW('Water Data'!I110))="","",OFFSET('Water Data'!$I$29,0,10*ROW('Water Data'!I110)))</f>
        <v/>
      </c>
      <c r="CK116" s="400" t="str">
        <f ca="1">+IF(OFFSET('Sanitation Data'!$D$28,0,10*ROW('Sanitation Data'!D110))="","",OFFSET('Sanitation Data'!$D$28,0,10*ROW('Sanitation Data'!D110)))</f>
        <v/>
      </c>
      <c r="CL116" s="400" t="str">
        <f ca="1">+IF(OFFSET('Sanitation Data'!$D$29,0,10*ROW('Sanitation Data'!D110))="","",OFFSET('Sanitation Data'!$D$29,0,10*ROW('Sanitation Data'!D110)))</f>
        <v/>
      </c>
      <c r="CM116" s="400" t="str">
        <f ca="1">+IF(OFFSET('Sanitation Data'!$D$30,0,10*ROW('Sanitation Data'!D110))="","",OFFSET('Sanitation Data'!$D$30,0,10*ROW('Sanitation Data'!D110)))</f>
        <v/>
      </c>
      <c r="CN116" s="400" t="str">
        <f ca="1">+IF(OFFSET('Sanitation Data'!$D$31,0,10*ROW('Sanitation Data'!D110))="","",OFFSET('Sanitation Data'!$D$31,0,10*ROW('Sanitation Data'!D110)))</f>
        <v/>
      </c>
      <c r="CO116" s="400" t="str">
        <f ca="1">+IF(OFFSET('Sanitation Data'!$D$32,0,10*ROW('Sanitation Data'!D110))="","",OFFSET('Sanitation Data'!$D$32,0,10*ROW('Sanitation Data'!D110)))</f>
        <v/>
      </c>
      <c r="CP116" s="400" t="str">
        <f ca="1">+IF(OFFSET('Sanitation Data'!$E$28,0,10*ROW('Sanitation Data'!E110))="","",OFFSET('Sanitation Data'!$E$28,0,10*ROW('Sanitation Data'!E110)))</f>
        <v/>
      </c>
      <c r="CQ116" s="400" t="str">
        <f ca="1">+IF(OFFSET('Sanitation Data'!$E$29,0,10*ROW('Sanitation Data'!E110))="","",OFFSET('Sanitation Data'!$E$29,0,10*ROW('Sanitation Data'!E110)))</f>
        <v/>
      </c>
      <c r="CR116" s="400" t="str">
        <f ca="1">+IF(OFFSET('Sanitation Data'!$E$30,0,10*ROW('Sanitation Data'!E110))="","",OFFSET('Sanitation Data'!$E$30,0,10*ROW('Sanitation Data'!E110)))</f>
        <v/>
      </c>
      <c r="CS116" s="400" t="str">
        <f ca="1">+IF(OFFSET('Sanitation Data'!$E$31,0,10*ROW('Sanitation Data'!E110))="","",OFFSET('Sanitation Data'!$E$31,0,10*ROW('Sanitation Data'!E110)))</f>
        <v/>
      </c>
      <c r="CT116" s="400" t="str">
        <f ca="1">+IF(OFFSET('Sanitation Data'!$E$32,0,10*ROW('Sanitation Data'!E110))="","",OFFSET('Sanitation Data'!$E$32,0,10*ROW('Sanitation Data'!E110)))</f>
        <v/>
      </c>
      <c r="CU116" s="400" t="str">
        <f ca="1">+IF(OFFSET('Sanitation Data'!$F$28,0,10*ROW('Sanitation Data'!F110))="","",OFFSET('Sanitation Data'!$F$28,0,10*ROW('Sanitation Data'!F110)))</f>
        <v/>
      </c>
      <c r="CV116" s="400" t="str">
        <f ca="1">+IF(OFFSET('Sanitation Data'!$F$29,0,10*ROW('Sanitation Data'!F110))="","",OFFSET('Sanitation Data'!$F$29,0,10*ROW('Sanitation Data'!F110)))</f>
        <v/>
      </c>
      <c r="CW116" s="400" t="str">
        <f ca="1">+IF(OFFSET('Sanitation Data'!$F$30,0,10*ROW('Sanitation Data'!F110))="","",OFFSET('Sanitation Data'!$F$30,0,10*ROW('Sanitation Data'!F110)))</f>
        <v/>
      </c>
      <c r="CX116" s="400" t="str">
        <f ca="1">+IF(OFFSET('Sanitation Data'!$F$31,0,10*ROW('Sanitation Data'!F110))="","",OFFSET('Sanitation Data'!$F$31,0,10*ROW('Sanitation Data'!F110)))</f>
        <v/>
      </c>
      <c r="CY116" s="400" t="str">
        <f ca="1">+IF(OFFSET('Sanitation Data'!$F$32,0,10*ROW('Sanitation Data'!F110))="","",OFFSET('Sanitation Data'!$F$32,0,10*ROW('Sanitation Data'!F110)))</f>
        <v/>
      </c>
      <c r="CZ116" s="400" t="str">
        <f ca="1">+IF(OFFSET('Sanitation Data'!$G$28,0,10*ROW('Sanitation Data'!G110))="","",OFFSET('Sanitation Data'!$G$28,0,10*ROW('Sanitation Data'!G110)))</f>
        <v/>
      </c>
      <c r="DA116" s="400" t="str">
        <f ca="1">+IF(OFFSET('Sanitation Data'!$G$29,0,10*ROW('Sanitation Data'!G110))="","",OFFSET('Sanitation Data'!$G$29,0,10*ROW('Sanitation Data'!G110)))</f>
        <v/>
      </c>
      <c r="DB116" s="400" t="str">
        <f ca="1">+IF(OFFSET('Sanitation Data'!$G$30,0,10*ROW('Sanitation Data'!G110))="","",OFFSET('Sanitation Data'!$G$30,0,10*ROW('Sanitation Data'!G110)))</f>
        <v/>
      </c>
      <c r="DC116" s="400" t="str">
        <f ca="1">+IF(OFFSET('Sanitation Data'!$G$31,0,10*ROW('Sanitation Data'!G110))="","",OFFSET('Sanitation Data'!$G$31,0,10*ROW('Sanitation Data'!G110)))</f>
        <v/>
      </c>
      <c r="DD116" s="400" t="str">
        <f ca="1">+IF(OFFSET('Sanitation Data'!$G$32,0,10*ROW('Sanitation Data'!G110))="","",OFFSET('Sanitation Data'!$G$32,0,10*ROW('Sanitation Data'!G110)))</f>
        <v/>
      </c>
      <c r="DE116" s="400" t="str">
        <f ca="1">+IF(OFFSET('Sanitation Data'!$H$28,0,10*ROW('Sanitation Data'!H110))="","",OFFSET('Sanitation Data'!$H$28,0,10*ROW('Sanitation Data'!H110)))</f>
        <v/>
      </c>
      <c r="DF116" s="400" t="str">
        <f ca="1">+IF(OFFSET('Sanitation Data'!$H$29,0,10*ROW('Sanitation Data'!H110))="","",OFFSET('Sanitation Data'!$H$29,0,10*ROW('Sanitation Data'!H110)))</f>
        <v/>
      </c>
      <c r="DG116" s="400" t="str">
        <f ca="1">+IF(OFFSET('Sanitation Data'!$H$30,0,10*ROW('Sanitation Data'!H110))="","",OFFSET('Sanitation Data'!$H$30,0,10*ROW('Sanitation Data'!H110)))</f>
        <v/>
      </c>
      <c r="DH116" s="400" t="str">
        <f ca="1">+IF(OFFSET('Sanitation Data'!$H$31,0,10*ROW('Sanitation Data'!H110))="","",OFFSET('Sanitation Data'!$H$31,0,10*ROW('Sanitation Data'!H110)))</f>
        <v/>
      </c>
      <c r="DI116" s="400" t="str">
        <f ca="1">+IF(OFFSET('Sanitation Data'!$H$32,0,10*ROW('Sanitation Data'!H110))="","",OFFSET('Sanitation Data'!$H$32,0,10*ROW('Sanitation Data'!H110)))</f>
        <v/>
      </c>
      <c r="DJ116" s="400" t="str">
        <f ca="1">+IF(OFFSET('Sanitation Data'!$I$28,0,10*ROW('Sanitation Data'!I110))="","",OFFSET('Sanitation Data'!$I$28,0,10*ROW('Sanitation Data'!I110)))</f>
        <v/>
      </c>
      <c r="DK116" s="400" t="str">
        <f ca="1">+IF(OFFSET('Sanitation Data'!$I$29,0,10*ROW('Sanitation Data'!I110))="","",OFFSET('Sanitation Data'!$I$29,0,10*ROW('Sanitation Data'!I110)))</f>
        <v/>
      </c>
      <c r="DL116" s="400" t="str">
        <f ca="1">+IF(OFFSET('Sanitation Data'!$I$30,0,10*ROW('Sanitation Data'!I110))="","",OFFSET('Sanitation Data'!$I$30,0,10*ROW('Sanitation Data'!I110)))</f>
        <v/>
      </c>
      <c r="DM116" s="400" t="str">
        <f ca="1">+IF(OFFSET('Sanitation Data'!$I$31,0,10*ROW('Sanitation Data'!I110))="","",OFFSET('Sanitation Data'!$I$31,0,10*ROW('Sanitation Data'!I110)))</f>
        <v/>
      </c>
      <c r="DN116" s="400" t="str">
        <f ca="1">+IF(OFFSET('Sanitation Data'!$I$32,0,10*ROW('Sanitation Data'!I110))="","",OFFSET('Sanitation Data'!$I$32,0,10*ROW('Sanitation Data'!I110)))</f>
        <v/>
      </c>
      <c r="DO116" s="400" t="str">
        <f ca="1">+IF(OFFSET('Hygiene Data'!$D$11,0,10*ROW('Hygiene Data'!D110))="","",OFFSET('Hygiene Data'!$D$11,0,10*ROW('Hygiene Data'!D110)))</f>
        <v/>
      </c>
      <c r="DP116" s="400" t="str">
        <f ca="1">+IF(OFFSET('Hygiene Data'!$D$12,0,10*ROW('Hygiene Data'!D110))="","",OFFSET('Hygiene Data'!$D$12,0,10*ROW('Hygiene Data'!D110)))</f>
        <v/>
      </c>
      <c r="DQ116" s="400" t="str">
        <f ca="1">+IF(OFFSET('Hygiene Data'!$D$13,0,10*ROW('Hygiene Data'!D110))="","",OFFSET('Hygiene Data'!$D$13,0,10*ROW('Hygiene Data'!D110)))</f>
        <v/>
      </c>
      <c r="DR116" s="400" t="str">
        <f ca="1">+IF(OFFSET('Hygiene Data'!$E$11,0,10*ROW('Hygiene Data'!E110))="","",OFFSET('Hygiene Data'!$E$11,0,10*ROW('Hygiene Data'!E110)))</f>
        <v/>
      </c>
      <c r="DS116" s="400" t="str">
        <f ca="1">+IF(OFFSET('Hygiene Data'!$E$12,0,10*ROW('Hygiene Data'!E110))="","",OFFSET('Hygiene Data'!$E$12,0,10*ROW('Hygiene Data'!E110)))</f>
        <v/>
      </c>
      <c r="DT116" s="400" t="str">
        <f ca="1">+IF(OFFSET('Hygiene Data'!$E$13,0,10*ROW('Hygiene Data'!E110))="","",OFFSET('Hygiene Data'!$E$13,0,10*ROW('Hygiene Data'!E110)))</f>
        <v/>
      </c>
      <c r="DU116" s="400" t="str">
        <f ca="1">+IF(OFFSET('Hygiene Data'!$F$11,0,10*ROW('Hygiene Data'!F110))="","",OFFSET('Hygiene Data'!$F$11,0,10*ROW('Hygiene Data'!F110)))</f>
        <v/>
      </c>
      <c r="DV116" s="400" t="str">
        <f ca="1">+IF(OFFSET('Hygiene Data'!$F$12,0,10*ROW('Hygiene Data'!F110))="","",OFFSET('Hygiene Data'!$F$12,0,10*ROW('Hygiene Data'!F110)))</f>
        <v/>
      </c>
      <c r="DW116" s="400" t="str">
        <f ca="1">+IF(OFFSET('Hygiene Data'!$F$13,0,10*ROW('Hygiene Data'!F110))="","",OFFSET('Hygiene Data'!$F$13,0,10*ROW('Hygiene Data'!F110)))</f>
        <v/>
      </c>
      <c r="DX116" s="400" t="str">
        <f ca="1">+IF(OFFSET('Hygiene Data'!$G$11,0,10*ROW('Hygiene Data'!G110))="","",OFFSET('Hygiene Data'!$G$11,0,10*ROW('Hygiene Data'!G110)))</f>
        <v/>
      </c>
      <c r="DY116" s="400" t="str">
        <f ca="1">+IF(OFFSET('Hygiene Data'!$G$12,0,10*ROW('Hygiene Data'!G110))="","",OFFSET('Hygiene Data'!$G$12,0,10*ROW('Hygiene Data'!G110)))</f>
        <v/>
      </c>
      <c r="DZ116" s="400" t="str">
        <f ca="1">+IF(OFFSET('Hygiene Data'!$G$13,0,10*ROW('Hygiene Data'!G110))="","",OFFSET('Hygiene Data'!$G$13,0,10*ROW('Hygiene Data'!G110)))</f>
        <v/>
      </c>
      <c r="EA116" s="400" t="str">
        <f ca="1">+IF(OFFSET('Hygiene Data'!$H$11,0,10*ROW('Hygiene Data'!H110))="","",OFFSET('Hygiene Data'!$H$11,0,10*ROW('Hygiene Data'!H110)))</f>
        <v/>
      </c>
      <c r="EB116" s="400" t="str">
        <f ca="1">+IF(OFFSET('Hygiene Data'!$H$12,0,10*ROW('Hygiene Data'!H110))="","",OFFSET('Hygiene Data'!$H$12,0,10*ROW('Hygiene Data'!H110)))</f>
        <v/>
      </c>
      <c r="EC116" s="400" t="str">
        <f ca="1">+IF(OFFSET('Hygiene Data'!$H$13,0,10*ROW('Hygiene Data'!H110))="","",OFFSET('Hygiene Data'!$H$13,0,10*ROW('Hygiene Data'!H110)))</f>
        <v/>
      </c>
      <c r="ED116" s="400" t="str">
        <f ca="1">+IF(OFFSET('Hygiene Data'!$I$11,0,10*ROW('Hygiene Data'!I110))="","",OFFSET('Hygiene Data'!$I$11,0,10*ROW('Hygiene Data'!I110)))</f>
        <v/>
      </c>
      <c r="EE116" s="400" t="str">
        <f ca="1">+IF(OFFSET('Hygiene Data'!$I$12,0,10*ROW('Hygiene Data'!I110))="","",OFFSET('Hygiene Data'!$I$12,0,10*ROW('Hygiene Data'!I110)))</f>
        <v/>
      </c>
      <c r="EF116" s="400" t="str">
        <f ca="1">+IF(OFFSET('Hygiene Data'!$I$13,0,10*ROW('Hygiene Data'!I110))="","",OFFSET('Hygiene Data'!$I$13,0,10*ROW('Hygiene Data'!I110)))</f>
        <v/>
      </c>
    </row>
    <row r="117" spans="1:136" x14ac:dyDescent="0.25">
      <c r="A117" s="509" t="str">
        <f ca="1">+IF(OFFSET('Water Data'!$B$2,0,10*ROW('Water Data'!E111))="","",OFFSET('Water Data'!$B$2,0,10*ROW('Water Data'!E111)))</f>
        <v/>
      </c>
      <c r="B117" s="50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36" t="str">
        <f t="shared" ca="1" si="1"/>
        <v/>
      </c>
      <c r="D117" s="53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3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3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3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3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3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3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3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3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3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3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3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3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3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3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3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3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3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3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3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3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3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3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3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3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3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3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3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3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3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3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3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3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3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3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3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3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3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3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3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3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3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3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3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3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3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3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3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3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1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3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3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3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3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3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3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3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3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3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3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3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3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3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3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3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3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400" t="str">
        <f ca="1">+IF(OFFSET('Water Data'!$D$27,0,10*ROW('Water Data'!D111))="","",OFFSET('Water Data'!$D$27,0,10*ROW('Water Data'!D111)))</f>
        <v/>
      </c>
      <c r="BT117" s="400" t="str">
        <f ca="1">+IF(OFFSET('Water Data'!$D$28,0,10*ROW('Water Data'!D111))="","",OFFSET('Water Data'!$D$28,0,10*ROW('Water Data'!D111)))</f>
        <v/>
      </c>
      <c r="BU117" s="400" t="str">
        <f ca="1">+IF(OFFSET('Water Data'!$D$29,0,10*ROW('Water Data'!D111))="","",OFFSET('Water Data'!$D$29,0,10*ROW('Water Data'!D111)))</f>
        <v/>
      </c>
      <c r="BV117" s="400" t="str">
        <f ca="1">+IF(OFFSET('Water Data'!$E$27,0,10*ROW('Water Data'!E111))="","",OFFSET('Water Data'!$E$27,0,10*ROW('Water Data'!E111)))</f>
        <v/>
      </c>
      <c r="BW117" s="400" t="str">
        <f ca="1">+IF(OFFSET('Water Data'!$E$28,0,10*ROW('Water Data'!E111))="","",OFFSET('Water Data'!$E$28,0,10*ROW('Water Data'!E111)))</f>
        <v/>
      </c>
      <c r="BX117" s="400" t="str">
        <f ca="1">+IF(OFFSET('Water Data'!$E$29,0,10*ROW('Water Data'!E111))="","",OFFSET('Water Data'!$E$29,0,10*ROW('Water Data'!E111)))</f>
        <v/>
      </c>
      <c r="BY117" s="400" t="str">
        <f ca="1">+IF(OFFSET('Water Data'!$F$27,0,10*ROW('Water Data'!F111))="","",OFFSET('Water Data'!$F$27,0,10*ROW('Water Data'!F111)))</f>
        <v/>
      </c>
      <c r="BZ117" s="400" t="str">
        <f ca="1">+IF(OFFSET('Water Data'!$F$28,0,10*ROW('Water Data'!F111))="","",OFFSET('Water Data'!$F$28,0,10*ROW('Water Data'!F111)))</f>
        <v/>
      </c>
      <c r="CA117" s="400" t="str">
        <f ca="1">+IF(OFFSET('Water Data'!$F$29,0,10*ROW('Water Data'!F111))="","",OFFSET('Water Data'!$F$29,0,10*ROW('Water Data'!F111)))</f>
        <v/>
      </c>
      <c r="CB117" s="400" t="str">
        <f ca="1">+IF(OFFSET('Water Data'!$G$27,0,10*ROW('Water Data'!G111))="","",OFFSET('Water Data'!$G$27,0,10*ROW('Water Data'!G111)))</f>
        <v/>
      </c>
      <c r="CC117" s="400" t="str">
        <f ca="1">+IF(OFFSET('Water Data'!$G$28,0,10*ROW('Water Data'!G111))="","",OFFSET('Water Data'!$G$28,0,10*ROW('Water Data'!G111)))</f>
        <v/>
      </c>
      <c r="CD117" s="400" t="str">
        <f ca="1">+IF(OFFSET('Water Data'!$G$29,0,10*ROW('Water Data'!G111))="","",OFFSET('Water Data'!$G$29,0,10*ROW('Water Data'!G111)))</f>
        <v/>
      </c>
      <c r="CE117" s="400" t="str">
        <f ca="1">+IF(OFFSET('Water Data'!$H$27,0,10*ROW('Water Data'!H111))="","",OFFSET('Water Data'!$H$27,0,10*ROW('Water Data'!H111)))</f>
        <v/>
      </c>
      <c r="CF117" s="400" t="str">
        <f ca="1">+IF(OFFSET('Water Data'!$H$28,0,10*ROW('Water Data'!H111))="","",OFFSET('Water Data'!$H$28,0,10*ROW('Water Data'!H111)))</f>
        <v/>
      </c>
      <c r="CG117" s="400" t="str">
        <f ca="1">+IF(OFFSET('Water Data'!$H$29,0,10*ROW('Water Data'!H111))="","",OFFSET('Water Data'!$H$29,0,10*ROW('Water Data'!H111)))</f>
        <v/>
      </c>
      <c r="CH117" s="400" t="str">
        <f ca="1">+IF(OFFSET('Water Data'!$I$27,0,10*ROW('Water Data'!I111))="","",OFFSET('Water Data'!$I$27,0,10*ROW('Water Data'!I111)))</f>
        <v/>
      </c>
      <c r="CI117" s="400" t="str">
        <f ca="1">+IF(OFFSET('Water Data'!$I$28,0,10*ROW('Water Data'!I111))="","",OFFSET('Water Data'!$I$28,0,10*ROW('Water Data'!I111)))</f>
        <v/>
      </c>
      <c r="CJ117" s="400" t="str">
        <f ca="1">+IF(OFFSET('Water Data'!$I$29,0,10*ROW('Water Data'!I111))="","",OFFSET('Water Data'!$I$29,0,10*ROW('Water Data'!I111)))</f>
        <v/>
      </c>
      <c r="CK117" s="400" t="str">
        <f ca="1">+IF(OFFSET('Sanitation Data'!$D$28,0,10*ROW('Sanitation Data'!D111))="","",OFFSET('Sanitation Data'!$D$28,0,10*ROW('Sanitation Data'!D111)))</f>
        <v/>
      </c>
      <c r="CL117" s="400" t="str">
        <f ca="1">+IF(OFFSET('Sanitation Data'!$D$29,0,10*ROW('Sanitation Data'!D111))="","",OFFSET('Sanitation Data'!$D$29,0,10*ROW('Sanitation Data'!D111)))</f>
        <v/>
      </c>
      <c r="CM117" s="400" t="str">
        <f ca="1">+IF(OFFSET('Sanitation Data'!$D$30,0,10*ROW('Sanitation Data'!D111))="","",OFFSET('Sanitation Data'!$D$30,0,10*ROW('Sanitation Data'!D111)))</f>
        <v/>
      </c>
      <c r="CN117" s="400" t="str">
        <f ca="1">+IF(OFFSET('Sanitation Data'!$D$31,0,10*ROW('Sanitation Data'!D111))="","",OFFSET('Sanitation Data'!$D$31,0,10*ROW('Sanitation Data'!D111)))</f>
        <v/>
      </c>
      <c r="CO117" s="400" t="str">
        <f ca="1">+IF(OFFSET('Sanitation Data'!$D$32,0,10*ROW('Sanitation Data'!D111))="","",OFFSET('Sanitation Data'!$D$32,0,10*ROW('Sanitation Data'!D111)))</f>
        <v/>
      </c>
      <c r="CP117" s="400" t="str">
        <f ca="1">+IF(OFFSET('Sanitation Data'!$E$28,0,10*ROW('Sanitation Data'!E111))="","",OFFSET('Sanitation Data'!$E$28,0,10*ROW('Sanitation Data'!E111)))</f>
        <v/>
      </c>
      <c r="CQ117" s="400" t="str">
        <f ca="1">+IF(OFFSET('Sanitation Data'!$E$29,0,10*ROW('Sanitation Data'!E111))="","",OFFSET('Sanitation Data'!$E$29,0,10*ROW('Sanitation Data'!E111)))</f>
        <v/>
      </c>
      <c r="CR117" s="400" t="str">
        <f ca="1">+IF(OFFSET('Sanitation Data'!$E$30,0,10*ROW('Sanitation Data'!E111))="","",OFFSET('Sanitation Data'!$E$30,0,10*ROW('Sanitation Data'!E111)))</f>
        <v/>
      </c>
      <c r="CS117" s="400" t="str">
        <f ca="1">+IF(OFFSET('Sanitation Data'!$E$31,0,10*ROW('Sanitation Data'!E111))="","",OFFSET('Sanitation Data'!$E$31,0,10*ROW('Sanitation Data'!E111)))</f>
        <v/>
      </c>
      <c r="CT117" s="400" t="str">
        <f ca="1">+IF(OFFSET('Sanitation Data'!$E$32,0,10*ROW('Sanitation Data'!E111))="","",OFFSET('Sanitation Data'!$E$32,0,10*ROW('Sanitation Data'!E111)))</f>
        <v/>
      </c>
      <c r="CU117" s="400" t="str">
        <f ca="1">+IF(OFFSET('Sanitation Data'!$F$28,0,10*ROW('Sanitation Data'!F111))="","",OFFSET('Sanitation Data'!$F$28,0,10*ROW('Sanitation Data'!F111)))</f>
        <v/>
      </c>
      <c r="CV117" s="400" t="str">
        <f ca="1">+IF(OFFSET('Sanitation Data'!$F$29,0,10*ROW('Sanitation Data'!F111))="","",OFFSET('Sanitation Data'!$F$29,0,10*ROW('Sanitation Data'!F111)))</f>
        <v/>
      </c>
      <c r="CW117" s="400" t="str">
        <f ca="1">+IF(OFFSET('Sanitation Data'!$F$30,0,10*ROW('Sanitation Data'!F111))="","",OFFSET('Sanitation Data'!$F$30,0,10*ROW('Sanitation Data'!F111)))</f>
        <v/>
      </c>
      <c r="CX117" s="400" t="str">
        <f ca="1">+IF(OFFSET('Sanitation Data'!$F$31,0,10*ROW('Sanitation Data'!F111))="","",OFFSET('Sanitation Data'!$F$31,0,10*ROW('Sanitation Data'!F111)))</f>
        <v/>
      </c>
      <c r="CY117" s="400" t="str">
        <f ca="1">+IF(OFFSET('Sanitation Data'!$F$32,0,10*ROW('Sanitation Data'!F111))="","",OFFSET('Sanitation Data'!$F$32,0,10*ROW('Sanitation Data'!F111)))</f>
        <v/>
      </c>
      <c r="CZ117" s="400" t="str">
        <f ca="1">+IF(OFFSET('Sanitation Data'!$G$28,0,10*ROW('Sanitation Data'!G111))="","",OFFSET('Sanitation Data'!$G$28,0,10*ROW('Sanitation Data'!G111)))</f>
        <v/>
      </c>
      <c r="DA117" s="400" t="str">
        <f ca="1">+IF(OFFSET('Sanitation Data'!$G$29,0,10*ROW('Sanitation Data'!G111))="","",OFFSET('Sanitation Data'!$G$29,0,10*ROW('Sanitation Data'!G111)))</f>
        <v/>
      </c>
      <c r="DB117" s="400" t="str">
        <f ca="1">+IF(OFFSET('Sanitation Data'!$G$30,0,10*ROW('Sanitation Data'!G111))="","",OFFSET('Sanitation Data'!$G$30,0,10*ROW('Sanitation Data'!G111)))</f>
        <v/>
      </c>
      <c r="DC117" s="400" t="str">
        <f ca="1">+IF(OFFSET('Sanitation Data'!$G$31,0,10*ROW('Sanitation Data'!G111))="","",OFFSET('Sanitation Data'!$G$31,0,10*ROW('Sanitation Data'!G111)))</f>
        <v/>
      </c>
      <c r="DD117" s="400" t="str">
        <f ca="1">+IF(OFFSET('Sanitation Data'!$G$32,0,10*ROW('Sanitation Data'!G111))="","",OFFSET('Sanitation Data'!$G$32,0,10*ROW('Sanitation Data'!G111)))</f>
        <v/>
      </c>
      <c r="DE117" s="400" t="str">
        <f ca="1">+IF(OFFSET('Sanitation Data'!$H$28,0,10*ROW('Sanitation Data'!H111))="","",OFFSET('Sanitation Data'!$H$28,0,10*ROW('Sanitation Data'!H111)))</f>
        <v/>
      </c>
      <c r="DF117" s="400" t="str">
        <f ca="1">+IF(OFFSET('Sanitation Data'!$H$29,0,10*ROW('Sanitation Data'!H111))="","",OFFSET('Sanitation Data'!$H$29,0,10*ROW('Sanitation Data'!H111)))</f>
        <v/>
      </c>
      <c r="DG117" s="400" t="str">
        <f ca="1">+IF(OFFSET('Sanitation Data'!$H$30,0,10*ROW('Sanitation Data'!H111))="","",OFFSET('Sanitation Data'!$H$30,0,10*ROW('Sanitation Data'!H111)))</f>
        <v/>
      </c>
      <c r="DH117" s="400" t="str">
        <f ca="1">+IF(OFFSET('Sanitation Data'!$H$31,0,10*ROW('Sanitation Data'!H111))="","",OFFSET('Sanitation Data'!$H$31,0,10*ROW('Sanitation Data'!H111)))</f>
        <v/>
      </c>
      <c r="DI117" s="400" t="str">
        <f ca="1">+IF(OFFSET('Sanitation Data'!$H$32,0,10*ROW('Sanitation Data'!H111))="","",OFFSET('Sanitation Data'!$H$32,0,10*ROW('Sanitation Data'!H111)))</f>
        <v/>
      </c>
      <c r="DJ117" s="400" t="str">
        <f ca="1">+IF(OFFSET('Sanitation Data'!$I$28,0,10*ROW('Sanitation Data'!I111))="","",OFFSET('Sanitation Data'!$I$28,0,10*ROW('Sanitation Data'!I111)))</f>
        <v/>
      </c>
      <c r="DK117" s="400" t="str">
        <f ca="1">+IF(OFFSET('Sanitation Data'!$I$29,0,10*ROW('Sanitation Data'!I111))="","",OFFSET('Sanitation Data'!$I$29,0,10*ROW('Sanitation Data'!I111)))</f>
        <v/>
      </c>
      <c r="DL117" s="400" t="str">
        <f ca="1">+IF(OFFSET('Sanitation Data'!$I$30,0,10*ROW('Sanitation Data'!I111))="","",OFFSET('Sanitation Data'!$I$30,0,10*ROW('Sanitation Data'!I111)))</f>
        <v/>
      </c>
      <c r="DM117" s="400" t="str">
        <f ca="1">+IF(OFFSET('Sanitation Data'!$I$31,0,10*ROW('Sanitation Data'!I111))="","",OFFSET('Sanitation Data'!$I$31,0,10*ROW('Sanitation Data'!I111)))</f>
        <v/>
      </c>
      <c r="DN117" s="400" t="str">
        <f ca="1">+IF(OFFSET('Sanitation Data'!$I$32,0,10*ROW('Sanitation Data'!I111))="","",OFFSET('Sanitation Data'!$I$32,0,10*ROW('Sanitation Data'!I111)))</f>
        <v/>
      </c>
      <c r="DO117" s="400" t="str">
        <f ca="1">+IF(OFFSET('Hygiene Data'!$D$11,0,10*ROW('Hygiene Data'!D111))="","",OFFSET('Hygiene Data'!$D$11,0,10*ROW('Hygiene Data'!D111)))</f>
        <v/>
      </c>
      <c r="DP117" s="400" t="str">
        <f ca="1">+IF(OFFSET('Hygiene Data'!$D$12,0,10*ROW('Hygiene Data'!D111))="","",OFFSET('Hygiene Data'!$D$12,0,10*ROW('Hygiene Data'!D111)))</f>
        <v/>
      </c>
      <c r="DQ117" s="400" t="str">
        <f ca="1">+IF(OFFSET('Hygiene Data'!$D$13,0,10*ROW('Hygiene Data'!D111))="","",OFFSET('Hygiene Data'!$D$13,0,10*ROW('Hygiene Data'!D111)))</f>
        <v/>
      </c>
      <c r="DR117" s="400" t="str">
        <f ca="1">+IF(OFFSET('Hygiene Data'!$E$11,0,10*ROW('Hygiene Data'!E111))="","",OFFSET('Hygiene Data'!$E$11,0,10*ROW('Hygiene Data'!E111)))</f>
        <v/>
      </c>
      <c r="DS117" s="400" t="str">
        <f ca="1">+IF(OFFSET('Hygiene Data'!$E$12,0,10*ROW('Hygiene Data'!E111))="","",OFFSET('Hygiene Data'!$E$12,0,10*ROW('Hygiene Data'!E111)))</f>
        <v/>
      </c>
      <c r="DT117" s="400" t="str">
        <f ca="1">+IF(OFFSET('Hygiene Data'!$E$13,0,10*ROW('Hygiene Data'!E111))="","",OFFSET('Hygiene Data'!$E$13,0,10*ROW('Hygiene Data'!E111)))</f>
        <v/>
      </c>
      <c r="DU117" s="400" t="str">
        <f ca="1">+IF(OFFSET('Hygiene Data'!$F$11,0,10*ROW('Hygiene Data'!F111))="","",OFFSET('Hygiene Data'!$F$11,0,10*ROW('Hygiene Data'!F111)))</f>
        <v/>
      </c>
      <c r="DV117" s="400" t="str">
        <f ca="1">+IF(OFFSET('Hygiene Data'!$F$12,0,10*ROW('Hygiene Data'!F111))="","",OFFSET('Hygiene Data'!$F$12,0,10*ROW('Hygiene Data'!F111)))</f>
        <v/>
      </c>
      <c r="DW117" s="400" t="str">
        <f ca="1">+IF(OFFSET('Hygiene Data'!$F$13,0,10*ROW('Hygiene Data'!F111))="","",OFFSET('Hygiene Data'!$F$13,0,10*ROW('Hygiene Data'!F111)))</f>
        <v/>
      </c>
      <c r="DX117" s="400" t="str">
        <f ca="1">+IF(OFFSET('Hygiene Data'!$G$11,0,10*ROW('Hygiene Data'!G111))="","",OFFSET('Hygiene Data'!$G$11,0,10*ROW('Hygiene Data'!G111)))</f>
        <v/>
      </c>
      <c r="DY117" s="400" t="str">
        <f ca="1">+IF(OFFSET('Hygiene Data'!$G$12,0,10*ROW('Hygiene Data'!G111))="","",OFFSET('Hygiene Data'!$G$12,0,10*ROW('Hygiene Data'!G111)))</f>
        <v/>
      </c>
      <c r="DZ117" s="400" t="str">
        <f ca="1">+IF(OFFSET('Hygiene Data'!$G$13,0,10*ROW('Hygiene Data'!G111))="","",OFFSET('Hygiene Data'!$G$13,0,10*ROW('Hygiene Data'!G111)))</f>
        <v/>
      </c>
      <c r="EA117" s="400" t="str">
        <f ca="1">+IF(OFFSET('Hygiene Data'!$H$11,0,10*ROW('Hygiene Data'!H111))="","",OFFSET('Hygiene Data'!$H$11,0,10*ROW('Hygiene Data'!H111)))</f>
        <v/>
      </c>
      <c r="EB117" s="400" t="str">
        <f ca="1">+IF(OFFSET('Hygiene Data'!$H$12,0,10*ROW('Hygiene Data'!H111))="","",OFFSET('Hygiene Data'!$H$12,0,10*ROW('Hygiene Data'!H111)))</f>
        <v/>
      </c>
      <c r="EC117" s="400" t="str">
        <f ca="1">+IF(OFFSET('Hygiene Data'!$H$13,0,10*ROW('Hygiene Data'!H111))="","",OFFSET('Hygiene Data'!$H$13,0,10*ROW('Hygiene Data'!H111)))</f>
        <v/>
      </c>
      <c r="ED117" s="400" t="str">
        <f ca="1">+IF(OFFSET('Hygiene Data'!$I$11,0,10*ROW('Hygiene Data'!I111))="","",OFFSET('Hygiene Data'!$I$11,0,10*ROW('Hygiene Data'!I111)))</f>
        <v/>
      </c>
      <c r="EE117" s="400" t="str">
        <f ca="1">+IF(OFFSET('Hygiene Data'!$I$12,0,10*ROW('Hygiene Data'!I111))="","",OFFSET('Hygiene Data'!$I$12,0,10*ROW('Hygiene Data'!I111)))</f>
        <v/>
      </c>
      <c r="EF117" s="400" t="str">
        <f ca="1">+IF(OFFSET('Hygiene Data'!$I$13,0,10*ROW('Hygiene Data'!I111))="","",OFFSET('Hygiene Data'!$I$13,0,10*ROW('Hygiene Data'!I111)))</f>
        <v/>
      </c>
    </row>
    <row r="118" spans="1:136" x14ac:dyDescent="0.25">
      <c r="A118" s="509" t="str">
        <f ca="1">+IF(OFFSET('Water Data'!$B$2,0,10*ROW('Water Data'!E112))="","",OFFSET('Water Data'!$B$2,0,10*ROW('Water Data'!E112)))</f>
        <v/>
      </c>
      <c r="B118" s="50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36" t="str">
        <f t="shared" ca="1" si="1"/>
        <v/>
      </c>
      <c r="D118" s="53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3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3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3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3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3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3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3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3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3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3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3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3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3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3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3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3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3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3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3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3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3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3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3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3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3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3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3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3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3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3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3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3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3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3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3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3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3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3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3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3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3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3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3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3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3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3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3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3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1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3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3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3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3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3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3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3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3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3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3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3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3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3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3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3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3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400" t="str">
        <f ca="1">+IF(OFFSET('Water Data'!$D$27,0,10*ROW('Water Data'!D112))="","",OFFSET('Water Data'!$D$27,0,10*ROW('Water Data'!D112)))</f>
        <v/>
      </c>
      <c r="BT118" s="400" t="str">
        <f ca="1">+IF(OFFSET('Water Data'!$D$28,0,10*ROW('Water Data'!D112))="","",OFFSET('Water Data'!$D$28,0,10*ROW('Water Data'!D112)))</f>
        <v/>
      </c>
      <c r="BU118" s="400" t="str">
        <f ca="1">+IF(OFFSET('Water Data'!$D$29,0,10*ROW('Water Data'!D112))="","",OFFSET('Water Data'!$D$29,0,10*ROW('Water Data'!D112)))</f>
        <v/>
      </c>
      <c r="BV118" s="400" t="str">
        <f ca="1">+IF(OFFSET('Water Data'!$E$27,0,10*ROW('Water Data'!E112))="","",OFFSET('Water Data'!$E$27,0,10*ROW('Water Data'!E112)))</f>
        <v/>
      </c>
      <c r="BW118" s="400" t="str">
        <f ca="1">+IF(OFFSET('Water Data'!$E$28,0,10*ROW('Water Data'!E112))="","",OFFSET('Water Data'!$E$28,0,10*ROW('Water Data'!E112)))</f>
        <v/>
      </c>
      <c r="BX118" s="400" t="str">
        <f ca="1">+IF(OFFSET('Water Data'!$E$29,0,10*ROW('Water Data'!E112))="","",OFFSET('Water Data'!$E$29,0,10*ROW('Water Data'!E112)))</f>
        <v/>
      </c>
      <c r="BY118" s="400" t="str">
        <f ca="1">+IF(OFFSET('Water Data'!$F$27,0,10*ROW('Water Data'!F112))="","",OFFSET('Water Data'!$F$27,0,10*ROW('Water Data'!F112)))</f>
        <v/>
      </c>
      <c r="BZ118" s="400" t="str">
        <f ca="1">+IF(OFFSET('Water Data'!$F$28,0,10*ROW('Water Data'!F112))="","",OFFSET('Water Data'!$F$28,0,10*ROW('Water Data'!F112)))</f>
        <v/>
      </c>
      <c r="CA118" s="400" t="str">
        <f ca="1">+IF(OFFSET('Water Data'!$F$29,0,10*ROW('Water Data'!F112))="","",OFFSET('Water Data'!$F$29,0,10*ROW('Water Data'!F112)))</f>
        <v/>
      </c>
      <c r="CB118" s="400" t="str">
        <f ca="1">+IF(OFFSET('Water Data'!$G$27,0,10*ROW('Water Data'!G112))="","",OFFSET('Water Data'!$G$27,0,10*ROW('Water Data'!G112)))</f>
        <v/>
      </c>
      <c r="CC118" s="400" t="str">
        <f ca="1">+IF(OFFSET('Water Data'!$G$28,0,10*ROW('Water Data'!G112))="","",OFFSET('Water Data'!$G$28,0,10*ROW('Water Data'!G112)))</f>
        <v/>
      </c>
      <c r="CD118" s="400" t="str">
        <f ca="1">+IF(OFFSET('Water Data'!$G$29,0,10*ROW('Water Data'!G112))="","",OFFSET('Water Data'!$G$29,0,10*ROW('Water Data'!G112)))</f>
        <v/>
      </c>
      <c r="CE118" s="400" t="str">
        <f ca="1">+IF(OFFSET('Water Data'!$H$27,0,10*ROW('Water Data'!H112))="","",OFFSET('Water Data'!$H$27,0,10*ROW('Water Data'!H112)))</f>
        <v/>
      </c>
      <c r="CF118" s="400" t="str">
        <f ca="1">+IF(OFFSET('Water Data'!$H$28,0,10*ROW('Water Data'!H112))="","",OFFSET('Water Data'!$H$28,0,10*ROW('Water Data'!H112)))</f>
        <v/>
      </c>
      <c r="CG118" s="400" t="str">
        <f ca="1">+IF(OFFSET('Water Data'!$H$29,0,10*ROW('Water Data'!H112))="","",OFFSET('Water Data'!$H$29,0,10*ROW('Water Data'!H112)))</f>
        <v/>
      </c>
      <c r="CH118" s="400" t="str">
        <f ca="1">+IF(OFFSET('Water Data'!$I$27,0,10*ROW('Water Data'!I112))="","",OFFSET('Water Data'!$I$27,0,10*ROW('Water Data'!I112)))</f>
        <v/>
      </c>
      <c r="CI118" s="400" t="str">
        <f ca="1">+IF(OFFSET('Water Data'!$I$28,0,10*ROW('Water Data'!I112))="","",OFFSET('Water Data'!$I$28,0,10*ROW('Water Data'!I112)))</f>
        <v/>
      </c>
      <c r="CJ118" s="400" t="str">
        <f ca="1">+IF(OFFSET('Water Data'!$I$29,0,10*ROW('Water Data'!I112))="","",OFFSET('Water Data'!$I$29,0,10*ROW('Water Data'!I112)))</f>
        <v/>
      </c>
      <c r="CK118" s="400" t="str">
        <f ca="1">+IF(OFFSET('Sanitation Data'!$D$28,0,10*ROW('Sanitation Data'!D112))="","",OFFSET('Sanitation Data'!$D$28,0,10*ROW('Sanitation Data'!D112)))</f>
        <v/>
      </c>
      <c r="CL118" s="400" t="str">
        <f ca="1">+IF(OFFSET('Sanitation Data'!$D$29,0,10*ROW('Sanitation Data'!D112))="","",OFFSET('Sanitation Data'!$D$29,0,10*ROW('Sanitation Data'!D112)))</f>
        <v/>
      </c>
      <c r="CM118" s="400" t="str">
        <f ca="1">+IF(OFFSET('Sanitation Data'!$D$30,0,10*ROW('Sanitation Data'!D112))="","",OFFSET('Sanitation Data'!$D$30,0,10*ROW('Sanitation Data'!D112)))</f>
        <v/>
      </c>
      <c r="CN118" s="400" t="str">
        <f ca="1">+IF(OFFSET('Sanitation Data'!$D$31,0,10*ROW('Sanitation Data'!D112))="","",OFFSET('Sanitation Data'!$D$31,0,10*ROW('Sanitation Data'!D112)))</f>
        <v/>
      </c>
      <c r="CO118" s="400" t="str">
        <f ca="1">+IF(OFFSET('Sanitation Data'!$D$32,0,10*ROW('Sanitation Data'!D112))="","",OFFSET('Sanitation Data'!$D$32,0,10*ROW('Sanitation Data'!D112)))</f>
        <v/>
      </c>
      <c r="CP118" s="400" t="str">
        <f ca="1">+IF(OFFSET('Sanitation Data'!$E$28,0,10*ROW('Sanitation Data'!E112))="","",OFFSET('Sanitation Data'!$E$28,0,10*ROW('Sanitation Data'!E112)))</f>
        <v/>
      </c>
      <c r="CQ118" s="400" t="str">
        <f ca="1">+IF(OFFSET('Sanitation Data'!$E$29,0,10*ROW('Sanitation Data'!E112))="","",OFFSET('Sanitation Data'!$E$29,0,10*ROW('Sanitation Data'!E112)))</f>
        <v/>
      </c>
      <c r="CR118" s="400" t="str">
        <f ca="1">+IF(OFFSET('Sanitation Data'!$E$30,0,10*ROW('Sanitation Data'!E112))="","",OFFSET('Sanitation Data'!$E$30,0,10*ROW('Sanitation Data'!E112)))</f>
        <v/>
      </c>
      <c r="CS118" s="400" t="str">
        <f ca="1">+IF(OFFSET('Sanitation Data'!$E$31,0,10*ROW('Sanitation Data'!E112))="","",OFFSET('Sanitation Data'!$E$31,0,10*ROW('Sanitation Data'!E112)))</f>
        <v/>
      </c>
      <c r="CT118" s="400" t="str">
        <f ca="1">+IF(OFFSET('Sanitation Data'!$E$32,0,10*ROW('Sanitation Data'!E112))="","",OFFSET('Sanitation Data'!$E$32,0,10*ROW('Sanitation Data'!E112)))</f>
        <v/>
      </c>
      <c r="CU118" s="400" t="str">
        <f ca="1">+IF(OFFSET('Sanitation Data'!$F$28,0,10*ROW('Sanitation Data'!F112))="","",OFFSET('Sanitation Data'!$F$28,0,10*ROW('Sanitation Data'!F112)))</f>
        <v/>
      </c>
      <c r="CV118" s="400" t="str">
        <f ca="1">+IF(OFFSET('Sanitation Data'!$F$29,0,10*ROW('Sanitation Data'!F112))="","",OFFSET('Sanitation Data'!$F$29,0,10*ROW('Sanitation Data'!F112)))</f>
        <v/>
      </c>
      <c r="CW118" s="400" t="str">
        <f ca="1">+IF(OFFSET('Sanitation Data'!$F$30,0,10*ROW('Sanitation Data'!F112))="","",OFFSET('Sanitation Data'!$F$30,0,10*ROW('Sanitation Data'!F112)))</f>
        <v/>
      </c>
      <c r="CX118" s="400" t="str">
        <f ca="1">+IF(OFFSET('Sanitation Data'!$F$31,0,10*ROW('Sanitation Data'!F112))="","",OFFSET('Sanitation Data'!$F$31,0,10*ROW('Sanitation Data'!F112)))</f>
        <v/>
      </c>
      <c r="CY118" s="400" t="str">
        <f ca="1">+IF(OFFSET('Sanitation Data'!$F$32,0,10*ROW('Sanitation Data'!F112))="","",OFFSET('Sanitation Data'!$F$32,0,10*ROW('Sanitation Data'!F112)))</f>
        <v/>
      </c>
      <c r="CZ118" s="400" t="str">
        <f ca="1">+IF(OFFSET('Sanitation Data'!$G$28,0,10*ROW('Sanitation Data'!G112))="","",OFFSET('Sanitation Data'!$G$28,0,10*ROW('Sanitation Data'!G112)))</f>
        <v/>
      </c>
      <c r="DA118" s="400" t="str">
        <f ca="1">+IF(OFFSET('Sanitation Data'!$G$29,0,10*ROW('Sanitation Data'!G112))="","",OFFSET('Sanitation Data'!$G$29,0,10*ROW('Sanitation Data'!G112)))</f>
        <v/>
      </c>
      <c r="DB118" s="400" t="str">
        <f ca="1">+IF(OFFSET('Sanitation Data'!$G$30,0,10*ROW('Sanitation Data'!G112))="","",OFFSET('Sanitation Data'!$G$30,0,10*ROW('Sanitation Data'!G112)))</f>
        <v/>
      </c>
      <c r="DC118" s="400" t="str">
        <f ca="1">+IF(OFFSET('Sanitation Data'!$G$31,0,10*ROW('Sanitation Data'!G112))="","",OFFSET('Sanitation Data'!$G$31,0,10*ROW('Sanitation Data'!G112)))</f>
        <v/>
      </c>
      <c r="DD118" s="400" t="str">
        <f ca="1">+IF(OFFSET('Sanitation Data'!$G$32,0,10*ROW('Sanitation Data'!G112))="","",OFFSET('Sanitation Data'!$G$32,0,10*ROW('Sanitation Data'!G112)))</f>
        <v/>
      </c>
      <c r="DE118" s="400" t="str">
        <f ca="1">+IF(OFFSET('Sanitation Data'!$H$28,0,10*ROW('Sanitation Data'!H112))="","",OFFSET('Sanitation Data'!$H$28,0,10*ROW('Sanitation Data'!H112)))</f>
        <v/>
      </c>
      <c r="DF118" s="400" t="str">
        <f ca="1">+IF(OFFSET('Sanitation Data'!$H$29,0,10*ROW('Sanitation Data'!H112))="","",OFFSET('Sanitation Data'!$H$29,0,10*ROW('Sanitation Data'!H112)))</f>
        <v/>
      </c>
      <c r="DG118" s="400" t="str">
        <f ca="1">+IF(OFFSET('Sanitation Data'!$H$30,0,10*ROW('Sanitation Data'!H112))="","",OFFSET('Sanitation Data'!$H$30,0,10*ROW('Sanitation Data'!H112)))</f>
        <v/>
      </c>
      <c r="DH118" s="400" t="str">
        <f ca="1">+IF(OFFSET('Sanitation Data'!$H$31,0,10*ROW('Sanitation Data'!H112))="","",OFFSET('Sanitation Data'!$H$31,0,10*ROW('Sanitation Data'!H112)))</f>
        <v/>
      </c>
      <c r="DI118" s="400" t="str">
        <f ca="1">+IF(OFFSET('Sanitation Data'!$H$32,0,10*ROW('Sanitation Data'!H112))="","",OFFSET('Sanitation Data'!$H$32,0,10*ROW('Sanitation Data'!H112)))</f>
        <v/>
      </c>
      <c r="DJ118" s="400" t="str">
        <f ca="1">+IF(OFFSET('Sanitation Data'!$I$28,0,10*ROW('Sanitation Data'!I112))="","",OFFSET('Sanitation Data'!$I$28,0,10*ROW('Sanitation Data'!I112)))</f>
        <v/>
      </c>
      <c r="DK118" s="400" t="str">
        <f ca="1">+IF(OFFSET('Sanitation Data'!$I$29,0,10*ROW('Sanitation Data'!I112))="","",OFFSET('Sanitation Data'!$I$29,0,10*ROW('Sanitation Data'!I112)))</f>
        <v/>
      </c>
      <c r="DL118" s="400" t="str">
        <f ca="1">+IF(OFFSET('Sanitation Data'!$I$30,0,10*ROW('Sanitation Data'!I112))="","",OFFSET('Sanitation Data'!$I$30,0,10*ROW('Sanitation Data'!I112)))</f>
        <v/>
      </c>
      <c r="DM118" s="400" t="str">
        <f ca="1">+IF(OFFSET('Sanitation Data'!$I$31,0,10*ROW('Sanitation Data'!I112))="","",OFFSET('Sanitation Data'!$I$31,0,10*ROW('Sanitation Data'!I112)))</f>
        <v/>
      </c>
      <c r="DN118" s="400" t="str">
        <f ca="1">+IF(OFFSET('Sanitation Data'!$I$32,0,10*ROW('Sanitation Data'!I112))="","",OFFSET('Sanitation Data'!$I$32,0,10*ROW('Sanitation Data'!I112)))</f>
        <v/>
      </c>
      <c r="DO118" s="400" t="str">
        <f ca="1">+IF(OFFSET('Hygiene Data'!$D$11,0,10*ROW('Hygiene Data'!D112))="","",OFFSET('Hygiene Data'!$D$11,0,10*ROW('Hygiene Data'!D112)))</f>
        <v/>
      </c>
      <c r="DP118" s="400" t="str">
        <f ca="1">+IF(OFFSET('Hygiene Data'!$D$12,0,10*ROW('Hygiene Data'!D112))="","",OFFSET('Hygiene Data'!$D$12,0,10*ROW('Hygiene Data'!D112)))</f>
        <v/>
      </c>
      <c r="DQ118" s="400" t="str">
        <f ca="1">+IF(OFFSET('Hygiene Data'!$D$13,0,10*ROW('Hygiene Data'!D112))="","",OFFSET('Hygiene Data'!$D$13,0,10*ROW('Hygiene Data'!D112)))</f>
        <v/>
      </c>
      <c r="DR118" s="400" t="str">
        <f ca="1">+IF(OFFSET('Hygiene Data'!$E$11,0,10*ROW('Hygiene Data'!E112))="","",OFFSET('Hygiene Data'!$E$11,0,10*ROW('Hygiene Data'!E112)))</f>
        <v/>
      </c>
      <c r="DS118" s="400" t="str">
        <f ca="1">+IF(OFFSET('Hygiene Data'!$E$12,0,10*ROW('Hygiene Data'!E112))="","",OFFSET('Hygiene Data'!$E$12,0,10*ROW('Hygiene Data'!E112)))</f>
        <v/>
      </c>
      <c r="DT118" s="400" t="str">
        <f ca="1">+IF(OFFSET('Hygiene Data'!$E$13,0,10*ROW('Hygiene Data'!E112))="","",OFFSET('Hygiene Data'!$E$13,0,10*ROW('Hygiene Data'!E112)))</f>
        <v/>
      </c>
      <c r="DU118" s="400" t="str">
        <f ca="1">+IF(OFFSET('Hygiene Data'!$F$11,0,10*ROW('Hygiene Data'!F112))="","",OFFSET('Hygiene Data'!$F$11,0,10*ROW('Hygiene Data'!F112)))</f>
        <v/>
      </c>
      <c r="DV118" s="400" t="str">
        <f ca="1">+IF(OFFSET('Hygiene Data'!$F$12,0,10*ROW('Hygiene Data'!F112))="","",OFFSET('Hygiene Data'!$F$12,0,10*ROW('Hygiene Data'!F112)))</f>
        <v/>
      </c>
      <c r="DW118" s="400" t="str">
        <f ca="1">+IF(OFFSET('Hygiene Data'!$F$13,0,10*ROW('Hygiene Data'!F112))="","",OFFSET('Hygiene Data'!$F$13,0,10*ROW('Hygiene Data'!F112)))</f>
        <v/>
      </c>
      <c r="DX118" s="400" t="str">
        <f ca="1">+IF(OFFSET('Hygiene Data'!$G$11,0,10*ROW('Hygiene Data'!G112))="","",OFFSET('Hygiene Data'!$G$11,0,10*ROW('Hygiene Data'!G112)))</f>
        <v/>
      </c>
      <c r="DY118" s="400" t="str">
        <f ca="1">+IF(OFFSET('Hygiene Data'!$G$12,0,10*ROW('Hygiene Data'!G112))="","",OFFSET('Hygiene Data'!$G$12,0,10*ROW('Hygiene Data'!G112)))</f>
        <v/>
      </c>
      <c r="DZ118" s="400" t="str">
        <f ca="1">+IF(OFFSET('Hygiene Data'!$G$13,0,10*ROW('Hygiene Data'!G112))="","",OFFSET('Hygiene Data'!$G$13,0,10*ROW('Hygiene Data'!G112)))</f>
        <v/>
      </c>
      <c r="EA118" s="400" t="str">
        <f ca="1">+IF(OFFSET('Hygiene Data'!$H$11,0,10*ROW('Hygiene Data'!H112))="","",OFFSET('Hygiene Data'!$H$11,0,10*ROW('Hygiene Data'!H112)))</f>
        <v/>
      </c>
      <c r="EB118" s="400" t="str">
        <f ca="1">+IF(OFFSET('Hygiene Data'!$H$12,0,10*ROW('Hygiene Data'!H112))="","",OFFSET('Hygiene Data'!$H$12,0,10*ROW('Hygiene Data'!H112)))</f>
        <v/>
      </c>
      <c r="EC118" s="400" t="str">
        <f ca="1">+IF(OFFSET('Hygiene Data'!$H$13,0,10*ROW('Hygiene Data'!H112))="","",OFFSET('Hygiene Data'!$H$13,0,10*ROW('Hygiene Data'!H112)))</f>
        <v/>
      </c>
      <c r="ED118" s="400" t="str">
        <f ca="1">+IF(OFFSET('Hygiene Data'!$I$11,0,10*ROW('Hygiene Data'!I112))="","",OFFSET('Hygiene Data'!$I$11,0,10*ROW('Hygiene Data'!I112)))</f>
        <v/>
      </c>
      <c r="EE118" s="400" t="str">
        <f ca="1">+IF(OFFSET('Hygiene Data'!$I$12,0,10*ROW('Hygiene Data'!I112))="","",OFFSET('Hygiene Data'!$I$12,0,10*ROW('Hygiene Data'!I112)))</f>
        <v/>
      </c>
      <c r="EF118" s="400" t="str">
        <f ca="1">+IF(OFFSET('Hygiene Data'!$I$13,0,10*ROW('Hygiene Data'!I112))="","",OFFSET('Hygiene Data'!$I$13,0,10*ROW('Hygiene Data'!I112)))</f>
        <v/>
      </c>
    </row>
    <row r="119" spans="1:136" x14ac:dyDescent="0.25">
      <c r="A119" s="509" t="str">
        <f ca="1">+IF(OFFSET('Water Data'!$B$2,0,10*ROW('Water Data'!E113))="","",OFFSET('Water Data'!$B$2,0,10*ROW('Water Data'!E113)))</f>
        <v/>
      </c>
      <c r="B119" s="50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36" t="str">
        <f t="shared" ca="1" si="1"/>
        <v/>
      </c>
      <c r="D119" s="53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3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3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3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3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3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3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3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3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3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3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3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3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3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3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3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3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3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3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3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3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3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3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3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3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3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3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3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3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3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3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3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3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3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3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3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3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3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3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3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3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3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3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3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3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3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3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3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3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1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3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3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3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3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3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3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3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3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3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3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3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3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3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3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3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3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400" t="str">
        <f ca="1">+IF(OFFSET('Water Data'!$D$27,0,10*ROW('Water Data'!D113))="","",OFFSET('Water Data'!$D$27,0,10*ROW('Water Data'!D113)))</f>
        <v/>
      </c>
      <c r="BT119" s="400" t="str">
        <f ca="1">+IF(OFFSET('Water Data'!$D$28,0,10*ROW('Water Data'!D113))="","",OFFSET('Water Data'!$D$28,0,10*ROW('Water Data'!D113)))</f>
        <v/>
      </c>
      <c r="BU119" s="400" t="str">
        <f ca="1">+IF(OFFSET('Water Data'!$D$29,0,10*ROW('Water Data'!D113))="","",OFFSET('Water Data'!$D$29,0,10*ROW('Water Data'!D113)))</f>
        <v/>
      </c>
      <c r="BV119" s="400" t="str">
        <f ca="1">+IF(OFFSET('Water Data'!$E$27,0,10*ROW('Water Data'!E113))="","",OFFSET('Water Data'!$E$27,0,10*ROW('Water Data'!E113)))</f>
        <v/>
      </c>
      <c r="BW119" s="400" t="str">
        <f ca="1">+IF(OFFSET('Water Data'!$E$28,0,10*ROW('Water Data'!E113))="","",OFFSET('Water Data'!$E$28,0,10*ROW('Water Data'!E113)))</f>
        <v/>
      </c>
      <c r="BX119" s="400" t="str">
        <f ca="1">+IF(OFFSET('Water Data'!$E$29,0,10*ROW('Water Data'!E113))="","",OFFSET('Water Data'!$E$29,0,10*ROW('Water Data'!E113)))</f>
        <v/>
      </c>
      <c r="BY119" s="400" t="str">
        <f ca="1">+IF(OFFSET('Water Data'!$F$27,0,10*ROW('Water Data'!F113))="","",OFFSET('Water Data'!$F$27,0,10*ROW('Water Data'!F113)))</f>
        <v/>
      </c>
      <c r="BZ119" s="400" t="str">
        <f ca="1">+IF(OFFSET('Water Data'!$F$28,0,10*ROW('Water Data'!F113))="","",OFFSET('Water Data'!$F$28,0,10*ROW('Water Data'!F113)))</f>
        <v/>
      </c>
      <c r="CA119" s="400" t="str">
        <f ca="1">+IF(OFFSET('Water Data'!$F$29,0,10*ROW('Water Data'!F113))="","",OFFSET('Water Data'!$F$29,0,10*ROW('Water Data'!F113)))</f>
        <v/>
      </c>
      <c r="CB119" s="400" t="str">
        <f ca="1">+IF(OFFSET('Water Data'!$G$27,0,10*ROW('Water Data'!G113))="","",OFFSET('Water Data'!$G$27,0,10*ROW('Water Data'!G113)))</f>
        <v/>
      </c>
      <c r="CC119" s="400" t="str">
        <f ca="1">+IF(OFFSET('Water Data'!$G$28,0,10*ROW('Water Data'!G113))="","",OFFSET('Water Data'!$G$28,0,10*ROW('Water Data'!G113)))</f>
        <v/>
      </c>
      <c r="CD119" s="400" t="str">
        <f ca="1">+IF(OFFSET('Water Data'!$G$29,0,10*ROW('Water Data'!G113))="","",OFFSET('Water Data'!$G$29,0,10*ROW('Water Data'!G113)))</f>
        <v/>
      </c>
      <c r="CE119" s="400" t="str">
        <f ca="1">+IF(OFFSET('Water Data'!$H$27,0,10*ROW('Water Data'!H113))="","",OFFSET('Water Data'!$H$27,0,10*ROW('Water Data'!H113)))</f>
        <v/>
      </c>
      <c r="CF119" s="400" t="str">
        <f ca="1">+IF(OFFSET('Water Data'!$H$28,0,10*ROW('Water Data'!H113))="","",OFFSET('Water Data'!$H$28,0,10*ROW('Water Data'!H113)))</f>
        <v/>
      </c>
      <c r="CG119" s="400" t="str">
        <f ca="1">+IF(OFFSET('Water Data'!$H$29,0,10*ROW('Water Data'!H113))="","",OFFSET('Water Data'!$H$29,0,10*ROW('Water Data'!H113)))</f>
        <v/>
      </c>
      <c r="CH119" s="400" t="str">
        <f ca="1">+IF(OFFSET('Water Data'!$I$27,0,10*ROW('Water Data'!I113))="","",OFFSET('Water Data'!$I$27,0,10*ROW('Water Data'!I113)))</f>
        <v/>
      </c>
      <c r="CI119" s="400" t="str">
        <f ca="1">+IF(OFFSET('Water Data'!$I$28,0,10*ROW('Water Data'!I113))="","",OFFSET('Water Data'!$I$28,0,10*ROW('Water Data'!I113)))</f>
        <v/>
      </c>
      <c r="CJ119" s="400" t="str">
        <f ca="1">+IF(OFFSET('Water Data'!$I$29,0,10*ROW('Water Data'!I113))="","",OFFSET('Water Data'!$I$29,0,10*ROW('Water Data'!I113)))</f>
        <v/>
      </c>
      <c r="CK119" s="400" t="str">
        <f ca="1">+IF(OFFSET('Sanitation Data'!$D$28,0,10*ROW('Sanitation Data'!D113))="","",OFFSET('Sanitation Data'!$D$28,0,10*ROW('Sanitation Data'!D113)))</f>
        <v/>
      </c>
      <c r="CL119" s="400" t="str">
        <f ca="1">+IF(OFFSET('Sanitation Data'!$D$29,0,10*ROW('Sanitation Data'!D113))="","",OFFSET('Sanitation Data'!$D$29,0,10*ROW('Sanitation Data'!D113)))</f>
        <v/>
      </c>
      <c r="CM119" s="400" t="str">
        <f ca="1">+IF(OFFSET('Sanitation Data'!$D$30,0,10*ROW('Sanitation Data'!D113))="","",OFFSET('Sanitation Data'!$D$30,0,10*ROW('Sanitation Data'!D113)))</f>
        <v/>
      </c>
      <c r="CN119" s="400" t="str">
        <f ca="1">+IF(OFFSET('Sanitation Data'!$D$31,0,10*ROW('Sanitation Data'!D113))="","",OFFSET('Sanitation Data'!$D$31,0,10*ROW('Sanitation Data'!D113)))</f>
        <v/>
      </c>
      <c r="CO119" s="400" t="str">
        <f ca="1">+IF(OFFSET('Sanitation Data'!$D$32,0,10*ROW('Sanitation Data'!D113))="","",OFFSET('Sanitation Data'!$D$32,0,10*ROW('Sanitation Data'!D113)))</f>
        <v/>
      </c>
      <c r="CP119" s="400" t="str">
        <f ca="1">+IF(OFFSET('Sanitation Data'!$E$28,0,10*ROW('Sanitation Data'!E113))="","",OFFSET('Sanitation Data'!$E$28,0,10*ROW('Sanitation Data'!E113)))</f>
        <v/>
      </c>
      <c r="CQ119" s="400" t="str">
        <f ca="1">+IF(OFFSET('Sanitation Data'!$E$29,0,10*ROW('Sanitation Data'!E113))="","",OFFSET('Sanitation Data'!$E$29,0,10*ROW('Sanitation Data'!E113)))</f>
        <v/>
      </c>
      <c r="CR119" s="400" t="str">
        <f ca="1">+IF(OFFSET('Sanitation Data'!$E$30,0,10*ROW('Sanitation Data'!E113))="","",OFFSET('Sanitation Data'!$E$30,0,10*ROW('Sanitation Data'!E113)))</f>
        <v/>
      </c>
      <c r="CS119" s="400" t="str">
        <f ca="1">+IF(OFFSET('Sanitation Data'!$E$31,0,10*ROW('Sanitation Data'!E113))="","",OFFSET('Sanitation Data'!$E$31,0,10*ROW('Sanitation Data'!E113)))</f>
        <v/>
      </c>
      <c r="CT119" s="400" t="str">
        <f ca="1">+IF(OFFSET('Sanitation Data'!$E$32,0,10*ROW('Sanitation Data'!E113))="","",OFFSET('Sanitation Data'!$E$32,0,10*ROW('Sanitation Data'!E113)))</f>
        <v/>
      </c>
      <c r="CU119" s="400" t="str">
        <f ca="1">+IF(OFFSET('Sanitation Data'!$F$28,0,10*ROW('Sanitation Data'!F113))="","",OFFSET('Sanitation Data'!$F$28,0,10*ROW('Sanitation Data'!F113)))</f>
        <v/>
      </c>
      <c r="CV119" s="400" t="str">
        <f ca="1">+IF(OFFSET('Sanitation Data'!$F$29,0,10*ROW('Sanitation Data'!F113))="","",OFFSET('Sanitation Data'!$F$29,0,10*ROW('Sanitation Data'!F113)))</f>
        <v/>
      </c>
      <c r="CW119" s="400" t="str">
        <f ca="1">+IF(OFFSET('Sanitation Data'!$F$30,0,10*ROW('Sanitation Data'!F113))="","",OFFSET('Sanitation Data'!$F$30,0,10*ROW('Sanitation Data'!F113)))</f>
        <v/>
      </c>
      <c r="CX119" s="400" t="str">
        <f ca="1">+IF(OFFSET('Sanitation Data'!$F$31,0,10*ROW('Sanitation Data'!F113))="","",OFFSET('Sanitation Data'!$F$31,0,10*ROW('Sanitation Data'!F113)))</f>
        <v/>
      </c>
      <c r="CY119" s="400" t="str">
        <f ca="1">+IF(OFFSET('Sanitation Data'!$F$32,0,10*ROW('Sanitation Data'!F113))="","",OFFSET('Sanitation Data'!$F$32,0,10*ROW('Sanitation Data'!F113)))</f>
        <v/>
      </c>
      <c r="CZ119" s="400" t="str">
        <f ca="1">+IF(OFFSET('Sanitation Data'!$G$28,0,10*ROW('Sanitation Data'!G113))="","",OFFSET('Sanitation Data'!$G$28,0,10*ROW('Sanitation Data'!G113)))</f>
        <v/>
      </c>
      <c r="DA119" s="400" t="str">
        <f ca="1">+IF(OFFSET('Sanitation Data'!$G$29,0,10*ROW('Sanitation Data'!G113))="","",OFFSET('Sanitation Data'!$G$29,0,10*ROW('Sanitation Data'!G113)))</f>
        <v/>
      </c>
      <c r="DB119" s="400" t="str">
        <f ca="1">+IF(OFFSET('Sanitation Data'!$G$30,0,10*ROW('Sanitation Data'!G113))="","",OFFSET('Sanitation Data'!$G$30,0,10*ROW('Sanitation Data'!G113)))</f>
        <v/>
      </c>
      <c r="DC119" s="400" t="str">
        <f ca="1">+IF(OFFSET('Sanitation Data'!$G$31,0,10*ROW('Sanitation Data'!G113))="","",OFFSET('Sanitation Data'!$G$31,0,10*ROW('Sanitation Data'!G113)))</f>
        <v/>
      </c>
      <c r="DD119" s="400" t="str">
        <f ca="1">+IF(OFFSET('Sanitation Data'!$G$32,0,10*ROW('Sanitation Data'!G113))="","",OFFSET('Sanitation Data'!$G$32,0,10*ROW('Sanitation Data'!G113)))</f>
        <v/>
      </c>
      <c r="DE119" s="400" t="str">
        <f ca="1">+IF(OFFSET('Sanitation Data'!$H$28,0,10*ROW('Sanitation Data'!H113))="","",OFFSET('Sanitation Data'!$H$28,0,10*ROW('Sanitation Data'!H113)))</f>
        <v/>
      </c>
      <c r="DF119" s="400" t="str">
        <f ca="1">+IF(OFFSET('Sanitation Data'!$H$29,0,10*ROW('Sanitation Data'!H113))="","",OFFSET('Sanitation Data'!$H$29,0,10*ROW('Sanitation Data'!H113)))</f>
        <v/>
      </c>
      <c r="DG119" s="400" t="str">
        <f ca="1">+IF(OFFSET('Sanitation Data'!$H$30,0,10*ROW('Sanitation Data'!H113))="","",OFFSET('Sanitation Data'!$H$30,0,10*ROW('Sanitation Data'!H113)))</f>
        <v/>
      </c>
      <c r="DH119" s="400" t="str">
        <f ca="1">+IF(OFFSET('Sanitation Data'!$H$31,0,10*ROW('Sanitation Data'!H113))="","",OFFSET('Sanitation Data'!$H$31,0,10*ROW('Sanitation Data'!H113)))</f>
        <v/>
      </c>
      <c r="DI119" s="400" t="str">
        <f ca="1">+IF(OFFSET('Sanitation Data'!$H$32,0,10*ROW('Sanitation Data'!H113))="","",OFFSET('Sanitation Data'!$H$32,0,10*ROW('Sanitation Data'!H113)))</f>
        <v/>
      </c>
      <c r="DJ119" s="400" t="str">
        <f ca="1">+IF(OFFSET('Sanitation Data'!$I$28,0,10*ROW('Sanitation Data'!I113))="","",OFFSET('Sanitation Data'!$I$28,0,10*ROW('Sanitation Data'!I113)))</f>
        <v/>
      </c>
      <c r="DK119" s="400" t="str">
        <f ca="1">+IF(OFFSET('Sanitation Data'!$I$29,0,10*ROW('Sanitation Data'!I113))="","",OFFSET('Sanitation Data'!$I$29,0,10*ROW('Sanitation Data'!I113)))</f>
        <v/>
      </c>
      <c r="DL119" s="400" t="str">
        <f ca="1">+IF(OFFSET('Sanitation Data'!$I$30,0,10*ROW('Sanitation Data'!I113))="","",OFFSET('Sanitation Data'!$I$30,0,10*ROW('Sanitation Data'!I113)))</f>
        <v/>
      </c>
      <c r="DM119" s="400" t="str">
        <f ca="1">+IF(OFFSET('Sanitation Data'!$I$31,0,10*ROW('Sanitation Data'!I113))="","",OFFSET('Sanitation Data'!$I$31,0,10*ROW('Sanitation Data'!I113)))</f>
        <v/>
      </c>
      <c r="DN119" s="400" t="str">
        <f ca="1">+IF(OFFSET('Sanitation Data'!$I$32,0,10*ROW('Sanitation Data'!I113))="","",OFFSET('Sanitation Data'!$I$32,0,10*ROW('Sanitation Data'!I113)))</f>
        <v/>
      </c>
      <c r="DO119" s="400" t="str">
        <f ca="1">+IF(OFFSET('Hygiene Data'!$D$11,0,10*ROW('Hygiene Data'!D113))="","",OFFSET('Hygiene Data'!$D$11,0,10*ROW('Hygiene Data'!D113)))</f>
        <v/>
      </c>
      <c r="DP119" s="400" t="str">
        <f ca="1">+IF(OFFSET('Hygiene Data'!$D$12,0,10*ROW('Hygiene Data'!D113))="","",OFFSET('Hygiene Data'!$D$12,0,10*ROW('Hygiene Data'!D113)))</f>
        <v/>
      </c>
      <c r="DQ119" s="400" t="str">
        <f ca="1">+IF(OFFSET('Hygiene Data'!$D$13,0,10*ROW('Hygiene Data'!D113))="","",OFFSET('Hygiene Data'!$D$13,0,10*ROW('Hygiene Data'!D113)))</f>
        <v/>
      </c>
      <c r="DR119" s="400" t="str">
        <f ca="1">+IF(OFFSET('Hygiene Data'!$E$11,0,10*ROW('Hygiene Data'!E113))="","",OFFSET('Hygiene Data'!$E$11,0,10*ROW('Hygiene Data'!E113)))</f>
        <v/>
      </c>
      <c r="DS119" s="400" t="str">
        <f ca="1">+IF(OFFSET('Hygiene Data'!$E$12,0,10*ROW('Hygiene Data'!E113))="","",OFFSET('Hygiene Data'!$E$12,0,10*ROW('Hygiene Data'!E113)))</f>
        <v/>
      </c>
      <c r="DT119" s="400" t="str">
        <f ca="1">+IF(OFFSET('Hygiene Data'!$E$13,0,10*ROW('Hygiene Data'!E113))="","",OFFSET('Hygiene Data'!$E$13,0,10*ROW('Hygiene Data'!E113)))</f>
        <v/>
      </c>
      <c r="DU119" s="400" t="str">
        <f ca="1">+IF(OFFSET('Hygiene Data'!$F$11,0,10*ROW('Hygiene Data'!F113))="","",OFFSET('Hygiene Data'!$F$11,0,10*ROW('Hygiene Data'!F113)))</f>
        <v/>
      </c>
      <c r="DV119" s="400" t="str">
        <f ca="1">+IF(OFFSET('Hygiene Data'!$F$12,0,10*ROW('Hygiene Data'!F113))="","",OFFSET('Hygiene Data'!$F$12,0,10*ROW('Hygiene Data'!F113)))</f>
        <v/>
      </c>
      <c r="DW119" s="400" t="str">
        <f ca="1">+IF(OFFSET('Hygiene Data'!$F$13,0,10*ROW('Hygiene Data'!F113))="","",OFFSET('Hygiene Data'!$F$13,0,10*ROW('Hygiene Data'!F113)))</f>
        <v/>
      </c>
      <c r="DX119" s="400" t="str">
        <f ca="1">+IF(OFFSET('Hygiene Data'!$G$11,0,10*ROW('Hygiene Data'!G113))="","",OFFSET('Hygiene Data'!$G$11,0,10*ROW('Hygiene Data'!G113)))</f>
        <v/>
      </c>
      <c r="DY119" s="400" t="str">
        <f ca="1">+IF(OFFSET('Hygiene Data'!$G$12,0,10*ROW('Hygiene Data'!G113))="","",OFFSET('Hygiene Data'!$G$12,0,10*ROW('Hygiene Data'!G113)))</f>
        <v/>
      </c>
      <c r="DZ119" s="400" t="str">
        <f ca="1">+IF(OFFSET('Hygiene Data'!$G$13,0,10*ROW('Hygiene Data'!G113))="","",OFFSET('Hygiene Data'!$G$13,0,10*ROW('Hygiene Data'!G113)))</f>
        <v/>
      </c>
      <c r="EA119" s="400" t="str">
        <f ca="1">+IF(OFFSET('Hygiene Data'!$H$11,0,10*ROW('Hygiene Data'!H113))="","",OFFSET('Hygiene Data'!$H$11,0,10*ROW('Hygiene Data'!H113)))</f>
        <v/>
      </c>
      <c r="EB119" s="400" t="str">
        <f ca="1">+IF(OFFSET('Hygiene Data'!$H$12,0,10*ROW('Hygiene Data'!H113))="","",OFFSET('Hygiene Data'!$H$12,0,10*ROW('Hygiene Data'!H113)))</f>
        <v/>
      </c>
      <c r="EC119" s="400" t="str">
        <f ca="1">+IF(OFFSET('Hygiene Data'!$H$13,0,10*ROW('Hygiene Data'!H113))="","",OFFSET('Hygiene Data'!$H$13,0,10*ROW('Hygiene Data'!H113)))</f>
        <v/>
      </c>
      <c r="ED119" s="400" t="str">
        <f ca="1">+IF(OFFSET('Hygiene Data'!$I$11,0,10*ROW('Hygiene Data'!I113))="","",OFFSET('Hygiene Data'!$I$11,0,10*ROW('Hygiene Data'!I113)))</f>
        <v/>
      </c>
      <c r="EE119" s="400" t="str">
        <f ca="1">+IF(OFFSET('Hygiene Data'!$I$12,0,10*ROW('Hygiene Data'!I113))="","",OFFSET('Hygiene Data'!$I$12,0,10*ROW('Hygiene Data'!I113)))</f>
        <v/>
      </c>
      <c r="EF119" s="400" t="str">
        <f ca="1">+IF(OFFSET('Hygiene Data'!$I$13,0,10*ROW('Hygiene Data'!I113))="","",OFFSET('Hygiene Data'!$I$13,0,10*ROW('Hygiene Data'!I113)))</f>
        <v/>
      </c>
    </row>
    <row r="120" spans="1:136" x14ac:dyDescent="0.25">
      <c r="A120" s="509" t="str">
        <f ca="1">+IF(OFFSET('Water Data'!$B$2,0,10*ROW('Water Data'!E114))="","",OFFSET('Water Data'!$B$2,0,10*ROW('Water Data'!E114)))</f>
        <v/>
      </c>
      <c r="B120" s="50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36" t="str">
        <f t="shared" ca="1" si="1"/>
        <v/>
      </c>
      <c r="D120" s="53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3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3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3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3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3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3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3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3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3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3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3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3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3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3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3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3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3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3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3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3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3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3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3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3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3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3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3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3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3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3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3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3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3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3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3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3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3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3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3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3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3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3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3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3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3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3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3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3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1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3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3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3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3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3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3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3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3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3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3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3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3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3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3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3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3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400" t="str">
        <f ca="1">+IF(OFFSET('Water Data'!$D$27,0,10*ROW('Water Data'!D114))="","",OFFSET('Water Data'!$D$27,0,10*ROW('Water Data'!D114)))</f>
        <v/>
      </c>
      <c r="BT120" s="400" t="str">
        <f ca="1">+IF(OFFSET('Water Data'!$D$28,0,10*ROW('Water Data'!D114))="","",OFFSET('Water Data'!$D$28,0,10*ROW('Water Data'!D114)))</f>
        <v/>
      </c>
      <c r="BU120" s="400" t="str">
        <f ca="1">+IF(OFFSET('Water Data'!$D$29,0,10*ROW('Water Data'!D114))="","",OFFSET('Water Data'!$D$29,0,10*ROW('Water Data'!D114)))</f>
        <v/>
      </c>
      <c r="BV120" s="400" t="str">
        <f ca="1">+IF(OFFSET('Water Data'!$E$27,0,10*ROW('Water Data'!E114))="","",OFFSET('Water Data'!$E$27,0,10*ROW('Water Data'!E114)))</f>
        <v/>
      </c>
      <c r="BW120" s="400" t="str">
        <f ca="1">+IF(OFFSET('Water Data'!$E$28,0,10*ROW('Water Data'!E114))="","",OFFSET('Water Data'!$E$28,0,10*ROW('Water Data'!E114)))</f>
        <v/>
      </c>
      <c r="BX120" s="400" t="str">
        <f ca="1">+IF(OFFSET('Water Data'!$E$29,0,10*ROW('Water Data'!E114))="","",OFFSET('Water Data'!$E$29,0,10*ROW('Water Data'!E114)))</f>
        <v/>
      </c>
      <c r="BY120" s="400" t="str">
        <f ca="1">+IF(OFFSET('Water Data'!$F$27,0,10*ROW('Water Data'!F114))="","",OFFSET('Water Data'!$F$27,0,10*ROW('Water Data'!F114)))</f>
        <v/>
      </c>
      <c r="BZ120" s="400" t="str">
        <f ca="1">+IF(OFFSET('Water Data'!$F$28,0,10*ROW('Water Data'!F114))="","",OFFSET('Water Data'!$F$28,0,10*ROW('Water Data'!F114)))</f>
        <v/>
      </c>
      <c r="CA120" s="400" t="str">
        <f ca="1">+IF(OFFSET('Water Data'!$F$29,0,10*ROW('Water Data'!F114))="","",OFFSET('Water Data'!$F$29,0,10*ROW('Water Data'!F114)))</f>
        <v/>
      </c>
      <c r="CB120" s="400" t="str">
        <f ca="1">+IF(OFFSET('Water Data'!$G$27,0,10*ROW('Water Data'!G114))="","",OFFSET('Water Data'!$G$27,0,10*ROW('Water Data'!G114)))</f>
        <v/>
      </c>
      <c r="CC120" s="400" t="str">
        <f ca="1">+IF(OFFSET('Water Data'!$G$28,0,10*ROW('Water Data'!G114))="","",OFFSET('Water Data'!$G$28,0,10*ROW('Water Data'!G114)))</f>
        <v/>
      </c>
      <c r="CD120" s="400" t="str">
        <f ca="1">+IF(OFFSET('Water Data'!$G$29,0,10*ROW('Water Data'!G114))="","",OFFSET('Water Data'!$G$29,0,10*ROW('Water Data'!G114)))</f>
        <v/>
      </c>
      <c r="CE120" s="400" t="str">
        <f ca="1">+IF(OFFSET('Water Data'!$H$27,0,10*ROW('Water Data'!H114))="","",OFFSET('Water Data'!$H$27,0,10*ROW('Water Data'!H114)))</f>
        <v/>
      </c>
      <c r="CF120" s="400" t="str">
        <f ca="1">+IF(OFFSET('Water Data'!$H$28,0,10*ROW('Water Data'!H114))="","",OFFSET('Water Data'!$H$28,0,10*ROW('Water Data'!H114)))</f>
        <v/>
      </c>
      <c r="CG120" s="400" t="str">
        <f ca="1">+IF(OFFSET('Water Data'!$H$29,0,10*ROW('Water Data'!H114))="","",OFFSET('Water Data'!$H$29,0,10*ROW('Water Data'!H114)))</f>
        <v/>
      </c>
      <c r="CH120" s="400" t="str">
        <f ca="1">+IF(OFFSET('Water Data'!$I$27,0,10*ROW('Water Data'!I114))="","",OFFSET('Water Data'!$I$27,0,10*ROW('Water Data'!I114)))</f>
        <v/>
      </c>
      <c r="CI120" s="400" t="str">
        <f ca="1">+IF(OFFSET('Water Data'!$I$28,0,10*ROW('Water Data'!I114))="","",OFFSET('Water Data'!$I$28,0,10*ROW('Water Data'!I114)))</f>
        <v/>
      </c>
      <c r="CJ120" s="400" t="str">
        <f ca="1">+IF(OFFSET('Water Data'!$I$29,0,10*ROW('Water Data'!I114))="","",OFFSET('Water Data'!$I$29,0,10*ROW('Water Data'!I114)))</f>
        <v/>
      </c>
      <c r="CK120" s="400" t="str">
        <f ca="1">+IF(OFFSET('Sanitation Data'!$D$28,0,10*ROW('Sanitation Data'!D114))="","",OFFSET('Sanitation Data'!$D$28,0,10*ROW('Sanitation Data'!D114)))</f>
        <v/>
      </c>
      <c r="CL120" s="400" t="str">
        <f ca="1">+IF(OFFSET('Sanitation Data'!$D$29,0,10*ROW('Sanitation Data'!D114))="","",OFFSET('Sanitation Data'!$D$29,0,10*ROW('Sanitation Data'!D114)))</f>
        <v/>
      </c>
      <c r="CM120" s="400" t="str">
        <f ca="1">+IF(OFFSET('Sanitation Data'!$D$30,0,10*ROW('Sanitation Data'!D114))="","",OFFSET('Sanitation Data'!$D$30,0,10*ROW('Sanitation Data'!D114)))</f>
        <v/>
      </c>
      <c r="CN120" s="400" t="str">
        <f ca="1">+IF(OFFSET('Sanitation Data'!$D$31,0,10*ROW('Sanitation Data'!D114))="","",OFFSET('Sanitation Data'!$D$31,0,10*ROW('Sanitation Data'!D114)))</f>
        <v/>
      </c>
      <c r="CO120" s="400" t="str">
        <f ca="1">+IF(OFFSET('Sanitation Data'!$D$32,0,10*ROW('Sanitation Data'!D114))="","",OFFSET('Sanitation Data'!$D$32,0,10*ROW('Sanitation Data'!D114)))</f>
        <v/>
      </c>
      <c r="CP120" s="400" t="str">
        <f ca="1">+IF(OFFSET('Sanitation Data'!$E$28,0,10*ROW('Sanitation Data'!E114))="","",OFFSET('Sanitation Data'!$E$28,0,10*ROW('Sanitation Data'!E114)))</f>
        <v/>
      </c>
      <c r="CQ120" s="400" t="str">
        <f ca="1">+IF(OFFSET('Sanitation Data'!$E$29,0,10*ROW('Sanitation Data'!E114))="","",OFFSET('Sanitation Data'!$E$29,0,10*ROW('Sanitation Data'!E114)))</f>
        <v/>
      </c>
      <c r="CR120" s="400" t="str">
        <f ca="1">+IF(OFFSET('Sanitation Data'!$E$30,0,10*ROW('Sanitation Data'!E114))="","",OFFSET('Sanitation Data'!$E$30,0,10*ROW('Sanitation Data'!E114)))</f>
        <v/>
      </c>
      <c r="CS120" s="400" t="str">
        <f ca="1">+IF(OFFSET('Sanitation Data'!$E$31,0,10*ROW('Sanitation Data'!E114))="","",OFFSET('Sanitation Data'!$E$31,0,10*ROW('Sanitation Data'!E114)))</f>
        <v/>
      </c>
      <c r="CT120" s="400" t="str">
        <f ca="1">+IF(OFFSET('Sanitation Data'!$E$32,0,10*ROW('Sanitation Data'!E114))="","",OFFSET('Sanitation Data'!$E$32,0,10*ROW('Sanitation Data'!E114)))</f>
        <v/>
      </c>
      <c r="CU120" s="400" t="str">
        <f ca="1">+IF(OFFSET('Sanitation Data'!$F$28,0,10*ROW('Sanitation Data'!F114))="","",OFFSET('Sanitation Data'!$F$28,0,10*ROW('Sanitation Data'!F114)))</f>
        <v/>
      </c>
      <c r="CV120" s="400" t="str">
        <f ca="1">+IF(OFFSET('Sanitation Data'!$F$29,0,10*ROW('Sanitation Data'!F114))="","",OFFSET('Sanitation Data'!$F$29,0,10*ROW('Sanitation Data'!F114)))</f>
        <v/>
      </c>
      <c r="CW120" s="400" t="str">
        <f ca="1">+IF(OFFSET('Sanitation Data'!$F$30,0,10*ROW('Sanitation Data'!F114))="","",OFFSET('Sanitation Data'!$F$30,0,10*ROW('Sanitation Data'!F114)))</f>
        <v/>
      </c>
      <c r="CX120" s="400" t="str">
        <f ca="1">+IF(OFFSET('Sanitation Data'!$F$31,0,10*ROW('Sanitation Data'!F114))="","",OFFSET('Sanitation Data'!$F$31,0,10*ROW('Sanitation Data'!F114)))</f>
        <v/>
      </c>
      <c r="CY120" s="400" t="str">
        <f ca="1">+IF(OFFSET('Sanitation Data'!$F$32,0,10*ROW('Sanitation Data'!F114))="","",OFFSET('Sanitation Data'!$F$32,0,10*ROW('Sanitation Data'!F114)))</f>
        <v/>
      </c>
      <c r="CZ120" s="400" t="str">
        <f ca="1">+IF(OFFSET('Sanitation Data'!$G$28,0,10*ROW('Sanitation Data'!G114))="","",OFFSET('Sanitation Data'!$G$28,0,10*ROW('Sanitation Data'!G114)))</f>
        <v/>
      </c>
      <c r="DA120" s="400" t="str">
        <f ca="1">+IF(OFFSET('Sanitation Data'!$G$29,0,10*ROW('Sanitation Data'!G114))="","",OFFSET('Sanitation Data'!$G$29,0,10*ROW('Sanitation Data'!G114)))</f>
        <v/>
      </c>
      <c r="DB120" s="400" t="str">
        <f ca="1">+IF(OFFSET('Sanitation Data'!$G$30,0,10*ROW('Sanitation Data'!G114))="","",OFFSET('Sanitation Data'!$G$30,0,10*ROW('Sanitation Data'!G114)))</f>
        <v/>
      </c>
      <c r="DC120" s="400" t="str">
        <f ca="1">+IF(OFFSET('Sanitation Data'!$G$31,0,10*ROW('Sanitation Data'!G114))="","",OFFSET('Sanitation Data'!$G$31,0,10*ROW('Sanitation Data'!G114)))</f>
        <v/>
      </c>
      <c r="DD120" s="400" t="str">
        <f ca="1">+IF(OFFSET('Sanitation Data'!$G$32,0,10*ROW('Sanitation Data'!G114))="","",OFFSET('Sanitation Data'!$G$32,0,10*ROW('Sanitation Data'!G114)))</f>
        <v/>
      </c>
      <c r="DE120" s="400" t="str">
        <f ca="1">+IF(OFFSET('Sanitation Data'!$H$28,0,10*ROW('Sanitation Data'!H114))="","",OFFSET('Sanitation Data'!$H$28,0,10*ROW('Sanitation Data'!H114)))</f>
        <v/>
      </c>
      <c r="DF120" s="400" t="str">
        <f ca="1">+IF(OFFSET('Sanitation Data'!$H$29,0,10*ROW('Sanitation Data'!H114))="","",OFFSET('Sanitation Data'!$H$29,0,10*ROW('Sanitation Data'!H114)))</f>
        <v/>
      </c>
      <c r="DG120" s="400" t="str">
        <f ca="1">+IF(OFFSET('Sanitation Data'!$H$30,0,10*ROW('Sanitation Data'!H114))="","",OFFSET('Sanitation Data'!$H$30,0,10*ROW('Sanitation Data'!H114)))</f>
        <v/>
      </c>
      <c r="DH120" s="400" t="str">
        <f ca="1">+IF(OFFSET('Sanitation Data'!$H$31,0,10*ROW('Sanitation Data'!H114))="","",OFFSET('Sanitation Data'!$H$31,0,10*ROW('Sanitation Data'!H114)))</f>
        <v/>
      </c>
      <c r="DI120" s="400" t="str">
        <f ca="1">+IF(OFFSET('Sanitation Data'!$H$32,0,10*ROW('Sanitation Data'!H114))="","",OFFSET('Sanitation Data'!$H$32,0,10*ROW('Sanitation Data'!H114)))</f>
        <v/>
      </c>
      <c r="DJ120" s="400" t="str">
        <f ca="1">+IF(OFFSET('Sanitation Data'!$I$28,0,10*ROW('Sanitation Data'!I114))="","",OFFSET('Sanitation Data'!$I$28,0,10*ROW('Sanitation Data'!I114)))</f>
        <v/>
      </c>
      <c r="DK120" s="400" t="str">
        <f ca="1">+IF(OFFSET('Sanitation Data'!$I$29,0,10*ROW('Sanitation Data'!I114))="","",OFFSET('Sanitation Data'!$I$29,0,10*ROW('Sanitation Data'!I114)))</f>
        <v/>
      </c>
      <c r="DL120" s="400" t="str">
        <f ca="1">+IF(OFFSET('Sanitation Data'!$I$30,0,10*ROW('Sanitation Data'!I114))="","",OFFSET('Sanitation Data'!$I$30,0,10*ROW('Sanitation Data'!I114)))</f>
        <v/>
      </c>
      <c r="DM120" s="400" t="str">
        <f ca="1">+IF(OFFSET('Sanitation Data'!$I$31,0,10*ROW('Sanitation Data'!I114))="","",OFFSET('Sanitation Data'!$I$31,0,10*ROW('Sanitation Data'!I114)))</f>
        <v/>
      </c>
      <c r="DN120" s="400" t="str">
        <f ca="1">+IF(OFFSET('Sanitation Data'!$I$32,0,10*ROW('Sanitation Data'!I114))="","",OFFSET('Sanitation Data'!$I$32,0,10*ROW('Sanitation Data'!I114)))</f>
        <v/>
      </c>
      <c r="DO120" s="400" t="str">
        <f ca="1">+IF(OFFSET('Hygiene Data'!$D$11,0,10*ROW('Hygiene Data'!D114))="","",OFFSET('Hygiene Data'!$D$11,0,10*ROW('Hygiene Data'!D114)))</f>
        <v/>
      </c>
      <c r="DP120" s="400" t="str">
        <f ca="1">+IF(OFFSET('Hygiene Data'!$D$12,0,10*ROW('Hygiene Data'!D114))="","",OFFSET('Hygiene Data'!$D$12,0,10*ROW('Hygiene Data'!D114)))</f>
        <v/>
      </c>
      <c r="DQ120" s="400" t="str">
        <f ca="1">+IF(OFFSET('Hygiene Data'!$D$13,0,10*ROW('Hygiene Data'!D114))="","",OFFSET('Hygiene Data'!$D$13,0,10*ROW('Hygiene Data'!D114)))</f>
        <v/>
      </c>
      <c r="DR120" s="400" t="str">
        <f ca="1">+IF(OFFSET('Hygiene Data'!$E$11,0,10*ROW('Hygiene Data'!E114))="","",OFFSET('Hygiene Data'!$E$11,0,10*ROW('Hygiene Data'!E114)))</f>
        <v/>
      </c>
      <c r="DS120" s="400" t="str">
        <f ca="1">+IF(OFFSET('Hygiene Data'!$E$12,0,10*ROW('Hygiene Data'!E114))="","",OFFSET('Hygiene Data'!$E$12,0,10*ROW('Hygiene Data'!E114)))</f>
        <v/>
      </c>
      <c r="DT120" s="400" t="str">
        <f ca="1">+IF(OFFSET('Hygiene Data'!$E$13,0,10*ROW('Hygiene Data'!E114))="","",OFFSET('Hygiene Data'!$E$13,0,10*ROW('Hygiene Data'!E114)))</f>
        <v/>
      </c>
      <c r="DU120" s="400" t="str">
        <f ca="1">+IF(OFFSET('Hygiene Data'!$F$11,0,10*ROW('Hygiene Data'!F114))="","",OFFSET('Hygiene Data'!$F$11,0,10*ROW('Hygiene Data'!F114)))</f>
        <v/>
      </c>
      <c r="DV120" s="400" t="str">
        <f ca="1">+IF(OFFSET('Hygiene Data'!$F$12,0,10*ROW('Hygiene Data'!F114))="","",OFFSET('Hygiene Data'!$F$12,0,10*ROW('Hygiene Data'!F114)))</f>
        <v/>
      </c>
      <c r="DW120" s="400" t="str">
        <f ca="1">+IF(OFFSET('Hygiene Data'!$F$13,0,10*ROW('Hygiene Data'!F114))="","",OFFSET('Hygiene Data'!$F$13,0,10*ROW('Hygiene Data'!F114)))</f>
        <v/>
      </c>
      <c r="DX120" s="400" t="str">
        <f ca="1">+IF(OFFSET('Hygiene Data'!$G$11,0,10*ROW('Hygiene Data'!G114))="","",OFFSET('Hygiene Data'!$G$11,0,10*ROW('Hygiene Data'!G114)))</f>
        <v/>
      </c>
      <c r="DY120" s="400" t="str">
        <f ca="1">+IF(OFFSET('Hygiene Data'!$G$12,0,10*ROW('Hygiene Data'!G114))="","",OFFSET('Hygiene Data'!$G$12,0,10*ROW('Hygiene Data'!G114)))</f>
        <v/>
      </c>
      <c r="DZ120" s="400" t="str">
        <f ca="1">+IF(OFFSET('Hygiene Data'!$G$13,0,10*ROW('Hygiene Data'!G114))="","",OFFSET('Hygiene Data'!$G$13,0,10*ROW('Hygiene Data'!G114)))</f>
        <v/>
      </c>
      <c r="EA120" s="400" t="str">
        <f ca="1">+IF(OFFSET('Hygiene Data'!$H$11,0,10*ROW('Hygiene Data'!H114))="","",OFFSET('Hygiene Data'!$H$11,0,10*ROW('Hygiene Data'!H114)))</f>
        <v/>
      </c>
      <c r="EB120" s="400" t="str">
        <f ca="1">+IF(OFFSET('Hygiene Data'!$H$12,0,10*ROW('Hygiene Data'!H114))="","",OFFSET('Hygiene Data'!$H$12,0,10*ROW('Hygiene Data'!H114)))</f>
        <v/>
      </c>
      <c r="EC120" s="400" t="str">
        <f ca="1">+IF(OFFSET('Hygiene Data'!$H$13,0,10*ROW('Hygiene Data'!H114))="","",OFFSET('Hygiene Data'!$H$13,0,10*ROW('Hygiene Data'!H114)))</f>
        <v/>
      </c>
      <c r="ED120" s="400" t="str">
        <f ca="1">+IF(OFFSET('Hygiene Data'!$I$11,0,10*ROW('Hygiene Data'!I114))="","",OFFSET('Hygiene Data'!$I$11,0,10*ROW('Hygiene Data'!I114)))</f>
        <v/>
      </c>
      <c r="EE120" s="400" t="str">
        <f ca="1">+IF(OFFSET('Hygiene Data'!$I$12,0,10*ROW('Hygiene Data'!I114))="","",OFFSET('Hygiene Data'!$I$12,0,10*ROW('Hygiene Data'!I114)))</f>
        <v/>
      </c>
      <c r="EF120" s="400" t="str">
        <f ca="1">+IF(OFFSET('Hygiene Data'!$I$13,0,10*ROW('Hygiene Data'!I114))="","",OFFSET('Hygiene Data'!$I$13,0,10*ROW('Hygiene Data'!I114)))</f>
        <v/>
      </c>
    </row>
    <row r="121" spans="1:136" x14ac:dyDescent="0.25">
      <c r="A121" s="509" t="str">
        <f ca="1">+IF(OFFSET('Water Data'!$B$2,0,10*ROW('Water Data'!E115))="","",OFFSET('Water Data'!$B$2,0,10*ROW('Water Data'!E115)))</f>
        <v/>
      </c>
      <c r="B121" s="50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36" t="str">
        <f t="shared" ca="1" si="1"/>
        <v/>
      </c>
      <c r="D121" s="53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3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3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3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3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3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3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3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3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3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3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3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3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3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3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3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3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3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3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3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3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3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3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3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3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3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3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3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3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3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3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3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3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3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3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3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3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3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3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3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3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3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3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3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3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3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3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3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3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1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3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3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3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3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3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3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3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3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3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3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3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3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3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3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3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3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400" t="str">
        <f ca="1">+IF(OFFSET('Water Data'!$D$27,0,10*ROW('Water Data'!D115))="","",OFFSET('Water Data'!$D$27,0,10*ROW('Water Data'!D115)))</f>
        <v/>
      </c>
      <c r="BT121" s="400" t="str">
        <f ca="1">+IF(OFFSET('Water Data'!$D$28,0,10*ROW('Water Data'!D115))="","",OFFSET('Water Data'!$D$28,0,10*ROW('Water Data'!D115)))</f>
        <v/>
      </c>
      <c r="BU121" s="400" t="str">
        <f ca="1">+IF(OFFSET('Water Data'!$D$29,0,10*ROW('Water Data'!D115))="","",OFFSET('Water Data'!$D$29,0,10*ROW('Water Data'!D115)))</f>
        <v/>
      </c>
      <c r="BV121" s="400" t="str">
        <f ca="1">+IF(OFFSET('Water Data'!$E$27,0,10*ROW('Water Data'!E115))="","",OFFSET('Water Data'!$E$27,0,10*ROW('Water Data'!E115)))</f>
        <v/>
      </c>
      <c r="BW121" s="400" t="str">
        <f ca="1">+IF(OFFSET('Water Data'!$E$28,0,10*ROW('Water Data'!E115))="","",OFFSET('Water Data'!$E$28,0,10*ROW('Water Data'!E115)))</f>
        <v/>
      </c>
      <c r="BX121" s="400" t="str">
        <f ca="1">+IF(OFFSET('Water Data'!$E$29,0,10*ROW('Water Data'!E115))="","",OFFSET('Water Data'!$E$29,0,10*ROW('Water Data'!E115)))</f>
        <v/>
      </c>
      <c r="BY121" s="400" t="str">
        <f ca="1">+IF(OFFSET('Water Data'!$F$27,0,10*ROW('Water Data'!F115))="","",OFFSET('Water Data'!$F$27,0,10*ROW('Water Data'!F115)))</f>
        <v/>
      </c>
      <c r="BZ121" s="400" t="str">
        <f ca="1">+IF(OFFSET('Water Data'!$F$28,0,10*ROW('Water Data'!F115))="","",OFFSET('Water Data'!$F$28,0,10*ROW('Water Data'!F115)))</f>
        <v/>
      </c>
      <c r="CA121" s="400" t="str">
        <f ca="1">+IF(OFFSET('Water Data'!$F$29,0,10*ROW('Water Data'!F115))="","",OFFSET('Water Data'!$F$29,0,10*ROW('Water Data'!F115)))</f>
        <v/>
      </c>
      <c r="CB121" s="400" t="str">
        <f ca="1">+IF(OFFSET('Water Data'!$G$27,0,10*ROW('Water Data'!G115))="","",OFFSET('Water Data'!$G$27,0,10*ROW('Water Data'!G115)))</f>
        <v/>
      </c>
      <c r="CC121" s="400" t="str">
        <f ca="1">+IF(OFFSET('Water Data'!$G$28,0,10*ROW('Water Data'!G115))="","",OFFSET('Water Data'!$G$28,0,10*ROW('Water Data'!G115)))</f>
        <v/>
      </c>
      <c r="CD121" s="400" t="str">
        <f ca="1">+IF(OFFSET('Water Data'!$G$29,0,10*ROW('Water Data'!G115))="","",OFFSET('Water Data'!$G$29,0,10*ROW('Water Data'!G115)))</f>
        <v/>
      </c>
      <c r="CE121" s="400" t="str">
        <f ca="1">+IF(OFFSET('Water Data'!$H$27,0,10*ROW('Water Data'!H115))="","",OFFSET('Water Data'!$H$27,0,10*ROW('Water Data'!H115)))</f>
        <v/>
      </c>
      <c r="CF121" s="400" t="str">
        <f ca="1">+IF(OFFSET('Water Data'!$H$28,0,10*ROW('Water Data'!H115))="","",OFFSET('Water Data'!$H$28,0,10*ROW('Water Data'!H115)))</f>
        <v/>
      </c>
      <c r="CG121" s="400" t="str">
        <f ca="1">+IF(OFFSET('Water Data'!$H$29,0,10*ROW('Water Data'!H115))="","",OFFSET('Water Data'!$H$29,0,10*ROW('Water Data'!H115)))</f>
        <v/>
      </c>
      <c r="CH121" s="400" t="str">
        <f ca="1">+IF(OFFSET('Water Data'!$I$27,0,10*ROW('Water Data'!I115))="","",OFFSET('Water Data'!$I$27,0,10*ROW('Water Data'!I115)))</f>
        <v/>
      </c>
      <c r="CI121" s="400" t="str">
        <f ca="1">+IF(OFFSET('Water Data'!$I$28,0,10*ROW('Water Data'!I115))="","",OFFSET('Water Data'!$I$28,0,10*ROW('Water Data'!I115)))</f>
        <v/>
      </c>
      <c r="CJ121" s="400" t="str">
        <f ca="1">+IF(OFFSET('Water Data'!$I$29,0,10*ROW('Water Data'!I115))="","",OFFSET('Water Data'!$I$29,0,10*ROW('Water Data'!I115)))</f>
        <v/>
      </c>
      <c r="CK121" s="400" t="str">
        <f ca="1">+IF(OFFSET('Sanitation Data'!$D$28,0,10*ROW('Sanitation Data'!D115))="","",OFFSET('Sanitation Data'!$D$28,0,10*ROW('Sanitation Data'!D115)))</f>
        <v/>
      </c>
      <c r="CL121" s="400" t="str">
        <f ca="1">+IF(OFFSET('Sanitation Data'!$D$29,0,10*ROW('Sanitation Data'!D115))="","",OFFSET('Sanitation Data'!$D$29,0,10*ROW('Sanitation Data'!D115)))</f>
        <v/>
      </c>
      <c r="CM121" s="400" t="str">
        <f ca="1">+IF(OFFSET('Sanitation Data'!$D$30,0,10*ROW('Sanitation Data'!D115))="","",OFFSET('Sanitation Data'!$D$30,0,10*ROW('Sanitation Data'!D115)))</f>
        <v/>
      </c>
      <c r="CN121" s="400" t="str">
        <f ca="1">+IF(OFFSET('Sanitation Data'!$D$31,0,10*ROW('Sanitation Data'!D115))="","",OFFSET('Sanitation Data'!$D$31,0,10*ROW('Sanitation Data'!D115)))</f>
        <v/>
      </c>
      <c r="CO121" s="400" t="str">
        <f ca="1">+IF(OFFSET('Sanitation Data'!$D$32,0,10*ROW('Sanitation Data'!D115))="","",OFFSET('Sanitation Data'!$D$32,0,10*ROW('Sanitation Data'!D115)))</f>
        <v/>
      </c>
      <c r="CP121" s="400" t="str">
        <f ca="1">+IF(OFFSET('Sanitation Data'!$E$28,0,10*ROW('Sanitation Data'!E115))="","",OFFSET('Sanitation Data'!$E$28,0,10*ROW('Sanitation Data'!E115)))</f>
        <v/>
      </c>
      <c r="CQ121" s="400" t="str">
        <f ca="1">+IF(OFFSET('Sanitation Data'!$E$29,0,10*ROW('Sanitation Data'!E115))="","",OFFSET('Sanitation Data'!$E$29,0,10*ROW('Sanitation Data'!E115)))</f>
        <v/>
      </c>
      <c r="CR121" s="400" t="str">
        <f ca="1">+IF(OFFSET('Sanitation Data'!$E$30,0,10*ROW('Sanitation Data'!E115))="","",OFFSET('Sanitation Data'!$E$30,0,10*ROW('Sanitation Data'!E115)))</f>
        <v/>
      </c>
      <c r="CS121" s="400" t="str">
        <f ca="1">+IF(OFFSET('Sanitation Data'!$E$31,0,10*ROW('Sanitation Data'!E115))="","",OFFSET('Sanitation Data'!$E$31,0,10*ROW('Sanitation Data'!E115)))</f>
        <v/>
      </c>
      <c r="CT121" s="400" t="str">
        <f ca="1">+IF(OFFSET('Sanitation Data'!$E$32,0,10*ROW('Sanitation Data'!E115))="","",OFFSET('Sanitation Data'!$E$32,0,10*ROW('Sanitation Data'!E115)))</f>
        <v/>
      </c>
      <c r="CU121" s="400" t="str">
        <f ca="1">+IF(OFFSET('Sanitation Data'!$F$28,0,10*ROW('Sanitation Data'!F115))="","",OFFSET('Sanitation Data'!$F$28,0,10*ROW('Sanitation Data'!F115)))</f>
        <v/>
      </c>
      <c r="CV121" s="400" t="str">
        <f ca="1">+IF(OFFSET('Sanitation Data'!$F$29,0,10*ROW('Sanitation Data'!F115))="","",OFFSET('Sanitation Data'!$F$29,0,10*ROW('Sanitation Data'!F115)))</f>
        <v/>
      </c>
      <c r="CW121" s="400" t="str">
        <f ca="1">+IF(OFFSET('Sanitation Data'!$F$30,0,10*ROW('Sanitation Data'!F115))="","",OFFSET('Sanitation Data'!$F$30,0,10*ROW('Sanitation Data'!F115)))</f>
        <v/>
      </c>
      <c r="CX121" s="400" t="str">
        <f ca="1">+IF(OFFSET('Sanitation Data'!$F$31,0,10*ROW('Sanitation Data'!F115))="","",OFFSET('Sanitation Data'!$F$31,0,10*ROW('Sanitation Data'!F115)))</f>
        <v/>
      </c>
      <c r="CY121" s="400" t="str">
        <f ca="1">+IF(OFFSET('Sanitation Data'!$F$32,0,10*ROW('Sanitation Data'!F115))="","",OFFSET('Sanitation Data'!$F$32,0,10*ROW('Sanitation Data'!F115)))</f>
        <v/>
      </c>
      <c r="CZ121" s="400" t="str">
        <f ca="1">+IF(OFFSET('Sanitation Data'!$G$28,0,10*ROW('Sanitation Data'!G115))="","",OFFSET('Sanitation Data'!$G$28,0,10*ROW('Sanitation Data'!G115)))</f>
        <v/>
      </c>
      <c r="DA121" s="400" t="str">
        <f ca="1">+IF(OFFSET('Sanitation Data'!$G$29,0,10*ROW('Sanitation Data'!G115))="","",OFFSET('Sanitation Data'!$G$29,0,10*ROW('Sanitation Data'!G115)))</f>
        <v/>
      </c>
      <c r="DB121" s="400" t="str">
        <f ca="1">+IF(OFFSET('Sanitation Data'!$G$30,0,10*ROW('Sanitation Data'!G115))="","",OFFSET('Sanitation Data'!$G$30,0,10*ROW('Sanitation Data'!G115)))</f>
        <v/>
      </c>
      <c r="DC121" s="400" t="str">
        <f ca="1">+IF(OFFSET('Sanitation Data'!$G$31,0,10*ROW('Sanitation Data'!G115))="","",OFFSET('Sanitation Data'!$G$31,0,10*ROW('Sanitation Data'!G115)))</f>
        <v/>
      </c>
      <c r="DD121" s="400" t="str">
        <f ca="1">+IF(OFFSET('Sanitation Data'!$G$32,0,10*ROW('Sanitation Data'!G115))="","",OFFSET('Sanitation Data'!$G$32,0,10*ROW('Sanitation Data'!G115)))</f>
        <v/>
      </c>
      <c r="DE121" s="400" t="str">
        <f ca="1">+IF(OFFSET('Sanitation Data'!$H$28,0,10*ROW('Sanitation Data'!H115))="","",OFFSET('Sanitation Data'!$H$28,0,10*ROW('Sanitation Data'!H115)))</f>
        <v/>
      </c>
      <c r="DF121" s="400" t="str">
        <f ca="1">+IF(OFFSET('Sanitation Data'!$H$29,0,10*ROW('Sanitation Data'!H115))="","",OFFSET('Sanitation Data'!$H$29,0,10*ROW('Sanitation Data'!H115)))</f>
        <v/>
      </c>
      <c r="DG121" s="400" t="str">
        <f ca="1">+IF(OFFSET('Sanitation Data'!$H$30,0,10*ROW('Sanitation Data'!H115))="","",OFFSET('Sanitation Data'!$H$30,0,10*ROW('Sanitation Data'!H115)))</f>
        <v/>
      </c>
      <c r="DH121" s="400" t="str">
        <f ca="1">+IF(OFFSET('Sanitation Data'!$H$31,0,10*ROW('Sanitation Data'!H115))="","",OFFSET('Sanitation Data'!$H$31,0,10*ROW('Sanitation Data'!H115)))</f>
        <v/>
      </c>
      <c r="DI121" s="400" t="str">
        <f ca="1">+IF(OFFSET('Sanitation Data'!$H$32,0,10*ROW('Sanitation Data'!H115))="","",OFFSET('Sanitation Data'!$H$32,0,10*ROW('Sanitation Data'!H115)))</f>
        <v/>
      </c>
      <c r="DJ121" s="400" t="str">
        <f ca="1">+IF(OFFSET('Sanitation Data'!$I$28,0,10*ROW('Sanitation Data'!I115))="","",OFFSET('Sanitation Data'!$I$28,0,10*ROW('Sanitation Data'!I115)))</f>
        <v/>
      </c>
      <c r="DK121" s="400" t="str">
        <f ca="1">+IF(OFFSET('Sanitation Data'!$I$29,0,10*ROW('Sanitation Data'!I115))="","",OFFSET('Sanitation Data'!$I$29,0,10*ROW('Sanitation Data'!I115)))</f>
        <v/>
      </c>
      <c r="DL121" s="400" t="str">
        <f ca="1">+IF(OFFSET('Sanitation Data'!$I$30,0,10*ROW('Sanitation Data'!I115))="","",OFFSET('Sanitation Data'!$I$30,0,10*ROW('Sanitation Data'!I115)))</f>
        <v/>
      </c>
      <c r="DM121" s="400" t="str">
        <f ca="1">+IF(OFFSET('Sanitation Data'!$I$31,0,10*ROW('Sanitation Data'!I115))="","",OFFSET('Sanitation Data'!$I$31,0,10*ROW('Sanitation Data'!I115)))</f>
        <v/>
      </c>
      <c r="DN121" s="400" t="str">
        <f ca="1">+IF(OFFSET('Sanitation Data'!$I$32,0,10*ROW('Sanitation Data'!I115))="","",OFFSET('Sanitation Data'!$I$32,0,10*ROW('Sanitation Data'!I115)))</f>
        <v/>
      </c>
      <c r="DO121" s="400" t="str">
        <f ca="1">+IF(OFFSET('Hygiene Data'!$D$11,0,10*ROW('Hygiene Data'!D115))="","",OFFSET('Hygiene Data'!$D$11,0,10*ROW('Hygiene Data'!D115)))</f>
        <v/>
      </c>
      <c r="DP121" s="400" t="str">
        <f ca="1">+IF(OFFSET('Hygiene Data'!$D$12,0,10*ROW('Hygiene Data'!D115))="","",OFFSET('Hygiene Data'!$D$12,0,10*ROW('Hygiene Data'!D115)))</f>
        <v/>
      </c>
      <c r="DQ121" s="400" t="str">
        <f ca="1">+IF(OFFSET('Hygiene Data'!$D$13,0,10*ROW('Hygiene Data'!D115))="","",OFFSET('Hygiene Data'!$D$13,0,10*ROW('Hygiene Data'!D115)))</f>
        <v/>
      </c>
      <c r="DR121" s="400" t="str">
        <f ca="1">+IF(OFFSET('Hygiene Data'!$E$11,0,10*ROW('Hygiene Data'!E115))="","",OFFSET('Hygiene Data'!$E$11,0,10*ROW('Hygiene Data'!E115)))</f>
        <v/>
      </c>
      <c r="DS121" s="400" t="str">
        <f ca="1">+IF(OFFSET('Hygiene Data'!$E$12,0,10*ROW('Hygiene Data'!E115))="","",OFFSET('Hygiene Data'!$E$12,0,10*ROW('Hygiene Data'!E115)))</f>
        <v/>
      </c>
      <c r="DT121" s="400" t="str">
        <f ca="1">+IF(OFFSET('Hygiene Data'!$E$13,0,10*ROW('Hygiene Data'!E115))="","",OFFSET('Hygiene Data'!$E$13,0,10*ROW('Hygiene Data'!E115)))</f>
        <v/>
      </c>
      <c r="DU121" s="400" t="str">
        <f ca="1">+IF(OFFSET('Hygiene Data'!$F$11,0,10*ROW('Hygiene Data'!F115))="","",OFFSET('Hygiene Data'!$F$11,0,10*ROW('Hygiene Data'!F115)))</f>
        <v/>
      </c>
      <c r="DV121" s="400" t="str">
        <f ca="1">+IF(OFFSET('Hygiene Data'!$F$12,0,10*ROW('Hygiene Data'!F115))="","",OFFSET('Hygiene Data'!$F$12,0,10*ROW('Hygiene Data'!F115)))</f>
        <v/>
      </c>
      <c r="DW121" s="400" t="str">
        <f ca="1">+IF(OFFSET('Hygiene Data'!$F$13,0,10*ROW('Hygiene Data'!F115))="","",OFFSET('Hygiene Data'!$F$13,0,10*ROW('Hygiene Data'!F115)))</f>
        <v/>
      </c>
      <c r="DX121" s="400" t="str">
        <f ca="1">+IF(OFFSET('Hygiene Data'!$G$11,0,10*ROW('Hygiene Data'!G115))="","",OFFSET('Hygiene Data'!$G$11,0,10*ROW('Hygiene Data'!G115)))</f>
        <v/>
      </c>
      <c r="DY121" s="400" t="str">
        <f ca="1">+IF(OFFSET('Hygiene Data'!$G$12,0,10*ROW('Hygiene Data'!G115))="","",OFFSET('Hygiene Data'!$G$12,0,10*ROW('Hygiene Data'!G115)))</f>
        <v/>
      </c>
      <c r="DZ121" s="400" t="str">
        <f ca="1">+IF(OFFSET('Hygiene Data'!$G$13,0,10*ROW('Hygiene Data'!G115))="","",OFFSET('Hygiene Data'!$G$13,0,10*ROW('Hygiene Data'!G115)))</f>
        <v/>
      </c>
      <c r="EA121" s="400" t="str">
        <f ca="1">+IF(OFFSET('Hygiene Data'!$H$11,0,10*ROW('Hygiene Data'!H115))="","",OFFSET('Hygiene Data'!$H$11,0,10*ROW('Hygiene Data'!H115)))</f>
        <v/>
      </c>
      <c r="EB121" s="400" t="str">
        <f ca="1">+IF(OFFSET('Hygiene Data'!$H$12,0,10*ROW('Hygiene Data'!H115))="","",OFFSET('Hygiene Data'!$H$12,0,10*ROW('Hygiene Data'!H115)))</f>
        <v/>
      </c>
      <c r="EC121" s="400" t="str">
        <f ca="1">+IF(OFFSET('Hygiene Data'!$H$13,0,10*ROW('Hygiene Data'!H115))="","",OFFSET('Hygiene Data'!$H$13,0,10*ROW('Hygiene Data'!H115)))</f>
        <v/>
      </c>
      <c r="ED121" s="400" t="str">
        <f ca="1">+IF(OFFSET('Hygiene Data'!$I$11,0,10*ROW('Hygiene Data'!I115))="","",OFFSET('Hygiene Data'!$I$11,0,10*ROW('Hygiene Data'!I115)))</f>
        <v/>
      </c>
      <c r="EE121" s="400" t="str">
        <f ca="1">+IF(OFFSET('Hygiene Data'!$I$12,0,10*ROW('Hygiene Data'!I115))="","",OFFSET('Hygiene Data'!$I$12,0,10*ROW('Hygiene Data'!I115)))</f>
        <v/>
      </c>
      <c r="EF121" s="400" t="str">
        <f ca="1">+IF(OFFSET('Hygiene Data'!$I$13,0,10*ROW('Hygiene Data'!I115))="","",OFFSET('Hygiene Data'!$I$13,0,10*ROW('Hygiene Data'!I115)))</f>
        <v/>
      </c>
    </row>
    <row r="122" spans="1:136" x14ac:dyDescent="0.25">
      <c r="A122" s="509" t="str">
        <f ca="1">+IF(OFFSET('Water Data'!$B$2,0,10*ROW('Water Data'!E116))="","",OFFSET('Water Data'!$B$2,0,10*ROW('Water Data'!E116)))</f>
        <v/>
      </c>
      <c r="B122" s="50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36" t="str">
        <f t="shared" ca="1" si="1"/>
        <v/>
      </c>
      <c r="D122" s="53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3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3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3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3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3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3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3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3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3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3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3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3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3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3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3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3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3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3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3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3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3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3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3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3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3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3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3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3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3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3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3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3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3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3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3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3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3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3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3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3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3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3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3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3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3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3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3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3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1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3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3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3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3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3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3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3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3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3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3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3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3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3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3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3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3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400" t="str">
        <f ca="1">+IF(OFFSET('Water Data'!$D$27,0,10*ROW('Water Data'!D116))="","",OFFSET('Water Data'!$D$27,0,10*ROW('Water Data'!D116)))</f>
        <v/>
      </c>
      <c r="BT122" s="400" t="str">
        <f ca="1">+IF(OFFSET('Water Data'!$D$28,0,10*ROW('Water Data'!D116))="","",OFFSET('Water Data'!$D$28,0,10*ROW('Water Data'!D116)))</f>
        <v/>
      </c>
      <c r="BU122" s="400" t="str">
        <f ca="1">+IF(OFFSET('Water Data'!$D$29,0,10*ROW('Water Data'!D116))="","",OFFSET('Water Data'!$D$29,0,10*ROW('Water Data'!D116)))</f>
        <v/>
      </c>
      <c r="BV122" s="400" t="str">
        <f ca="1">+IF(OFFSET('Water Data'!$E$27,0,10*ROW('Water Data'!E116))="","",OFFSET('Water Data'!$E$27,0,10*ROW('Water Data'!E116)))</f>
        <v/>
      </c>
      <c r="BW122" s="400" t="str">
        <f ca="1">+IF(OFFSET('Water Data'!$E$28,0,10*ROW('Water Data'!E116))="","",OFFSET('Water Data'!$E$28,0,10*ROW('Water Data'!E116)))</f>
        <v/>
      </c>
      <c r="BX122" s="400" t="str">
        <f ca="1">+IF(OFFSET('Water Data'!$E$29,0,10*ROW('Water Data'!E116))="","",OFFSET('Water Data'!$E$29,0,10*ROW('Water Data'!E116)))</f>
        <v/>
      </c>
      <c r="BY122" s="400" t="str">
        <f ca="1">+IF(OFFSET('Water Data'!$F$27,0,10*ROW('Water Data'!F116))="","",OFFSET('Water Data'!$F$27,0,10*ROW('Water Data'!F116)))</f>
        <v/>
      </c>
      <c r="BZ122" s="400" t="str">
        <f ca="1">+IF(OFFSET('Water Data'!$F$28,0,10*ROW('Water Data'!F116))="","",OFFSET('Water Data'!$F$28,0,10*ROW('Water Data'!F116)))</f>
        <v/>
      </c>
      <c r="CA122" s="400" t="str">
        <f ca="1">+IF(OFFSET('Water Data'!$F$29,0,10*ROW('Water Data'!F116))="","",OFFSET('Water Data'!$F$29,0,10*ROW('Water Data'!F116)))</f>
        <v/>
      </c>
      <c r="CB122" s="400" t="str">
        <f ca="1">+IF(OFFSET('Water Data'!$G$27,0,10*ROW('Water Data'!G116))="","",OFFSET('Water Data'!$G$27,0,10*ROW('Water Data'!G116)))</f>
        <v/>
      </c>
      <c r="CC122" s="400" t="str">
        <f ca="1">+IF(OFFSET('Water Data'!$G$28,0,10*ROW('Water Data'!G116))="","",OFFSET('Water Data'!$G$28,0,10*ROW('Water Data'!G116)))</f>
        <v/>
      </c>
      <c r="CD122" s="400" t="str">
        <f ca="1">+IF(OFFSET('Water Data'!$G$29,0,10*ROW('Water Data'!G116))="","",OFFSET('Water Data'!$G$29,0,10*ROW('Water Data'!G116)))</f>
        <v/>
      </c>
      <c r="CE122" s="400" t="str">
        <f ca="1">+IF(OFFSET('Water Data'!$H$27,0,10*ROW('Water Data'!H116))="","",OFFSET('Water Data'!$H$27,0,10*ROW('Water Data'!H116)))</f>
        <v/>
      </c>
      <c r="CF122" s="400" t="str">
        <f ca="1">+IF(OFFSET('Water Data'!$H$28,0,10*ROW('Water Data'!H116))="","",OFFSET('Water Data'!$H$28,0,10*ROW('Water Data'!H116)))</f>
        <v/>
      </c>
      <c r="CG122" s="400" t="str">
        <f ca="1">+IF(OFFSET('Water Data'!$H$29,0,10*ROW('Water Data'!H116))="","",OFFSET('Water Data'!$H$29,0,10*ROW('Water Data'!H116)))</f>
        <v/>
      </c>
      <c r="CH122" s="400" t="str">
        <f ca="1">+IF(OFFSET('Water Data'!$I$27,0,10*ROW('Water Data'!I116))="","",OFFSET('Water Data'!$I$27,0,10*ROW('Water Data'!I116)))</f>
        <v/>
      </c>
      <c r="CI122" s="400" t="str">
        <f ca="1">+IF(OFFSET('Water Data'!$I$28,0,10*ROW('Water Data'!I116))="","",OFFSET('Water Data'!$I$28,0,10*ROW('Water Data'!I116)))</f>
        <v/>
      </c>
      <c r="CJ122" s="400" t="str">
        <f ca="1">+IF(OFFSET('Water Data'!$I$29,0,10*ROW('Water Data'!I116))="","",OFFSET('Water Data'!$I$29,0,10*ROW('Water Data'!I116)))</f>
        <v/>
      </c>
      <c r="CK122" s="400" t="str">
        <f ca="1">+IF(OFFSET('Sanitation Data'!$D$28,0,10*ROW('Sanitation Data'!D116))="","",OFFSET('Sanitation Data'!$D$28,0,10*ROW('Sanitation Data'!D116)))</f>
        <v/>
      </c>
      <c r="CL122" s="400" t="str">
        <f ca="1">+IF(OFFSET('Sanitation Data'!$D$29,0,10*ROW('Sanitation Data'!D116))="","",OFFSET('Sanitation Data'!$D$29,0,10*ROW('Sanitation Data'!D116)))</f>
        <v/>
      </c>
      <c r="CM122" s="400" t="str">
        <f ca="1">+IF(OFFSET('Sanitation Data'!$D$30,0,10*ROW('Sanitation Data'!D116))="","",OFFSET('Sanitation Data'!$D$30,0,10*ROW('Sanitation Data'!D116)))</f>
        <v/>
      </c>
      <c r="CN122" s="400" t="str">
        <f ca="1">+IF(OFFSET('Sanitation Data'!$D$31,0,10*ROW('Sanitation Data'!D116))="","",OFFSET('Sanitation Data'!$D$31,0,10*ROW('Sanitation Data'!D116)))</f>
        <v/>
      </c>
      <c r="CO122" s="400" t="str">
        <f ca="1">+IF(OFFSET('Sanitation Data'!$D$32,0,10*ROW('Sanitation Data'!D116))="","",OFFSET('Sanitation Data'!$D$32,0,10*ROW('Sanitation Data'!D116)))</f>
        <v/>
      </c>
      <c r="CP122" s="400" t="str">
        <f ca="1">+IF(OFFSET('Sanitation Data'!$E$28,0,10*ROW('Sanitation Data'!E116))="","",OFFSET('Sanitation Data'!$E$28,0,10*ROW('Sanitation Data'!E116)))</f>
        <v/>
      </c>
      <c r="CQ122" s="400" t="str">
        <f ca="1">+IF(OFFSET('Sanitation Data'!$E$29,0,10*ROW('Sanitation Data'!E116))="","",OFFSET('Sanitation Data'!$E$29,0,10*ROW('Sanitation Data'!E116)))</f>
        <v/>
      </c>
      <c r="CR122" s="400" t="str">
        <f ca="1">+IF(OFFSET('Sanitation Data'!$E$30,0,10*ROW('Sanitation Data'!E116))="","",OFFSET('Sanitation Data'!$E$30,0,10*ROW('Sanitation Data'!E116)))</f>
        <v/>
      </c>
      <c r="CS122" s="400" t="str">
        <f ca="1">+IF(OFFSET('Sanitation Data'!$E$31,0,10*ROW('Sanitation Data'!E116))="","",OFFSET('Sanitation Data'!$E$31,0,10*ROW('Sanitation Data'!E116)))</f>
        <v/>
      </c>
      <c r="CT122" s="400" t="str">
        <f ca="1">+IF(OFFSET('Sanitation Data'!$E$32,0,10*ROW('Sanitation Data'!E116))="","",OFFSET('Sanitation Data'!$E$32,0,10*ROW('Sanitation Data'!E116)))</f>
        <v/>
      </c>
      <c r="CU122" s="400" t="str">
        <f ca="1">+IF(OFFSET('Sanitation Data'!$F$28,0,10*ROW('Sanitation Data'!F116))="","",OFFSET('Sanitation Data'!$F$28,0,10*ROW('Sanitation Data'!F116)))</f>
        <v/>
      </c>
      <c r="CV122" s="400" t="str">
        <f ca="1">+IF(OFFSET('Sanitation Data'!$F$29,0,10*ROW('Sanitation Data'!F116))="","",OFFSET('Sanitation Data'!$F$29,0,10*ROW('Sanitation Data'!F116)))</f>
        <v/>
      </c>
      <c r="CW122" s="400" t="str">
        <f ca="1">+IF(OFFSET('Sanitation Data'!$F$30,0,10*ROW('Sanitation Data'!F116))="","",OFFSET('Sanitation Data'!$F$30,0,10*ROW('Sanitation Data'!F116)))</f>
        <v/>
      </c>
      <c r="CX122" s="400" t="str">
        <f ca="1">+IF(OFFSET('Sanitation Data'!$F$31,0,10*ROW('Sanitation Data'!F116))="","",OFFSET('Sanitation Data'!$F$31,0,10*ROW('Sanitation Data'!F116)))</f>
        <v/>
      </c>
      <c r="CY122" s="400" t="str">
        <f ca="1">+IF(OFFSET('Sanitation Data'!$F$32,0,10*ROW('Sanitation Data'!F116))="","",OFFSET('Sanitation Data'!$F$32,0,10*ROW('Sanitation Data'!F116)))</f>
        <v/>
      </c>
      <c r="CZ122" s="400" t="str">
        <f ca="1">+IF(OFFSET('Sanitation Data'!$G$28,0,10*ROW('Sanitation Data'!G116))="","",OFFSET('Sanitation Data'!$G$28,0,10*ROW('Sanitation Data'!G116)))</f>
        <v/>
      </c>
      <c r="DA122" s="400" t="str">
        <f ca="1">+IF(OFFSET('Sanitation Data'!$G$29,0,10*ROW('Sanitation Data'!G116))="","",OFFSET('Sanitation Data'!$G$29,0,10*ROW('Sanitation Data'!G116)))</f>
        <v/>
      </c>
      <c r="DB122" s="400" t="str">
        <f ca="1">+IF(OFFSET('Sanitation Data'!$G$30,0,10*ROW('Sanitation Data'!G116))="","",OFFSET('Sanitation Data'!$G$30,0,10*ROW('Sanitation Data'!G116)))</f>
        <v/>
      </c>
      <c r="DC122" s="400" t="str">
        <f ca="1">+IF(OFFSET('Sanitation Data'!$G$31,0,10*ROW('Sanitation Data'!G116))="","",OFFSET('Sanitation Data'!$G$31,0,10*ROW('Sanitation Data'!G116)))</f>
        <v/>
      </c>
      <c r="DD122" s="400" t="str">
        <f ca="1">+IF(OFFSET('Sanitation Data'!$G$32,0,10*ROW('Sanitation Data'!G116))="","",OFFSET('Sanitation Data'!$G$32,0,10*ROW('Sanitation Data'!G116)))</f>
        <v/>
      </c>
      <c r="DE122" s="400" t="str">
        <f ca="1">+IF(OFFSET('Sanitation Data'!$H$28,0,10*ROW('Sanitation Data'!H116))="","",OFFSET('Sanitation Data'!$H$28,0,10*ROW('Sanitation Data'!H116)))</f>
        <v/>
      </c>
      <c r="DF122" s="400" t="str">
        <f ca="1">+IF(OFFSET('Sanitation Data'!$H$29,0,10*ROW('Sanitation Data'!H116))="","",OFFSET('Sanitation Data'!$H$29,0,10*ROW('Sanitation Data'!H116)))</f>
        <v/>
      </c>
      <c r="DG122" s="400" t="str">
        <f ca="1">+IF(OFFSET('Sanitation Data'!$H$30,0,10*ROW('Sanitation Data'!H116))="","",OFFSET('Sanitation Data'!$H$30,0,10*ROW('Sanitation Data'!H116)))</f>
        <v/>
      </c>
      <c r="DH122" s="400" t="str">
        <f ca="1">+IF(OFFSET('Sanitation Data'!$H$31,0,10*ROW('Sanitation Data'!H116))="","",OFFSET('Sanitation Data'!$H$31,0,10*ROW('Sanitation Data'!H116)))</f>
        <v/>
      </c>
      <c r="DI122" s="400" t="str">
        <f ca="1">+IF(OFFSET('Sanitation Data'!$H$32,0,10*ROW('Sanitation Data'!H116))="","",OFFSET('Sanitation Data'!$H$32,0,10*ROW('Sanitation Data'!H116)))</f>
        <v/>
      </c>
      <c r="DJ122" s="400" t="str">
        <f ca="1">+IF(OFFSET('Sanitation Data'!$I$28,0,10*ROW('Sanitation Data'!I116))="","",OFFSET('Sanitation Data'!$I$28,0,10*ROW('Sanitation Data'!I116)))</f>
        <v/>
      </c>
      <c r="DK122" s="400" t="str">
        <f ca="1">+IF(OFFSET('Sanitation Data'!$I$29,0,10*ROW('Sanitation Data'!I116))="","",OFFSET('Sanitation Data'!$I$29,0,10*ROW('Sanitation Data'!I116)))</f>
        <v/>
      </c>
      <c r="DL122" s="400" t="str">
        <f ca="1">+IF(OFFSET('Sanitation Data'!$I$30,0,10*ROW('Sanitation Data'!I116))="","",OFFSET('Sanitation Data'!$I$30,0,10*ROW('Sanitation Data'!I116)))</f>
        <v/>
      </c>
      <c r="DM122" s="400" t="str">
        <f ca="1">+IF(OFFSET('Sanitation Data'!$I$31,0,10*ROW('Sanitation Data'!I116))="","",OFFSET('Sanitation Data'!$I$31,0,10*ROW('Sanitation Data'!I116)))</f>
        <v/>
      </c>
      <c r="DN122" s="400" t="str">
        <f ca="1">+IF(OFFSET('Sanitation Data'!$I$32,0,10*ROW('Sanitation Data'!I116))="","",OFFSET('Sanitation Data'!$I$32,0,10*ROW('Sanitation Data'!I116)))</f>
        <v/>
      </c>
      <c r="DO122" s="400" t="str">
        <f ca="1">+IF(OFFSET('Hygiene Data'!$D$11,0,10*ROW('Hygiene Data'!D116))="","",OFFSET('Hygiene Data'!$D$11,0,10*ROW('Hygiene Data'!D116)))</f>
        <v/>
      </c>
      <c r="DP122" s="400" t="str">
        <f ca="1">+IF(OFFSET('Hygiene Data'!$D$12,0,10*ROW('Hygiene Data'!D116))="","",OFFSET('Hygiene Data'!$D$12,0,10*ROW('Hygiene Data'!D116)))</f>
        <v/>
      </c>
      <c r="DQ122" s="400" t="str">
        <f ca="1">+IF(OFFSET('Hygiene Data'!$D$13,0,10*ROW('Hygiene Data'!D116))="","",OFFSET('Hygiene Data'!$D$13,0,10*ROW('Hygiene Data'!D116)))</f>
        <v/>
      </c>
      <c r="DR122" s="400" t="str">
        <f ca="1">+IF(OFFSET('Hygiene Data'!$E$11,0,10*ROW('Hygiene Data'!E116))="","",OFFSET('Hygiene Data'!$E$11,0,10*ROW('Hygiene Data'!E116)))</f>
        <v/>
      </c>
      <c r="DS122" s="400" t="str">
        <f ca="1">+IF(OFFSET('Hygiene Data'!$E$12,0,10*ROW('Hygiene Data'!E116))="","",OFFSET('Hygiene Data'!$E$12,0,10*ROW('Hygiene Data'!E116)))</f>
        <v/>
      </c>
      <c r="DT122" s="400" t="str">
        <f ca="1">+IF(OFFSET('Hygiene Data'!$E$13,0,10*ROW('Hygiene Data'!E116))="","",OFFSET('Hygiene Data'!$E$13,0,10*ROW('Hygiene Data'!E116)))</f>
        <v/>
      </c>
      <c r="DU122" s="400" t="str">
        <f ca="1">+IF(OFFSET('Hygiene Data'!$F$11,0,10*ROW('Hygiene Data'!F116))="","",OFFSET('Hygiene Data'!$F$11,0,10*ROW('Hygiene Data'!F116)))</f>
        <v/>
      </c>
      <c r="DV122" s="400" t="str">
        <f ca="1">+IF(OFFSET('Hygiene Data'!$F$12,0,10*ROW('Hygiene Data'!F116))="","",OFFSET('Hygiene Data'!$F$12,0,10*ROW('Hygiene Data'!F116)))</f>
        <v/>
      </c>
      <c r="DW122" s="400" t="str">
        <f ca="1">+IF(OFFSET('Hygiene Data'!$F$13,0,10*ROW('Hygiene Data'!F116))="","",OFFSET('Hygiene Data'!$F$13,0,10*ROW('Hygiene Data'!F116)))</f>
        <v/>
      </c>
      <c r="DX122" s="400" t="str">
        <f ca="1">+IF(OFFSET('Hygiene Data'!$G$11,0,10*ROW('Hygiene Data'!G116))="","",OFFSET('Hygiene Data'!$G$11,0,10*ROW('Hygiene Data'!G116)))</f>
        <v/>
      </c>
      <c r="DY122" s="400" t="str">
        <f ca="1">+IF(OFFSET('Hygiene Data'!$G$12,0,10*ROW('Hygiene Data'!G116))="","",OFFSET('Hygiene Data'!$G$12,0,10*ROW('Hygiene Data'!G116)))</f>
        <v/>
      </c>
      <c r="DZ122" s="400" t="str">
        <f ca="1">+IF(OFFSET('Hygiene Data'!$G$13,0,10*ROW('Hygiene Data'!G116))="","",OFFSET('Hygiene Data'!$G$13,0,10*ROW('Hygiene Data'!G116)))</f>
        <v/>
      </c>
      <c r="EA122" s="400" t="str">
        <f ca="1">+IF(OFFSET('Hygiene Data'!$H$11,0,10*ROW('Hygiene Data'!H116))="","",OFFSET('Hygiene Data'!$H$11,0,10*ROW('Hygiene Data'!H116)))</f>
        <v/>
      </c>
      <c r="EB122" s="400" t="str">
        <f ca="1">+IF(OFFSET('Hygiene Data'!$H$12,0,10*ROW('Hygiene Data'!H116))="","",OFFSET('Hygiene Data'!$H$12,0,10*ROW('Hygiene Data'!H116)))</f>
        <v/>
      </c>
      <c r="EC122" s="400" t="str">
        <f ca="1">+IF(OFFSET('Hygiene Data'!$H$13,0,10*ROW('Hygiene Data'!H116))="","",OFFSET('Hygiene Data'!$H$13,0,10*ROW('Hygiene Data'!H116)))</f>
        <v/>
      </c>
      <c r="ED122" s="400" t="str">
        <f ca="1">+IF(OFFSET('Hygiene Data'!$I$11,0,10*ROW('Hygiene Data'!I116))="","",OFFSET('Hygiene Data'!$I$11,0,10*ROW('Hygiene Data'!I116)))</f>
        <v/>
      </c>
      <c r="EE122" s="400" t="str">
        <f ca="1">+IF(OFFSET('Hygiene Data'!$I$12,0,10*ROW('Hygiene Data'!I116))="","",OFFSET('Hygiene Data'!$I$12,0,10*ROW('Hygiene Data'!I116)))</f>
        <v/>
      </c>
      <c r="EF122" s="400" t="str">
        <f ca="1">+IF(OFFSET('Hygiene Data'!$I$13,0,10*ROW('Hygiene Data'!I116))="","",OFFSET('Hygiene Data'!$I$13,0,10*ROW('Hygiene Data'!I116)))</f>
        <v/>
      </c>
    </row>
    <row r="123" spans="1:136" x14ac:dyDescent="0.25">
      <c r="A123" s="509" t="str">
        <f ca="1">+IF(OFFSET('Water Data'!$B$2,0,10*ROW('Water Data'!E117))="","",OFFSET('Water Data'!$B$2,0,10*ROW('Water Data'!E117)))</f>
        <v/>
      </c>
      <c r="B123" s="50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36" t="str">
        <f t="shared" ca="1" si="1"/>
        <v/>
      </c>
      <c r="D123" s="53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3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3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3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3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3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3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3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3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3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3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3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3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3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3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3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3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3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3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3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3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3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3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3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3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3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3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3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3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3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3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3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3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3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3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3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3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3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3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3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3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3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3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3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3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3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3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3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3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1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3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3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3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3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3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3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3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3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3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3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3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3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3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3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3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3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400" t="str">
        <f ca="1">+IF(OFFSET('Water Data'!$D$27,0,10*ROW('Water Data'!D117))="","",OFFSET('Water Data'!$D$27,0,10*ROW('Water Data'!D117)))</f>
        <v/>
      </c>
      <c r="BT123" s="400" t="str">
        <f ca="1">+IF(OFFSET('Water Data'!$D$28,0,10*ROW('Water Data'!D117))="","",OFFSET('Water Data'!$D$28,0,10*ROW('Water Data'!D117)))</f>
        <v/>
      </c>
      <c r="BU123" s="400" t="str">
        <f ca="1">+IF(OFFSET('Water Data'!$D$29,0,10*ROW('Water Data'!D117))="","",OFFSET('Water Data'!$D$29,0,10*ROW('Water Data'!D117)))</f>
        <v/>
      </c>
      <c r="BV123" s="400" t="str">
        <f ca="1">+IF(OFFSET('Water Data'!$E$27,0,10*ROW('Water Data'!E117))="","",OFFSET('Water Data'!$E$27,0,10*ROW('Water Data'!E117)))</f>
        <v/>
      </c>
      <c r="BW123" s="400" t="str">
        <f ca="1">+IF(OFFSET('Water Data'!$E$28,0,10*ROW('Water Data'!E117))="","",OFFSET('Water Data'!$E$28,0,10*ROW('Water Data'!E117)))</f>
        <v/>
      </c>
      <c r="BX123" s="400" t="str">
        <f ca="1">+IF(OFFSET('Water Data'!$E$29,0,10*ROW('Water Data'!E117))="","",OFFSET('Water Data'!$E$29,0,10*ROW('Water Data'!E117)))</f>
        <v/>
      </c>
      <c r="BY123" s="400" t="str">
        <f ca="1">+IF(OFFSET('Water Data'!$F$27,0,10*ROW('Water Data'!F117))="","",OFFSET('Water Data'!$F$27,0,10*ROW('Water Data'!F117)))</f>
        <v/>
      </c>
      <c r="BZ123" s="400" t="str">
        <f ca="1">+IF(OFFSET('Water Data'!$F$28,0,10*ROW('Water Data'!F117))="","",OFFSET('Water Data'!$F$28,0,10*ROW('Water Data'!F117)))</f>
        <v/>
      </c>
      <c r="CA123" s="400" t="str">
        <f ca="1">+IF(OFFSET('Water Data'!$F$29,0,10*ROW('Water Data'!F117))="","",OFFSET('Water Data'!$F$29,0,10*ROW('Water Data'!F117)))</f>
        <v/>
      </c>
      <c r="CB123" s="400" t="str">
        <f ca="1">+IF(OFFSET('Water Data'!$G$27,0,10*ROW('Water Data'!G117))="","",OFFSET('Water Data'!$G$27,0,10*ROW('Water Data'!G117)))</f>
        <v/>
      </c>
      <c r="CC123" s="400" t="str">
        <f ca="1">+IF(OFFSET('Water Data'!$G$28,0,10*ROW('Water Data'!G117))="","",OFFSET('Water Data'!$G$28,0,10*ROW('Water Data'!G117)))</f>
        <v/>
      </c>
      <c r="CD123" s="400" t="str">
        <f ca="1">+IF(OFFSET('Water Data'!$G$29,0,10*ROW('Water Data'!G117))="","",OFFSET('Water Data'!$G$29,0,10*ROW('Water Data'!G117)))</f>
        <v/>
      </c>
      <c r="CE123" s="400" t="str">
        <f ca="1">+IF(OFFSET('Water Data'!$H$27,0,10*ROW('Water Data'!H117))="","",OFFSET('Water Data'!$H$27,0,10*ROW('Water Data'!H117)))</f>
        <v/>
      </c>
      <c r="CF123" s="400" t="str">
        <f ca="1">+IF(OFFSET('Water Data'!$H$28,0,10*ROW('Water Data'!H117))="","",OFFSET('Water Data'!$H$28,0,10*ROW('Water Data'!H117)))</f>
        <v/>
      </c>
      <c r="CG123" s="400" t="str">
        <f ca="1">+IF(OFFSET('Water Data'!$H$29,0,10*ROW('Water Data'!H117))="","",OFFSET('Water Data'!$H$29,0,10*ROW('Water Data'!H117)))</f>
        <v/>
      </c>
      <c r="CH123" s="400" t="str">
        <f ca="1">+IF(OFFSET('Water Data'!$I$27,0,10*ROW('Water Data'!I117))="","",OFFSET('Water Data'!$I$27,0,10*ROW('Water Data'!I117)))</f>
        <v/>
      </c>
      <c r="CI123" s="400" t="str">
        <f ca="1">+IF(OFFSET('Water Data'!$I$28,0,10*ROW('Water Data'!I117))="","",OFFSET('Water Data'!$I$28,0,10*ROW('Water Data'!I117)))</f>
        <v/>
      </c>
      <c r="CJ123" s="400" t="str">
        <f ca="1">+IF(OFFSET('Water Data'!$I$29,0,10*ROW('Water Data'!I117))="","",OFFSET('Water Data'!$I$29,0,10*ROW('Water Data'!I117)))</f>
        <v/>
      </c>
      <c r="CK123" s="400" t="str">
        <f ca="1">+IF(OFFSET('Sanitation Data'!$D$28,0,10*ROW('Sanitation Data'!D117))="","",OFFSET('Sanitation Data'!$D$28,0,10*ROW('Sanitation Data'!D117)))</f>
        <v/>
      </c>
      <c r="CL123" s="400" t="str">
        <f ca="1">+IF(OFFSET('Sanitation Data'!$D$29,0,10*ROW('Sanitation Data'!D117))="","",OFFSET('Sanitation Data'!$D$29,0,10*ROW('Sanitation Data'!D117)))</f>
        <v/>
      </c>
      <c r="CM123" s="400" t="str">
        <f ca="1">+IF(OFFSET('Sanitation Data'!$D$30,0,10*ROW('Sanitation Data'!D117))="","",OFFSET('Sanitation Data'!$D$30,0,10*ROW('Sanitation Data'!D117)))</f>
        <v/>
      </c>
      <c r="CN123" s="400" t="str">
        <f ca="1">+IF(OFFSET('Sanitation Data'!$D$31,0,10*ROW('Sanitation Data'!D117))="","",OFFSET('Sanitation Data'!$D$31,0,10*ROW('Sanitation Data'!D117)))</f>
        <v/>
      </c>
      <c r="CO123" s="400" t="str">
        <f ca="1">+IF(OFFSET('Sanitation Data'!$D$32,0,10*ROW('Sanitation Data'!D117))="","",OFFSET('Sanitation Data'!$D$32,0,10*ROW('Sanitation Data'!D117)))</f>
        <v/>
      </c>
      <c r="CP123" s="400" t="str">
        <f ca="1">+IF(OFFSET('Sanitation Data'!$E$28,0,10*ROW('Sanitation Data'!E117))="","",OFFSET('Sanitation Data'!$E$28,0,10*ROW('Sanitation Data'!E117)))</f>
        <v/>
      </c>
      <c r="CQ123" s="400" t="str">
        <f ca="1">+IF(OFFSET('Sanitation Data'!$E$29,0,10*ROW('Sanitation Data'!E117))="","",OFFSET('Sanitation Data'!$E$29,0,10*ROW('Sanitation Data'!E117)))</f>
        <v/>
      </c>
      <c r="CR123" s="400" t="str">
        <f ca="1">+IF(OFFSET('Sanitation Data'!$E$30,0,10*ROW('Sanitation Data'!E117))="","",OFFSET('Sanitation Data'!$E$30,0,10*ROW('Sanitation Data'!E117)))</f>
        <v/>
      </c>
      <c r="CS123" s="400" t="str">
        <f ca="1">+IF(OFFSET('Sanitation Data'!$E$31,0,10*ROW('Sanitation Data'!E117))="","",OFFSET('Sanitation Data'!$E$31,0,10*ROW('Sanitation Data'!E117)))</f>
        <v/>
      </c>
      <c r="CT123" s="400" t="str">
        <f ca="1">+IF(OFFSET('Sanitation Data'!$E$32,0,10*ROW('Sanitation Data'!E117))="","",OFFSET('Sanitation Data'!$E$32,0,10*ROW('Sanitation Data'!E117)))</f>
        <v/>
      </c>
      <c r="CU123" s="400" t="str">
        <f ca="1">+IF(OFFSET('Sanitation Data'!$F$28,0,10*ROW('Sanitation Data'!F117))="","",OFFSET('Sanitation Data'!$F$28,0,10*ROW('Sanitation Data'!F117)))</f>
        <v/>
      </c>
      <c r="CV123" s="400" t="str">
        <f ca="1">+IF(OFFSET('Sanitation Data'!$F$29,0,10*ROW('Sanitation Data'!F117))="","",OFFSET('Sanitation Data'!$F$29,0,10*ROW('Sanitation Data'!F117)))</f>
        <v/>
      </c>
      <c r="CW123" s="400" t="str">
        <f ca="1">+IF(OFFSET('Sanitation Data'!$F$30,0,10*ROW('Sanitation Data'!F117))="","",OFFSET('Sanitation Data'!$F$30,0,10*ROW('Sanitation Data'!F117)))</f>
        <v/>
      </c>
      <c r="CX123" s="400" t="str">
        <f ca="1">+IF(OFFSET('Sanitation Data'!$F$31,0,10*ROW('Sanitation Data'!F117))="","",OFFSET('Sanitation Data'!$F$31,0,10*ROW('Sanitation Data'!F117)))</f>
        <v/>
      </c>
      <c r="CY123" s="400" t="str">
        <f ca="1">+IF(OFFSET('Sanitation Data'!$F$32,0,10*ROW('Sanitation Data'!F117))="","",OFFSET('Sanitation Data'!$F$32,0,10*ROW('Sanitation Data'!F117)))</f>
        <v/>
      </c>
      <c r="CZ123" s="400" t="str">
        <f ca="1">+IF(OFFSET('Sanitation Data'!$G$28,0,10*ROW('Sanitation Data'!G117))="","",OFFSET('Sanitation Data'!$G$28,0,10*ROW('Sanitation Data'!G117)))</f>
        <v/>
      </c>
      <c r="DA123" s="400" t="str">
        <f ca="1">+IF(OFFSET('Sanitation Data'!$G$29,0,10*ROW('Sanitation Data'!G117))="","",OFFSET('Sanitation Data'!$G$29,0,10*ROW('Sanitation Data'!G117)))</f>
        <v/>
      </c>
      <c r="DB123" s="400" t="str">
        <f ca="1">+IF(OFFSET('Sanitation Data'!$G$30,0,10*ROW('Sanitation Data'!G117))="","",OFFSET('Sanitation Data'!$G$30,0,10*ROW('Sanitation Data'!G117)))</f>
        <v/>
      </c>
      <c r="DC123" s="400" t="str">
        <f ca="1">+IF(OFFSET('Sanitation Data'!$G$31,0,10*ROW('Sanitation Data'!G117))="","",OFFSET('Sanitation Data'!$G$31,0,10*ROW('Sanitation Data'!G117)))</f>
        <v/>
      </c>
      <c r="DD123" s="400" t="str">
        <f ca="1">+IF(OFFSET('Sanitation Data'!$G$32,0,10*ROW('Sanitation Data'!G117))="","",OFFSET('Sanitation Data'!$G$32,0,10*ROW('Sanitation Data'!G117)))</f>
        <v/>
      </c>
      <c r="DE123" s="400" t="str">
        <f ca="1">+IF(OFFSET('Sanitation Data'!$H$28,0,10*ROW('Sanitation Data'!H117))="","",OFFSET('Sanitation Data'!$H$28,0,10*ROW('Sanitation Data'!H117)))</f>
        <v/>
      </c>
      <c r="DF123" s="400" t="str">
        <f ca="1">+IF(OFFSET('Sanitation Data'!$H$29,0,10*ROW('Sanitation Data'!H117))="","",OFFSET('Sanitation Data'!$H$29,0,10*ROW('Sanitation Data'!H117)))</f>
        <v/>
      </c>
      <c r="DG123" s="400" t="str">
        <f ca="1">+IF(OFFSET('Sanitation Data'!$H$30,0,10*ROW('Sanitation Data'!H117))="","",OFFSET('Sanitation Data'!$H$30,0,10*ROW('Sanitation Data'!H117)))</f>
        <v/>
      </c>
      <c r="DH123" s="400" t="str">
        <f ca="1">+IF(OFFSET('Sanitation Data'!$H$31,0,10*ROW('Sanitation Data'!H117))="","",OFFSET('Sanitation Data'!$H$31,0,10*ROW('Sanitation Data'!H117)))</f>
        <v/>
      </c>
      <c r="DI123" s="400" t="str">
        <f ca="1">+IF(OFFSET('Sanitation Data'!$H$32,0,10*ROW('Sanitation Data'!H117))="","",OFFSET('Sanitation Data'!$H$32,0,10*ROW('Sanitation Data'!H117)))</f>
        <v/>
      </c>
      <c r="DJ123" s="400" t="str">
        <f ca="1">+IF(OFFSET('Sanitation Data'!$I$28,0,10*ROW('Sanitation Data'!I117))="","",OFFSET('Sanitation Data'!$I$28,0,10*ROW('Sanitation Data'!I117)))</f>
        <v/>
      </c>
      <c r="DK123" s="400" t="str">
        <f ca="1">+IF(OFFSET('Sanitation Data'!$I$29,0,10*ROW('Sanitation Data'!I117))="","",OFFSET('Sanitation Data'!$I$29,0,10*ROW('Sanitation Data'!I117)))</f>
        <v/>
      </c>
      <c r="DL123" s="400" t="str">
        <f ca="1">+IF(OFFSET('Sanitation Data'!$I$30,0,10*ROW('Sanitation Data'!I117))="","",OFFSET('Sanitation Data'!$I$30,0,10*ROW('Sanitation Data'!I117)))</f>
        <v/>
      </c>
      <c r="DM123" s="400" t="str">
        <f ca="1">+IF(OFFSET('Sanitation Data'!$I$31,0,10*ROW('Sanitation Data'!I117))="","",OFFSET('Sanitation Data'!$I$31,0,10*ROW('Sanitation Data'!I117)))</f>
        <v/>
      </c>
      <c r="DN123" s="400" t="str">
        <f ca="1">+IF(OFFSET('Sanitation Data'!$I$32,0,10*ROW('Sanitation Data'!I117))="","",OFFSET('Sanitation Data'!$I$32,0,10*ROW('Sanitation Data'!I117)))</f>
        <v/>
      </c>
      <c r="DO123" s="400" t="str">
        <f ca="1">+IF(OFFSET('Hygiene Data'!$D$11,0,10*ROW('Hygiene Data'!D117))="","",OFFSET('Hygiene Data'!$D$11,0,10*ROW('Hygiene Data'!D117)))</f>
        <v/>
      </c>
      <c r="DP123" s="400" t="str">
        <f ca="1">+IF(OFFSET('Hygiene Data'!$D$12,0,10*ROW('Hygiene Data'!D117))="","",OFFSET('Hygiene Data'!$D$12,0,10*ROW('Hygiene Data'!D117)))</f>
        <v/>
      </c>
      <c r="DQ123" s="400" t="str">
        <f ca="1">+IF(OFFSET('Hygiene Data'!$D$13,0,10*ROW('Hygiene Data'!D117))="","",OFFSET('Hygiene Data'!$D$13,0,10*ROW('Hygiene Data'!D117)))</f>
        <v/>
      </c>
      <c r="DR123" s="400" t="str">
        <f ca="1">+IF(OFFSET('Hygiene Data'!$E$11,0,10*ROW('Hygiene Data'!E117))="","",OFFSET('Hygiene Data'!$E$11,0,10*ROW('Hygiene Data'!E117)))</f>
        <v/>
      </c>
      <c r="DS123" s="400" t="str">
        <f ca="1">+IF(OFFSET('Hygiene Data'!$E$12,0,10*ROW('Hygiene Data'!E117))="","",OFFSET('Hygiene Data'!$E$12,0,10*ROW('Hygiene Data'!E117)))</f>
        <v/>
      </c>
      <c r="DT123" s="400" t="str">
        <f ca="1">+IF(OFFSET('Hygiene Data'!$E$13,0,10*ROW('Hygiene Data'!E117))="","",OFFSET('Hygiene Data'!$E$13,0,10*ROW('Hygiene Data'!E117)))</f>
        <v/>
      </c>
      <c r="DU123" s="400" t="str">
        <f ca="1">+IF(OFFSET('Hygiene Data'!$F$11,0,10*ROW('Hygiene Data'!F117))="","",OFFSET('Hygiene Data'!$F$11,0,10*ROW('Hygiene Data'!F117)))</f>
        <v/>
      </c>
      <c r="DV123" s="400" t="str">
        <f ca="1">+IF(OFFSET('Hygiene Data'!$F$12,0,10*ROW('Hygiene Data'!F117))="","",OFFSET('Hygiene Data'!$F$12,0,10*ROW('Hygiene Data'!F117)))</f>
        <v/>
      </c>
      <c r="DW123" s="400" t="str">
        <f ca="1">+IF(OFFSET('Hygiene Data'!$F$13,0,10*ROW('Hygiene Data'!F117))="","",OFFSET('Hygiene Data'!$F$13,0,10*ROW('Hygiene Data'!F117)))</f>
        <v/>
      </c>
      <c r="DX123" s="400" t="str">
        <f ca="1">+IF(OFFSET('Hygiene Data'!$G$11,0,10*ROW('Hygiene Data'!G117))="","",OFFSET('Hygiene Data'!$G$11,0,10*ROW('Hygiene Data'!G117)))</f>
        <v/>
      </c>
      <c r="DY123" s="400" t="str">
        <f ca="1">+IF(OFFSET('Hygiene Data'!$G$12,0,10*ROW('Hygiene Data'!G117))="","",OFFSET('Hygiene Data'!$G$12,0,10*ROW('Hygiene Data'!G117)))</f>
        <v/>
      </c>
      <c r="DZ123" s="400" t="str">
        <f ca="1">+IF(OFFSET('Hygiene Data'!$G$13,0,10*ROW('Hygiene Data'!G117))="","",OFFSET('Hygiene Data'!$G$13,0,10*ROW('Hygiene Data'!G117)))</f>
        <v/>
      </c>
      <c r="EA123" s="400" t="str">
        <f ca="1">+IF(OFFSET('Hygiene Data'!$H$11,0,10*ROW('Hygiene Data'!H117))="","",OFFSET('Hygiene Data'!$H$11,0,10*ROW('Hygiene Data'!H117)))</f>
        <v/>
      </c>
      <c r="EB123" s="400" t="str">
        <f ca="1">+IF(OFFSET('Hygiene Data'!$H$12,0,10*ROW('Hygiene Data'!H117))="","",OFFSET('Hygiene Data'!$H$12,0,10*ROW('Hygiene Data'!H117)))</f>
        <v/>
      </c>
      <c r="EC123" s="400" t="str">
        <f ca="1">+IF(OFFSET('Hygiene Data'!$H$13,0,10*ROW('Hygiene Data'!H117))="","",OFFSET('Hygiene Data'!$H$13,0,10*ROW('Hygiene Data'!H117)))</f>
        <v/>
      </c>
      <c r="ED123" s="400" t="str">
        <f ca="1">+IF(OFFSET('Hygiene Data'!$I$11,0,10*ROW('Hygiene Data'!I117))="","",OFFSET('Hygiene Data'!$I$11,0,10*ROW('Hygiene Data'!I117)))</f>
        <v/>
      </c>
      <c r="EE123" s="400" t="str">
        <f ca="1">+IF(OFFSET('Hygiene Data'!$I$12,0,10*ROW('Hygiene Data'!I117))="","",OFFSET('Hygiene Data'!$I$12,0,10*ROW('Hygiene Data'!I117)))</f>
        <v/>
      </c>
      <c r="EF123" s="400" t="str">
        <f ca="1">+IF(OFFSET('Hygiene Data'!$I$13,0,10*ROW('Hygiene Data'!I117))="","",OFFSET('Hygiene Data'!$I$13,0,10*ROW('Hygiene Data'!I117)))</f>
        <v/>
      </c>
    </row>
    <row r="124" spans="1:136" x14ac:dyDescent="0.25">
      <c r="A124" s="509" t="str">
        <f ca="1">+IF(OFFSET('Water Data'!$B$2,0,10*ROW('Water Data'!E118))="","",OFFSET('Water Data'!$B$2,0,10*ROW('Water Data'!E118)))</f>
        <v/>
      </c>
      <c r="B124" s="50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36" t="str">
        <f t="shared" ca="1" si="1"/>
        <v/>
      </c>
      <c r="D124" s="53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3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3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3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3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3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3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3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3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3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3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3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3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3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3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3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3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3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3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3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3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3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3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3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3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3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3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3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3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3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3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3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3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3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3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3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3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3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3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3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3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3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3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3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3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3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3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3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3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1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3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3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3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3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3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3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3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3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3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3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3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3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3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3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3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3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400" t="str">
        <f ca="1">+IF(OFFSET('Water Data'!$D$27,0,10*ROW('Water Data'!D118))="","",OFFSET('Water Data'!$D$27,0,10*ROW('Water Data'!D118)))</f>
        <v/>
      </c>
      <c r="BT124" s="400" t="str">
        <f ca="1">+IF(OFFSET('Water Data'!$D$28,0,10*ROW('Water Data'!D118))="","",OFFSET('Water Data'!$D$28,0,10*ROW('Water Data'!D118)))</f>
        <v/>
      </c>
      <c r="BU124" s="400" t="str">
        <f ca="1">+IF(OFFSET('Water Data'!$D$29,0,10*ROW('Water Data'!D118))="","",OFFSET('Water Data'!$D$29,0,10*ROW('Water Data'!D118)))</f>
        <v/>
      </c>
      <c r="BV124" s="400" t="str">
        <f ca="1">+IF(OFFSET('Water Data'!$E$27,0,10*ROW('Water Data'!E118))="","",OFFSET('Water Data'!$E$27,0,10*ROW('Water Data'!E118)))</f>
        <v/>
      </c>
      <c r="BW124" s="400" t="str">
        <f ca="1">+IF(OFFSET('Water Data'!$E$28,0,10*ROW('Water Data'!E118))="","",OFFSET('Water Data'!$E$28,0,10*ROW('Water Data'!E118)))</f>
        <v/>
      </c>
      <c r="BX124" s="400" t="str">
        <f ca="1">+IF(OFFSET('Water Data'!$E$29,0,10*ROW('Water Data'!E118))="","",OFFSET('Water Data'!$E$29,0,10*ROW('Water Data'!E118)))</f>
        <v/>
      </c>
      <c r="BY124" s="400" t="str">
        <f ca="1">+IF(OFFSET('Water Data'!$F$27,0,10*ROW('Water Data'!F118))="","",OFFSET('Water Data'!$F$27,0,10*ROW('Water Data'!F118)))</f>
        <v/>
      </c>
      <c r="BZ124" s="400" t="str">
        <f ca="1">+IF(OFFSET('Water Data'!$F$28,0,10*ROW('Water Data'!F118))="","",OFFSET('Water Data'!$F$28,0,10*ROW('Water Data'!F118)))</f>
        <v/>
      </c>
      <c r="CA124" s="400" t="str">
        <f ca="1">+IF(OFFSET('Water Data'!$F$29,0,10*ROW('Water Data'!F118))="","",OFFSET('Water Data'!$F$29,0,10*ROW('Water Data'!F118)))</f>
        <v/>
      </c>
      <c r="CB124" s="400" t="str">
        <f ca="1">+IF(OFFSET('Water Data'!$G$27,0,10*ROW('Water Data'!G118))="","",OFFSET('Water Data'!$G$27,0,10*ROW('Water Data'!G118)))</f>
        <v/>
      </c>
      <c r="CC124" s="400" t="str">
        <f ca="1">+IF(OFFSET('Water Data'!$G$28,0,10*ROW('Water Data'!G118))="","",OFFSET('Water Data'!$G$28,0,10*ROW('Water Data'!G118)))</f>
        <v/>
      </c>
      <c r="CD124" s="400" t="str">
        <f ca="1">+IF(OFFSET('Water Data'!$G$29,0,10*ROW('Water Data'!G118))="","",OFFSET('Water Data'!$G$29,0,10*ROW('Water Data'!G118)))</f>
        <v/>
      </c>
      <c r="CE124" s="400" t="str">
        <f ca="1">+IF(OFFSET('Water Data'!$H$27,0,10*ROW('Water Data'!H118))="","",OFFSET('Water Data'!$H$27,0,10*ROW('Water Data'!H118)))</f>
        <v/>
      </c>
      <c r="CF124" s="400" t="str">
        <f ca="1">+IF(OFFSET('Water Data'!$H$28,0,10*ROW('Water Data'!H118))="","",OFFSET('Water Data'!$H$28,0,10*ROW('Water Data'!H118)))</f>
        <v/>
      </c>
      <c r="CG124" s="400" t="str">
        <f ca="1">+IF(OFFSET('Water Data'!$H$29,0,10*ROW('Water Data'!H118))="","",OFFSET('Water Data'!$H$29,0,10*ROW('Water Data'!H118)))</f>
        <v/>
      </c>
      <c r="CH124" s="400" t="str">
        <f ca="1">+IF(OFFSET('Water Data'!$I$27,0,10*ROW('Water Data'!I118))="","",OFFSET('Water Data'!$I$27,0,10*ROW('Water Data'!I118)))</f>
        <v/>
      </c>
      <c r="CI124" s="400" t="str">
        <f ca="1">+IF(OFFSET('Water Data'!$I$28,0,10*ROW('Water Data'!I118))="","",OFFSET('Water Data'!$I$28,0,10*ROW('Water Data'!I118)))</f>
        <v/>
      </c>
      <c r="CJ124" s="400" t="str">
        <f ca="1">+IF(OFFSET('Water Data'!$I$29,0,10*ROW('Water Data'!I118))="","",OFFSET('Water Data'!$I$29,0,10*ROW('Water Data'!I118)))</f>
        <v/>
      </c>
      <c r="CK124" s="400" t="str">
        <f ca="1">+IF(OFFSET('Sanitation Data'!$D$28,0,10*ROW('Sanitation Data'!D118))="","",OFFSET('Sanitation Data'!$D$28,0,10*ROW('Sanitation Data'!D118)))</f>
        <v/>
      </c>
      <c r="CL124" s="400" t="str">
        <f ca="1">+IF(OFFSET('Sanitation Data'!$D$29,0,10*ROW('Sanitation Data'!D118))="","",OFFSET('Sanitation Data'!$D$29,0,10*ROW('Sanitation Data'!D118)))</f>
        <v/>
      </c>
      <c r="CM124" s="400" t="str">
        <f ca="1">+IF(OFFSET('Sanitation Data'!$D$30,0,10*ROW('Sanitation Data'!D118))="","",OFFSET('Sanitation Data'!$D$30,0,10*ROW('Sanitation Data'!D118)))</f>
        <v/>
      </c>
      <c r="CN124" s="400" t="str">
        <f ca="1">+IF(OFFSET('Sanitation Data'!$D$31,0,10*ROW('Sanitation Data'!D118))="","",OFFSET('Sanitation Data'!$D$31,0,10*ROW('Sanitation Data'!D118)))</f>
        <v/>
      </c>
      <c r="CO124" s="400" t="str">
        <f ca="1">+IF(OFFSET('Sanitation Data'!$D$32,0,10*ROW('Sanitation Data'!D118))="","",OFFSET('Sanitation Data'!$D$32,0,10*ROW('Sanitation Data'!D118)))</f>
        <v/>
      </c>
      <c r="CP124" s="400" t="str">
        <f ca="1">+IF(OFFSET('Sanitation Data'!$E$28,0,10*ROW('Sanitation Data'!E118))="","",OFFSET('Sanitation Data'!$E$28,0,10*ROW('Sanitation Data'!E118)))</f>
        <v/>
      </c>
      <c r="CQ124" s="400" t="str">
        <f ca="1">+IF(OFFSET('Sanitation Data'!$E$29,0,10*ROW('Sanitation Data'!E118))="","",OFFSET('Sanitation Data'!$E$29,0,10*ROW('Sanitation Data'!E118)))</f>
        <v/>
      </c>
      <c r="CR124" s="400" t="str">
        <f ca="1">+IF(OFFSET('Sanitation Data'!$E$30,0,10*ROW('Sanitation Data'!E118))="","",OFFSET('Sanitation Data'!$E$30,0,10*ROW('Sanitation Data'!E118)))</f>
        <v/>
      </c>
      <c r="CS124" s="400" t="str">
        <f ca="1">+IF(OFFSET('Sanitation Data'!$E$31,0,10*ROW('Sanitation Data'!E118))="","",OFFSET('Sanitation Data'!$E$31,0,10*ROW('Sanitation Data'!E118)))</f>
        <v/>
      </c>
      <c r="CT124" s="400" t="str">
        <f ca="1">+IF(OFFSET('Sanitation Data'!$E$32,0,10*ROW('Sanitation Data'!E118))="","",OFFSET('Sanitation Data'!$E$32,0,10*ROW('Sanitation Data'!E118)))</f>
        <v/>
      </c>
      <c r="CU124" s="400" t="str">
        <f ca="1">+IF(OFFSET('Sanitation Data'!$F$28,0,10*ROW('Sanitation Data'!F118))="","",OFFSET('Sanitation Data'!$F$28,0,10*ROW('Sanitation Data'!F118)))</f>
        <v/>
      </c>
      <c r="CV124" s="400" t="str">
        <f ca="1">+IF(OFFSET('Sanitation Data'!$F$29,0,10*ROW('Sanitation Data'!F118))="","",OFFSET('Sanitation Data'!$F$29,0,10*ROW('Sanitation Data'!F118)))</f>
        <v/>
      </c>
      <c r="CW124" s="400" t="str">
        <f ca="1">+IF(OFFSET('Sanitation Data'!$F$30,0,10*ROW('Sanitation Data'!F118))="","",OFFSET('Sanitation Data'!$F$30,0,10*ROW('Sanitation Data'!F118)))</f>
        <v/>
      </c>
      <c r="CX124" s="400" t="str">
        <f ca="1">+IF(OFFSET('Sanitation Data'!$F$31,0,10*ROW('Sanitation Data'!F118))="","",OFFSET('Sanitation Data'!$F$31,0,10*ROW('Sanitation Data'!F118)))</f>
        <v/>
      </c>
      <c r="CY124" s="400" t="str">
        <f ca="1">+IF(OFFSET('Sanitation Data'!$F$32,0,10*ROW('Sanitation Data'!F118))="","",OFFSET('Sanitation Data'!$F$32,0,10*ROW('Sanitation Data'!F118)))</f>
        <v/>
      </c>
      <c r="CZ124" s="400" t="str">
        <f ca="1">+IF(OFFSET('Sanitation Data'!$G$28,0,10*ROW('Sanitation Data'!G118))="","",OFFSET('Sanitation Data'!$G$28,0,10*ROW('Sanitation Data'!G118)))</f>
        <v/>
      </c>
      <c r="DA124" s="400" t="str">
        <f ca="1">+IF(OFFSET('Sanitation Data'!$G$29,0,10*ROW('Sanitation Data'!G118))="","",OFFSET('Sanitation Data'!$G$29,0,10*ROW('Sanitation Data'!G118)))</f>
        <v/>
      </c>
      <c r="DB124" s="400" t="str">
        <f ca="1">+IF(OFFSET('Sanitation Data'!$G$30,0,10*ROW('Sanitation Data'!G118))="","",OFFSET('Sanitation Data'!$G$30,0,10*ROW('Sanitation Data'!G118)))</f>
        <v/>
      </c>
      <c r="DC124" s="400" t="str">
        <f ca="1">+IF(OFFSET('Sanitation Data'!$G$31,0,10*ROW('Sanitation Data'!G118))="","",OFFSET('Sanitation Data'!$G$31,0,10*ROW('Sanitation Data'!G118)))</f>
        <v/>
      </c>
      <c r="DD124" s="400" t="str">
        <f ca="1">+IF(OFFSET('Sanitation Data'!$G$32,0,10*ROW('Sanitation Data'!G118))="","",OFFSET('Sanitation Data'!$G$32,0,10*ROW('Sanitation Data'!G118)))</f>
        <v/>
      </c>
      <c r="DE124" s="400" t="str">
        <f ca="1">+IF(OFFSET('Sanitation Data'!$H$28,0,10*ROW('Sanitation Data'!H118))="","",OFFSET('Sanitation Data'!$H$28,0,10*ROW('Sanitation Data'!H118)))</f>
        <v/>
      </c>
      <c r="DF124" s="400" t="str">
        <f ca="1">+IF(OFFSET('Sanitation Data'!$H$29,0,10*ROW('Sanitation Data'!H118))="","",OFFSET('Sanitation Data'!$H$29,0,10*ROW('Sanitation Data'!H118)))</f>
        <v/>
      </c>
      <c r="DG124" s="400" t="str">
        <f ca="1">+IF(OFFSET('Sanitation Data'!$H$30,0,10*ROW('Sanitation Data'!H118))="","",OFFSET('Sanitation Data'!$H$30,0,10*ROW('Sanitation Data'!H118)))</f>
        <v/>
      </c>
      <c r="DH124" s="400" t="str">
        <f ca="1">+IF(OFFSET('Sanitation Data'!$H$31,0,10*ROW('Sanitation Data'!H118))="","",OFFSET('Sanitation Data'!$H$31,0,10*ROW('Sanitation Data'!H118)))</f>
        <v/>
      </c>
      <c r="DI124" s="400" t="str">
        <f ca="1">+IF(OFFSET('Sanitation Data'!$H$32,0,10*ROW('Sanitation Data'!H118))="","",OFFSET('Sanitation Data'!$H$32,0,10*ROW('Sanitation Data'!H118)))</f>
        <v/>
      </c>
      <c r="DJ124" s="400" t="str">
        <f ca="1">+IF(OFFSET('Sanitation Data'!$I$28,0,10*ROW('Sanitation Data'!I118))="","",OFFSET('Sanitation Data'!$I$28,0,10*ROW('Sanitation Data'!I118)))</f>
        <v/>
      </c>
      <c r="DK124" s="400" t="str">
        <f ca="1">+IF(OFFSET('Sanitation Data'!$I$29,0,10*ROW('Sanitation Data'!I118))="","",OFFSET('Sanitation Data'!$I$29,0,10*ROW('Sanitation Data'!I118)))</f>
        <v/>
      </c>
      <c r="DL124" s="400" t="str">
        <f ca="1">+IF(OFFSET('Sanitation Data'!$I$30,0,10*ROW('Sanitation Data'!I118))="","",OFFSET('Sanitation Data'!$I$30,0,10*ROW('Sanitation Data'!I118)))</f>
        <v/>
      </c>
      <c r="DM124" s="400" t="str">
        <f ca="1">+IF(OFFSET('Sanitation Data'!$I$31,0,10*ROW('Sanitation Data'!I118))="","",OFFSET('Sanitation Data'!$I$31,0,10*ROW('Sanitation Data'!I118)))</f>
        <v/>
      </c>
      <c r="DN124" s="400" t="str">
        <f ca="1">+IF(OFFSET('Sanitation Data'!$I$32,0,10*ROW('Sanitation Data'!I118))="","",OFFSET('Sanitation Data'!$I$32,0,10*ROW('Sanitation Data'!I118)))</f>
        <v/>
      </c>
      <c r="DO124" s="400" t="str">
        <f ca="1">+IF(OFFSET('Hygiene Data'!$D$11,0,10*ROW('Hygiene Data'!D118))="","",OFFSET('Hygiene Data'!$D$11,0,10*ROW('Hygiene Data'!D118)))</f>
        <v/>
      </c>
      <c r="DP124" s="400" t="str">
        <f ca="1">+IF(OFFSET('Hygiene Data'!$D$12,0,10*ROW('Hygiene Data'!D118))="","",OFFSET('Hygiene Data'!$D$12,0,10*ROW('Hygiene Data'!D118)))</f>
        <v/>
      </c>
      <c r="DQ124" s="400" t="str">
        <f ca="1">+IF(OFFSET('Hygiene Data'!$D$13,0,10*ROW('Hygiene Data'!D118))="","",OFFSET('Hygiene Data'!$D$13,0,10*ROW('Hygiene Data'!D118)))</f>
        <v/>
      </c>
      <c r="DR124" s="400" t="str">
        <f ca="1">+IF(OFFSET('Hygiene Data'!$E$11,0,10*ROW('Hygiene Data'!E118))="","",OFFSET('Hygiene Data'!$E$11,0,10*ROW('Hygiene Data'!E118)))</f>
        <v/>
      </c>
      <c r="DS124" s="400" t="str">
        <f ca="1">+IF(OFFSET('Hygiene Data'!$E$12,0,10*ROW('Hygiene Data'!E118))="","",OFFSET('Hygiene Data'!$E$12,0,10*ROW('Hygiene Data'!E118)))</f>
        <v/>
      </c>
      <c r="DT124" s="400" t="str">
        <f ca="1">+IF(OFFSET('Hygiene Data'!$E$13,0,10*ROW('Hygiene Data'!E118))="","",OFFSET('Hygiene Data'!$E$13,0,10*ROW('Hygiene Data'!E118)))</f>
        <v/>
      </c>
      <c r="DU124" s="400" t="str">
        <f ca="1">+IF(OFFSET('Hygiene Data'!$F$11,0,10*ROW('Hygiene Data'!F118))="","",OFFSET('Hygiene Data'!$F$11,0,10*ROW('Hygiene Data'!F118)))</f>
        <v/>
      </c>
      <c r="DV124" s="400" t="str">
        <f ca="1">+IF(OFFSET('Hygiene Data'!$F$12,0,10*ROW('Hygiene Data'!F118))="","",OFFSET('Hygiene Data'!$F$12,0,10*ROW('Hygiene Data'!F118)))</f>
        <v/>
      </c>
      <c r="DW124" s="400" t="str">
        <f ca="1">+IF(OFFSET('Hygiene Data'!$F$13,0,10*ROW('Hygiene Data'!F118))="","",OFFSET('Hygiene Data'!$F$13,0,10*ROW('Hygiene Data'!F118)))</f>
        <v/>
      </c>
      <c r="DX124" s="400" t="str">
        <f ca="1">+IF(OFFSET('Hygiene Data'!$G$11,0,10*ROW('Hygiene Data'!G118))="","",OFFSET('Hygiene Data'!$G$11,0,10*ROW('Hygiene Data'!G118)))</f>
        <v/>
      </c>
      <c r="DY124" s="400" t="str">
        <f ca="1">+IF(OFFSET('Hygiene Data'!$G$12,0,10*ROW('Hygiene Data'!G118))="","",OFFSET('Hygiene Data'!$G$12,0,10*ROW('Hygiene Data'!G118)))</f>
        <v/>
      </c>
      <c r="DZ124" s="400" t="str">
        <f ca="1">+IF(OFFSET('Hygiene Data'!$G$13,0,10*ROW('Hygiene Data'!G118))="","",OFFSET('Hygiene Data'!$G$13,0,10*ROW('Hygiene Data'!G118)))</f>
        <v/>
      </c>
      <c r="EA124" s="400" t="str">
        <f ca="1">+IF(OFFSET('Hygiene Data'!$H$11,0,10*ROW('Hygiene Data'!H118))="","",OFFSET('Hygiene Data'!$H$11,0,10*ROW('Hygiene Data'!H118)))</f>
        <v/>
      </c>
      <c r="EB124" s="400" t="str">
        <f ca="1">+IF(OFFSET('Hygiene Data'!$H$12,0,10*ROW('Hygiene Data'!H118))="","",OFFSET('Hygiene Data'!$H$12,0,10*ROW('Hygiene Data'!H118)))</f>
        <v/>
      </c>
      <c r="EC124" s="400" t="str">
        <f ca="1">+IF(OFFSET('Hygiene Data'!$H$13,0,10*ROW('Hygiene Data'!H118))="","",OFFSET('Hygiene Data'!$H$13,0,10*ROW('Hygiene Data'!H118)))</f>
        <v/>
      </c>
      <c r="ED124" s="400" t="str">
        <f ca="1">+IF(OFFSET('Hygiene Data'!$I$11,0,10*ROW('Hygiene Data'!I118))="","",OFFSET('Hygiene Data'!$I$11,0,10*ROW('Hygiene Data'!I118)))</f>
        <v/>
      </c>
      <c r="EE124" s="400" t="str">
        <f ca="1">+IF(OFFSET('Hygiene Data'!$I$12,0,10*ROW('Hygiene Data'!I118))="","",OFFSET('Hygiene Data'!$I$12,0,10*ROW('Hygiene Data'!I118)))</f>
        <v/>
      </c>
      <c r="EF124" s="400" t="str">
        <f ca="1">+IF(OFFSET('Hygiene Data'!$I$13,0,10*ROW('Hygiene Data'!I118))="","",OFFSET('Hygiene Data'!$I$13,0,10*ROW('Hygiene Data'!I118)))</f>
        <v/>
      </c>
    </row>
    <row r="125" spans="1:136" x14ac:dyDescent="0.25">
      <c r="A125" s="509" t="str">
        <f ca="1">+IF(OFFSET('Water Data'!$B$2,0,10*ROW('Water Data'!E119))="","",OFFSET('Water Data'!$B$2,0,10*ROW('Water Data'!E119)))</f>
        <v/>
      </c>
      <c r="B125" s="50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36" t="str">
        <f t="shared" ca="1" si="1"/>
        <v/>
      </c>
      <c r="D125" s="53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3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3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3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3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3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3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3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3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3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3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3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3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3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3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3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3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3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3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3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3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3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3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3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3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3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3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3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3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3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3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3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3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3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3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3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3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3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3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3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3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3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3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3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3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3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3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3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3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1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3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3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3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3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3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3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3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3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3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3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3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3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3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3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3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3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400" t="str">
        <f ca="1">+IF(OFFSET('Water Data'!$D$27,0,10*ROW('Water Data'!D119))="","",OFFSET('Water Data'!$D$27,0,10*ROW('Water Data'!D119)))</f>
        <v/>
      </c>
      <c r="BT125" s="400" t="str">
        <f ca="1">+IF(OFFSET('Water Data'!$D$28,0,10*ROW('Water Data'!D119))="","",OFFSET('Water Data'!$D$28,0,10*ROW('Water Data'!D119)))</f>
        <v/>
      </c>
      <c r="BU125" s="400" t="str">
        <f ca="1">+IF(OFFSET('Water Data'!$D$29,0,10*ROW('Water Data'!D119))="","",OFFSET('Water Data'!$D$29,0,10*ROW('Water Data'!D119)))</f>
        <v/>
      </c>
      <c r="BV125" s="400" t="str">
        <f ca="1">+IF(OFFSET('Water Data'!$E$27,0,10*ROW('Water Data'!E119))="","",OFFSET('Water Data'!$E$27,0,10*ROW('Water Data'!E119)))</f>
        <v/>
      </c>
      <c r="BW125" s="400" t="str">
        <f ca="1">+IF(OFFSET('Water Data'!$E$28,0,10*ROW('Water Data'!E119))="","",OFFSET('Water Data'!$E$28,0,10*ROW('Water Data'!E119)))</f>
        <v/>
      </c>
      <c r="BX125" s="400" t="str">
        <f ca="1">+IF(OFFSET('Water Data'!$E$29,0,10*ROW('Water Data'!E119))="","",OFFSET('Water Data'!$E$29,0,10*ROW('Water Data'!E119)))</f>
        <v/>
      </c>
      <c r="BY125" s="400" t="str">
        <f ca="1">+IF(OFFSET('Water Data'!$F$27,0,10*ROW('Water Data'!F119))="","",OFFSET('Water Data'!$F$27,0,10*ROW('Water Data'!F119)))</f>
        <v/>
      </c>
      <c r="BZ125" s="400" t="str">
        <f ca="1">+IF(OFFSET('Water Data'!$F$28,0,10*ROW('Water Data'!F119))="","",OFFSET('Water Data'!$F$28,0,10*ROW('Water Data'!F119)))</f>
        <v/>
      </c>
      <c r="CA125" s="400" t="str">
        <f ca="1">+IF(OFFSET('Water Data'!$F$29,0,10*ROW('Water Data'!F119))="","",OFFSET('Water Data'!$F$29,0,10*ROW('Water Data'!F119)))</f>
        <v/>
      </c>
      <c r="CB125" s="400" t="str">
        <f ca="1">+IF(OFFSET('Water Data'!$G$27,0,10*ROW('Water Data'!G119))="","",OFFSET('Water Data'!$G$27,0,10*ROW('Water Data'!G119)))</f>
        <v/>
      </c>
      <c r="CC125" s="400" t="str">
        <f ca="1">+IF(OFFSET('Water Data'!$G$28,0,10*ROW('Water Data'!G119))="","",OFFSET('Water Data'!$G$28,0,10*ROW('Water Data'!G119)))</f>
        <v/>
      </c>
      <c r="CD125" s="400" t="str">
        <f ca="1">+IF(OFFSET('Water Data'!$G$29,0,10*ROW('Water Data'!G119))="","",OFFSET('Water Data'!$G$29,0,10*ROW('Water Data'!G119)))</f>
        <v/>
      </c>
      <c r="CE125" s="400" t="str">
        <f ca="1">+IF(OFFSET('Water Data'!$H$27,0,10*ROW('Water Data'!H119))="","",OFFSET('Water Data'!$H$27,0,10*ROW('Water Data'!H119)))</f>
        <v/>
      </c>
      <c r="CF125" s="400" t="str">
        <f ca="1">+IF(OFFSET('Water Data'!$H$28,0,10*ROW('Water Data'!H119))="","",OFFSET('Water Data'!$H$28,0,10*ROW('Water Data'!H119)))</f>
        <v/>
      </c>
      <c r="CG125" s="400" t="str">
        <f ca="1">+IF(OFFSET('Water Data'!$H$29,0,10*ROW('Water Data'!H119))="","",OFFSET('Water Data'!$H$29,0,10*ROW('Water Data'!H119)))</f>
        <v/>
      </c>
      <c r="CH125" s="400" t="str">
        <f ca="1">+IF(OFFSET('Water Data'!$I$27,0,10*ROW('Water Data'!I119))="","",OFFSET('Water Data'!$I$27,0,10*ROW('Water Data'!I119)))</f>
        <v/>
      </c>
      <c r="CI125" s="400" t="str">
        <f ca="1">+IF(OFFSET('Water Data'!$I$28,0,10*ROW('Water Data'!I119))="","",OFFSET('Water Data'!$I$28,0,10*ROW('Water Data'!I119)))</f>
        <v/>
      </c>
      <c r="CJ125" s="400" t="str">
        <f ca="1">+IF(OFFSET('Water Data'!$I$29,0,10*ROW('Water Data'!I119))="","",OFFSET('Water Data'!$I$29,0,10*ROW('Water Data'!I119)))</f>
        <v/>
      </c>
      <c r="CK125" s="400" t="str">
        <f ca="1">+IF(OFFSET('Sanitation Data'!$D$28,0,10*ROW('Sanitation Data'!D119))="","",OFFSET('Sanitation Data'!$D$28,0,10*ROW('Sanitation Data'!D119)))</f>
        <v/>
      </c>
      <c r="CL125" s="400" t="str">
        <f ca="1">+IF(OFFSET('Sanitation Data'!$D$29,0,10*ROW('Sanitation Data'!D119))="","",OFFSET('Sanitation Data'!$D$29,0,10*ROW('Sanitation Data'!D119)))</f>
        <v/>
      </c>
      <c r="CM125" s="400" t="str">
        <f ca="1">+IF(OFFSET('Sanitation Data'!$D$30,0,10*ROW('Sanitation Data'!D119))="","",OFFSET('Sanitation Data'!$D$30,0,10*ROW('Sanitation Data'!D119)))</f>
        <v/>
      </c>
      <c r="CN125" s="400" t="str">
        <f ca="1">+IF(OFFSET('Sanitation Data'!$D$31,0,10*ROW('Sanitation Data'!D119))="","",OFFSET('Sanitation Data'!$D$31,0,10*ROW('Sanitation Data'!D119)))</f>
        <v/>
      </c>
      <c r="CO125" s="400" t="str">
        <f ca="1">+IF(OFFSET('Sanitation Data'!$D$32,0,10*ROW('Sanitation Data'!D119))="","",OFFSET('Sanitation Data'!$D$32,0,10*ROW('Sanitation Data'!D119)))</f>
        <v/>
      </c>
      <c r="CP125" s="400" t="str">
        <f ca="1">+IF(OFFSET('Sanitation Data'!$E$28,0,10*ROW('Sanitation Data'!E119))="","",OFFSET('Sanitation Data'!$E$28,0,10*ROW('Sanitation Data'!E119)))</f>
        <v/>
      </c>
      <c r="CQ125" s="400" t="str">
        <f ca="1">+IF(OFFSET('Sanitation Data'!$E$29,0,10*ROW('Sanitation Data'!E119))="","",OFFSET('Sanitation Data'!$E$29,0,10*ROW('Sanitation Data'!E119)))</f>
        <v/>
      </c>
      <c r="CR125" s="400" t="str">
        <f ca="1">+IF(OFFSET('Sanitation Data'!$E$30,0,10*ROW('Sanitation Data'!E119))="","",OFFSET('Sanitation Data'!$E$30,0,10*ROW('Sanitation Data'!E119)))</f>
        <v/>
      </c>
      <c r="CS125" s="400" t="str">
        <f ca="1">+IF(OFFSET('Sanitation Data'!$E$31,0,10*ROW('Sanitation Data'!E119))="","",OFFSET('Sanitation Data'!$E$31,0,10*ROW('Sanitation Data'!E119)))</f>
        <v/>
      </c>
      <c r="CT125" s="400" t="str">
        <f ca="1">+IF(OFFSET('Sanitation Data'!$E$32,0,10*ROW('Sanitation Data'!E119))="","",OFFSET('Sanitation Data'!$E$32,0,10*ROW('Sanitation Data'!E119)))</f>
        <v/>
      </c>
      <c r="CU125" s="400" t="str">
        <f ca="1">+IF(OFFSET('Sanitation Data'!$F$28,0,10*ROW('Sanitation Data'!F119))="","",OFFSET('Sanitation Data'!$F$28,0,10*ROW('Sanitation Data'!F119)))</f>
        <v/>
      </c>
      <c r="CV125" s="400" t="str">
        <f ca="1">+IF(OFFSET('Sanitation Data'!$F$29,0,10*ROW('Sanitation Data'!F119))="","",OFFSET('Sanitation Data'!$F$29,0,10*ROW('Sanitation Data'!F119)))</f>
        <v/>
      </c>
      <c r="CW125" s="400" t="str">
        <f ca="1">+IF(OFFSET('Sanitation Data'!$F$30,0,10*ROW('Sanitation Data'!F119))="","",OFFSET('Sanitation Data'!$F$30,0,10*ROW('Sanitation Data'!F119)))</f>
        <v/>
      </c>
      <c r="CX125" s="400" t="str">
        <f ca="1">+IF(OFFSET('Sanitation Data'!$F$31,0,10*ROW('Sanitation Data'!F119))="","",OFFSET('Sanitation Data'!$F$31,0,10*ROW('Sanitation Data'!F119)))</f>
        <v/>
      </c>
      <c r="CY125" s="400" t="str">
        <f ca="1">+IF(OFFSET('Sanitation Data'!$F$32,0,10*ROW('Sanitation Data'!F119))="","",OFFSET('Sanitation Data'!$F$32,0,10*ROW('Sanitation Data'!F119)))</f>
        <v/>
      </c>
      <c r="CZ125" s="400" t="str">
        <f ca="1">+IF(OFFSET('Sanitation Data'!$G$28,0,10*ROW('Sanitation Data'!G119))="","",OFFSET('Sanitation Data'!$G$28,0,10*ROW('Sanitation Data'!G119)))</f>
        <v/>
      </c>
      <c r="DA125" s="400" t="str">
        <f ca="1">+IF(OFFSET('Sanitation Data'!$G$29,0,10*ROW('Sanitation Data'!G119))="","",OFFSET('Sanitation Data'!$G$29,0,10*ROW('Sanitation Data'!G119)))</f>
        <v/>
      </c>
      <c r="DB125" s="400" t="str">
        <f ca="1">+IF(OFFSET('Sanitation Data'!$G$30,0,10*ROW('Sanitation Data'!G119))="","",OFFSET('Sanitation Data'!$G$30,0,10*ROW('Sanitation Data'!G119)))</f>
        <v/>
      </c>
      <c r="DC125" s="400" t="str">
        <f ca="1">+IF(OFFSET('Sanitation Data'!$G$31,0,10*ROW('Sanitation Data'!G119))="","",OFFSET('Sanitation Data'!$G$31,0,10*ROW('Sanitation Data'!G119)))</f>
        <v/>
      </c>
      <c r="DD125" s="400" t="str">
        <f ca="1">+IF(OFFSET('Sanitation Data'!$G$32,0,10*ROW('Sanitation Data'!G119))="","",OFFSET('Sanitation Data'!$G$32,0,10*ROW('Sanitation Data'!G119)))</f>
        <v/>
      </c>
      <c r="DE125" s="400" t="str">
        <f ca="1">+IF(OFFSET('Sanitation Data'!$H$28,0,10*ROW('Sanitation Data'!H119))="","",OFFSET('Sanitation Data'!$H$28,0,10*ROW('Sanitation Data'!H119)))</f>
        <v/>
      </c>
      <c r="DF125" s="400" t="str">
        <f ca="1">+IF(OFFSET('Sanitation Data'!$H$29,0,10*ROW('Sanitation Data'!H119))="","",OFFSET('Sanitation Data'!$H$29,0,10*ROW('Sanitation Data'!H119)))</f>
        <v/>
      </c>
      <c r="DG125" s="400" t="str">
        <f ca="1">+IF(OFFSET('Sanitation Data'!$H$30,0,10*ROW('Sanitation Data'!H119))="","",OFFSET('Sanitation Data'!$H$30,0,10*ROW('Sanitation Data'!H119)))</f>
        <v/>
      </c>
      <c r="DH125" s="400" t="str">
        <f ca="1">+IF(OFFSET('Sanitation Data'!$H$31,0,10*ROW('Sanitation Data'!H119))="","",OFFSET('Sanitation Data'!$H$31,0,10*ROW('Sanitation Data'!H119)))</f>
        <v/>
      </c>
      <c r="DI125" s="400" t="str">
        <f ca="1">+IF(OFFSET('Sanitation Data'!$H$32,0,10*ROW('Sanitation Data'!H119))="","",OFFSET('Sanitation Data'!$H$32,0,10*ROW('Sanitation Data'!H119)))</f>
        <v/>
      </c>
      <c r="DJ125" s="400" t="str">
        <f ca="1">+IF(OFFSET('Sanitation Data'!$I$28,0,10*ROW('Sanitation Data'!I119))="","",OFFSET('Sanitation Data'!$I$28,0,10*ROW('Sanitation Data'!I119)))</f>
        <v/>
      </c>
      <c r="DK125" s="400" t="str">
        <f ca="1">+IF(OFFSET('Sanitation Data'!$I$29,0,10*ROW('Sanitation Data'!I119))="","",OFFSET('Sanitation Data'!$I$29,0,10*ROW('Sanitation Data'!I119)))</f>
        <v/>
      </c>
      <c r="DL125" s="400" t="str">
        <f ca="1">+IF(OFFSET('Sanitation Data'!$I$30,0,10*ROW('Sanitation Data'!I119))="","",OFFSET('Sanitation Data'!$I$30,0,10*ROW('Sanitation Data'!I119)))</f>
        <v/>
      </c>
      <c r="DM125" s="400" t="str">
        <f ca="1">+IF(OFFSET('Sanitation Data'!$I$31,0,10*ROW('Sanitation Data'!I119))="","",OFFSET('Sanitation Data'!$I$31,0,10*ROW('Sanitation Data'!I119)))</f>
        <v/>
      </c>
      <c r="DN125" s="400" t="str">
        <f ca="1">+IF(OFFSET('Sanitation Data'!$I$32,0,10*ROW('Sanitation Data'!I119))="","",OFFSET('Sanitation Data'!$I$32,0,10*ROW('Sanitation Data'!I119)))</f>
        <v/>
      </c>
      <c r="DO125" s="400" t="str">
        <f ca="1">+IF(OFFSET('Hygiene Data'!$D$11,0,10*ROW('Hygiene Data'!D119))="","",OFFSET('Hygiene Data'!$D$11,0,10*ROW('Hygiene Data'!D119)))</f>
        <v/>
      </c>
      <c r="DP125" s="400" t="str">
        <f ca="1">+IF(OFFSET('Hygiene Data'!$D$12,0,10*ROW('Hygiene Data'!D119))="","",OFFSET('Hygiene Data'!$D$12,0,10*ROW('Hygiene Data'!D119)))</f>
        <v/>
      </c>
      <c r="DQ125" s="400" t="str">
        <f ca="1">+IF(OFFSET('Hygiene Data'!$D$13,0,10*ROW('Hygiene Data'!D119))="","",OFFSET('Hygiene Data'!$D$13,0,10*ROW('Hygiene Data'!D119)))</f>
        <v/>
      </c>
      <c r="DR125" s="400" t="str">
        <f ca="1">+IF(OFFSET('Hygiene Data'!$E$11,0,10*ROW('Hygiene Data'!E119))="","",OFFSET('Hygiene Data'!$E$11,0,10*ROW('Hygiene Data'!E119)))</f>
        <v/>
      </c>
      <c r="DS125" s="400" t="str">
        <f ca="1">+IF(OFFSET('Hygiene Data'!$E$12,0,10*ROW('Hygiene Data'!E119))="","",OFFSET('Hygiene Data'!$E$12,0,10*ROW('Hygiene Data'!E119)))</f>
        <v/>
      </c>
      <c r="DT125" s="400" t="str">
        <f ca="1">+IF(OFFSET('Hygiene Data'!$E$13,0,10*ROW('Hygiene Data'!E119))="","",OFFSET('Hygiene Data'!$E$13,0,10*ROW('Hygiene Data'!E119)))</f>
        <v/>
      </c>
      <c r="DU125" s="400" t="str">
        <f ca="1">+IF(OFFSET('Hygiene Data'!$F$11,0,10*ROW('Hygiene Data'!F119))="","",OFFSET('Hygiene Data'!$F$11,0,10*ROW('Hygiene Data'!F119)))</f>
        <v/>
      </c>
      <c r="DV125" s="400" t="str">
        <f ca="1">+IF(OFFSET('Hygiene Data'!$F$12,0,10*ROW('Hygiene Data'!F119))="","",OFFSET('Hygiene Data'!$F$12,0,10*ROW('Hygiene Data'!F119)))</f>
        <v/>
      </c>
      <c r="DW125" s="400" t="str">
        <f ca="1">+IF(OFFSET('Hygiene Data'!$F$13,0,10*ROW('Hygiene Data'!F119))="","",OFFSET('Hygiene Data'!$F$13,0,10*ROW('Hygiene Data'!F119)))</f>
        <v/>
      </c>
      <c r="DX125" s="400" t="str">
        <f ca="1">+IF(OFFSET('Hygiene Data'!$G$11,0,10*ROW('Hygiene Data'!G119))="","",OFFSET('Hygiene Data'!$G$11,0,10*ROW('Hygiene Data'!G119)))</f>
        <v/>
      </c>
      <c r="DY125" s="400" t="str">
        <f ca="1">+IF(OFFSET('Hygiene Data'!$G$12,0,10*ROW('Hygiene Data'!G119))="","",OFFSET('Hygiene Data'!$G$12,0,10*ROW('Hygiene Data'!G119)))</f>
        <v/>
      </c>
      <c r="DZ125" s="400" t="str">
        <f ca="1">+IF(OFFSET('Hygiene Data'!$G$13,0,10*ROW('Hygiene Data'!G119))="","",OFFSET('Hygiene Data'!$G$13,0,10*ROW('Hygiene Data'!G119)))</f>
        <v/>
      </c>
      <c r="EA125" s="400" t="str">
        <f ca="1">+IF(OFFSET('Hygiene Data'!$H$11,0,10*ROW('Hygiene Data'!H119))="","",OFFSET('Hygiene Data'!$H$11,0,10*ROW('Hygiene Data'!H119)))</f>
        <v/>
      </c>
      <c r="EB125" s="400" t="str">
        <f ca="1">+IF(OFFSET('Hygiene Data'!$H$12,0,10*ROW('Hygiene Data'!H119))="","",OFFSET('Hygiene Data'!$H$12,0,10*ROW('Hygiene Data'!H119)))</f>
        <v/>
      </c>
      <c r="EC125" s="400" t="str">
        <f ca="1">+IF(OFFSET('Hygiene Data'!$H$13,0,10*ROW('Hygiene Data'!H119))="","",OFFSET('Hygiene Data'!$H$13,0,10*ROW('Hygiene Data'!H119)))</f>
        <v/>
      </c>
      <c r="ED125" s="400" t="str">
        <f ca="1">+IF(OFFSET('Hygiene Data'!$I$11,0,10*ROW('Hygiene Data'!I119))="","",OFFSET('Hygiene Data'!$I$11,0,10*ROW('Hygiene Data'!I119)))</f>
        <v/>
      </c>
      <c r="EE125" s="400" t="str">
        <f ca="1">+IF(OFFSET('Hygiene Data'!$I$12,0,10*ROW('Hygiene Data'!I119))="","",OFFSET('Hygiene Data'!$I$12,0,10*ROW('Hygiene Data'!I119)))</f>
        <v/>
      </c>
      <c r="EF125" s="400" t="str">
        <f ca="1">+IF(OFFSET('Hygiene Data'!$I$13,0,10*ROW('Hygiene Data'!I119))="","",OFFSET('Hygiene Data'!$I$13,0,10*ROW('Hygiene Data'!I119)))</f>
        <v/>
      </c>
    </row>
    <row r="126" spans="1:136" x14ac:dyDescent="0.25">
      <c r="A126" s="509" t="str">
        <f ca="1">+IF(OFFSET('Water Data'!$B$2,0,10*ROW('Water Data'!E120))="","",OFFSET('Water Data'!$B$2,0,10*ROW('Water Data'!E120)))</f>
        <v/>
      </c>
      <c r="B126" s="50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36" t="str">
        <f t="shared" ca="1" si="1"/>
        <v/>
      </c>
      <c r="D126" s="53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3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3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3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3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3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3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3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3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3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3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3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3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3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3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3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3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3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3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3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3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3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3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3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3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3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3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3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3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3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3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3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3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3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3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3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3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3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3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3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3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3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3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3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3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3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3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3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3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1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3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3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3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3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3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3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3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3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3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3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3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3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3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3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3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3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400" t="str">
        <f ca="1">+IF(OFFSET('Water Data'!$D$27,0,10*ROW('Water Data'!D120))="","",OFFSET('Water Data'!$D$27,0,10*ROW('Water Data'!D120)))</f>
        <v/>
      </c>
      <c r="BT126" s="400" t="str">
        <f ca="1">+IF(OFFSET('Water Data'!$D$28,0,10*ROW('Water Data'!D120))="","",OFFSET('Water Data'!$D$28,0,10*ROW('Water Data'!D120)))</f>
        <v/>
      </c>
      <c r="BU126" s="400" t="str">
        <f ca="1">+IF(OFFSET('Water Data'!$D$29,0,10*ROW('Water Data'!D120))="","",OFFSET('Water Data'!$D$29,0,10*ROW('Water Data'!D120)))</f>
        <v/>
      </c>
      <c r="BV126" s="400" t="str">
        <f ca="1">+IF(OFFSET('Water Data'!$E$27,0,10*ROW('Water Data'!E120))="","",OFFSET('Water Data'!$E$27,0,10*ROW('Water Data'!E120)))</f>
        <v/>
      </c>
      <c r="BW126" s="400" t="str">
        <f ca="1">+IF(OFFSET('Water Data'!$E$28,0,10*ROW('Water Data'!E120))="","",OFFSET('Water Data'!$E$28,0,10*ROW('Water Data'!E120)))</f>
        <v/>
      </c>
      <c r="BX126" s="400" t="str">
        <f ca="1">+IF(OFFSET('Water Data'!$E$29,0,10*ROW('Water Data'!E120))="","",OFFSET('Water Data'!$E$29,0,10*ROW('Water Data'!E120)))</f>
        <v/>
      </c>
      <c r="BY126" s="400" t="str">
        <f ca="1">+IF(OFFSET('Water Data'!$F$27,0,10*ROW('Water Data'!F120))="","",OFFSET('Water Data'!$F$27,0,10*ROW('Water Data'!F120)))</f>
        <v/>
      </c>
      <c r="BZ126" s="400" t="str">
        <f ca="1">+IF(OFFSET('Water Data'!$F$28,0,10*ROW('Water Data'!F120))="","",OFFSET('Water Data'!$F$28,0,10*ROW('Water Data'!F120)))</f>
        <v/>
      </c>
      <c r="CA126" s="400" t="str">
        <f ca="1">+IF(OFFSET('Water Data'!$F$29,0,10*ROW('Water Data'!F120))="","",OFFSET('Water Data'!$F$29,0,10*ROW('Water Data'!F120)))</f>
        <v/>
      </c>
      <c r="CB126" s="400" t="str">
        <f ca="1">+IF(OFFSET('Water Data'!$G$27,0,10*ROW('Water Data'!G120))="","",OFFSET('Water Data'!$G$27,0,10*ROW('Water Data'!G120)))</f>
        <v/>
      </c>
      <c r="CC126" s="400" t="str">
        <f ca="1">+IF(OFFSET('Water Data'!$G$28,0,10*ROW('Water Data'!G120))="","",OFFSET('Water Data'!$G$28,0,10*ROW('Water Data'!G120)))</f>
        <v/>
      </c>
      <c r="CD126" s="400" t="str">
        <f ca="1">+IF(OFFSET('Water Data'!$G$29,0,10*ROW('Water Data'!G120))="","",OFFSET('Water Data'!$G$29,0,10*ROW('Water Data'!G120)))</f>
        <v/>
      </c>
      <c r="CE126" s="400" t="str">
        <f ca="1">+IF(OFFSET('Water Data'!$H$27,0,10*ROW('Water Data'!H120))="","",OFFSET('Water Data'!$H$27,0,10*ROW('Water Data'!H120)))</f>
        <v/>
      </c>
      <c r="CF126" s="400" t="str">
        <f ca="1">+IF(OFFSET('Water Data'!$H$28,0,10*ROW('Water Data'!H120))="","",OFFSET('Water Data'!$H$28,0,10*ROW('Water Data'!H120)))</f>
        <v/>
      </c>
      <c r="CG126" s="400" t="str">
        <f ca="1">+IF(OFFSET('Water Data'!$H$29,0,10*ROW('Water Data'!H120))="","",OFFSET('Water Data'!$H$29,0,10*ROW('Water Data'!H120)))</f>
        <v/>
      </c>
      <c r="CH126" s="400" t="str">
        <f ca="1">+IF(OFFSET('Water Data'!$I$27,0,10*ROW('Water Data'!I120))="","",OFFSET('Water Data'!$I$27,0,10*ROW('Water Data'!I120)))</f>
        <v/>
      </c>
      <c r="CI126" s="400" t="str">
        <f ca="1">+IF(OFFSET('Water Data'!$I$28,0,10*ROW('Water Data'!I120))="","",OFFSET('Water Data'!$I$28,0,10*ROW('Water Data'!I120)))</f>
        <v/>
      </c>
      <c r="CJ126" s="400" t="str">
        <f ca="1">+IF(OFFSET('Water Data'!$I$29,0,10*ROW('Water Data'!I120))="","",OFFSET('Water Data'!$I$29,0,10*ROW('Water Data'!I120)))</f>
        <v/>
      </c>
      <c r="CK126" s="400" t="str">
        <f ca="1">+IF(OFFSET('Sanitation Data'!$D$28,0,10*ROW('Sanitation Data'!D120))="","",OFFSET('Sanitation Data'!$D$28,0,10*ROW('Sanitation Data'!D120)))</f>
        <v/>
      </c>
      <c r="CL126" s="400" t="str">
        <f ca="1">+IF(OFFSET('Sanitation Data'!$D$29,0,10*ROW('Sanitation Data'!D120))="","",OFFSET('Sanitation Data'!$D$29,0,10*ROW('Sanitation Data'!D120)))</f>
        <v/>
      </c>
      <c r="CM126" s="400" t="str">
        <f ca="1">+IF(OFFSET('Sanitation Data'!$D$30,0,10*ROW('Sanitation Data'!D120))="","",OFFSET('Sanitation Data'!$D$30,0,10*ROW('Sanitation Data'!D120)))</f>
        <v/>
      </c>
      <c r="CN126" s="400" t="str">
        <f ca="1">+IF(OFFSET('Sanitation Data'!$D$31,0,10*ROW('Sanitation Data'!D120))="","",OFFSET('Sanitation Data'!$D$31,0,10*ROW('Sanitation Data'!D120)))</f>
        <v/>
      </c>
      <c r="CO126" s="400" t="str">
        <f ca="1">+IF(OFFSET('Sanitation Data'!$D$32,0,10*ROW('Sanitation Data'!D120))="","",OFFSET('Sanitation Data'!$D$32,0,10*ROW('Sanitation Data'!D120)))</f>
        <v/>
      </c>
      <c r="CP126" s="400" t="str">
        <f ca="1">+IF(OFFSET('Sanitation Data'!$E$28,0,10*ROW('Sanitation Data'!E120))="","",OFFSET('Sanitation Data'!$E$28,0,10*ROW('Sanitation Data'!E120)))</f>
        <v/>
      </c>
      <c r="CQ126" s="400" t="str">
        <f ca="1">+IF(OFFSET('Sanitation Data'!$E$29,0,10*ROW('Sanitation Data'!E120))="","",OFFSET('Sanitation Data'!$E$29,0,10*ROW('Sanitation Data'!E120)))</f>
        <v/>
      </c>
      <c r="CR126" s="400" t="str">
        <f ca="1">+IF(OFFSET('Sanitation Data'!$E$30,0,10*ROW('Sanitation Data'!E120))="","",OFFSET('Sanitation Data'!$E$30,0,10*ROW('Sanitation Data'!E120)))</f>
        <v/>
      </c>
      <c r="CS126" s="400" t="str">
        <f ca="1">+IF(OFFSET('Sanitation Data'!$E$31,0,10*ROW('Sanitation Data'!E120))="","",OFFSET('Sanitation Data'!$E$31,0,10*ROW('Sanitation Data'!E120)))</f>
        <v/>
      </c>
      <c r="CT126" s="400" t="str">
        <f ca="1">+IF(OFFSET('Sanitation Data'!$E$32,0,10*ROW('Sanitation Data'!E120))="","",OFFSET('Sanitation Data'!$E$32,0,10*ROW('Sanitation Data'!E120)))</f>
        <v/>
      </c>
      <c r="CU126" s="400" t="str">
        <f ca="1">+IF(OFFSET('Sanitation Data'!$F$28,0,10*ROW('Sanitation Data'!F120))="","",OFFSET('Sanitation Data'!$F$28,0,10*ROW('Sanitation Data'!F120)))</f>
        <v/>
      </c>
      <c r="CV126" s="400" t="str">
        <f ca="1">+IF(OFFSET('Sanitation Data'!$F$29,0,10*ROW('Sanitation Data'!F120))="","",OFFSET('Sanitation Data'!$F$29,0,10*ROW('Sanitation Data'!F120)))</f>
        <v/>
      </c>
      <c r="CW126" s="400" t="str">
        <f ca="1">+IF(OFFSET('Sanitation Data'!$F$30,0,10*ROW('Sanitation Data'!F120))="","",OFFSET('Sanitation Data'!$F$30,0,10*ROW('Sanitation Data'!F120)))</f>
        <v/>
      </c>
      <c r="CX126" s="400" t="str">
        <f ca="1">+IF(OFFSET('Sanitation Data'!$F$31,0,10*ROW('Sanitation Data'!F120))="","",OFFSET('Sanitation Data'!$F$31,0,10*ROW('Sanitation Data'!F120)))</f>
        <v/>
      </c>
      <c r="CY126" s="400" t="str">
        <f ca="1">+IF(OFFSET('Sanitation Data'!$F$32,0,10*ROW('Sanitation Data'!F120))="","",OFFSET('Sanitation Data'!$F$32,0,10*ROW('Sanitation Data'!F120)))</f>
        <v/>
      </c>
      <c r="CZ126" s="400" t="str">
        <f ca="1">+IF(OFFSET('Sanitation Data'!$G$28,0,10*ROW('Sanitation Data'!G120))="","",OFFSET('Sanitation Data'!$G$28,0,10*ROW('Sanitation Data'!G120)))</f>
        <v/>
      </c>
      <c r="DA126" s="400" t="str">
        <f ca="1">+IF(OFFSET('Sanitation Data'!$G$29,0,10*ROW('Sanitation Data'!G120))="","",OFFSET('Sanitation Data'!$G$29,0,10*ROW('Sanitation Data'!G120)))</f>
        <v/>
      </c>
      <c r="DB126" s="400" t="str">
        <f ca="1">+IF(OFFSET('Sanitation Data'!$G$30,0,10*ROW('Sanitation Data'!G120))="","",OFFSET('Sanitation Data'!$G$30,0,10*ROW('Sanitation Data'!G120)))</f>
        <v/>
      </c>
      <c r="DC126" s="400" t="str">
        <f ca="1">+IF(OFFSET('Sanitation Data'!$G$31,0,10*ROW('Sanitation Data'!G120))="","",OFFSET('Sanitation Data'!$G$31,0,10*ROW('Sanitation Data'!G120)))</f>
        <v/>
      </c>
      <c r="DD126" s="400" t="str">
        <f ca="1">+IF(OFFSET('Sanitation Data'!$G$32,0,10*ROW('Sanitation Data'!G120))="","",OFFSET('Sanitation Data'!$G$32,0,10*ROW('Sanitation Data'!G120)))</f>
        <v/>
      </c>
      <c r="DE126" s="400" t="str">
        <f ca="1">+IF(OFFSET('Sanitation Data'!$H$28,0,10*ROW('Sanitation Data'!H120))="","",OFFSET('Sanitation Data'!$H$28,0,10*ROW('Sanitation Data'!H120)))</f>
        <v/>
      </c>
      <c r="DF126" s="400" t="str">
        <f ca="1">+IF(OFFSET('Sanitation Data'!$H$29,0,10*ROW('Sanitation Data'!H120))="","",OFFSET('Sanitation Data'!$H$29,0,10*ROW('Sanitation Data'!H120)))</f>
        <v/>
      </c>
      <c r="DG126" s="400" t="str">
        <f ca="1">+IF(OFFSET('Sanitation Data'!$H$30,0,10*ROW('Sanitation Data'!H120))="","",OFFSET('Sanitation Data'!$H$30,0,10*ROW('Sanitation Data'!H120)))</f>
        <v/>
      </c>
      <c r="DH126" s="400" t="str">
        <f ca="1">+IF(OFFSET('Sanitation Data'!$H$31,0,10*ROW('Sanitation Data'!H120))="","",OFFSET('Sanitation Data'!$H$31,0,10*ROW('Sanitation Data'!H120)))</f>
        <v/>
      </c>
      <c r="DI126" s="400" t="str">
        <f ca="1">+IF(OFFSET('Sanitation Data'!$H$32,0,10*ROW('Sanitation Data'!H120))="","",OFFSET('Sanitation Data'!$H$32,0,10*ROW('Sanitation Data'!H120)))</f>
        <v/>
      </c>
      <c r="DJ126" s="400" t="str">
        <f ca="1">+IF(OFFSET('Sanitation Data'!$I$28,0,10*ROW('Sanitation Data'!I120))="","",OFFSET('Sanitation Data'!$I$28,0,10*ROW('Sanitation Data'!I120)))</f>
        <v/>
      </c>
      <c r="DK126" s="400" t="str">
        <f ca="1">+IF(OFFSET('Sanitation Data'!$I$29,0,10*ROW('Sanitation Data'!I120))="","",OFFSET('Sanitation Data'!$I$29,0,10*ROW('Sanitation Data'!I120)))</f>
        <v/>
      </c>
      <c r="DL126" s="400" t="str">
        <f ca="1">+IF(OFFSET('Sanitation Data'!$I$30,0,10*ROW('Sanitation Data'!I120))="","",OFFSET('Sanitation Data'!$I$30,0,10*ROW('Sanitation Data'!I120)))</f>
        <v/>
      </c>
      <c r="DM126" s="400" t="str">
        <f ca="1">+IF(OFFSET('Sanitation Data'!$I$31,0,10*ROW('Sanitation Data'!I120))="","",OFFSET('Sanitation Data'!$I$31,0,10*ROW('Sanitation Data'!I120)))</f>
        <v/>
      </c>
      <c r="DN126" s="400" t="str">
        <f ca="1">+IF(OFFSET('Sanitation Data'!$I$32,0,10*ROW('Sanitation Data'!I120))="","",OFFSET('Sanitation Data'!$I$32,0,10*ROW('Sanitation Data'!I120)))</f>
        <v/>
      </c>
      <c r="DO126" s="400" t="str">
        <f ca="1">+IF(OFFSET('Hygiene Data'!$D$11,0,10*ROW('Hygiene Data'!D120))="","",OFFSET('Hygiene Data'!$D$11,0,10*ROW('Hygiene Data'!D120)))</f>
        <v/>
      </c>
      <c r="DP126" s="400" t="str">
        <f ca="1">+IF(OFFSET('Hygiene Data'!$D$12,0,10*ROW('Hygiene Data'!D120))="","",OFFSET('Hygiene Data'!$D$12,0,10*ROW('Hygiene Data'!D120)))</f>
        <v/>
      </c>
      <c r="DQ126" s="400" t="str">
        <f ca="1">+IF(OFFSET('Hygiene Data'!$D$13,0,10*ROW('Hygiene Data'!D120))="","",OFFSET('Hygiene Data'!$D$13,0,10*ROW('Hygiene Data'!D120)))</f>
        <v/>
      </c>
      <c r="DR126" s="400" t="str">
        <f ca="1">+IF(OFFSET('Hygiene Data'!$E$11,0,10*ROW('Hygiene Data'!E120))="","",OFFSET('Hygiene Data'!$E$11,0,10*ROW('Hygiene Data'!E120)))</f>
        <v/>
      </c>
      <c r="DS126" s="400" t="str">
        <f ca="1">+IF(OFFSET('Hygiene Data'!$E$12,0,10*ROW('Hygiene Data'!E120))="","",OFFSET('Hygiene Data'!$E$12,0,10*ROW('Hygiene Data'!E120)))</f>
        <v/>
      </c>
      <c r="DT126" s="400" t="str">
        <f ca="1">+IF(OFFSET('Hygiene Data'!$E$13,0,10*ROW('Hygiene Data'!E120))="","",OFFSET('Hygiene Data'!$E$13,0,10*ROW('Hygiene Data'!E120)))</f>
        <v/>
      </c>
      <c r="DU126" s="400" t="str">
        <f ca="1">+IF(OFFSET('Hygiene Data'!$F$11,0,10*ROW('Hygiene Data'!F120))="","",OFFSET('Hygiene Data'!$F$11,0,10*ROW('Hygiene Data'!F120)))</f>
        <v/>
      </c>
      <c r="DV126" s="400" t="str">
        <f ca="1">+IF(OFFSET('Hygiene Data'!$F$12,0,10*ROW('Hygiene Data'!F120))="","",OFFSET('Hygiene Data'!$F$12,0,10*ROW('Hygiene Data'!F120)))</f>
        <v/>
      </c>
      <c r="DW126" s="400" t="str">
        <f ca="1">+IF(OFFSET('Hygiene Data'!$F$13,0,10*ROW('Hygiene Data'!F120))="","",OFFSET('Hygiene Data'!$F$13,0,10*ROW('Hygiene Data'!F120)))</f>
        <v/>
      </c>
      <c r="DX126" s="400" t="str">
        <f ca="1">+IF(OFFSET('Hygiene Data'!$G$11,0,10*ROW('Hygiene Data'!G120))="","",OFFSET('Hygiene Data'!$G$11,0,10*ROW('Hygiene Data'!G120)))</f>
        <v/>
      </c>
      <c r="DY126" s="400" t="str">
        <f ca="1">+IF(OFFSET('Hygiene Data'!$G$12,0,10*ROW('Hygiene Data'!G120))="","",OFFSET('Hygiene Data'!$G$12,0,10*ROW('Hygiene Data'!G120)))</f>
        <v/>
      </c>
      <c r="DZ126" s="400" t="str">
        <f ca="1">+IF(OFFSET('Hygiene Data'!$G$13,0,10*ROW('Hygiene Data'!G120))="","",OFFSET('Hygiene Data'!$G$13,0,10*ROW('Hygiene Data'!G120)))</f>
        <v/>
      </c>
      <c r="EA126" s="400" t="str">
        <f ca="1">+IF(OFFSET('Hygiene Data'!$H$11,0,10*ROW('Hygiene Data'!H120))="","",OFFSET('Hygiene Data'!$H$11,0,10*ROW('Hygiene Data'!H120)))</f>
        <v/>
      </c>
      <c r="EB126" s="400" t="str">
        <f ca="1">+IF(OFFSET('Hygiene Data'!$H$12,0,10*ROW('Hygiene Data'!H120))="","",OFFSET('Hygiene Data'!$H$12,0,10*ROW('Hygiene Data'!H120)))</f>
        <v/>
      </c>
      <c r="EC126" s="400" t="str">
        <f ca="1">+IF(OFFSET('Hygiene Data'!$H$13,0,10*ROW('Hygiene Data'!H120))="","",OFFSET('Hygiene Data'!$H$13,0,10*ROW('Hygiene Data'!H120)))</f>
        <v/>
      </c>
      <c r="ED126" s="400" t="str">
        <f ca="1">+IF(OFFSET('Hygiene Data'!$I$11,0,10*ROW('Hygiene Data'!I120))="","",OFFSET('Hygiene Data'!$I$11,0,10*ROW('Hygiene Data'!I120)))</f>
        <v/>
      </c>
      <c r="EE126" s="400" t="str">
        <f ca="1">+IF(OFFSET('Hygiene Data'!$I$12,0,10*ROW('Hygiene Data'!I120))="","",OFFSET('Hygiene Data'!$I$12,0,10*ROW('Hygiene Data'!I120)))</f>
        <v/>
      </c>
      <c r="EF126" s="400" t="str">
        <f ca="1">+IF(OFFSET('Hygiene Data'!$I$13,0,10*ROW('Hygiene Data'!I120))="","",OFFSET('Hygiene Data'!$I$13,0,10*ROW('Hygiene Data'!I120)))</f>
        <v/>
      </c>
    </row>
    <row r="127" spans="1:136" x14ac:dyDescent="0.25">
      <c r="A127" s="509" t="str">
        <f ca="1">+IF(OFFSET('Water Data'!$B$2,0,10*ROW('Water Data'!E121))="","",OFFSET('Water Data'!$B$2,0,10*ROW('Water Data'!E121)))</f>
        <v/>
      </c>
      <c r="B127" s="50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36" t="str">
        <f t="shared" ca="1" si="1"/>
        <v/>
      </c>
      <c r="D127" s="53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3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3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3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3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3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3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3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3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3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3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3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3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3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3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3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3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3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3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3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3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3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3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3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3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3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3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3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3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3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3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3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3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3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3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3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3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3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3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3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3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3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3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3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3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3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3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3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3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1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3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3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3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3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3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3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3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3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3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3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3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3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3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3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3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3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400" t="str">
        <f ca="1">+IF(OFFSET('Water Data'!$D$27,0,10*ROW('Water Data'!D121))="","",OFFSET('Water Data'!$D$27,0,10*ROW('Water Data'!D121)))</f>
        <v/>
      </c>
      <c r="BT127" s="400" t="str">
        <f ca="1">+IF(OFFSET('Water Data'!$D$28,0,10*ROW('Water Data'!D121))="","",OFFSET('Water Data'!$D$28,0,10*ROW('Water Data'!D121)))</f>
        <v/>
      </c>
      <c r="BU127" s="400" t="str">
        <f ca="1">+IF(OFFSET('Water Data'!$D$29,0,10*ROW('Water Data'!D121))="","",OFFSET('Water Data'!$D$29,0,10*ROW('Water Data'!D121)))</f>
        <v/>
      </c>
      <c r="BV127" s="400" t="str">
        <f ca="1">+IF(OFFSET('Water Data'!$E$27,0,10*ROW('Water Data'!E121))="","",OFFSET('Water Data'!$E$27,0,10*ROW('Water Data'!E121)))</f>
        <v/>
      </c>
      <c r="BW127" s="400" t="str">
        <f ca="1">+IF(OFFSET('Water Data'!$E$28,0,10*ROW('Water Data'!E121))="","",OFFSET('Water Data'!$E$28,0,10*ROW('Water Data'!E121)))</f>
        <v/>
      </c>
      <c r="BX127" s="400" t="str">
        <f ca="1">+IF(OFFSET('Water Data'!$E$29,0,10*ROW('Water Data'!E121))="","",OFFSET('Water Data'!$E$29,0,10*ROW('Water Data'!E121)))</f>
        <v/>
      </c>
      <c r="BY127" s="400" t="str">
        <f ca="1">+IF(OFFSET('Water Data'!$F$27,0,10*ROW('Water Data'!F121))="","",OFFSET('Water Data'!$F$27,0,10*ROW('Water Data'!F121)))</f>
        <v/>
      </c>
      <c r="BZ127" s="400" t="str">
        <f ca="1">+IF(OFFSET('Water Data'!$F$28,0,10*ROW('Water Data'!F121))="","",OFFSET('Water Data'!$F$28,0,10*ROW('Water Data'!F121)))</f>
        <v/>
      </c>
      <c r="CA127" s="400" t="str">
        <f ca="1">+IF(OFFSET('Water Data'!$F$29,0,10*ROW('Water Data'!F121))="","",OFFSET('Water Data'!$F$29,0,10*ROW('Water Data'!F121)))</f>
        <v/>
      </c>
      <c r="CB127" s="400" t="str">
        <f ca="1">+IF(OFFSET('Water Data'!$G$27,0,10*ROW('Water Data'!G121))="","",OFFSET('Water Data'!$G$27,0,10*ROW('Water Data'!G121)))</f>
        <v/>
      </c>
      <c r="CC127" s="400" t="str">
        <f ca="1">+IF(OFFSET('Water Data'!$G$28,0,10*ROW('Water Data'!G121))="","",OFFSET('Water Data'!$G$28,0,10*ROW('Water Data'!G121)))</f>
        <v/>
      </c>
      <c r="CD127" s="400" t="str">
        <f ca="1">+IF(OFFSET('Water Data'!$G$29,0,10*ROW('Water Data'!G121))="","",OFFSET('Water Data'!$G$29,0,10*ROW('Water Data'!G121)))</f>
        <v/>
      </c>
      <c r="CE127" s="400" t="str">
        <f ca="1">+IF(OFFSET('Water Data'!$H$27,0,10*ROW('Water Data'!H121))="","",OFFSET('Water Data'!$H$27,0,10*ROW('Water Data'!H121)))</f>
        <v/>
      </c>
      <c r="CF127" s="400" t="str">
        <f ca="1">+IF(OFFSET('Water Data'!$H$28,0,10*ROW('Water Data'!H121))="","",OFFSET('Water Data'!$H$28,0,10*ROW('Water Data'!H121)))</f>
        <v/>
      </c>
      <c r="CG127" s="400" t="str">
        <f ca="1">+IF(OFFSET('Water Data'!$H$29,0,10*ROW('Water Data'!H121))="","",OFFSET('Water Data'!$H$29,0,10*ROW('Water Data'!H121)))</f>
        <v/>
      </c>
      <c r="CH127" s="400" t="str">
        <f ca="1">+IF(OFFSET('Water Data'!$I$27,0,10*ROW('Water Data'!I121))="","",OFFSET('Water Data'!$I$27,0,10*ROW('Water Data'!I121)))</f>
        <v/>
      </c>
      <c r="CI127" s="400" t="str">
        <f ca="1">+IF(OFFSET('Water Data'!$I$28,0,10*ROW('Water Data'!I121))="","",OFFSET('Water Data'!$I$28,0,10*ROW('Water Data'!I121)))</f>
        <v/>
      </c>
      <c r="CJ127" s="400" t="str">
        <f ca="1">+IF(OFFSET('Water Data'!$I$29,0,10*ROW('Water Data'!I121))="","",OFFSET('Water Data'!$I$29,0,10*ROW('Water Data'!I121)))</f>
        <v/>
      </c>
      <c r="CK127" s="400" t="str">
        <f ca="1">+IF(OFFSET('Sanitation Data'!$D$28,0,10*ROW('Sanitation Data'!D121))="","",OFFSET('Sanitation Data'!$D$28,0,10*ROW('Sanitation Data'!D121)))</f>
        <v/>
      </c>
      <c r="CL127" s="400" t="str">
        <f ca="1">+IF(OFFSET('Sanitation Data'!$D$29,0,10*ROW('Sanitation Data'!D121))="","",OFFSET('Sanitation Data'!$D$29,0,10*ROW('Sanitation Data'!D121)))</f>
        <v/>
      </c>
      <c r="CM127" s="400" t="str">
        <f ca="1">+IF(OFFSET('Sanitation Data'!$D$30,0,10*ROW('Sanitation Data'!D121))="","",OFFSET('Sanitation Data'!$D$30,0,10*ROW('Sanitation Data'!D121)))</f>
        <v/>
      </c>
      <c r="CN127" s="400" t="str">
        <f ca="1">+IF(OFFSET('Sanitation Data'!$D$31,0,10*ROW('Sanitation Data'!D121))="","",OFFSET('Sanitation Data'!$D$31,0,10*ROW('Sanitation Data'!D121)))</f>
        <v/>
      </c>
      <c r="CO127" s="400" t="str">
        <f ca="1">+IF(OFFSET('Sanitation Data'!$D$32,0,10*ROW('Sanitation Data'!D121))="","",OFFSET('Sanitation Data'!$D$32,0,10*ROW('Sanitation Data'!D121)))</f>
        <v/>
      </c>
      <c r="CP127" s="400" t="str">
        <f ca="1">+IF(OFFSET('Sanitation Data'!$E$28,0,10*ROW('Sanitation Data'!E121))="","",OFFSET('Sanitation Data'!$E$28,0,10*ROW('Sanitation Data'!E121)))</f>
        <v/>
      </c>
      <c r="CQ127" s="400" t="str">
        <f ca="1">+IF(OFFSET('Sanitation Data'!$E$29,0,10*ROW('Sanitation Data'!E121))="","",OFFSET('Sanitation Data'!$E$29,0,10*ROW('Sanitation Data'!E121)))</f>
        <v/>
      </c>
      <c r="CR127" s="400" t="str">
        <f ca="1">+IF(OFFSET('Sanitation Data'!$E$30,0,10*ROW('Sanitation Data'!E121))="","",OFFSET('Sanitation Data'!$E$30,0,10*ROW('Sanitation Data'!E121)))</f>
        <v/>
      </c>
      <c r="CS127" s="400" t="str">
        <f ca="1">+IF(OFFSET('Sanitation Data'!$E$31,0,10*ROW('Sanitation Data'!E121))="","",OFFSET('Sanitation Data'!$E$31,0,10*ROW('Sanitation Data'!E121)))</f>
        <v/>
      </c>
      <c r="CT127" s="400" t="str">
        <f ca="1">+IF(OFFSET('Sanitation Data'!$E$32,0,10*ROW('Sanitation Data'!E121))="","",OFFSET('Sanitation Data'!$E$32,0,10*ROW('Sanitation Data'!E121)))</f>
        <v/>
      </c>
      <c r="CU127" s="400" t="str">
        <f ca="1">+IF(OFFSET('Sanitation Data'!$F$28,0,10*ROW('Sanitation Data'!F121))="","",OFFSET('Sanitation Data'!$F$28,0,10*ROW('Sanitation Data'!F121)))</f>
        <v/>
      </c>
      <c r="CV127" s="400" t="str">
        <f ca="1">+IF(OFFSET('Sanitation Data'!$F$29,0,10*ROW('Sanitation Data'!F121))="","",OFFSET('Sanitation Data'!$F$29,0,10*ROW('Sanitation Data'!F121)))</f>
        <v/>
      </c>
      <c r="CW127" s="400" t="str">
        <f ca="1">+IF(OFFSET('Sanitation Data'!$F$30,0,10*ROW('Sanitation Data'!F121))="","",OFFSET('Sanitation Data'!$F$30,0,10*ROW('Sanitation Data'!F121)))</f>
        <v/>
      </c>
      <c r="CX127" s="400" t="str">
        <f ca="1">+IF(OFFSET('Sanitation Data'!$F$31,0,10*ROW('Sanitation Data'!F121))="","",OFFSET('Sanitation Data'!$F$31,0,10*ROW('Sanitation Data'!F121)))</f>
        <v/>
      </c>
      <c r="CY127" s="400" t="str">
        <f ca="1">+IF(OFFSET('Sanitation Data'!$F$32,0,10*ROW('Sanitation Data'!F121))="","",OFFSET('Sanitation Data'!$F$32,0,10*ROW('Sanitation Data'!F121)))</f>
        <v/>
      </c>
      <c r="CZ127" s="400" t="str">
        <f ca="1">+IF(OFFSET('Sanitation Data'!$G$28,0,10*ROW('Sanitation Data'!G121))="","",OFFSET('Sanitation Data'!$G$28,0,10*ROW('Sanitation Data'!G121)))</f>
        <v/>
      </c>
      <c r="DA127" s="400" t="str">
        <f ca="1">+IF(OFFSET('Sanitation Data'!$G$29,0,10*ROW('Sanitation Data'!G121))="","",OFFSET('Sanitation Data'!$G$29,0,10*ROW('Sanitation Data'!G121)))</f>
        <v/>
      </c>
      <c r="DB127" s="400" t="str">
        <f ca="1">+IF(OFFSET('Sanitation Data'!$G$30,0,10*ROW('Sanitation Data'!G121))="","",OFFSET('Sanitation Data'!$G$30,0,10*ROW('Sanitation Data'!G121)))</f>
        <v/>
      </c>
      <c r="DC127" s="400" t="str">
        <f ca="1">+IF(OFFSET('Sanitation Data'!$G$31,0,10*ROW('Sanitation Data'!G121))="","",OFFSET('Sanitation Data'!$G$31,0,10*ROW('Sanitation Data'!G121)))</f>
        <v/>
      </c>
      <c r="DD127" s="400" t="str">
        <f ca="1">+IF(OFFSET('Sanitation Data'!$G$32,0,10*ROW('Sanitation Data'!G121))="","",OFFSET('Sanitation Data'!$G$32,0,10*ROW('Sanitation Data'!G121)))</f>
        <v/>
      </c>
      <c r="DE127" s="400" t="str">
        <f ca="1">+IF(OFFSET('Sanitation Data'!$H$28,0,10*ROW('Sanitation Data'!H121))="","",OFFSET('Sanitation Data'!$H$28,0,10*ROW('Sanitation Data'!H121)))</f>
        <v/>
      </c>
      <c r="DF127" s="400" t="str">
        <f ca="1">+IF(OFFSET('Sanitation Data'!$H$29,0,10*ROW('Sanitation Data'!H121))="","",OFFSET('Sanitation Data'!$H$29,0,10*ROW('Sanitation Data'!H121)))</f>
        <v/>
      </c>
      <c r="DG127" s="400" t="str">
        <f ca="1">+IF(OFFSET('Sanitation Data'!$H$30,0,10*ROW('Sanitation Data'!H121))="","",OFFSET('Sanitation Data'!$H$30,0,10*ROW('Sanitation Data'!H121)))</f>
        <v/>
      </c>
      <c r="DH127" s="400" t="str">
        <f ca="1">+IF(OFFSET('Sanitation Data'!$H$31,0,10*ROW('Sanitation Data'!H121))="","",OFFSET('Sanitation Data'!$H$31,0,10*ROW('Sanitation Data'!H121)))</f>
        <v/>
      </c>
      <c r="DI127" s="400" t="str">
        <f ca="1">+IF(OFFSET('Sanitation Data'!$H$32,0,10*ROW('Sanitation Data'!H121))="","",OFFSET('Sanitation Data'!$H$32,0,10*ROW('Sanitation Data'!H121)))</f>
        <v/>
      </c>
      <c r="DJ127" s="400" t="str">
        <f ca="1">+IF(OFFSET('Sanitation Data'!$I$28,0,10*ROW('Sanitation Data'!I121))="","",OFFSET('Sanitation Data'!$I$28,0,10*ROW('Sanitation Data'!I121)))</f>
        <v/>
      </c>
      <c r="DK127" s="400" t="str">
        <f ca="1">+IF(OFFSET('Sanitation Data'!$I$29,0,10*ROW('Sanitation Data'!I121))="","",OFFSET('Sanitation Data'!$I$29,0,10*ROW('Sanitation Data'!I121)))</f>
        <v/>
      </c>
      <c r="DL127" s="400" t="str">
        <f ca="1">+IF(OFFSET('Sanitation Data'!$I$30,0,10*ROW('Sanitation Data'!I121))="","",OFFSET('Sanitation Data'!$I$30,0,10*ROW('Sanitation Data'!I121)))</f>
        <v/>
      </c>
      <c r="DM127" s="400" t="str">
        <f ca="1">+IF(OFFSET('Sanitation Data'!$I$31,0,10*ROW('Sanitation Data'!I121))="","",OFFSET('Sanitation Data'!$I$31,0,10*ROW('Sanitation Data'!I121)))</f>
        <v/>
      </c>
      <c r="DN127" s="400" t="str">
        <f ca="1">+IF(OFFSET('Sanitation Data'!$I$32,0,10*ROW('Sanitation Data'!I121))="","",OFFSET('Sanitation Data'!$I$32,0,10*ROW('Sanitation Data'!I121)))</f>
        <v/>
      </c>
      <c r="DO127" s="400" t="str">
        <f ca="1">+IF(OFFSET('Hygiene Data'!$D$11,0,10*ROW('Hygiene Data'!D121))="","",OFFSET('Hygiene Data'!$D$11,0,10*ROW('Hygiene Data'!D121)))</f>
        <v/>
      </c>
      <c r="DP127" s="400" t="str">
        <f ca="1">+IF(OFFSET('Hygiene Data'!$D$12,0,10*ROW('Hygiene Data'!D121))="","",OFFSET('Hygiene Data'!$D$12,0,10*ROW('Hygiene Data'!D121)))</f>
        <v/>
      </c>
      <c r="DQ127" s="400" t="str">
        <f ca="1">+IF(OFFSET('Hygiene Data'!$D$13,0,10*ROW('Hygiene Data'!D121))="","",OFFSET('Hygiene Data'!$D$13,0,10*ROW('Hygiene Data'!D121)))</f>
        <v/>
      </c>
      <c r="DR127" s="400" t="str">
        <f ca="1">+IF(OFFSET('Hygiene Data'!$E$11,0,10*ROW('Hygiene Data'!E121))="","",OFFSET('Hygiene Data'!$E$11,0,10*ROW('Hygiene Data'!E121)))</f>
        <v/>
      </c>
      <c r="DS127" s="400" t="str">
        <f ca="1">+IF(OFFSET('Hygiene Data'!$E$12,0,10*ROW('Hygiene Data'!E121))="","",OFFSET('Hygiene Data'!$E$12,0,10*ROW('Hygiene Data'!E121)))</f>
        <v/>
      </c>
      <c r="DT127" s="400" t="str">
        <f ca="1">+IF(OFFSET('Hygiene Data'!$E$13,0,10*ROW('Hygiene Data'!E121))="","",OFFSET('Hygiene Data'!$E$13,0,10*ROW('Hygiene Data'!E121)))</f>
        <v/>
      </c>
      <c r="DU127" s="400" t="str">
        <f ca="1">+IF(OFFSET('Hygiene Data'!$F$11,0,10*ROW('Hygiene Data'!F121))="","",OFFSET('Hygiene Data'!$F$11,0,10*ROW('Hygiene Data'!F121)))</f>
        <v/>
      </c>
      <c r="DV127" s="400" t="str">
        <f ca="1">+IF(OFFSET('Hygiene Data'!$F$12,0,10*ROW('Hygiene Data'!F121))="","",OFFSET('Hygiene Data'!$F$12,0,10*ROW('Hygiene Data'!F121)))</f>
        <v/>
      </c>
      <c r="DW127" s="400" t="str">
        <f ca="1">+IF(OFFSET('Hygiene Data'!$F$13,0,10*ROW('Hygiene Data'!F121))="","",OFFSET('Hygiene Data'!$F$13,0,10*ROW('Hygiene Data'!F121)))</f>
        <v/>
      </c>
      <c r="DX127" s="400" t="str">
        <f ca="1">+IF(OFFSET('Hygiene Data'!$G$11,0,10*ROW('Hygiene Data'!G121))="","",OFFSET('Hygiene Data'!$G$11,0,10*ROW('Hygiene Data'!G121)))</f>
        <v/>
      </c>
      <c r="DY127" s="400" t="str">
        <f ca="1">+IF(OFFSET('Hygiene Data'!$G$12,0,10*ROW('Hygiene Data'!G121))="","",OFFSET('Hygiene Data'!$G$12,0,10*ROW('Hygiene Data'!G121)))</f>
        <v/>
      </c>
      <c r="DZ127" s="400" t="str">
        <f ca="1">+IF(OFFSET('Hygiene Data'!$G$13,0,10*ROW('Hygiene Data'!G121))="","",OFFSET('Hygiene Data'!$G$13,0,10*ROW('Hygiene Data'!G121)))</f>
        <v/>
      </c>
      <c r="EA127" s="400" t="str">
        <f ca="1">+IF(OFFSET('Hygiene Data'!$H$11,0,10*ROW('Hygiene Data'!H121))="","",OFFSET('Hygiene Data'!$H$11,0,10*ROW('Hygiene Data'!H121)))</f>
        <v/>
      </c>
      <c r="EB127" s="400" t="str">
        <f ca="1">+IF(OFFSET('Hygiene Data'!$H$12,0,10*ROW('Hygiene Data'!H121))="","",OFFSET('Hygiene Data'!$H$12,0,10*ROW('Hygiene Data'!H121)))</f>
        <v/>
      </c>
      <c r="EC127" s="400" t="str">
        <f ca="1">+IF(OFFSET('Hygiene Data'!$H$13,0,10*ROW('Hygiene Data'!H121))="","",OFFSET('Hygiene Data'!$H$13,0,10*ROW('Hygiene Data'!H121)))</f>
        <v/>
      </c>
      <c r="ED127" s="400" t="str">
        <f ca="1">+IF(OFFSET('Hygiene Data'!$I$11,0,10*ROW('Hygiene Data'!I121))="","",OFFSET('Hygiene Data'!$I$11,0,10*ROW('Hygiene Data'!I121)))</f>
        <v/>
      </c>
      <c r="EE127" s="400" t="str">
        <f ca="1">+IF(OFFSET('Hygiene Data'!$I$12,0,10*ROW('Hygiene Data'!I121))="","",OFFSET('Hygiene Data'!$I$12,0,10*ROW('Hygiene Data'!I121)))</f>
        <v/>
      </c>
      <c r="EF127" s="400" t="str">
        <f ca="1">+IF(OFFSET('Hygiene Data'!$I$13,0,10*ROW('Hygiene Data'!I121))="","",OFFSET('Hygiene Data'!$I$13,0,10*ROW('Hygiene Data'!I121)))</f>
        <v/>
      </c>
    </row>
    <row r="128" spans="1:136" x14ac:dyDescent="0.25">
      <c r="A128" s="509" t="str">
        <f ca="1">+IF(OFFSET('Water Data'!$B$2,0,10*ROW('Water Data'!E122))="","",OFFSET('Water Data'!$B$2,0,10*ROW('Water Data'!E122)))</f>
        <v/>
      </c>
      <c r="B128" s="50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36" t="str">
        <f t="shared" ca="1" si="1"/>
        <v/>
      </c>
      <c r="D128" s="53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3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3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3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3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3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3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3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3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3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3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3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3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3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3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3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3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3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3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3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3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3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3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3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3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3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3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3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3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3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3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3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3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3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3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3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3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3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3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3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3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3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3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3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3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3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3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3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3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1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3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3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3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3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3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3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3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3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3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3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3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3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3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3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3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3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400" t="str">
        <f ca="1">+IF(OFFSET('Water Data'!$D$27,0,10*ROW('Water Data'!D122))="","",OFFSET('Water Data'!$D$27,0,10*ROW('Water Data'!D122)))</f>
        <v/>
      </c>
      <c r="BT128" s="400" t="str">
        <f ca="1">+IF(OFFSET('Water Data'!$D$28,0,10*ROW('Water Data'!D122))="","",OFFSET('Water Data'!$D$28,0,10*ROW('Water Data'!D122)))</f>
        <v/>
      </c>
      <c r="BU128" s="400" t="str">
        <f ca="1">+IF(OFFSET('Water Data'!$D$29,0,10*ROW('Water Data'!D122))="","",OFFSET('Water Data'!$D$29,0,10*ROW('Water Data'!D122)))</f>
        <v/>
      </c>
      <c r="BV128" s="400" t="str">
        <f ca="1">+IF(OFFSET('Water Data'!$E$27,0,10*ROW('Water Data'!E122))="","",OFFSET('Water Data'!$E$27,0,10*ROW('Water Data'!E122)))</f>
        <v/>
      </c>
      <c r="BW128" s="400" t="str">
        <f ca="1">+IF(OFFSET('Water Data'!$E$28,0,10*ROW('Water Data'!E122))="","",OFFSET('Water Data'!$E$28,0,10*ROW('Water Data'!E122)))</f>
        <v/>
      </c>
      <c r="BX128" s="400" t="str">
        <f ca="1">+IF(OFFSET('Water Data'!$E$29,0,10*ROW('Water Data'!E122))="","",OFFSET('Water Data'!$E$29,0,10*ROW('Water Data'!E122)))</f>
        <v/>
      </c>
      <c r="BY128" s="400" t="str">
        <f ca="1">+IF(OFFSET('Water Data'!$F$27,0,10*ROW('Water Data'!F122))="","",OFFSET('Water Data'!$F$27,0,10*ROW('Water Data'!F122)))</f>
        <v/>
      </c>
      <c r="BZ128" s="400" t="str">
        <f ca="1">+IF(OFFSET('Water Data'!$F$28,0,10*ROW('Water Data'!F122))="","",OFFSET('Water Data'!$F$28,0,10*ROW('Water Data'!F122)))</f>
        <v/>
      </c>
      <c r="CA128" s="400" t="str">
        <f ca="1">+IF(OFFSET('Water Data'!$F$29,0,10*ROW('Water Data'!F122))="","",OFFSET('Water Data'!$F$29,0,10*ROW('Water Data'!F122)))</f>
        <v/>
      </c>
      <c r="CB128" s="400" t="str">
        <f ca="1">+IF(OFFSET('Water Data'!$G$27,0,10*ROW('Water Data'!G122))="","",OFFSET('Water Data'!$G$27,0,10*ROW('Water Data'!G122)))</f>
        <v/>
      </c>
      <c r="CC128" s="400" t="str">
        <f ca="1">+IF(OFFSET('Water Data'!$G$28,0,10*ROW('Water Data'!G122))="","",OFFSET('Water Data'!$G$28,0,10*ROW('Water Data'!G122)))</f>
        <v/>
      </c>
      <c r="CD128" s="400" t="str">
        <f ca="1">+IF(OFFSET('Water Data'!$G$29,0,10*ROW('Water Data'!G122))="","",OFFSET('Water Data'!$G$29,0,10*ROW('Water Data'!G122)))</f>
        <v/>
      </c>
      <c r="CE128" s="400" t="str">
        <f ca="1">+IF(OFFSET('Water Data'!$H$27,0,10*ROW('Water Data'!H122))="","",OFFSET('Water Data'!$H$27,0,10*ROW('Water Data'!H122)))</f>
        <v/>
      </c>
      <c r="CF128" s="400" t="str">
        <f ca="1">+IF(OFFSET('Water Data'!$H$28,0,10*ROW('Water Data'!H122))="","",OFFSET('Water Data'!$H$28,0,10*ROW('Water Data'!H122)))</f>
        <v/>
      </c>
      <c r="CG128" s="400" t="str">
        <f ca="1">+IF(OFFSET('Water Data'!$H$29,0,10*ROW('Water Data'!H122))="","",OFFSET('Water Data'!$H$29,0,10*ROW('Water Data'!H122)))</f>
        <v/>
      </c>
      <c r="CH128" s="400" t="str">
        <f ca="1">+IF(OFFSET('Water Data'!$I$27,0,10*ROW('Water Data'!I122))="","",OFFSET('Water Data'!$I$27,0,10*ROW('Water Data'!I122)))</f>
        <v/>
      </c>
      <c r="CI128" s="400" t="str">
        <f ca="1">+IF(OFFSET('Water Data'!$I$28,0,10*ROW('Water Data'!I122))="","",OFFSET('Water Data'!$I$28,0,10*ROW('Water Data'!I122)))</f>
        <v/>
      </c>
      <c r="CJ128" s="400" t="str">
        <f ca="1">+IF(OFFSET('Water Data'!$I$29,0,10*ROW('Water Data'!I122))="","",OFFSET('Water Data'!$I$29,0,10*ROW('Water Data'!I122)))</f>
        <v/>
      </c>
      <c r="CK128" s="400" t="str">
        <f ca="1">+IF(OFFSET('Sanitation Data'!$D$28,0,10*ROW('Sanitation Data'!D122))="","",OFFSET('Sanitation Data'!$D$28,0,10*ROW('Sanitation Data'!D122)))</f>
        <v/>
      </c>
      <c r="CL128" s="400" t="str">
        <f ca="1">+IF(OFFSET('Sanitation Data'!$D$29,0,10*ROW('Sanitation Data'!D122))="","",OFFSET('Sanitation Data'!$D$29,0,10*ROW('Sanitation Data'!D122)))</f>
        <v/>
      </c>
      <c r="CM128" s="400" t="str">
        <f ca="1">+IF(OFFSET('Sanitation Data'!$D$30,0,10*ROW('Sanitation Data'!D122))="","",OFFSET('Sanitation Data'!$D$30,0,10*ROW('Sanitation Data'!D122)))</f>
        <v/>
      </c>
      <c r="CN128" s="400" t="str">
        <f ca="1">+IF(OFFSET('Sanitation Data'!$D$31,0,10*ROW('Sanitation Data'!D122))="","",OFFSET('Sanitation Data'!$D$31,0,10*ROW('Sanitation Data'!D122)))</f>
        <v/>
      </c>
      <c r="CO128" s="400" t="str">
        <f ca="1">+IF(OFFSET('Sanitation Data'!$D$32,0,10*ROW('Sanitation Data'!D122))="","",OFFSET('Sanitation Data'!$D$32,0,10*ROW('Sanitation Data'!D122)))</f>
        <v/>
      </c>
      <c r="CP128" s="400" t="str">
        <f ca="1">+IF(OFFSET('Sanitation Data'!$E$28,0,10*ROW('Sanitation Data'!E122))="","",OFFSET('Sanitation Data'!$E$28,0,10*ROW('Sanitation Data'!E122)))</f>
        <v/>
      </c>
      <c r="CQ128" s="400" t="str">
        <f ca="1">+IF(OFFSET('Sanitation Data'!$E$29,0,10*ROW('Sanitation Data'!E122))="","",OFFSET('Sanitation Data'!$E$29,0,10*ROW('Sanitation Data'!E122)))</f>
        <v/>
      </c>
      <c r="CR128" s="400" t="str">
        <f ca="1">+IF(OFFSET('Sanitation Data'!$E$30,0,10*ROW('Sanitation Data'!E122))="","",OFFSET('Sanitation Data'!$E$30,0,10*ROW('Sanitation Data'!E122)))</f>
        <v/>
      </c>
      <c r="CS128" s="400" t="str">
        <f ca="1">+IF(OFFSET('Sanitation Data'!$E$31,0,10*ROW('Sanitation Data'!E122))="","",OFFSET('Sanitation Data'!$E$31,0,10*ROW('Sanitation Data'!E122)))</f>
        <v/>
      </c>
      <c r="CT128" s="400" t="str">
        <f ca="1">+IF(OFFSET('Sanitation Data'!$E$32,0,10*ROW('Sanitation Data'!E122))="","",OFFSET('Sanitation Data'!$E$32,0,10*ROW('Sanitation Data'!E122)))</f>
        <v/>
      </c>
      <c r="CU128" s="400" t="str">
        <f ca="1">+IF(OFFSET('Sanitation Data'!$F$28,0,10*ROW('Sanitation Data'!F122))="","",OFFSET('Sanitation Data'!$F$28,0,10*ROW('Sanitation Data'!F122)))</f>
        <v/>
      </c>
      <c r="CV128" s="400" t="str">
        <f ca="1">+IF(OFFSET('Sanitation Data'!$F$29,0,10*ROW('Sanitation Data'!F122))="","",OFFSET('Sanitation Data'!$F$29,0,10*ROW('Sanitation Data'!F122)))</f>
        <v/>
      </c>
      <c r="CW128" s="400" t="str">
        <f ca="1">+IF(OFFSET('Sanitation Data'!$F$30,0,10*ROW('Sanitation Data'!F122))="","",OFFSET('Sanitation Data'!$F$30,0,10*ROW('Sanitation Data'!F122)))</f>
        <v/>
      </c>
      <c r="CX128" s="400" t="str">
        <f ca="1">+IF(OFFSET('Sanitation Data'!$F$31,0,10*ROW('Sanitation Data'!F122))="","",OFFSET('Sanitation Data'!$F$31,0,10*ROW('Sanitation Data'!F122)))</f>
        <v/>
      </c>
      <c r="CY128" s="400" t="str">
        <f ca="1">+IF(OFFSET('Sanitation Data'!$F$32,0,10*ROW('Sanitation Data'!F122))="","",OFFSET('Sanitation Data'!$F$32,0,10*ROW('Sanitation Data'!F122)))</f>
        <v/>
      </c>
      <c r="CZ128" s="400" t="str">
        <f ca="1">+IF(OFFSET('Sanitation Data'!$G$28,0,10*ROW('Sanitation Data'!G122))="","",OFFSET('Sanitation Data'!$G$28,0,10*ROW('Sanitation Data'!G122)))</f>
        <v/>
      </c>
      <c r="DA128" s="400" t="str">
        <f ca="1">+IF(OFFSET('Sanitation Data'!$G$29,0,10*ROW('Sanitation Data'!G122))="","",OFFSET('Sanitation Data'!$G$29,0,10*ROW('Sanitation Data'!G122)))</f>
        <v/>
      </c>
      <c r="DB128" s="400" t="str">
        <f ca="1">+IF(OFFSET('Sanitation Data'!$G$30,0,10*ROW('Sanitation Data'!G122))="","",OFFSET('Sanitation Data'!$G$30,0,10*ROW('Sanitation Data'!G122)))</f>
        <v/>
      </c>
      <c r="DC128" s="400" t="str">
        <f ca="1">+IF(OFFSET('Sanitation Data'!$G$31,0,10*ROW('Sanitation Data'!G122))="","",OFFSET('Sanitation Data'!$G$31,0,10*ROW('Sanitation Data'!G122)))</f>
        <v/>
      </c>
      <c r="DD128" s="400" t="str">
        <f ca="1">+IF(OFFSET('Sanitation Data'!$G$32,0,10*ROW('Sanitation Data'!G122))="","",OFFSET('Sanitation Data'!$G$32,0,10*ROW('Sanitation Data'!G122)))</f>
        <v/>
      </c>
      <c r="DE128" s="400" t="str">
        <f ca="1">+IF(OFFSET('Sanitation Data'!$H$28,0,10*ROW('Sanitation Data'!H122))="","",OFFSET('Sanitation Data'!$H$28,0,10*ROW('Sanitation Data'!H122)))</f>
        <v/>
      </c>
      <c r="DF128" s="400" t="str">
        <f ca="1">+IF(OFFSET('Sanitation Data'!$H$29,0,10*ROW('Sanitation Data'!H122))="","",OFFSET('Sanitation Data'!$H$29,0,10*ROW('Sanitation Data'!H122)))</f>
        <v/>
      </c>
      <c r="DG128" s="400" t="str">
        <f ca="1">+IF(OFFSET('Sanitation Data'!$H$30,0,10*ROW('Sanitation Data'!H122))="","",OFFSET('Sanitation Data'!$H$30,0,10*ROW('Sanitation Data'!H122)))</f>
        <v/>
      </c>
      <c r="DH128" s="400" t="str">
        <f ca="1">+IF(OFFSET('Sanitation Data'!$H$31,0,10*ROW('Sanitation Data'!H122))="","",OFFSET('Sanitation Data'!$H$31,0,10*ROW('Sanitation Data'!H122)))</f>
        <v/>
      </c>
      <c r="DI128" s="400" t="str">
        <f ca="1">+IF(OFFSET('Sanitation Data'!$H$32,0,10*ROW('Sanitation Data'!H122))="","",OFFSET('Sanitation Data'!$H$32,0,10*ROW('Sanitation Data'!H122)))</f>
        <v/>
      </c>
      <c r="DJ128" s="400" t="str">
        <f ca="1">+IF(OFFSET('Sanitation Data'!$I$28,0,10*ROW('Sanitation Data'!I122))="","",OFFSET('Sanitation Data'!$I$28,0,10*ROW('Sanitation Data'!I122)))</f>
        <v/>
      </c>
      <c r="DK128" s="400" t="str">
        <f ca="1">+IF(OFFSET('Sanitation Data'!$I$29,0,10*ROW('Sanitation Data'!I122))="","",OFFSET('Sanitation Data'!$I$29,0,10*ROW('Sanitation Data'!I122)))</f>
        <v/>
      </c>
      <c r="DL128" s="400" t="str">
        <f ca="1">+IF(OFFSET('Sanitation Data'!$I$30,0,10*ROW('Sanitation Data'!I122))="","",OFFSET('Sanitation Data'!$I$30,0,10*ROW('Sanitation Data'!I122)))</f>
        <v/>
      </c>
      <c r="DM128" s="400" t="str">
        <f ca="1">+IF(OFFSET('Sanitation Data'!$I$31,0,10*ROW('Sanitation Data'!I122))="","",OFFSET('Sanitation Data'!$I$31,0,10*ROW('Sanitation Data'!I122)))</f>
        <v/>
      </c>
      <c r="DN128" s="400" t="str">
        <f ca="1">+IF(OFFSET('Sanitation Data'!$I$32,0,10*ROW('Sanitation Data'!I122))="","",OFFSET('Sanitation Data'!$I$32,0,10*ROW('Sanitation Data'!I122)))</f>
        <v/>
      </c>
      <c r="DO128" s="400" t="str">
        <f ca="1">+IF(OFFSET('Hygiene Data'!$D$11,0,10*ROW('Hygiene Data'!D122))="","",OFFSET('Hygiene Data'!$D$11,0,10*ROW('Hygiene Data'!D122)))</f>
        <v/>
      </c>
      <c r="DP128" s="400" t="str">
        <f ca="1">+IF(OFFSET('Hygiene Data'!$D$12,0,10*ROW('Hygiene Data'!D122))="","",OFFSET('Hygiene Data'!$D$12,0,10*ROW('Hygiene Data'!D122)))</f>
        <v/>
      </c>
      <c r="DQ128" s="400" t="str">
        <f ca="1">+IF(OFFSET('Hygiene Data'!$D$13,0,10*ROW('Hygiene Data'!D122))="","",OFFSET('Hygiene Data'!$D$13,0,10*ROW('Hygiene Data'!D122)))</f>
        <v/>
      </c>
      <c r="DR128" s="400" t="str">
        <f ca="1">+IF(OFFSET('Hygiene Data'!$E$11,0,10*ROW('Hygiene Data'!E122))="","",OFFSET('Hygiene Data'!$E$11,0,10*ROW('Hygiene Data'!E122)))</f>
        <v/>
      </c>
      <c r="DS128" s="400" t="str">
        <f ca="1">+IF(OFFSET('Hygiene Data'!$E$12,0,10*ROW('Hygiene Data'!E122))="","",OFFSET('Hygiene Data'!$E$12,0,10*ROW('Hygiene Data'!E122)))</f>
        <v/>
      </c>
      <c r="DT128" s="400" t="str">
        <f ca="1">+IF(OFFSET('Hygiene Data'!$E$13,0,10*ROW('Hygiene Data'!E122))="","",OFFSET('Hygiene Data'!$E$13,0,10*ROW('Hygiene Data'!E122)))</f>
        <v/>
      </c>
      <c r="DU128" s="400" t="str">
        <f ca="1">+IF(OFFSET('Hygiene Data'!$F$11,0,10*ROW('Hygiene Data'!F122))="","",OFFSET('Hygiene Data'!$F$11,0,10*ROW('Hygiene Data'!F122)))</f>
        <v/>
      </c>
      <c r="DV128" s="400" t="str">
        <f ca="1">+IF(OFFSET('Hygiene Data'!$F$12,0,10*ROW('Hygiene Data'!F122))="","",OFFSET('Hygiene Data'!$F$12,0,10*ROW('Hygiene Data'!F122)))</f>
        <v/>
      </c>
      <c r="DW128" s="400" t="str">
        <f ca="1">+IF(OFFSET('Hygiene Data'!$F$13,0,10*ROW('Hygiene Data'!F122))="","",OFFSET('Hygiene Data'!$F$13,0,10*ROW('Hygiene Data'!F122)))</f>
        <v/>
      </c>
      <c r="DX128" s="400" t="str">
        <f ca="1">+IF(OFFSET('Hygiene Data'!$G$11,0,10*ROW('Hygiene Data'!G122))="","",OFFSET('Hygiene Data'!$G$11,0,10*ROW('Hygiene Data'!G122)))</f>
        <v/>
      </c>
      <c r="DY128" s="400" t="str">
        <f ca="1">+IF(OFFSET('Hygiene Data'!$G$12,0,10*ROW('Hygiene Data'!G122))="","",OFFSET('Hygiene Data'!$G$12,0,10*ROW('Hygiene Data'!G122)))</f>
        <v/>
      </c>
      <c r="DZ128" s="400" t="str">
        <f ca="1">+IF(OFFSET('Hygiene Data'!$G$13,0,10*ROW('Hygiene Data'!G122))="","",OFFSET('Hygiene Data'!$G$13,0,10*ROW('Hygiene Data'!G122)))</f>
        <v/>
      </c>
      <c r="EA128" s="400" t="str">
        <f ca="1">+IF(OFFSET('Hygiene Data'!$H$11,0,10*ROW('Hygiene Data'!H122))="","",OFFSET('Hygiene Data'!$H$11,0,10*ROW('Hygiene Data'!H122)))</f>
        <v/>
      </c>
      <c r="EB128" s="400" t="str">
        <f ca="1">+IF(OFFSET('Hygiene Data'!$H$12,0,10*ROW('Hygiene Data'!H122))="","",OFFSET('Hygiene Data'!$H$12,0,10*ROW('Hygiene Data'!H122)))</f>
        <v/>
      </c>
      <c r="EC128" s="400" t="str">
        <f ca="1">+IF(OFFSET('Hygiene Data'!$H$13,0,10*ROW('Hygiene Data'!H122))="","",OFFSET('Hygiene Data'!$H$13,0,10*ROW('Hygiene Data'!H122)))</f>
        <v/>
      </c>
      <c r="ED128" s="400" t="str">
        <f ca="1">+IF(OFFSET('Hygiene Data'!$I$11,0,10*ROW('Hygiene Data'!I122))="","",OFFSET('Hygiene Data'!$I$11,0,10*ROW('Hygiene Data'!I122)))</f>
        <v/>
      </c>
      <c r="EE128" s="400" t="str">
        <f ca="1">+IF(OFFSET('Hygiene Data'!$I$12,0,10*ROW('Hygiene Data'!I122))="","",OFFSET('Hygiene Data'!$I$12,0,10*ROW('Hygiene Data'!I122)))</f>
        <v/>
      </c>
      <c r="EF128" s="400" t="str">
        <f ca="1">+IF(OFFSET('Hygiene Data'!$I$13,0,10*ROW('Hygiene Data'!I122))="","",OFFSET('Hygiene Data'!$I$13,0,10*ROW('Hygiene Data'!I122)))</f>
        <v/>
      </c>
    </row>
    <row r="129" spans="1:136" x14ac:dyDescent="0.25">
      <c r="A129" s="509" t="str">
        <f ca="1">+IF(OFFSET('Water Data'!$B$2,0,10*ROW('Water Data'!E123))="","",OFFSET('Water Data'!$B$2,0,10*ROW('Water Data'!E123)))</f>
        <v/>
      </c>
      <c r="B129" s="50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36" t="str">
        <f t="shared" ca="1" si="1"/>
        <v/>
      </c>
      <c r="D129" s="53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3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3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3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3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3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3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3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3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3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3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3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3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3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3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3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3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3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3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3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3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3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3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3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3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3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3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3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3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3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3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3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3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3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3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3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3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3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3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3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3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3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3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3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3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3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3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3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3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1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3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3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3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3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3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3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3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3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3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3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3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3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3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3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3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3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400" t="str">
        <f ca="1">+IF(OFFSET('Water Data'!$D$27,0,10*ROW('Water Data'!D123))="","",OFFSET('Water Data'!$D$27,0,10*ROW('Water Data'!D123)))</f>
        <v/>
      </c>
      <c r="BT129" s="400" t="str">
        <f ca="1">+IF(OFFSET('Water Data'!$D$28,0,10*ROW('Water Data'!D123))="","",OFFSET('Water Data'!$D$28,0,10*ROW('Water Data'!D123)))</f>
        <v/>
      </c>
      <c r="BU129" s="400" t="str">
        <f ca="1">+IF(OFFSET('Water Data'!$D$29,0,10*ROW('Water Data'!D123))="","",OFFSET('Water Data'!$D$29,0,10*ROW('Water Data'!D123)))</f>
        <v/>
      </c>
      <c r="BV129" s="400" t="str">
        <f ca="1">+IF(OFFSET('Water Data'!$E$27,0,10*ROW('Water Data'!E123))="","",OFFSET('Water Data'!$E$27,0,10*ROW('Water Data'!E123)))</f>
        <v/>
      </c>
      <c r="BW129" s="400" t="str">
        <f ca="1">+IF(OFFSET('Water Data'!$E$28,0,10*ROW('Water Data'!E123))="","",OFFSET('Water Data'!$E$28,0,10*ROW('Water Data'!E123)))</f>
        <v/>
      </c>
      <c r="BX129" s="400" t="str">
        <f ca="1">+IF(OFFSET('Water Data'!$E$29,0,10*ROW('Water Data'!E123))="","",OFFSET('Water Data'!$E$29,0,10*ROW('Water Data'!E123)))</f>
        <v/>
      </c>
      <c r="BY129" s="400" t="str">
        <f ca="1">+IF(OFFSET('Water Data'!$F$27,0,10*ROW('Water Data'!F123))="","",OFFSET('Water Data'!$F$27,0,10*ROW('Water Data'!F123)))</f>
        <v/>
      </c>
      <c r="BZ129" s="400" t="str">
        <f ca="1">+IF(OFFSET('Water Data'!$F$28,0,10*ROW('Water Data'!F123))="","",OFFSET('Water Data'!$F$28,0,10*ROW('Water Data'!F123)))</f>
        <v/>
      </c>
      <c r="CA129" s="400" t="str">
        <f ca="1">+IF(OFFSET('Water Data'!$F$29,0,10*ROW('Water Data'!F123))="","",OFFSET('Water Data'!$F$29,0,10*ROW('Water Data'!F123)))</f>
        <v/>
      </c>
      <c r="CB129" s="400" t="str">
        <f ca="1">+IF(OFFSET('Water Data'!$G$27,0,10*ROW('Water Data'!G123))="","",OFFSET('Water Data'!$G$27,0,10*ROW('Water Data'!G123)))</f>
        <v/>
      </c>
      <c r="CC129" s="400" t="str">
        <f ca="1">+IF(OFFSET('Water Data'!$G$28,0,10*ROW('Water Data'!G123))="","",OFFSET('Water Data'!$G$28,0,10*ROW('Water Data'!G123)))</f>
        <v/>
      </c>
      <c r="CD129" s="400" t="str">
        <f ca="1">+IF(OFFSET('Water Data'!$G$29,0,10*ROW('Water Data'!G123))="","",OFFSET('Water Data'!$G$29,0,10*ROW('Water Data'!G123)))</f>
        <v/>
      </c>
      <c r="CE129" s="400" t="str">
        <f ca="1">+IF(OFFSET('Water Data'!$H$27,0,10*ROW('Water Data'!H123))="","",OFFSET('Water Data'!$H$27,0,10*ROW('Water Data'!H123)))</f>
        <v/>
      </c>
      <c r="CF129" s="400" t="str">
        <f ca="1">+IF(OFFSET('Water Data'!$H$28,0,10*ROW('Water Data'!H123))="","",OFFSET('Water Data'!$H$28,0,10*ROW('Water Data'!H123)))</f>
        <v/>
      </c>
      <c r="CG129" s="400" t="str">
        <f ca="1">+IF(OFFSET('Water Data'!$H$29,0,10*ROW('Water Data'!H123))="","",OFFSET('Water Data'!$H$29,0,10*ROW('Water Data'!H123)))</f>
        <v/>
      </c>
      <c r="CH129" s="400" t="str">
        <f ca="1">+IF(OFFSET('Water Data'!$I$27,0,10*ROW('Water Data'!I123))="","",OFFSET('Water Data'!$I$27,0,10*ROW('Water Data'!I123)))</f>
        <v/>
      </c>
      <c r="CI129" s="400" t="str">
        <f ca="1">+IF(OFFSET('Water Data'!$I$28,0,10*ROW('Water Data'!I123))="","",OFFSET('Water Data'!$I$28,0,10*ROW('Water Data'!I123)))</f>
        <v/>
      </c>
      <c r="CJ129" s="400" t="str">
        <f ca="1">+IF(OFFSET('Water Data'!$I$29,0,10*ROW('Water Data'!I123))="","",OFFSET('Water Data'!$I$29,0,10*ROW('Water Data'!I123)))</f>
        <v/>
      </c>
      <c r="CK129" s="400" t="str">
        <f ca="1">+IF(OFFSET('Sanitation Data'!$D$28,0,10*ROW('Sanitation Data'!D123))="","",OFFSET('Sanitation Data'!$D$28,0,10*ROW('Sanitation Data'!D123)))</f>
        <v/>
      </c>
      <c r="CL129" s="400" t="str">
        <f ca="1">+IF(OFFSET('Sanitation Data'!$D$29,0,10*ROW('Sanitation Data'!D123))="","",OFFSET('Sanitation Data'!$D$29,0,10*ROW('Sanitation Data'!D123)))</f>
        <v/>
      </c>
      <c r="CM129" s="400" t="str">
        <f ca="1">+IF(OFFSET('Sanitation Data'!$D$30,0,10*ROW('Sanitation Data'!D123))="","",OFFSET('Sanitation Data'!$D$30,0,10*ROW('Sanitation Data'!D123)))</f>
        <v/>
      </c>
      <c r="CN129" s="400" t="str">
        <f ca="1">+IF(OFFSET('Sanitation Data'!$D$31,0,10*ROW('Sanitation Data'!D123))="","",OFFSET('Sanitation Data'!$D$31,0,10*ROW('Sanitation Data'!D123)))</f>
        <v/>
      </c>
      <c r="CO129" s="400" t="str">
        <f ca="1">+IF(OFFSET('Sanitation Data'!$D$32,0,10*ROW('Sanitation Data'!D123))="","",OFFSET('Sanitation Data'!$D$32,0,10*ROW('Sanitation Data'!D123)))</f>
        <v/>
      </c>
      <c r="CP129" s="400" t="str">
        <f ca="1">+IF(OFFSET('Sanitation Data'!$E$28,0,10*ROW('Sanitation Data'!E123))="","",OFFSET('Sanitation Data'!$E$28,0,10*ROW('Sanitation Data'!E123)))</f>
        <v/>
      </c>
      <c r="CQ129" s="400" t="str">
        <f ca="1">+IF(OFFSET('Sanitation Data'!$E$29,0,10*ROW('Sanitation Data'!E123))="","",OFFSET('Sanitation Data'!$E$29,0,10*ROW('Sanitation Data'!E123)))</f>
        <v/>
      </c>
      <c r="CR129" s="400" t="str">
        <f ca="1">+IF(OFFSET('Sanitation Data'!$E$30,0,10*ROW('Sanitation Data'!E123))="","",OFFSET('Sanitation Data'!$E$30,0,10*ROW('Sanitation Data'!E123)))</f>
        <v/>
      </c>
      <c r="CS129" s="400" t="str">
        <f ca="1">+IF(OFFSET('Sanitation Data'!$E$31,0,10*ROW('Sanitation Data'!E123))="","",OFFSET('Sanitation Data'!$E$31,0,10*ROW('Sanitation Data'!E123)))</f>
        <v/>
      </c>
      <c r="CT129" s="400" t="str">
        <f ca="1">+IF(OFFSET('Sanitation Data'!$E$32,0,10*ROW('Sanitation Data'!E123))="","",OFFSET('Sanitation Data'!$E$32,0,10*ROW('Sanitation Data'!E123)))</f>
        <v/>
      </c>
      <c r="CU129" s="400" t="str">
        <f ca="1">+IF(OFFSET('Sanitation Data'!$F$28,0,10*ROW('Sanitation Data'!F123))="","",OFFSET('Sanitation Data'!$F$28,0,10*ROW('Sanitation Data'!F123)))</f>
        <v/>
      </c>
      <c r="CV129" s="400" t="str">
        <f ca="1">+IF(OFFSET('Sanitation Data'!$F$29,0,10*ROW('Sanitation Data'!F123))="","",OFFSET('Sanitation Data'!$F$29,0,10*ROW('Sanitation Data'!F123)))</f>
        <v/>
      </c>
      <c r="CW129" s="400" t="str">
        <f ca="1">+IF(OFFSET('Sanitation Data'!$F$30,0,10*ROW('Sanitation Data'!F123))="","",OFFSET('Sanitation Data'!$F$30,0,10*ROW('Sanitation Data'!F123)))</f>
        <v/>
      </c>
      <c r="CX129" s="400" t="str">
        <f ca="1">+IF(OFFSET('Sanitation Data'!$F$31,0,10*ROW('Sanitation Data'!F123))="","",OFFSET('Sanitation Data'!$F$31,0,10*ROW('Sanitation Data'!F123)))</f>
        <v/>
      </c>
      <c r="CY129" s="400" t="str">
        <f ca="1">+IF(OFFSET('Sanitation Data'!$F$32,0,10*ROW('Sanitation Data'!F123))="","",OFFSET('Sanitation Data'!$F$32,0,10*ROW('Sanitation Data'!F123)))</f>
        <v/>
      </c>
      <c r="CZ129" s="400" t="str">
        <f ca="1">+IF(OFFSET('Sanitation Data'!$G$28,0,10*ROW('Sanitation Data'!G123))="","",OFFSET('Sanitation Data'!$G$28,0,10*ROW('Sanitation Data'!G123)))</f>
        <v/>
      </c>
      <c r="DA129" s="400" t="str">
        <f ca="1">+IF(OFFSET('Sanitation Data'!$G$29,0,10*ROW('Sanitation Data'!G123))="","",OFFSET('Sanitation Data'!$G$29,0,10*ROW('Sanitation Data'!G123)))</f>
        <v/>
      </c>
      <c r="DB129" s="400" t="str">
        <f ca="1">+IF(OFFSET('Sanitation Data'!$G$30,0,10*ROW('Sanitation Data'!G123))="","",OFFSET('Sanitation Data'!$G$30,0,10*ROW('Sanitation Data'!G123)))</f>
        <v/>
      </c>
      <c r="DC129" s="400" t="str">
        <f ca="1">+IF(OFFSET('Sanitation Data'!$G$31,0,10*ROW('Sanitation Data'!G123))="","",OFFSET('Sanitation Data'!$G$31,0,10*ROW('Sanitation Data'!G123)))</f>
        <v/>
      </c>
      <c r="DD129" s="400" t="str">
        <f ca="1">+IF(OFFSET('Sanitation Data'!$G$32,0,10*ROW('Sanitation Data'!G123))="","",OFFSET('Sanitation Data'!$G$32,0,10*ROW('Sanitation Data'!G123)))</f>
        <v/>
      </c>
      <c r="DE129" s="400" t="str">
        <f ca="1">+IF(OFFSET('Sanitation Data'!$H$28,0,10*ROW('Sanitation Data'!H123))="","",OFFSET('Sanitation Data'!$H$28,0,10*ROW('Sanitation Data'!H123)))</f>
        <v/>
      </c>
      <c r="DF129" s="400" t="str">
        <f ca="1">+IF(OFFSET('Sanitation Data'!$H$29,0,10*ROW('Sanitation Data'!H123))="","",OFFSET('Sanitation Data'!$H$29,0,10*ROW('Sanitation Data'!H123)))</f>
        <v/>
      </c>
      <c r="DG129" s="400" t="str">
        <f ca="1">+IF(OFFSET('Sanitation Data'!$H$30,0,10*ROW('Sanitation Data'!H123))="","",OFFSET('Sanitation Data'!$H$30,0,10*ROW('Sanitation Data'!H123)))</f>
        <v/>
      </c>
      <c r="DH129" s="400" t="str">
        <f ca="1">+IF(OFFSET('Sanitation Data'!$H$31,0,10*ROW('Sanitation Data'!H123))="","",OFFSET('Sanitation Data'!$H$31,0,10*ROW('Sanitation Data'!H123)))</f>
        <v/>
      </c>
      <c r="DI129" s="400" t="str">
        <f ca="1">+IF(OFFSET('Sanitation Data'!$H$32,0,10*ROW('Sanitation Data'!H123))="","",OFFSET('Sanitation Data'!$H$32,0,10*ROW('Sanitation Data'!H123)))</f>
        <v/>
      </c>
      <c r="DJ129" s="400" t="str">
        <f ca="1">+IF(OFFSET('Sanitation Data'!$I$28,0,10*ROW('Sanitation Data'!I123))="","",OFFSET('Sanitation Data'!$I$28,0,10*ROW('Sanitation Data'!I123)))</f>
        <v/>
      </c>
      <c r="DK129" s="400" t="str">
        <f ca="1">+IF(OFFSET('Sanitation Data'!$I$29,0,10*ROW('Sanitation Data'!I123))="","",OFFSET('Sanitation Data'!$I$29,0,10*ROW('Sanitation Data'!I123)))</f>
        <v/>
      </c>
      <c r="DL129" s="400" t="str">
        <f ca="1">+IF(OFFSET('Sanitation Data'!$I$30,0,10*ROW('Sanitation Data'!I123))="","",OFFSET('Sanitation Data'!$I$30,0,10*ROW('Sanitation Data'!I123)))</f>
        <v/>
      </c>
      <c r="DM129" s="400" t="str">
        <f ca="1">+IF(OFFSET('Sanitation Data'!$I$31,0,10*ROW('Sanitation Data'!I123))="","",OFFSET('Sanitation Data'!$I$31,0,10*ROW('Sanitation Data'!I123)))</f>
        <v/>
      </c>
      <c r="DN129" s="400" t="str">
        <f ca="1">+IF(OFFSET('Sanitation Data'!$I$32,0,10*ROW('Sanitation Data'!I123))="","",OFFSET('Sanitation Data'!$I$32,0,10*ROW('Sanitation Data'!I123)))</f>
        <v/>
      </c>
      <c r="DO129" s="400" t="str">
        <f ca="1">+IF(OFFSET('Hygiene Data'!$D$11,0,10*ROW('Hygiene Data'!D123))="","",OFFSET('Hygiene Data'!$D$11,0,10*ROW('Hygiene Data'!D123)))</f>
        <v/>
      </c>
      <c r="DP129" s="400" t="str">
        <f ca="1">+IF(OFFSET('Hygiene Data'!$D$12,0,10*ROW('Hygiene Data'!D123))="","",OFFSET('Hygiene Data'!$D$12,0,10*ROW('Hygiene Data'!D123)))</f>
        <v/>
      </c>
      <c r="DQ129" s="400" t="str">
        <f ca="1">+IF(OFFSET('Hygiene Data'!$D$13,0,10*ROW('Hygiene Data'!D123))="","",OFFSET('Hygiene Data'!$D$13,0,10*ROW('Hygiene Data'!D123)))</f>
        <v/>
      </c>
      <c r="DR129" s="400" t="str">
        <f ca="1">+IF(OFFSET('Hygiene Data'!$E$11,0,10*ROW('Hygiene Data'!E123))="","",OFFSET('Hygiene Data'!$E$11,0,10*ROW('Hygiene Data'!E123)))</f>
        <v/>
      </c>
      <c r="DS129" s="400" t="str">
        <f ca="1">+IF(OFFSET('Hygiene Data'!$E$12,0,10*ROW('Hygiene Data'!E123))="","",OFFSET('Hygiene Data'!$E$12,0,10*ROW('Hygiene Data'!E123)))</f>
        <v/>
      </c>
      <c r="DT129" s="400" t="str">
        <f ca="1">+IF(OFFSET('Hygiene Data'!$E$13,0,10*ROW('Hygiene Data'!E123))="","",OFFSET('Hygiene Data'!$E$13,0,10*ROW('Hygiene Data'!E123)))</f>
        <v/>
      </c>
      <c r="DU129" s="400" t="str">
        <f ca="1">+IF(OFFSET('Hygiene Data'!$F$11,0,10*ROW('Hygiene Data'!F123))="","",OFFSET('Hygiene Data'!$F$11,0,10*ROW('Hygiene Data'!F123)))</f>
        <v/>
      </c>
      <c r="DV129" s="400" t="str">
        <f ca="1">+IF(OFFSET('Hygiene Data'!$F$12,0,10*ROW('Hygiene Data'!F123))="","",OFFSET('Hygiene Data'!$F$12,0,10*ROW('Hygiene Data'!F123)))</f>
        <v/>
      </c>
      <c r="DW129" s="400" t="str">
        <f ca="1">+IF(OFFSET('Hygiene Data'!$F$13,0,10*ROW('Hygiene Data'!F123))="","",OFFSET('Hygiene Data'!$F$13,0,10*ROW('Hygiene Data'!F123)))</f>
        <v/>
      </c>
      <c r="DX129" s="400" t="str">
        <f ca="1">+IF(OFFSET('Hygiene Data'!$G$11,0,10*ROW('Hygiene Data'!G123))="","",OFFSET('Hygiene Data'!$G$11,0,10*ROW('Hygiene Data'!G123)))</f>
        <v/>
      </c>
      <c r="DY129" s="400" t="str">
        <f ca="1">+IF(OFFSET('Hygiene Data'!$G$12,0,10*ROW('Hygiene Data'!G123))="","",OFFSET('Hygiene Data'!$G$12,0,10*ROW('Hygiene Data'!G123)))</f>
        <v/>
      </c>
      <c r="DZ129" s="400" t="str">
        <f ca="1">+IF(OFFSET('Hygiene Data'!$G$13,0,10*ROW('Hygiene Data'!G123))="","",OFFSET('Hygiene Data'!$G$13,0,10*ROW('Hygiene Data'!G123)))</f>
        <v/>
      </c>
      <c r="EA129" s="400" t="str">
        <f ca="1">+IF(OFFSET('Hygiene Data'!$H$11,0,10*ROW('Hygiene Data'!H123))="","",OFFSET('Hygiene Data'!$H$11,0,10*ROW('Hygiene Data'!H123)))</f>
        <v/>
      </c>
      <c r="EB129" s="400" t="str">
        <f ca="1">+IF(OFFSET('Hygiene Data'!$H$12,0,10*ROW('Hygiene Data'!H123))="","",OFFSET('Hygiene Data'!$H$12,0,10*ROW('Hygiene Data'!H123)))</f>
        <v/>
      </c>
      <c r="EC129" s="400" t="str">
        <f ca="1">+IF(OFFSET('Hygiene Data'!$H$13,0,10*ROW('Hygiene Data'!H123))="","",OFFSET('Hygiene Data'!$H$13,0,10*ROW('Hygiene Data'!H123)))</f>
        <v/>
      </c>
      <c r="ED129" s="400" t="str">
        <f ca="1">+IF(OFFSET('Hygiene Data'!$I$11,0,10*ROW('Hygiene Data'!I123))="","",OFFSET('Hygiene Data'!$I$11,0,10*ROW('Hygiene Data'!I123)))</f>
        <v/>
      </c>
      <c r="EE129" s="400" t="str">
        <f ca="1">+IF(OFFSET('Hygiene Data'!$I$12,0,10*ROW('Hygiene Data'!I123))="","",OFFSET('Hygiene Data'!$I$12,0,10*ROW('Hygiene Data'!I123)))</f>
        <v/>
      </c>
      <c r="EF129" s="400" t="str">
        <f ca="1">+IF(OFFSET('Hygiene Data'!$I$13,0,10*ROW('Hygiene Data'!I123))="","",OFFSET('Hygiene Data'!$I$13,0,10*ROW('Hygiene Data'!I123)))</f>
        <v/>
      </c>
    </row>
    <row r="130" spans="1:136" x14ac:dyDescent="0.25">
      <c r="A130" s="509" t="str">
        <f ca="1">+IF(OFFSET('Water Data'!$B$2,0,10*ROW('Water Data'!E124))="","",OFFSET('Water Data'!$B$2,0,10*ROW('Water Data'!E124)))</f>
        <v/>
      </c>
      <c r="B130" s="50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36" t="str">
        <f t="shared" ca="1" si="1"/>
        <v/>
      </c>
      <c r="D130" s="53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3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3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3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3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3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3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3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3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3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3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3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3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3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3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3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3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3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3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3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3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3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3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3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3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3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3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3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3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3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3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3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3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3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3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3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3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3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3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3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3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3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3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3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3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3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3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3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3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1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3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3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3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3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3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3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3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3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3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3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3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3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3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3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3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3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400" t="str">
        <f ca="1">+IF(OFFSET('Water Data'!$D$27,0,10*ROW('Water Data'!D124))="","",OFFSET('Water Data'!$D$27,0,10*ROW('Water Data'!D124)))</f>
        <v/>
      </c>
      <c r="BT130" s="400" t="str">
        <f ca="1">+IF(OFFSET('Water Data'!$D$28,0,10*ROW('Water Data'!D124))="","",OFFSET('Water Data'!$D$28,0,10*ROW('Water Data'!D124)))</f>
        <v/>
      </c>
      <c r="BU130" s="400" t="str">
        <f ca="1">+IF(OFFSET('Water Data'!$D$29,0,10*ROW('Water Data'!D124))="","",OFFSET('Water Data'!$D$29,0,10*ROW('Water Data'!D124)))</f>
        <v/>
      </c>
      <c r="BV130" s="400" t="str">
        <f ca="1">+IF(OFFSET('Water Data'!$E$27,0,10*ROW('Water Data'!E124))="","",OFFSET('Water Data'!$E$27,0,10*ROW('Water Data'!E124)))</f>
        <v/>
      </c>
      <c r="BW130" s="400" t="str">
        <f ca="1">+IF(OFFSET('Water Data'!$E$28,0,10*ROW('Water Data'!E124))="","",OFFSET('Water Data'!$E$28,0,10*ROW('Water Data'!E124)))</f>
        <v/>
      </c>
      <c r="BX130" s="400" t="str">
        <f ca="1">+IF(OFFSET('Water Data'!$E$29,0,10*ROW('Water Data'!E124))="","",OFFSET('Water Data'!$E$29,0,10*ROW('Water Data'!E124)))</f>
        <v/>
      </c>
      <c r="BY130" s="400" t="str">
        <f ca="1">+IF(OFFSET('Water Data'!$F$27,0,10*ROW('Water Data'!F124))="","",OFFSET('Water Data'!$F$27,0,10*ROW('Water Data'!F124)))</f>
        <v/>
      </c>
      <c r="BZ130" s="400" t="str">
        <f ca="1">+IF(OFFSET('Water Data'!$F$28,0,10*ROW('Water Data'!F124))="","",OFFSET('Water Data'!$F$28,0,10*ROW('Water Data'!F124)))</f>
        <v/>
      </c>
      <c r="CA130" s="400" t="str">
        <f ca="1">+IF(OFFSET('Water Data'!$F$29,0,10*ROW('Water Data'!F124))="","",OFFSET('Water Data'!$F$29,0,10*ROW('Water Data'!F124)))</f>
        <v/>
      </c>
      <c r="CB130" s="400" t="str">
        <f ca="1">+IF(OFFSET('Water Data'!$G$27,0,10*ROW('Water Data'!G124))="","",OFFSET('Water Data'!$G$27,0,10*ROW('Water Data'!G124)))</f>
        <v/>
      </c>
      <c r="CC130" s="400" t="str">
        <f ca="1">+IF(OFFSET('Water Data'!$G$28,0,10*ROW('Water Data'!G124))="","",OFFSET('Water Data'!$G$28,0,10*ROW('Water Data'!G124)))</f>
        <v/>
      </c>
      <c r="CD130" s="400" t="str">
        <f ca="1">+IF(OFFSET('Water Data'!$G$29,0,10*ROW('Water Data'!G124))="","",OFFSET('Water Data'!$G$29,0,10*ROW('Water Data'!G124)))</f>
        <v/>
      </c>
      <c r="CE130" s="400" t="str">
        <f ca="1">+IF(OFFSET('Water Data'!$H$27,0,10*ROW('Water Data'!H124))="","",OFFSET('Water Data'!$H$27,0,10*ROW('Water Data'!H124)))</f>
        <v/>
      </c>
      <c r="CF130" s="400" t="str">
        <f ca="1">+IF(OFFSET('Water Data'!$H$28,0,10*ROW('Water Data'!H124))="","",OFFSET('Water Data'!$H$28,0,10*ROW('Water Data'!H124)))</f>
        <v/>
      </c>
      <c r="CG130" s="400" t="str">
        <f ca="1">+IF(OFFSET('Water Data'!$H$29,0,10*ROW('Water Data'!H124))="","",OFFSET('Water Data'!$H$29,0,10*ROW('Water Data'!H124)))</f>
        <v/>
      </c>
      <c r="CH130" s="400" t="str">
        <f ca="1">+IF(OFFSET('Water Data'!$I$27,0,10*ROW('Water Data'!I124))="","",OFFSET('Water Data'!$I$27,0,10*ROW('Water Data'!I124)))</f>
        <v/>
      </c>
      <c r="CI130" s="400" t="str">
        <f ca="1">+IF(OFFSET('Water Data'!$I$28,0,10*ROW('Water Data'!I124))="","",OFFSET('Water Data'!$I$28,0,10*ROW('Water Data'!I124)))</f>
        <v/>
      </c>
      <c r="CJ130" s="400" t="str">
        <f ca="1">+IF(OFFSET('Water Data'!$I$29,0,10*ROW('Water Data'!I124))="","",OFFSET('Water Data'!$I$29,0,10*ROW('Water Data'!I124)))</f>
        <v/>
      </c>
      <c r="CK130" s="400" t="str">
        <f ca="1">+IF(OFFSET('Sanitation Data'!$D$28,0,10*ROW('Sanitation Data'!D124))="","",OFFSET('Sanitation Data'!$D$28,0,10*ROW('Sanitation Data'!D124)))</f>
        <v/>
      </c>
      <c r="CL130" s="400" t="str">
        <f ca="1">+IF(OFFSET('Sanitation Data'!$D$29,0,10*ROW('Sanitation Data'!D124))="","",OFFSET('Sanitation Data'!$D$29,0,10*ROW('Sanitation Data'!D124)))</f>
        <v/>
      </c>
      <c r="CM130" s="400" t="str">
        <f ca="1">+IF(OFFSET('Sanitation Data'!$D$30,0,10*ROW('Sanitation Data'!D124))="","",OFFSET('Sanitation Data'!$D$30,0,10*ROW('Sanitation Data'!D124)))</f>
        <v/>
      </c>
      <c r="CN130" s="400" t="str">
        <f ca="1">+IF(OFFSET('Sanitation Data'!$D$31,0,10*ROW('Sanitation Data'!D124))="","",OFFSET('Sanitation Data'!$D$31,0,10*ROW('Sanitation Data'!D124)))</f>
        <v/>
      </c>
      <c r="CO130" s="400" t="str">
        <f ca="1">+IF(OFFSET('Sanitation Data'!$D$32,0,10*ROW('Sanitation Data'!D124))="","",OFFSET('Sanitation Data'!$D$32,0,10*ROW('Sanitation Data'!D124)))</f>
        <v/>
      </c>
      <c r="CP130" s="400" t="str">
        <f ca="1">+IF(OFFSET('Sanitation Data'!$E$28,0,10*ROW('Sanitation Data'!E124))="","",OFFSET('Sanitation Data'!$E$28,0,10*ROW('Sanitation Data'!E124)))</f>
        <v/>
      </c>
      <c r="CQ130" s="400" t="str">
        <f ca="1">+IF(OFFSET('Sanitation Data'!$E$29,0,10*ROW('Sanitation Data'!E124))="","",OFFSET('Sanitation Data'!$E$29,0,10*ROW('Sanitation Data'!E124)))</f>
        <v/>
      </c>
      <c r="CR130" s="400" t="str">
        <f ca="1">+IF(OFFSET('Sanitation Data'!$E$30,0,10*ROW('Sanitation Data'!E124))="","",OFFSET('Sanitation Data'!$E$30,0,10*ROW('Sanitation Data'!E124)))</f>
        <v/>
      </c>
      <c r="CS130" s="400" t="str">
        <f ca="1">+IF(OFFSET('Sanitation Data'!$E$31,0,10*ROW('Sanitation Data'!E124))="","",OFFSET('Sanitation Data'!$E$31,0,10*ROW('Sanitation Data'!E124)))</f>
        <v/>
      </c>
      <c r="CT130" s="400" t="str">
        <f ca="1">+IF(OFFSET('Sanitation Data'!$E$32,0,10*ROW('Sanitation Data'!E124))="","",OFFSET('Sanitation Data'!$E$32,0,10*ROW('Sanitation Data'!E124)))</f>
        <v/>
      </c>
      <c r="CU130" s="400" t="str">
        <f ca="1">+IF(OFFSET('Sanitation Data'!$F$28,0,10*ROW('Sanitation Data'!F124))="","",OFFSET('Sanitation Data'!$F$28,0,10*ROW('Sanitation Data'!F124)))</f>
        <v/>
      </c>
      <c r="CV130" s="400" t="str">
        <f ca="1">+IF(OFFSET('Sanitation Data'!$F$29,0,10*ROW('Sanitation Data'!F124))="","",OFFSET('Sanitation Data'!$F$29,0,10*ROW('Sanitation Data'!F124)))</f>
        <v/>
      </c>
      <c r="CW130" s="400" t="str">
        <f ca="1">+IF(OFFSET('Sanitation Data'!$F$30,0,10*ROW('Sanitation Data'!F124))="","",OFFSET('Sanitation Data'!$F$30,0,10*ROW('Sanitation Data'!F124)))</f>
        <v/>
      </c>
      <c r="CX130" s="400" t="str">
        <f ca="1">+IF(OFFSET('Sanitation Data'!$F$31,0,10*ROW('Sanitation Data'!F124))="","",OFFSET('Sanitation Data'!$F$31,0,10*ROW('Sanitation Data'!F124)))</f>
        <v/>
      </c>
      <c r="CY130" s="400" t="str">
        <f ca="1">+IF(OFFSET('Sanitation Data'!$F$32,0,10*ROW('Sanitation Data'!F124))="","",OFFSET('Sanitation Data'!$F$32,0,10*ROW('Sanitation Data'!F124)))</f>
        <v/>
      </c>
      <c r="CZ130" s="400" t="str">
        <f ca="1">+IF(OFFSET('Sanitation Data'!$G$28,0,10*ROW('Sanitation Data'!G124))="","",OFFSET('Sanitation Data'!$G$28,0,10*ROW('Sanitation Data'!G124)))</f>
        <v/>
      </c>
      <c r="DA130" s="400" t="str">
        <f ca="1">+IF(OFFSET('Sanitation Data'!$G$29,0,10*ROW('Sanitation Data'!G124))="","",OFFSET('Sanitation Data'!$G$29,0,10*ROW('Sanitation Data'!G124)))</f>
        <v/>
      </c>
      <c r="DB130" s="400" t="str">
        <f ca="1">+IF(OFFSET('Sanitation Data'!$G$30,0,10*ROW('Sanitation Data'!G124))="","",OFFSET('Sanitation Data'!$G$30,0,10*ROW('Sanitation Data'!G124)))</f>
        <v/>
      </c>
      <c r="DC130" s="400" t="str">
        <f ca="1">+IF(OFFSET('Sanitation Data'!$G$31,0,10*ROW('Sanitation Data'!G124))="","",OFFSET('Sanitation Data'!$G$31,0,10*ROW('Sanitation Data'!G124)))</f>
        <v/>
      </c>
      <c r="DD130" s="400" t="str">
        <f ca="1">+IF(OFFSET('Sanitation Data'!$G$32,0,10*ROW('Sanitation Data'!G124))="","",OFFSET('Sanitation Data'!$G$32,0,10*ROW('Sanitation Data'!G124)))</f>
        <v/>
      </c>
      <c r="DE130" s="400" t="str">
        <f ca="1">+IF(OFFSET('Sanitation Data'!$H$28,0,10*ROW('Sanitation Data'!H124))="","",OFFSET('Sanitation Data'!$H$28,0,10*ROW('Sanitation Data'!H124)))</f>
        <v/>
      </c>
      <c r="DF130" s="400" t="str">
        <f ca="1">+IF(OFFSET('Sanitation Data'!$H$29,0,10*ROW('Sanitation Data'!H124))="","",OFFSET('Sanitation Data'!$H$29,0,10*ROW('Sanitation Data'!H124)))</f>
        <v/>
      </c>
      <c r="DG130" s="400" t="str">
        <f ca="1">+IF(OFFSET('Sanitation Data'!$H$30,0,10*ROW('Sanitation Data'!H124))="","",OFFSET('Sanitation Data'!$H$30,0,10*ROW('Sanitation Data'!H124)))</f>
        <v/>
      </c>
      <c r="DH130" s="400" t="str">
        <f ca="1">+IF(OFFSET('Sanitation Data'!$H$31,0,10*ROW('Sanitation Data'!H124))="","",OFFSET('Sanitation Data'!$H$31,0,10*ROW('Sanitation Data'!H124)))</f>
        <v/>
      </c>
      <c r="DI130" s="400" t="str">
        <f ca="1">+IF(OFFSET('Sanitation Data'!$H$32,0,10*ROW('Sanitation Data'!H124))="","",OFFSET('Sanitation Data'!$H$32,0,10*ROW('Sanitation Data'!H124)))</f>
        <v/>
      </c>
      <c r="DJ130" s="400" t="str">
        <f ca="1">+IF(OFFSET('Sanitation Data'!$I$28,0,10*ROW('Sanitation Data'!I124))="","",OFFSET('Sanitation Data'!$I$28,0,10*ROW('Sanitation Data'!I124)))</f>
        <v/>
      </c>
      <c r="DK130" s="400" t="str">
        <f ca="1">+IF(OFFSET('Sanitation Data'!$I$29,0,10*ROW('Sanitation Data'!I124))="","",OFFSET('Sanitation Data'!$I$29,0,10*ROW('Sanitation Data'!I124)))</f>
        <v/>
      </c>
      <c r="DL130" s="400" t="str">
        <f ca="1">+IF(OFFSET('Sanitation Data'!$I$30,0,10*ROW('Sanitation Data'!I124))="","",OFFSET('Sanitation Data'!$I$30,0,10*ROW('Sanitation Data'!I124)))</f>
        <v/>
      </c>
      <c r="DM130" s="400" t="str">
        <f ca="1">+IF(OFFSET('Sanitation Data'!$I$31,0,10*ROW('Sanitation Data'!I124))="","",OFFSET('Sanitation Data'!$I$31,0,10*ROW('Sanitation Data'!I124)))</f>
        <v/>
      </c>
      <c r="DN130" s="400" t="str">
        <f ca="1">+IF(OFFSET('Sanitation Data'!$I$32,0,10*ROW('Sanitation Data'!I124))="","",OFFSET('Sanitation Data'!$I$32,0,10*ROW('Sanitation Data'!I124)))</f>
        <v/>
      </c>
      <c r="DO130" s="400" t="str">
        <f ca="1">+IF(OFFSET('Hygiene Data'!$D$11,0,10*ROW('Hygiene Data'!D124))="","",OFFSET('Hygiene Data'!$D$11,0,10*ROW('Hygiene Data'!D124)))</f>
        <v/>
      </c>
      <c r="DP130" s="400" t="str">
        <f ca="1">+IF(OFFSET('Hygiene Data'!$D$12,0,10*ROW('Hygiene Data'!D124))="","",OFFSET('Hygiene Data'!$D$12,0,10*ROW('Hygiene Data'!D124)))</f>
        <v/>
      </c>
      <c r="DQ130" s="400" t="str">
        <f ca="1">+IF(OFFSET('Hygiene Data'!$D$13,0,10*ROW('Hygiene Data'!D124))="","",OFFSET('Hygiene Data'!$D$13,0,10*ROW('Hygiene Data'!D124)))</f>
        <v/>
      </c>
      <c r="DR130" s="400" t="str">
        <f ca="1">+IF(OFFSET('Hygiene Data'!$E$11,0,10*ROW('Hygiene Data'!E124))="","",OFFSET('Hygiene Data'!$E$11,0,10*ROW('Hygiene Data'!E124)))</f>
        <v/>
      </c>
      <c r="DS130" s="400" t="str">
        <f ca="1">+IF(OFFSET('Hygiene Data'!$E$12,0,10*ROW('Hygiene Data'!E124))="","",OFFSET('Hygiene Data'!$E$12,0,10*ROW('Hygiene Data'!E124)))</f>
        <v/>
      </c>
      <c r="DT130" s="400" t="str">
        <f ca="1">+IF(OFFSET('Hygiene Data'!$E$13,0,10*ROW('Hygiene Data'!E124))="","",OFFSET('Hygiene Data'!$E$13,0,10*ROW('Hygiene Data'!E124)))</f>
        <v/>
      </c>
      <c r="DU130" s="400" t="str">
        <f ca="1">+IF(OFFSET('Hygiene Data'!$F$11,0,10*ROW('Hygiene Data'!F124))="","",OFFSET('Hygiene Data'!$F$11,0,10*ROW('Hygiene Data'!F124)))</f>
        <v/>
      </c>
      <c r="DV130" s="400" t="str">
        <f ca="1">+IF(OFFSET('Hygiene Data'!$F$12,0,10*ROW('Hygiene Data'!F124))="","",OFFSET('Hygiene Data'!$F$12,0,10*ROW('Hygiene Data'!F124)))</f>
        <v/>
      </c>
      <c r="DW130" s="400" t="str">
        <f ca="1">+IF(OFFSET('Hygiene Data'!$F$13,0,10*ROW('Hygiene Data'!F124))="","",OFFSET('Hygiene Data'!$F$13,0,10*ROW('Hygiene Data'!F124)))</f>
        <v/>
      </c>
      <c r="DX130" s="400" t="str">
        <f ca="1">+IF(OFFSET('Hygiene Data'!$G$11,0,10*ROW('Hygiene Data'!G124))="","",OFFSET('Hygiene Data'!$G$11,0,10*ROW('Hygiene Data'!G124)))</f>
        <v/>
      </c>
      <c r="DY130" s="400" t="str">
        <f ca="1">+IF(OFFSET('Hygiene Data'!$G$12,0,10*ROW('Hygiene Data'!G124))="","",OFFSET('Hygiene Data'!$G$12,0,10*ROW('Hygiene Data'!G124)))</f>
        <v/>
      </c>
      <c r="DZ130" s="400" t="str">
        <f ca="1">+IF(OFFSET('Hygiene Data'!$G$13,0,10*ROW('Hygiene Data'!G124))="","",OFFSET('Hygiene Data'!$G$13,0,10*ROW('Hygiene Data'!G124)))</f>
        <v/>
      </c>
      <c r="EA130" s="400" t="str">
        <f ca="1">+IF(OFFSET('Hygiene Data'!$H$11,0,10*ROW('Hygiene Data'!H124))="","",OFFSET('Hygiene Data'!$H$11,0,10*ROW('Hygiene Data'!H124)))</f>
        <v/>
      </c>
      <c r="EB130" s="400" t="str">
        <f ca="1">+IF(OFFSET('Hygiene Data'!$H$12,0,10*ROW('Hygiene Data'!H124))="","",OFFSET('Hygiene Data'!$H$12,0,10*ROW('Hygiene Data'!H124)))</f>
        <v/>
      </c>
      <c r="EC130" s="400" t="str">
        <f ca="1">+IF(OFFSET('Hygiene Data'!$H$13,0,10*ROW('Hygiene Data'!H124))="","",OFFSET('Hygiene Data'!$H$13,0,10*ROW('Hygiene Data'!H124)))</f>
        <v/>
      </c>
      <c r="ED130" s="400" t="str">
        <f ca="1">+IF(OFFSET('Hygiene Data'!$I$11,0,10*ROW('Hygiene Data'!I124))="","",OFFSET('Hygiene Data'!$I$11,0,10*ROW('Hygiene Data'!I124)))</f>
        <v/>
      </c>
      <c r="EE130" s="400" t="str">
        <f ca="1">+IF(OFFSET('Hygiene Data'!$I$12,0,10*ROW('Hygiene Data'!I124))="","",OFFSET('Hygiene Data'!$I$12,0,10*ROW('Hygiene Data'!I124)))</f>
        <v/>
      </c>
      <c r="EF130" s="400" t="str">
        <f ca="1">+IF(OFFSET('Hygiene Data'!$I$13,0,10*ROW('Hygiene Data'!I124))="","",OFFSET('Hygiene Data'!$I$13,0,10*ROW('Hygiene Data'!I124)))</f>
        <v/>
      </c>
    </row>
    <row r="131" spans="1:136" x14ac:dyDescent="0.25">
      <c r="A131" s="509" t="str">
        <f ca="1">+IF(OFFSET('Water Data'!$B$2,0,10*ROW('Water Data'!E125))="","",OFFSET('Water Data'!$B$2,0,10*ROW('Water Data'!E125)))</f>
        <v/>
      </c>
      <c r="B131" s="50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36" t="str">
        <f t="shared" ca="1" si="1"/>
        <v/>
      </c>
      <c r="D131" s="53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3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3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3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3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3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3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3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3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3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3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3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3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3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3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3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3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3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3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3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3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3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3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3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3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3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3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3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3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3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3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3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3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3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3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3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3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3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3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3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3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3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3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3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3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3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3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3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3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1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3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3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3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3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3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3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3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3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3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3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3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3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3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3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3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3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400" t="str">
        <f ca="1">+IF(OFFSET('Water Data'!$D$27,0,10*ROW('Water Data'!D125))="","",OFFSET('Water Data'!$D$27,0,10*ROW('Water Data'!D125)))</f>
        <v/>
      </c>
      <c r="BT131" s="400" t="str">
        <f ca="1">+IF(OFFSET('Water Data'!$D$28,0,10*ROW('Water Data'!D125))="","",OFFSET('Water Data'!$D$28,0,10*ROW('Water Data'!D125)))</f>
        <v/>
      </c>
      <c r="BU131" s="400" t="str">
        <f ca="1">+IF(OFFSET('Water Data'!$D$29,0,10*ROW('Water Data'!D125))="","",OFFSET('Water Data'!$D$29,0,10*ROW('Water Data'!D125)))</f>
        <v/>
      </c>
      <c r="BV131" s="400" t="str">
        <f ca="1">+IF(OFFSET('Water Data'!$E$27,0,10*ROW('Water Data'!E125))="","",OFFSET('Water Data'!$E$27,0,10*ROW('Water Data'!E125)))</f>
        <v/>
      </c>
      <c r="BW131" s="400" t="str">
        <f ca="1">+IF(OFFSET('Water Data'!$E$28,0,10*ROW('Water Data'!E125))="","",OFFSET('Water Data'!$E$28,0,10*ROW('Water Data'!E125)))</f>
        <v/>
      </c>
      <c r="BX131" s="400" t="str">
        <f ca="1">+IF(OFFSET('Water Data'!$E$29,0,10*ROW('Water Data'!E125))="","",OFFSET('Water Data'!$E$29,0,10*ROW('Water Data'!E125)))</f>
        <v/>
      </c>
      <c r="BY131" s="400" t="str">
        <f ca="1">+IF(OFFSET('Water Data'!$F$27,0,10*ROW('Water Data'!F125))="","",OFFSET('Water Data'!$F$27,0,10*ROW('Water Data'!F125)))</f>
        <v/>
      </c>
      <c r="BZ131" s="400" t="str">
        <f ca="1">+IF(OFFSET('Water Data'!$F$28,0,10*ROW('Water Data'!F125))="","",OFFSET('Water Data'!$F$28,0,10*ROW('Water Data'!F125)))</f>
        <v/>
      </c>
      <c r="CA131" s="400" t="str">
        <f ca="1">+IF(OFFSET('Water Data'!$F$29,0,10*ROW('Water Data'!F125))="","",OFFSET('Water Data'!$F$29,0,10*ROW('Water Data'!F125)))</f>
        <v/>
      </c>
      <c r="CB131" s="400" t="str">
        <f ca="1">+IF(OFFSET('Water Data'!$G$27,0,10*ROW('Water Data'!G125))="","",OFFSET('Water Data'!$G$27,0,10*ROW('Water Data'!G125)))</f>
        <v/>
      </c>
      <c r="CC131" s="400" t="str">
        <f ca="1">+IF(OFFSET('Water Data'!$G$28,0,10*ROW('Water Data'!G125))="","",OFFSET('Water Data'!$G$28,0,10*ROW('Water Data'!G125)))</f>
        <v/>
      </c>
      <c r="CD131" s="400" t="str">
        <f ca="1">+IF(OFFSET('Water Data'!$G$29,0,10*ROW('Water Data'!G125))="","",OFFSET('Water Data'!$G$29,0,10*ROW('Water Data'!G125)))</f>
        <v/>
      </c>
      <c r="CE131" s="400" t="str">
        <f ca="1">+IF(OFFSET('Water Data'!$H$27,0,10*ROW('Water Data'!H125))="","",OFFSET('Water Data'!$H$27,0,10*ROW('Water Data'!H125)))</f>
        <v/>
      </c>
      <c r="CF131" s="400" t="str">
        <f ca="1">+IF(OFFSET('Water Data'!$H$28,0,10*ROW('Water Data'!H125))="","",OFFSET('Water Data'!$H$28,0,10*ROW('Water Data'!H125)))</f>
        <v/>
      </c>
      <c r="CG131" s="400" t="str">
        <f ca="1">+IF(OFFSET('Water Data'!$H$29,0,10*ROW('Water Data'!H125))="","",OFFSET('Water Data'!$H$29,0,10*ROW('Water Data'!H125)))</f>
        <v/>
      </c>
      <c r="CH131" s="400" t="str">
        <f ca="1">+IF(OFFSET('Water Data'!$I$27,0,10*ROW('Water Data'!I125))="","",OFFSET('Water Data'!$I$27,0,10*ROW('Water Data'!I125)))</f>
        <v/>
      </c>
      <c r="CI131" s="400" t="str">
        <f ca="1">+IF(OFFSET('Water Data'!$I$28,0,10*ROW('Water Data'!I125))="","",OFFSET('Water Data'!$I$28,0,10*ROW('Water Data'!I125)))</f>
        <v/>
      </c>
      <c r="CJ131" s="400" t="str">
        <f ca="1">+IF(OFFSET('Water Data'!$I$29,0,10*ROW('Water Data'!I125))="","",OFFSET('Water Data'!$I$29,0,10*ROW('Water Data'!I125)))</f>
        <v/>
      </c>
      <c r="CK131" s="400" t="str">
        <f ca="1">+IF(OFFSET('Sanitation Data'!$D$28,0,10*ROW('Sanitation Data'!D125))="","",OFFSET('Sanitation Data'!$D$28,0,10*ROW('Sanitation Data'!D125)))</f>
        <v/>
      </c>
      <c r="CL131" s="400" t="str">
        <f ca="1">+IF(OFFSET('Sanitation Data'!$D$29,0,10*ROW('Sanitation Data'!D125))="","",OFFSET('Sanitation Data'!$D$29,0,10*ROW('Sanitation Data'!D125)))</f>
        <v/>
      </c>
      <c r="CM131" s="400" t="str">
        <f ca="1">+IF(OFFSET('Sanitation Data'!$D$30,0,10*ROW('Sanitation Data'!D125))="","",OFFSET('Sanitation Data'!$D$30,0,10*ROW('Sanitation Data'!D125)))</f>
        <v/>
      </c>
      <c r="CN131" s="400" t="str">
        <f ca="1">+IF(OFFSET('Sanitation Data'!$D$31,0,10*ROW('Sanitation Data'!D125))="","",OFFSET('Sanitation Data'!$D$31,0,10*ROW('Sanitation Data'!D125)))</f>
        <v/>
      </c>
      <c r="CO131" s="400" t="str">
        <f ca="1">+IF(OFFSET('Sanitation Data'!$D$32,0,10*ROW('Sanitation Data'!D125))="","",OFFSET('Sanitation Data'!$D$32,0,10*ROW('Sanitation Data'!D125)))</f>
        <v/>
      </c>
      <c r="CP131" s="400" t="str">
        <f ca="1">+IF(OFFSET('Sanitation Data'!$E$28,0,10*ROW('Sanitation Data'!E125))="","",OFFSET('Sanitation Data'!$E$28,0,10*ROW('Sanitation Data'!E125)))</f>
        <v/>
      </c>
      <c r="CQ131" s="400" t="str">
        <f ca="1">+IF(OFFSET('Sanitation Data'!$E$29,0,10*ROW('Sanitation Data'!E125))="","",OFFSET('Sanitation Data'!$E$29,0,10*ROW('Sanitation Data'!E125)))</f>
        <v/>
      </c>
      <c r="CR131" s="400" t="str">
        <f ca="1">+IF(OFFSET('Sanitation Data'!$E$30,0,10*ROW('Sanitation Data'!E125))="","",OFFSET('Sanitation Data'!$E$30,0,10*ROW('Sanitation Data'!E125)))</f>
        <v/>
      </c>
      <c r="CS131" s="400" t="str">
        <f ca="1">+IF(OFFSET('Sanitation Data'!$E$31,0,10*ROW('Sanitation Data'!E125))="","",OFFSET('Sanitation Data'!$E$31,0,10*ROW('Sanitation Data'!E125)))</f>
        <v/>
      </c>
      <c r="CT131" s="400" t="str">
        <f ca="1">+IF(OFFSET('Sanitation Data'!$E$32,0,10*ROW('Sanitation Data'!E125))="","",OFFSET('Sanitation Data'!$E$32,0,10*ROW('Sanitation Data'!E125)))</f>
        <v/>
      </c>
      <c r="CU131" s="400" t="str">
        <f ca="1">+IF(OFFSET('Sanitation Data'!$F$28,0,10*ROW('Sanitation Data'!F125))="","",OFFSET('Sanitation Data'!$F$28,0,10*ROW('Sanitation Data'!F125)))</f>
        <v/>
      </c>
      <c r="CV131" s="400" t="str">
        <f ca="1">+IF(OFFSET('Sanitation Data'!$F$29,0,10*ROW('Sanitation Data'!F125))="","",OFFSET('Sanitation Data'!$F$29,0,10*ROW('Sanitation Data'!F125)))</f>
        <v/>
      </c>
      <c r="CW131" s="400" t="str">
        <f ca="1">+IF(OFFSET('Sanitation Data'!$F$30,0,10*ROW('Sanitation Data'!F125))="","",OFFSET('Sanitation Data'!$F$30,0,10*ROW('Sanitation Data'!F125)))</f>
        <v/>
      </c>
      <c r="CX131" s="400" t="str">
        <f ca="1">+IF(OFFSET('Sanitation Data'!$F$31,0,10*ROW('Sanitation Data'!F125))="","",OFFSET('Sanitation Data'!$F$31,0,10*ROW('Sanitation Data'!F125)))</f>
        <v/>
      </c>
      <c r="CY131" s="400" t="str">
        <f ca="1">+IF(OFFSET('Sanitation Data'!$F$32,0,10*ROW('Sanitation Data'!F125))="","",OFFSET('Sanitation Data'!$F$32,0,10*ROW('Sanitation Data'!F125)))</f>
        <v/>
      </c>
      <c r="CZ131" s="400" t="str">
        <f ca="1">+IF(OFFSET('Sanitation Data'!$G$28,0,10*ROW('Sanitation Data'!G125))="","",OFFSET('Sanitation Data'!$G$28,0,10*ROW('Sanitation Data'!G125)))</f>
        <v/>
      </c>
      <c r="DA131" s="400" t="str">
        <f ca="1">+IF(OFFSET('Sanitation Data'!$G$29,0,10*ROW('Sanitation Data'!G125))="","",OFFSET('Sanitation Data'!$G$29,0,10*ROW('Sanitation Data'!G125)))</f>
        <v/>
      </c>
      <c r="DB131" s="400" t="str">
        <f ca="1">+IF(OFFSET('Sanitation Data'!$G$30,0,10*ROW('Sanitation Data'!G125))="","",OFFSET('Sanitation Data'!$G$30,0,10*ROW('Sanitation Data'!G125)))</f>
        <v/>
      </c>
      <c r="DC131" s="400" t="str">
        <f ca="1">+IF(OFFSET('Sanitation Data'!$G$31,0,10*ROW('Sanitation Data'!G125))="","",OFFSET('Sanitation Data'!$G$31,0,10*ROW('Sanitation Data'!G125)))</f>
        <v/>
      </c>
      <c r="DD131" s="400" t="str">
        <f ca="1">+IF(OFFSET('Sanitation Data'!$G$32,0,10*ROW('Sanitation Data'!G125))="","",OFFSET('Sanitation Data'!$G$32,0,10*ROW('Sanitation Data'!G125)))</f>
        <v/>
      </c>
      <c r="DE131" s="400" t="str">
        <f ca="1">+IF(OFFSET('Sanitation Data'!$H$28,0,10*ROW('Sanitation Data'!H125))="","",OFFSET('Sanitation Data'!$H$28,0,10*ROW('Sanitation Data'!H125)))</f>
        <v/>
      </c>
      <c r="DF131" s="400" t="str">
        <f ca="1">+IF(OFFSET('Sanitation Data'!$H$29,0,10*ROW('Sanitation Data'!H125))="","",OFFSET('Sanitation Data'!$H$29,0,10*ROW('Sanitation Data'!H125)))</f>
        <v/>
      </c>
      <c r="DG131" s="400" t="str">
        <f ca="1">+IF(OFFSET('Sanitation Data'!$H$30,0,10*ROW('Sanitation Data'!H125))="","",OFFSET('Sanitation Data'!$H$30,0,10*ROW('Sanitation Data'!H125)))</f>
        <v/>
      </c>
      <c r="DH131" s="400" t="str">
        <f ca="1">+IF(OFFSET('Sanitation Data'!$H$31,0,10*ROW('Sanitation Data'!H125))="","",OFFSET('Sanitation Data'!$H$31,0,10*ROW('Sanitation Data'!H125)))</f>
        <v/>
      </c>
      <c r="DI131" s="400" t="str">
        <f ca="1">+IF(OFFSET('Sanitation Data'!$H$32,0,10*ROW('Sanitation Data'!H125))="","",OFFSET('Sanitation Data'!$H$32,0,10*ROW('Sanitation Data'!H125)))</f>
        <v/>
      </c>
      <c r="DJ131" s="400" t="str">
        <f ca="1">+IF(OFFSET('Sanitation Data'!$I$28,0,10*ROW('Sanitation Data'!I125))="","",OFFSET('Sanitation Data'!$I$28,0,10*ROW('Sanitation Data'!I125)))</f>
        <v/>
      </c>
      <c r="DK131" s="400" t="str">
        <f ca="1">+IF(OFFSET('Sanitation Data'!$I$29,0,10*ROW('Sanitation Data'!I125))="","",OFFSET('Sanitation Data'!$I$29,0,10*ROW('Sanitation Data'!I125)))</f>
        <v/>
      </c>
      <c r="DL131" s="400" t="str">
        <f ca="1">+IF(OFFSET('Sanitation Data'!$I$30,0,10*ROW('Sanitation Data'!I125))="","",OFFSET('Sanitation Data'!$I$30,0,10*ROW('Sanitation Data'!I125)))</f>
        <v/>
      </c>
      <c r="DM131" s="400" t="str">
        <f ca="1">+IF(OFFSET('Sanitation Data'!$I$31,0,10*ROW('Sanitation Data'!I125))="","",OFFSET('Sanitation Data'!$I$31,0,10*ROW('Sanitation Data'!I125)))</f>
        <v/>
      </c>
      <c r="DN131" s="400" t="str">
        <f ca="1">+IF(OFFSET('Sanitation Data'!$I$32,0,10*ROW('Sanitation Data'!I125))="","",OFFSET('Sanitation Data'!$I$32,0,10*ROW('Sanitation Data'!I125)))</f>
        <v/>
      </c>
      <c r="DO131" s="400" t="str">
        <f ca="1">+IF(OFFSET('Hygiene Data'!$D$11,0,10*ROW('Hygiene Data'!D125))="","",OFFSET('Hygiene Data'!$D$11,0,10*ROW('Hygiene Data'!D125)))</f>
        <v/>
      </c>
      <c r="DP131" s="400" t="str">
        <f ca="1">+IF(OFFSET('Hygiene Data'!$D$12,0,10*ROW('Hygiene Data'!D125))="","",OFFSET('Hygiene Data'!$D$12,0,10*ROW('Hygiene Data'!D125)))</f>
        <v/>
      </c>
      <c r="DQ131" s="400" t="str">
        <f ca="1">+IF(OFFSET('Hygiene Data'!$D$13,0,10*ROW('Hygiene Data'!D125))="","",OFFSET('Hygiene Data'!$D$13,0,10*ROW('Hygiene Data'!D125)))</f>
        <v/>
      </c>
      <c r="DR131" s="400" t="str">
        <f ca="1">+IF(OFFSET('Hygiene Data'!$E$11,0,10*ROW('Hygiene Data'!E125))="","",OFFSET('Hygiene Data'!$E$11,0,10*ROW('Hygiene Data'!E125)))</f>
        <v/>
      </c>
      <c r="DS131" s="400" t="str">
        <f ca="1">+IF(OFFSET('Hygiene Data'!$E$12,0,10*ROW('Hygiene Data'!E125))="","",OFFSET('Hygiene Data'!$E$12,0,10*ROW('Hygiene Data'!E125)))</f>
        <v/>
      </c>
      <c r="DT131" s="400" t="str">
        <f ca="1">+IF(OFFSET('Hygiene Data'!$E$13,0,10*ROW('Hygiene Data'!E125))="","",OFFSET('Hygiene Data'!$E$13,0,10*ROW('Hygiene Data'!E125)))</f>
        <v/>
      </c>
      <c r="DU131" s="400" t="str">
        <f ca="1">+IF(OFFSET('Hygiene Data'!$F$11,0,10*ROW('Hygiene Data'!F125))="","",OFFSET('Hygiene Data'!$F$11,0,10*ROW('Hygiene Data'!F125)))</f>
        <v/>
      </c>
      <c r="DV131" s="400" t="str">
        <f ca="1">+IF(OFFSET('Hygiene Data'!$F$12,0,10*ROW('Hygiene Data'!F125))="","",OFFSET('Hygiene Data'!$F$12,0,10*ROW('Hygiene Data'!F125)))</f>
        <v/>
      </c>
      <c r="DW131" s="400" t="str">
        <f ca="1">+IF(OFFSET('Hygiene Data'!$F$13,0,10*ROW('Hygiene Data'!F125))="","",OFFSET('Hygiene Data'!$F$13,0,10*ROW('Hygiene Data'!F125)))</f>
        <v/>
      </c>
      <c r="DX131" s="400" t="str">
        <f ca="1">+IF(OFFSET('Hygiene Data'!$G$11,0,10*ROW('Hygiene Data'!G125))="","",OFFSET('Hygiene Data'!$G$11,0,10*ROW('Hygiene Data'!G125)))</f>
        <v/>
      </c>
      <c r="DY131" s="400" t="str">
        <f ca="1">+IF(OFFSET('Hygiene Data'!$G$12,0,10*ROW('Hygiene Data'!G125))="","",OFFSET('Hygiene Data'!$G$12,0,10*ROW('Hygiene Data'!G125)))</f>
        <v/>
      </c>
      <c r="DZ131" s="400" t="str">
        <f ca="1">+IF(OFFSET('Hygiene Data'!$G$13,0,10*ROW('Hygiene Data'!G125))="","",OFFSET('Hygiene Data'!$G$13,0,10*ROW('Hygiene Data'!G125)))</f>
        <v/>
      </c>
      <c r="EA131" s="400" t="str">
        <f ca="1">+IF(OFFSET('Hygiene Data'!$H$11,0,10*ROW('Hygiene Data'!H125))="","",OFFSET('Hygiene Data'!$H$11,0,10*ROW('Hygiene Data'!H125)))</f>
        <v/>
      </c>
      <c r="EB131" s="400" t="str">
        <f ca="1">+IF(OFFSET('Hygiene Data'!$H$12,0,10*ROW('Hygiene Data'!H125))="","",OFFSET('Hygiene Data'!$H$12,0,10*ROW('Hygiene Data'!H125)))</f>
        <v/>
      </c>
      <c r="EC131" s="400" t="str">
        <f ca="1">+IF(OFFSET('Hygiene Data'!$H$13,0,10*ROW('Hygiene Data'!H125))="","",OFFSET('Hygiene Data'!$H$13,0,10*ROW('Hygiene Data'!H125)))</f>
        <v/>
      </c>
      <c r="ED131" s="400" t="str">
        <f ca="1">+IF(OFFSET('Hygiene Data'!$I$11,0,10*ROW('Hygiene Data'!I125))="","",OFFSET('Hygiene Data'!$I$11,0,10*ROW('Hygiene Data'!I125)))</f>
        <v/>
      </c>
      <c r="EE131" s="400" t="str">
        <f ca="1">+IF(OFFSET('Hygiene Data'!$I$12,0,10*ROW('Hygiene Data'!I125))="","",OFFSET('Hygiene Data'!$I$12,0,10*ROW('Hygiene Data'!I125)))</f>
        <v/>
      </c>
      <c r="EF131" s="400" t="str">
        <f ca="1">+IF(OFFSET('Hygiene Data'!$I$13,0,10*ROW('Hygiene Data'!I125))="","",OFFSET('Hygiene Data'!$I$13,0,10*ROW('Hygiene Data'!I125)))</f>
        <v/>
      </c>
    </row>
    <row r="132" spans="1:136" x14ac:dyDescent="0.25">
      <c r="A132" s="509" t="str">
        <f ca="1">+IF(OFFSET('Water Data'!$B$2,0,10*ROW('Water Data'!E126))="","",OFFSET('Water Data'!$B$2,0,10*ROW('Water Data'!E126)))</f>
        <v/>
      </c>
      <c r="B132" s="50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36" t="str">
        <f t="shared" ca="1" si="1"/>
        <v/>
      </c>
      <c r="D132" s="53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3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3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3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3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3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3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3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3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3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3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3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3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3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3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3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3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3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3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3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3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3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3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3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3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3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3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3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3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3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3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3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3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3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3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3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3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3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3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3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3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3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3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3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3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3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3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3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3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1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3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3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3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3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3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3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3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3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3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3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3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3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3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3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3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3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400" t="str">
        <f ca="1">+IF(OFFSET('Water Data'!$D$27,0,10*ROW('Water Data'!D126))="","",OFFSET('Water Data'!$D$27,0,10*ROW('Water Data'!D126)))</f>
        <v/>
      </c>
      <c r="BT132" s="400" t="str">
        <f ca="1">+IF(OFFSET('Water Data'!$D$28,0,10*ROW('Water Data'!D126))="","",OFFSET('Water Data'!$D$28,0,10*ROW('Water Data'!D126)))</f>
        <v/>
      </c>
      <c r="BU132" s="400" t="str">
        <f ca="1">+IF(OFFSET('Water Data'!$D$29,0,10*ROW('Water Data'!D126))="","",OFFSET('Water Data'!$D$29,0,10*ROW('Water Data'!D126)))</f>
        <v/>
      </c>
      <c r="BV132" s="400" t="str">
        <f ca="1">+IF(OFFSET('Water Data'!$E$27,0,10*ROW('Water Data'!E126))="","",OFFSET('Water Data'!$E$27,0,10*ROW('Water Data'!E126)))</f>
        <v/>
      </c>
      <c r="BW132" s="400" t="str">
        <f ca="1">+IF(OFFSET('Water Data'!$E$28,0,10*ROW('Water Data'!E126))="","",OFFSET('Water Data'!$E$28,0,10*ROW('Water Data'!E126)))</f>
        <v/>
      </c>
      <c r="BX132" s="400" t="str">
        <f ca="1">+IF(OFFSET('Water Data'!$E$29,0,10*ROW('Water Data'!E126))="","",OFFSET('Water Data'!$E$29,0,10*ROW('Water Data'!E126)))</f>
        <v/>
      </c>
      <c r="BY132" s="400" t="str">
        <f ca="1">+IF(OFFSET('Water Data'!$F$27,0,10*ROW('Water Data'!F126))="","",OFFSET('Water Data'!$F$27,0,10*ROW('Water Data'!F126)))</f>
        <v/>
      </c>
      <c r="BZ132" s="400" t="str">
        <f ca="1">+IF(OFFSET('Water Data'!$F$28,0,10*ROW('Water Data'!F126))="","",OFFSET('Water Data'!$F$28,0,10*ROW('Water Data'!F126)))</f>
        <v/>
      </c>
      <c r="CA132" s="400" t="str">
        <f ca="1">+IF(OFFSET('Water Data'!$F$29,0,10*ROW('Water Data'!F126))="","",OFFSET('Water Data'!$F$29,0,10*ROW('Water Data'!F126)))</f>
        <v/>
      </c>
      <c r="CB132" s="400" t="str">
        <f ca="1">+IF(OFFSET('Water Data'!$G$27,0,10*ROW('Water Data'!G126))="","",OFFSET('Water Data'!$G$27,0,10*ROW('Water Data'!G126)))</f>
        <v/>
      </c>
      <c r="CC132" s="400" t="str">
        <f ca="1">+IF(OFFSET('Water Data'!$G$28,0,10*ROW('Water Data'!G126))="","",OFFSET('Water Data'!$G$28,0,10*ROW('Water Data'!G126)))</f>
        <v/>
      </c>
      <c r="CD132" s="400" t="str">
        <f ca="1">+IF(OFFSET('Water Data'!$G$29,0,10*ROW('Water Data'!G126))="","",OFFSET('Water Data'!$G$29,0,10*ROW('Water Data'!G126)))</f>
        <v/>
      </c>
      <c r="CE132" s="400" t="str">
        <f ca="1">+IF(OFFSET('Water Data'!$H$27,0,10*ROW('Water Data'!H126))="","",OFFSET('Water Data'!$H$27,0,10*ROW('Water Data'!H126)))</f>
        <v/>
      </c>
      <c r="CF132" s="400" t="str">
        <f ca="1">+IF(OFFSET('Water Data'!$H$28,0,10*ROW('Water Data'!H126))="","",OFFSET('Water Data'!$H$28,0,10*ROW('Water Data'!H126)))</f>
        <v/>
      </c>
      <c r="CG132" s="400" t="str">
        <f ca="1">+IF(OFFSET('Water Data'!$H$29,0,10*ROW('Water Data'!H126))="","",OFFSET('Water Data'!$H$29,0,10*ROW('Water Data'!H126)))</f>
        <v/>
      </c>
      <c r="CH132" s="400" t="str">
        <f ca="1">+IF(OFFSET('Water Data'!$I$27,0,10*ROW('Water Data'!I126))="","",OFFSET('Water Data'!$I$27,0,10*ROW('Water Data'!I126)))</f>
        <v/>
      </c>
      <c r="CI132" s="400" t="str">
        <f ca="1">+IF(OFFSET('Water Data'!$I$28,0,10*ROW('Water Data'!I126))="","",OFFSET('Water Data'!$I$28,0,10*ROW('Water Data'!I126)))</f>
        <v/>
      </c>
      <c r="CJ132" s="400" t="str">
        <f ca="1">+IF(OFFSET('Water Data'!$I$29,0,10*ROW('Water Data'!I126))="","",OFFSET('Water Data'!$I$29,0,10*ROW('Water Data'!I126)))</f>
        <v/>
      </c>
      <c r="CK132" s="400" t="str">
        <f ca="1">+IF(OFFSET('Sanitation Data'!$D$28,0,10*ROW('Sanitation Data'!D126))="","",OFFSET('Sanitation Data'!$D$28,0,10*ROW('Sanitation Data'!D126)))</f>
        <v/>
      </c>
      <c r="CL132" s="400" t="str">
        <f ca="1">+IF(OFFSET('Sanitation Data'!$D$29,0,10*ROW('Sanitation Data'!D126))="","",OFFSET('Sanitation Data'!$D$29,0,10*ROW('Sanitation Data'!D126)))</f>
        <v/>
      </c>
      <c r="CM132" s="400" t="str">
        <f ca="1">+IF(OFFSET('Sanitation Data'!$D$30,0,10*ROW('Sanitation Data'!D126))="","",OFFSET('Sanitation Data'!$D$30,0,10*ROW('Sanitation Data'!D126)))</f>
        <v/>
      </c>
      <c r="CN132" s="400" t="str">
        <f ca="1">+IF(OFFSET('Sanitation Data'!$D$31,0,10*ROW('Sanitation Data'!D126))="","",OFFSET('Sanitation Data'!$D$31,0,10*ROW('Sanitation Data'!D126)))</f>
        <v/>
      </c>
      <c r="CO132" s="400" t="str">
        <f ca="1">+IF(OFFSET('Sanitation Data'!$D$32,0,10*ROW('Sanitation Data'!D126))="","",OFFSET('Sanitation Data'!$D$32,0,10*ROW('Sanitation Data'!D126)))</f>
        <v/>
      </c>
      <c r="CP132" s="400" t="str">
        <f ca="1">+IF(OFFSET('Sanitation Data'!$E$28,0,10*ROW('Sanitation Data'!E126))="","",OFFSET('Sanitation Data'!$E$28,0,10*ROW('Sanitation Data'!E126)))</f>
        <v/>
      </c>
      <c r="CQ132" s="400" t="str">
        <f ca="1">+IF(OFFSET('Sanitation Data'!$E$29,0,10*ROW('Sanitation Data'!E126))="","",OFFSET('Sanitation Data'!$E$29,0,10*ROW('Sanitation Data'!E126)))</f>
        <v/>
      </c>
      <c r="CR132" s="400" t="str">
        <f ca="1">+IF(OFFSET('Sanitation Data'!$E$30,0,10*ROW('Sanitation Data'!E126))="","",OFFSET('Sanitation Data'!$E$30,0,10*ROW('Sanitation Data'!E126)))</f>
        <v/>
      </c>
      <c r="CS132" s="400" t="str">
        <f ca="1">+IF(OFFSET('Sanitation Data'!$E$31,0,10*ROW('Sanitation Data'!E126))="","",OFFSET('Sanitation Data'!$E$31,0,10*ROW('Sanitation Data'!E126)))</f>
        <v/>
      </c>
      <c r="CT132" s="400" t="str">
        <f ca="1">+IF(OFFSET('Sanitation Data'!$E$32,0,10*ROW('Sanitation Data'!E126))="","",OFFSET('Sanitation Data'!$E$32,0,10*ROW('Sanitation Data'!E126)))</f>
        <v/>
      </c>
      <c r="CU132" s="400" t="str">
        <f ca="1">+IF(OFFSET('Sanitation Data'!$F$28,0,10*ROW('Sanitation Data'!F126))="","",OFFSET('Sanitation Data'!$F$28,0,10*ROW('Sanitation Data'!F126)))</f>
        <v/>
      </c>
      <c r="CV132" s="400" t="str">
        <f ca="1">+IF(OFFSET('Sanitation Data'!$F$29,0,10*ROW('Sanitation Data'!F126))="","",OFFSET('Sanitation Data'!$F$29,0,10*ROW('Sanitation Data'!F126)))</f>
        <v/>
      </c>
      <c r="CW132" s="400" t="str">
        <f ca="1">+IF(OFFSET('Sanitation Data'!$F$30,0,10*ROW('Sanitation Data'!F126))="","",OFFSET('Sanitation Data'!$F$30,0,10*ROW('Sanitation Data'!F126)))</f>
        <v/>
      </c>
      <c r="CX132" s="400" t="str">
        <f ca="1">+IF(OFFSET('Sanitation Data'!$F$31,0,10*ROW('Sanitation Data'!F126))="","",OFFSET('Sanitation Data'!$F$31,0,10*ROW('Sanitation Data'!F126)))</f>
        <v/>
      </c>
      <c r="CY132" s="400" t="str">
        <f ca="1">+IF(OFFSET('Sanitation Data'!$F$32,0,10*ROW('Sanitation Data'!F126))="","",OFFSET('Sanitation Data'!$F$32,0,10*ROW('Sanitation Data'!F126)))</f>
        <v/>
      </c>
      <c r="CZ132" s="400" t="str">
        <f ca="1">+IF(OFFSET('Sanitation Data'!$G$28,0,10*ROW('Sanitation Data'!G126))="","",OFFSET('Sanitation Data'!$G$28,0,10*ROW('Sanitation Data'!G126)))</f>
        <v/>
      </c>
      <c r="DA132" s="400" t="str">
        <f ca="1">+IF(OFFSET('Sanitation Data'!$G$29,0,10*ROW('Sanitation Data'!G126))="","",OFFSET('Sanitation Data'!$G$29,0,10*ROW('Sanitation Data'!G126)))</f>
        <v/>
      </c>
      <c r="DB132" s="400" t="str">
        <f ca="1">+IF(OFFSET('Sanitation Data'!$G$30,0,10*ROW('Sanitation Data'!G126))="","",OFFSET('Sanitation Data'!$G$30,0,10*ROW('Sanitation Data'!G126)))</f>
        <v/>
      </c>
      <c r="DC132" s="400" t="str">
        <f ca="1">+IF(OFFSET('Sanitation Data'!$G$31,0,10*ROW('Sanitation Data'!G126))="","",OFFSET('Sanitation Data'!$G$31,0,10*ROW('Sanitation Data'!G126)))</f>
        <v/>
      </c>
      <c r="DD132" s="400" t="str">
        <f ca="1">+IF(OFFSET('Sanitation Data'!$G$32,0,10*ROW('Sanitation Data'!G126))="","",OFFSET('Sanitation Data'!$G$32,0,10*ROW('Sanitation Data'!G126)))</f>
        <v/>
      </c>
      <c r="DE132" s="400" t="str">
        <f ca="1">+IF(OFFSET('Sanitation Data'!$H$28,0,10*ROW('Sanitation Data'!H126))="","",OFFSET('Sanitation Data'!$H$28,0,10*ROW('Sanitation Data'!H126)))</f>
        <v/>
      </c>
      <c r="DF132" s="400" t="str">
        <f ca="1">+IF(OFFSET('Sanitation Data'!$H$29,0,10*ROW('Sanitation Data'!H126))="","",OFFSET('Sanitation Data'!$H$29,0,10*ROW('Sanitation Data'!H126)))</f>
        <v/>
      </c>
      <c r="DG132" s="400" t="str">
        <f ca="1">+IF(OFFSET('Sanitation Data'!$H$30,0,10*ROW('Sanitation Data'!H126))="","",OFFSET('Sanitation Data'!$H$30,0,10*ROW('Sanitation Data'!H126)))</f>
        <v/>
      </c>
      <c r="DH132" s="400" t="str">
        <f ca="1">+IF(OFFSET('Sanitation Data'!$H$31,0,10*ROW('Sanitation Data'!H126))="","",OFFSET('Sanitation Data'!$H$31,0,10*ROW('Sanitation Data'!H126)))</f>
        <v/>
      </c>
      <c r="DI132" s="400" t="str">
        <f ca="1">+IF(OFFSET('Sanitation Data'!$H$32,0,10*ROW('Sanitation Data'!H126))="","",OFFSET('Sanitation Data'!$H$32,0,10*ROW('Sanitation Data'!H126)))</f>
        <v/>
      </c>
      <c r="DJ132" s="400" t="str">
        <f ca="1">+IF(OFFSET('Sanitation Data'!$I$28,0,10*ROW('Sanitation Data'!I126))="","",OFFSET('Sanitation Data'!$I$28,0,10*ROW('Sanitation Data'!I126)))</f>
        <v/>
      </c>
      <c r="DK132" s="400" t="str">
        <f ca="1">+IF(OFFSET('Sanitation Data'!$I$29,0,10*ROW('Sanitation Data'!I126))="","",OFFSET('Sanitation Data'!$I$29,0,10*ROW('Sanitation Data'!I126)))</f>
        <v/>
      </c>
      <c r="DL132" s="400" t="str">
        <f ca="1">+IF(OFFSET('Sanitation Data'!$I$30,0,10*ROW('Sanitation Data'!I126))="","",OFFSET('Sanitation Data'!$I$30,0,10*ROW('Sanitation Data'!I126)))</f>
        <v/>
      </c>
      <c r="DM132" s="400" t="str">
        <f ca="1">+IF(OFFSET('Sanitation Data'!$I$31,0,10*ROW('Sanitation Data'!I126))="","",OFFSET('Sanitation Data'!$I$31,0,10*ROW('Sanitation Data'!I126)))</f>
        <v/>
      </c>
      <c r="DN132" s="400" t="str">
        <f ca="1">+IF(OFFSET('Sanitation Data'!$I$32,0,10*ROW('Sanitation Data'!I126))="","",OFFSET('Sanitation Data'!$I$32,0,10*ROW('Sanitation Data'!I126)))</f>
        <v/>
      </c>
      <c r="DO132" s="400" t="str">
        <f ca="1">+IF(OFFSET('Hygiene Data'!$D$11,0,10*ROW('Hygiene Data'!D126))="","",OFFSET('Hygiene Data'!$D$11,0,10*ROW('Hygiene Data'!D126)))</f>
        <v/>
      </c>
      <c r="DP132" s="400" t="str">
        <f ca="1">+IF(OFFSET('Hygiene Data'!$D$12,0,10*ROW('Hygiene Data'!D126))="","",OFFSET('Hygiene Data'!$D$12,0,10*ROW('Hygiene Data'!D126)))</f>
        <v/>
      </c>
      <c r="DQ132" s="400" t="str">
        <f ca="1">+IF(OFFSET('Hygiene Data'!$D$13,0,10*ROW('Hygiene Data'!D126))="","",OFFSET('Hygiene Data'!$D$13,0,10*ROW('Hygiene Data'!D126)))</f>
        <v/>
      </c>
      <c r="DR132" s="400" t="str">
        <f ca="1">+IF(OFFSET('Hygiene Data'!$E$11,0,10*ROW('Hygiene Data'!E126))="","",OFFSET('Hygiene Data'!$E$11,0,10*ROW('Hygiene Data'!E126)))</f>
        <v/>
      </c>
      <c r="DS132" s="400" t="str">
        <f ca="1">+IF(OFFSET('Hygiene Data'!$E$12,0,10*ROW('Hygiene Data'!E126))="","",OFFSET('Hygiene Data'!$E$12,0,10*ROW('Hygiene Data'!E126)))</f>
        <v/>
      </c>
      <c r="DT132" s="400" t="str">
        <f ca="1">+IF(OFFSET('Hygiene Data'!$E$13,0,10*ROW('Hygiene Data'!E126))="","",OFFSET('Hygiene Data'!$E$13,0,10*ROW('Hygiene Data'!E126)))</f>
        <v/>
      </c>
      <c r="DU132" s="400" t="str">
        <f ca="1">+IF(OFFSET('Hygiene Data'!$F$11,0,10*ROW('Hygiene Data'!F126))="","",OFFSET('Hygiene Data'!$F$11,0,10*ROW('Hygiene Data'!F126)))</f>
        <v/>
      </c>
      <c r="DV132" s="400" t="str">
        <f ca="1">+IF(OFFSET('Hygiene Data'!$F$12,0,10*ROW('Hygiene Data'!F126))="","",OFFSET('Hygiene Data'!$F$12,0,10*ROW('Hygiene Data'!F126)))</f>
        <v/>
      </c>
      <c r="DW132" s="400" t="str">
        <f ca="1">+IF(OFFSET('Hygiene Data'!$F$13,0,10*ROW('Hygiene Data'!F126))="","",OFFSET('Hygiene Data'!$F$13,0,10*ROW('Hygiene Data'!F126)))</f>
        <v/>
      </c>
      <c r="DX132" s="400" t="str">
        <f ca="1">+IF(OFFSET('Hygiene Data'!$G$11,0,10*ROW('Hygiene Data'!G126))="","",OFFSET('Hygiene Data'!$G$11,0,10*ROW('Hygiene Data'!G126)))</f>
        <v/>
      </c>
      <c r="DY132" s="400" t="str">
        <f ca="1">+IF(OFFSET('Hygiene Data'!$G$12,0,10*ROW('Hygiene Data'!G126))="","",OFFSET('Hygiene Data'!$G$12,0,10*ROW('Hygiene Data'!G126)))</f>
        <v/>
      </c>
      <c r="DZ132" s="400" t="str">
        <f ca="1">+IF(OFFSET('Hygiene Data'!$G$13,0,10*ROW('Hygiene Data'!G126))="","",OFFSET('Hygiene Data'!$G$13,0,10*ROW('Hygiene Data'!G126)))</f>
        <v/>
      </c>
      <c r="EA132" s="400" t="str">
        <f ca="1">+IF(OFFSET('Hygiene Data'!$H$11,0,10*ROW('Hygiene Data'!H126))="","",OFFSET('Hygiene Data'!$H$11,0,10*ROW('Hygiene Data'!H126)))</f>
        <v/>
      </c>
      <c r="EB132" s="400" t="str">
        <f ca="1">+IF(OFFSET('Hygiene Data'!$H$12,0,10*ROW('Hygiene Data'!H126))="","",OFFSET('Hygiene Data'!$H$12,0,10*ROW('Hygiene Data'!H126)))</f>
        <v/>
      </c>
      <c r="EC132" s="400" t="str">
        <f ca="1">+IF(OFFSET('Hygiene Data'!$H$13,0,10*ROW('Hygiene Data'!H126))="","",OFFSET('Hygiene Data'!$H$13,0,10*ROW('Hygiene Data'!H126)))</f>
        <v/>
      </c>
      <c r="ED132" s="400" t="str">
        <f ca="1">+IF(OFFSET('Hygiene Data'!$I$11,0,10*ROW('Hygiene Data'!I126))="","",OFFSET('Hygiene Data'!$I$11,0,10*ROW('Hygiene Data'!I126)))</f>
        <v/>
      </c>
      <c r="EE132" s="400" t="str">
        <f ca="1">+IF(OFFSET('Hygiene Data'!$I$12,0,10*ROW('Hygiene Data'!I126))="","",OFFSET('Hygiene Data'!$I$12,0,10*ROW('Hygiene Data'!I126)))</f>
        <v/>
      </c>
      <c r="EF132" s="400" t="str">
        <f ca="1">+IF(OFFSET('Hygiene Data'!$I$13,0,10*ROW('Hygiene Data'!I126))="","",OFFSET('Hygiene Data'!$I$13,0,10*ROW('Hygiene Data'!I126)))</f>
        <v/>
      </c>
    </row>
    <row r="133" spans="1:136" x14ac:dyDescent="0.25">
      <c r="A133" s="509" t="str">
        <f ca="1">+IF(OFFSET('Water Data'!$B$2,0,10*ROW('Water Data'!E127))="","",OFFSET('Water Data'!$B$2,0,10*ROW('Water Data'!E127)))</f>
        <v/>
      </c>
      <c r="B133" s="50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36" t="str">
        <f t="shared" ca="1" si="1"/>
        <v/>
      </c>
      <c r="D133" s="53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3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3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3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3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3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3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3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3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3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3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3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3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3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3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3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3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3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3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3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3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3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3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3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3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3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3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3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3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3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3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3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3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3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3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3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3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3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3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3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3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3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3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3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3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3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3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3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3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1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3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3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3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3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3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3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3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3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3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3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3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3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3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3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3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3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400" t="str">
        <f ca="1">+IF(OFFSET('Water Data'!$D$27,0,10*ROW('Water Data'!D127))="","",OFFSET('Water Data'!$D$27,0,10*ROW('Water Data'!D127)))</f>
        <v/>
      </c>
      <c r="BT133" s="400" t="str">
        <f ca="1">+IF(OFFSET('Water Data'!$D$28,0,10*ROW('Water Data'!D127))="","",OFFSET('Water Data'!$D$28,0,10*ROW('Water Data'!D127)))</f>
        <v/>
      </c>
      <c r="BU133" s="400" t="str">
        <f ca="1">+IF(OFFSET('Water Data'!$D$29,0,10*ROW('Water Data'!D127))="","",OFFSET('Water Data'!$D$29,0,10*ROW('Water Data'!D127)))</f>
        <v/>
      </c>
      <c r="BV133" s="400" t="str">
        <f ca="1">+IF(OFFSET('Water Data'!$E$27,0,10*ROW('Water Data'!E127))="","",OFFSET('Water Data'!$E$27,0,10*ROW('Water Data'!E127)))</f>
        <v/>
      </c>
      <c r="BW133" s="400" t="str">
        <f ca="1">+IF(OFFSET('Water Data'!$E$28,0,10*ROW('Water Data'!E127))="","",OFFSET('Water Data'!$E$28,0,10*ROW('Water Data'!E127)))</f>
        <v/>
      </c>
      <c r="BX133" s="400" t="str">
        <f ca="1">+IF(OFFSET('Water Data'!$E$29,0,10*ROW('Water Data'!E127))="","",OFFSET('Water Data'!$E$29,0,10*ROW('Water Data'!E127)))</f>
        <v/>
      </c>
      <c r="BY133" s="400" t="str">
        <f ca="1">+IF(OFFSET('Water Data'!$F$27,0,10*ROW('Water Data'!F127))="","",OFFSET('Water Data'!$F$27,0,10*ROW('Water Data'!F127)))</f>
        <v/>
      </c>
      <c r="BZ133" s="400" t="str">
        <f ca="1">+IF(OFFSET('Water Data'!$F$28,0,10*ROW('Water Data'!F127))="","",OFFSET('Water Data'!$F$28,0,10*ROW('Water Data'!F127)))</f>
        <v/>
      </c>
      <c r="CA133" s="400" t="str">
        <f ca="1">+IF(OFFSET('Water Data'!$F$29,0,10*ROW('Water Data'!F127))="","",OFFSET('Water Data'!$F$29,0,10*ROW('Water Data'!F127)))</f>
        <v/>
      </c>
      <c r="CB133" s="400" t="str">
        <f ca="1">+IF(OFFSET('Water Data'!$G$27,0,10*ROW('Water Data'!G127))="","",OFFSET('Water Data'!$G$27,0,10*ROW('Water Data'!G127)))</f>
        <v/>
      </c>
      <c r="CC133" s="400" t="str">
        <f ca="1">+IF(OFFSET('Water Data'!$G$28,0,10*ROW('Water Data'!G127))="","",OFFSET('Water Data'!$G$28,0,10*ROW('Water Data'!G127)))</f>
        <v/>
      </c>
      <c r="CD133" s="400" t="str">
        <f ca="1">+IF(OFFSET('Water Data'!$G$29,0,10*ROW('Water Data'!G127))="","",OFFSET('Water Data'!$G$29,0,10*ROW('Water Data'!G127)))</f>
        <v/>
      </c>
      <c r="CE133" s="400" t="str">
        <f ca="1">+IF(OFFSET('Water Data'!$H$27,0,10*ROW('Water Data'!H127))="","",OFFSET('Water Data'!$H$27,0,10*ROW('Water Data'!H127)))</f>
        <v/>
      </c>
      <c r="CF133" s="400" t="str">
        <f ca="1">+IF(OFFSET('Water Data'!$H$28,0,10*ROW('Water Data'!H127))="","",OFFSET('Water Data'!$H$28,0,10*ROW('Water Data'!H127)))</f>
        <v/>
      </c>
      <c r="CG133" s="400" t="str">
        <f ca="1">+IF(OFFSET('Water Data'!$H$29,0,10*ROW('Water Data'!H127))="","",OFFSET('Water Data'!$H$29,0,10*ROW('Water Data'!H127)))</f>
        <v/>
      </c>
      <c r="CH133" s="400" t="str">
        <f ca="1">+IF(OFFSET('Water Data'!$I$27,0,10*ROW('Water Data'!I127))="","",OFFSET('Water Data'!$I$27,0,10*ROW('Water Data'!I127)))</f>
        <v/>
      </c>
      <c r="CI133" s="400" t="str">
        <f ca="1">+IF(OFFSET('Water Data'!$I$28,0,10*ROW('Water Data'!I127))="","",OFFSET('Water Data'!$I$28,0,10*ROW('Water Data'!I127)))</f>
        <v/>
      </c>
      <c r="CJ133" s="400" t="str">
        <f ca="1">+IF(OFFSET('Water Data'!$I$29,0,10*ROW('Water Data'!I127))="","",OFFSET('Water Data'!$I$29,0,10*ROW('Water Data'!I127)))</f>
        <v/>
      </c>
      <c r="CK133" s="400" t="str">
        <f ca="1">+IF(OFFSET('Sanitation Data'!$D$28,0,10*ROW('Sanitation Data'!D127))="","",OFFSET('Sanitation Data'!$D$28,0,10*ROW('Sanitation Data'!D127)))</f>
        <v/>
      </c>
      <c r="CL133" s="400" t="str">
        <f ca="1">+IF(OFFSET('Sanitation Data'!$D$29,0,10*ROW('Sanitation Data'!D127))="","",OFFSET('Sanitation Data'!$D$29,0,10*ROW('Sanitation Data'!D127)))</f>
        <v/>
      </c>
      <c r="CM133" s="400" t="str">
        <f ca="1">+IF(OFFSET('Sanitation Data'!$D$30,0,10*ROW('Sanitation Data'!D127))="","",OFFSET('Sanitation Data'!$D$30,0,10*ROW('Sanitation Data'!D127)))</f>
        <v/>
      </c>
      <c r="CN133" s="400" t="str">
        <f ca="1">+IF(OFFSET('Sanitation Data'!$D$31,0,10*ROW('Sanitation Data'!D127))="","",OFFSET('Sanitation Data'!$D$31,0,10*ROW('Sanitation Data'!D127)))</f>
        <v/>
      </c>
      <c r="CO133" s="400" t="str">
        <f ca="1">+IF(OFFSET('Sanitation Data'!$D$32,0,10*ROW('Sanitation Data'!D127))="","",OFFSET('Sanitation Data'!$D$32,0,10*ROW('Sanitation Data'!D127)))</f>
        <v/>
      </c>
      <c r="CP133" s="400" t="str">
        <f ca="1">+IF(OFFSET('Sanitation Data'!$E$28,0,10*ROW('Sanitation Data'!E127))="","",OFFSET('Sanitation Data'!$E$28,0,10*ROW('Sanitation Data'!E127)))</f>
        <v/>
      </c>
      <c r="CQ133" s="400" t="str">
        <f ca="1">+IF(OFFSET('Sanitation Data'!$E$29,0,10*ROW('Sanitation Data'!E127))="","",OFFSET('Sanitation Data'!$E$29,0,10*ROW('Sanitation Data'!E127)))</f>
        <v/>
      </c>
      <c r="CR133" s="400" t="str">
        <f ca="1">+IF(OFFSET('Sanitation Data'!$E$30,0,10*ROW('Sanitation Data'!E127))="","",OFFSET('Sanitation Data'!$E$30,0,10*ROW('Sanitation Data'!E127)))</f>
        <v/>
      </c>
      <c r="CS133" s="400" t="str">
        <f ca="1">+IF(OFFSET('Sanitation Data'!$E$31,0,10*ROW('Sanitation Data'!E127))="","",OFFSET('Sanitation Data'!$E$31,0,10*ROW('Sanitation Data'!E127)))</f>
        <v/>
      </c>
      <c r="CT133" s="400" t="str">
        <f ca="1">+IF(OFFSET('Sanitation Data'!$E$32,0,10*ROW('Sanitation Data'!E127))="","",OFFSET('Sanitation Data'!$E$32,0,10*ROW('Sanitation Data'!E127)))</f>
        <v/>
      </c>
      <c r="CU133" s="400" t="str">
        <f ca="1">+IF(OFFSET('Sanitation Data'!$F$28,0,10*ROW('Sanitation Data'!F127))="","",OFFSET('Sanitation Data'!$F$28,0,10*ROW('Sanitation Data'!F127)))</f>
        <v/>
      </c>
      <c r="CV133" s="400" t="str">
        <f ca="1">+IF(OFFSET('Sanitation Data'!$F$29,0,10*ROW('Sanitation Data'!F127))="","",OFFSET('Sanitation Data'!$F$29,0,10*ROW('Sanitation Data'!F127)))</f>
        <v/>
      </c>
      <c r="CW133" s="400" t="str">
        <f ca="1">+IF(OFFSET('Sanitation Data'!$F$30,0,10*ROW('Sanitation Data'!F127))="","",OFFSET('Sanitation Data'!$F$30,0,10*ROW('Sanitation Data'!F127)))</f>
        <v/>
      </c>
      <c r="CX133" s="400" t="str">
        <f ca="1">+IF(OFFSET('Sanitation Data'!$F$31,0,10*ROW('Sanitation Data'!F127))="","",OFFSET('Sanitation Data'!$F$31,0,10*ROW('Sanitation Data'!F127)))</f>
        <v/>
      </c>
      <c r="CY133" s="400" t="str">
        <f ca="1">+IF(OFFSET('Sanitation Data'!$F$32,0,10*ROW('Sanitation Data'!F127))="","",OFFSET('Sanitation Data'!$F$32,0,10*ROW('Sanitation Data'!F127)))</f>
        <v/>
      </c>
      <c r="CZ133" s="400" t="str">
        <f ca="1">+IF(OFFSET('Sanitation Data'!$G$28,0,10*ROW('Sanitation Data'!G127))="","",OFFSET('Sanitation Data'!$G$28,0,10*ROW('Sanitation Data'!G127)))</f>
        <v/>
      </c>
      <c r="DA133" s="400" t="str">
        <f ca="1">+IF(OFFSET('Sanitation Data'!$G$29,0,10*ROW('Sanitation Data'!G127))="","",OFFSET('Sanitation Data'!$G$29,0,10*ROW('Sanitation Data'!G127)))</f>
        <v/>
      </c>
      <c r="DB133" s="400" t="str">
        <f ca="1">+IF(OFFSET('Sanitation Data'!$G$30,0,10*ROW('Sanitation Data'!G127))="","",OFFSET('Sanitation Data'!$G$30,0,10*ROW('Sanitation Data'!G127)))</f>
        <v/>
      </c>
      <c r="DC133" s="400" t="str">
        <f ca="1">+IF(OFFSET('Sanitation Data'!$G$31,0,10*ROW('Sanitation Data'!G127))="","",OFFSET('Sanitation Data'!$G$31,0,10*ROW('Sanitation Data'!G127)))</f>
        <v/>
      </c>
      <c r="DD133" s="400" t="str">
        <f ca="1">+IF(OFFSET('Sanitation Data'!$G$32,0,10*ROW('Sanitation Data'!G127))="","",OFFSET('Sanitation Data'!$G$32,0,10*ROW('Sanitation Data'!G127)))</f>
        <v/>
      </c>
      <c r="DE133" s="400" t="str">
        <f ca="1">+IF(OFFSET('Sanitation Data'!$H$28,0,10*ROW('Sanitation Data'!H127))="","",OFFSET('Sanitation Data'!$H$28,0,10*ROW('Sanitation Data'!H127)))</f>
        <v/>
      </c>
      <c r="DF133" s="400" t="str">
        <f ca="1">+IF(OFFSET('Sanitation Data'!$H$29,0,10*ROW('Sanitation Data'!H127))="","",OFFSET('Sanitation Data'!$H$29,0,10*ROW('Sanitation Data'!H127)))</f>
        <v/>
      </c>
      <c r="DG133" s="400" t="str">
        <f ca="1">+IF(OFFSET('Sanitation Data'!$H$30,0,10*ROW('Sanitation Data'!H127))="","",OFFSET('Sanitation Data'!$H$30,0,10*ROW('Sanitation Data'!H127)))</f>
        <v/>
      </c>
      <c r="DH133" s="400" t="str">
        <f ca="1">+IF(OFFSET('Sanitation Data'!$H$31,0,10*ROW('Sanitation Data'!H127))="","",OFFSET('Sanitation Data'!$H$31,0,10*ROW('Sanitation Data'!H127)))</f>
        <v/>
      </c>
      <c r="DI133" s="400" t="str">
        <f ca="1">+IF(OFFSET('Sanitation Data'!$H$32,0,10*ROW('Sanitation Data'!H127))="","",OFFSET('Sanitation Data'!$H$32,0,10*ROW('Sanitation Data'!H127)))</f>
        <v/>
      </c>
      <c r="DJ133" s="400" t="str">
        <f ca="1">+IF(OFFSET('Sanitation Data'!$I$28,0,10*ROW('Sanitation Data'!I127))="","",OFFSET('Sanitation Data'!$I$28,0,10*ROW('Sanitation Data'!I127)))</f>
        <v/>
      </c>
      <c r="DK133" s="400" t="str">
        <f ca="1">+IF(OFFSET('Sanitation Data'!$I$29,0,10*ROW('Sanitation Data'!I127))="","",OFFSET('Sanitation Data'!$I$29,0,10*ROW('Sanitation Data'!I127)))</f>
        <v/>
      </c>
      <c r="DL133" s="400" t="str">
        <f ca="1">+IF(OFFSET('Sanitation Data'!$I$30,0,10*ROW('Sanitation Data'!I127))="","",OFFSET('Sanitation Data'!$I$30,0,10*ROW('Sanitation Data'!I127)))</f>
        <v/>
      </c>
      <c r="DM133" s="400" t="str">
        <f ca="1">+IF(OFFSET('Sanitation Data'!$I$31,0,10*ROW('Sanitation Data'!I127))="","",OFFSET('Sanitation Data'!$I$31,0,10*ROW('Sanitation Data'!I127)))</f>
        <v/>
      </c>
      <c r="DN133" s="400" t="str">
        <f ca="1">+IF(OFFSET('Sanitation Data'!$I$32,0,10*ROW('Sanitation Data'!I127))="","",OFFSET('Sanitation Data'!$I$32,0,10*ROW('Sanitation Data'!I127)))</f>
        <v/>
      </c>
      <c r="DO133" s="400" t="str">
        <f ca="1">+IF(OFFSET('Hygiene Data'!$D$11,0,10*ROW('Hygiene Data'!D127))="","",OFFSET('Hygiene Data'!$D$11,0,10*ROW('Hygiene Data'!D127)))</f>
        <v/>
      </c>
      <c r="DP133" s="400" t="str">
        <f ca="1">+IF(OFFSET('Hygiene Data'!$D$12,0,10*ROW('Hygiene Data'!D127))="","",OFFSET('Hygiene Data'!$D$12,0,10*ROW('Hygiene Data'!D127)))</f>
        <v/>
      </c>
      <c r="DQ133" s="400" t="str">
        <f ca="1">+IF(OFFSET('Hygiene Data'!$D$13,0,10*ROW('Hygiene Data'!D127))="","",OFFSET('Hygiene Data'!$D$13,0,10*ROW('Hygiene Data'!D127)))</f>
        <v/>
      </c>
      <c r="DR133" s="400" t="str">
        <f ca="1">+IF(OFFSET('Hygiene Data'!$E$11,0,10*ROW('Hygiene Data'!E127))="","",OFFSET('Hygiene Data'!$E$11,0,10*ROW('Hygiene Data'!E127)))</f>
        <v/>
      </c>
      <c r="DS133" s="400" t="str">
        <f ca="1">+IF(OFFSET('Hygiene Data'!$E$12,0,10*ROW('Hygiene Data'!E127))="","",OFFSET('Hygiene Data'!$E$12,0,10*ROW('Hygiene Data'!E127)))</f>
        <v/>
      </c>
      <c r="DT133" s="400" t="str">
        <f ca="1">+IF(OFFSET('Hygiene Data'!$E$13,0,10*ROW('Hygiene Data'!E127))="","",OFFSET('Hygiene Data'!$E$13,0,10*ROW('Hygiene Data'!E127)))</f>
        <v/>
      </c>
      <c r="DU133" s="400" t="str">
        <f ca="1">+IF(OFFSET('Hygiene Data'!$F$11,0,10*ROW('Hygiene Data'!F127))="","",OFFSET('Hygiene Data'!$F$11,0,10*ROW('Hygiene Data'!F127)))</f>
        <v/>
      </c>
      <c r="DV133" s="400" t="str">
        <f ca="1">+IF(OFFSET('Hygiene Data'!$F$12,0,10*ROW('Hygiene Data'!F127))="","",OFFSET('Hygiene Data'!$F$12,0,10*ROW('Hygiene Data'!F127)))</f>
        <v/>
      </c>
      <c r="DW133" s="400" t="str">
        <f ca="1">+IF(OFFSET('Hygiene Data'!$F$13,0,10*ROW('Hygiene Data'!F127))="","",OFFSET('Hygiene Data'!$F$13,0,10*ROW('Hygiene Data'!F127)))</f>
        <v/>
      </c>
      <c r="DX133" s="400" t="str">
        <f ca="1">+IF(OFFSET('Hygiene Data'!$G$11,0,10*ROW('Hygiene Data'!G127))="","",OFFSET('Hygiene Data'!$G$11,0,10*ROW('Hygiene Data'!G127)))</f>
        <v/>
      </c>
      <c r="DY133" s="400" t="str">
        <f ca="1">+IF(OFFSET('Hygiene Data'!$G$12,0,10*ROW('Hygiene Data'!G127))="","",OFFSET('Hygiene Data'!$G$12,0,10*ROW('Hygiene Data'!G127)))</f>
        <v/>
      </c>
      <c r="DZ133" s="400" t="str">
        <f ca="1">+IF(OFFSET('Hygiene Data'!$G$13,0,10*ROW('Hygiene Data'!G127))="","",OFFSET('Hygiene Data'!$G$13,0,10*ROW('Hygiene Data'!G127)))</f>
        <v/>
      </c>
      <c r="EA133" s="400" t="str">
        <f ca="1">+IF(OFFSET('Hygiene Data'!$H$11,0,10*ROW('Hygiene Data'!H127))="","",OFFSET('Hygiene Data'!$H$11,0,10*ROW('Hygiene Data'!H127)))</f>
        <v/>
      </c>
      <c r="EB133" s="400" t="str">
        <f ca="1">+IF(OFFSET('Hygiene Data'!$H$12,0,10*ROW('Hygiene Data'!H127))="","",OFFSET('Hygiene Data'!$H$12,0,10*ROW('Hygiene Data'!H127)))</f>
        <v/>
      </c>
      <c r="EC133" s="400" t="str">
        <f ca="1">+IF(OFFSET('Hygiene Data'!$H$13,0,10*ROW('Hygiene Data'!H127))="","",OFFSET('Hygiene Data'!$H$13,0,10*ROW('Hygiene Data'!H127)))</f>
        <v/>
      </c>
      <c r="ED133" s="400" t="str">
        <f ca="1">+IF(OFFSET('Hygiene Data'!$I$11,0,10*ROW('Hygiene Data'!I127))="","",OFFSET('Hygiene Data'!$I$11,0,10*ROW('Hygiene Data'!I127)))</f>
        <v/>
      </c>
      <c r="EE133" s="400" t="str">
        <f ca="1">+IF(OFFSET('Hygiene Data'!$I$12,0,10*ROW('Hygiene Data'!I127))="","",OFFSET('Hygiene Data'!$I$12,0,10*ROW('Hygiene Data'!I127)))</f>
        <v/>
      </c>
      <c r="EF133" s="400" t="str">
        <f ca="1">+IF(OFFSET('Hygiene Data'!$I$13,0,10*ROW('Hygiene Data'!I127))="","",OFFSET('Hygiene Data'!$I$13,0,10*ROW('Hygiene Data'!I127)))</f>
        <v/>
      </c>
    </row>
    <row r="134" spans="1:136" x14ac:dyDescent="0.25">
      <c r="A134" s="509" t="str">
        <f ca="1">+IF(OFFSET('Water Data'!$B$2,0,10*ROW('Water Data'!E128))="","",OFFSET('Water Data'!$B$2,0,10*ROW('Water Data'!E128)))</f>
        <v/>
      </c>
      <c r="B134" s="50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36" t="str">
        <f t="shared" ca="1" si="1"/>
        <v/>
      </c>
      <c r="D134" s="53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3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3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3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3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3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3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3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3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3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3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3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3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3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3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3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3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3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3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3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3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3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3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3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3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3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3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3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3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3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3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3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3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3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3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3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3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3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3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3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3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3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3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3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3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3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3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3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3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1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3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3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3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3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3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3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3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3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3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3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3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3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3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3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3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3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400" t="str">
        <f ca="1">+IF(OFFSET('Water Data'!$D$27,0,10*ROW('Water Data'!D128))="","",OFFSET('Water Data'!$D$27,0,10*ROW('Water Data'!D128)))</f>
        <v/>
      </c>
      <c r="BT134" s="400" t="str">
        <f ca="1">+IF(OFFSET('Water Data'!$D$28,0,10*ROW('Water Data'!D128))="","",OFFSET('Water Data'!$D$28,0,10*ROW('Water Data'!D128)))</f>
        <v/>
      </c>
      <c r="BU134" s="400" t="str">
        <f ca="1">+IF(OFFSET('Water Data'!$D$29,0,10*ROW('Water Data'!D128))="","",OFFSET('Water Data'!$D$29,0,10*ROW('Water Data'!D128)))</f>
        <v/>
      </c>
      <c r="BV134" s="400" t="str">
        <f ca="1">+IF(OFFSET('Water Data'!$E$27,0,10*ROW('Water Data'!E128))="","",OFFSET('Water Data'!$E$27,0,10*ROW('Water Data'!E128)))</f>
        <v/>
      </c>
      <c r="BW134" s="400" t="str">
        <f ca="1">+IF(OFFSET('Water Data'!$E$28,0,10*ROW('Water Data'!E128))="","",OFFSET('Water Data'!$E$28,0,10*ROW('Water Data'!E128)))</f>
        <v/>
      </c>
      <c r="BX134" s="400" t="str">
        <f ca="1">+IF(OFFSET('Water Data'!$E$29,0,10*ROW('Water Data'!E128))="","",OFFSET('Water Data'!$E$29,0,10*ROW('Water Data'!E128)))</f>
        <v/>
      </c>
      <c r="BY134" s="400" t="str">
        <f ca="1">+IF(OFFSET('Water Data'!$F$27,0,10*ROW('Water Data'!F128))="","",OFFSET('Water Data'!$F$27,0,10*ROW('Water Data'!F128)))</f>
        <v/>
      </c>
      <c r="BZ134" s="400" t="str">
        <f ca="1">+IF(OFFSET('Water Data'!$F$28,0,10*ROW('Water Data'!F128))="","",OFFSET('Water Data'!$F$28,0,10*ROW('Water Data'!F128)))</f>
        <v/>
      </c>
      <c r="CA134" s="400" t="str">
        <f ca="1">+IF(OFFSET('Water Data'!$F$29,0,10*ROW('Water Data'!F128))="","",OFFSET('Water Data'!$F$29,0,10*ROW('Water Data'!F128)))</f>
        <v/>
      </c>
      <c r="CB134" s="400" t="str">
        <f ca="1">+IF(OFFSET('Water Data'!$G$27,0,10*ROW('Water Data'!G128))="","",OFFSET('Water Data'!$G$27,0,10*ROW('Water Data'!G128)))</f>
        <v/>
      </c>
      <c r="CC134" s="400" t="str">
        <f ca="1">+IF(OFFSET('Water Data'!$G$28,0,10*ROW('Water Data'!G128))="","",OFFSET('Water Data'!$G$28,0,10*ROW('Water Data'!G128)))</f>
        <v/>
      </c>
      <c r="CD134" s="400" t="str">
        <f ca="1">+IF(OFFSET('Water Data'!$G$29,0,10*ROW('Water Data'!G128))="","",OFFSET('Water Data'!$G$29,0,10*ROW('Water Data'!G128)))</f>
        <v/>
      </c>
      <c r="CE134" s="400" t="str">
        <f ca="1">+IF(OFFSET('Water Data'!$H$27,0,10*ROW('Water Data'!H128))="","",OFFSET('Water Data'!$H$27,0,10*ROW('Water Data'!H128)))</f>
        <v/>
      </c>
      <c r="CF134" s="400" t="str">
        <f ca="1">+IF(OFFSET('Water Data'!$H$28,0,10*ROW('Water Data'!H128))="","",OFFSET('Water Data'!$H$28,0,10*ROW('Water Data'!H128)))</f>
        <v/>
      </c>
      <c r="CG134" s="400" t="str">
        <f ca="1">+IF(OFFSET('Water Data'!$H$29,0,10*ROW('Water Data'!H128))="","",OFFSET('Water Data'!$H$29,0,10*ROW('Water Data'!H128)))</f>
        <v/>
      </c>
      <c r="CH134" s="400" t="str">
        <f ca="1">+IF(OFFSET('Water Data'!$I$27,0,10*ROW('Water Data'!I128))="","",OFFSET('Water Data'!$I$27,0,10*ROW('Water Data'!I128)))</f>
        <v/>
      </c>
      <c r="CI134" s="400" t="str">
        <f ca="1">+IF(OFFSET('Water Data'!$I$28,0,10*ROW('Water Data'!I128))="","",OFFSET('Water Data'!$I$28,0,10*ROW('Water Data'!I128)))</f>
        <v/>
      </c>
      <c r="CJ134" s="400" t="str">
        <f ca="1">+IF(OFFSET('Water Data'!$I$29,0,10*ROW('Water Data'!I128))="","",OFFSET('Water Data'!$I$29,0,10*ROW('Water Data'!I128)))</f>
        <v/>
      </c>
      <c r="CK134" s="400" t="str">
        <f ca="1">+IF(OFFSET('Sanitation Data'!$D$28,0,10*ROW('Sanitation Data'!D128))="","",OFFSET('Sanitation Data'!$D$28,0,10*ROW('Sanitation Data'!D128)))</f>
        <v/>
      </c>
      <c r="CL134" s="400" t="str">
        <f ca="1">+IF(OFFSET('Sanitation Data'!$D$29,0,10*ROW('Sanitation Data'!D128))="","",OFFSET('Sanitation Data'!$D$29,0,10*ROW('Sanitation Data'!D128)))</f>
        <v/>
      </c>
      <c r="CM134" s="400" t="str">
        <f ca="1">+IF(OFFSET('Sanitation Data'!$D$30,0,10*ROW('Sanitation Data'!D128))="","",OFFSET('Sanitation Data'!$D$30,0,10*ROW('Sanitation Data'!D128)))</f>
        <v/>
      </c>
      <c r="CN134" s="400" t="str">
        <f ca="1">+IF(OFFSET('Sanitation Data'!$D$31,0,10*ROW('Sanitation Data'!D128))="","",OFFSET('Sanitation Data'!$D$31,0,10*ROW('Sanitation Data'!D128)))</f>
        <v/>
      </c>
      <c r="CO134" s="400" t="str">
        <f ca="1">+IF(OFFSET('Sanitation Data'!$D$32,0,10*ROW('Sanitation Data'!D128))="","",OFFSET('Sanitation Data'!$D$32,0,10*ROW('Sanitation Data'!D128)))</f>
        <v/>
      </c>
      <c r="CP134" s="400" t="str">
        <f ca="1">+IF(OFFSET('Sanitation Data'!$E$28,0,10*ROW('Sanitation Data'!E128))="","",OFFSET('Sanitation Data'!$E$28,0,10*ROW('Sanitation Data'!E128)))</f>
        <v/>
      </c>
      <c r="CQ134" s="400" t="str">
        <f ca="1">+IF(OFFSET('Sanitation Data'!$E$29,0,10*ROW('Sanitation Data'!E128))="","",OFFSET('Sanitation Data'!$E$29,0,10*ROW('Sanitation Data'!E128)))</f>
        <v/>
      </c>
      <c r="CR134" s="400" t="str">
        <f ca="1">+IF(OFFSET('Sanitation Data'!$E$30,0,10*ROW('Sanitation Data'!E128))="","",OFFSET('Sanitation Data'!$E$30,0,10*ROW('Sanitation Data'!E128)))</f>
        <v/>
      </c>
      <c r="CS134" s="400" t="str">
        <f ca="1">+IF(OFFSET('Sanitation Data'!$E$31,0,10*ROW('Sanitation Data'!E128))="","",OFFSET('Sanitation Data'!$E$31,0,10*ROW('Sanitation Data'!E128)))</f>
        <v/>
      </c>
      <c r="CT134" s="400" t="str">
        <f ca="1">+IF(OFFSET('Sanitation Data'!$E$32,0,10*ROW('Sanitation Data'!E128))="","",OFFSET('Sanitation Data'!$E$32,0,10*ROW('Sanitation Data'!E128)))</f>
        <v/>
      </c>
      <c r="CU134" s="400" t="str">
        <f ca="1">+IF(OFFSET('Sanitation Data'!$F$28,0,10*ROW('Sanitation Data'!F128))="","",OFFSET('Sanitation Data'!$F$28,0,10*ROW('Sanitation Data'!F128)))</f>
        <v/>
      </c>
      <c r="CV134" s="400" t="str">
        <f ca="1">+IF(OFFSET('Sanitation Data'!$F$29,0,10*ROW('Sanitation Data'!F128))="","",OFFSET('Sanitation Data'!$F$29,0,10*ROW('Sanitation Data'!F128)))</f>
        <v/>
      </c>
      <c r="CW134" s="400" t="str">
        <f ca="1">+IF(OFFSET('Sanitation Data'!$F$30,0,10*ROW('Sanitation Data'!F128))="","",OFFSET('Sanitation Data'!$F$30,0,10*ROW('Sanitation Data'!F128)))</f>
        <v/>
      </c>
      <c r="CX134" s="400" t="str">
        <f ca="1">+IF(OFFSET('Sanitation Data'!$F$31,0,10*ROW('Sanitation Data'!F128))="","",OFFSET('Sanitation Data'!$F$31,0,10*ROW('Sanitation Data'!F128)))</f>
        <v/>
      </c>
      <c r="CY134" s="400" t="str">
        <f ca="1">+IF(OFFSET('Sanitation Data'!$F$32,0,10*ROW('Sanitation Data'!F128))="","",OFFSET('Sanitation Data'!$F$32,0,10*ROW('Sanitation Data'!F128)))</f>
        <v/>
      </c>
      <c r="CZ134" s="400" t="str">
        <f ca="1">+IF(OFFSET('Sanitation Data'!$G$28,0,10*ROW('Sanitation Data'!G128))="","",OFFSET('Sanitation Data'!$G$28,0,10*ROW('Sanitation Data'!G128)))</f>
        <v/>
      </c>
      <c r="DA134" s="400" t="str">
        <f ca="1">+IF(OFFSET('Sanitation Data'!$G$29,0,10*ROW('Sanitation Data'!G128))="","",OFFSET('Sanitation Data'!$G$29,0,10*ROW('Sanitation Data'!G128)))</f>
        <v/>
      </c>
      <c r="DB134" s="400" t="str">
        <f ca="1">+IF(OFFSET('Sanitation Data'!$G$30,0,10*ROW('Sanitation Data'!G128))="","",OFFSET('Sanitation Data'!$G$30,0,10*ROW('Sanitation Data'!G128)))</f>
        <v/>
      </c>
      <c r="DC134" s="400" t="str">
        <f ca="1">+IF(OFFSET('Sanitation Data'!$G$31,0,10*ROW('Sanitation Data'!G128))="","",OFFSET('Sanitation Data'!$G$31,0,10*ROW('Sanitation Data'!G128)))</f>
        <v/>
      </c>
      <c r="DD134" s="400" t="str">
        <f ca="1">+IF(OFFSET('Sanitation Data'!$G$32,0,10*ROW('Sanitation Data'!G128))="","",OFFSET('Sanitation Data'!$G$32,0,10*ROW('Sanitation Data'!G128)))</f>
        <v/>
      </c>
      <c r="DE134" s="400" t="str">
        <f ca="1">+IF(OFFSET('Sanitation Data'!$H$28,0,10*ROW('Sanitation Data'!H128))="","",OFFSET('Sanitation Data'!$H$28,0,10*ROW('Sanitation Data'!H128)))</f>
        <v/>
      </c>
      <c r="DF134" s="400" t="str">
        <f ca="1">+IF(OFFSET('Sanitation Data'!$H$29,0,10*ROW('Sanitation Data'!H128))="","",OFFSET('Sanitation Data'!$H$29,0,10*ROW('Sanitation Data'!H128)))</f>
        <v/>
      </c>
      <c r="DG134" s="400" t="str">
        <f ca="1">+IF(OFFSET('Sanitation Data'!$H$30,0,10*ROW('Sanitation Data'!H128))="","",OFFSET('Sanitation Data'!$H$30,0,10*ROW('Sanitation Data'!H128)))</f>
        <v/>
      </c>
      <c r="DH134" s="400" t="str">
        <f ca="1">+IF(OFFSET('Sanitation Data'!$H$31,0,10*ROW('Sanitation Data'!H128))="","",OFFSET('Sanitation Data'!$H$31,0,10*ROW('Sanitation Data'!H128)))</f>
        <v/>
      </c>
      <c r="DI134" s="400" t="str">
        <f ca="1">+IF(OFFSET('Sanitation Data'!$H$32,0,10*ROW('Sanitation Data'!H128))="","",OFFSET('Sanitation Data'!$H$32,0,10*ROW('Sanitation Data'!H128)))</f>
        <v/>
      </c>
      <c r="DJ134" s="400" t="str">
        <f ca="1">+IF(OFFSET('Sanitation Data'!$I$28,0,10*ROW('Sanitation Data'!I128))="","",OFFSET('Sanitation Data'!$I$28,0,10*ROW('Sanitation Data'!I128)))</f>
        <v/>
      </c>
      <c r="DK134" s="400" t="str">
        <f ca="1">+IF(OFFSET('Sanitation Data'!$I$29,0,10*ROW('Sanitation Data'!I128))="","",OFFSET('Sanitation Data'!$I$29,0,10*ROW('Sanitation Data'!I128)))</f>
        <v/>
      </c>
      <c r="DL134" s="400" t="str">
        <f ca="1">+IF(OFFSET('Sanitation Data'!$I$30,0,10*ROW('Sanitation Data'!I128))="","",OFFSET('Sanitation Data'!$I$30,0,10*ROW('Sanitation Data'!I128)))</f>
        <v/>
      </c>
      <c r="DM134" s="400" t="str">
        <f ca="1">+IF(OFFSET('Sanitation Data'!$I$31,0,10*ROW('Sanitation Data'!I128))="","",OFFSET('Sanitation Data'!$I$31,0,10*ROW('Sanitation Data'!I128)))</f>
        <v/>
      </c>
      <c r="DN134" s="400" t="str">
        <f ca="1">+IF(OFFSET('Sanitation Data'!$I$32,0,10*ROW('Sanitation Data'!I128))="","",OFFSET('Sanitation Data'!$I$32,0,10*ROW('Sanitation Data'!I128)))</f>
        <v/>
      </c>
      <c r="DO134" s="400" t="str">
        <f ca="1">+IF(OFFSET('Hygiene Data'!$D$11,0,10*ROW('Hygiene Data'!D128))="","",OFFSET('Hygiene Data'!$D$11,0,10*ROW('Hygiene Data'!D128)))</f>
        <v/>
      </c>
      <c r="DP134" s="400" t="str">
        <f ca="1">+IF(OFFSET('Hygiene Data'!$D$12,0,10*ROW('Hygiene Data'!D128))="","",OFFSET('Hygiene Data'!$D$12,0,10*ROW('Hygiene Data'!D128)))</f>
        <v/>
      </c>
      <c r="DQ134" s="400" t="str">
        <f ca="1">+IF(OFFSET('Hygiene Data'!$D$13,0,10*ROW('Hygiene Data'!D128))="","",OFFSET('Hygiene Data'!$D$13,0,10*ROW('Hygiene Data'!D128)))</f>
        <v/>
      </c>
      <c r="DR134" s="400" t="str">
        <f ca="1">+IF(OFFSET('Hygiene Data'!$E$11,0,10*ROW('Hygiene Data'!E128))="","",OFFSET('Hygiene Data'!$E$11,0,10*ROW('Hygiene Data'!E128)))</f>
        <v/>
      </c>
      <c r="DS134" s="400" t="str">
        <f ca="1">+IF(OFFSET('Hygiene Data'!$E$12,0,10*ROW('Hygiene Data'!E128))="","",OFFSET('Hygiene Data'!$E$12,0,10*ROW('Hygiene Data'!E128)))</f>
        <v/>
      </c>
      <c r="DT134" s="400" t="str">
        <f ca="1">+IF(OFFSET('Hygiene Data'!$E$13,0,10*ROW('Hygiene Data'!E128))="","",OFFSET('Hygiene Data'!$E$13,0,10*ROW('Hygiene Data'!E128)))</f>
        <v/>
      </c>
      <c r="DU134" s="400" t="str">
        <f ca="1">+IF(OFFSET('Hygiene Data'!$F$11,0,10*ROW('Hygiene Data'!F128))="","",OFFSET('Hygiene Data'!$F$11,0,10*ROW('Hygiene Data'!F128)))</f>
        <v/>
      </c>
      <c r="DV134" s="400" t="str">
        <f ca="1">+IF(OFFSET('Hygiene Data'!$F$12,0,10*ROW('Hygiene Data'!F128))="","",OFFSET('Hygiene Data'!$F$12,0,10*ROW('Hygiene Data'!F128)))</f>
        <v/>
      </c>
      <c r="DW134" s="400" t="str">
        <f ca="1">+IF(OFFSET('Hygiene Data'!$F$13,0,10*ROW('Hygiene Data'!F128))="","",OFFSET('Hygiene Data'!$F$13,0,10*ROW('Hygiene Data'!F128)))</f>
        <v/>
      </c>
      <c r="DX134" s="400" t="str">
        <f ca="1">+IF(OFFSET('Hygiene Data'!$G$11,0,10*ROW('Hygiene Data'!G128))="","",OFFSET('Hygiene Data'!$G$11,0,10*ROW('Hygiene Data'!G128)))</f>
        <v/>
      </c>
      <c r="DY134" s="400" t="str">
        <f ca="1">+IF(OFFSET('Hygiene Data'!$G$12,0,10*ROW('Hygiene Data'!G128))="","",OFFSET('Hygiene Data'!$G$12,0,10*ROW('Hygiene Data'!G128)))</f>
        <v/>
      </c>
      <c r="DZ134" s="400" t="str">
        <f ca="1">+IF(OFFSET('Hygiene Data'!$G$13,0,10*ROW('Hygiene Data'!G128))="","",OFFSET('Hygiene Data'!$G$13,0,10*ROW('Hygiene Data'!G128)))</f>
        <v/>
      </c>
      <c r="EA134" s="400" t="str">
        <f ca="1">+IF(OFFSET('Hygiene Data'!$H$11,0,10*ROW('Hygiene Data'!H128))="","",OFFSET('Hygiene Data'!$H$11,0,10*ROW('Hygiene Data'!H128)))</f>
        <v/>
      </c>
      <c r="EB134" s="400" t="str">
        <f ca="1">+IF(OFFSET('Hygiene Data'!$H$12,0,10*ROW('Hygiene Data'!H128))="","",OFFSET('Hygiene Data'!$H$12,0,10*ROW('Hygiene Data'!H128)))</f>
        <v/>
      </c>
      <c r="EC134" s="400" t="str">
        <f ca="1">+IF(OFFSET('Hygiene Data'!$H$13,0,10*ROW('Hygiene Data'!H128))="","",OFFSET('Hygiene Data'!$H$13,0,10*ROW('Hygiene Data'!H128)))</f>
        <v/>
      </c>
      <c r="ED134" s="400" t="str">
        <f ca="1">+IF(OFFSET('Hygiene Data'!$I$11,0,10*ROW('Hygiene Data'!I128))="","",OFFSET('Hygiene Data'!$I$11,0,10*ROW('Hygiene Data'!I128)))</f>
        <v/>
      </c>
      <c r="EE134" s="400" t="str">
        <f ca="1">+IF(OFFSET('Hygiene Data'!$I$12,0,10*ROW('Hygiene Data'!I128))="","",OFFSET('Hygiene Data'!$I$12,0,10*ROW('Hygiene Data'!I128)))</f>
        <v/>
      </c>
      <c r="EF134" s="400" t="str">
        <f ca="1">+IF(OFFSET('Hygiene Data'!$I$13,0,10*ROW('Hygiene Data'!I128))="","",OFFSET('Hygiene Data'!$I$13,0,10*ROW('Hygiene Data'!I128)))</f>
        <v/>
      </c>
    </row>
    <row r="135" spans="1:136" x14ac:dyDescent="0.25">
      <c r="A135" s="509" t="str">
        <f ca="1">+IF(OFFSET('Water Data'!$B$2,0,10*ROW('Water Data'!E129))="","",OFFSET('Water Data'!$B$2,0,10*ROW('Water Data'!E129)))</f>
        <v/>
      </c>
      <c r="B135" s="50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36" t="str">
        <f t="shared" ref="C135:C198" ca="1" si="2">+IF(ISNUMBER(VALUE(MID(A135,5,4))), VALUE(MID(A135, 5,4)),"")</f>
        <v/>
      </c>
      <c r="D135" s="53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3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3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3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3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3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3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3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3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3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3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3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3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3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3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3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3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3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3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3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3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3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3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3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3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3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3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3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3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3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3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3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3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3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3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3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3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3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3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3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3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3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3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3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3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3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3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3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3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1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3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3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3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3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3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3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3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3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3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3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3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3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3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3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3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3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400" t="str">
        <f ca="1">+IF(OFFSET('Water Data'!$D$27,0,10*ROW('Water Data'!D129))="","",OFFSET('Water Data'!$D$27,0,10*ROW('Water Data'!D129)))</f>
        <v/>
      </c>
      <c r="BT135" s="400" t="str">
        <f ca="1">+IF(OFFSET('Water Data'!$D$28,0,10*ROW('Water Data'!D129))="","",OFFSET('Water Data'!$D$28,0,10*ROW('Water Data'!D129)))</f>
        <v/>
      </c>
      <c r="BU135" s="400" t="str">
        <f ca="1">+IF(OFFSET('Water Data'!$D$29,0,10*ROW('Water Data'!D129))="","",OFFSET('Water Data'!$D$29,0,10*ROW('Water Data'!D129)))</f>
        <v/>
      </c>
      <c r="BV135" s="400" t="str">
        <f ca="1">+IF(OFFSET('Water Data'!$E$27,0,10*ROW('Water Data'!E129))="","",OFFSET('Water Data'!$E$27,0,10*ROW('Water Data'!E129)))</f>
        <v/>
      </c>
      <c r="BW135" s="400" t="str">
        <f ca="1">+IF(OFFSET('Water Data'!$E$28,0,10*ROW('Water Data'!E129))="","",OFFSET('Water Data'!$E$28,0,10*ROW('Water Data'!E129)))</f>
        <v/>
      </c>
      <c r="BX135" s="400" t="str">
        <f ca="1">+IF(OFFSET('Water Data'!$E$29,0,10*ROW('Water Data'!E129))="","",OFFSET('Water Data'!$E$29,0,10*ROW('Water Data'!E129)))</f>
        <v/>
      </c>
      <c r="BY135" s="400" t="str">
        <f ca="1">+IF(OFFSET('Water Data'!$F$27,0,10*ROW('Water Data'!F129))="","",OFFSET('Water Data'!$F$27,0,10*ROW('Water Data'!F129)))</f>
        <v/>
      </c>
      <c r="BZ135" s="400" t="str">
        <f ca="1">+IF(OFFSET('Water Data'!$F$28,0,10*ROW('Water Data'!F129))="","",OFFSET('Water Data'!$F$28,0,10*ROW('Water Data'!F129)))</f>
        <v/>
      </c>
      <c r="CA135" s="400" t="str">
        <f ca="1">+IF(OFFSET('Water Data'!$F$29,0,10*ROW('Water Data'!F129))="","",OFFSET('Water Data'!$F$29,0,10*ROW('Water Data'!F129)))</f>
        <v/>
      </c>
      <c r="CB135" s="400" t="str">
        <f ca="1">+IF(OFFSET('Water Data'!$G$27,0,10*ROW('Water Data'!G129))="","",OFFSET('Water Data'!$G$27,0,10*ROW('Water Data'!G129)))</f>
        <v/>
      </c>
      <c r="CC135" s="400" t="str">
        <f ca="1">+IF(OFFSET('Water Data'!$G$28,0,10*ROW('Water Data'!G129))="","",OFFSET('Water Data'!$G$28,0,10*ROW('Water Data'!G129)))</f>
        <v/>
      </c>
      <c r="CD135" s="400" t="str">
        <f ca="1">+IF(OFFSET('Water Data'!$G$29,0,10*ROW('Water Data'!G129))="","",OFFSET('Water Data'!$G$29,0,10*ROW('Water Data'!G129)))</f>
        <v/>
      </c>
      <c r="CE135" s="400" t="str">
        <f ca="1">+IF(OFFSET('Water Data'!$H$27,0,10*ROW('Water Data'!H129))="","",OFFSET('Water Data'!$H$27,0,10*ROW('Water Data'!H129)))</f>
        <v/>
      </c>
      <c r="CF135" s="400" t="str">
        <f ca="1">+IF(OFFSET('Water Data'!$H$28,0,10*ROW('Water Data'!H129))="","",OFFSET('Water Data'!$H$28,0,10*ROW('Water Data'!H129)))</f>
        <v/>
      </c>
      <c r="CG135" s="400" t="str">
        <f ca="1">+IF(OFFSET('Water Data'!$H$29,0,10*ROW('Water Data'!H129))="","",OFFSET('Water Data'!$H$29,0,10*ROW('Water Data'!H129)))</f>
        <v/>
      </c>
      <c r="CH135" s="400" t="str">
        <f ca="1">+IF(OFFSET('Water Data'!$I$27,0,10*ROW('Water Data'!I129))="","",OFFSET('Water Data'!$I$27,0,10*ROW('Water Data'!I129)))</f>
        <v/>
      </c>
      <c r="CI135" s="400" t="str">
        <f ca="1">+IF(OFFSET('Water Data'!$I$28,0,10*ROW('Water Data'!I129))="","",OFFSET('Water Data'!$I$28,0,10*ROW('Water Data'!I129)))</f>
        <v/>
      </c>
      <c r="CJ135" s="400" t="str">
        <f ca="1">+IF(OFFSET('Water Data'!$I$29,0,10*ROW('Water Data'!I129))="","",OFFSET('Water Data'!$I$29,0,10*ROW('Water Data'!I129)))</f>
        <v/>
      </c>
      <c r="CK135" s="400" t="str">
        <f ca="1">+IF(OFFSET('Sanitation Data'!$D$28,0,10*ROW('Sanitation Data'!D129))="","",OFFSET('Sanitation Data'!$D$28,0,10*ROW('Sanitation Data'!D129)))</f>
        <v/>
      </c>
      <c r="CL135" s="400" t="str">
        <f ca="1">+IF(OFFSET('Sanitation Data'!$D$29,0,10*ROW('Sanitation Data'!D129))="","",OFFSET('Sanitation Data'!$D$29,0,10*ROW('Sanitation Data'!D129)))</f>
        <v/>
      </c>
      <c r="CM135" s="400" t="str">
        <f ca="1">+IF(OFFSET('Sanitation Data'!$D$30,0,10*ROW('Sanitation Data'!D129))="","",OFFSET('Sanitation Data'!$D$30,0,10*ROW('Sanitation Data'!D129)))</f>
        <v/>
      </c>
      <c r="CN135" s="400" t="str">
        <f ca="1">+IF(OFFSET('Sanitation Data'!$D$31,0,10*ROW('Sanitation Data'!D129))="","",OFFSET('Sanitation Data'!$D$31,0,10*ROW('Sanitation Data'!D129)))</f>
        <v/>
      </c>
      <c r="CO135" s="400" t="str">
        <f ca="1">+IF(OFFSET('Sanitation Data'!$D$32,0,10*ROW('Sanitation Data'!D129))="","",OFFSET('Sanitation Data'!$D$32,0,10*ROW('Sanitation Data'!D129)))</f>
        <v/>
      </c>
      <c r="CP135" s="400" t="str">
        <f ca="1">+IF(OFFSET('Sanitation Data'!$E$28,0,10*ROW('Sanitation Data'!E129))="","",OFFSET('Sanitation Data'!$E$28,0,10*ROW('Sanitation Data'!E129)))</f>
        <v/>
      </c>
      <c r="CQ135" s="400" t="str">
        <f ca="1">+IF(OFFSET('Sanitation Data'!$E$29,0,10*ROW('Sanitation Data'!E129))="","",OFFSET('Sanitation Data'!$E$29,0,10*ROW('Sanitation Data'!E129)))</f>
        <v/>
      </c>
      <c r="CR135" s="400" t="str">
        <f ca="1">+IF(OFFSET('Sanitation Data'!$E$30,0,10*ROW('Sanitation Data'!E129))="","",OFFSET('Sanitation Data'!$E$30,0,10*ROW('Sanitation Data'!E129)))</f>
        <v/>
      </c>
      <c r="CS135" s="400" t="str">
        <f ca="1">+IF(OFFSET('Sanitation Data'!$E$31,0,10*ROW('Sanitation Data'!E129))="","",OFFSET('Sanitation Data'!$E$31,0,10*ROW('Sanitation Data'!E129)))</f>
        <v/>
      </c>
      <c r="CT135" s="400" t="str">
        <f ca="1">+IF(OFFSET('Sanitation Data'!$E$32,0,10*ROW('Sanitation Data'!E129))="","",OFFSET('Sanitation Data'!$E$32,0,10*ROW('Sanitation Data'!E129)))</f>
        <v/>
      </c>
      <c r="CU135" s="400" t="str">
        <f ca="1">+IF(OFFSET('Sanitation Data'!$F$28,0,10*ROW('Sanitation Data'!F129))="","",OFFSET('Sanitation Data'!$F$28,0,10*ROW('Sanitation Data'!F129)))</f>
        <v/>
      </c>
      <c r="CV135" s="400" t="str">
        <f ca="1">+IF(OFFSET('Sanitation Data'!$F$29,0,10*ROW('Sanitation Data'!F129))="","",OFFSET('Sanitation Data'!$F$29,0,10*ROW('Sanitation Data'!F129)))</f>
        <v/>
      </c>
      <c r="CW135" s="400" t="str">
        <f ca="1">+IF(OFFSET('Sanitation Data'!$F$30,0,10*ROW('Sanitation Data'!F129))="","",OFFSET('Sanitation Data'!$F$30,0,10*ROW('Sanitation Data'!F129)))</f>
        <v/>
      </c>
      <c r="CX135" s="400" t="str">
        <f ca="1">+IF(OFFSET('Sanitation Data'!$F$31,0,10*ROW('Sanitation Data'!F129))="","",OFFSET('Sanitation Data'!$F$31,0,10*ROW('Sanitation Data'!F129)))</f>
        <v/>
      </c>
      <c r="CY135" s="400" t="str">
        <f ca="1">+IF(OFFSET('Sanitation Data'!$F$32,0,10*ROW('Sanitation Data'!F129))="","",OFFSET('Sanitation Data'!$F$32,0,10*ROW('Sanitation Data'!F129)))</f>
        <v/>
      </c>
      <c r="CZ135" s="400" t="str">
        <f ca="1">+IF(OFFSET('Sanitation Data'!$G$28,0,10*ROW('Sanitation Data'!G129))="","",OFFSET('Sanitation Data'!$G$28,0,10*ROW('Sanitation Data'!G129)))</f>
        <v/>
      </c>
      <c r="DA135" s="400" t="str">
        <f ca="1">+IF(OFFSET('Sanitation Data'!$G$29,0,10*ROW('Sanitation Data'!G129))="","",OFFSET('Sanitation Data'!$G$29,0,10*ROW('Sanitation Data'!G129)))</f>
        <v/>
      </c>
      <c r="DB135" s="400" t="str">
        <f ca="1">+IF(OFFSET('Sanitation Data'!$G$30,0,10*ROW('Sanitation Data'!G129))="","",OFFSET('Sanitation Data'!$G$30,0,10*ROW('Sanitation Data'!G129)))</f>
        <v/>
      </c>
      <c r="DC135" s="400" t="str">
        <f ca="1">+IF(OFFSET('Sanitation Data'!$G$31,0,10*ROW('Sanitation Data'!G129))="","",OFFSET('Sanitation Data'!$G$31,0,10*ROW('Sanitation Data'!G129)))</f>
        <v/>
      </c>
      <c r="DD135" s="400" t="str">
        <f ca="1">+IF(OFFSET('Sanitation Data'!$G$32,0,10*ROW('Sanitation Data'!G129))="","",OFFSET('Sanitation Data'!$G$32,0,10*ROW('Sanitation Data'!G129)))</f>
        <v/>
      </c>
      <c r="DE135" s="400" t="str">
        <f ca="1">+IF(OFFSET('Sanitation Data'!$H$28,0,10*ROW('Sanitation Data'!H129))="","",OFFSET('Sanitation Data'!$H$28,0,10*ROW('Sanitation Data'!H129)))</f>
        <v/>
      </c>
      <c r="DF135" s="400" t="str">
        <f ca="1">+IF(OFFSET('Sanitation Data'!$H$29,0,10*ROW('Sanitation Data'!H129))="","",OFFSET('Sanitation Data'!$H$29,0,10*ROW('Sanitation Data'!H129)))</f>
        <v/>
      </c>
      <c r="DG135" s="400" t="str">
        <f ca="1">+IF(OFFSET('Sanitation Data'!$H$30,0,10*ROW('Sanitation Data'!H129))="","",OFFSET('Sanitation Data'!$H$30,0,10*ROW('Sanitation Data'!H129)))</f>
        <v/>
      </c>
      <c r="DH135" s="400" t="str">
        <f ca="1">+IF(OFFSET('Sanitation Data'!$H$31,0,10*ROW('Sanitation Data'!H129))="","",OFFSET('Sanitation Data'!$H$31,0,10*ROW('Sanitation Data'!H129)))</f>
        <v/>
      </c>
      <c r="DI135" s="400" t="str">
        <f ca="1">+IF(OFFSET('Sanitation Data'!$H$32,0,10*ROW('Sanitation Data'!H129))="","",OFFSET('Sanitation Data'!$H$32,0,10*ROW('Sanitation Data'!H129)))</f>
        <v/>
      </c>
      <c r="DJ135" s="400" t="str">
        <f ca="1">+IF(OFFSET('Sanitation Data'!$I$28,0,10*ROW('Sanitation Data'!I129))="","",OFFSET('Sanitation Data'!$I$28,0,10*ROW('Sanitation Data'!I129)))</f>
        <v/>
      </c>
      <c r="DK135" s="400" t="str">
        <f ca="1">+IF(OFFSET('Sanitation Data'!$I$29,0,10*ROW('Sanitation Data'!I129))="","",OFFSET('Sanitation Data'!$I$29,0,10*ROW('Sanitation Data'!I129)))</f>
        <v/>
      </c>
      <c r="DL135" s="400" t="str">
        <f ca="1">+IF(OFFSET('Sanitation Data'!$I$30,0,10*ROW('Sanitation Data'!I129))="","",OFFSET('Sanitation Data'!$I$30,0,10*ROW('Sanitation Data'!I129)))</f>
        <v/>
      </c>
      <c r="DM135" s="400" t="str">
        <f ca="1">+IF(OFFSET('Sanitation Data'!$I$31,0,10*ROW('Sanitation Data'!I129))="","",OFFSET('Sanitation Data'!$I$31,0,10*ROW('Sanitation Data'!I129)))</f>
        <v/>
      </c>
      <c r="DN135" s="400" t="str">
        <f ca="1">+IF(OFFSET('Sanitation Data'!$I$32,0,10*ROW('Sanitation Data'!I129))="","",OFFSET('Sanitation Data'!$I$32,0,10*ROW('Sanitation Data'!I129)))</f>
        <v/>
      </c>
      <c r="DO135" s="400" t="str">
        <f ca="1">+IF(OFFSET('Hygiene Data'!$D$11,0,10*ROW('Hygiene Data'!D129))="","",OFFSET('Hygiene Data'!$D$11,0,10*ROW('Hygiene Data'!D129)))</f>
        <v/>
      </c>
      <c r="DP135" s="400" t="str">
        <f ca="1">+IF(OFFSET('Hygiene Data'!$D$12,0,10*ROW('Hygiene Data'!D129))="","",OFFSET('Hygiene Data'!$D$12,0,10*ROW('Hygiene Data'!D129)))</f>
        <v/>
      </c>
      <c r="DQ135" s="400" t="str">
        <f ca="1">+IF(OFFSET('Hygiene Data'!$D$13,0,10*ROW('Hygiene Data'!D129))="","",OFFSET('Hygiene Data'!$D$13,0,10*ROW('Hygiene Data'!D129)))</f>
        <v/>
      </c>
      <c r="DR135" s="400" t="str">
        <f ca="1">+IF(OFFSET('Hygiene Data'!$E$11,0,10*ROW('Hygiene Data'!E129))="","",OFFSET('Hygiene Data'!$E$11,0,10*ROW('Hygiene Data'!E129)))</f>
        <v/>
      </c>
      <c r="DS135" s="400" t="str">
        <f ca="1">+IF(OFFSET('Hygiene Data'!$E$12,0,10*ROW('Hygiene Data'!E129))="","",OFFSET('Hygiene Data'!$E$12,0,10*ROW('Hygiene Data'!E129)))</f>
        <v/>
      </c>
      <c r="DT135" s="400" t="str">
        <f ca="1">+IF(OFFSET('Hygiene Data'!$E$13,0,10*ROW('Hygiene Data'!E129))="","",OFFSET('Hygiene Data'!$E$13,0,10*ROW('Hygiene Data'!E129)))</f>
        <v/>
      </c>
      <c r="DU135" s="400" t="str">
        <f ca="1">+IF(OFFSET('Hygiene Data'!$F$11,0,10*ROW('Hygiene Data'!F129))="","",OFFSET('Hygiene Data'!$F$11,0,10*ROW('Hygiene Data'!F129)))</f>
        <v/>
      </c>
      <c r="DV135" s="400" t="str">
        <f ca="1">+IF(OFFSET('Hygiene Data'!$F$12,0,10*ROW('Hygiene Data'!F129))="","",OFFSET('Hygiene Data'!$F$12,0,10*ROW('Hygiene Data'!F129)))</f>
        <v/>
      </c>
      <c r="DW135" s="400" t="str">
        <f ca="1">+IF(OFFSET('Hygiene Data'!$F$13,0,10*ROW('Hygiene Data'!F129))="","",OFFSET('Hygiene Data'!$F$13,0,10*ROW('Hygiene Data'!F129)))</f>
        <v/>
      </c>
      <c r="DX135" s="400" t="str">
        <f ca="1">+IF(OFFSET('Hygiene Data'!$G$11,0,10*ROW('Hygiene Data'!G129))="","",OFFSET('Hygiene Data'!$G$11,0,10*ROW('Hygiene Data'!G129)))</f>
        <v/>
      </c>
      <c r="DY135" s="400" t="str">
        <f ca="1">+IF(OFFSET('Hygiene Data'!$G$12,0,10*ROW('Hygiene Data'!G129))="","",OFFSET('Hygiene Data'!$G$12,0,10*ROW('Hygiene Data'!G129)))</f>
        <v/>
      </c>
      <c r="DZ135" s="400" t="str">
        <f ca="1">+IF(OFFSET('Hygiene Data'!$G$13,0,10*ROW('Hygiene Data'!G129))="","",OFFSET('Hygiene Data'!$G$13,0,10*ROW('Hygiene Data'!G129)))</f>
        <v/>
      </c>
      <c r="EA135" s="400" t="str">
        <f ca="1">+IF(OFFSET('Hygiene Data'!$H$11,0,10*ROW('Hygiene Data'!H129))="","",OFFSET('Hygiene Data'!$H$11,0,10*ROW('Hygiene Data'!H129)))</f>
        <v/>
      </c>
      <c r="EB135" s="400" t="str">
        <f ca="1">+IF(OFFSET('Hygiene Data'!$H$12,0,10*ROW('Hygiene Data'!H129))="","",OFFSET('Hygiene Data'!$H$12,0,10*ROW('Hygiene Data'!H129)))</f>
        <v/>
      </c>
      <c r="EC135" s="400" t="str">
        <f ca="1">+IF(OFFSET('Hygiene Data'!$H$13,0,10*ROW('Hygiene Data'!H129))="","",OFFSET('Hygiene Data'!$H$13,0,10*ROW('Hygiene Data'!H129)))</f>
        <v/>
      </c>
      <c r="ED135" s="400" t="str">
        <f ca="1">+IF(OFFSET('Hygiene Data'!$I$11,0,10*ROW('Hygiene Data'!I129))="","",OFFSET('Hygiene Data'!$I$11,0,10*ROW('Hygiene Data'!I129)))</f>
        <v/>
      </c>
      <c r="EE135" s="400" t="str">
        <f ca="1">+IF(OFFSET('Hygiene Data'!$I$12,0,10*ROW('Hygiene Data'!I129))="","",OFFSET('Hygiene Data'!$I$12,0,10*ROW('Hygiene Data'!I129)))</f>
        <v/>
      </c>
      <c r="EF135" s="400" t="str">
        <f ca="1">+IF(OFFSET('Hygiene Data'!$I$13,0,10*ROW('Hygiene Data'!I129))="","",OFFSET('Hygiene Data'!$I$13,0,10*ROW('Hygiene Data'!I129)))</f>
        <v/>
      </c>
    </row>
    <row r="136" spans="1:136" x14ac:dyDescent="0.25">
      <c r="A136" s="509" t="str">
        <f ca="1">+IF(OFFSET('Water Data'!$B$2,0,10*ROW('Water Data'!E130))="","",OFFSET('Water Data'!$B$2,0,10*ROW('Water Data'!E130)))</f>
        <v/>
      </c>
      <c r="B136" s="50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36" t="str">
        <f t="shared" ca="1" si="2"/>
        <v/>
      </c>
      <c r="D136" s="53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3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3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3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3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3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3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3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3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3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3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3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3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3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3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3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3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3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3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3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3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3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3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3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3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3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3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3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3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3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3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3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3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3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3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3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3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3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3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3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3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3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3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3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3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3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3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3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3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1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3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3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3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3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3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3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3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3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3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3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3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3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3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3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3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3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400" t="str">
        <f ca="1">+IF(OFFSET('Water Data'!$D$27,0,10*ROW('Water Data'!D130))="","",OFFSET('Water Data'!$D$27,0,10*ROW('Water Data'!D130)))</f>
        <v/>
      </c>
      <c r="BT136" s="400" t="str">
        <f ca="1">+IF(OFFSET('Water Data'!$D$28,0,10*ROW('Water Data'!D130))="","",OFFSET('Water Data'!$D$28,0,10*ROW('Water Data'!D130)))</f>
        <v/>
      </c>
      <c r="BU136" s="400" t="str">
        <f ca="1">+IF(OFFSET('Water Data'!$D$29,0,10*ROW('Water Data'!D130))="","",OFFSET('Water Data'!$D$29,0,10*ROW('Water Data'!D130)))</f>
        <v/>
      </c>
      <c r="BV136" s="400" t="str">
        <f ca="1">+IF(OFFSET('Water Data'!$E$27,0,10*ROW('Water Data'!E130))="","",OFFSET('Water Data'!$E$27,0,10*ROW('Water Data'!E130)))</f>
        <v/>
      </c>
      <c r="BW136" s="400" t="str">
        <f ca="1">+IF(OFFSET('Water Data'!$E$28,0,10*ROW('Water Data'!E130))="","",OFFSET('Water Data'!$E$28,0,10*ROW('Water Data'!E130)))</f>
        <v/>
      </c>
      <c r="BX136" s="400" t="str">
        <f ca="1">+IF(OFFSET('Water Data'!$E$29,0,10*ROW('Water Data'!E130))="","",OFFSET('Water Data'!$E$29,0,10*ROW('Water Data'!E130)))</f>
        <v/>
      </c>
      <c r="BY136" s="400" t="str">
        <f ca="1">+IF(OFFSET('Water Data'!$F$27,0,10*ROW('Water Data'!F130))="","",OFFSET('Water Data'!$F$27,0,10*ROW('Water Data'!F130)))</f>
        <v/>
      </c>
      <c r="BZ136" s="400" t="str">
        <f ca="1">+IF(OFFSET('Water Data'!$F$28,0,10*ROW('Water Data'!F130))="","",OFFSET('Water Data'!$F$28,0,10*ROW('Water Data'!F130)))</f>
        <v/>
      </c>
      <c r="CA136" s="400" t="str">
        <f ca="1">+IF(OFFSET('Water Data'!$F$29,0,10*ROW('Water Data'!F130))="","",OFFSET('Water Data'!$F$29,0,10*ROW('Water Data'!F130)))</f>
        <v/>
      </c>
      <c r="CB136" s="400" t="str">
        <f ca="1">+IF(OFFSET('Water Data'!$G$27,0,10*ROW('Water Data'!G130))="","",OFFSET('Water Data'!$G$27,0,10*ROW('Water Data'!G130)))</f>
        <v/>
      </c>
      <c r="CC136" s="400" t="str">
        <f ca="1">+IF(OFFSET('Water Data'!$G$28,0,10*ROW('Water Data'!G130))="","",OFFSET('Water Data'!$G$28,0,10*ROW('Water Data'!G130)))</f>
        <v/>
      </c>
      <c r="CD136" s="400" t="str">
        <f ca="1">+IF(OFFSET('Water Data'!$G$29,0,10*ROW('Water Data'!G130))="","",OFFSET('Water Data'!$G$29,0,10*ROW('Water Data'!G130)))</f>
        <v/>
      </c>
      <c r="CE136" s="400" t="str">
        <f ca="1">+IF(OFFSET('Water Data'!$H$27,0,10*ROW('Water Data'!H130))="","",OFFSET('Water Data'!$H$27,0,10*ROW('Water Data'!H130)))</f>
        <v/>
      </c>
      <c r="CF136" s="400" t="str">
        <f ca="1">+IF(OFFSET('Water Data'!$H$28,0,10*ROW('Water Data'!H130))="","",OFFSET('Water Data'!$H$28,0,10*ROW('Water Data'!H130)))</f>
        <v/>
      </c>
      <c r="CG136" s="400" t="str">
        <f ca="1">+IF(OFFSET('Water Data'!$H$29,0,10*ROW('Water Data'!H130))="","",OFFSET('Water Data'!$H$29,0,10*ROW('Water Data'!H130)))</f>
        <v/>
      </c>
      <c r="CH136" s="400" t="str">
        <f ca="1">+IF(OFFSET('Water Data'!$I$27,0,10*ROW('Water Data'!I130))="","",OFFSET('Water Data'!$I$27,0,10*ROW('Water Data'!I130)))</f>
        <v/>
      </c>
      <c r="CI136" s="400" t="str">
        <f ca="1">+IF(OFFSET('Water Data'!$I$28,0,10*ROW('Water Data'!I130))="","",OFFSET('Water Data'!$I$28,0,10*ROW('Water Data'!I130)))</f>
        <v/>
      </c>
      <c r="CJ136" s="400" t="str">
        <f ca="1">+IF(OFFSET('Water Data'!$I$29,0,10*ROW('Water Data'!I130))="","",OFFSET('Water Data'!$I$29,0,10*ROW('Water Data'!I130)))</f>
        <v/>
      </c>
      <c r="CK136" s="400" t="str">
        <f ca="1">+IF(OFFSET('Sanitation Data'!$D$28,0,10*ROW('Sanitation Data'!D130))="","",OFFSET('Sanitation Data'!$D$28,0,10*ROW('Sanitation Data'!D130)))</f>
        <v/>
      </c>
      <c r="CL136" s="400" t="str">
        <f ca="1">+IF(OFFSET('Sanitation Data'!$D$29,0,10*ROW('Sanitation Data'!D130))="","",OFFSET('Sanitation Data'!$D$29,0,10*ROW('Sanitation Data'!D130)))</f>
        <v/>
      </c>
      <c r="CM136" s="400" t="str">
        <f ca="1">+IF(OFFSET('Sanitation Data'!$D$30,0,10*ROW('Sanitation Data'!D130))="","",OFFSET('Sanitation Data'!$D$30,0,10*ROW('Sanitation Data'!D130)))</f>
        <v/>
      </c>
      <c r="CN136" s="400" t="str">
        <f ca="1">+IF(OFFSET('Sanitation Data'!$D$31,0,10*ROW('Sanitation Data'!D130))="","",OFFSET('Sanitation Data'!$D$31,0,10*ROW('Sanitation Data'!D130)))</f>
        <v/>
      </c>
      <c r="CO136" s="400" t="str">
        <f ca="1">+IF(OFFSET('Sanitation Data'!$D$32,0,10*ROW('Sanitation Data'!D130))="","",OFFSET('Sanitation Data'!$D$32,0,10*ROW('Sanitation Data'!D130)))</f>
        <v/>
      </c>
      <c r="CP136" s="400" t="str">
        <f ca="1">+IF(OFFSET('Sanitation Data'!$E$28,0,10*ROW('Sanitation Data'!E130))="","",OFFSET('Sanitation Data'!$E$28,0,10*ROW('Sanitation Data'!E130)))</f>
        <v/>
      </c>
      <c r="CQ136" s="400" t="str">
        <f ca="1">+IF(OFFSET('Sanitation Data'!$E$29,0,10*ROW('Sanitation Data'!E130))="","",OFFSET('Sanitation Data'!$E$29,0,10*ROW('Sanitation Data'!E130)))</f>
        <v/>
      </c>
      <c r="CR136" s="400" t="str">
        <f ca="1">+IF(OFFSET('Sanitation Data'!$E$30,0,10*ROW('Sanitation Data'!E130))="","",OFFSET('Sanitation Data'!$E$30,0,10*ROW('Sanitation Data'!E130)))</f>
        <v/>
      </c>
      <c r="CS136" s="400" t="str">
        <f ca="1">+IF(OFFSET('Sanitation Data'!$E$31,0,10*ROW('Sanitation Data'!E130))="","",OFFSET('Sanitation Data'!$E$31,0,10*ROW('Sanitation Data'!E130)))</f>
        <v/>
      </c>
      <c r="CT136" s="400" t="str">
        <f ca="1">+IF(OFFSET('Sanitation Data'!$E$32,0,10*ROW('Sanitation Data'!E130))="","",OFFSET('Sanitation Data'!$E$32,0,10*ROW('Sanitation Data'!E130)))</f>
        <v/>
      </c>
      <c r="CU136" s="400" t="str">
        <f ca="1">+IF(OFFSET('Sanitation Data'!$F$28,0,10*ROW('Sanitation Data'!F130))="","",OFFSET('Sanitation Data'!$F$28,0,10*ROW('Sanitation Data'!F130)))</f>
        <v/>
      </c>
      <c r="CV136" s="400" t="str">
        <f ca="1">+IF(OFFSET('Sanitation Data'!$F$29,0,10*ROW('Sanitation Data'!F130))="","",OFFSET('Sanitation Data'!$F$29,0,10*ROW('Sanitation Data'!F130)))</f>
        <v/>
      </c>
      <c r="CW136" s="400" t="str">
        <f ca="1">+IF(OFFSET('Sanitation Data'!$F$30,0,10*ROW('Sanitation Data'!F130))="","",OFFSET('Sanitation Data'!$F$30,0,10*ROW('Sanitation Data'!F130)))</f>
        <v/>
      </c>
      <c r="CX136" s="400" t="str">
        <f ca="1">+IF(OFFSET('Sanitation Data'!$F$31,0,10*ROW('Sanitation Data'!F130))="","",OFFSET('Sanitation Data'!$F$31,0,10*ROW('Sanitation Data'!F130)))</f>
        <v/>
      </c>
      <c r="CY136" s="400" t="str">
        <f ca="1">+IF(OFFSET('Sanitation Data'!$F$32,0,10*ROW('Sanitation Data'!F130))="","",OFFSET('Sanitation Data'!$F$32,0,10*ROW('Sanitation Data'!F130)))</f>
        <v/>
      </c>
      <c r="CZ136" s="400" t="str">
        <f ca="1">+IF(OFFSET('Sanitation Data'!$G$28,0,10*ROW('Sanitation Data'!G130))="","",OFFSET('Sanitation Data'!$G$28,0,10*ROW('Sanitation Data'!G130)))</f>
        <v/>
      </c>
      <c r="DA136" s="400" t="str">
        <f ca="1">+IF(OFFSET('Sanitation Data'!$G$29,0,10*ROW('Sanitation Data'!G130))="","",OFFSET('Sanitation Data'!$G$29,0,10*ROW('Sanitation Data'!G130)))</f>
        <v/>
      </c>
      <c r="DB136" s="400" t="str">
        <f ca="1">+IF(OFFSET('Sanitation Data'!$G$30,0,10*ROW('Sanitation Data'!G130))="","",OFFSET('Sanitation Data'!$G$30,0,10*ROW('Sanitation Data'!G130)))</f>
        <v/>
      </c>
      <c r="DC136" s="400" t="str">
        <f ca="1">+IF(OFFSET('Sanitation Data'!$G$31,0,10*ROW('Sanitation Data'!G130))="","",OFFSET('Sanitation Data'!$G$31,0,10*ROW('Sanitation Data'!G130)))</f>
        <v/>
      </c>
      <c r="DD136" s="400" t="str">
        <f ca="1">+IF(OFFSET('Sanitation Data'!$G$32,0,10*ROW('Sanitation Data'!G130))="","",OFFSET('Sanitation Data'!$G$32,0,10*ROW('Sanitation Data'!G130)))</f>
        <v/>
      </c>
      <c r="DE136" s="400" t="str">
        <f ca="1">+IF(OFFSET('Sanitation Data'!$H$28,0,10*ROW('Sanitation Data'!H130))="","",OFFSET('Sanitation Data'!$H$28,0,10*ROW('Sanitation Data'!H130)))</f>
        <v/>
      </c>
      <c r="DF136" s="400" t="str">
        <f ca="1">+IF(OFFSET('Sanitation Data'!$H$29,0,10*ROW('Sanitation Data'!H130))="","",OFFSET('Sanitation Data'!$H$29,0,10*ROW('Sanitation Data'!H130)))</f>
        <v/>
      </c>
      <c r="DG136" s="400" t="str">
        <f ca="1">+IF(OFFSET('Sanitation Data'!$H$30,0,10*ROW('Sanitation Data'!H130))="","",OFFSET('Sanitation Data'!$H$30,0,10*ROW('Sanitation Data'!H130)))</f>
        <v/>
      </c>
      <c r="DH136" s="400" t="str">
        <f ca="1">+IF(OFFSET('Sanitation Data'!$H$31,0,10*ROW('Sanitation Data'!H130))="","",OFFSET('Sanitation Data'!$H$31,0,10*ROW('Sanitation Data'!H130)))</f>
        <v/>
      </c>
      <c r="DI136" s="400" t="str">
        <f ca="1">+IF(OFFSET('Sanitation Data'!$H$32,0,10*ROW('Sanitation Data'!H130))="","",OFFSET('Sanitation Data'!$H$32,0,10*ROW('Sanitation Data'!H130)))</f>
        <v/>
      </c>
      <c r="DJ136" s="400" t="str">
        <f ca="1">+IF(OFFSET('Sanitation Data'!$I$28,0,10*ROW('Sanitation Data'!I130))="","",OFFSET('Sanitation Data'!$I$28,0,10*ROW('Sanitation Data'!I130)))</f>
        <v/>
      </c>
      <c r="DK136" s="400" t="str">
        <f ca="1">+IF(OFFSET('Sanitation Data'!$I$29,0,10*ROW('Sanitation Data'!I130))="","",OFFSET('Sanitation Data'!$I$29,0,10*ROW('Sanitation Data'!I130)))</f>
        <v/>
      </c>
      <c r="DL136" s="400" t="str">
        <f ca="1">+IF(OFFSET('Sanitation Data'!$I$30,0,10*ROW('Sanitation Data'!I130))="","",OFFSET('Sanitation Data'!$I$30,0,10*ROW('Sanitation Data'!I130)))</f>
        <v/>
      </c>
      <c r="DM136" s="400" t="str">
        <f ca="1">+IF(OFFSET('Sanitation Data'!$I$31,0,10*ROW('Sanitation Data'!I130))="","",OFFSET('Sanitation Data'!$I$31,0,10*ROW('Sanitation Data'!I130)))</f>
        <v/>
      </c>
      <c r="DN136" s="400" t="str">
        <f ca="1">+IF(OFFSET('Sanitation Data'!$I$32,0,10*ROW('Sanitation Data'!I130))="","",OFFSET('Sanitation Data'!$I$32,0,10*ROW('Sanitation Data'!I130)))</f>
        <v/>
      </c>
      <c r="DO136" s="400" t="str">
        <f ca="1">+IF(OFFSET('Hygiene Data'!$D$11,0,10*ROW('Hygiene Data'!D130))="","",OFFSET('Hygiene Data'!$D$11,0,10*ROW('Hygiene Data'!D130)))</f>
        <v/>
      </c>
      <c r="DP136" s="400" t="str">
        <f ca="1">+IF(OFFSET('Hygiene Data'!$D$12,0,10*ROW('Hygiene Data'!D130))="","",OFFSET('Hygiene Data'!$D$12,0,10*ROW('Hygiene Data'!D130)))</f>
        <v/>
      </c>
      <c r="DQ136" s="400" t="str">
        <f ca="1">+IF(OFFSET('Hygiene Data'!$D$13,0,10*ROW('Hygiene Data'!D130))="","",OFFSET('Hygiene Data'!$D$13,0,10*ROW('Hygiene Data'!D130)))</f>
        <v/>
      </c>
      <c r="DR136" s="400" t="str">
        <f ca="1">+IF(OFFSET('Hygiene Data'!$E$11,0,10*ROW('Hygiene Data'!E130))="","",OFFSET('Hygiene Data'!$E$11,0,10*ROW('Hygiene Data'!E130)))</f>
        <v/>
      </c>
      <c r="DS136" s="400" t="str">
        <f ca="1">+IF(OFFSET('Hygiene Data'!$E$12,0,10*ROW('Hygiene Data'!E130))="","",OFFSET('Hygiene Data'!$E$12,0,10*ROW('Hygiene Data'!E130)))</f>
        <v/>
      </c>
      <c r="DT136" s="400" t="str">
        <f ca="1">+IF(OFFSET('Hygiene Data'!$E$13,0,10*ROW('Hygiene Data'!E130))="","",OFFSET('Hygiene Data'!$E$13,0,10*ROW('Hygiene Data'!E130)))</f>
        <v/>
      </c>
      <c r="DU136" s="400" t="str">
        <f ca="1">+IF(OFFSET('Hygiene Data'!$F$11,0,10*ROW('Hygiene Data'!F130))="","",OFFSET('Hygiene Data'!$F$11,0,10*ROW('Hygiene Data'!F130)))</f>
        <v/>
      </c>
      <c r="DV136" s="400" t="str">
        <f ca="1">+IF(OFFSET('Hygiene Data'!$F$12,0,10*ROW('Hygiene Data'!F130))="","",OFFSET('Hygiene Data'!$F$12,0,10*ROW('Hygiene Data'!F130)))</f>
        <v/>
      </c>
      <c r="DW136" s="400" t="str">
        <f ca="1">+IF(OFFSET('Hygiene Data'!$F$13,0,10*ROW('Hygiene Data'!F130))="","",OFFSET('Hygiene Data'!$F$13,0,10*ROW('Hygiene Data'!F130)))</f>
        <v/>
      </c>
      <c r="DX136" s="400" t="str">
        <f ca="1">+IF(OFFSET('Hygiene Data'!$G$11,0,10*ROW('Hygiene Data'!G130))="","",OFFSET('Hygiene Data'!$G$11,0,10*ROW('Hygiene Data'!G130)))</f>
        <v/>
      </c>
      <c r="DY136" s="400" t="str">
        <f ca="1">+IF(OFFSET('Hygiene Data'!$G$12,0,10*ROW('Hygiene Data'!G130))="","",OFFSET('Hygiene Data'!$G$12,0,10*ROW('Hygiene Data'!G130)))</f>
        <v/>
      </c>
      <c r="DZ136" s="400" t="str">
        <f ca="1">+IF(OFFSET('Hygiene Data'!$G$13,0,10*ROW('Hygiene Data'!G130))="","",OFFSET('Hygiene Data'!$G$13,0,10*ROW('Hygiene Data'!G130)))</f>
        <v/>
      </c>
      <c r="EA136" s="400" t="str">
        <f ca="1">+IF(OFFSET('Hygiene Data'!$H$11,0,10*ROW('Hygiene Data'!H130))="","",OFFSET('Hygiene Data'!$H$11,0,10*ROW('Hygiene Data'!H130)))</f>
        <v/>
      </c>
      <c r="EB136" s="400" t="str">
        <f ca="1">+IF(OFFSET('Hygiene Data'!$H$12,0,10*ROW('Hygiene Data'!H130))="","",OFFSET('Hygiene Data'!$H$12,0,10*ROW('Hygiene Data'!H130)))</f>
        <v/>
      </c>
      <c r="EC136" s="400" t="str">
        <f ca="1">+IF(OFFSET('Hygiene Data'!$H$13,0,10*ROW('Hygiene Data'!H130))="","",OFFSET('Hygiene Data'!$H$13,0,10*ROW('Hygiene Data'!H130)))</f>
        <v/>
      </c>
      <c r="ED136" s="400" t="str">
        <f ca="1">+IF(OFFSET('Hygiene Data'!$I$11,0,10*ROW('Hygiene Data'!I130))="","",OFFSET('Hygiene Data'!$I$11,0,10*ROW('Hygiene Data'!I130)))</f>
        <v/>
      </c>
      <c r="EE136" s="400" t="str">
        <f ca="1">+IF(OFFSET('Hygiene Data'!$I$12,0,10*ROW('Hygiene Data'!I130))="","",OFFSET('Hygiene Data'!$I$12,0,10*ROW('Hygiene Data'!I130)))</f>
        <v/>
      </c>
      <c r="EF136" s="400" t="str">
        <f ca="1">+IF(OFFSET('Hygiene Data'!$I$13,0,10*ROW('Hygiene Data'!I130))="","",OFFSET('Hygiene Data'!$I$13,0,10*ROW('Hygiene Data'!I130)))</f>
        <v/>
      </c>
    </row>
    <row r="137" spans="1:136" x14ac:dyDescent="0.25">
      <c r="A137" s="509" t="str">
        <f ca="1">+IF(OFFSET('Water Data'!$B$2,0,10*ROW('Water Data'!E131))="","",OFFSET('Water Data'!$B$2,0,10*ROW('Water Data'!E131)))</f>
        <v/>
      </c>
      <c r="B137" s="50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36" t="str">
        <f t="shared" ca="1" si="2"/>
        <v/>
      </c>
      <c r="D137" s="53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3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3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3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3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3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3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3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3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3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3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3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3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3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3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3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3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3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3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3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3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3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3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3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3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3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3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3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3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3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3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3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3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3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3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3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3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3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3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3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3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3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3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3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3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3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3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3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3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1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3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3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3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3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3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3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3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3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3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3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3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3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3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3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3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3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400" t="str">
        <f ca="1">+IF(OFFSET('Water Data'!$D$27,0,10*ROW('Water Data'!D131))="","",OFFSET('Water Data'!$D$27,0,10*ROW('Water Data'!D131)))</f>
        <v/>
      </c>
      <c r="BT137" s="400" t="str">
        <f ca="1">+IF(OFFSET('Water Data'!$D$28,0,10*ROW('Water Data'!D131))="","",OFFSET('Water Data'!$D$28,0,10*ROW('Water Data'!D131)))</f>
        <v/>
      </c>
      <c r="BU137" s="400" t="str">
        <f ca="1">+IF(OFFSET('Water Data'!$D$29,0,10*ROW('Water Data'!D131))="","",OFFSET('Water Data'!$D$29,0,10*ROW('Water Data'!D131)))</f>
        <v/>
      </c>
      <c r="BV137" s="400" t="str">
        <f ca="1">+IF(OFFSET('Water Data'!$E$27,0,10*ROW('Water Data'!E131))="","",OFFSET('Water Data'!$E$27,0,10*ROW('Water Data'!E131)))</f>
        <v/>
      </c>
      <c r="BW137" s="400" t="str">
        <f ca="1">+IF(OFFSET('Water Data'!$E$28,0,10*ROW('Water Data'!E131))="","",OFFSET('Water Data'!$E$28,0,10*ROW('Water Data'!E131)))</f>
        <v/>
      </c>
      <c r="BX137" s="400" t="str">
        <f ca="1">+IF(OFFSET('Water Data'!$E$29,0,10*ROW('Water Data'!E131))="","",OFFSET('Water Data'!$E$29,0,10*ROW('Water Data'!E131)))</f>
        <v/>
      </c>
      <c r="BY137" s="400" t="str">
        <f ca="1">+IF(OFFSET('Water Data'!$F$27,0,10*ROW('Water Data'!F131))="","",OFFSET('Water Data'!$F$27,0,10*ROW('Water Data'!F131)))</f>
        <v/>
      </c>
      <c r="BZ137" s="400" t="str">
        <f ca="1">+IF(OFFSET('Water Data'!$F$28,0,10*ROW('Water Data'!F131))="","",OFFSET('Water Data'!$F$28,0,10*ROW('Water Data'!F131)))</f>
        <v/>
      </c>
      <c r="CA137" s="400" t="str">
        <f ca="1">+IF(OFFSET('Water Data'!$F$29,0,10*ROW('Water Data'!F131))="","",OFFSET('Water Data'!$F$29,0,10*ROW('Water Data'!F131)))</f>
        <v/>
      </c>
      <c r="CB137" s="400" t="str">
        <f ca="1">+IF(OFFSET('Water Data'!$G$27,0,10*ROW('Water Data'!G131))="","",OFFSET('Water Data'!$G$27,0,10*ROW('Water Data'!G131)))</f>
        <v/>
      </c>
      <c r="CC137" s="400" t="str">
        <f ca="1">+IF(OFFSET('Water Data'!$G$28,0,10*ROW('Water Data'!G131))="","",OFFSET('Water Data'!$G$28,0,10*ROW('Water Data'!G131)))</f>
        <v/>
      </c>
      <c r="CD137" s="400" t="str">
        <f ca="1">+IF(OFFSET('Water Data'!$G$29,0,10*ROW('Water Data'!G131))="","",OFFSET('Water Data'!$G$29,0,10*ROW('Water Data'!G131)))</f>
        <v/>
      </c>
      <c r="CE137" s="400" t="str">
        <f ca="1">+IF(OFFSET('Water Data'!$H$27,0,10*ROW('Water Data'!H131))="","",OFFSET('Water Data'!$H$27,0,10*ROW('Water Data'!H131)))</f>
        <v/>
      </c>
      <c r="CF137" s="400" t="str">
        <f ca="1">+IF(OFFSET('Water Data'!$H$28,0,10*ROW('Water Data'!H131))="","",OFFSET('Water Data'!$H$28,0,10*ROW('Water Data'!H131)))</f>
        <v/>
      </c>
      <c r="CG137" s="400" t="str">
        <f ca="1">+IF(OFFSET('Water Data'!$H$29,0,10*ROW('Water Data'!H131))="","",OFFSET('Water Data'!$H$29,0,10*ROW('Water Data'!H131)))</f>
        <v/>
      </c>
      <c r="CH137" s="400" t="str">
        <f ca="1">+IF(OFFSET('Water Data'!$I$27,0,10*ROW('Water Data'!I131))="","",OFFSET('Water Data'!$I$27,0,10*ROW('Water Data'!I131)))</f>
        <v/>
      </c>
      <c r="CI137" s="400" t="str">
        <f ca="1">+IF(OFFSET('Water Data'!$I$28,0,10*ROW('Water Data'!I131))="","",OFFSET('Water Data'!$I$28,0,10*ROW('Water Data'!I131)))</f>
        <v/>
      </c>
      <c r="CJ137" s="400" t="str">
        <f ca="1">+IF(OFFSET('Water Data'!$I$29,0,10*ROW('Water Data'!I131))="","",OFFSET('Water Data'!$I$29,0,10*ROW('Water Data'!I131)))</f>
        <v/>
      </c>
      <c r="CK137" s="400" t="str">
        <f ca="1">+IF(OFFSET('Sanitation Data'!$D$28,0,10*ROW('Sanitation Data'!D131))="","",OFFSET('Sanitation Data'!$D$28,0,10*ROW('Sanitation Data'!D131)))</f>
        <v/>
      </c>
      <c r="CL137" s="400" t="str">
        <f ca="1">+IF(OFFSET('Sanitation Data'!$D$29,0,10*ROW('Sanitation Data'!D131))="","",OFFSET('Sanitation Data'!$D$29,0,10*ROW('Sanitation Data'!D131)))</f>
        <v/>
      </c>
      <c r="CM137" s="400" t="str">
        <f ca="1">+IF(OFFSET('Sanitation Data'!$D$30,0,10*ROW('Sanitation Data'!D131))="","",OFFSET('Sanitation Data'!$D$30,0,10*ROW('Sanitation Data'!D131)))</f>
        <v/>
      </c>
      <c r="CN137" s="400" t="str">
        <f ca="1">+IF(OFFSET('Sanitation Data'!$D$31,0,10*ROW('Sanitation Data'!D131))="","",OFFSET('Sanitation Data'!$D$31,0,10*ROW('Sanitation Data'!D131)))</f>
        <v/>
      </c>
      <c r="CO137" s="400" t="str">
        <f ca="1">+IF(OFFSET('Sanitation Data'!$D$32,0,10*ROW('Sanitation Data'!D131))="","",OFFSET('Sanitation Data'!$D$32,0,10*ROW('Sanitation Data'!D131)))</f>
        <v/>
      </c>
      <c r="CP137" s="400" t="str">
        <f ca="1">+IF(OFFSET('Sanitation Data'!$E$28,0,10*ROW('Sanitation Data'!E131))="","",OFFSET('Sanitation Data'!$E$28,0,10*ROW('Sanitation Data'!E131)))</f>
        <v/>
      </c>
      <c r="CQ137" s="400" t="str">
        <f ca="1">+IF(OFFSET('Sanitation Data'!$E$29,0,10*ROW('Sanitation Data'!E131))="","",OFFSET('Sanitation Data'!$E$29,0,10*ROW('Sanitation Data'!E131)))</f>
        <v/>
      </c>
      <c r="CR137" s="400" t="str">
        <f ca="1">+IF(OFFSET('Sanitation Data'!$E$30,0,10*ROW('Sanitation Data'!E131))="","",OFFSET('Sanitation Data'!$E$30,0,10*ROW('Sanitation Data'!E131)))</f>
        <v/>
      </c>
      <c r="CS137" s="400" t="str">
        <f ca="1">+IF(OFFSET('Sanitation Data'!$E$31,0,10*ROW('Sanitation Data'!E131))="","",OFFSET('Sanitation Data'!$E$31,0,10*ROW('Sanitation Data'!E131)))</f>
        <v/>
      </c>
      <c r="CT137" s="400" t="str">
        <f ca="1">+IF(OFFSET('Sanitation Data'!$E$32,0,10*ROW('Sanitation Data'!E131))="","",OFFSET('Sanitation Data'!$E$32,0,10*ROW('Sanitation Data'!E131)))</f>
        <v/>
      </c>
      <c r="CU137" s="400" t="str">
        <f ca="1">+IF(OFFSET('Sanitation Data'!$F$28,0,10*ROW('Sanitation Data'!F131))="","",OFFSET('Sanitation Data'!$F$28,0,10*ROW('Sanitation Data'!F131)))</f>
        <v/>
      </c>
      <c r="CV137" s="400" t="str">
        <f ca="1">+IF(OFFSET('Sanitation Data'!$F$29,0,10*ROW('Sanitation Data'!F131))="","",OFFSET('Sanitation Data'!$F$29,0,10*ROW('Sanitation Data'!F131)))</f>
        <v/>
      </c>
      <c r="CW137" s="400" t="str">
        <f ca="1">+IF(OFFSET('Sanitation Data'!$F$30,0,10*ROW('Sanitation Data'!F131))="","",OFFSET('Sanitation Data'!$F$30,0,10*ROW('Sanitation Data'!F131)))</f>
        <v/>
      </c>
      <c r="CX137" s="400" t="str">
        <f ca="1">+IF(OFFSET('Sanitation Data'!$F$31,0,10*ROW('Sanitation Data'!F131))="","",OFFSET('Sanitation Data'!$F$31,0,10*ROW('Sanitation Data'!F131)))</f>
        <v/>
      </c>
      <c r="CY137" s="400" t="str">
        <f ca="1">+IF(OFFSET('Sanitation Data'!$F$32,0,10*ROW('Sanitation Data'!F131))="","",OFFSET('Sanitation Data'!$F$32,0,10*ROW('Sanitation Data'!F131)))</f>
        <v/>
      </c>
      <c r="CZ137" s="400" t="str">
        <f ca="1">+IF(OFFSET('Sanitation Data'!$G$28,0,10*ROW('Sanitation Data'!G131))="","",OFFSET('Sanitation Data'!$G$28,0,10*ROW('Sanitation Data'!G131)))</f>
        <v/>
      </c>
      <c r="DA137" s="400" t="str">
        <f ca="1">+IF(OFFSET('Sanitation Data'!$G$29,0,10*ROW('Sanitation Data'!G131))="","",OFFSET('Sanitation Data'!$G$29,0,10*ROW('Sanitation Data'!G131)))</f>
        <v/>
      </c>
      <c r="DB137" s="400" t="str">
        <f ca="1">+IF(OFFSET('Sanitation Data'!$G$30,0,10*ROW('Sanitation Data'!G131))="","",OFFSET('Sanitation Data'!$G$30,0,10*ROW('Sanitation Data'!G131)))</f>
        <v/>
      </c>
      <c r="DC137" s="400" t="str">
        <f ca="1">+IF(OFFSET('Sanitation Data'!$G$31,0,10*ROW('Sanitation Data'!G131))="","",OFFSET('Sanitation Data'!$G$31,0,10*ROW('Sanitation Data'!G131)))</f>
        <v/>
      </c>
      <c r="DD137" s="400" t="str">
        <f ca="1">+IF(OFFSET('Sanitation Data'!$G$32,0,10*ROW('Sanitation Data'!G131))="","",OFFSET('Sanitation Data'!$G$32,0,10*ROW('Sanitation Data'!G131)))</f>
        <v/>
      </c>
      <c r="DE137" s="400" t="str">
        <f ca="1">+IF(OFFSET('Sanitation Data'!$H$28,0,10*ROW('Sanitation Data'!H131))="","",OFFSET('Sanitation Data'!$H$28,0,10*ROW('Sanitation Data'!H131)))</f>
        <v/>
      </c>
      <c r="DF137" s="400" t="str">
        <f ca="1">+IF(OFFSET('Sanitation Data'!$H$29,0,10*ROW('Sanitation Data'!H131))="","",OFFSET('Sanitation Data'!$H$29,0,10*ROW('Sanitation Data'!H131)))</f>
        <v/>
      </c>
      <c r="DG137" s="400" t="str">
        <f ca="1">+IF(OFFSET('Sanitation Data'!$H$30,0,10*ROW('Sanitation Data'!H131))="","",OFFSET('Sanitation Data'!$H$30,0,10*ROW('Sanitation Data'!H131)))</f>
        <v/>
      </c>
      <c r="DH137" s="400" t="str">
        <f ca="1">+IF(OFFSET('Sanitation Data'!$H$31,0,10*ROW('Sanitation Data'!H131))="","",OFFSET('Sanitation Data'!$H$31,0,10*ROW('Sanitation Data'!H131)))</f>
        <v/>
      </c>
      <c r="DI137" s="400" t="str">
        <f ca="1">+IF(OFFSET('Sanitation Data'!$H$32,0,10*ROW('Sanitation Data'!H131))="","",OFFSET('Sanitation Data'!$H$32,0,10*ROW('Sanitation Data'!H131)))</f>
        <v/>
      </c>
      <c r="DJ137" s="400" t="str">
        <f ca="1">+IF(OFFSET('Sanitation Data'!$I$28,0,10*ROW('Sanitation Data'!I131))="","",OFFSET('Sanitation Data'!$I$28,0,10*ROW('Sanitation Data'!I131)))</f>
        <v/>
      </c>
      <c r="DK137" s="400" t="str">
        <f ca="1">+IF(OFFSET('Sanitation Data'!$I$29,0,10*ROW('Sanitation Data'!I131))="","",OFFSET('Sanitation Data'!$I$29,0,10*ROW('Sanitation Data'!I131)))</f>
        <v/>
      </c>
      <c r="DL137" s="400" t="str">
        <f ca="1">+IF(OFFSET('Sanitation Data'!$I$30,0,10*ROW('Sanitation Data'!I131))="","",OFFSET('Sanitation Data'!$I$30,0,10*ROW('Sanitation Data'!I131)))</f>
        <v/>
      </c>
      <c r="DM137" s="400" t="str">
        <f ca="1">+IF(OFFSET('Sanitation Data'!$I$31,0,10*ROW('Sanitation Data'!I131))="","",OFFSET('Sanitation Data'!$I$31,0,10*ROW('Sanitation Data'!I131)))</f>
        <v/>
      </c>
      <c r="DN137" s="400" t="str">
        <f ca="1">+IF(OFFSET('Sanitation Data'!$I$32,0,10*ROW('Sanitation Data'!I131))="","",OFFSET('Sanitation Data'!$I$32,0,10*ROW('Sanitation Data'!I131)))</f>
        <v/>
      </c>
      <c r="DO137" s="400" t="str">
        <f ca="1">+IF(OFFSET('Hygiene Data'!$D$11,0,10*ROW('Hygiene Data'!D131))="","",OFFSET('Hygiene Data'!$D$11,0,10*ROW('Hygiene Data'!D131)))</f>
        <v/>
      </c>
      <c r="DP137" s="400" t="str">
        <f ca="1">+IF(OFFSET('Hygiene Data'!$D$12,0,10*ROW('Hygiene Data'!D131))="","",OFFSET('Hygiene Data'!$D$12,0,10*ROW('Hygiene Data'!D131)))</f>
        <v/>
      </c>
      <c r="DQ137" s="400" t="str">
        <f ca="1">+IF(OFFSET('Hygiene Data'!$D$13,0,10*ROW('Hygiene Data'!D131))="","",OFFSET('Hygiene Data'!$D$13,0,10*ROW('Hygiene Data'!D131)))</f>
        <v/>
      </c>
      <c r="DR137" s="400" t="str">
        <f ca="1">+IF(OFFSET('Hygiene Data'!$E$11,0,10*ROW('Hygiene Data'!E131))="","",OFFSET('Hygiene Data'!$E$11,0,10*ROW('Hygiene Data'!E131)))</f>
        <v/>
      </c>
      <c r="DS137" s="400" t="str">
        <f ca="1">+IF(OFFSET('Hygiene Data'!$E$12,0,10*ROW('Hygiene Data'!E131))="","",OFFSET('Hygiene Data'!$E$12,0,10*ROW('Hygiene Data'!E131)))</f>
        <v/>
      </c>
      <c r="DT137" s="400" t="str">
        <f ca="1">+IF(OFFSET('Hygiene Data'!$E$13,0,10*ROW('Hygiene Data'!E131))="","",OFFSET('Hygiene Data'!$E$13,0,10*ROW('Hygiene Data'!E131)))</f>
        <v/>
      </c>
      <c r="DU137" s="400" t="str">
        <f ca="1">+IF(OFFSET('Hygiene Data'!$F$11,0,10*ROW('Hygiene Data'!F131))="","",OFFSET('Hygiene Data'!$F$11,0,10*ROW('Hygiene Data'!F131)))</f>
        <v/>
      </c>
      <c r="DV137" s="400" t="str">
        <f ca="1">+IF(OFFSET('Hygiene Data'!$F$12,0,10*ROW('Hygiene Data'!F131))="","",OFFSET('Hygiene Data'!$F$12,0,10*ROW('Hygiene Data'!F131)))</f>
        <v/>
      </c>
      <c r="DW137" s="400" t="str">
        <f ca="1">+IF(OFFSET('Hygiene Data'!$F$13,0,10*ROW('Hygiene Data'!F131))="","",OFFSET('Hygiene Data'!$F$13,0,10*ROW('Hygiene Data'!F131)))</f>
        <v/>
      </c>
      <c r="DX137" s="400" t="str">
        <f ca="1">+IF(OFFSET('Hygiene Data'!$G$11,0,10*ROW('Hygiene Data'!G131))="","",OFFSET('Hygiene Data'!$G$11,0,10*ROW('Hygiene Data'!G131)))</f>
        <v/>
      </c>
      <c r="DY137" s="400" t="str">
        <f ca="1">+IF(OFFSET('Hygiene Data'!$G$12,0,10*ROW('Hygiene Data'!G131))="","",OFFSET('Hygiene Data'!$G$12,0,10*ROW('Hygiene Data'!G131)))</f>
        <v/>
      </c>
      <c r="DZ137" s="400" t="str">
        <f ca="1">+IF(OFFSET('Hygiene Data'!$G$13,0,10*ROW('Hygiene Data'!G131))="","",OFFSET('Hygiene Data'!$G$13,0,10*ROW('Hygiene Data'!G131)))</f>
        <v/>
      </c>
      <c r="EA137" s="400" t="str">
        <f ca="1">+IF(OFFSET('Hygiene Data'!$H$11,0,10*ROW('Hygiene Data'!H131))="","",OFFSET('Hygiene Data'!$H$11,0,10*ROW('Hygiene Data'!H131)))</f>
        <v/>
      </c>
      <c r="EB137" s="400" t="str">
        <f ca="1">+IF(OFFSET('Hygiene Data'!$H$12,0,10*ROW('Hygiene Data'!H131))="","",OFFSET('Hygiene Data'!$H$12,0,10*ROW('Hygiene Data'!H131)))</f>
        <v/>
      </c>
      <c r="EC137" s="400" t="str">
        <f ca="1">+IF(OFFSET('Hygiene Data'!$H$13,0,10*ROW('Hygiene Data'!H131))="","",OFFSET('Hygiene Data'!$H$13,0,10*ROW('Hygiene Data'!H131)))</f>
        <v/>
      </c>
      <c r="ED137" s="400" t="str">
        <f ca="1">+IF(OFFSET('Hygiene Data'!$I$11,0,10*ROW('Hygiene Data'!I131))="","",OFFSET('Hygiene Data'!$I$11,0,10*ROW('Hygiene Data'!I131)))</f>
        <v/>
      </c>
      <c r="EE137" s="400" t="str">
        <f ca="1">+IF(OFFSET('Hygiene Data'!$I$12,0,10*ROW('Hygiene Data'!I131))="","",OFFSET('Hygiene Data'!$I$12,0,10*ROW('Hygiene Data'!I131)))</f>
        <v/>
      </c>
      <c r="EF137" s="400" t="str">
        <f ca="1">+IF(OFFSET('Hygiene Data'!$I$13,0,10*ROW('Hygiene Data'!I131))="","",OFFSET('Hygiene Data'!$I$13,0,10*ROW('Hygiene Data'!I131)))</f>
        <v/>
      </c>
    </row>
    <row r="138" spans="1:136" x14ac:dyDescent="0.25">
      <c r="A138" s="509" t="str">
        <f ca="1">+IF(OFFSET('Water Data'!$B$2,0,10*ROW('Water Data'!E132))="","",OFFSET('Water Data'!$B$2,0,10*ROW('Water Data'!E132)))</f>
        <v/>
      </c>
      <c r="B138" s="50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36" t="str">
        <f t="shared" ca="1" si="2"/>
        <v/>
      </c>
      <c r="D138" s="53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3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3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3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3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3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3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3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3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3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3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3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3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3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3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3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3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3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3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3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3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3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3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3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3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3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3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3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3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3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3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3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3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3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3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3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3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3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3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3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3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3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3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3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3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3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3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3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3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1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3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3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3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3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3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3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3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3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3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3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3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3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3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3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3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3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400" t="str">
        <f ca="1">+IF(OFFSET('Water Data'!$D$27,0,10*ROW('Water Data'!D132))="","",OFFSET('Water Data'!$D$27,0,10*ROW('Water Data'!D132)))</f>
        <v/>
      </c>
      <c r="BT138" s="400" t="str">
        <f ca="1">+IF(OFFSET('Water Data'!$D$28,0,10*ROW('Water Data'!D132))="","",OFFSET('Water Data'!$D$28,0,10*ROW('Water Data'!D132)))</f>
        <v/>
      </c>
      <c r="BU138" s="400" t="str">
        <f ca="1">+IF(OFFSET('Water Data'!$D$29,0,10*ROW('Water Data'!D132))="","",OFFSET('Water Data'!$D$29,0,10*ROW('Water Data'!D132)))</f>
        <v/>
      </c>
      <c r="BV138" s="400" t="str">
        <f ca="1">+IF(OFFSET('Water Data'!$E$27,0,10*ROW('Water Data'!E132))="","",OFFSET('Water Data'!$E$27,0,10*ROW('Water Data'!E132)))</f>
        <v/>
      </c>
      <c r="BW138" s="400" t="str">
        <f ca="1">+IF(OFFSET('Water Data'!$E$28,0,10*ROW('Water Data'!E132))="","",OFFSET('Water Data'!$E$28,0,10*ROW('Water Data'!E132)))</f>
        <v/>
      </c>
      <c r="BX138" s="400" t="str">
        <f ca="1">+IF(OFFSET('Water Data'!$E$29,0,10*ROW('Water Data'!E132))="","",OFFSET('Water Data'!$E$29,0,10*ROW('Water Data'!E132)))</f>
        <v/>
      </c>
      <c r="BY138" s="400" t="str">
        <f ca="1">+IF(OFFSET('Water Data'!$F$27,0,10*ROW('Water Data'!F132))="","",OFFSET('Water Data'!$F$27,0,10*ROW('Water Data'!F132)))</f>
        <v/>
      </c>
      <c r="BZ138" s="400" t="str">
        <f ca="1">+IF(OFFSET('Water Data'!$F$28,0,10*ROW('Water Data'!F132))="","",OFFSET('Water Data'!$F$28,0,10*ROW('Water Data'!F132)))</f>
        <v/>
      </c>
      <c r="CA138" s="400" t="str">
        <f ca="1">+IF(OFFSET('Water Data'!$F$29,0,10*ROW('Water Data'!F132))="","",OFFSET('Water Data'!$F$29,0,10*ROW('Water Data'!F132)))</f>
        <v/>
      </c>
      <c r="CB138" s="400" t="str">
        <f ca="1">+IF(OFFSET('Water Data'!$G$27,0,10*ROW('Water Data'!G132))="","",OFFSET('Water Data'!$G$27,0,10*ROW('Water Data'!G132)))</f>
        <v/>
      </c>
      <c r="CC138" s="400" t="str">
        <f ca="1">+IF(OFFSET('Water Data'!$G$28,0,10*ROW('Water Data'!G132))="","",OFFSET('Water Data'!$G$28,0,10*ROW('Water Data'!G132)))</f>
        <v/>
      </c>
      <c r="CD138" s="400" t="str">
        <f ca="1">+IF(OFFSET('Water Data'!$G$29,0,10*ROW('Water Data'!G132))="","",OFFSET('Water Data'!$G$29,0,10*ROW('Water Data'!G132)))</f>
        <v/>
      </c>
      <c r="CE138" s="400" t="str">
        <f ca="1">+IF(OFFSET('Water Data'!$H$27,0,10*ROW('Water Data'!H132))="","",OFFSET('Water Data'!$H$27,0,10*ROW('Water Data'!H132)))</f>
        <v/>
      </c>
      <c r="CF138" s="400" t="str">
        <f ca="1">+IF(OFFSET('Water Data'!$H$28,0,10*ROW('Water Data'!H132))="","",OFFSET('Water Data'!$H$28,0,10*ROW('Water Data'!H132)))</f>
        <v/>
      </c>
      <c r="CG138" s="400" t="str">
        <f ca="1">+IF(OFFSET('Water Data'!$H$29,0,10*ROW('Water Data'!H132))="","",OFFSET('Water Data'!$H$29,0,10*ROW('Water Data'!H132)))</f>
        <v/>
      </c>
      <c r="CH138" s="400" t="str">
        <f ca="1">+IF(OFFSET('Water Data'!$I$27,0,10*ROW('Water Data'!I132))="","",OFFSET('Water Data'!$I$27,0,10*ROW('Water Data'!I132)))</f>
        <v/>
      </c>
      <c r="CI138" s="400" t="str">
        <f ca="1">+IF(OFFSET('Water Data'!$I$28,0,10*ROW('Water Data'!I132))="","",OFFSET('Water Data'!$I$28,0,10*ROW('Water Data'!I132)))</f>
        <v/>
      </c>
      <c r="CJ138" s="400" t="str">
        <f ca="1">+IF(OFFSET('Water Data'!$I$29,0,10*ROW('Water Data'!I132))="","",OFFSET('Water Data'!$I$29,0,10*ROW('Water Data'!I132)))</f>
        <v/>
      </c>
      <c r="CK138" s="400" t="str">
        <f ca="1">+IF(OFFSET('Sanitation Data'!$D$28,0,10*ROW('Sanitation Data'!D132))="","",OFFSET('Sanitation Data'!$D$28,0,10*ROW('Sanitation Data'!D132)))</f>
        <v/>
      </c>
      <c r="CL138" s="400" t="str">
        <f ca="1">+IF(OFFSET('Sanitation Data'!$D$29,0,10*ROW('Sanitation Data'!D132))="","",OFFSET('Sanitation Data'!$D$29,0,10*ROW('Sanitation Data'!D132)))</f>
        <v/>
      </c>
      <c r="CM138" s="400" t="str">
        <f ca="1">+IF(OFFSET('Sanitation Data'!$D$30,0,10*ROW('Sanitation Data'!D132))="","",OFFSET('Sanitation Data'!$D$30,0,10*ROW('Sanitation Data'!D132)))</f>
        <v/>
      </c>
      <c r="CN138" s="400" t="str">
        <f ca="1">+IF(OFFSET('Sanitation Data'!$D$31,0,10*ROW('Sanitation Data'!D132))="","",OFFSET('Sanitation Data'!$D$31,0,10*ROW('Sanitation Data'!D132)))</f>
        <v/>
      </c>
      <c r="CO138" s="400" t="str">
        <f ca="1">+IF(OFFSET('Sanitation Data'!$D$32,0,10*ROW('Sanitation Data'!D132))="","",OFFSET('Sanitation Data'!$D$32,0,10*ROW('Sanitation Data'!D132)))</f>
        <v/>
      </c>
      <c r="CP138" s="400" t="str">
        <f ca="1">+IF(OFFSET('Sanitation Data'!$E$28,0,10*ROW('Sanitation Data'!E132))="","",OFFSET('Sanitation Data'!$E$28,0,10*ROW('Sanitation Data'!E132)))</f>
        <v/>
      </c>
      <c r="CQ138" s="400" t="str">
        <f ca="1">+IF(OFFSET('Sanitation Data'!$E$29,0,10*ROW('Sanitation Data'!E132))="","",OFFSET('Sanitation Data'!$E$29,0,10*ROW('Sanitation Data'!E132)))</f>
        <v/>
      </c>
      <c r="CR138" s="400" t="str">
        <f ca="1">+IF(OFFSET('Sanitation Data'!$E$30,0,10*ROW('Sanitation Data'!E132))="","",OFFSET('Sanitation Data'!$E$30,0,10*ROW('Sanitation Data'!E132)))</f>
        <v/>
      </c>
      <c r="CS138" s="400" t="str">
        <f ca="1">+IF(OFFSET('Sanitation Data'!$E$31,0,10*ROW('Sanitation Data'!E132))="","",OFFSET('Sanitation Data'!$E$31,0,10*ROW('Sanitation Data'!E132)))</f>
        <v/>
      </c>
      <c r="CT138" s="400" t="str">
        <f ca="1">+IF(OFFSET('Sanitation Data'!$E$32,0,10*ROW('Sanitation Data'!E132))="","",OFFSET('Sanitation Data'!$E$32,0,10*ROW('Sanitation Data'!E132)))</f>
        <v/>
      </c>
      <c r="CU138" s="400" t="str">
        <f ca="1">+IF(OFFSET('Sanitation Data'!$F$28,0,10*ROW('Sanitation Data'!F132))="","",OFFSET('Sanitation Data'!$F$28,0,10*ROW('Sanitation Data'!F132)))</f>
        <v/>
      </c>
      <c r="CV138" s="400" t="str">
        <f ca="1">+IF(OFFSET('Sanitation Data'!$F$29,0,10*ROW('Sanitation Data'!F132))="","",OFFSET('Sanitation Data'!$F$29,0,10*ROW('Sanitation Data'!F132)))</f>
        <v/>
      </c>
      <c r="CW138" s="400" t="str">
        <f ca="1">+IF(OFFSET('Sanitation Data'!$F$30,0,10*ROW('Sanitation Data'!F132))="","",OFFSET('Sanitation Data'!$F$30,0,10*ROW('Sanitation Data'!F132)))</f>
        <v/>
      </c>
      <c r="CX138" s="400" t="str">
        <f ca="1">+IF(OFFSET('Sanitation Data'!$F$31,0,10*ROW('Sanitation Data'!F132))="","",OFFSET('Sanitation Data'!$F$31,0,10*ROW('Sanitation Data'!F132)))</f>
        <v/>
      </c>
      <c r="CY138" s="400" t="str">
        <f ca="1">+IF(OFFSET('Sanitation Data'!$F$32,0,10*ROW('Sanitation Data'!F132))="","",OFFSET('Sanitation Data'!$F$32,0,10*ROW('Sanitation Data'!F132)))</f>
        <v/>
      </c>
      <c r="CZ138" s="400" t="str">
        <f ca="1">+IF(OFFSET('Sanitation Data'!$G$28,0,10*ROW('Sanitation Data'!G132))="","",OFFSET('Sanitation Data'!$G$28,0,10*ROW('Sanitation Data'!G132)))</f>
        <v/>
      </c>
      <c r="DA138" s="400" t="str">
        <f ca="1">+IF(OFFSET('Sanitation Data'!$G$29,0,10*ROW('Sanitation Data'!G132))="","",OFFSET('Sanitation Data'!$G$29,0,10*ROW('Sanitation Data'!G132)))</f>
        <v/>
      </c>
      <c r="DB138" s="400" t="str">
        <f ca="1">+IF(OFFSET('Sanitation Data'!$G$30,0,10*ROW('Sanitation Data'!G132))="","",OFFSET('Sanitation Data'!$G$30,0,10*ROW('Sanitation Data'!G132)))</f>
        <v/>
      </c>
      <c r="DC138" s="400" t="str">
        <f ca="1">+IF(OFFSET('Sanitation Data'!$G$31,0,10*ROW('Sanitation Data'!G132))="","",OFFSET('Sanitation Data'!$G$31,0,10*ROW('Sanitation Data'!G132)))</f>
        <v/>
      </c>
      <c r="DD138" s="400" t="str">
        <f ca="1">+IF(OFFSET('Sanitation Data'!$G$32,0,10*ROW('Sanitation Data'!G132))="","",OFFSET('Sanitation Data'!$G$32,0,10*ROW('Sanitation Data'!G132)))</f>
        <v/>
      </c>
      <c r="DE138" s="400" t="str">
        <f ca="1">+IF(OFFSET('Sanitation Data'!$H$28,0,10*ROW('Sanitation Data'!H132))="","",OFFSET('Sanitation Data'!$H$28,0,10*ROW('Sanitation Data'!H132)))</f>
        <v/>
      </c>
      <c r="DF138" s="400" t="str">
        <f ca="1">+IF(OFFSET('Sanitation Data'!$H$29,0,10*ROW('Sanitation Data'!H132))="","",OFFSET('Sanitation Data'!$H$29,0,10*ROW('Sanitation Data'!H132)))</f>
        <v/>
      </c>
      <c r="DG138" s="400" t="str">
        <f ca="1">+IF(OFFSET('Sanitation Data'!$H$30,0,10*ROW('Sanitation Data'!H132))="","",OFFSET('Sanitation Data'!$H$30,0,10*ROW('Sanitation Data'!H132)))</f>
        <v/>
      </c>
      <c r="DH138" s="400" t="str">
        <f ca="1">+IF(OFFSET('Sanitation Data'!$H$31,0,10*ROW('Sanitation Data'!H132))="","",OFFSET('Sanitation Data'!$H$31,0,10*ROW('Sanitation Data'!H132)))</f>
        <v/>
      </c>
      <c r="DI138" s="400" t="str">
        <f ca="1">+IF(OFFSET('Sanitation Data'!$H$32,0,10*ROW('Sanitation Data'!H132))="","",OFFSET('Sanitation Data'!$H$32,0,10*ROW('Sanitation Data'!H132)))</f>
        <v/>
      </c>
      <c r="DJ138" s="400" t="str">
        <f ca="1">+IF(OFFSET('Sanitation Data'!$I$28,0,10*ROW('Sanitation Data'!I132))="","",OFFSET('Sanitation Data'!$I$28,0,10*ROW('Sanitation Data'!I132)))</f>
        <v/>
      </c>
      <c r="DK138" s="400" t="str">
        <f ca="1">+IF(OFFSET('Sanitation Data'!$I$29,0,10*ROW('Sanitation Data'!I132))="","",OFFSET('Sanitation Data'!$I$29,0,10*ROW('Sanitation Data'!I132)))</f>
        <v/>
      </c>
      <c r="DL138" s="400" t="str">
        <f ca="1">+IF(OFFSET('Sanitation Data'!$I$30,0,10*ROW('Sanitation Data'!I132))="","",OFFSET('Sanitation Data'!$I$30,0,10*ROW('Sanitation Data'!I132)))</f>
        <v/>
      </c>
      <c r="DM138" s="400" t="str">
        <f ca="1">+IF(OFFSET('Sanitation Data'!$I$31,0,10*ROW('Sanitation Data'!I132))="","",OFFSET('Sanitation Data'!$I$31,0,10*ROW('Sanitation Data'!I132)))</f>
        <v/>
      </c>
      <c r="DN138" s="400" t="str">
        <f ca="1">+IF(OFFSET('Sanitation Data'!$I$32,0,10*ROW('Sanitation Data'!I132))="","",OFFSET('Sanitation Data'!$I$32,0,10*ROW('Sanitation Data'!I132)))</f>
        <v/>
      </c>
      <c r="DO138" s="400" t="str">
        <f ca="1">+IF(OFFSET('Hygiene Data'!$D$11,0,10*ROW('Hygiene Data'!D132))="","",OFFSET('Hygiene Data'!$D$11,0,10*ROW('Hygiene Data'!D132)))</f>
        <v/>
      </c>
      <c r="DP138" s="400" t="str">
        <f ca="1">+IF(OFFSET('Hygiene Data'!$D$12,0,10*ROW('Hygiene Data'!D132))="","",OFFSET('Hygiene Data'!$D$12,0,10*ROW('Hygiene Data'!D132)))</f>
        <v/>
      </c>
      <c r="DQ138" s="400" t="str">
        <f ca="1">+IF(OFFSET('Hygiene Data'!$D$13,0,10*ROW('Hygiene Data'!D132))="","",OFFSET('Hygiene Data'!$D$13,0,10*ROW('Hygiene Data'!D132)))</f>
        <v/>
      </c>
      <c r="DR138" s="400" t="str">
        <f ca="1">+IF(OFFSET('Hygiene Data'!$E$11,0,10*ROW('Hygiene Data'!E132))="","",OFFSET('Hygiene Data'!$E$11,0,10*ROW('Hygiene Data'!E132)))</f>
        <v/>
      </c>
      <c r="DS138" s="400" t="str">
        <f ca="1">+IF(OFFSET('Hygiene Data'!$E$12,0,10*ROW('Hygiene Data'!E132))="","",OFFSET('Hygiene Data'!$E$12,0,10*ROW('Hygiene Data'!E132)))</f>
        <v/>
      </c>
      <c r="DT138" s="400" t="str">
        <f ca="1">+IF(OFFSET('Hygiene Data'!$E$13,0,10*ROW('Hygiene Data'!E132))="","",OFFSET('Hygiene Data'!$E$13,0,10*ROW('Hygiene Data'!E132)))</f>
        <v/>
      </c>
      <c r="DU138" s="400" t="str">
        <f ca="1">+IF(OFFSET('Hygiene Data'!$F$11,0,10*ROW('Hygiene Data'!F132))="","",OFFSET('Hygiene Data'!$F$11,0,10*ROW('Hygiene Data'!F132)))</f>
        <v/>
      </c>
      <c r="DV138" s="400" t="str">
        <f ca="1">+IF(OFFSET('Hygiene Data'!$F$12,0,10*ROW('Hygiene Data'!F132))="","",OFFSET('Hygiene Data'!$F$12,0,10*ROW('Hygiene Data'!F132)))</f>
        <v/>
      </c>
      <c r="DW138" s="400" t="str">
        <f ca="1">+IF(OFFSET('Hygiene Data'!$F$13,0,10*ROW('Hygiene Data'!F132))="","",OFFSET('Hygiene Data'!$F$13,0,10*ROW('Hygiene Data'!F132)))</f>
        <v/>
      </c>
      <c r="DX138" s="400" t="str">
        <f ca="1">+IF(OFFSET('Hygiene Data'!$G$11,0,10*ROW('Hygiene Data'!G132))="","",OFFSET('Hygiene Data'!$G$11,0,10*ROW('Hygiene Data'!G132)))</f>
        <v/>
      </c>
      <c r="DY138" s="400" t="str">
        <f ca="1">+IF(OFFSET('Hygiene Data'!$G$12,0,10*ROW('Hygiene Data'!G132))="","",OFFSET('Hygiene Data'!$G$12,0,10*ROW('Hygiene Data'!G132)))</f>
        <v/>
      </c>
      <c r="DZ138" s="400" t="str">
        <f ca="1">+IF(OFFSET('Hygiene Data'!$G$13,0,10*ROW('Hygiene Data'!G132))="","",OFFSET('Hygiene Data'!$G$13,0,10*ROW('Hygiene Data'!G132)))</f>
        <v/>
      </c>
      <c r="EA138" s="400" t="str">
        <f ca="1">+IF(OFFSET('Hygiene Data'!$H$11,0,10*ROW('Hygiene Data'!H132))="","",OFFSET('Hygiene Data'!$H$11,0,10*ROW('Hygiene Data'!H132)))</f>
        <v/>
      </c>
      <c r="EB138" s="400" t="str">
        <f ca="1">+IF(OFFSET('Hygiene Data'!$H$12,0,10*ROW('Hygiene Data'!H132))="","",OFFSET('Hygiene Data'!$H$12,0,10*ROW('Hygiene Data'!H132)))</f>
        <v/>
      </c>
      <c r="EC138" s="400" t="str">
        <f ca="1">+IF(OFFSET('Hygiene Data'!$H$13,0,10*ROW('Hygiene Data'!H132))="","",OFFSET('Hygiene Data'!$H$13,0,10*ROW('Hygiene Data'!H132)))</f>
        <v/>
      </c>
      <c r="ED138" s="400" t="str">
        <f ca="1">+IF(OFFSET('Hygiene Data'!$I$11,0,10*ROW('Hygiene Data'!I132))="","",OFFSET('Hygiene Data'!$I$11,0,10*ROW('Hygiene Data'!I132)))</f>
        <v/>
      </c>
      <c r="EE138" s="400" t="str">
        <f ca="1">+IF(OFFSET('Hygiene Data'!$I$12,0,10*ROW('Hygiene Data'!I132))="","",OFFSET('Hygiene Data'!$I$12,0,10*ROW('Hygiene Data'!I132)))</f>
        <v/>
      </c>
      <c r="EF138" s="400" t="str">
        <f ca="1">+IF(OFFSET('Hygiene Data'!$I$13,0,10*ROW('Hygiene Data'!I132))="","",OFFSET('Hygiene Data'!$I$13,0,10*ROW('Hygiene Data'!I132)))</f>
        <v/>
      </c>
    </row>
    <row r="139" spans="1:136" x14ac:dyDescent="0.25">
      <c r="A139" s="509" t="str">
        <f ca="1">+IF(OFFSET('Water Data'!$B$2,0,10*ROW('Water Data'!E133))="","",OFFSET('Water Data'!$B$2,0,10*ROW('Water Data'!E133)))</f>
        <v/>
      </c>
      <c r="B139" s="50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36" t="str">
        <f t="shared" ca="1" si="2"/>
        <v/>
      </c>
      <c r="D139" s="53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3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3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3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3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3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3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3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3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3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3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3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3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3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3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3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3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3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3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3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3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3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3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3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3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3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3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3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3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3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3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3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3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3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3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3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3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3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3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3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3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3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3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3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3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3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3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3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3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1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3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3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3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3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3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3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3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3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3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3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3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3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3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3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3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3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400" t="str">
        <f ca="1">+IF(OFFSET('Water Data'!$D$27,0,10*ROW('Water Data'!D133))="","",OFFSET('Water Data'!$D$27,0,10*ROW('Water Data'!D133)))</f>
        <v/>
      </c>
      <c r="BT139" s="400" t="str">
        <f ca="1">+IF(OFFSET('Water Data'!$D$28,0,10*ROW('Water Data'!D133))="","",OFFSET('Water Data'!$D$28,0,10*ROW('Water Data'!D133)))</f>
        <v/>
      </c>
      <c r="BU139" s="400" t="str">
        <f ca="1">+IF(OFFSET('Water Data'!$D$29,0,10*ROW('Water Data'!D133))="","",OFFSET('Water Data'!$D$29,0,10*ROW('Water Data'!D133)))</f>
        <v/>
      </c>
      <c r="BV139" s="400" t="str">
        <f ca="1">+IF(OFFSET('Water Data'!$E$27,0,10*ROW('Water Data'!E133))="","",OFFSET('Water Data'!$E$27,0,10*ROW('Water Data'!E133)))</f>
        <v/>
      </c>
      <c r="BW139" s="400" t="str">
        <f ca="1">+IF(OFFSET('Water Data'!$E$28,0,10*ROW('Water Data'!E133))="","",OFFSET('Water Data'!$E$28,0,10*ROW('Water Data'!E133)))</f>
        <v/>
      </c>
      <c r="BX139" s="400" t="str">
        <f ca="1">+IF(OFFSET('Water Data'!$E$29,0,10*ROW('Water Data'!E133))="","",OFFSET('Water Data'!$E$29,0,10*ROW('Water Data'!E133)))</f>
        <v/>
      </c>
      <c r="BY139" s="400" t="str">
        <f ca="1">+IF(OFFSET('Water Data'!$F$27,0,10*ROW('Water Data'!F133))="","",OFFSET('Water Data'!$F$27,0,10*ROW('Water Data'!F133)))</f>
        <v/>
      </c>
      <c r="BZ139" s="400" t="str">
        <f ca="1">+IF(OFFSET('Water Data'!$F$28,0,10*ROW('Water Data'!F133))="","",OFFSET('Water Data'!$F$28,0,10*ROW('Water Data'!F133)))</f>
        <v/>
      </c>
      <c r="CA139" s="400" t="str">
        <f ca="1">+IF(OFFSET('Water Data'!$F$29,0,10*ROW('Water Data'!F133))="","",OFFSET('Water Data'!$F$29,0,10*ROW('Water Data'!F133)))</f>
        <v/>
      </c>
      <c r="CB139" s="400" t="str">
        <f ca="1">+IF(OFFSET('Water Data'!$G$27,0,10*ROW('Water Data'!G133))="","",OFFSET('Water Data'!$G$27,0,10*ROW('Water Data'!G133)))</f>
        <v/>
      </c>
      <c r="CC139" s="400" t="str">
        <f ca="1">+IF(OFFSET('Water Data'!$G$28,0,10*ROW('Water Data'!G133))="","",OFFSET('Water Data'!$G$28,0,10*ROW('Water Data'!G133)))</f>
        <v/>
      </c>
      <c r="CD139" s="400" t="str">
        <f ca="1">+IF(OFFSET('Water Data'!$G$29,0,10*ROW('Water Data'!G133))="","",OFFSET('Water Data'!$G$29,0,10*ROW('Water Data'!G133)))</f>
        <v/>
      </c>
      <c r="CE139" s="400" t="str">
        <f ca="1">+IF(OFFSET('Water Data'!$H$27,0,10*ROW('Water Data'!H133))="","",OFFSET('Water Data'!$H$27,0,10*ROW('Water Data'!H133)))</f>
        <v/>
      </c>
      <c r="CF139" s="400" t="str">
        <f ca="1">+IF(OFFSET('Water Data'!$H$28,0,10*ROW('Water Data'!H133))="","",OFFSET('Water Data'!$H$28,0,10*ROW('Water Data'!H133)))</f>
        <v/>
      </c>
      <c r="CG139" s="400" t="str">
        <f ca="1">+IF(OFFSET('Water Data'!$H$29,0,10*ROW('Water Data'!H133))="","",OFFSET('Water Data'!$H$29,0,10*ROW('Water Data'!H133)))</f>
        <v/>
      </c>
      <c r="CH139" s="400" t="str">
        <f ca="1">+IF(OFFSET('Water Data'!$I$27,0,10*ROW('Water Data'!I133))="","",OFFSET('Water Data'!$I$27,0,10*ROW('Water Data'!I133)))</f>
        <v/>
      </c>
      <c r="CI139" s="400" t="str">
        <f ca="1">+IF(OFFSET('Water Data'!$I$28,0,10*ROW('Water Data'!I133))="","",OFFSET('Water Data'!$I$28,0,10*ROW('Water Data'!I133)))</f>
        <v/>
      </c>
      <c r="CJ139" s="400" t="str">
        <f ca="1">+IF(OFFSET('Water Data'!$I$29,0,10*ROW('Water Data'!I133))="","",OFFSET('Water Data'!$I$29,0,10*ROW('Water Data'!I133)))</f>
        <v/>
      </c>
      <c r="CK139" s="400" t="str">
        <f ca="1">+IF(OFFSET('Sanitation Data'!$D$28,0,10*ROW('Sanitation Data'!D133))="","",OFFSET('Sanitation Data'!$D$28,0,10*ROW('Sanitation Data'!D133)))</f>
        <v/>
      </c>
      <c r="CL139" s="400" t="str">
        <f ca="1">+IF(OFFSET('Sanitation Data'!$D$29,0,10*ROW('Sanitation Data'!D133))="","",OFFSET('Sanitation Data'!$D$29,0,10*ROW('Sanitation Data'!D133)))</f>
        <v/>
      </c>
      <c r="CM139" s="400" t="str">
        <f ca="1">+IF(OFFSET('Sanitation Data'!$D$30,0,10*ROW('Sanitation Data'!D133))="","",OFFSET('Sanitation Data'!$D$30,0,10*ROW('Sanitation Data'!D133)))</f>
        <v/>
      </c>
      <c r="CN139" s="400" t="str">
        <f ca="1">+IF(OFFSET('Sanitation Data'!$D$31,0,10*ROW('Sanitation Data'!D133))="","",OFFSET('Sanitation Data'!$D$31,0,10*ROW('Sanitation Data'!D133)))</f>
        <v/>
      </c>
      <c r="CO139" s="400" t="str">
        <f ca="1">+IF(OFFSET('Sanitation Data'!$D$32,0,10*ROW('Sanitation Data'!D133))="","",OFFSET('Sanitation Data'!$D$32,0,10*ROW('Sanitation Data'!D133)))</f>
        <v/>
      </c>
      <c r="CP139" s="400" t="str">
        <f ca="1">+IF(OFFSET('Sanitation Data'!$E$28,0,10*ROW('Sanitation Data'!E133))="","",OFFSET('Sanitation Data'!$E$28,0,10*ROW('Sanitation Data'!E133)))</f>
        <v/>
      </c>
      <c r="CQ139" s="400" t="str">
        <f ca="1">+IF(OFFSET('Sanitation Data'!$E$29,0,10*ROW('Sanitation Data'!E133))="","",OFFSET('Sanitation Data'!$E$29,0,10*ROW('Sanitation Data'!E133)))</f>
        <v/>
      </c>
      <c r="CR139" s="400" t="str">
        <f ca="1">+IF(OFFSET('Sanitation Data'!$E$30,0,10*ROW('Sanitation Data'!E133))="","",OFFSET('Sanitation Data'!$E$30,0,10*ROW('Sanitation Data'!E133)))</f>
        <v/>
      </c>
      <c r="CS139" s="400" t="str">
        <f ca="1">+IF(OFFSET('Sanitation Data'!$E$31,0,10*ROW('Sanitation Data'!E133))="","",OFFSET('Sanitation Data'!$E$31,0,10*ROW('Sanitation Data'!E133)))</f>
        <v/>
      </c>
      <c r="CT139" s="400" t="str">
        <f ca="1">+IF(OFFSET('Sanitation Data'!$E$32,0,10*ROW('Sanitation Data'!E133))="","",OFFSET('Sanitation Data'!$E$32,0,10*ROW('Sanitation Data'!E133)))</f>
        <v/>
      </c>
      <c r="CU139" s="400" t="str">
        <f ca="1">+IF(OFFSET('Sanitation Data'!$F$28,0,10*ROW('Sanitation Data'!F133))="","",OFFSET('Sanitation Data'!$F$28,0,10*ROW('Sanitation Data'!F133)))</f>
        <v/>
      </c>
      <c r="CV139" s="400" t="str">
        <f ca="1">+IF(OFFSET('Sanitation Data'!$F$29,0,10*ROW('Sanitation Data'!F133))="","",OFFSET('Sanitation Data'!$F$29,0,10*ROW('Sanitation Data'!F133)))</f>
        <v/>
      </c>
      <c r="CW139" s="400" t="str">
        <f ca="1">+IF(OFFSET('Sanitation Data'!$F$30,0,10*ROW('Sanitation Data'!F133))="","",OFFSET('Sanitation Data'!$F$30,0,10*ROW('Sanitation Data'!F133)))</f>
        <v/>
      </c>
      <c r="CX139" s="400" t="str">
        <f ca="1">+IF(OFFSET('Sanitation Data'!$F$31,0,10*ROW('Sanitation Data'!F133))="","",OFFSET('Sanitation Data'!$F$31,0,10*ROW('Sanitation Data'!F133)))</f>
        <v/>
      </c>
      <c r="CY139" s="400" t="str">
        <f ca="1">+IF(OFFSET('Sanitation Data'!$F$32,0,10*ROW('Sanitation Data'!F133))="","",OFFSET('Sanitation Data'!$F$32,0,10*ROW('Sanitation Data'!F133)))</f>
        <v/>
      </c>
      <c r="CZ139" s="400" t="str">
        <f ca="1">+IF(OFFSET('Sanitation Data'!$G$28,0,10*ROW('Sanitation Data'!G133))="","",OFFSET('Sanitation Data'!$G$28,0,10*ROW('Sanitation Data'!G133)))</f>
        <v/>
      </c>
      <c r="DA139" s="400" t="str">
        <f ca="1">+IF(OFFSET('Sanitation Data'!$G$29,0,10*ROW('Sanitation Data'!G133))="","",OFFSET('Sanitation Data'!$G$29,0,10*ROW('Sanitation Data'!G133)))</f>
        <v/>
      </c>
      <c r="DB139" s="400" t="str">
        <f ca="1">+IF(OFFSET('Sanitation Data'!$G$30,0,10*ROW('Sanitation Data'!G133))="","",OFFSET('Sanitation Data'!$G$30,0,10*ROW('Sanitation Data'!G133)))</f>
        <v/>
      </c>
      <c r="DC139" s="400" t="str">
        <f ca="1">+IF(OFFSET('Sanitation Data'!$G$31,0,10*ROW('Sanitation Data'!G133))="","",OFFSET('Sanitation Data'!$G$31,0,10*ROW('Sanitation Data'!G133)))</f>
        <v/>
      </c>
      <c r="DD139" s="400" t="str">
        <f ca="1">+IF(OFFSET('Sanitation Data'!$G$32,0,10*ROW('Sanitation Data'!G133))="","",OFFSET('Sanitation Data'!$G$32,0,10*ROW('Sanitation Data'!G133)))</f>
        <v/>
      </c>
      <c r="DE139" s="400" t="str">
        <f ca="1">+IF(OFFSET('Sanitation Data'!$H$28,0,10*ROW('Sanitation Data'!H133))="","",OFFSET('Sanitation Data'!$H$28,0,10*ROW('Sanitation Data'!H133)))</f>
        <v/>
      </c>
      <c r="DF139" s="400" t="str">
        <f ca="1">+IF(OFFSET('Sanitation Data'!$H$29,0,10*ROW('Sanitation Data'!H133))="","",OFFSET('Sanitation Data'!$H$29,0,10*ROW('Sanitation Data'!H133)))</f>
        <v/>
      </c>
      <c r="DG139" s="400" t="str">
        <f ca="1">+IF(OFFSET('Sanitation Data'!$H$30,0,10*ROW('Sanitation Data'!H133))="","",OFFSET('Sanitation Data'!$H$30,0,10*ROW('Sanitation Data'!H133)))</f>
        <v/>
      </c>
      <c r="DH139" s="400" t="str">
        <f ca="1">+IF(OFFSET('Sanitation Data'!$H$31,0,10*ROW('Sanitation Data'!H133))="","",OFFSET('Sanitation Data'!$H$31,0,10*ROW('Sanitation Data'!H133)))</f>
        <v/>
      </c>
      <c r="DI139" s="400" t="str">
        <f ca="1">+IF(OFFSET('Sanitation Data'!$H$32,0,10*ROW('Sanitation Data'!H133))="","",OFFSET('Sanitation Data'!$H$32,0,10*ROW('Sanitation Data'!H133)))</f>
        <v/>
      </c>
      <c r="DJ139" s="400" t="str">
        <f ca="1">+IF(OFFSET('Sanitation Data'!$I$28,0,10*ROW('Sanitation Data'!I133))="","",OFFSET('Sanitation Data'!$I$28,0,10*ROW('Sanitation Data'!I133)))</f>
        <v/>
      </c>
      <c r="DK139" s="400" t="str">
        <f ca="1">+IF(OFFSET('Sanitation Data'!$I$29,0,10*ROW('Sanitation Data'!I133))="","",OFFSET('Sanitation Data'!$I$29,0,10*ROW('Sanitation Data'!I133)))</f>
        <v/>
      </c>
      <c r="DL139" s="400" t="str">
        <f ca="1">+IF(OFFSET('Sanitation Data'!$I$30,0,10*ROW('Sanitation Data'!I133))="","",OFFSET('Sanitation Data'!$I$30,0,10*ROW('Sanitation Data'!I133)))</f>
        <v/>
      </c>
      <c r="DM139" s="400" t="str">
        <f ca="1">+IF(OFFSET('Sanitation Data'!$I$31,0,10*ROW('Sanitation Data'!I133))="","",OFFSET('Sanitation Data'!$I$31,0,10*ROW('Sanitation Data'!I133)))</f>
        <v/>
      </c>
      <c r="DN139" s="400" t="str">
        <f ca="1">+IF(OFFSET('Sanitation Data'!$I$32,0,10*ROW('Sanitation Data'!I133))="","",OFFSET('Sanitation Data'!$I$32,0,10*ROW('Sanitation Data'!I133)))</f>
        <v/>
      </c>
      <c r="DO139" s="400" t="str">
        <f ca="1">+IF(OFFSET('Hygiene Data'!$D$11,0,10*ROW('Hygiene Data'!D133))="","",OFFSET('Hygiene Data'!$D$11,0,10*ROW('Hygiene Data'!D133)))</f>
        <v/>
      </c>
      <c r="DP139" s="400" t="str">
        <f ca="1">+IF(OFFSET('Hygiene Data'!$D$12,0,10*ROW('Hygiene Data'!D133))="","",OFFSET('Hygiene Data'!$D$12,0,10*ROW('Hygiene Data'!D133)))</f>
        <v/>
      </c>
      <c r="DQ139" s="400" t="str">
        <f ca="1">+IF(OFFSET('Hygiene Data'!$D$13,0,10*ROW('Hygiene Data'!D133))="","",OFFSET('Hygiene Data'!$D$13,0,10*ROW('Hygiene Data'!D133)))</f>
        <v/>
      </c>
      <c r="DR139" s="400" t="str">
        <f ca="1">+IF(OFFSET('Hygiene Data'!$E$11,0,10*ROW('Hygiene Data'!E133))="","",OFFSET('Hygiene Data'!$E$11,0,10*ROW('Hygiene Data'!E133)))</f>
        <v/>
      </c>
      <c r="DS139" s="400" t="str">
        <f ca="1">+IF(OFFSET('Hygiene Data'!$E$12,0,10*ROW('Hygiene Data'!E133))="","",OFFSET('Hygiene Data'!$E$12,0,10*ROW('Hygiene Data'!E133)))</f>
        <v/>
      </c>
      <c r="DT139" s="400" t="str">
        <f ca="1">+IF(OFFSET('Hygiene Data'!$E$13,0,10*ROW('Hygiene Data'!E133))="","",OFFSET('Hygiene Data'!$E$13,0,10*ROW('Hygiene Data'!E133)))</f>
        <v/>
      </c>
      <c r="DU139" s="400" t="str">
        <f ca="1">+IF(OFFSET('Hygiene Data'!$F$11,0,10*ROW('Hygiene Data'!F133))="","",OFFSET('Hygiene Data'!$F$11,0,10*ROW('Hygiene Data'!F133)))</f>
        <v/>
      </c>
      <c r="DV139" s="400" t="str">
        <f ca="1">+IF(OFFSET('Hygiene Data'!$F$12,0,10*ROW('Hygiene Data'!F133))="","",OFFSET('Hygiene Data'!$F$12,0,10*ROW('Hygiene Data'!F133)))</f>
        <v/>
      </c>
      <c r="DW139" s="400" t="str">
        <f ca="1">+IF(OFFSET('Hygiene Data'!$F$13,0,10*ROW('Hygiene Data'!F133))="","",OFFSET('Hygiene Data'!$F$13,0,10*ROW('Hygiene Data'!F133)))</f>
        <v/>
      </c>
      <c r="DX139" s="400" t="str">
        <f ca="1">+IF(OFFSET('Hygiene Data'!$G$11,0,10*ROW('Hygiene Data'!G133))="","",OFFSET('Hygiene Data'!$G$11,0,10*ROW('Hygiene Data'!G133)))</f>
        <v/>
      </c>
      <c r="DY139" s="400" t="str">
        <f ca="1">+IF(OFFSET('Hygiene Data'!$G$12,0,10*ROW('Hygiene Data'!G133))="","",OFFSET('Hygiene Data'!$G$12,0,10*ROW('Hygiene Data'!G133)))</f>
        <v/>
      </c>
      <c r="DZ139" s="400" t="str">
        <f ca="1">+IF(OFFSET('Hygiene Data'!$G$13,0,10*ROW('Hygiene Data'!G133))="","",OFFSET('Hygiene Data'!$G$13,0,10*ROW('Hygiene Data'!G133)))</f>
        <v/>
      </c>
      <c r="EA139" s="400" t="str">
        <f ca="1">+IF(OFFSET('Hygiene Data'!$H$11,0,10*ROW('Hygiene Data'!H133))="","",OFFSET('Hygiene Data'!$H$11,0,10*ROW('Hygiene Data'!H133)))</f>
        <v/>
      </c>
      <c r="EB139" s="400" t="str">
        <f ca="1">+IF(OFFSET('Hygiene Data'!$H$12,0,10*ROW('Hygiene Data'!H133))="","",OFFSET('Hygiene Data'!$H$12,0,10*ROW('Hygiene Data'!H133)))</f>
        <v/>
      </c>
      <c r="EC139" s="400" t="str">
        <f ca="1">+IF(OFFSET('Hygiene Data'!$H$13,0,10*ROW('Hygiene Data'!H133))="","",OFFSET('Hygiene Data'!$H$13,0,10*ROW('Hygiene Data'!H133)))</f>
        <v/>
      </c>
      <c r="ED139" s="400" t="str">
        <f ca="1">+IF(OFFSET('Hygiene Data'!$I$11,0,10*ROW('Hygiene Data'!I133))="","",OFFSET('Hygiene Data'!$I$11,0,10*ROW('Hygiene Data'!I133)))</f>
        <v/>
      </c>
      <c r="EE139" s="400" t="str">
        <f ca="1">+IF(OFFSET('Hygiene Data'!$I$12,0,10*ROW('Hygiene Data'!I133))="","",OFFSET('Hygiene Data'!$I$12,0,10*ROW('Hygiene Data'!I133)))</f>
        <v/>
      </c>
      <c r="EF139" s="400" t="str">
        <f ca="1">+IF(OFFSET('Hygiene Data'!$I$13,0,10*ROW('Hygiene Data'!I133))="","",OFFSET('Hygiene Data'!$I$13,0,10*ROW('Hygiene Data'!I133)))</f>
        <v/>
      </c>
    </row>
    <row r="140" spans="1:136" x14ac:dyDescent="0.25">
      <c r="A140" s="509" t="str">
        <f ca="1">+IF(OFFSET('Water Data'!$B$2,0,10*ROW('Water Data'!E134))="","",OFFSET('Water Data'!$B$2,0,10*ROW('Water Data'!E134)))</f>
        <v/>
      </c>
      <c r="B140" s="50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36" t="str">
        <f t="shared" ca="1" si="2"/>
        <v/>
      </c>
      <c r="D140" s="53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3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3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3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3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3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3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3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3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3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3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3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3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3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3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3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3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3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3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3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3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3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3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3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3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3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3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3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3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3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3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3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3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3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3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3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3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3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3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3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3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3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3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3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3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3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3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3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3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1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3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3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3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3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3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3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3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3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3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3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3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3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3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3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3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3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400" t="str">
        <f ca="1">+IF(OFFSET('Water Data'!$D$27,0,10*ROW('Water Data'!D134))="","",OFFSET('Water Data'!$D$27,0,10*ROW('Water Data'!D134)))</f>
        <v/>
      </c>
      <c r="BT140" s="400" t="str">
        <f ca="1">+IF(OFFSET('Water Data'!$D$28,0,10*ROW('Water Data'!D134))="","",OFFSET('Water Data'!$D$28,0,10*ROW('Water Data'!D134)))</f>
        <v/>
      </c>
      <c r="BU140" s="400" t="str">
        <f ca="1">+IF(OFFSET('Water Data'!$D$29,0,10*ROW('Water Data'!D134))="","",OFFSET('Water Data'!$D$29,0,10*ROW('Water Data'!D134)))</f>
        <v/>
      </c>
      <c r="BV140" s="400" t="str">
        <f ca="1">+IF(OFFSET('Water Data'!$E$27,0,10*ROW('Water Data'!E134))="","",OFFSET('Water Data'!$E$27,0,10*ROW('Water Data'!E134)))</f>
        <v/>
      </c>
      <c r="BW140" s="400" t="str">
        <f ca="1">+IF(OFFSET('Water Data'!$E$28,0,10*ROW('Water Data'!E134))="","",OFFSET('Water Data'!$E$28,0,10*ROW('Water Data'!E134)))</f>
        <v/>
      </c>
      <c r="BX140" s="400" t="str">
        <f ca="1">+IF(OFFSET('Water Data'!$E$29,0,10*ROW('Water Data'!E134))="","",OFFSET('Water Data'!$E$29,0,10*ROW('Water Data'!E134)))</f>
        <v/>
      </c>
      <c r="BY140" s="400" t="str">
        <f ca="1">+IF(OFFSET('Water Data'!$F$27,0,10*ROW('Water Data'!F134))="","",OFFSET('Water Data'!$F$27,0,10*ROW('Water Data'!F134)))</f>
        <v/>
      </c>
      <c r="BZ140" s="400" t="str">
        <f ca="1">+IF(OFFSET('Water Data'!$F$28,0,10*ROW('Water Data'!F134))="","",OFFSET('Water Data'!$F$28,0,10*ROW('Water Data'!F134)))</f>
        <v/>
      </c>
      <c r="CA140" s="400" t="str">
        <f ca="1">+IF(OFFSET('Water Data'!$F$29,0,10*ROW('Water Data'!F134))="","",OFFSET('Water Data'!$F$29,0,10*ROW('Water Data'!F134)))</f>
        <v/>
      </c>
      <c r="CB140" s="400" t="str">
        <f ca="1">+IF(OFFSET('Water Data'!$G$27,0,10*ROW('Water Data'!G134))="","",OFFSET('Water Data'!$G$27,0,10*ROW('Water Data'!G134)))</f>
        <v/>
      </c>
      <c r="CC140" s="400" t="str">
        <f ca="1">+IF(OFFSET('Water Data'!$G$28,0,10*ROW('Water Data'!G134))="","",OFFSET('Water Data'!$G$28,0,10*ROW('Water Data'!G134)))</f>
        <v/>
      </c>
      <c r="CD140" s="400" t="str">
        <f ca="1">+IF(OFFSET('Water Data'!$G$29,0,10*ROW('Water Data'!G134))="","",OFFSET('Water Data'!$G$29,0,10*ROW('Water Data'!G134)))</f>
        <v/>
      </c>
      <c r="CE140" s="400" t="str">
        <f ca="1">+IF(OFFSET('Water Data'!$H$27,0,10*ROW('Water Data'!H134))="","",OFFSET('Water Data'!$H$27,0,10*ROW('Water Data'!H134)))</f>
        <v/>
      </c>
      <c r="CF140" s="400" t="str">
        <f ca="1">+IF(OFFSET('Water Data'!$H$28,0,10*ROW('Water Data'!H134))="","",OFFSET('Water Data'!$H$28,0,10*ROW('Water Data'!H134)))</f>
        <v/>
      </c>
      <c r="CG140" s="400" t="str">
        <f ca="1">+IF(OFFSET('Water Data'!$H$29,0,10*ROW('Water Data'!H134))="","",OFFSET('Water Data'!$H$29,0,10*ROW('Water Data'!H134)))</f>
        <v/>
      </c>
      <c r="CH140" s="400" t="str">
        <f ca="1">+IF(OFFSET('Water Data'!$I$27,0,10*ROW('Water Data'!I134))="","",OFFSET('Water Data'!$I$27,0,10*ROW('Water Data'!I134)))</f>
        <v/>
      </c>
      <c r="CI140" s="400" t="str">
        <f ca="1">+IF(OFFSET('Water Data'!$I$28,0,10*ROW('Water Data'!I134))="","",OFFSET('Water Data'!$I$28,0,10*ROW('Water Data'!I134)))</f>
        <v/>
      </c>
      <c r="CJ140" s="400" t="str">
        <f ca="1">+IF(OFFSET('Water Data'!$I$29,0,10*ROW('Water Data'!I134))="","",OFFSET('Water Data'!$I$29,0,10*ROW('Water Data'!I134)))</f>
        <v/>
      </c>
      <c r="CK140" s="400" t="str">
        <f ca="1">+IF(OFFSET('Sanitation Data'!$D$28,0,10*ROW('Sanitation Data'!D134))="","",OFFSET('Sanitation Data'!$D$28,0,10*ROW('Sanitation Data'!D134)))</f>
        <v/>
      </c>
      <c r="CL140" s="400" t="str">
        <f ca="1">+IF(OFFSET('Sanitation Data'!$D$29,0,10*ROW('Sanitation Data'!D134))="","",OFFSET('Sanitation Data'!$D$29,0,10*ROW('Sanitation Data'!D134)))</f>
        <v/>
      </c>
      <c r="CM140" s="400" t="str">
        <f ca="1">+IF(OFFSET('Sanitation Data'!$D$30,0,10*ROW('Sanitation Data'!D134))="","",OFFSET('Sanitation Data'!$D$30,0,10*ROW('Sanitation Data'!D134)))</f>
        <v/>
      </c>
      <c r="CN140" s="400" t="str">
        <f ca="1">+IF(OFFSET('Sanitation Data'!$D$31,0,10*ROW('Sanitation Data'!D134))="","",OFFSET('Sanitation Data'!$D$31,0,10*ROW('Sanitation Data'!D134)))</f>
        <v/>
      </c>
      <c r="CO140" s="400" t="str">
        <f ca="1">+IF(OFFSET('Sanitation Data'!$D$32,0,10*ROW('Sanitation Data'!D134))="","",OFFSET('Sanitation Data'!$D$32,0,10*ROW('Sanitation Data'!D134)))</f>
        <v/>
      </c>
      <c r="CP140" s="400" t="str">
        <f ca="1">+IF(OFFSET('Sanitation Data'!$E$28,0,10*ROW('Sanitation Data'!E134))="","",OFFSET('Sanitation Data'!$E$28,0,10*ROW('Sanitation Data'!E134)))</f>
        <v/>
      </c>
      <c r="CQ140" s="400" t="str">
        <f ca="1">+IF(OFFSET('Sanitation Data'!$E$29,0,10*ROW('Sanitation Data'!E134))="","",OFFSET('Sanitation Data'!$E$29,0,10*ROW('Sanitation Data'!E134)))</f>
        <v/>
      </c>
      <c r="CR140" s="400" t="str">
        <f ca="1">+IF(OFFSET('Sanitation Data'!$E$30,0,10*ROW('Sanitation Data'!E134))="","",OFFSET('Sanitation Data'!$E$30,0,10*ROW('Sanitation Data'!E134)))</f>
        <v/>
      </c>
      <c r="CS140" s="400" t="str">
        <f ca="1">+IF(OFFSET('Sanitation Data'!$E$31,0,10*ROW('Sanitation Data'!E134))="","",OFFSET('Sanitation Data'!$E$31,0,10*ROW('Sanitation Data'!E134)))</f>
        <v/>
      </c>
      <c r="CT140" s="400" t="str">
        <f ca="1">+IF(OFFSET('Sanitation Data'!$E$32,0,10*ROW('Sanitation Data'!E134))="","",OFFSET('Sanitation Data'!$E$32,0,10*ROW('Sanitation Data'!E134)))</f>
        <v/>
      </c>
      <c r="CU140" s="400" t="str">
        <f ca="1">+IF(OFFSET('Sanitation Data'!$F$28,0,10*ROW('Sanitation Data'!F134))="","",OFFSET('Sanitation Data'!$F$28,0,10*ROW('Sanitation Data'!F134)))</f>
        <v/>
      </c>
      <c r="CV140" s="400" t="str">
        <f ca="1">+IF(OFFSET('Sanitation Data'!$F$29,0,10*ROW('Sanitation Data'!F134))="","",OFFSET('Sanitation Data'!$F$29,0,10*ROW('Sanitation Data'!F134)))</f>
        <v/>
      </c>
      <c r="CW140" s="400" t="str">
        <f ca="1">+IF(OFFSET('Sanitation Data'!$F$30,0,10*ROW('Sanitation Data'!F134))="","",OFFSET('Sanitation Data'!$F$30,0,10*ROW('Sanitation Data'!F134)))</f>
        <v/>
      </c>
      <c r="CX140" s="400" t="str">
        <f ca="1">+IF(OFFSET('Sanitation Data'!$F$31,0,10*ROW('Sanitation Data'!F134))="","",OFFSET('Sanitation Data'!$F$31,0,10*ROW('Sanitation Data'!F134)))</f>
        <v/>
      </c>
      <c r="CY140" s="400" t="str">
        <f ca="1">+IF(OFFSET('Sanitation Data'!$F$32,0,10*ROW('Sanitation Data'!F134))="","",OFFSET('Sanitation Data'!$F$32,0,10*ROW('Sanitation Data'!F134)))</f>
        <v/>
      </c>
      <c r="CZ140" s="400" t="str">
        <f ca="1">+IF(OFFSET('Sanitation Data'!$G$28,0,10*ROW('Sanitation Data'!G134))="","",OFFSET('Sanitation Data'!$G$28,0,10*ROW('Sanitation Data'!G134)))</f>
        <v/>
      </c>
      <c r="DA140" s="400" t="str">
        <f ca="1">+IF(OFFSET('Sanitation Data'!$G$29,0,10*ROW('Sanitation Data'!G134))="","",OFFSET('Sanitation Data'!$G$29,0,10*ROW('Sanitation Data'!G134)))</f>
        <v/>
      </c>
      <c r="DB140" s="400" t="str">
        <f ca="1">+IF(OFFSET('Sanitation Data'!$G$30,0,10*ROW('Sanitation Data'!G134))="","",OFFSET('Sanitation Data'!$G$30,0,10*ROW('Sanitation Data'!G134)))</f>
        <v/>
      </c>
      <c r="DC140" s="400" t="str">
        <f ca="1">+IF(OFFSET('Sanitation Data'!$G$31,0,10*ROW('Sanitation Data'!G134))="","",OFFSET('Sanitation Data'!$G$31,0,10*ROW('Sanitation Data'!G134)))</f>
        <v/>
      </c>
      <c r="DD140" s="400" t="str">
        <f ca="1">+IF(OFFSET('Sanitation Data'!$G$32,0,10*ROW('Sanitation Data'!G134))="","",OFFSET('Sanitation Data'!$G$32,0,10*ROW('Sanitation Data'!G134)))</f>
        <v/>
      </c>
      <c r="DE140" s="400" t="str">
        <f ca="1">+IF(OFFSET('Sanitation Data'!$H$28,0,10*ROW('Sanitation Data'!H134))="","",OFFSET('Sanitation Data'!$H$28,0,10*ROW('Sanitation Data'!H134)))</f>
        <v/>
      </c>
      <c r="DF140" s="400" t="str">
        <f ca="1">+IF(OFFSET('Sanitation Data'!$H$29,0,10*ROW('Sanitation Data'!H134))="","",OFFSET('Sanitation Data'!$H$29,0,10*ROW('Sanitation Data'!H134)))</f>
        <v/>
      </c>
      <c r="DG140" s="400" t="str">
        <f ca="1">+IF(OFFSET('Sanitation Data'!$H$30,0,10*ROW('Sanitation Data'!H134))="","",OFFSET('Sanitation Data'!$H$30,0,10*ROW('Sanitation Data'!H134)))</f>
        <v/>
      </c>
      <c r="DH140" s="400" t="str">
        <f ca="1">+IF(OFFSET('Sanitation Data'!$H$31,0,10*ROW('Sanitation Data'!H134))="","",OFFSET('Sanitation Data'!$H$31,0,10*ROW('Sanitation Data'!H134)))</f>
        <v/>
      </c>
      <c r="DI140" s="400" t="str">
        <f ca="1">+IF(OFFSET('Sanitation Data'!$H$32,0,10*ROW('Sanitation Data'!H134))="","",OFFSET('Sanitation Data'!$H$32,0,10*ROW('Sanitation Data'!H134)))</f>
        <v/>
      </c>
      <c r="DJ140" s="400" t="str">
        <f ca="1">+IF(OFFSET('Sanitation Data'!$I$28,0,10*ROW('Sanitation Data'!I134))="","",OFFSET('Sanitation Data'!$I$28,0,10*ROW('Sanitation Data'!I134)))</f>
        <v/>
      </c>
      <c r="DK140" s="400" t="str">
        <f ca="1">+IF(OFFSET('Sanitation Data'!$I$29,0,10*ROW('Sanitation Data'!I134))="","",OFFSET('Sanitation Data'!$I$29,0,10*ROW('Sanitation Data'!I134)))</f>
        <v/>
      </c>
      <c r="DL140" s="400" t="str">
        <f ca="1">+IF(OFFSET('Sanitation Data'!$I$30,0,10*ROW('Sanitation Data'!I134))="","",OFFSET('Sanitation Data'!$I$30,0,10*ROW('Sanitation Data'!I134)))</f>
        <v/>
      </c>
      <c r="DM140" s="400" t="str">
        <f ca="1">+IF(OFFSET('Sanitation Data'!$I$31,0,10*ROW('Sanitation Data'!I134))="","",OFFSET('Sanitation Data'!$I$31,0,10*ROW('Sanitation Data'!I134)))</f>
        <v/>
      </c>
      <c r="DN140" s="400" t="str">
        <f ca="1">+IF(OFFSET('Sanitation Data'!$I$32,0,10*ROW('Sanitation Data'!I134))="","",OFFSET('Sanitation Data'!$I$32,0,10*ROW('Sanitation Data'!I134)))</f>
        <v/>
      </c>
      <c r="DO140" s="400" t="str">
        <f ca="1">+IF(OFFSET('Hygiene Data'!$D$11,0,10*ROW('Hygiene Data'!D134))="","",OFFSET('Hygiene Data'!$D$11,0,10*ROW('Hygiene Data'!D134)))</f>
        <v/>
      </c>
      <c r="DP140" s="400" t="str">
        <f ca="1">+IF(OFFSET('Hygiene Data'!$D$12,0,10*ROW('Hygiene Data'!D134))="","",OFFSET('Hygiene Data'!$D$12,0,10*ROW('Hygiene Data'!D134)))</f>
        <v/>
      </c>
      <c r="DQ140" s="400" t="str">
        <f ca="1">+IF(OFFSET('Hygiene Data'!$D$13,0,10*ROW('Hygiene Data'!D134))="","",OFFSET('Hygiene Data'!$D$13,0,10*ROW('Hygiene Data'!D134)))</f>
        <v/>
      </c>
      <c r="DR140" s="400" t="str">
        <f ca="1">+IF(OFFSET('Hygiene Data'!$E$11,0,10*ROW('Hygiene Data'!E134))="","",OFFSET('Hygiene Data'!$E$11,0,10*ROW('Hygiene Data'!E134)))</f>
        <v/>
      </c>
      <c r="DS140" s="400" t="str">
        <f ca="1">+IF(OFFSET('Hygiene Data'!$E$12,0,10*ROW('Hygiene Data'!E134))="","",OFFSET('Hygiene Data'!$E$12,0,10*ROW('Hygiene Data'!E134)))</f>
        <v/>
      </c>
      <c r="DT140" s="400" t="str">
        <f ca="1">+IF(OFFSET('Hygiene Data'!$E$13,0,10*ROW('Hygiene Data'!E134))="","",OFFSET('Hygiene Data'!$E$13,0,10*ROW('Hygiene Data'!E134)))</f>
        <v/>
      </c>
      <c r="DU140" s="400" t="str">
        <f ca="1">+IF(OFFSET('Hygiene Data'!$F$11,0,10*ROW('Hygiene Data'!F134))="","",OFFSET('Hygiene Data'!$F$11,0,10*ROW('Hygiene Data'!F134)))</f>
        <v/>
      </c>
      <c r="DV140" s="400" t="str">
        <f ca="1">+IF(OFFSET('Hygiene Data'!$F$12,0,10*ROW('Hygiene Data'!F134))="","",OFFSET('Hygiene Data'!$F$12,0,10*ROW('Hygiene Data'!F134)))</f>
        <v/>
      </c>
      <c r="DW140" s="400" t="str">
        <f ca="1">+IF(OFFSET('Hygiene Data'!$F$13,0,10*ROW('Hygiene Data'!F134))="","",OFFSET('Hygiene Data'!$F$13,0,10*ROW('Hygiene Data'!F134)))</f>
        <v/>
      </c>
      <c r="DX140" s="400" t="str">
        <f ca="1">+IF(OFFSET('Hygiene Data'!$G$11,0,10*ROW('Hygiene Data'!G134))="","",OFFSET('Hygiene Data'!$G$11,0,10*ROW('Hygiene Data'!G134)))</f>
        <v/>
      </c>
      <c r="DY140" s="400" t="str">
        <f ca="1">+IF(OFFSET('Hygiene Data'!$G$12,0,10*ROW('Hygiene Data'!G134))="","",OFFSET('Hygiene Data'!$G$12,0,10*ROW('Hygiene Data'!G134)))</f>
        <v/>
      </c>
      <c r="DZ140" s="400" t="str">
        <f ca="1">+IF(OFFSET('Hygiene Data'!$G$13,0,10*ROW('Hygiene Data'!G134))="","",OFFSET('Hygiene Data'!$G$13,0,10*ROW('Hygiene Data'!G134)))</f>
        <v/>
      </c>
      <c r="EA140" s="400" t="str">
        <f ca="1">+IF(OFFSET('Hygiene Data'!$H$11,0,10*ROW('Hygiene Data'!H134))="","",OFFSET('Hygiene Data'!$H$11,0,10*ROW('Hygiene Data'!H134)))</f>
        <v/>
      </c>
      <c r="EB140" s="400" t="str">
        <f ca="1">+IF(OFFSET('Hygiene Data'!$H$12,0,10*ROW('Hygiene Data'!H134))="","",OFFSET('Hygiene Data'!$H$12,0,10*ROW('Hygiene Data'!H134)))</f>
        <v/>
      </c>
      <c r="EC140" s="400" t="str">
        <f ca="1">+IF(OFFSET('Hygiene Data'!$H$13,0,10*ROW('Hygiene Data'!H134))="","",OFFSET('Hygiene Data'!$H$13,0,10*ROW('Hygiene Data'!H134)))</f>
        <v/>
      </c>
      <c r="ED140" s="400" t="str">
        <f ca="1">+IF(OFFSET('Hygiene Data'!$I$11,0,10*ROW('Hygiene Data'!I134))="","",OFFSET('Hygiene Data'!$I$11,0,10*ROW('Hygiene Data'!I134)))</f>
        <v/>
      </c>
      <c r="EE140" s="400" t="str">
        <f ca="1">+IF(OFFSET('Hygiene Data'!$I$12,0,10*ROW('Hygiene Data'!I134))="","",OFFSET('Hygiene Data'!$I$12,0,10*ROW('Hygiene Data'!I134)))</f>
        <v/>
      </c>
      <c r="EF140" s="400" t="str">
        <f ca="1">+IF(OFFSET('Hygiene Data'!$I$13,0,10*ROW('Hygiene Data'!I134))="","",OFFSET('Hygiene Data'!$I$13,0,10*ROW('Hygiene Data'!I134)))</f>
        <v/>
      </c>
    </row>
    <row r="141" spans="1:136" x14ac:dyDescent="0.25">
      <c r="A141" s="509" t="str">
        <f ca="1">+IF(OFFSET('Water Data'!$B$2,0,10*ROW('Water Data'!E135))="","",OFFSET('Water Data'!$B$2,0,10*ROW('Water Data'!E135)))</f>
        <v/>
      </c>
      <c r="B141" s="50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36" t="str">
        <f t="shared" ca="1" si="2"/>
        <v/>
      </c>
      <c r="D141" s="53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3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3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3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3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3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3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3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3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3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3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3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3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3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3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3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3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3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3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3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3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3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3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3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3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3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3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3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3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3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3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3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3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3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3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3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3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3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3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3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3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3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3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3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3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3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3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3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3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1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3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3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3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3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3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3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3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3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3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3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3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3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3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3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3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3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400" t="str">
        <f ca="1">+IF(OFFSET('Water Data'!$D$27,0,10*ROW('Water Data'!D135))="","",OFFSET('Water Data'!$D$27,0,10*ROW('Water Data'!D135)))</f>
        <v/>
      </c>
      <c r="BT141" s="400" t="str">
        <f ca="1">+IF(OFFSET('Water Data'!$D$28,0,10*ROW('Water Data'!D135))="","",OFFSET('Water Data'!$D$28,0,10*ROW('Water Data'!D135)))</f>
        <v/>
      </c>
      <c r="BU141" s="400" t="str">
        <f ca="1">+IF(OFFSET('Water Data'!$D$29,0,10*ROW('Water Data'!D135))="","",OFFSET('Water Data'!$D$29,0,10*ROW('Water Data'!D135)))</f>
        <v/>
      </c>
      <c r="BV141" s="400" t="str">
        <f ca="1">+IF(OFFSET('Water Data'!$E$27,0,10*ROW('Water Data'!E135))="","",OFFSET('Water Data'!$E$27,0,10*ROW('Water Data'!E135)))</f>
        <v/>
      </c>
      <c r="BW141" s="400" t="str">
        <f ca="1">+IF(OFFSET('Water Data'!$E$28,0,10*ROW('Water Data'!E135))="","",OFFSET('Water Data'!$E$28,0,10*ROW('Water Data'!E135)))</f>
        <v/>
      </c>
      <c r="BX141" s="400" t="str">
        <f ca="1">+IF(OFFSET('Water Data'!$E$29,0,10*ROW('Water Data'!E135))="","",OFFSET('Water Data'!$E$29,0,10*ROW('Water Data'!E135)))</f>
        <v/>
      </c>
      <c r="BY141" s="400" t="str">
        <f ca="1">+IF(OFFSET('Water Data'!$F$27,0,10*ROW('Water Data'!F135))="","",OFFSET('Water Data'!$F$27,0,10*ROW('Water Data'!F135)))</f>
        <v/>
      </c>
      <c r="BZ141" s="400" t="str">
        <f ca="1">+IF(OFFSET('Water Data'!$F$28,0,10*ROW('Water Data'!F135))="","",OFFSET('Water Data'!$F$28,0,10*ROW('Water Data'!F135)))</f>
        <v/>
      </c>
      <c r="CA141" s="400" t="str">
        <f ca="1">+IF(OFFSET('Water Data'!$F$29,0,10*ROW('Water Data'!F135))="","",OFFSET('Water Data'!$F$29,0,10*ROW('Water Data'!F135)))</f>
        <v/>
      </c>
      <c r="CB141" s="400" t="str">
        <f ca="1">+IF(OFFSET('Water Data'!$G$27,0,10*ROW('Water Data'!G135))="","",OFFSET('Water Data'!$G$27,0,10*ROW('Water Data'!G135)))</f>
        <v/>
      </c>
      <c r="CC141" s="400" t="str">
        <f ca="1">+IF(OFFSET('Water Data'!$G$28,0,10*ROW('Water Data'!G135))="","",OFFSET('Water Data'!$G$28,0,10*ROW('Water Data'!G135)))</f>
        <v/>
      </c>
      <c r="CD141" s="400" t="str">
        <f ca="1">+IF(OFFSET('Water Data'!$G$29,0,10*ROW('Water Data'!G135))="","",OFFSET('Water Data'!$G$29,0,10*ROW('Water Data'!G135)))</f>
        <v/>
      </c>
      <c r="CE141" s="400" t="str">
        <f ca="1">+IF(OFFSET('Water Data'!$H$27,0,10*ROW('Water Data'!H135))="","",OFFSET('Water Data'!$H$27,0,10*ROW('Water Data'!H135)))</f>
        <v/>
      </c>
      <c r="CF141" s="400" t="str">
        <f ca="1">+IF(OFFSET('Water Data'!$H$28,0,10*ROW('Water Data'!H135))="","",OFFSET('Water Data'!$H$28,0,10*ROW('Water Data'!H135)))</f>
        <v/>
      </c>
      <c r="CG141" s="400" t="str">
        <f ca="1">+IF(OFFSET('Water Data'!$H$29,0,10*ROW('Water Data'!H135))="","",OFFSET('Water Data'!$H$29,0,10*ROW('Water Data'!H135)))</f>
        <v/>
      </c>
      <c r="CH141" s="400" t="str">
        <f ca="1">+IF(OFFSET('Water Data'!$I$27,0,10*ROW('Water Data'!I135))="","",OFFSET('Water Data'!$I$27,0,10*ROW('Water Data'!I135)))</f>
        <v/>
      </c>
      <c r="CI141" s="400" t="str">
        <f ca="1">+IF(OFFSET('Water Data'!$I$28,0,10*ROW('Water Data'!I135))="","",OFFSET('Water Data'!$I$28,0,10*ROW('Water Data'!I135)))</f>
        <v/>
      </c>
      <c r="CJ141" s="400" t="str">
        <f ca="1">+IF(OFFSET('Water Data'!$I$29,0,10*ROW('Water Data'!I135))="","",OFFSET('Water Data'!$I$29,0,10*ROW('Water Data'!I135)))</f>
        <v/>
      </c>
      <c r="CK141" s="400" t="str">
        <f ca="1">+IF(OFFSET('Sanitation Data'!$D$28,0,10*ROW('Sanitation Data'!D135))="","",OFFSET('Sanitation Data'!$D$28,0,10*ROW('Sanitation Data'!D135)))</f>
        <v/>
      </c>
      <c r="CL141" s="400" t="str">
        <f ca="1">+IF(OFFSET('Sanitation Data'!$D$29,0,10*ROW('Sanitation Data'!D135))="","",OFFSET('Sanitation Data'!$D$29,0,10*ROW('Sanitation Data'!D135)))</f>
        <v/>
      </c>
      <c r="CM141" s="400" t="str">
        <f ca="1">+IF(OFFSET('Sanitation Data'!$D$30,0,10*ROW('Sanitation Data'!D135))="","",OFFSET('Sanitation Data'!$D$30,0,10*ROW('Sanitation Data'!D135)))</f>
        <v/>
      </c>
      <c r="CN141" s="400" t="str">
        <f ca="1">+IF(OFFSET('Sanitation Data'!$D$31,0,10*ROW('Sanitation Data'!D135))="","",OFFSET('Sanitation Data'!$D$31,0,10*ROW('Sanitation Data'!D135)))</f>
        <v/>
      </c>
      <c r="CO141" s="400" t="str">
        <f ca="1">+IF(OFFSET('Sanitation Data'!$D$32,0,10*ROW('Sanitation Data'!D135))="","",OFFSET('Sanitation Data'!$D$32,0,10*ROW('Sanitation Data'!D135)))</f>
        <v/>
      </c>
      <c r="CP141" s="400" t="str">
        <f ca="1">+IF(OFFSET('Sanitation Data'!$E$28,0,10*ROW('Sanitation Data'!E135))="","",OFFSET('Sanitation Data'!$E$28,0,10*ROW('Sanitation Data'!E135)))</f>
        <v/>
      </c>
      <c r="CQ141" s="400" t="str">
        <f ca="1">+IF(OFFSET('Sanitation Data'!$E$29,0,10*ROW('Sanitation Data'!E135))="","",OFFSET('Sanitation Data'!$E$29,0,10*ROW('Sanitation Data'!E135)))</f>
        <v/>
      </c>
      <c r="CR141" s="400" t="str">
        <f ca="1">+IF(OFFSET('Sanitation Data'!$E$30,0,10*ROW('Sanitation Data'!E135))="","",OFFSET('Sanitation Data'!$E$30,0,10*ROW('Sanitation Data'!E135)))</f>
        <v/>
      </c>
      <c r="CS141" s="400" t="str">
        <f ca="1">+IF(OFFSET('Sanitation Data'!$E$31,0,10*ROW('Sanitation Data'!E135))="","",OFFSET('Sanitation Data'!$E$31,0,10*ROW('Sanitation Data'!E135)))</f>
        <v/>
      </c>
      <c r="CT141" s="400" t="str">
        <f ca="1">+IF(OFFSET('Sanitation Data'!$E$32,0,10*ROW('Sanitation Data'!E135))="","",OFFSET('Sanitation Data'!$E$32,0,10*ROW('Sanitation Data'!E135)))</f>
        <v/>
      </c>
      <c r="CU141" s="400" t="str">
        <f ca="1">+IF(OFFSET('Sanitation Data'!$F$28,0,10*ROW('Sanitation Data'!F135))="","",OFFSET('Sanitation Data'!$F$28,0,10*ROW('Sanitation Data'!F135)))</f>
        <v/>
      </c>
      <c r="CV141" s="400" t="str">
        <f ca="1">+IF(OFFSET('Sanitation Data'!$F$29,0,10*ROW('Sanitation Data'!F135))="","",OFFSET('Sanitation Data'!$F$29,0,10*ROW('Sanitation Data'!F135)))</f>
        <v/>
      </c>
      <c r="CW141" s="400" t="str">
        <f ca="1">+IF(OFFSET('Sanitation Data'!$F$30,0,10*ROW('Sanitation Data'!F135))="","",OFFSET('Sanitation Data'!$F$30,0,10*ROW('Sanitation Data'!F135)))</f>
        <v/>
      </c>
      <c r="CX141" s="400" t="str">
        <f ca="1">+IF(OFFSET('Sanitation Data'!$F$31,0,10*ROW('Sanitation Data'!F135))="","",OFFSET('Sanitation Data'!$F$31,0,10*ROW('Sanitation Data'!F135)))</f>
        <v/>
      </c>
      <c r="CY141" s="400" t="str">
        <f ca="1">+IF(OFFSET('Sanitation Data'!$F$32,0,10*ROW('Sanitation Data'!F135))="","",OFFSET('Sanitation Data'!$F$32,0,10*ROW('Sanitation Data'!F135)))</f>
        <v/>
      </c>
      <c r="CZ141" s="400" t="str">
        <f ca="1">+IF(OFFSET('Sanitation Data'!$G$28,0,10*ROW('Sanitation Data'!G135))="","",OFFSET('Sanitation Data'!$G$28,0,10*ROW('Sanitation Data'!G135)))</f>
        <v/>
      </c>
      <c r="DA141" s="400" t="str">
        <f ca="1">+IF(OFFSET('Sanitation Data'!$G$29,0,10*ROW('Sanitation Data'!G135))="","",OFFSET('Sanitation Data'!$G$29,0,10*ROW('Sanitation Data'!G135)))</f>
        <v/>
      </c>
      <c r="DB141" s="400" t="str">
        <f ca="1">+IF(OFFSET('Sanitation Data'!$G$30,0,10*ROW('Sanitation Data'!G135))="","",OFFSET('Sanitation Data'!$G$30,0,10*ROW('Sanitation Data'!G135)))</f>
        <v/>
      </c>
      <c r="DC141" s="400" t="str">
        <f ca="1">+IF(OFFSET('Sanitation Data'!$G$31,0,10*ROW('Sanitation Data'!G135))="","",OFFSET('Sanitation Data'!$G$31,0,10*ROW('Sanitation Data'!G135)))</f>
        <v/>
      </c>
      <c r="DD141" s="400" t="str">
        <f ca="1">+IF(OFFSET('Sanitation Data'!$G$32,0,10*ROW('Sanitation Data'!G135))="","",OFFSET('Sanitation Data'!$G$32,0,10*ROW('Sanitation Data'!G135)))</f>
        <v/>
      </c>
      <c r="DE141" s="400" t="str">
        <f ca="1">+IF(OFFSET('Sanitation Data'!$H$28,0,10*ROW('Sanitation Data'!H135))="","",OFFSET('Sanitation Data'!$H$28,0,10*ROW('Sanitation Data'!H135)))</f>
        <v/>
      </c>
      <c r="DF141" s="400" t="str">
        <f ca="1">+IF(OFFSET('Sanitation Data'!$H$29,0,10*ROW('Sanitation Data'!H135))="","",OFFSET('Sanitation Data'!$H$29,0,10*ROW('Sanitation Data'!H135)))</f>
        <v/>
      </c>
      <c r="DG141" s="400" t="str">
        <f ca="1">+IF(OFFSET('Sanitation Data'!$H$30,0,10*ROW('Sanitation Data'!H135))="","",OFFSET('Sanitation Data'!$H$30,0,10*ROW('Sanitation Data'!H135)))</f>
        <v/>
      </c>
      <c r="DH141" s="400" t="str">
        <f ca="1">+IF(OFFSET('Sanitation Data'!$H$31,0,10*ROW('Sanitation Data'!H135))="","",OFFSET('Sanitation Data'!$H$31,0,10*ROW('Sanitation Data'!H135)))</f>
        <v/>
      </c>
      <c r="DI141" s="400" t="str">
        <f ca="1">+IF(OFFSET('Sanitation Data'!$H$32,0,10*ROW('Sanitation Data'!H135))="","",OFFSET('Sanitation Data'!$H$32,0,10*ROW('Sanitation Data'!H135)))</f>
        <v/>
      </c>
      <c r="DJ141" s="400" t="str">
        <f ca="1">+IF(OFFSET('Sanitation Data'!$I$28,0,10*ROW('Sanitation Data'!I135))="","",OFFSET('Sanitation Data'!$I$28,0,10*ROW('Sanitation Data'!I135)))</f>
        <v/>
      </c>
      <c r="DK141" s="400" t="str">
        <f ca="1">+IF(OFFSET('Sanitation Data'!$I$29,0,10*ROW('Sanitation Data'!I135))="","",OFFSET('Sanitation Data'!$I$29,0,10*ROW('Sanitation Data'!I135)))</f>
        <v/>
      </c>
      <c r="DL141" s="400" t="str">
        <f ca="1">+IF(OFFSET('Sanitation Data'!$I$30,0,10*ROW('Sanitation Data'!I135))="","",OFFSET('Sanitation Data'!$I$30,0,10*ROW('Sanitation Data'!I135)))</f>
        <v/>
      </c>
      <c r="DM141" s="400" t="str">
        <f ca="1">+IF(OFFSET('Sanitation Data'!$I$31,0,10*ROW('Sanitation Data'!I135))="","",OFFSET('Sanitation Data'!$I$31,0,10*ROW('Sanitation Data'!I135)))</f>
        <v/>
      </c>
      <c r="DN141" s="400" t="str">
        <f ca="1">+IF(OFFSET('Sanitation Data'!$I$32,0,10*ROW('Sanitation Data'!I135))="","",OFFSET('Sanitation Data'!$I$32,0,10*ROW('Sanitation Data'!I135)))</f>
        <v/>
      </c>
      <c r="DO141" s="400" t="str">
        <f ca="1">+IF(OFFSET('Hygiene Data'!$D$11,0,10*ROW('Hygiene Data'!D135))="","",OFFSET('Hygiene Data'!$D$11,0,10*ROW('Hygiene Data'!D135)))</f>
        <v/>
      </c>
      <c r="DP141" s="400" t="str">
        <f ca="1">+IF(OFFSET('Hygiene Data'!$D$12,0,10*ROW('Hygiene Data'!D135))="","",OFFSET('Hygiene Data'!$D$12,0,10*ROW('Hygiene Data'!D135)))</f>
        <v/>
      </c>
      <c r="DQ141" s="400" t="str">
        <f ca="1">+IF(OFFSET('Hygiene Data'!$D$13,0,10*ROW('Hygiene Data'!D135))="","",OFFSET('Hygiene Data'!$D$13,0,10*ROW('Hygiene Data'!D135)))</f>
        <v/>
      </c>
      <c r="DR141" s="400" t="str">
        <f ca="1">+IF(OFFSET('Hygiene Data'!$E$11,0,10*ROW('Hygiene Data'!E135))="","",OFFSET('Hygiene Data'!$E$11,0,10*ROW('Hygiene Data'!E135)))</f>
        <v/>
      </c>
      <c r="DS141" s="400" t="str">
        <f ca="1">+IF(OFFSET('Hygiene Data'!$E$12,0,10*ROW('Hygiene Data'!E135))="","",OFFSET('Hygiene Data'!$E$12,0,10*ROW('Hygiene Data'!E135)))</f>
        <v/>
      </c>
      <c r="DT141" s="400" t="str">
        <f ca="1">+IF(OFFSET('Hygiene Data'!$E$13,0,10*ROW('Hygiene Data'!E135))="","",OFFSET('Hygiene Data'!$E$13,0,10*ROW('Hygiene Data'!E135)))</f>
        <v/>
      </c>
      <c r="DU141" s="400" t="str">
        <f ca="1">+IF(OFFSET('Hygiene Data'!$F$11,0,10*ROW('Hygiene Data'!F135))="","",OFFSET('Hygiene Data'!$F$11,0,10*ROW('Hygiene Data'!F135)))</f>
        <v/>
      </c>
      <c r="DV141" s="400" t="str">
        <f ca="1">+IF(OFFSET('Hygiene Data'!$F$12,0,10*ROW('Hygiene Data'!F135))="","",OFFSET('Hygiene Data'!$F$12,0,10*ROW('Hygiene Data'!F135)))</f>
        <v/>
      </c>
      <c r="DW141" s="400" t="str">
        <f ca="1">+IF(OFFSET('Hygiene Data'!$F$13,0,10*ROW('Hygiene Data'!F135))="","",OFFSET('Hygiene Data'!$F$13,0,10*ROW('Hygiene Data'!F135)))</f>
        <v/>
      </c>
      <c r="DX141" s="400" t="str">
        <f ca="1">+IF(OFFSET('Hygiene Data'!$G$11,0,10*ROW('Hygiene Data'!G135))="","",OFFSET('Hygiene Data'!$G$11,0,10*ROW('Hygiene Data'!G135)))</f>
        <v/>
      </c>
      <c r="DY141" s="400" t="str">
        <f ca="1">+IF(OFFSET('Hygiene Data'!$G$12,0,10*ROW('Hygiene Data'!G135))="","",OFFSET('Hygiene Data'!$G$12,0,10*ROW('Hygiene Data'!G135)))</f>
        <v/>
      </c>
      <c r="DZ141" s="400" t="str">
        <f ca="1">+IF(OFFSET('Hygiene Data'!$G$13,0,10*ROW('Hygiene Data'!G135))="","",OFFSET('Hygiene Data'!$G$13,0,10*ROW('Hygiene Data'!G135)))</f>
        <v/>
      </c>
      <c r="EA141" s="400" t="str">
        <f ca="1">+IF(OFFSET('Hygiene Data'!$H$11,0,10*ROW('Hygiene Data'!H135))="","",OFFSET('Hygiene Data'!$H$11,0,10*ROW('Hygiene Data'!H135)))</f>
        <v/>
      </c>
      <c r="EB141" s="400" t="str">
        <f ca="1">+IF(OFFSET('Hygiene Data'!$H$12,0,10*ROW('Hygiene Data'!H135))="","",OFFSET('Hygiene Data'!$H$12,0,10*ROW('Hygiene Data'!H135)))</f>
        <v/>
      </c>
      <c r="EC141" s="400" t="str">
        <f ca="1">+IF(OFFSET('Hygiene Data'!$H$13,0,10*ROW('Hygiene Data'!H135))="","",OFFSET('Hygiene Data'!$H$13,0,10*ROW('Hygiene Data'!H135)))</f>
        <v/>
      </c>
      <c r="ED141" s="400" t="str">
        <f ca="1">+IF(OFFSET('Hygiene Data'!$I$11,0,10*ROW('Hygiene Data'!I135))="","",OFFSET('Hygiene Data'!$I$11,0,10*ROW('Hygiene Data'!I135)))</f>
        <v/>
      </c>
      <c r="EE141" s="400" t="str">
        <f ca="1">+IF(OFFSET('Hygiene Data'!$I$12,0,10*ROW('Hygiene Data'!I135))="","",OFFSET('Hygiene Data'!$I$12,0,10*ROW('Hygiene Data'!I135)))</f>
        <v/>
      </c>
      <c r="EF141" s="400" t="str">
        <f ca="1">+IF(OFFSET('Hygiene Data'!$I$13,0,10*ROW('Hygiene Data'!I135))="","",OFFSET('Hygiene Data'!$I$13,0,10*ROW('Hygiene Data'!I135)))</f>
        <v/>
      </c>
    </row>
    <row r="142" spans="1:136" x14ac:dyDescent="0.25">
      <c r="A142" s="509" t="str">
        <f ca="1">+IF(OFFSET('Water Data'!$B$2,0,10*ROW('Water Data'!E136))="","",OFFSET('Water Data'!$B$2,0,10*ROW('Water Data'!E136)))</f>
        <v/>
      </c>
      <c r="B142" s="50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36" t="str">
        <f t="shared" ca="1" si="2"/>
        <v/>
      </c>
      <c r="D142" s="53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3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3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3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3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3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3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3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3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3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3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3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3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3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3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3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3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3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3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3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3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3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3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3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3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3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3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3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3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3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3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3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3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3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3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3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3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3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3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3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3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3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3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3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3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3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3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3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3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1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3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3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3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3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3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3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3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3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3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3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3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3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3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3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3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3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400" t="str">
        <f ca="1">+IF(OFFSET('Water Data'!$D$27,0,10*ROW('Water Data'!D136))="","",OFFSET('Water Data'!$D$27,0,10*ROW('Water Data'!D136)))</f>
        <v/>
      </c>
      <c r="BT142" s="400" t="str">
        <f ca="1">+IF(OFFSET('Water Data'!$D$28,0,10*ROW('Water Data'!D136))="","",OFFSET('Water Data'!$D$28,0,10*ROW('Water Data'!D136)))</f>
        <v/>
      </c>
      <c r="BU142" s="400" t="str">
        <f ca="1">+IF(OFFSET('Water Data'!$D$29,0,10*ROW('Water Data'!D136))="","",OFFSET('Water Data'!$D$29,0,10*ROW('Water Data'!D136)))</f>
        <v/>
      </c>
      <c r="BV142" s="400" t="str">
        <f ca="1">+IF(OFFSET('Water Data'!$E$27,0,10*ROW('Water Data'!E136))="","",OFFSET('Water Data'!$E$27,0,10*ROW('Water Data'!E136)))</f>
        <v/>
      </c>
      <c r="BW142" s="400" t="str">
        <f ca="1">+IF(OFFSET('Water Data'!$E$28,0,10*ROW('Water Data'!E136))="","",OFFSET('Water Data'!$E$28,0,10*ROW('Water Data'!E136)))</f>
        <v/>
      </c>
      <c r="BX142" s="400" t="str">
        <f ca="1">+IF(OFFSET('Water Data'!$E$29,0,10*ROW('Water Data'!E136))="","",OFFSET('Water Data'!$E$29,0,10*ROW('Water Data'!E136)))</f>
        <v/>
      </c>
      <c r="BY142" s="400" t="str">
        <f ca="1">+IF(OFFSET('Water Data'!$F$27,0,10*ROW('Water Data'!F136))="","",OFFSET('Water Data'!$F$27,0,10*ROW('Water Data'!F136)))</f>
        <v/>
      </c>
      <c r="BZ142" s="400" t="str">
        <f ca="1">+IF(OFFSET('Water Data'!$F$28,0,10*ROW('Water Data'!F136))="","",OFFSET('Water Data'!$F$28,0,10*ROW('Water Data'!F136)))</f>
        <v/>
      </c>
      <c r="CA142" s="400" t="str">
        <f ca="1">+IF(OFFSET('Water Data'!$F$29,0,10*ROW('Water Data'!F136))="","",OFFSET('Water Data'!$F$29,0,10*ROW('Water Data'!F136)))</f>
        <v/>
      </c>
      <c r="CB142" s="400" t="str">
        <f ca="1">+IF(OFFSET('Water Data'!$G$27,0,10*ROW('Water Data'!G136))="","",OFFSET('Water Data'!$G$27,0,10*ROW('Water Data'!G136)))</f>
        <v/>
      </c>
      <c r="CC142" s="400" t="str">
        <f ca="1">+IF(OFFSET('Water Data'!$G$28,0,10*ROW('Water Data'!G136))="","",OFFSET('Water Data'!$G$28,0,10*ROW('Water Data'!G136)))</f>
        <v/>
      </c>
      <c r="CD142" s="400" t="str">
        <f ca="1">+IF(OFFSET('Water Data'!$G$29,0,10*ROW('Water Data'!G136))="","",OFFSET('Water Data'!$G$29,0,10*ROW('Water Data'!G136)))</f>
        <v/>
      </c>
      <c r="CE142" s="400" t="str">
        <f ca="1">+IF(OFFSET('Water Data'!$H$27,0,10*ROW('Water Data'!H136))="","",OFFSET('Water Data'!$H$27,0,10*ROW('Water Data'!H136)))</f>
        <v/>
      </c>
      <c r="CF142" s="400" t="str">
        <f ca="1">+IF(OFFSET('Water Data'!$H$28,0,10*ROW('Water Data'!H136))="","",OFFSET('Water Data'!$H$28,0,10*ROW('Water Data'!H136)))</f>
        <v/>
      </c>
      <c r="CG142" s="400" t="str">
        <f ca="1">+IF(OFFSET('Water Data'!$H$29,0,10*ROW('Water Data'!H136))="","",OFFSET('Water Data'!$H$29,0,10*ROW('Water Data'!H136)))</f>
        <v/>
      </c>
      <c r="CH142" s="400" t="str">
        <f ca="1">+IF(OFFSET('Water Data'!$I$27,0,10*ROW('Water Data'!I136))="","",OFFSET('Water Data'!$I$27,0,10*ROW('Water Data'!I136)))</f>
        <v/>
      </c>
      <c r="CI142" s="400" t="str">
        <f ca="1">+IF(OFFSET('Water Data'!$I$28,0,10*ROW('Water Data'!I136))="","",OFFSET('Water Data'!$I$28,0,10*ROW('Water Data'!I136)))</f>
        <v/>
      </c>
      <c r="CJ142" s="400" t="str">
        <f ca="1">+IF(OFFSET('Water Data'!$I$29,0,10*ROW('Water Data'!I136))="","",OFFSET('Water Data'!$I$29,0,10*ROW('Water Data'!I136)))</f>
        <v/>
      </c>
      <c r="CK142" s="400" t="str">
        <f ca="1">+IF(OFFSET('Sanitation Data'!$D$28,0,10*ROW('Sanitation Data'!D136))="","",OFFSET('Sanitation Data'!$D$28,0,10*ROW('Sanitation Data'!D136)))</f>
        <v/>
      </c>
      <c r="CL142" s="400" t="str">
        <f ca="1">+IF(OFFSET('Sanitation Data'!$D$29,0,10*ROW('Sanitation Data'!D136))="","",OFFSET('Sanitation Data'!$D$29,0,10*ROW('Sanitation Data'!D136)))</f>
        <v/>
      </c>
      <c r="CM142" s="400" t="str">
        <f ca="1">+IF(OFFSET('Sanitation Data'!$D$30,0,10*ROW('Sanitation Data'!D136))="","",OFFSET('Sanitation Data'!$D$30,0,10*ROW('Sanitation Data'!D136)))</f>
        <v/>
      </c>
      <c r="CN142" s="400" t="str">
        <f ca="1">+IF(OFFSET('Sanitation Data'!$D$31,0,10*ROW('Sanitation Data'!D136))="","",OFFSET('Sanitation Data'!$D$31,0,10*ROW('Sanitation Data'!D136)))</f>
        <v/>
      </c>
      <c r="CO142" s="400" t="str">
        <f ca="1">+IF(OFFSET('Sanitation Data'!$D$32,0,10*ROW('Sanitation Data'!D136))="","",OFFSET('Sanitation Data'!$D$32,0,10*ROW('Sanitation Data'!D136)))</f>
        <v/>
      </c>
      <c r="CP142" s="400" t="str">
        <f ca="1">+IF(OFFSET('Sanitation Data'!$E$28,0,10*ROW('Sanitation Data'!E136))="","",OFFSET('Sanitation Data'!$E$28,0,10*ROW('Sanitation Data'!E136)))</f>
        <v/>
      </c>
      <c r="CQ142" s="400" t="str">
        <f ca="1">+IF(OFFSET('Sanitation Data'!$E$29,0,10*ROW('Sanitation Data'!E136))="","",OFFSET('Sanitation Data'!$E$29,0,10*ROW('Sanitation Data'!E136)))</f>
        <v/>
      </c>
      <c r="CR142" s="400" t="str">
        <f ca="1">+IF(OFFSET('Sanitation Data'!$E$30,0,10*ROW('Sanitation Data'!E136))="","",OFFSET('Sanitation Data'!$E$30,0,10*ROW('Sanitation Data'!E136)))</f>
        <v/>
      </c>
      <c r="CS142" s="400" t="str">
        <f ca="1">+IF(OFFSET('Sanitation Data'!$E$31,0,10*ROW('Sanitation Data'!E136))="","",OFFSET('Sanitation Data'!$E$31,0,10*ROW('Sanitation Data'!E136)))</f>
        <v/>
      </c>
      <c r="CT142" s="400" t="str">
        <f ca="1">+IF(OFFSET('Sanitation Data'!$E$32,0,10*ROW('Sanitation Data'!E136))="","",OFFSET('Sanitation Data'!$E$32,0,10*ROW('Sanitation Data'!E136)))</f>
        <v/>
      </c>
      <c r="CU142" s="400" t="str">
        <f ca="1">+IF(OFFSET('Sanitation Data'!$F$28,0,10*ROW('Sanitation Data'!F136))="","",OFFSET('Sanitation Data'!$F$28,0,10*ROW('Sanitation Data'!F136)))</f>
        <v/>
      </c>
      <c r="CV142" s="400" t="str">
        <f ca="1">+IF(OFFSET('Sanitation Data'!$F$29,0,10*ROW('Sanitation Data'!F136))="","",OFFSET('Sanitation Data'!$F$29,0,10*ROW('Sanitation Data'!F136)))</f>
        <v/>
      </c>
      <c r="CW142" s="400" t="str">
        <f ca="1">+IF(OFFSET('Sanitation Data'!$F$30,0,10*ROW('Sanitation Data'!F136))="","",OFFSET('Sanitation Data'!$F$30,0,10*ROW('Sanitation Data'!F136)))</f>
        <v/>
      </c>
      <c r="CX142" s="400" t="str">
        <f ca="1">+IF(OFFSET('Sanitation Data'!$F$31,0,10*ROW('Sanitation Data'!F136))="","",OFFSET('Sanitation Data'!$F$31,0,10*ROW('Sanitation Data'!F136)))</f>
        <v/>
      </c>
      <c r="CY142" s="400" t="str">
        <f ca="1">+IF(OFFSET('Sanitation Data'!$F$32,0,10*ROW('Sanitation Data'!F136))="","",OFFSET('Sanitation Data'!$F$32,0,10*ROW('Sanitation Data'!F136)))</f>
        <v/>
      </c>
      <c r="CZ142" s="400" t="str">
        <f ca="1">+IF(OFFSET('Sanitation Data'!$G$28,0,10*ROW('Sanitation Data'!G136))="","",OFFSET('Sanitation Data'!$G$28,0,10*ROW('Sanitation Data'!G136)))</f>
        <v/>
      </c>
      <c r="DA142" s="400" t="str">
        <f ca="1">+IF(OFFSET('Sanitation Data'!$G$29,0,10*ROW('Sanitation Data'!G136))="","",OFFSET('Sanitation Data'!$G$29,0,10*ROW('Sanitation Data'!G136)))</f>
        <v/>
      </c>
      <c r="DB142" s="400" t="str">
        <f ca="1">+IF(OFFSET('Sanitation Data'!$G$30,0,10*ROW('Sanitation Data'!G136))="","",OFFSET('Sanitation Data'!$G$30,0,10*ROW('Sanitation Data'!G136)))</f>
        <v/>
      </c>
      <c r="DC142" s="400" t="str">
        <f ca="1">+IF(OFFSET('Sanitation Data'!$G$31,0,10*ROW('Sanitation Data'!G136))="","",OFFSET('Sanitation Data'!$G$31,0,10*ROW('Sanitation Data'!G136)))</f>
        <v/>
      </c>
      <c r="DD142" s="400" t="str">
        <f ca="1">+IF(OFFSET('Sanitation Data'!$G$32,0,10*ROW('Sanitation Data'!G136))="","",OFFSET('Sanitation Data'!$G$32,0,10*ROW('Sanitation Data'!G136)))</f>
        <v/>
      </c>
      <c r="DE142" s="400" t="str">
        <f ca="1">+IF(OFFSET('Sanitation Data'!$H$28,0,10*ROW('Sanitation Data'!H136))="","",OFFSET('Sanitation Data'!$H$28,0,10*ROW('Sanitation Data'!H136)))</f>
        <v/>
      </c>
      <c r="DF142" s="400" t="str">
        <f ca="1">+IF(OFFSET('Sanitation Data'!$H$29,0,10*ROW('Sanitation Data'!H136))="","",OFFSET('Sanitation Data'!$H$29,0,10*ROW('Sanitation Data'!H136)))</f>
        <v/>
      </c>
      <c r="DG142" s="400" t="str">
        <f ca="1">+IF(OFFSET('Sanitation Data'!$H$30,0,10*ROW('Sanitation Data'!H136))="","",OFFSET('Sanitation Data'!$H$30,0,10*ROW('Sanitation Data'!H136)))</f>
        <v/>
      </c>
      <c r="DH142" s="400" t="str">
        <f ca="1">+IF(OFFSET('Sanitation Data'!$H$31,0,10*ROW('Sanitation Data'!H136))="","",OFFSET('Sanitation Data'!$H$31,0,10*ROW('Sanitation Data'!H136)))</f>
        <v/>
      </c>
      <c r="DI142" s="400" t="str">
        <f ca="1">+IF(OFFSET('Sanitation Data'!$H$32,0,10*ROW('Sanitation Data'!H136))="","",OFFSET('Sanitation Data'!$H$32,0,10*ROW('Sanitation Data'!H136)))</f>
        <v/>
      </c>
      <c r="DJ142" s="400" t="str">
        <f ca="1">+IF(OFFSET('Sanitation Data'!$I$28,0,10*ROW('Sanitation Data'!I136))="","",OFFSET('Sanitation Data'!$I$28,0,10*ROW('Sanitation Data'!I136)))</f>
        <v/>
      </c>
      <c r="DK142" s="400" t="str">
        <f ca="1">+IF(OFFSET('Sanitation Data'!$I$29,0,10*ROW('Sanitation Data'!I136))="","",OFFSET('Sanitation Data'!$I$29,0,10*ROW('Sanitation Data'!I136)))</f>
        <v/>
      </c>
      <c r="DL142" s="400" t="str">
        <f ca="1">+IF(OFFSET('Sanitation Data'!$I$30,0,10*ROW('Sanitation Data'!I136))="","",OFFSET('Sanitation Data'!$I$30,0,10*ROW('Sanitation Data'!I136)))</f>
        <v/>
      </c>
      <c r="DM142" s="400" t="str">
        <f ca="1">+IF(OFFSET('Sanitation Data'!$I$31,0,10*ROW('Sanitation Data'!I136))="","",OFFSET('Sanitation Data'!$I$31,0,10*ROW('Sanitation Data'!I136)))</f>
        <v/>
      </c>
      <c r="DN142" s="400" t="str">
        <f ca="1">+IF(OFFSET('Sanitation Data'!$I$32,0,10*ROW('Sanitation Data'!I136))="","",OFFSET('Sanitation Data'!$I$32,0,10*ROW('Sanitation Data'!I136)))</f>
        <v/>
      </c>
      <c r="DO142" s="400" t="str">
        <f ca="1">+IF(OFFSET('Hygiene Data'!$D$11,0,10*ROW('Hygiene Data'!D136))="","",OFFSET('Hygiene Data'!$D$11,0,10*ROW('Hygiene Data'!D136)))</f>
        <v/>
      </c>
      <c r="DP142" s="400" t="str">
        <f ca="1">+IF(OFFSET('Hygiene Data'!$D$12,0,10*ROW('Hygiene Data'!D136))="","",OFFSET('Hygiene Data'!$D$12,0,10*ROW('Hygiene Data'!D136)))</f>
        <v/>
      </c>
      <c r="DQ142" s="400" t="str">
        <f ca="1">+IF(OFFSET('Hygiene Data'!$D$13,0,10*ROW('Hygiene Data'!D136))="","",OFFSET('Hygiene Data'!$D$13,0,10*ROW('Hygiene Data'!D136)))</f>
        <v/>
      </c>
      <c r="DR142" s="400" t="str">
        <f ca="1">+IF(OFFSET('Hygiene Data'!$E$11,0,10*ROW('Hygiene Data'!E136))="","",OFFSET('Hygiene Data'!$E$11,0,10*ROW('Hygiene Data'!E136)))</f>
        <v/>
      </c>
      <c r="DS142" s="400" t="str">
        <f ca="1">+IF(OFFSET('Hygiene Data'!$E$12,0,10*ROW('Hygiene Data'!E136))="","",OFFSET('Hygiene Data'!$E$12,0,10*ROW('Hygiene Data'!E136)))</f>
        <v/>
      </c>
      <c r="DT142" s="400" t="str">
        <f ca="1">+IF(OFFSET('Hygiene Data'!$E$13,0,10*ROW('Hygiene Data'!E136))="","",OFFSET('Hygiene Data'!$E$13,0,10*ROW('Hygiene Data'!E136)))</f>
        <v/>
      </c>
      <c r="DU142" s="400" t="str">
        <f ca="1">+IF(OFFSET('Hygiene Data'!$F$11,0,10*ROW('Hygiene Data'!F136))="","",OFFSET('Hygiene Data'!$F$11,0,10*ROW('Hygiene Data'!F136)))</f>
        <v/>
      </c>
      <c r="DV142" s="400" t="str">
        <f ca="1">+IF(OFFSET('Hygiene Data'!$F$12,0,10*ROW('Hygiene Data'!F136))="","",OFFSET('Hygiene Data'!$F$12,0,10*ROW('Hygiene Data'!F136)))</f>
        <v/>
      </c>
      <c r="DW142" s="400" t="str">
        <f ca="1">+IF(OFFSET('Hygiene Data'!$F$13,0,10*ROW('Hygiene Data'!F136))="","",OFFSET('Hygiene Data'!$F$13,0,10*ROW('Hygiene Data'!F136)))</f>
        <v/>
      </c>
      <c r="DX142" s="400" t="str">
        <f ca="1">+IF(OFFSET('Hygiene Data'!$G$11,0,10*ROW('Hygiene Data'!G136))="","",OFFSET('Hygiene Data'!$G$11,0,10*ROW('Hygiene Data'!G136)))</f>
        <v/>
      </c>
      <c r="DY142" s="400" t="str">
        <f ca="1">+IF(OFFSET('Hygiene Data'!$G$12,0,10*ROW('Hygiene Data'!G136))="","",OFFSET('Hygiene Data'!$G$12,0,10*ROW('Hygiene Data'!G136)))</f>
        <v/>
      </c>
      <c r="DZ142" s="400" t="str">
        <f ca="1">+IF(OFFSET('Hygiene Data'!$G$13,0,10*ROW('Hygiene Data'!G136))="","",OFFSET('Hygiene Data'!$G$13,0,10*ROW('Hygiene Data'!G136)))</f>
        <v/>
      </c>
      <c r="EA142" s="400" t="str">
        <f ca="1">+IF(OFFSET('Hygiene Data'!$H$11,0,10*ROW('Hygiene Data'!H136))="","",OFFSET('Hygiene Data'!$H$11,0,10*ROW('Hygiene Data'!H136)))</f>
        <v/>
      </c>
      <c r="EB142" s="400" t="str">
        <f ca="1">+IF(OFFSET('Hygiene Data'!$H$12,0,10*ROW('Hygiene Data'!H136))="","",OFFSET('Hygiene Data'!$H$12,0,10*ROW('Hygiene Data'!H136)))</f>
        <v/>
      </c>
      <c r="EC142" s="400" t="str">
        <f ca="1">+IF(OFFSET('Hygiene Data'!$H$13,0,10*ROW('Hygiene Data'!H136))="","",OFFSET('Hygiene Data'!$H$13,0,10*ROW('Hygiene Data'!H136)))</f>
        <v/>
      </c>
      <c r="ED142" s="400" t="str">
        <f ca="1">+IF(OFFSET('Hygiene Data'!$I$11,0,10*ROW('Hygiene Data'!I136))="","",OFFSET('Hygiene Data'!$I$11,0,10*ROW('Hygiene Data'!I136)))</f>
        <v/>
      </c>
      <c r="EE142" s="400" t="str">
        <f ca="1">+IF(OFFSET('Hygiene Data'!$I$12,0,10*ROW('Hygiene Data'!I136))="","",OFFSET('Hygiene Data'!$I$12,0,10*ROW('Hygiene Data'!I136)))</f>
        <v/>
      </c>
      <c r="EF142" s="400" t="str">
        <f ca="1">+IF(OFFSET('Hygiene Data'!$I$13,0,10*ROW('Hygiene Data'!I136))="","",OFFSET('Hygiene Data'!$I$13,0,10*ROW('Hygiene Data'!I136)))</f>
        <v/>
      </c>
    </row>
    <row r="143" spans="1:136" x14ac:dyDescent="0.25">
      <c r="A143" s="509" t="str">
        <f ca="1">+IF(OFFSET('Water Data'!$B$2,0,10*ROW('Water Data'!E137))="","",OFFSET('Water Data'!$B$2,0,10*ROW('Water Data'!E137)))</f>
        <v/>
      </c>
      <c r="B143" s="50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36" t="str">
        <f t="shared" ca="1" si="2"/>
        <v/>
      </c>
      <c r="D143" s="53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3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3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3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3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3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3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3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3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3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3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3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3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3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3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3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3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3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3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3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3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3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3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3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3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3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3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3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3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3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3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3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3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3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3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3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3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3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3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3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3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3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3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3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3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3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3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3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3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1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3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3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3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3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3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3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3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3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3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3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3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3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3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3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3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3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400" t="str">
        <f ca="1">+IF(OFFSET('Water Data'!$D$27,0,10*ROW('Water Data'!D137))="","",OFFSET('Water Data'!$D$27,0,10*ROW('Water Data'!D137)))</f>
        <v/>
      </c>
      <c r="BT143" s="400" t="str">
        <f ca="1">+IF(OFFSET('Water Data'!$D$28,0,10*ROW('Water Data'!D137))="","",OFFSET('Water Data'!$D$28,0,10*ROW('Water Data'!D137)))</f>
        <v/>
      </c>
      <c r="BU143" s="400" t="str">
        <f ca="1">+IF(OFFSET('Water Data'!$D$29,0,10*ROW('Water Data'!D137))="","",OFFSET('Water Data'!$D$29,0,10*ROW('Water Data'!D137)))</f>
        <v/>
      </c>
      <c r="BV143" s="400" t="str">
        <f ca="1">+IF(OFFSET('Water Data'!$E$27,0,10*ROW('Water Data'!E137))="","",OFFSET('Water Data'!$E$27,0,10*ROW('Water Data'!E137)))</f>
        <v/>
      </c>
      <c r="BW143" s="400" t="str">
        <f ca="1">+IF(OFFSET('Water Data'!$E$28,0,10*ROW('Water Data'!E137))="","",OFFSET('Water Data'!$E$28,0,10*ROW('Water Data'!E137)))</f>
        <v/>
      </c>
      <c r="BX143" s="400" t="str">
        <f ca="1">+IF(OFFSET('Water Data'!$E$29,0,10*ROW('Water Data'!E137))="","",OFFSET('Water Data'!$E$29,0,10*ROW('Water Data'!E137)))</f>
        <v/>
      </c>
      <c r="BY143" s="400" t="str">
        <f ca="1">+IF(OFFSET('Water Data'!$F$27,0,10*ROW('Water Data'!F137))="","",OFFSET('Water Data'!$F$27,0,10*ROW('Water Data'!F137)))</f>
        <v/>
      </c>
      <c r="BZ143" s="400" t="str">
        <f ca="1">+IF(OFFSET('Water Data'!$F$28,0,10*ROW('Water Data'!F137))="","",OFFSET('Water Data'!$F$28,0,10*ROW('Water Data'!F137)))</f>
        <v/>
      </c>
      <c r="CA143" s="400" t="str">
        <f ca="1">+IF(OFFSET('Water Data'!$F$29,0,10*ROW('Water Data'!F137))="","",OFFSET('Water Data'!$F$29,0,10*ROW('Water Data'!F137)))</f>
        <v/>
      </c>
      <c r="CB143" s="400" t="str">
        <f ca="1">+IF(OFFSET('Water Data'!$G$27,0,10*ROW('Water Data'!G137))="","",OFFSET('Water Data'!$G$27,0,10*ROW('Water Data'!G137)))</f>
        <v/>
      </c>
      <c r="CC143" s="400" t="str">
        <f ca="1">+IF(OFFSET('Water Data'!$G$28,0,10*ROW('Water Data'!G137))="","",OFFSET('Water Data'!$G$28,0,10*ROW('Water Data'!G137)))</f>
        <v/>
      </c>
      <c r="CD143" s="400" t="str">
        <f ca="1">+IF(OFFSET('Water Data'!$G$29,0,10*ROW('Water Data'!G137))="","",OFFSET('Water Data'!$G$29,0,10*ROW('Water Data'!G137)))</f>
        <v/>
      </c>
      <c r="CE143" s="400" t="str">
        <f ca="1">+IF(OFFSET('Water Data'!$H$27,0,10*ROW('Water Data'!H137))="","",OFFSET('Water Data'!$H$27,0,10*ROW('Water Data'!H137)))</f>
        <v/>
      </c>
      <c r="CF143" s="400" t="str">
        <f ca="1">+IF(OFFSET('Water Data'!$H$28,0,10*ROW('Water Data'!H137))="","",OFFSET('Water Data'!$H$28,0,10*ROW('Water Data'!H137)))</f>
        <v/>
      </c>
      <c r="CG143" s="400" t="str">
        <f ca="1">+IF(OFFSET('Water Data'!$H$29,0,10*ROW('Water Data'!H137))="","",OFFSET('Water Data'!$H$29,0,10*ROW('Water Data'!H137)))</f>
        <v/>
      </c>
      <c r="CH143" s="400" t="str">
        <f ca="1">+IF(OFFSET('Water Data'!$I$27,0,10*ROW('Water Data'!I137))="","",OFFSET('Water Data'!$I$27,0,10*ROW('Water Data'!I137)))</f>
        <v/>
      </c>
      <c r="CI143" s="400" t="str">
        <f ca="1">+IF(OFFSET('Water Data'!$I$28,0,10*ROW('Water Data'!I137))="","",OFFSET('Water Data'!$I$28,0,10*ROW('Water Data'!I137)))</f>
        <v/>
      </c>
      <c r="CJ143" s="400" t="str">
        <f ca="1">+IF(OFFSET('Water Data'!$I$29,0,10*ROW('Water Data'!I137))="","",OFFSET('Water Data'!$I$29,0,10*ROW('Water Data'!I137)))</f>
        <v/>
      </c>
      <c r="CK143" s="400" t="str">
        <f ca="1">+IF(OFFSET('Sanitation Data'!$D$28,0,10*ROW('Sanitation Data'!D137))="","",OFFSET('Sanitation Data'!$D$28,0,10*ROW('Sanitation Data'!D137)))</f>
        <v/>
      </c>
      <c r="CL143" s="400" t="str">
        <f ca="1">+IF(OFFSET('Sanitation Data'!$D$29,0,10*ROW('Sanitation Data'!D137))="","",OFFSET('Sanitation Data'!$D$29,0,10*ROW('Sanitation Data'!D137)))</f>
        <v/>
      </c>
      <c r="CM143" s="400" t="str">
        <f ca="1">+IF(OFFSET('Sanitation Data'!$D$30,0,10*ROW('Sanitation Data'!D137))="","",OFFSET('Sanitation Data'!$D$30,0,10*ROW('Sanitation Data'!D137)))</f>
        <v/>
      </c>
      <c r="CN143" s="400" t="str">
        <f ca="1">+IF(OFFSET('Sanitation Data'!$D$31,0,10*ROW('Sanitation Data'!D137))="","",OFFSET('Sanitation Data'!$D$31,0,10*ROW('Sanitation Data'!D137)))</f>
        <v/>
      </c>
      <c r="CO143" s="400" t="str">
        <f ca="1">+IF(OFFSET('Sanitation Data'!$D$32,0,10*ROW('Sanitation Data'!D137))="","",OFFSET('Sanitation Data'!$D$32,0,10*ROW('Sanitation Data'!D137)))</f>
        <v/>
      </c>
      <c r="CP143" s="400" t="str">
        <f ca="1">+IF(OFFSET('Sanitation Data'!$E$28,0,10*ROW('Sanitation Data'!E137))="","",OFFSET('Sanitation Data'!$E$28,0,10*ROW('Sanitation Data'!E137)))</f>
        <v/>
      </c>
      <c r="CQ143" s="400" t="str">
        <f ca="1">+IF(OFFSET('Sanitation Data'!$E$29,0,10*ROW('Sanitation Data'!E137))="","",OFFSET('Sanitation Data'!$E$29,0,10*ROW('Sanitation Data'!E137)))</f>
        <v/>
      </c>
      <c r="CR143" s="400" t="str">
        <f ca="1">+IF(OFFSET('Sanitation Data'!$E$30,0,10*ROW('Sanitation Data'!E137))="","",OFFSET('Sanitation Data'!$E$30,0,10*ROW('Sanitation Data'!E137)))</f>
        <v/>
      </c>
      <c r="CS143" s="400" t="str">
        <f ca="1">+IF(OFFSET('Sanitation Data'!$E$31,0,10*ROW('Sanitation Data'!E137))="","",OFFSET('Sanitation Data'!$E$31,0,10*ROW('Sanitation Data'!E137)))</f>
        <v/>
      </c>
      <c r="CT143" s="400" t="str">
        <f ca="1">+IF(OFFSET('Sanitation Data'!$E$32,0,10*ROW('Sanitation Data'!E137))="","",OFFSET('Sanitation Data'!$E$32,0,10*ROW('Sanitation Data'!E137)))</f>
        <v/>
      </c>
      <c r="CU143" s="400" t="str">
        <f ca="1">+IF(OFFSET('Sanitation Data'!$F$28,0,10*ROW('Sanitation Data'!F137))="","",OFFSET('Sanitation Data'!$F$28,0,10*ROW('Sanitation Data'!F137)))</f>
        <v/>
      </c>
      <c r="CV143" s="400" t="str">
        <f ca="1">+IF(OFFSET('Sanitation Data'!$F$29,0,10*ROW('Sanitation Data'!F137))="","",OFFSET('Sanitation Data'!$F$29,0,10*ROW('Sanitation Data'!F137)))</f>
        <v/>
      </c>
      <c r="CW143" s="400" t="str">
        <f ca="1">+IF(OFFSET('Sanitation Data'!$F$30,0,10*ROW('Sanitation Data'!F137))="","",OFFSET('Sanitation Data'!$F$30,0,10*ROW('Sanitation Data'!F137)))</f>
        <v/>
      </c>
      <c r="CX143" s="400" t="str">
        <f ca="1">+IF(OFFSET('Sanitation Data'!$F$31,0,10*ROW('Sanitation Data'!F137))="","",OFFSET('Sanitation Data'!$F$31,0,10*ROW('Sanitation Data'!F137)))</f>
        <v/>
      </c>
      <c r="CY143" s="400" t="str">
        <f ca="1">+IF(OFFSET('Sanitation Data'!$F$32,0,10*ROW('Sanitation Data'!F137))="","",OFFSET('Sanitation Data'!$F$32,0,10*ROW('Sanitation Data'!F137)))</f>
        <v/>
      </c>
      <c r="CZ143" s="400" t="str">
        <f ca="1">+IF(OFFSET('Sanitation Data'!$G$28,0,10*ROW('Sanitation Data'!G137))="","",OFFSET('Sanitation Data'!$G$28,0,10*ROW('Sanitation Data'!G137)))</f>
        <v/>
      </c>
      <c r="DA143" s="400" t="str">
        <f ca="1">+IF(OFFSET('Sanitation Data'!$G$29,0,10*ROW('Sanitation Data'!G137))="","",OFFSET('Sanitation Data'!$G$29,0,10*ROW('Sanitation Data'!G137)))</f>
        <v/>
      </c>
      <c r="DB143" s="400" t="str">
        <f ca="1">+IF(OFFSET('Sanitation Data'!$G$30,0,10*ROW('Sanitation Data'!G137))="","",OFFSET('Sanitation Data'!$G$30,0,10*ROW('Sanitation Data'!G137)))</f>
        <v/>
      </c>
      <c r="DC143" s="400" t="str">
        <f ca="1">+IF(OFFSET('Sanitation Data'!$G$31,0,10*ROW('Sanitation Data'!G137))="","",OFFSET('Sanitation Data'!$G$31,0,10*ROW('Sanitation Data'!G137)))</f>
        <v/>
      </c>
      <c r="DD143" s="400" t="str">
        <f ca="1">+IF(OFFSET('Sanitation Data'!$G$32,0,10*ROW('Sanitation Data'!G137))="","",OFFSET('Sanitation Data'!$G$32,0,10*ROW('Sanitation Data'!G137)))</f>
        <v/>
      </c>
      <c r="DE143" s="400" t="str">
        <f ca="1">+IF(OFFSET('Sanitation Data'!$H$28,0,10*ROW('Sanitation Data'!H137))="","",OFFSET('Sanitation Data'!$H$28,0,10*ROW('Sanitation Data'!H137)))</f>
        <v/>
      </c>
      <c r="DF143" s="400" t="str">
        <f ca="1">+IF(OFFSET('Sanitation Data'!$H$29,0,10*ROW('Sanitation Data'!H137))="","",OFFSET('Sanitation Data'!$H$29,0,10*ROW('Sanitation Data'!H137)))</f>
        <v/>
      </c>
      <c r="DG143" s="400" t="str">
        <f ca="1">+IF(OFFSET('Sanitation Data'!$H$30,0,10*ROW('Sanitation Data'!H137))="","",OFFSET('Sanitation Data'!$H$30,0,10*ROW('Sanitation Data'!H137)))</f>
        <v/>
      </c>
      <c r="DH143" s="400" t="str">
        <f ca="1">+IF(OFFSET('Sanitation Data'!$H$31,0,10*ROW('Sanitation Data'!H137))="","",OFFSET('Sanitation Data'!$H$31,0,10*ROW('Sanitation Data'!H137)))</f>
        <v/>
      </c>
      <c r="DI143" s="400" t="str">
        <f ca="1">+IF(OFFSET('Sanitation Data'!$H$32,0,10*ROW('Sanitation Data'!H137))="","",OFFSET('Sanitation Data'!$H$32,0,10*ROW('Sanitation Data'!H137)))</f>
        <v/>
      </c>
      <c r="DJ143" s="400" t="str">
        <f ca="1">+IF(OFFSET('Sanitation Data'!$I$28,0,10*ROW('Sanitation Data'!I137))="","",OFFSET('Sanitation Data'!$I$28,0,10*ROW('Sanitation Data'!I137)))</f>
        <v/>
      </c>
      <c r="DK143" s="400" t="str">
        <f ca="1">+IF(OFFSET('Sanitation Data'!$I$29,0,10*ROW('Sanitation Data'!I137))="","",OFFSET('Sanitation Data'!$I$29,0,10*ROW('Sanitation Data'!I137)))</f>
        <v/>
      </c>
      <c r="DL143" s="400" t="str">
        <f ca="1">+IF(OFFSET('Sanitation Data'!$I$30,0,10*ROW('Sanitation Data'!I137))="","",OFFSET('Sanitation Data'!$I$30,0,10*ROW('Sanitation Data'!I137)))</f>
        <v/>
      </c>
      <c r="DM143" s="400" t="str">
        <f ca="1">+IF(OFFSET('Sanitation Data'!$I$31,0,10*ROW('Sanitation Data'!I137))="","",OFFSET('Sanitation Data'!$I$31,0,10*ROW('Sanitation Data'!I137)))</f>
        <v/>
      </c>
      <c r="DN143" s="400" t="str">
        <f ca="1">+IF(OFFSET('Sanitation Data'!$I$32,0,10*ROW('Sanitation Data'!I137))="","",OFFSET('Sanitation Data'!$I$32,0,10*ROW('Sanitation Data'!I137)))</f>
        <v/>
      </c>
      <c r="DO143" s="400" t="str">
        <f ca="1">+IF(OFFSET('Hygiene Data'!$D$11,0,10*ROW('Hygiene Data'!D137))="","",OFFSET('Hygiene Data'!$D$11,0,10*ROW('Hygiene Data'!D137)))</f>
        <v/>
      </c>
      <c r="DP143" s="400" t="str">
        <f ca="1">+IF(OFFSET('Hygiene Data'!$D$12,0,10*ROW('Hygiene Data'!D137))="","",OFFSET('Hygiene Data'!$D$12,0,10*ROW('Hygiene Data'!D137)))</f>
        <v/>
      </c>
      <c r="DQ143" s="400" t="str">
        <f ca="1">+IF(OFFSET('Hygiene Data'!$D$13,0,10*ROW('Hygiene Data'!D137))="","",OFFSET('Hygiene Data'!$D$13,0,10*ROW('Hygiene Data'!D137)))</f>
        <v/>
      </c>
      <c r="DR143" s="400" t="str">
        <f ca="1">+IF(OFFSET('Hygiene Data'!$E$11,0,10*ROW('Hygiene Data'!E137))="","",OFFSET('Hygiene Data'!$E$11,0,10*ROW('Hygiene Data'!E137)))</f>
        <v/>
      </c>
      <c r="DS143" s="400" t="str">
        <f ca="1">+IF(OFFSET('Hygiene Data'!$E$12,0,10*ROW('Hygiene Data'!E137))="","",OFFSET('Hygiene Data'!$E$12,0,10*ROW('Hygiene Data'!E137)))</f>
        <v/>
      </c>
      <c r="DT143" s="400" t="str">
        <f ca="1">+IF(OFFSET('Hygiene Data'!$E$13,0,10*ROW('Hygiene Data'!E137))="","",OFFSET('Hygiene Data'!$E$13,0,10*ROW('Hygiene Data'!E137)))</f>
        <v/>
      </c>
      <c r="DU143" s="400" t="str">
        <f ca="1">+IF(OFFSET('Hygiene Data'!$F$11,0,10*ROW('Hygiene Data'!F137))="","",OFFSET('Hygiene Data'!$F$11,0,10*ROW('Hygiene Data'!F137)))</f>
        <v/>
      </c>
      <c r="DV143" s="400" t="str">
        <f ca="1">+IF(OFFSET('Hygiene Data'!$F$12,0,10*ROW('Hygiene Data'!F137))="","",OFFSET('Hygiene Data'!$F$12,0,10*ROW('Hygiene Data'!F137)))</f>
        <v/>
      </c>
      <c r="DW143" s="400" t="str">
        <f ca="1">+IF(OFFSET('Hygiene Data'!$F$13,0,10*ROW('Hygiene Data'!F137))="","",OFFSET('Hygiene Data'!$F$13,0,10*ROW('Hygiene Data'!F137)))</f>
        <v/>
      </c>
      <c r="DX143" s="400" t="str">
        <f ca="1">+IF(OFFSET('Hygiene Data'!$G$11,0,10*ROW('Hygiene Data'!G137))="","",OFFSET('Hygiene Data'!$G$11,0,10*ROW('Hygiene Data'!G137)))</f>
        <v/>
      </c>
      <c r="DY143" s="400" t="str">
        <f ca="1">+IF(OFFSET('Hygiene Data'!$G$12,0,10*ROW('Hygiene Data'!G137))="","",OFFSET('Hygiene Data'!$G$12,0,10*ROW('Hygiene Data'!G137)))</f>
        <v/>
      </c>
      <c r="DZ143" s="400" t="str">
        <f ca="1">+IF(OFFSET('Hygiene Data'!$G$13,0,10*ROW('Hygiene Data'!G137))="","",OFFSET('Hygiene Data'!$G$13,0,10*ROW('Hygiene Data'!G137)))</f>
        <v/>
      </c>
      <c r="EA143" s="400" t="str">
        <f ca="1">+IF(OFFSET('Hygiene Data'!$H$11,0,10*ROW('Hygiene Data'!H137))="","",OFFSET('Hygiene Data'!$H$11,0,10*ROW('Hygiene Data'!H137)))</f>
        <v/>
      </c>
      <c r="EB143" s="400" t="str">
        <f ca="1">+IF(OFFSET('Hygiene Data'!$H$12,0,10*ROW('Hygiene Data'!H137))="","",OFFSET('Hygiene Data'!$H$12,0,10*ROW('Hygiene Data'!H137)))</f>
        <v/>
      </c>
      <c r="EC143" s="400" t="str">
        <f ca="1">+IF(OFFSET('Hygiene Data'!$H$13,0,10*ROW('Hygiene Data'!H137))="","",OFFSET('Hygiene Data'!$H$13,0,10*ROW('Hygiene Data'!H137)))</f>
        <v/>
      </c>
      <c r="ED143" s="400" t="str">
        <f ca="1">+IF(OFFSET('Hygiene Data'!$I$11,0,10*ROW('Hygiene Data'!I137))="","",OFFSET('Hygiene Data'!$I$11,0,10*ROW('Hygiene Data'!I137)))</f>
        <v/>
      </c>
      <c r="EE143" s="400" t="str">
        <f ca="1">+IF(OFFSET('Hygiene Data'!$I$12,0,10*ROW('Hygiene Data'!I137))="","",OFFSET('Hygiene Data'!$I$12,0,10*ROW('Hygiene Data'!I137)))</f>
        <v/>
      </c>
      <c r="EF143" s="400" t="str">
        <f ca="1">+IF(OFFSET('Hygiene Data'!$I$13,0,10*ROW('Hygiene Data'!I137))="","",OFFSET('Hygiene Data'!$I$13,0,10*ROW('Hygiene Data'!I137)))</f>
        <v/>
      </c>
    </row>
    <row r="144" spans="1:136" x14ac:dyDescent="0.25">
      <c r="A144" s="509" t="str">
        <f ca="1">+IF(OFFSET('Water Data'!$B$2,0,10*ROW('Water Data'!E138))="","",OFFSET('Water Data'!$B$2,0,10*ROW('Water Data'!E138)))</f>
        <v/>
      </c>
      <c r="B144" s="50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36" t="str">
        <f t="shared" ca="1" si="2"/>
        <v/>
      </c>
      <c r="D144" s="53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3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3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3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3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3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3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3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3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3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3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3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3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3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3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3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3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3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3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3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3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3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3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3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3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3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3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3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3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3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3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3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3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3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3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3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3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3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3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3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3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3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3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3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3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3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3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3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3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1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3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3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3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3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3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3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3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3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3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3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3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3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3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3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3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3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400" t="str">
        <f ca="1">+IF(OFFSET('Water Data'!$D$27,0,10*ROW('Water Data'!D138))="","",OFFSET('Water Data'!$D$27,0,10*ROW('Water Data'!D138)))</f>
        <v/>
      </c>
      <c r="BT144" s="400" t="str">
        <f ca="1">+IF(OFFSET('Water Data'!$D$28,0,10*ROW('Water Data'!D138))="","",OFFSET('Water Data'!$D$28,0,10*ROW('Water Data'!D138)))</f>
        <v/>
      </c>
      <c r="BU144" s="400" t="str">
        <f ca="1">+IF(OFFSET('Water Data'!$D$29,0,10*ROW('Water Data'!D138))="","",OFFSET('Water Data'!$D$29,0,10*ROW('Water Data'!D138)))</f>
        <v/>
      </c>
      <c r="BV144" s="400" t="str">
        <f ca="1">+IF(OFFSET('Water Data'!$E$27,0,10*ROW('Water Data'!E138))="","",OFFSET('Water Data'!$E$27,0,10*ROW('Water Data'!E138)))</f>
        <v/>
      </c>
      <c r="BW144" s="400" t="str">
        <f ca="1">+IF(OFFSET('Water Data'!$E$28,0,10*ROW('Water Data'!E138))="","",OFFSET('Water Data'!$E$28,0,10*ROW('Water Data'!E138)))</f>
        <v/>
      </c>
      <c r="BX144" s="400" t="str">
        <f ca="1">+IF(OFFSET('Water Data'!$E$29,0,10*ROW('Water Data'!E138))="","",OFFSET('Water Data'!$E$29,0,10*ROW('Water Data'!E138)))</f>
        <v/>
      </c>
      <c r="BY144" s="400" t="str">
        <f ca="1">+IF(OFFSET('Water Data'!$F$27,0,10*ROW('Water Data'!F138))="","",OFFSET('Water Data'!$F$27,0,10*ROW('Water Data'!F138)))</f>
        <v/>
      </c>
      <c r="BZ144" s="400" t="str">
        <f ca="1">+IF(OFFSET('Water Data'!$F$28,0,10*ROW('Water Data'!F138))="","",OFFSET('Water Data'!$F$28,0,10*ROW('Water Data'!F138)))</f>
        <v/>
      </c>
      <c r="CA144" s="400" t="str">
        <f ca="1">+IF(OFFSET('Water Data'!$F$29,0,10*ROW('Water Data'!F138))="","",OFFSET('Water Data'!$F$29,0,10*ROW('Water Data'!F138)))</f>
        <v/>
      </c>
      <c r="CB144" s="400" t="str">
        <f ca="1">+IF(OFFSET('Water Data'!$G$27,0,10*ROW('Water Data'!G138))="","",OFFSET('Water Data'!$G$27,0,10*ROW('Water Data'!G138)))</f>
        <v/>
      </c>
      <c r="CC144" s="400" t="str">
        <f ca="1">+IF(OFFSET('Water Data'!$G$28,0,10*ROW('Water Data'!G138))="","",OFFSET('Water Data'!$G$28,0,10*ROW('Water Data'!G138)))</f>
        <v/>
      </c>
      <c r="CD144" s="400" t="str">
        <f ca="1">+IF(OFFSET('Water Data'!$G$29,0,10*ROW('Water Data'!G138))="","",OFFSET('Water Data'!$G$29,0,10*ROW('Water Data'!G138)))</f>
        <v/>
      </c>
      <c r="CE144" s="400" t="str">
        <f ca="1">+IF(OFFSET('Water Data'!$H$27,0,10*ROW('Water Data'!H138))="","",OFFSET('Water Data'!$H$27,0,10*ROW('Water Data'!H138)))</f>
        <v/>
      </c>
      <c r="CF144" s="400" t="str">
        <f ca="1">+IF(OFFSET('Water Data'!$H$28,0,10*ROW('Water Data'!H138))="","",OFFSET('Water Data'!$H$28,0,10*ROW('Water Data'!H138)))</f>
        <v/>
      </c>
      <c r="CG144" s="400" t="str">
        <f ca="1">+IF(OFFSET('Water Data'!$H$29,0,10*ROW('Water Data'!H138))="","",OFFSET('Water Data'!$H$29,0,10*ROW('Water Data'!H138)))</f>
        <v/>
      </c>
      <c r="CH144" s="400" t="str">
        <f ca="1">+IF(OFFSET('Water Data'!$I$27,0,10*ROW('Water Data'!I138))="","",OFFSET('Water Data'!$I$27,0,10*ROW('Water Data'!I138)))</f>
        <v/>
      </c>
      <c r="CI144" s="400" t="str">
        <f ca="1">+IF(OFFSET('Water Data'!$I$28,0,10*ROW('Water Data'!I138))="","",OFFSET('Water Data'!$I$28,0,10*ROW('Water Data'!I138)))</f>
        <v/>
      </c>
      <c r="CJ144" s="400" t="str">
        <f ca="1">+IF(OFFSET('Water Data'!$I$29,0,10*ROW('Water Data'!I138))="","",OFFSET('Water Data'!$I$29,0,10*ROW('Water Data'!I138)))</f>
        <v/>
      </c>
      <c r="CK144" s="400" t="str">
        <f ca="1">+IF(OFFSET('Sanitation Data'!$D$28,0,10*ROW('Sanitation Data'!D138))="","",OFFSET('Sanitation Data'!$D$28,0,10*ROW('Sanitation Data'!D138)))</f>
        <v/>
      </c>
      <c r="CL144" s="400" t="str">
        <f ca="1">+IF(OFFSET('Sanitation Data'!$D$29,0,10*ROW('Sanitation Data'!D138))="","",OFFSET('Sanitation Data'!$D$29,0,10*ROW('Sanitation Data'!D138)))</f>
        <v/>
      </c>
      <c r="CM144" s="400" t="str">
        <f ca="1">+IF(OFFSET('Sanitation Data'!$D$30,0,10*ROW('Sanitation Data'!D138))="","",OFFSET('Sanitation Data'!$D$30,0,10*ROW('Sanitation Data'!D138)))</f>
        <v/>
      </c>
      <c r="CN144" s="400" t="str">
        <f ca="1">+IF(OFFSET('Sanitation Data'!$D$31,0,10*ROW('Sanitation Data'!D138))="","",OFFSET('Sanitation Data'!$D$31,0,10*ROW('Sanitation Data'!D138)))</f>
        <v/>
      </c>
      <c r="CO144" s="400" t="str">
        <f ca="1">+IF(OFFSET('Sanitation Data'!$D$32,0,10*ROW('Sanitation Data'!D138))="","",OFFSET('Sanitation Data'!$D$32,0,10*ROW('Sanitation Data'!D138)))</f>
        <v/>
      </c>
      <c r="CP144" s="400" t="str">
        <f ca="1">+IF(OFFSET('Sanitation Data'!$E$28,0,10*ROW('Sanitation Data'!E138))="","",OFFSET('Sanitation Data'!$E$28,0,10*ROW('Sanitation Data'!E138)))</f>
        <v/>
      </c>
      <c r="CQ144" s="400" t="str">
        <f ca="1">+IF(OFFSET('Sanitation Data'!$E$29,0,10*ROW('Sanitation Data'!E138))="","",OFFSET('Sanitation Data'!$E$29,0,10*ROW('Sanitation Data'!E138)))</f>
        <v/>
      </c>
      <c r="CR144" s="400" t="str">
        <f ca="1">+IF(OFFSET('Sanitation Data'!$E$30,0,10*ROW('Sanitation Data'!E138))="","",OFFSET('Sanitation Data'!$E$30,0,10*ROW('Sanitation Data'!E138)))</f>
        <v/>
      </c>
      <c r="CS144" s="400" t="str">
        <f ca="1">+IF(OFFSET('Sanitation Data'!$E$31,0,10*ROW('Sanitation Data'!E138))="","",OFFSET('Sanitation Data'!$E$31,0,10*ROW('Sanitation Data'!E138)))</f>
        <v/>
      </c>
      <c r="CT144" s="400" t="str">
        <f ca="1">+IF(OFFSET('Sanitation Data'!$E$32,0,10*ROW('Sanitation Data'!E138))="","",OFFSET('Sanitation Data'!$E$32,0,10*ROW('Sanitation Data'!E138)))</f>
        <v/>
      </c>
      <c r="CU144" s="400" t="str">
        <f ca="1">+IF(OFFSET('Sanitation Data'!$F$28,0,10*ROW('Sanitation Data'!F138))="","",OFFSET('Sanitation Data'!$F$28,0,10*ROW('Sanitation Data'!F138)))</f>
        <v/>
      </c>
      <c r="CV144" s="400" t="str">
        <f ca="1">+IF(OFFSET('Sanitation Data'!$F$29,0,10*ROW('Sanitation Data'!F138))="","",OFFSET('Sanitation Data'!$F$29,0,10*ROW('Sanitation Data'!F138)))</f>
        <v/>
      </c>
      <c r="CW144" s="400" t="str">
        <f ca="1">+IF(OFFSET('Sanitation Data'!$F$30,0,10*ROW('Sanitation Data'!F138))="","",OFFSET('Sanitation Data'!$F$30,0,10*ROW('Sanitation Data'!F138)))</f>
        <v/>
      </c>
      <c r="CX144" s="400" t="str">
        <f ca="1">+IF(OFFSET('Sanitation Data'!$F$31,0,10*ROW('Sanitation Data'!F138))="","",OFFSET('Sanitation Data'!$F$31,0,10*ROW('Sanitation Data'!F138)))</f>
        <v/>
      </c>
      <c r="CY144" s="400" t="str">
        <f ca="1">+IF(OFFSET('Sanitation Data'!$F$32,0,10*ROW('Sanitation Data'!F138))="","",OFFSET('Sanitation Data'!$F$32,0,10*ROW('Sanitation Data'!F138)))</f>
        <v/>
      </c>
      <c r="CZ144" s="400" t="str">
        <f ca="1">+IF(OFFSET('Sanitation Data'!$G$28,0,10*ROW('Sanitation Data'!G138))="","",OFFSET('Sanitation Data'!$G$28,0,10*ROW('Sanitation Data'!G138)))</f>
        <v/>
      </c>
      <c r="DA144" s="400" t="str">
        <f ca="1">+IF(OFFSET('Sanitation Data'!$G$29,0,10*ROW('Sanitation Data'!G138))="","",OFFSET('Sanitation Data'!$G$29,0,10*ROW('Sanitation Data'!G138)))</f>
        <v/>
      </c>
      <c r="DB144" s="400" t="str">
        <f ca="1">+IF(OFFSET('Sanitation Data'!$G$30,0,10*ROW('Sanitation Data'!G138))="","",OFFSET('Sanitation Data'!$G$30,0,10*ROW('Sanitation Data'!G138)))</f>
        <v/>
      </c>
      <c r="DC144" s="400" t="str">
        <f ca="1">+IF(OFFSET('Sanitation Data'!$G$31,0,10*ROW('Sanitation Data'!G138))="","",OFFSET('Sanitation Data'!$G$31,0,10*ROW('Sanitation Data'!G138)))</f>
        <v/>
      </c>
      <c r="DD144" s="400" t="str">
        <f ca="1">+IF(OFFSET('Sanitation Data'!$G$32,0,10*ROW('Sanitation Data'!G138))="","",OFFSET('Sanitation Data'!$G$32,0,10*ROW('Sanitation Data'!G138)))</f>
        <v/>
      </c>
      <c r="DE144" s="400" t="str">
        <f ca="1">+IF(OFFSET('Sanitation Data'!$H$28,0,10*ROW('Sanitation Data'!H138))="","",OFFSET('Sanitation Data'!$H$28,0,10*ROW('Sanitation Data'!H138)))</f>
        <v/>
      </c>
      <c r="DF144" s="400" t="str">
        <f ca="1">+IF(OFFSET('Sanitation Data'!$H$29,0,10*ROW('Sanitation Data'!H138))="","",OFFSET('Sanitation Data'!$H$29,0,10*ROW('Sanitation Data'!H138)))</f>
        <v/>
      </c>
      <c r="DG144" s="400" t="str">
        <f ca="1">+IF(OFFSET('Sanitation Data'!$H$30,0,10*ROW('Sanitation Data'!H138))="","",OFFSET('Sanitation Data'!$H$30,0,10*ROW('Sanitation Data'!H138)))</f>
        <v/>
      </c>
      <c r="DH144" s="400" t="str">
        <f ca="1">+IF(OFFSET('Sanitation Data'!$H$31,0,10*ROW('Sanitation Data'!H138))="","",OFFSET('Sanitation Data'!$H$31,0,10*ROW('Sanitation Data'!H138)))</f>
        <v/>
      </c>
      <c r="DI144" s="400" t="str">
        <f ca="1">+IF(OFFSET('Sanitation Data'!$H$32,0,10*ROW('Sanitation Data'!H138))="","",OFFSET('Sanitation Data'!$H$32,0,10*ROW('Sanitation Data'!H138)))</f>
        <v/>
      </c>
      <c r="DJ144" s="400" t="str">
        <f ca="1">+IF(OFFSET('Sanitation Data'!$I$28,0,10*ROW('Sanitation Data'!I138))="","",OFFSET('Sanitation Data'!$I$28,0,10*ROW('Sanitation Data'!I138)))</f>
        <v/>
      </c>
      <c r="DK144" s="400" t="str">
        <f ca="1">+IF(OFFSET('Sanitation Data'!$I$29,0,10*ROW('Sanitation Data'!I138))="","",OFFSET('Sanitation Data'!$I$29,0,10*ROW('Sanitation Data'!I138)))</f>
        <v/>
      </c>
      <c r="DL144" s="400" t="str">
        <f ca="1">+IF(OFFSET('Sanitation Data'!$I$30,0,10*ROW('Sanitation Data'!I138))="","",OFFSET('Sanitation Data'!$I$30,0,10*ROW('Sanitation Data'!I138)))</f>
        <v/>
      </c>
      <c r="DM144" s="400" t="str">
        <f ca="1">+IF(OFFSET('Sanitation Data'!$I$31,0,10*ROW('Sanitation Data'!I138))="","",OFFSET('Sanitation Data'!$I$31,0,10*ROW('Sanitation Data'!I138)))</f>
        <v/>
      </c>
      <c r="DN144" s="400" t="str">
        <f ca="1">+IF(OFFSET('Sanitation Data'!$I$32,0,10*ROW('Sanitation Data'!I138))="","",OFFSET('Sanitation Data'!$I$32,0,10*ROW('Sanitation Data'!I138)))</f>
        <v/>
      </c>
      <c r="DO144" s="400" t="str">
        <f ca="1">+IF(OFFSET('Hygiene Data'!$D$11,0,10*ROW('Hygiene Data'!D138))="","",OFFSET('Hygiene Data'!$D$11,0,10*ROW('Hygiene Data'!D138)))</f>
        <v/>
      </c>
      <c r="DP144" s="400" t="str">
        <f ca="1">+IF(OFFSET('Hygiene Data'!$D$12,0,10*ROW('Hygiene Data'!D138))="","",OFFSET('Hygiene Data'!$D$12,0,10*ROW('Hygiene Data'!D138)))</f>
        <v/>
      </c>
      <c r="DQ144" s="400" t="str">
        <f ca="1">+IF(OFFSET('Hygiene Data'!$D$13,0,10*ROW('Hygiene Data'!D138))="","",OFFSET('Hygiene Data'!$D$13,0,10*ROW('Hygiene Data'!D138)))</f>
        <v/>
      </c>
      <c r="DR144" s="400" t="str">
        <f ca="1">+IF(OFFSET('Hygiene Data'!$E$11,0,10*ROW('Hygiene Data'!E138))="","",OFFSET('Hygiene Data'!$E$11,0,10*ROW('Hygiene Data'!E138)))</f>
        <v/>
      </c>
      <c r="DS144" s="400" t="str">
        <f ca="1">+IF(OFFSET('Hygiene Data'!$E$12,0,10*ROW('Hygiene Data'!E138))="","",OFFSET('Hygiene Data'!$E$12,0,10*ROW('Hygiene Data'!E138)))</f>
        <v/>
      </c>
      <c r="DT144" s="400" t="str">
        <f ca="1">+IF(OFFSET('Hygiene Data'!$E$13,0,10*ROW('Hygiene Data'!E138))="","",OFFSET('Hygiene Data'!$E$13,0,10*ROW('Hygiene Data'!E138)))</f>
        <v/>
      </c>
      <c r="DU144" s="400" t="str">
        <f ca="1">+IF(OFFSET('Hygiene Data'!$F$11,0,10*ROW('Hygiene Data'!F138))="","",OFFSET('Hygiene Data'!$F$11,0,10*ROW('Hygiene Data'!F138)))</f>
        <v/>
      </c>
      <c r="DV144" s="400" t="str">
        <f ca="1">+IF(OFFSET('Hygiene Data'!$F$12,0,10*ROW('Hygiene Data'!F138))="","",OFFSET('Hygiene Data'!$F$12,0,10*ROW('Hygiene Data'!F138)))</f>
        <v/>
      </c>
      <c r="DW144" s="400" t="str">
        <f ca="1">+IF(OFFSET('Hygiene Data'!$F$13,0,10*ROW('Hygiene Data'!F138))="","",OFFSET('Hygiene Data'!$F$13,0,10*ROW('Hygiene Data'!F138)))</f>
        <v/>
      </c>
      <c r="DX144" s="400" t="str">
        <f ca="1">+IF(OFFSET('Hygiene Data'!$G$11,0,10*ROW('Hygiene Data'!G138))="","",OFFSET('Hygiene Data'!$G$11,0,10*ROW('Hygiene Data'!G138)))</f>
        <v/>
      </c>
      <c r="DY144" s="400" t="str">
        <f ca="1">+IF(OFFSET('Hygiene Data'!$G$12,0,10*ROW('Hygiene Data'!G138))="","",OFFSET('Hygiene Data'!$G$12,0,10*ROW('Hygiene Data'!G138)))</f>
        <v/>
      </c>
      <c r="DZ144" s="400" t="str">
        <f ca="1">+IF(OFFSET('Hygiene Data'!$G$13,0,10*ROW('Hygiene Data'!G138))="","",OFFSET('Hygiene Data'!$G$13,0,10*ROW('Hygiene Data'!G138)))</f>
        <v/>
      </c>
      <c r="EA144" s="400" t="str">
        <f ca="1">+IF(OFFSET('Hygiene Data'!$H$11,0,10*ROW('Hygiene Data'!H138))="","",OFFSET('Hygiene Data'!$H$11,0,10*ROW('Hygiene Data'!H138)))</f>
        <v/>
      </c>
      <c r="EB144" s="400" t="str">
        <f ca="1">+IF(OFFSET('Hygiene Data'!$H$12,0,10*ROW('Hygiene Data'!H138))="","",OFFSET('Hygiene Data'!$H$12,0,10*ROW('Hygiene Data'!H138)))</f>
        <v/>
      </c>
      <c r="EC144" s="400" t="str">
        <f ca="1">+IF(OFFSET('Hygiene Data'!$H$13,0,10*ROW('Hygiene Data'!H138))="","",OFFSET('Hygiene Data'!$H$13,0,10*ROW('Hygiene Data'!H138)))</f>
        <v/>
      </c>
      <c r="ED144" s="400" t="str">
        <f ca="1">+IF(OFFSET('Hygiene Data'!$I$11,0,10*ROW('Hygiene Data'!I138))="","",OFFSET('Hygiene Data'!$I$11,0,10*ROW('Hygiene Data'!I138)))</f>
        <v/>
      </c>
      <c r="EE144" s="400" t="str">
        <f ca="1">+IF(OFFSET('Hygiene Data'!$I$12,0,10*ROW('Hygiene Data'!I138))="","",OFFSET('Hygiene Data'!$I$12,0,10*ROW('Hygiene Data'!I138)))</f>
        <v/>
      </c>
      <c r="EF144" s="400" t="str">
        <f ca="1">+IF(OFFSET('Hygiene Data'!$I$13,0,10*ROW('Hygiene Data'!I138))="","",OFFSET('Hygiene Data'!$I$13,0,10*ROW('Hygiene Data'!I138)))</f>
        <v/>
      </c>
    </row>
    <row r="145" spans="1:136" x14ac:dyDescent="0.25">
      <c r="A145" s="509" t="str">
        <f ca="1">+IF(OFFSET('Water Data'!$B$2,0,10*ROW('Water Data'!E139))="","",OFFSET('Water Data'!$B$2,0,10*ROW('Water Data'!E139)))</f>
        <v/>
      </c>
      <c r="B145" s="50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36" t="str">
        <f t="shared" ca="1" si="2"/>
        <v/>
      </c>
      <c r="D145" s="53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3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3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3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3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3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3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3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3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3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3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3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3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3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3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3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3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3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3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3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3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3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3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3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3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3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3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3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3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3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3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3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3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3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3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3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3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3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3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3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3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3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3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3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3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3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3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3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3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1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3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3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3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3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3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3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3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3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3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3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3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3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3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3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3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3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400" t="str">
        <f ca="1">+IF(OFFSET('Water Data'!$D$27,0,10*ROW('Water Data'!D139))="","",OFFSET('Water Data'!$D$27,0,10*ROW('Water Data'!D139)))</f>
        <v/>
      </c>
      <c r="BT145" s="400" t="str">
        <f ca="1">+IF(OFFSET('Water Data'!$D$28,0,10*ROW('Water Data'!D139))="","",OFFSET('Water Data'!$D$28,0,10*ROW('Water Data'!D139)))</f>
        <v/>
      </c>
      <c r="BU145" s="400" t="str">
        <f ca="1">+IF(OFFSET('Water Data'!$D$29,0,10*ROW('Water Data'!D139))="","",OFFSET('Water Data'!$D$29,0,10*ROW('Water Data'!D139)))</f>
        <v/>
      </c>
      <c r="BV145" s="400" t="str">
        <f ca="1">+IF(OFFSET('Water Data'!$E$27,0,10*ROW('Water Data'!E139))="","",OFFSET('Water Data'!$E$27,0,10*ROW('Water Data'!E139)))</f>
        <v/>
      </c>
      <c r="BW145" s="400" t="str">
        <f ca="1">+IF(OFFSET('Water Data'!$E$28,0,10*ROW('Water Data'!E139))="","",OFFSET('Water Data'!$E$28,0,10*ROW('Water Data'!E139)))</f>
        <v/>
      </c>
      <c r="BX145" s="400" t="str">
        <f ca="1">+IF(OFFSET('Water Data'!$E$29,0,10*ROW('Water Data'!E139))="","",OFFSET('Water Data'!$E$29,0,10*ROW('Water Data'!E139)))</f>
        <v/>
      </c>
      <c r="BY145" s="400" t="str">
        <f ca="1">+IF(OFFSET('Water Data'!$F$27,0,10*ROW('Water Data'!F139))="","",OFFSET('Water Data'!$F$27,0,10*ROW('Water Data'!F139)))</f>
        <v/>
      </c>
      <c r="BZ145" s="400" t="str">
        <f ca="1">+IF(OFFSET('Water Data'!$F$28,0,10*ROW('Water Data'!F139))="","",OFFSET('Water Data'!$F$28,0,10*ROW('Water Data'!F139)))</f>
        <v/>
      </c>
      <c r="CA145" s="400" t="str">
        <f ca="1">+IF(OFFSET('Water Data'!$F$29,0,10*ROW('Water Data'!F139))="","",OFFSET('Water Data'!$F$29,0,10*ROW('Water Data'!F139)))</f>
        <v/>
      </c>
      <c r="CB145" s="400" t="str">
        <f ca="1">+IF(OFFSET('Water Data'!$G$27,0,10*ROW('Water Data'!G139))="","",OFFSET('Water Data'!$G$27,0,10*ROW('Water Data'!G139)))</f>
        <v/>
      </c>
      <c r="CC145" s="400" t="str">
        <f ca="1">+IF(OFFSET('Water Data'!$G$28,0,10*ROW('Water Data'!G139))="","",OFFSET('Water Data'!$G$28,0,10*ROW('Water Data'!G139)))</f>
        <v/>
      </c>
      <c r="CD145" s="400" t="str">
        <f ca="1">+IF(OFFSET('Water Data'!$G$29,0,10*ROW('Water Data'!G139))="","",OFFSET('Water Data'!$G$29,0,10*ROW('Water Data'!G139)))</f>
        <v/>
      </c>
      <c r="CE145" s="400" t="str">
        <f ca="1">+IF(OFFSET('Water Data'!$H$27,0,10*ROW('Water Data'!H139))="","",OFFSET('Water Data'!$H$27,0,10*ROW('Water Data'!H139)))</f>
        <v/>
      </c>
      <c r="CF145" s="400" t="str">
        <f ca="1">+IF(OFFSET('Water Data'!$H$28,0,10*ROW('Water Data'!H139))="","",OFFSET('Water Data'!$H$28,0,10*ROW('Water Data'!H139)))</f>
        <v/>
      </c>
      <c r="CG145" s="400" t="str">
        <f ca="1">+IF(OFFSET('Water Data'!$H$29,0,10*ROW('Water Data'!H139))="","",OFFSET('Water Data'!$H$29,0,10*ROW('Water Data'!H139)))</f>
        <v/>
      </c>
      <c r="CH145" s="400" t="str">
        <f ca="1">+IF(OFFSET('Water Data'!$I$27,0,10*ROW('Water Data'!I139))="","",OFFSET('Water Data'!$I$27,0,10*ROW('Water Data'!I139)))</f>
        <v/>
      </c>
      <c r="CI145" s="400" t="str">
        <f ca="1">+IF(OFFSET('Water Data'!$I$28,0,10*ROW('Water Data'!I139))="","",OFFSET('Water Data'!$I$28,0,10*ROW('Water Data'!I139)))</f>
        <v/>
      </c>
      <c r="CJ145" s="400" t="str">
        <f ca="1">+IF(OFFSET('Water Data'!$I$29,0,10*ROW('Water Data'!I139))="","",OFFSET('Water Data'!$I$29,0,10*ROW('Water Data'!I139)))</f>
        <v/>
      </c>
      <c r="CK145" s="400" t="str">
        <f ca="1">+IF(OFFSET('Sanitation Data'!$D$28,0,10*ROW('Sanitation Data'!D139))="","",OFFSET('Sanitation Data'!$D$28,0,10*ROW('Sanitation Data'!D139)))</f>
        <v/>
      </c>
      <c r="CL145" s="400" t="str">
        <f ca="1">+IF(OFFSET('Sanitation Data'!$D$29,0,10*ROW('Sanitation Data'!D139))="","",OFFSET('Sanitation Data'!$D$29,0,10*ROW('Sanitation Data'!D139)))</f>
        <v/>
      </c>
      <c r="CM145" s="400" t="str">
        <f ca="1">+IF(OFFSET('Sanitation Data'!$D$30,0,10*ROW('Sanitation Data'!D139))="","",OFFSET('Sanitation Data'!$D$30,0,10*ROW('Sanitation Data'!D139)))</f>
        <v/>
      </c>
      <c r="CN145" s="400" t="str">
        <f ca="1">+IF(OFFSET('Sanitation Data'!$D$31,0,10*ROW('Sanitation Data'!D139))="","",OFFSET('Sanitation Data'!$D$31,0,10*ROW('Sanitation Data'!D139)))</f>
        <v/>
      </c>
      <c r="CO145" s="400" t="str">
        <f ca="1">+IF(OFFSET('Sanitation Data'!$D$32,0,10*ROW('Sanitation Data'!D139))="","",OFFSET('Sanitation Data'!$D$32,0,10*ROW('Sanitation Data'!D139)))</f>
        <v/>
      </c>
      <c r="CP145" s="400" t="str">
        <f ca="1">+IF(OFFSET('Sanitation Data'!$E$28,0,10*ROW('Sanitation Data'!E139))="","",OFFSET('Sanitation Data'!$E$28,0,10*ROW('Sanitation Data'!E139)))</f>
        <v/>
      </c>
      <c r="CQ145" s="400" t="str">
        <f ca="1">+IF(OFFSET('Sanitation Data'!$E$29,0,10*ROW('Sanitation Data'!E139))="","",OFFSET('Sanitation Data'!$E$29,0,10*ROW('Sanitation Data'!E139)))</f>
        <v/>
      </c>
      <c r="CR145" s="400" t="str">
        <f ca="1">+IF(OFFSET('Sanitation Data'!$E$30,0,10*ROW('Sanitation Data'!E139))="","",OFFSET('Sanitation Data'!$E$30,0,10*ROW('Sanitation Data'!E139)))</f>
        <v/>
      </c>
      <c r="CS145" s="400" t="str">
        <f ca="1">+IF(OFFSET('Sanitation Data'!$E$31,0,10*ROW('Sanitation Data'!E139))="","",OFFSET('Sanitation Data'!$E$31,0,10*ROW('Sanitation Data'!E139)))</f>
        <v/>
      </c>
      <c r="CT145" s="400" t="str">
        <f ca="1">+IF(OFFSET('Sanitation Data'!$E$32,0,10*ROW('Sanitation Data'!E139))="","",OFFSET('Sanitation Data'!$E$32,0,10*ROW('Sanitation Data'!E139)))</f>
        <v/>
      </c>
      <c r="CU145" s="400" t="str">
        <f ca="1">+IF(OFFSET('Sanitation Data'!$F$28,0,10*ROW('Sanitation Data'!F139))="","",OFFSET('Sanitation Data'!$F$28,0,10*ROW('Sanitation Data'!F139)))</f>
        <v/>
      </c>
      <c r="CV145" s="400" t="str">
        <f ca="1">+IF(OFFSET('Sanitation Data'!$F$29,0,10*ROW('Sanitation Data'!F139))="","",OFFSET('Sanitation Data'!$F$29,0,10*ROW('Sanitation Data'!F139)))</f>
        <v/>
      </c>
      <c r="CW145" s="400" t="str">
        <f ca="1">+IF(OFFSET('Sanitation Data'!$F$30,0,10*ROW('Sanitation Data'!F139))="","",OFFSET('Sanitation Data'!$F$30,0,10*ROW('Sanitation Data'!F139)))</f>
        <v/>
      </c>
      <c r="CX145" s="400" t="str">
        <f ca="1">+IF(OFFSET('Sanitation Data'!$F$31,0,10*ROW('Sanitation Data'!F139))="","",OFFSET('Sanitation Data'!$F$31,0,10*ROW('Sanitation Data'!F139)))</f>
        <v/>
      </c>
      <c r="CY145" s="400" t="str">
        <f ca="1">+IF(OFFSET('Sanitation Data'!$F$32,0,10*ROW('Sanitation Data'!F139))="","",OFFSET('Sanitation Data'!$F$32,0,10*ROW('Sanitation Data'!F139)))</f>
        <v/>
      </c>
      <c r="CZ145" s="400" t="str">
        <f ca="1">+IF(OFFSET('Sanitation Data'!$G$28,0,10*ROW('Sanitation Data'!G139))="","",OFFSET('Sanitation Data'!$G$28,0,10*ROW('Sanitation Data'!G139)))</f>
        <v/>
      </c>
      <c r="DA145" s="400" t="str">
        <f ca="1">+IF(OFFSET('Sanitation Data'!$G$29,0,10*ROW('Sanitation Data'!G139))="","",OFFSET('Sanitation Data'!$G$29,0,10*ROW('Sanitation Data'!G139)))</f>
        <v/>
      </c>
      <c r="DB145" s="400" t="str">
        <f ca="1">+IF(OFFSET('Sanitation Data'!$G$30,0,10*ROW('Sanitation Data'!G139))="","",OFFSET('Sanitation Data'!$G$30,0,10*ROW('Sanitation Data'!G139)))</f>
        <v/>
      </c>
      <c r="DC145" s="400" t="str">
        <f ca="1">+IF(OFFSET('Sanitation Data'!$G$31,0,10*ROW('Sanitation Data'!G139))="","",OFFSET('Sanitation Data'!$G$31,0,10*ROW('Sanitation Data'!G139)))</f>
        <v/>
      </c>
      <c r="DD145" s="400" t="str">
        <f ca="1">+IF(OFFSET('Sanitation Data'!$G$32,0,10*ROW('Sanitation Data'!G139))="","",OFFSET('Sanitation Data'!$G$32,0,10*ROW('Sanitation Data'!G139)))</f>
        <v/>
      </c>
      <c r="DE145" s="400" t="str">
        <f ca="1">+IF(OFFSET('Sanitation Data'!$H$28,0,10*ROW('Sanitation Data'!H139))="","",OFFSET('Sanitation Data'!$H$28,0,10*ROW('Sanitation Data'!H139)))</f>
        <v/>
      </c>
      <c r="DF145" s="400" t="str">
        <f ca="1">+IF(OFFSET('Sanitation Data'!$H$29,0,10*ROW('Sanitation Data'!H139))="","",OFFSET('Sanitation Data'!$H$29,0,10*ROW('Sanitation Data'!H139)))</f>
        <v/>
      </c>
      <c r="DG145" s="400" t="str">
        <f ca="1">+IF(OFFSET('Sanitation Data'!$H$30,0,10*ROW('Sanitation Data'!H139))="","",OFFSET('Sanitation Data'!$H$30,0,10*ROW('Sanitation Data'!H139)))</f>
        <v/>
      </c>
      <c r="DH145" s="400" t="str">
        <f ca="1">+IF(OFFSET('Sanitation Data'!$H$31,0,10*ROW('Sanitation Data'!H139))="","",OFFSET('Sanitation Data'!$H$31,0,10*ROW('Sanitation Data'!H139)))</f>
        <v/>
      </c>
      <c r="DI145" s="400" t="str">
        <f ca="1">+IF(OFFSET('Sanitation Data'!$H$32,0,10*ROW('Sanitation Data'!H139))="","",OFFSET('Sanitation Data'!$H$32,0,10*ROW('Sanitation Data'!H139)))</f>
        <v/>
      </c>
      <c r="DJ145" s="400" t="str">
        <f ca="1">+IF(OFFSET('Sanitation Data'!$I$28,0,10*ROW('Sanitation Data'!I139))="","",OFFSET('Sanitation Data'!$I$28,0,10*ROW('Sanitation Data'!I139)))</f>
        <v/>
      </c>
      <c r="DK145" s="400" t="str">
        <f ca="1">+IF(OFFSET('Sanitation Data'!$I$29,0,10*ROW('Sanitation Data'!I139))="","",OFFSET('Sanitation Data'!$I$29,0,10*ROW('Sanitation Data'!I139)))</f>
        <v/>
      </c>
      <c r="DL145" s="400" t="str">
        <f ca="1">+IF(OFFSET('Sanitation Data'!$I$30,0,10*ROW('Sanitation Data'!I139))="","",OFFSET('Sanitation Data'!$I$30,0,10*ROW('Sanitation Data'!I139)))</f>
        <v/>
      </c>
      <c r="DM145" s="400" t="str">
        <f ca="1">+IF(OFFSET('Sanitation Data'!$I$31,0,10*ROW('Sanitation Data'!I139))="","",OFFSET('Sanitation Data'!$I$31,0,10*ROW('Sanitation Data'!I139)))</f>
        <v/>
      </c>
      <c r="DN145" s="400" t="str">
        <f ca="1">+IF(OFFSET('Sanitation Data'!$I$32,0,10*ROW('Sanitation Data'!I139))="","",OFFSET('Sanitation Data'!$I$32,0,10*ROW('Sanitation Data'!I139)))</f>
        <v/>
      </c>
      <c r="DO145" s="400" t="str">
        <f ca="1">+IF(OFFSET('Hygiene Data'!$D$11,0,10*ROW('Hygiene Data'!D139))="","",OFFSET('Hygiene Data'!$D$11,0,10*ROW('Hygiene Data'!D139)))</f>
        <v/>
      </c>
      <c r="DP145" s="400" t="str">
        <f ca="1">+IF(OFFSET('Hygiene Data'!$D$12,0,10*ROW('Hygiene Data'!D139))="","",OFFSET('Hygiene Data'!$D$12,0,10*ROW('Hygiene Data'!D139)))</f>
        <v/>
      </c>
      <c r="DQ145" s="400" t="str">
        <f ca="1">+IF(OFFSET('Hygiene Data'!$D$13,0,10*ROW('Hygiene Data'!D139))="","",OFFSET('Hygiene Data'!$D$13,0,10*ROW('Hygiene Data'!D139)))</f>
        <v/>
      </c>
      <c r="DR145" s="400" t="str">
        <f ca="1">+IF(OFFSET('Hygiene Data'!$E$11,0,10*ROW('Hygiene Data'!E139))="","",OFFSET('Hygiene Data'!$E$11,0,10*ROW('Hygiene Data'!E139)))</f>
        <v/>
      </c>
      <c r="DS145" s="400" t="str">
        <f ca="1">+IF(OFFSET('Hygiene Data'!$E$12,0,10*ROW('Hygiene Data'!E139))="","",OFFSET('Hygiene Data'!$E$12,0,10*ROW('Hygiene Data'!E139)))</f>
        <v/>
      </c>
      <c r="DT145" s="400" t="str">
        <f ca="1">+IF(OFFSET('Hygiene Data'!$E$13,0,10*ROW('Hygiene Data'!E139))="","",OFFSET('Hygiene Data'!$E$13,0,10*ROW('Hygiene Data'!E139)))</f>
        <v/>
      </c>
      <c r="DU145" s="400" t="str">
        <f ca="1">+IF(OFFSET('Hygiene Data'!$F$11,0,10*ROW('Hygiene Data'!F139))="","",OFFSET('Hygiene Data'!$F$11,0,10*ROW('Hygiene Data'!F139)))</f>
        <v/>
      </c>
      <c r="DV145" s="400" t="str">
        <f ca="1">+IF(OFFSET('Hygiene Data'!$F$12,0,10*ROW('Hygiene Data'!F139))="","",OFFSET('Hygiene Data'!$F$12,0,10*ROW('Hygiene Data'!F139)))</f>
        <v/>
      </c>
      <c r="DW145" s="400" t="str">
        <f ca="1">+IF(OFFSET('Hygiene Data'!$F$13,0,10*ROW('Hygiene Data'!F139))="","",OFFSET('Hygiene Data'!$F$13,0,10*ROW('Hygiene Data'!F139)))</f>
        <v/>
      </c>
      <c r="DX145" s="400" t="str">
        <f ca="1">+IF(OFFSET('Hygiene Data'!$G$11,0,10*ROW('Hygiene Data'!G139))="","",OFFSET('Hygiene Data'!$G$11,0,10*ROW('Hygiene Data'!G139)))</f>
        <v/>
      </c>
      <c r="DY145" s="400" t="str">
        <f ca="1">+IF(OFFSET('Hygiene Data'!$G$12,0,10*ROW('Hygiene Data'!G139))="","",OFFSET('Hygiene Data'!$G$12,0,10*ROW('Hygiene Data'!G139)))</f>
        <v/>
      </c>
      <c r="DZ145" s="400" t="str">
        <f ca="1">+IF(OFFSET('Hygiene Data'!$G$13,0,10*ROW('Hygiene Data'!G139))="","",OFFSET('Hygiene Data'!$G$13,0,10*ROW('Hygiene Data'!G139)))</f>
        <v/>
      </c>
      <c r="EA145" s="400" t="str">
        <f ca="1">+IF(OFFSET('Hygiene Data'!$H$11,0,10*ROW('Hygiene Data'!H139))="","",OFFSET('Hygiene Data'!$H$11,0,10*ROW('Hygiene Data'!H139)))</f>
        <v/>
      </c>
      <c r="EB145" s="400" t="str">
        <f ca="1">+IF(OFFSET('Hygiene Data'!$H$12,0,10*ROW('Hygiene Data'!H139))="","",OFFSET('Hygiene Data'!$H$12,0,10*ROW('Hygiene Data'!H139)))</f>
        <v/>
      </c>
      <c r="EC145" s="400" t="str">
        <f ca="1">+IF(OFFSET('Hygiene Data'!$H$13,0,10*ROW('Hygiene Data'!H139))="","",OFFSET('Hygiene Data'!$H$13,0,10*ROW('Hygiene Data'!H139)))</f>
        <v/>
      </c>
      <c r="ED145" s="400" t="str">
        <f ca="1">+IF(OFFSET('Hygiene Data'!$I$11,0,10*ROW('Hygiene Data'!I139))="","",OFFSET('Hygiene Data'!$I$11,0,10*ROW('Hygiene Data'!I139)))</f>
        <v/>
      </c>
      <c r="EE145" s="400" t="str">
        <f ca="1">+IF(OFFSET('Hygiene Data'!$I$12,0,10*ROW('Hygiene Data'!I139))="","",OFFSET('Hygiene Data'!$I$12,0,10*ROW('Hygiene Data'!I139)))</f>
        <v/>
      </c>
      <c r="EF145" s="400" t="str">
        <f ca="1">+IF(OFFSET('Hygiene Data'!$I$13,0,10*ROW('Hygiene Data'!I139))="","",OFFSET('Hygiene Data'!$I$13,0,10*ROW('Hygiene Data'!I139)))</f>
        <v/>
      </c>
    </row>
    <row r="146" spans="1:136" x14ac:dyDescent="0.25">
      <c r="A146" s="509" t="str">
        <f ca="1">+IF(OFFSET('Water Data'!$B$2,0,10*ROW('Water Data'!E140))="","",OFFSET('Water Data'!$B$2,0,10*ROW('Water Data'!E140)))</f>
        <v/>
      </c>
      <c r="B146" s="50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36" t="str">
        <f t="shared" ca="1" si="2"/>
        <v/>
      </c>
      <c r="D146" s="53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3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3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3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3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3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3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3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3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3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3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3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3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3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3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3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3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3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3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3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3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3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3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3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3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3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3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3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3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3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3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3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3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3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3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3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3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3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3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3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3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3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3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3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3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3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3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3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3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1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3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3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3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3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3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3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3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3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3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3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3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3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3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3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3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3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400" t="str">
        <f ca="1">+IF(OFFSET('Water Data'!$D$27,0,10*ROW('Water Data'!D140))="","",OFFSET('Water Data'!$D$27,0,10*ROW('Water Data'!D140)))</f>
        <v/>
      </c>
      <c r="BT146" s="400" t="str">
        <f ca="1">+IF(OFFSET('Water Data'!$D$28,0,10*ROW('Water Data'!D140))="","",OFFSET('Water Data'!$D$28,0,10*ROW('Water Data'!D140)))</f>
        <v/>
      </c>
      <c r="BU146" s="400" t="str">
        <f ca="1">+IF(OFFSET('Water Data'!$D$29,0,10*ROW('Water Data'!D140))="","",OFFSET('Water Data'!$D$29,0,10*ROW('Water Data'!D140)))</f>
        <v/>
      </c>
      <c r="BV146" s="400" t="str">
        <f ca="1">+IF(OFFSET('Water Data'!$E$27,0,10*ROW('Water Data'!E140))="","",OFFSET('Water Data'!$E$27,0,10*ROW('Water Data'!E140)))</f>
        <v/>
      </c>
      <c r="BW146" s="400" t="str">
        <f ca="1">+IF(OFFSET('Water Data'!$E$28,0,10*ROW('Water Data'!E140))="","",OFFSET('Water Data'!$E$28,0,10*ROW('Water Data'!E140)))</f>
        <v/>
      </c>
      <c r="BX146" s="400" t="str">
        <f ca="1">+IF(OFFSET('Water Data'!$E$29,0,10*ROW('Water Data'!E140))="","",OFFSET('Water Data'!$E$29,0,10*ROW('Water Data'!E140)))</f>
        <v/>
      </c>
      <c r="BY146" s="400" t="str">
        <f ca="1">+IF(OFFSET('Water Data'!$F$27,0,10*ROW('Water Data'!F140))="","",OFFSET('Water Data'!$F$27,0,10*ROW('Water Data'!F140)))</f>
        <v/>
      </c>
      <c r="BZ146" s="400" t="str">
        <f ca="1">+IF(OFFSET('Water Data'!$F$28,0,10*ROW('Water Data'!F140))="","",OFFSET('Water Data'!$F$28,0,10*ROW('Water Data'!F140)))</f>
        <v/>
      </c>
      <c r="CA146" s="400" t="str">
        <f ca="1">+IF(OFFSET('Water Data'!$F$29,0,10*ROW('Water Data'!F140))="","",OFFSET('Water Data'!$F$29,0,10*ROW('Water Data'!F140)))</f>
        <v/>
      </c>
      <c r="CB146" s="400" t="str">
        <f ca="1">+IF(OFFSET('Water Data'!$G$27,0,10*ROW('Water Data'!G140))="","",OFFSET('Water Data'!$G$27,0,10*ROW('Water Data'!G140)))</f>
        <v/>
      </c>
      <c r="CC146" s="400" t="str">
        <f ca="1">+IF(OFFSET('Water Data'!$G$28,0,10*ROW('Water Data'!G140))="","",OFFSET('Water Data'!$G$28,0,10*ROW('Water Data'!G140)))</f>
        <v/>
      </c>
      <c r="CD146" s="400" t="str">
        <f ca="1">+IF(OFFSET('Water Data'!$G$29,0,10*ROW('Water Data'!G140))="","",OFFSET('Water Data'!$G$29,0,10*ROW('Water Data'!G140)))</f>
        <v/>
      </c>
      <c r="CE146" s="400" t="str">
        <f ca="1">+IF(OFFSET('Water Data'!$H$27,0,10*ROW('Water Data'!H140))="","",OFFSET('Water Data'!$H$27,0,10*ROW('Water Data'!H140)))</f>
        <v/>
      </c>
      <c r="CF146" s="400" t="str">
        <f ca="1">+IF(OFFSET('Water Data'!$H$28,0,10*ROW('Water Data'!H140))="","",OFFSET('Water Data'!$H$28,0,10*ROW('Water Data'!H140)))</f>
        <v/>
      </c>
      <c r="CG146" s="400" t="str">
        <f ca="1">+IF(OFFSET('Water Data'!$H$29,0,10*ROW('Water Data'!H140))="","",OFFSET('Water Data'!$H$29,0,10*ROW('Water Data'!H140)))</f>
        <v/>
      </c>
      <c r="CH146" s="400" t="str">
        <f ca="1">+IF(OFFSET('Water Data'!$I$27,0,10*ROW('Water Data'!I140))="","",OFFSET('Water Data'!$I$27,0,10*ROW('Water Data'!I140)))</f>
        <v/>
      </c>
      <c r="CI146" s="400" t="str">
        <f ca="1">+IF(OFFSET('Water Data'!$I$28,0,10*ROW('Water Data'!I140))="","",OFFSET('Water Data'!$I$28,0,10*ROW('Water Data'!I140)))</f>
        <v/>
      </c>
      <c r="CJ146" s="400" t="str">
        <f ca="1">+IF(OFFSET('Water Data'!$I$29,0,10*ROW('Water Data'!I140))="","",OFFSET('Water Data'!$I$29,0,10*ROW('Water Data'!I140)))</f>
        <v/>
      </c>
      <c r="CK146" s="400" t="str">
        <f ca="1">+IF(OFFSET('Sanitation Data'!$D$28,0,10*ROW('Sanitation Data'!D140))="","",OFFSET('Sanitation Data'!$D$28,0,10*ROW('Sanitation Data'!D140)))</f>
        <v/>
      </c>
      <c r="CL146" s="400" t="str">
        <f ca="1">+IF(OFFSET('Sanitation Data'!$D$29,0,10*ROW('Sanitation Data'!D140))="","",OFFSET('Sanitation Data'!$D$29,0,10*ROW('Sanitation Data'!D140)))</f>
        <v/>
      </c>
      <c r="CM146" s="400" t="str">
        <f ca="1">+IF(OFFSET('Sanitation Data'!$D$30,0,10*ROW('Sanitation Data'!D140))="","",OFFSET('Sanitation Data'!$D$30,0,10*ROW('Sanitation Data'!D140)))</f>
        <v/>
      </c>
      <c r="CN146" s="400" t="str">
        <f ca="1">+IF(OFFSET('Sanitation Data'!$D$31,0,10*ROW('Sanitation Data'!D140))="","",OFFSET('Sanitation Data'!$D$31,0,10*ROW('Sanitation Data'!D140)))</f>
        <v/>
      </c>
      <c r="CO146" s="400" t="str">
        <f ca="1">+IF(OFFSET('Sanitation Data'!$D$32,0,10*ROW('Sanitation Data'!D140))="","",OFFSET('Sanitation Data'!$D$32,0,10*ROW('Sanitation Data'!D140)))</f>
        <v/>
      </c>
      <c r="CP146" s="400" t="str">
        <f ca="1">+IF(OFFSET('Sanitation Data'!$E$28,0,10*ROW('Sanitation Data'!E140))="","",OFFSET('Sanitation Data'!$E$28,0,10*ROW('Sanitation Data'!E140)))</f>
        <v/>
      </c>
      <c r="CQ146" s="400" t="str">
        <f ca="1">+IF(OFFSET('Sanitation Data'!$E$29,0,10*ROW('Sanitation Data'!E140))="","",OFFSET('Sanitation Data'!$E$29,0,10*ROW('Sanitation Data'!E140)))</f>
        <v/>
      </c>
      <c r="CR146" s="400" t="str">
        <f ca="1">+IF(OFFSET('Sanitation Data'!$E$30,0,10*ROW('Sanitation Data'!E140))="","",OFFSET('Sanitation Data'!$E$30,0,10*ROW('Sanitation Data'!E140)))</f>
        <v/>
      </c>
      <c r="CS146" s="400" t="str">
        <f ca="1">+IF(OFFSET('Sanitation Data'!$E$31,0,10*ROW('Sanitation Data'!E140))="","",OFFSET('Sanitation Data'!$E$31,0,10*ROW('Sanitation Data'!E140)))</f>
        <v/>
      </c>
      <c r="CT146" s="400" t="str">
        <f ca="1">+IF(OFFSET('Sanitation Data'!$E$32,0,10*ROW('Sanitation Data'!E140))="","",OFFSET('Sanitation Data'!$E$32,0,10*ROW('Sanitation Data'!E140)))</f>
        <v/>
      </c>
      <c r="CU146" s="400" t="str">
        <f ca="1">+IF(OFFSET('Sanitation Data'!$F$28,0,10*ROW('Sanitation Data'!F140))="","",OFFSET('Sanitation Data'!$F$28,0,10*ROW('Sanitation Data'!F140)))</f>
        <v/>
      </c>
      <c r="CV146" s="400" t="str">
        <f ca="1">+IF(OFFSET('Sanitation Data'!$F$29,0,10*ROW('Sanitation Data'!F140))="","",OFFSET('Sanitation Data'!$F$29,0,10*ROW('Sanitation Data'!F140)))</f>
        <v/>
      </c>
      <c r="CW146" s="400" t="str">
        <f ca="1">+IF(OFFSET('Sanitation Data'!$F$30,0,10*ROW('Sanitation Data'!F140))="","",OFFSET('Sanitation Data'!$F$30,0,10*ROW('Sanitation Data'!F140)))</f>
        <v/>
      </c>
      <c r="CX146" s="400" t="str">
        <f ca="1">+IF(OFFSET('Sanitation Data'!$F$31,0,10*ROW('Sanitation Data'!F140))="","",OFFSET('Sanitation Data'!$F$31,0,10*ROW('Sanitation Data'!F140)))</f>
        <v/>
      </c>
      <c r="CY146" s="400" t="str">
        <f ca="1">+IF(OFFSET('Sanitation Data'!$F$32,0,10*ROW('Sanitation Data'!F140))="","",OFFSET('Sanitation Data'!$F$32,0,10*ROW('Sanitation Data'!F140)))</f>
        <v/>
      </c>
      <c r="CZ146" s="400" t="str">
        <f ca="1">+IF(OFFSET('Sanitation Data'!$G$28,0,10*ROW('Sanitation Data'!G140))="","",OFFSET('Sanitation Data'!$G$28,0,10*ROW('Sanitation Data'!G140)))</f>
        <v/>
      </c>
      <c r="DA146" s="400" t="str">
        <f ca="1">+IF(OFFSET('Sanitation Data'!$G$29,0,10*ROW('Sanitation Data'!G140))="","",OFFSET('Sanitation Data'!$G$29,0,10*ROW('Sanitation Data'!G140)))</f>
        <v/>
      </c>
      <c r="DB146" s="400" t="str">
        <f ca="1">+IF(OFFSET('Sanitation Data'!$G$30,0,10*ROW('Sanitation Data'!G140))="","",OFFSET('Sanitation Data'!$G$30,0,10*ROW('Sanitation Data'!G140)))</f>
        <v/>
      </c>
      <c r="DC146" s="400" t="str">
        <f ca="1">+IF(OFFSET('Sanitation Data'!$G$31,0,10*ROW('Sanitation Data'!G140))="","",OFFSET('Sanitation Data'!$G$31,0,10*ROW('Sanitation Data'!G140)))</f>
        <v/>
      </c>
      <c r="DD146" s="400" t="str">
        <f ca="1">+IF(OFFSET('Sanitation Data'!$G$32,0,10*ROW('Sanitation Data'!G140))="","",OFFSET('Sanitation Data'!$G$32,0,10*ROW('Sanitation Data'!G140)))</f>
        <v/>
      </c>
      <c r="DE146" s="400" t="str">
        <f ca="1">+IF(OFFSET('Sanitation Data'!$H$28,0,10*ROW('Sanitation Data'!H140))="","",OFFSET('Sanitation Data'!$H$28,0,10*ROW('Sanitation Data'!H140)))</f>
        <v/>
      </c>
      <c r="DF146" s="400" t="str">
        <f ca="1">+IF(OFFSET('Sanitation Data'!$H$29,0,10*ROW('Sanitation Data'!H140))="","",OFFSET('Sanitation Data'!$H$29,0,10*ROW('Sanitation Data'!H140)))</f>
        <v/>
      </c>
      <c r="DG146" s="400" t="str">
        <f ca="1">+IF(OFFSET('Sanitation Data'!$H$30,0,10*ROW('Sanitation Data'!H140))="","",OFFSET('Sanitation Data'!$H$30,0,10*ROW('Sanitation Data'!H140)))</f>
        <v/>
      </c>
      <c r="DH146" s="400" t="str">
        <f ca="1">+IF(OFFSET('Sanitation Data'!$H$31,0,10*ROW('Sanitation Data'!H140))="","",OFFSET('Sanitation Data'!$H$31,0,10*ROW('Sanitation Data'!H140)))</f>
        <v/>
      </c>
      <c r="DI146" s="400" t="str">
        <f ca="1">+IF(OFFSET('Sanitation Data'!$H$32,0,10*ROW('Sanitation Data'!H140))="","",OFFSET('Sanitation Data'!$H$32,0,10*ROW('Sanitation Data'!H140)))</f>
        <v/>
      </c>
      <c r="DJ146" s="400" t="str">
        <f ca="1">+IF(OFFSET('Sanitation Data'!$I$28,0,10*ROW('Sanitation Data'!I140))="","",OFFSET('Sanitation Data'!$I$28,0,10*ROW('Sanitation Data'!I140)))</f>
        <v/>
      </c>
      <c r="DK146" s="400" t="str">
        <f ca="1">+IF(OFFSET('Sanitation Data'!$I$29,0,10*ROW('Sanitation Data'!I140))="","",OFFSET('Sanitation Data'!$I$29,0,10*ROW('Sanitation Data'!I140)))</f>
        <v/>
      </c>
      <c r="DL146" s="400" t="str">
        <f ca="1">+IF(OFFSET('Sanitation Data'!$I$30,0,10*ROW('Sanitation Data'!I140))="","",OFFSET('Sanitation Data'!$I$30,0,10*ROW('Sanitation Data'!I140)))</f>
        <v/>
      </c>
      <c r="DM146" s="400" t="str">
        <f ca="1">+IF(OFFSET('Sanitation Data'!$I$31,0,10*ROW('Sanitation Data'!I140))="","",OFFSET('Sanitation Data'!$I$31,0,10*ROW('Sanitation Data'!I140)))</f>
        <v/>
      </c>
      <c r="DN146" s="400" t="str">
        <f ca="1">+IF(OFFSET('Sanitation Data'!$I$32,0,10*ROW('Sanitation Data'!I140))="","",OFFSET('Sanitation Data'!$I$32,0,10*ROW('Sanitation Data'!I140)))</f>
        <v/>
      </c>
      <c r="DO146" s="400" t="str">
        <f ca="1">+IF(OFFSET('Hygiene Data'!$D$11,0,10*ROW('Hygiene Data'!D140))="","",OFFSET('Hygiene Data'!$D$11,0,10*ROW('Hygiene Data'!D140)))</f>
        <v/>
      </c>
      <c r="DP146" s="400" t="str">
        <f ca="1">+IF(OFFSET('Hygiene Data'!$D$12,0,10*ROW('Hygiene Data'!D140))="","",OFFSET('Hygiene Data'!$D$12,0,10*ROW('Hygiene Data'!D140)))</f>
        <v/>
      </c>
      <c r="DQ146" s="400" t="str">
        <f ca="1">+IF(OFFSET('Hygiene Data'!$D$13,0,10*ROW('Hygiene Data'!D140))="","",OFFSET('Hygiene Data'!$D$13,0,10*ROW('Hygiene Data'!D140)))</f>
        <v/>
      </c>
      <c r="DR146" s="400" t="str">
        <f ca="1">+IF(OFFSET('Hygiene Data'!$E$11,0,10*ROW('Hygiene Data'!E140))="","",OFFSET('Hygiene Data'!$E$11,0,10*ROW('Hygiene Data'!E140)))</f>
        <v/>
      </c>
      <c r="DS146" s="400" t="str">
        <f ca="1">+IF(OFFSET('Hygiene Data'!$E$12,0,10*ROW('Hygiene Data'!E140))="","",OFFSET('Hygiene Data'!$E$12,0,10*ROW('Hygiene Data'!E140)))</f>
        <v/>
      </c>
      <c r="DT146" s="400" t="str">
        <f ca="1">+IF(OFFSET('Hygiene Data'!$E$13,0,10*ROW('Hygiene Data'!E140))="","",OFFSET('Hygiene Data'!$E$13,0,10*ROW('Hygiene Data'!E140)))</f>
        <v/>
      </c>
      <c r="DU146" s="400" t="str">
        <f ca="1">+IF(OFFSET('Hygiene Data'!$F$11,0,10*ROW('Hygiene Data'!F140))="","",OFFSET('Hygiene Data'!$F$11,0,10*ROW('Hygiene Data'!F140)))</f>
        <v/>
      </c>
      <c r="DV146" s="400" t="str">
        <f ca="1">+IF(OFFSET('Hygiene Data'!$F$12,0,10*ROW('Hygiene Data'!F140))="","",OFFSET('Hygiene Data'!$F$12,0,10*ROW('Hygiene Data'!F140)))</f>
        <v/>
      </c>
      <c r="DW146" s="400" t="str">
        <f ca="1">+IF(OFFSET('Hygiene Data'!$F$13,0,10*ROW('Hygiene Data'!F140))="","",OFFSET('Hygiene Data'!$F$13,0,10*ROW('Hygiene Data'!F140)))</f>
        <v/>
      </c>
      <c r="DX146" s="400" t="str">
        <f ca="1">+IF(OFFSET('Hygiene Data'!$G$11,0,10*ROW('Hygiene Data'!G140))="","",OFFSET('Hygiene Data'!$G$11,0,10*ROW('Hygiene Data'!G140)))</f>
        <v/>
      </c>
      <c r="DY146" s="400" t="str">
        <f ca="1">+IF(OFFSET('Hygiene Data'!$G$12,0,10*ROW('Hygiene Data'!G140))="","",OFFSET('Hygiene Data'!$G$12,0,10*ROW('Hygiene Data'!G140)))</f>
        <v/>
      </c>
      <c r="DZ146" s="400" t="str">
        <f ca="1">+IF(OFFSET('Hygiene Data'!$G$13,0,10*ROW('Hygiene Data'!G140))="","",OFFSET('Hygiene Data'!$G$13,0,10*ROW('Hygiene Data'!G140)))</f>
        <v/>
      </c>
      <c r="EA146" s="400" t="str">
        <f ca="1">+IF(OFFSET('Hygiene Data'!$H$11,0,10*ROW('Hygiene Data'!H140))="","",OFFSET('Hygiene Data'!$H$11,0,10*ROW('Hygiene Data'!H140)))</f>
        <v/>
      </c>
      <c r="EB146" s="400" t="str">
        <f ca="1">+IF(OFFSET('Hygiene Data'!$H$12,0,10*ROW('Hygiene Data'!H140))="","",OFFSET('Hygiene Data'!$H$12,0,10*ROW('Hygiene Data'!H140)))</f>
        <v/>
      </c>
      <c r="EC146" s="400" t="str">
        <f ca="1">+IF(OFFSET('Hygiene Data'!$H$13,0,10*ROW('Hygiene Data'!H140))="","",OFFSET('Hygiene Data'!$H$13,0,10*ROW('Hygiene Data'!H140)))</f>
        <v/>
      </c>
      <c r="ED146" s="400" t="str">
        <f ca="1">+IF(OFFSET('Hygiene Data'!$I$11,0,10*ROW('Hygiene Data'!I140))="","",OFFSET('Hygiene Data'!$I$11,0,10*ROW('Hygiene Data'!I140)))</f>
        <v/>
      </c>
      <c r="EE146" s="400" t="str">
        <f ca="1">+IF(OFFSET('Hygiene Data'!$I$12,0,10*ROW('Hygiene Data'!I140))="","",OFFSET('Hygiene Data'!$I$12,0,10*ROW('Hygiene Data'!I140)))</f>
        <v/>
      </c>
      <c r="EF146" s="400" t="str">
        <f ca="1">+IF(OFFSET('Hygiene Data'!$I$13,0,10*ROW('Hygiene Data'!I140))="","",OFFSET('Hygiene Data'!$I$13,0,10*ROW('Hygiene Data'!I140)))</f>
        <v/>
      </c>
    </row>
    <row r="147" spans="1:136" x14ac:dyDescent="0.25">
      <c r="A147" s="509" t="str">
        <f ca="1">+IF(OFFSET('Water Data'!$B$2,0,10*ROW('Water Data'!E141))="","",OFFSET('Water Data'!$B$2,0,10*ROW('Water Data'!E141)))</f>
        <v/>
      </c>
      <c r="B147" s="50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36" t="str">
        <f t="shared" ca="1" si="2"/>
        <v/>
      </c>
      <c r="D147" s="53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3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3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3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3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3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3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3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3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3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3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3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3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3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3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3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3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3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3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3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3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3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3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3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3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3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3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3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3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3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3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3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3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3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3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3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3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3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3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3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3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3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3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3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3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3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3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3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3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1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3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3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3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3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3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3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3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3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3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3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3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3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3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3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3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3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400" t="str">
        <f ca="1">+IF(OFFSET('Water Data'!$D$27,0,10*ROW('Water Data'!D141))="","",OFFSET('Water Data'!$D$27,0,10*ROW('Water Data'!D141)))</f>
        <v/>
      </c>
      <c r="BT147" s="400" t="str">
        <f ca="1">+IF(OFFSET('Water Data'!$D$28,0,10*ROW('Water Data'!D141))="","",OFFSET('Water Data'!$D$28,0,10*ROW('Water Data'!D141)))</f>
        <v/>
      </c>
      <c r="BU147" s="400" t="str">
        <f ca="1">+IF(OFFSET('Water Data'!$D$29,0,10*ROW('Water Data'!D141))="","",OFFSET('Water Data'!$D$29,0,10*ROW('Water Data'!D141)))</f>
        <v/>
      </c>
      <c r="BV147" s="400" t="str">
        <f ca="1">+IF(OFFSET('Water Data'!$E$27,0,10*ROW('Water Data'!E141))="","",OFFSET('Water Data'!$E$27,0,10*ROW('Water Data'!E141)))</f>
        <v/>
      </c>
      <c r="BW147" s="400" t="str">
        <f ca="1">+IF(OFFSET('Water Data'!$E$28,0,10*ROW('Water Data'!E141))="","",OFFSET('Water Data'!$E$28,0,10*ROW('Water Data'!E141)))</f>
        <v/>
      </c>
      <c r="BX147" s="400" t="str">
        <f ca="1">+IF(OFFSET('Water Data'!$E$29,0,10*ROW('Water Data'!E141))="","",OFFSET('Water Data'!$E$29,0,10*ROW('Water Data'!E141)))</f>
        <v/>
      </c>
      <c r="BY147" s="400" t="str">
        <f ca="1">+IF(OFFSET('Water Data'!$F$27,0,10*ROW('Water Data'!F141))="","",OFFSET('Water Data'!$F$27,0,10*ROW('Water Data'!F141)))</f>
        <v/>
      </c>
      <c r="BZ147" s="400" t="str">
        <f ca="1">+IF(OFFSET('Water Data'!$F$28,0,10*ROW('Water Data'!F141))="","",OFFSET('Water Data'!$F$28,0,10*ROW('Water Data'!F141)))</f>
        <v/>
      </c>
      <c r="CA147" s="400" t="str">
        <f ca="1">+IF(OFFSET('Water Data'!$F$29,0,10*ROW('Water Data'!F141))="","",OFFSET('Water Data'!$F$29,0,10*ROW('Water Data'!F141)))</f>
        <v/>
      </c>
      <c r="CB147" s="400" t="str">
        <f ca="1">+IF(OFFSET('Water Data'!$G$27,0,10*ROW('Water Data'!G141))="","",OFFSET('Water Data'!$G$27,0,10*ROW('Water Data'!G141)))</f>
        <v/>
      </c>
      <c r="CC147" s="400" t="str">
        <f ca="1">+IF(OFFSET('Water Data'!$G$28,0,10*ROW('Water Data'!G141))="","",OFFSET('Water Data'!$G$28,0,10*ROW('Water Data'!G141)))</f>
        <v/>
      </c>
      <c r="CD147" s="400" t="str">
        <f ca="1">+IF(OFFSET('Water Data'!$G$29,0,10*ROW('Water Data'!G141))="","",OFFSET('Water Data'!$G$29,0,10*ROW('Water Data'!G141)))</f>
        <v/>
      </c>
      <c r="CE147" s="400" t="str">
        <f ca="1">+IF(OFFSET('Water Data'!$H$27,0,10*ROW('Water Data'!H141))="","",OFFSET('Water Data'!$H$27,0,10*ROW('Water Data'!H141)))</f>
        <v/>
      </c>
      <c r="CF147" s="400" t="str">
        <f ca="1">+IF(OFFSET('Water Data'!$H$28,0,10*ROW('Water Data'!H141))="","",OFFSET('Water Data'!$H$28,0,10*ROW('Water Data'!H141)))</f>
        <v/>
      </c>
      <c r="CG147" s="400" t="str">
        <f ca="1">+IF(OFFSET('Water Data'!$H$29,0,10*ROW('Water Data'!H141))="","",OFFSET('Water Data'!$H$29,0,10*ROW('Water Data'!H141)))</f>
        <v/>
      </c>
      <c r="CH147" s="400" t="str">
        <f ca="1">+IF(OFFSET('Water Data'!$I$27,0,10*ROW('Water Data'!I141))="","",OFFSET('Water Data'!$I$27,0,10*ROW('Water Data'!I141)))</f>
        <v/>
      </c>
      <c r="CI147" s="400" t="str">
        <f ca="1">+IF(OFFSET('Water Data'!$I$28,0,10*ROW('Water Data'!I141))="","",OFFSET('Water Data'!$I$28,0,10*ROW('Water Data'!I141)))</f>
        <v/>
      </c>
      <c r="CJ147" s="400" t="str">
        <f ca="1">+IF(OFFSET('Water Data'!$I$29,0,10*ROW('Water Data'!I141))="","",OFFSET('Water Data'!$I$29,0,10*ROW('Water Data'!I141)))</f>
        <v/>
      </c>
      <c r="CK147" s="400" t="str">
        <f ca="1">+IF(OFFSET('Sanitation Data'!$D$28,0,10*ROW('Sanitation Data'!D141))="","",OFFSET('Sanitation Data'!$D$28,0,10*ROW('Sanitation Data'!D141)))</f>
        <v/>
      </c>
      <c r="CL147" s="400" t="str">
        <f ca="1">+IF(OFFSET('Sanitation Data'!$D$29,0,10*ROW('Sanitation Data'!D141))="","",OFFSET('Sanitation Data'!$D$29,0,10*ROW('Sanitation Data'!D141)))</f>
        <v/>
      </c>
      <c r="CM147" s="400" t="str">
        <f ca="1">+IF(OFFSET('Sanitation Data'!$D$30,0,10*ROW('Sanitation Data'!D141))="","",OFFSET('Sanitation Data'!$D$30,0,10*ROW('Sanitation Data'!D141)))</f>
        <v/>
      </c>
      <c r="CN147" s="400" t="str">
        <f ca="1">+IF(OFFSET('Sanitation Data'!$D$31,0,10*ROW('Sanitation Data'!D141))="","",OFFSET('Sanitation Data'!$D$31,0,10*ROW('Sanitation Data'!D141)))</f>
        <v/>
      </c>
      <c r="CO147" s="400" t="str">
        <f ca="1">+IF(OFFSET('Sanitation Data'!$D$32,0,10*ROW('Sanitation Data'!D141))="","",OFFSET('Sanitation Data'!$D$32,0,10*ROW('Sanitation Data'!D141)))</f>
        <v/>
      </c>
      <c r="CP147" s="400" t="str">
        <f ca="1">+IF(OFFSET('Sanitation Data'!$E$28,0,10*ROW('Sanitation Data'!E141))="","",OFFSET('Sanitation Data'!$E$28,0,10*ROW('Sanitation Data'!E141)))</f>
        <v/>
      </c>
      <c r="CQ147" s="400" t="str">
        <f ca="1">+IF(OFFSET('Sanitation Data'!$E$29,0,10*ROW('Sanitation Data'!E141))="","",OFFSET('Sanitation Data'!$E$29,0,10*ROW('Sanitation Data'!E141)))</f>
        <v/>
      </c>
      <c r="CR147" s="400" t="str">
        <f ca="1">+IF(OFFSET('Sanitation Data'!$E$30,0,10*ROW('Sanitation Data'!E141))="","",OFFSET('Sanitation Data'!$E$30,0,10*ROW('Sanitation Data'!E141)))</f>
        <v/>
      </c>
      <c r="CS147" s="400" t="str">
        <f ca="1">+IF(OFFSET('Sanitation Data'!$E$31,0,10*ROW('Sanitation Data'!E141))="","",OFFSET('Sanitation Data'!$E$31,0,10*ROW('Sanitation Data'!E141)))</f>
        <v/>
      </c>
      <c r="CT147" s="400" t="str">
        <f ca="1">+IF(OFFSET('Sanitation Data'!$E$32,0,10*ROW('Sanitation Data'!E141))="","",OFFSET('Sanitation Data'!$E$32,0,10*ROW('Sanitation Data'!E141)))</f>
        <v/>
      </c>
      <c r="CU147" s="400" t="str">
        <f ca="1">+IF(OFFSET('Sanitation Data'!$F$28,0,10*ROW('Sanitation Data'!F141))="","",OFFSET('Sanitation Data'!$F$28,0,10*ROW('Sanitation Data'!F141)))</f>
        <v/>
      </c>
      <c r="CV147" s="400" t="str">
        <f ca="1">+IF(OFFSET('Sanitation Data'!$F$29,0,10*ROW('Sanitation Data'!F141))="","",OFFSET('Sanitation Data'!$F$29,0,10*ROW('Sanitation Data'!F141)))</f>
        <v/>
      </c>
      <c r="CW147" s="400" t="str">
        <f ca="1">+IF(OFFSET('Sanitation Data'!$F$30,0,10*ROW('Sanitation Data'!F141))="","",OFFSET('Sanitation Data'!$F$30,0,10*ROW('Sanitation Data'!F141)))</f>
        <v/>
      </c>
      <c r="CX147" s="400" t="str">
        <f ca="1">+IF(OFFSET('Sanitation Data'!$F$31,0,10*ROW('Sanitation Data'!F141))="","",OFFSET('Sanitation Data'!$F$31,0,10*ROW('Sanitation Data'!F141)))</f>
        <v/>
      </c>
      <c r="CY147" s="400" t="str">
        <f ca="1">+IF(OFFSET('Sanitation Data'!$F$32,0,10*ROW('Sanitation Data'!F141))="","",OFFSET('Sanitation Data'!$F$32,0,10*ROW('Sanitation Data'!F141)))</f>
        <v/>
      </c>
      <c r="CZ147" s="400" t="str">
        <f ca="1">+IF(OFFSET('Sanitation Data'!$G$28,0,10*ROW('Sanitation Data'!G141))="","",OFFSET('Sanitation Data'!$G$28,0,10*ROW('Sanitation Data'!G141)))</f>
        <v/>
      </c>
      <c r="DA147" s="400" t="str">
        <f ca="1">+IF(OFFSET('Sanitation Data'!$G$29,0,10*ROW('Sanitation Data'!G141))="","",OFFSET('Sanitation Data'!$G$29,0,10*ROW('Sanitation Data'!G141)))</f>
        <v/>
      </c>
      <c r="DB147" s="400" t="str">
        <f ca="1">+IF(OFFSET('Sanitation Data'!$G$30,0,10*ROW('Sanitation Data'!G141))="","",OFFSET('Sanitation Data'!$G$30,0,10*ROW('Sanitation Data'!G141)))</f>
        <v/>
      </c>
      <c r="DC147" s="400" t="str">
        <f ca="1">+IF(OFFSET('Sanitation Data'!$G$31,0,10*ROW('Sanitation Data'!G141))="","",OFFSET('Sanitation Data'!$G$31,0,10*ROW('Sanitation Data'!G141)))</f>
        <v/>
      </c>
      <c r="DD147" s="400" t="str">
        <f ca="1">+IF(OFFSET('Sanitation Data'!$G$32,0,10*ROW('Sanitation Data'!G141))="","",OFFSET('Sanitation Data'!$G$32,0,10*ROW('Sanitation Data'!G141)))</f>
        <v/>
      </c>
      <c r="DE147" s="400" t="str">
        <f ca="1">+IF(OFFSET('Sanitation Data'!$H$28,0,10*ROW('Sanitation Data'!H141))="","",OFFSET('Sanitation Data'!$H$28,0,10*ROW('Sanitation Data'!H141)))</f>
        <v/>
      </c>
      <c r="DF147" s="400" t="str">
        <f ca="1">+IF(OFFSET('Sanitation Data'!$H$29,0,10*ROW('Sanitation Data'!H141))="","",OFFSET('Sanitation Data'!$H$29,0,10*ROW('Sanitation Data'!H141)))</f>
        <v/>
      </c>
      <c r="DG147" s="400" t="str">
        <f ca="1">+IF(OFFSET('Sanitation Data'!$H$30,0,10*ROW('Sanitation Data'!H141))="","",OFFSET('Sanitation Data'!$H$30,0,10*ROW('Sanitation Data'!H141)))</f>
        <v/>
      </c>
      <c r="DH147" s="400" t="str">
        <f ca="1">+IF(OFFSET('Sanitation Data'!$H$31,0,10*ROW('Sanitation Data'!H141))="","",OFFSET('Sanitation Data'!$H$31,0,10*ROW('Sanitation Data'!H141)))</f>
        <v/>
      </c>
      <c r="DI147" s="400" t="str">
        <f ca="1">+IF(OFFSET('Sanitation Data'!$H$32,0,10*ROW('Sanitation Data'!H141))="","",OFFSET('Sanitation Data'!$H$32,0,10*ROW('Sanitation Data'!H141)))</f>
        <v/>
      </c>
      <c r="DJ147" s="400" t="str">
        <f ca="1">+IF(OFFSET('Sanitation Data'!$I$28,0,10*ROW('Sanitation Data'!I141))="","",OFFSET('Sanitation Data'!$I$28,0,10*ROW('Sanitation Data'!I141)))</f>
        <v/>
      </c>
      <c r="DK147" s="400" t="str">
        <f ca="1">+IF(OFFSET('Sanitation Data'!$I$29,0,10*ROW('Sanitation Data'!I141))="","",OFFSET('Sanitation Data'!$I$29,0,10*ROW('Sanitation Data'!I141)))</f>
        <v/>
      </c>
      <c r="DL147" s="400" t="str">
        <f ca="1">+IF(OFFSET('Sanitation Data'!$I$30,0,10*ROW('Sanitation Data'!I141))="","",OFFSET('Sanitation Data'!$I$30,0,10*ROW('Sanitation Data'!I141)))</f>
        <v/>
      </c>
      <c r="DM147" s="400" t="str">
        <f ca="1">+IF(OFFSET('Sanitation Data'!$I$31,0,10*ROW('Sanitation Data'!I141))="","",OFFSET('Sanitation Data'!$I$31,0,10*ROW('Sanitation Data'!I141)))</f>
        <v/>
      </c>
      <c r="DN147" s="400" t="str">
        <f ca="1">+IF(OFFSET('Sanitation Data'!$I$32,0,10*ROW('Sanitation Data'!I141))="","",OFFSET('Sanitation Data'!$I$32,0,10*ROW('Sanitation Data'!I141)))</f>
        <v/>
      </c>
      <c r="DO147" s="400" t="str">
        <f ca="1">+IF(OFFSET('Hygiene Data'!$D$11,0,10*ROW('Hygiene Data'!D141))="","",OFFSET('Hygiene Data'!$D$11,0,10*ROW('Hygiene Data'!D141)))</f>
        <v/>
      </c>
      <c r="DP147" s="400" t="str">
        <f ca="1">+IF(OFFSET('Hygiene Data'!$D$12,0,10*ROW('Hygiene Data'!D141))="","",OFFSET('Hygiene Data'!$D$12,0,10*ROW('Hygiene Data'!D141)))</f>
        <v/>
      </c>
      <c r="DQ147" s="400" t="str">
        <f ca="1">+IF(OFFSET('Hygiene Data'!$D$13,0,10*ROW('Hygiene Data'!D141))="","",OFFSET('Hygiene Data'!$D$13,0,10*ROW('Hygiene Data'!D141)))</f>
        <v/>
      </c>
      <c r="DR147" s="400" t="str">
        <f ca="1">+IF(OFFSET('Hygiene Data'!$E$11,0,10*ROW('Hygiene Data'!E141))="","",OFFSET('Hygiene Data'!$E$11,0,10*ROW('Hygiene Data'!E141)))</f>
        <v/>
      </c>
      <c r="DS147" s="400" t="str">
        <f ca="1">+IF(OFFSET('Hygiene Data'!$E$12,0,10*ROW('Hygiene Data'!E141))="","",OFFSET('Hygiene Data'!$E$12,0,10*ROW('Hygiene Data'!E141)))</f>
        <v/>
      </c>
      <c r="DT147" s="400" t="str">
        <f ca="1">+IF(OFFSET('Hygiene Data'!$E$13,0,10*ROW('Hygiene Data'!E141))="","",OFFSET('Hygiene Data'!$E$13,0,10*ROW('Hygiene Data'!E141)))</f>
        <v/>
      </c>
      <c r="DU147" s="400" t="str">
        <f ca="1">+IF(OFFSET('Hygiene Data'!$F$11,0,10*ROW('Hygiene Data'!F141))="","",OFFSET('Hygiene Data'!$F$11,0,10*ROW('Hygiene Data'!F141)))</f>
        <v/>
      </c>
      <c r="DV147" s="400" t="str">
        <f ca="1">+IF(OFFSET('Hygiene Data'!$F$12,0,10*ROW('Hygiene Data'!F141))="","",OFFSET('Hygiene Data'!$F$12,0,10*ROW('Hygiene Data'!F141)))</f>
        <v/>
      </c>
      <c r="DW147" s="400" t="str">
        <f ca="1">+IF(OFFSET('Hygiene Data'!$F$13,0,10*ROW('Hygiene Data'!F141))="","",OFFSET('Hygiene Data'!$F$13,0,10*ROW('Hygiene Data'!F141)))</f>
        <v/>
      </c>
      <c r="DX147" s="400" t="str">
        <f ca="1">+IF(OFFSET('Hygiene Data'!$G$11,0,10*ROW('Hygiene Data'!G141))="","",OFFSET('Hygiene Data'!$G$11,0,10*ROW('Hygiene Data'!G141)))</f>
        <v/>
      </c>
      <c r="DY147" s="400" t="str">
        <f ca="1">+IF(OFFSET('Hygiene Data'!$G$12,0,10*ROW('Hygiene Data'!G141))="","",OFFSET('Hygiene Data'!$G$12,0,10*ROW('Hygiene Data'!G141)))</f>
        <v/>
      </c>
      <c r="DZ147" s="400" t="str">
        <f ca="1">+IF(OFFSET('Hygiene Data'!$G$13,0,10*ROW('Hygiene Data'!G141))="","",OFFSET('Hygiene Data'!$G$13,0,10*ROW('Hygiene Data'!G141)))</f>
        <v/>
      </c>
      <c r="EA147" s="400" t="str">
        <f ca="1">+IF(OFFSET('Hygiene Data'!$H$11,0,10*ROW('Hygiene Data'!H141))="","",OFFSET('Hygiene Data'!$H$11,0,10*ROW('Hygiene Data'!H141)))</f>
        <v/>
      </c>
      <c r="EB147" s="400" t="str">
        <f ca="1">+IF(OFFSET('Hygiene Data'!$H$12,0,10*ROW('Hygiene Data'!H141))="","",OFFSET('Hygiene Data'!$H$12,0,10*ROW('Hygiene Data'!H141)))</f>
        <v/>
      </c>
      <c r="EC147" s="400" t="str">
        <f ca="1">+IF(OFFSET('Hygiene Data'!$H$13,0,10*ROW('Hygiene Data'!H141))="","",OFFSET('Hygiene Data'!$H$13,0,10*ROW('Hygiene Data'!H141)))</f>
        <v/>
      </c>
      <c r="ED147" s="400" t="str">
        <f ca="1">+IF(OFFSET('Hygiene Data'!$I$11,0,10*ROW('Hygiene Data'!I141))="","",OFFSET('Hygiene Data'!$I$11,0,10*ROW('Hygiene Data'!I141)))</f>
        <v/>
      </c>
      <c r="EE147" s="400" t="str">
        <f ca="1">+IF(OFFSET('Hygiene Data'!$I$12,0,10*ROW('Hygiene Data'!I141))="","",OFFSET('Hygiene Data'!$I$12,0,10*ROW('Hygiene Data'!I141)))</f>
        <v/>
      </c>
      <c r="EF147" s="400" t="str">
        <f ca="1">+IF(OFFSET('Hygiene Data'!$I$13,0,10*ROW('Hygiene Data'!I141))="","",OFFSET('Hygiene Data'!$I$13,0,10*ROW('Hygiene Data'!I141)))</f>
        <v/>
      </c>
    </row>
    <row r="148" spans="1:136" x14ac:dyDescent="0.25">
      <c r="A148" s="509" t="str">
        <f ca="1">+IF(OFFSET('Water Data'!$B$2,0,10*ROW('Water Data'!E142))="","",OFFSET('Water Data'!$B$2,0,10*ROW('Water Data'!E142)))</f>
        <v/>
      </c>
      <c r="B148" s="50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36" t="str">
        <f t="shared" ca="1" si="2"/>
        <v/>
      </c>
      <c r="D148" s="53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3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3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3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3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3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3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3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3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3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3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3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3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3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3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3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3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3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3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3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3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3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3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3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3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3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3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3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3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3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3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3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3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3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3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3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3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3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3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3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3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3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3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3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3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3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3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3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3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1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3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3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3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3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3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3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3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3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3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3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3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3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3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3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3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3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400" t="str">
        <f ca="1">+IF(OFFSET('Water Data'!$D$27,0,10*ROW('Water Data'!D142))="","",OFFSET('Water Data'!$D$27,0,10*ROW('Water Data'!D142)))</f>
        <v/>
      </c>
      <c r="BT148" s="400" t="str">
        <f ca="1">+IF(OFFSET('Water Data'!$D$28,0,10*ROW('Water Data'!D142))="","",OFFSET('Water Data'!$D$28,0,10*ROW('Water Data'!D142)))</f>
        <v/>
      </c>
      <c r="BU148" s="400" t="str">
        <f ca="1">+IF(OFFSET('Water Data'!$D$29,0,10*ROW('Water Data'!D142))="","",OFFSET('Water Data'!$D$29,0,10*ROW('Water Data'!D142)))</f>
        <v/>
      </c>
      <c r="BV148" s="400" t="str">
        <f ca="1">+IF(OFFSET('Water Data'!$E$27,0,10*ROW('Water Data'!E142))="","",OFFSET('Water Data'!$E$27,0,10*ROW('Water Data'!E142)))</f>
        <v/>
      </c>
      <c r="BW148" s="400" t="str">
        <f ca="1">+IF(OFFSET('Water Data'!$E$28,0,10*ROW('Water Data'!E142))="","",OFFSET('Water Data'!$E$28,0,10*ROW('Water Data'!E142)))</f>
        <v/>
      </c>
      <c r="BX148" s="400" t="str">
        <f ca="1">+IF(OFFSET('Water Data'!$E$29,0,10*ROW('Water Data'!E142))="","",OFFSET('Water Data'!$E$29,0,10*ROW('Water Data'!E142)))</f>
        <v/>
      </c>
      <c r="BY148" s="400" t="str">
        <f ca="1">+IF(OFFSET('Water Data'!$F$27,0,10*ROW('Water Data'!F142))="","",OFFSET('Water Data'!$F$27,0,10*ROW('Water Data'!F142)))</f>
        <v/>
      </c>
      <c r="BZ148" s="400" t="str">
        <f ca="1">+IF(OFFSET('Water Data'!$F$28,0,10*ROW('Water Data'!F142))="","",OFFSET('Water Data'!$F$28,0,10*ROW('Water Data'!F142)))</f>
        <v/>
      </c>
      <c r="CA148" s="400" t="str">
        <f ca="1">+IF(OFFSET('Water Data'!$F$29,0,10*ROW('Water Data'!F142))="","",OFFSET('Water Data'!$F$29,0,10*ROW('Water Data'!F142)))</f>
        <v/>
      </c>
      <c r="CB148" s="400" t="str">
        <f ca="1">+IF(OFFSET('Water Data'!$G$27,0,10*ROW('Water Data'!G142))="","",OFFSET('Water Data'!$G$27,0,10*ROW('Water Data'!G142)))</f>
        <v/>
      </c>
      <c r="CC148" s="400" t="str">
        <f ca="1">+IF(OFFSET('Water Data'!$G$28,0,10*ROW('Water Data'!G142))="","",OFFSET('Water Data'!$G$28,0,10*ROW('Water Data'!G142)))</f>
        <v/>
      </c>
      <c r="CD148" s="400" t="str">
        <f ca="1">+IF(OFFSET('Water Data'!$G$29,0,10*ROW('Water Data'!G142))="","",OFFSET('Water Data'!$G$29,0,10*ROW('Water Data'!G142)))</f>
        <v/>
      </c>
      <c r="CE148" s="400" t="str">
        <f ca="1">+IF(OFFSET('Water Data'!$H$27,0,10*ROW('Water Data'!H142))="","",OFFSET('Water Data'!$H$27,0,10*ROW('Water Data'!H142)))</f>
        <v/>
      </c>
      <c r="CF148" s="400" t="str">
        <f ca="1">+IF(OFFSET('Water Data'!$H$28,0,10*ROW('Water Data'!H142))="","",OFFSET('Water Data'!$H$28,0,10*ROW('Water Data'!H142)))</f>
        <v/>
      </c>
      <c r="CG148" s="400" t="str">
        <f ca="1">+IF(OFFSET('Water Data'!$H$29,0,10*ROW('Water Data'!H142))="","",OFFSET('Water Data'!$H$29,0,10*ROW('Water Data'!H142)))</f>
        <v/>
      </c>
      <c r="CH148" s="400" t="str">
        <f ca="1">+IF(OFFSET('Water Data'!$I$27,0,10*ROW('Water Data'!I142))="","",OFFSET('Water Data'!$I$27,0,10*ROW('Water Data'!I142)))</f>
        <v/>
      </c>
      <c r="CI148" s="400" t="str">
        <f ca="1">+IF(OFFSET('Water Data'!$I$28,0,10*ROW('Water Data'!I142))="","",OFFSET('Water Data'!$I$28,0,10*ROW('Water Data'!I142)))</f>
        <v/>
      </c>
      <c r="CJ148" s="400" t="str">
        <f ca="1">+IF(OFFSET('Water Data'!$I$29,0,10*ROW('Water Data'!I142))="","",OFFSET('Water Data'!$I$29,0,10*ROW('Water Data'!I142)))</f>
        <v/>
      </c>
      <c r="CK148" s="400" t="str">
        <f ca="1">+IF(OFFSET('Sanitation Data'!$D$28,0,10*ROW('Sanitation Data'!D142))="","",OFFSET('Sanitation Data'!$D$28,0,10*ROW('Sanitation Data'!D142)))</f>
        <v/>
      </c>
      <c r="CL148" s="400" t="str">
        <f ca="1">+IF(OFFSET('Sanitation Data'!$D$29,0,10*ROW('Sanitation Data'!D142))="","",OFFSET('Sanitation Data'!$D$29,0,10*ROW('Sanitation Data'!D142)))</f>
        <v/>
      </c>
      <c r="CM148" s="400" t="str">
        <f ca="1">+IF(OFFSET('Sanitation Data'!$D$30,0,10*ROW('Sanitation Data'!D142))="","",OFFSET('Sanitation Data'!$D$30,0,10*ROW('Sanitation Data'!D142)))</f>
        <v/>
      </c>
      <c r="CN148" s="400" t="str">
        <f ca="1">+IF(OFFSET('Sanitation Data'!$D$31,0,10*ROW('Sanitation Data'!D142))="","",OFFSET('Sanitation Data'!$D$31,0,10*ROW('Sanitation Data'!D142)))</f>
        <v/>
      </c>
      <c r="CO148" s="400" t="str">
        <f ca="1">+IF(OFFSET('Sanitation Data'!$D$32,0,10*ROW('Sanitation Data'!D142))="","",OFFSET('Sanitation Data'!$D$32,0,10*ROW('Sanitation Data'!D142)))</f>
        <v/>
      </c>
      <c r="CP148" s="400" t="str">
        <f ca="1">+IF(OFFSET('Sanitation Data'!$E$28,0,10*ROW('Sanitation Data'!E142))="","",OFFSET('Sanitation Data'!$E$28,0,10*ROW('Sanitation Data'!E142)))</f>
        <v/>
      </c>
      <c r="CQ148" s="400" t="str">
        <f ca="1">+IF(OFFSET('Sanitation Data'!$E$29,0,10*ROW('Sanitation Data'!E142))="","",OFFSET('Sanitation Data'!$E$29,0,10*ROW('Sanitation Data'!E142)))</f>
        <v/>
      </c>
      <c r="CR148" s="400" t="str">
        <f ca="1">+IF(OFFSET('Sanitation Data'!$E$30,0,10*ROW('Sanitation Data'!E142))="","",OFFSET('Sanitation Data'!$E$30,0,10*ROW('Sanitation Data'!E142)))</f>
        <v/>
      </c>
      <c r="CS148" s="400" t="str">
        <f ca="1">+IF(OFFSET('Sanitation Data'!$E$31,0,10*ROW('Sanitation Data'!E142))="","",OFFSET('Sanitation Data'!$E$31,0,10*ROW('Sanitation Data'!E142)))</f>
        <v/>
      </c>
      <c r="CT148" s="400" t="str">
        <f ca="1">+IF(OFFSET('Sanitation Data'!$E$32,0,10*ROW('Sanitation Data'!E142))="","",OFFSET('Sanitation Data'!$E$32,0,10*ROW('Sanitation Data'!E142)))</f>
        <v/>
      </c>
      <c r="CU148" s="400" t="str">
        <f ca="1">+IF(OFFSET('Sanitation Data'!$F$28,0,10*ROW('Sanitation Data'!F142))="","",OFFSET('Sanitation Data'!$F$28,0,10*ROW('Sanitation Data'!F142)))</f>
        <v/>
      </c>
      <c r="CV148" s="400" t="str">
        <f ca="1">+IF(OFFSET('Sanitation Data'!$F$29,0,10*ROW('Sanitation Data'!F142))="","",OFFSET('Sanitation Data'!$F$29,0,10*ROW('Sanitation Data'!F142)))</f>
        <v/>
      </c>
      <c r="CW148" s="400" t="str">
        <f ca="1">+IF(OFFSET('Sanitation Data'!$F$30,0,10*ROW('Sanitation Data'!F142))="","",OFFSET('Sanitation Data'!$F$30,0,10*ROW('Sanitation Data'!F142)))</f>
        <v/>
      </c>
      <c r="CX148" s="400" t="str">
        <f ca="1">+IF(OFFSET('Sanitation Data'!$F$31,0,10*ROW('Sanitation Data'!F142))="","",OFFSET('Sanitation Data'!$F$31,0,10*ROW('Sanitation Data'!F142)))</f>
        <v/>
      </c>
      <c r="CY148" s="400" t="str">
        <f ca="1">+IF(OFFSET('Sanitation Data'!$F$32,0,10*ROW('Sanitation Data'!F142))="","",OFFSET('Sanitation Data'!$F$32,0,10*ROW('Sanitation Data'!F142)))</f>
        <v/>
      </c>
      <c r="CZ148" s="400" t="str">
        <f ca="1">+IF(OFFSET('Sanitation Data'!$G$28,0,10*ROW('Sanitation Data'!G142))="","",OFFSET('Sanitation Data'!$G$28,0,10*ROW('Sanitation Data'!G142)))</f>
        <v/>
      </c>
      <c r="DA148" s="400" t="str">
        <f ca="1">+IF(OFFSET('Sanitation Data'!$G$29,0,10*ROW('Sanitation Data'!G142))="","",OFFSET('Sanitation Data'!$G$29,0,10*ROW('Sanitation Data'!G142)))</f>
        <v/>
      </c>
      <c r="DB148" s="400" t="str">
        <f ca="1">+IF(OFFSET('Sanitation Data'!$G$30,0,10*ROW('Sanitation Data'!G142))="","",OFFSET('Sanitation Data'!$G$30,0,10*ROW('Sanitation Data'!G142)))</f>
        <v/>
      </c>
      <c r="DC148" s="400" t="str">
        <f ca="1">+IF(OFFSET('Sanitation Data'!$G$31,0,10*ROW('Sanitation Data'!G142))="","",OFFSET('Sanitation Data'!$G$31,0,10*ROW('Sanitation Data'!G142)))</f>
        <v/>
      </c>
      <c r="DD148" s="400" t="str">
        <f ca="1">+IF(OFFSET('Sanitation Data'!$G$32,0,10*ROW('Sanitation Data'!G142))="","",OFFSET('Sanitation Data'!$G$32,0,10*ROW('Sanitation Data'!G142)))</f>
        <v/>
      </c>
      <c r="DE148" s="400" t="str">
        <f ca="1">+IF(OFFSET('Sanitation Data'!$H$28,0,10*ROW('Sanitation Data'!H142))="","",OFFSET('Sanitation Data'!$H$28,0,10*ROW('Sanitation Data'!H142)))</f>
        <v/>
      </c>
      <c r="DF148" s="400" t="str">
        <f ca="1">+IF(OFFSET('Sanitation Data'!$H$29,0,10*ROW('Sanitation Data'!H142))="","",OFFSET('Sanitation Data'!$H$29,0,10*ROW('Sanitation Data'!H142)))</f>
        <v/>
      </c>
      <c r="DG148" s="400" t="str">
        <f ca="1">+IF(OFFSET('Sanitation Data'!$H$30,0,10*ROW('Sanitation Data'!H142))="","",OFFSET('Sanitation Data'!$H$30,0,10*ROW('Sanitation Data'!H142)))</f>
        <v/>
      </c>
      <c r="DH148" s="400" t="str">
        <f ca="1">+IF(OFFSET('Sanitation Data'!$H$31,0,10*ROW('Sanitation Data'!H142))="","",OFFSET('Sanitation Data'!$H$31,0,10*ROW('Sanitation Data'!H142)))</f>
        <v/>
      </c>
      <c r="DI148" s="400" t="str">
        <f ca="1">+IF(OFFSET('Sanitation Data'!$H$32,0,10*ROW('Sanitation Data'!H142))="","",OFFSET('Sanitation Data'!$H$32,0,10*ROW('Sanitation Data'!H142)))</f>
        <v/>
      </c>
      <c r="DJ148" s="400" t="str">
        <f ca="1">+IF(OFFSET('Sanitation Data'!$I$28,0,10*ROW('Sanitation Data'!I142))="","",OFFSET('Sanitation Data'!$I$28,0,10*ROW('Sanitation Data'!I142)))</f>
        <v/>
      </c>
      <c r="DK148" s="400" t="str">
        <f ca="1">+IF(OFFSET('Sanitation Data'!$I$29,0,10*ROW('Sanitation Data'!I142))="","",OFFSET('Sanitation Data'!$I$29,0,10*ROW('Sanitation Data'!I142)))</f>
        <v/>
      </c>
      <c r="DL148" s="400" t="str">
        <f ca="1">+IF(OFFSET('Sanitation Data'!$I$30,0,10*ROW('Sanitation Data'!I142))="","",OFFSET('Sanitation Data'!$I$30,0,10*ROW('Sanitation Data'!I142)))</f>
        <v/>
      </c>
      <c r="DM148" s="400" t="str">
        <f ca="1">+IF(OFFSET('Sanitation Data'!$I$31,0,10*ROW('Sanitation Data'!I142))="","",OFFSET('Sanitation Data'!$I$31,0,10*ROW('Sanitation Data'!I142)))</f>
        <v/>
      </c>
      <c r="DN148" s="400" t="str">
        <f ca="1">+IF(OFFSET('Sanitation Data'!$I$32,0,10*ROW('Sanitation Data'!I142))="","",OFFSET('Sanitation Data'!$I$32,0,10*ROW('Sanitation Data'!I142)))</f>
        <v/>
      </c>
      <c r="DO148" s="400" t="str">
        <f ca="1">+IF(OFFSET('Hygiene Data'!$D$11,0,10*ROW('Hygiene Data'!D142))="","",OFFSET('Hygiene Data'!$D$11,0,10*ROW('Hygiene Data'!D142)))</f>
        <v/>
      </c>
      <c r="DP148" s="400" t="str">
        <f ca="1">+IF(OFFSET('Hygiene Data'!$D$12,0,10*ROW('Hygiene Data'!D142))="","",OFFSET('Hygiene Data'!$D$12,0,10*ROW('Hygiene Data'!D142)))</f>
        <v/>
      </c>
      <c r="DQ148" s="400" t="str">
        <f ca="1">+IF(OFFSET('Hygiene Data'!$D$13,0,10*ROW('Hygiene Data'!D142))="","",OFFSET('Hygiene Data'!$D$13,0,10*ROW('Hygiene Data'!D142)))</f>
        <v/>
      </c>
      <c r="DR148" s="400" t="str">
        <f ca="1">+IF(OFFSET('Hygiene Data'!$E$11,0,10*ROW('Hygiene Data'!E142))="","",OFFSET('Hygiene Data'!$E$11,0,10*ROW('Hygiene Data'!E142)))</f>
        <v/>
      </c>
      <c r="DS148" s="400" t="str">
        <f ca="1">+IF(OFFSET('Hygiene Data'!$E$12,0,10*ROW('Hygiene Data'!E142))="","",OFFSET('Hygiene Data'!$E$12,0,10*ROW('Hygiene Data'!E142)))</f>
        <v/>
      </c>
      <c r="DT148" s="400" t="str">
        <f ca="1">+IF(OFFSET('Hygiene Data'!$E$13,0,10*ROW('Hygiene Data'!E142))="","",OFFSET('Hygiene Data'!$E$13,0,10*ROW('Hygiene Data'!E142)))</f>
        <v/>
      </c>
      <c r="DU148" s="400" t="str">
        <f ca="1">+IF(OFFSET('Hygiene Data'!$F$11,0,10*ROW('Hygiene Data'!F142))="","",OFFSET('Hygiene Data'!$F$11,0,10*ROW('Hygiene Data'!F142)))</f>
        <v/>
      </c>
      <c r="DV148" s="400" t="str">
        <f ca="1">+IF(OFFSET('Hygiene Data'!$F$12,0,10*ROW('Hygiene Data'!F142))="","",OFFSET('Hygiene Data'!$F$12,0,10*ROW('Hygiene Data'!F142)))</f>
        <v/>
      </c>
      <c r="DW148" s="400" t="str">
        <f ca="1">+IF(OFFSET('Hygiene Data'!$F$13,0,10*ROW('Hygiene Data'!F142))="","",OFFSET('Hygiene Data'!$F$13,0,10*ROW('Hygiene Data'!F142)))</f>
        <v/>
      </c>
      <c r="DX148" s="400" t="str">
        <f ca="1">+IF(OFFSET('Hygiene Data'!$G$11,0,10*ROW('Hygiene Data'!G142))="","",OFFSET('Hygiene Data'!$G$11,0,10*ROW('Hygiene Data'!G142)))</f>
        <v/>
      </c>
      <c r="DY148" s="400" t="str">
        <f ca="1">+IF(OFFSET('Hygiene Data'!$G$12,0,10*ROW('Hygiene Data'!G142))="","",OFFSET('Hygiene Data'!$G$12,0,10*ROW('Hygiene Data'!G142)))</f>
        <v/>
      </c>
      <c r="DZ148" s="400" t="str">
        <f ca="1">+IF(OFFSET('Hygiene Data'!$G$13,0,10*ROW('Hygiene Data'!G142))="","",OFFSET('Hygiene Data'!$G$13,0,10*ROW('Hygiene Data'!G142)))</f>
        <v/>
      </c>
      <c r="EA148" s="400" t="str">
        <f ca="1">+IF(OFFSET('Hygiene Data'!$H$11,0,10*ROW('Hygiene Data'!H142))="","",OFFSET('Hygiene Data'!$H$11,0,10*ROW('Hygiene Data'!H142)))</f>
        <v/>
      </c>
      <c r="EB148" s="400" t="str">
        <f ca="1">+IF(OFFSET('Hygiene Data'!$H$12,0,10*ROW('Hygiene Data'!H142))="","",OFFSET('Hygiene Data'!$H$12,0,10*ROW('Hygiene Data'!H142)))</f>
        <v/>
      </c>
      <c r="EC148" s="400" t="str">
        <f ca="1">+IF(OFFSET('Hygiene Data'!$H$13,0,10*ROW('Hygiene Data'!H142))="","",OFFSET('Hygiene Data'!$H$13,0,10*ROW('Hygiene Data'!H142)))</f>
        <v/>
      </c>
      <c r="ED148" s="400" t="str">
        <f ca="1">+IF(OFFSET('Hygiene Data'!$I$11,0,10*ROW('Hygiene Data'!I142))="","",OFFSET('Hygiene Data'!$I$11,0,10*ROW('Hygiene Data'!I142)))</f>
        <v/>
      </c>
      <c r="EE148" s="400" t="str">
        <f ca="1">+IF(OFFSET('Hygiene Data'!$I$12,0,10*ROW('Hygiene Data'!I142))="","",OFFSET('Hygiene Data'!$I$12,0,10*ROW('Hygiene Data'!I142)))</f>
        <v/>
      </c>
      <c r="EF148" s="400" t="str">
        <f ca="1">+IF(OFFSET('Hygiene Data'!$I$13,0,10*ROW('Hygiene Data'!I142))="","",OFFSET('Hygiene Data'!$I$13,0,10*ROW('Hygiene Data'!I142)))</f>
        <v/>
      </c>
    </row>
    <row r="149" spans="1:136" x14ac:dyDescent="0.25">
      <c r="A149" s="509" t="str">
        <f ca="1">+IF(OFFSET('Water Data'!$B$2,0,10*ROW('Water Data'!E143))="","",OFFSET('Water Data'!$B$2,0,10*ROW('Water Data'!E143)))</f>
        <v/>
      </c>
      <c r="B149" s="50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36" t="str">
        <f t="shared" ca="1" si="2"/>
        <v/>
      </c>
      <c r="D149" s="53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3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3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3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3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3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3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3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3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3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3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3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3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3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3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3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3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3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3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3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3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3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3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3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3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3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3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3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3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3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3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3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3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3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3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3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3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3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3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3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3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3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3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3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3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3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3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3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3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1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3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3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3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3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3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3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3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3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3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3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3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3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3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3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3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3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400" t="str">
        <f ca="1">+IF(OFFSET('Water Data'!$D$27,0,10*ROW('Water Data'!D143))="","",OFFSET('Water Data'!$D$27,0,10*ROW('Water Data'!D143)))</f>
        <v/>
      </c>
      <c r="BT149" s="400" t="str">
        <f ca="1">+IF(OFFSET('Water Data'!$D$28,0,10*ROW('Water Data'!D143))="","",OFFSET('Water Data'!$D$28,0,10*ROW('Water Data'!D143)))</f>
        <v/>
      </c>
      <c r="BU149" s="400" t="str">
        <f ca="1">+IF(OFFSET('Water Data'!$D$29,0,10*ROW('Water Data'!D143))="","",OFFSET('Water Data'!$D$29,0,10*ROW('Water Data'!D143)))</f>
        <v/>
      </c>
      <c r="BV149" s="400" t="str">
        <f ca="1">+IF(OFFSET('Water Data'!$E$27,0,10*ROW('Water Data'!E143))="","",OFFSET('Water Data'!$E$27,0,10*ROW('Water Data'!E143)))</f>
        <v/>
      </c>
      <c r="BW149" s="400" t="str">
        <f ca="1">+IF(OFFSET('Water Data'!$E$28,0,10*ROW('Water Data'!E143))="","",OFFSET('Water Data'!$E$28,0,10*ROW('Water Data'!E143)))</f>
        <v/>
      </c>
      <c r="BX149" s="400" t="str">
        <f ca="1">+IF(OFFSET('Water Data'!$E$29,0,10*ROW('Water Data'!E143))="","",OFFSET('Water Data'!$E$29,0,10*ROW('Water Data'!E143)))</f>
        <v/>
      </c>
      <c r="BY149" s="400" t="str">
        <f ca="1">+IF(OFFSET('Water Data'!$F$27,0,10*ROW('Water Data'!F143))="","",OFFSET('Water Data'!$F$27,0,10*ROW('Water Data'!F143)))</f>
        <v/>
      </c>
      <c r="BZ149" s="400" t="str">
        <f ca="1">+IF(OFFSET('Water Data'!$F$28,0,10*ROW('Water Data'!F143))="","",OFFSET('Water Data'!$F$28,0,10*ROW('Water Data'!F143)))</f>
        <v/>
      </c>
      <c r="CA149" s="400" t="str">
        <f ca="1">+IF(OFFSET('Water Data'!$F$29,0,10*ROW('Water Data'!F143))="","",OFFSET('Water Data'!$F$29,0,10*ROW('Water Data'!F143)))</f>
        <v/>
      </c>
      <c r="CB149" s="400" t="str">
        <f ca="1">+IF(OFFSET('Water Data'!$G$27,0,10*ROW('Water Data'!G143))="","",OFFSET('Water Data'!$G$27,0,10*ROW('Water Data'!G143)))</f>
        <v/>
      </c>
      <c r="CC149" s="400" t="str">
        <f ca="1">+IF(OFFSET('Water Data'!$G$28,0,10*ROW('Water Data'!G143))="","",OFFSET('Water Data'!$G$28,0,10*ROW('Water Data'!G143)))</f>
        <v/>
      </c>
      <c r="CD149" s="400" t="str">
        <f ca="1">+IF(OFFSET('Water Data'!$G$29,0,10*ROW('Water Data'!G143))="","",OFFSET('Water Data'!$G$29,0,10*ROW('Water Data'!G143)))</f>
        <v/>
      </c>
      <c r="CE149" s="400" t="str">
        <f ca="1">+IF(OFFSET('Water Data'!$H$27,0,10*ROW('Water Data'!H143))="","",OFFSET('Water Data'!$H$27,0,10*ROW('Water Data'!H143)))</f>
        <v/>
      </c>
      <c r="CF149" s="400" t="str">
        <f ca="1">+IF(OFFSET('Water Data'!$H$28,0,10*ROW('Water Data'!H143))="","",OFFSET('Water Data'!$H$28,0,10*ROW('Water Data'!H143)))</f>
        <v/>
      </c>
      <c r="CG149" s="400" t="str">
        <f ca="1">+IF(OFFSET('Water Data'!$H$29,0,10*ROW('Water Data'!H143))="","",OFFSET('Water Data'!$H$29,0,10*ROW('Water Data'!H143)))</f>
        <v/>
      </c>
      <c r="CH149" s="400" t="str">
        <f ca="1">+IF(OFFSET('Water Data'!$I$27,0,10*ROW('Water Data'!I143))="","",OFFSET('Water Data'!$I$27,0,10*ROW('Water Data'!I143)))</f>
        <v/>
      </c>
      <c r="CI149" s="400" t="str">
        <f ca="1">+IF(OFFSET('Water Data'!$I$28,0,10*ROW('Water Data'!I143))="","",OFFSET('Water Data'!$I$28,0,10*ROW('Water Data'!I143)))</f>
        <v/>
      </c>
      <c r="CJ149" s="400" t="str">
        <f ca="1">+IF(OFFSET('Water Data'!$I$29,0,10*ROW('Water Data'!I143))="","",OFFSET('Water Data'!$I$29,0,10*ROW('Water Data'!I143)))</f>
        <v/>
      </c>
      <c r="CK149" s="400" t="str">
        <f ca="1">+IF(OFFSET('Sanitation Data'!$D$28,0,10*ROW('Sanitation Data'!D143))="","",OFFSET('Sanitation Data'!$D$28,0,10*ROW('Sanitation Data'!D143)))</f>
        <v/>
      </c>
      <c r="CL149" s="400" t="str">
        <f ca="1">+IF(OFFSET('Sanitation Data'!$D$29,0,10*ROW('Sanitation Data'!D143))="","",OFFSET('Sanitation Data'!$D$29,0,10*ROW('Sanitation Data'!D143)))</f>
        <v/>
      </c>
      <c r="CM149" s="400" t="str">
        <f ca="1">+IF(OFFSET('Sanitation Data'!$D$30,0,10*ROW('Sanitation Data'!D143))="","",OFFSET('Sanitation Data'!$D$30,0,10*ROW('Sanitation Data'!D143)))</f>
        <v/>
      </c>
      <c r="CN149" s="400" t="str">
        <f ca="1">+IF(OFFSET('Sanitation Data'!$D$31,0,10*ROW('Sanitation Data'!D143))="","",OFFSET('Sanitation Data'!$D$31,0,10*ROW('Sanitation Data'!D143)))</f>
        <v/>
      </c>
      <c r="CO149" s="400" t="str">
        <f ca="1">+IF(OFFSET('Sanitation Data'!$D$32,0,10*ROW('Sanitation Data'!D143))="","",OFFSET('Sanitation Data'!$D$32,0,10*ROW('Sanitation Data'!D143)))</f>
        <v/>
      </c>
      <c r="CP149" s="400" t="str">
        <f ca="1">+IF(OFFSET('Sanitation Data'!$E$28,0,10*ROW('Sanitation Data'!E143))="","",OFFSET('Sanitation Data'!$E$28,0,10*ROW('Sanitation Data'!E143)))</f>
        <v/>
      </c>
      <c r="CQ149" s="400" t="str">
        <f ca="1">+IF(OFFSET('Sanitation Data'!$E$29,0,10*ROW('Sanitation Data'!E143))="","",OFFSET('Sanitation Data'!$E$29,0,10*ROW('Sanitation Data'!E143)))</f>
        <v/>
      </c>
      <c r="CR149" s="400" t="str">
        <f ca="1">+IF(OFFSET('Sanitation Data'!$E$30,0,10*ROW('Sanitation Data'!E143))="","",OFFSET('Sanitation Data'!$E$30,0,10*ROW('Sanitation Data'!E143)))</f>
        <v/>
      </c>
      <c r="CS149" s="400" t="str">
        <f ca="1">+IF(OFFSET('Sanitation Data'!$E$31,0,10*ROW('Sanitation Data'!E143))="","",OFFSET('Sanitation Data'!$E$31,0,10*ROW('Sanitation Data'!E143)))</f>
        <v/>
      </c>
      <c r="CT149" s="400" t="str">
        <f ca="1">+IF(OFFSET('Sanitation Data'!$E$32,0,10*ROW('Sanitation Data'!E143))="","",OFFSET('Sanitation Data'!$E$32,0,10*ROW('Sanitation Data'!E143)))</f>
        <v/>
      </c>
      <c r="CU149" s="400" t="str">
        <f ca="1">+IF(OFFSET('Sanitation Data'!$F$28,0,10*ROW('Sanitation Data'!F143))="","",OFFSET('Sanitation Data'!$F$28,0,10*ROW('Sanitation Data'!F143)))</f>
        <v/>
      </c>
      <c r="CV149" s="400" t="str">
        <f ca="1">+IF(OFFSET('Sanitation Data'!$F$29,0,10*ROW('Sanitation Data'!F143))="","",OFFSET('Sanitation Data'!$F$29,0,10*ROW('Sanitation Data'!F143)))</f>
        <v/>
      </c>
      <c r="CW149" s="400" t="str">
        <f ca="1">+IF(OFFSET('Sanitation Data'!$F$30,0,10*ROW('Sanitation Data'!F143))="","",OFFSET('Sanitation Data'!$F$30,0,10*ROW('Sanitation Data'!F143)))</f>
        <v/>
      </c>
      <c r="CX149" s="400" t="str">
        <f ca="1">+IF(OFFSET('Sanitation Data'!$F$31,0,10*ROW('Sanitation Data'!F143))="","",OFFSET('Sanitation Data'!$F$31,0,10*ROW('Sanitation Data'!F143)))</f>
        <v/>
      </c>
      <c r="CY149" s="400" t="str">
        <f ca="1">+IF(OFFSET('Sanitation Data'!$F$32,0,10*ROW('Sanitation Data'!F143))="","",OFFSET('Sanitation Data'!$F$32,0,10*ROW('Sanitation Data'!F143)))</f>
        <v/>
      </c>
      <c r="CZ149" s="400" t="str">
        <f ca="1">+IF(OFFSET('Sanitation Data'!$G$28,0,10*ROW('Sanitation Data'!G143))="","",OFFSET('Sanitation Data'!$G$28,0,10*ROW('Sanitation Data'!G143)))</f>
        <v/>
      </c>
      <c r="DA149" s="400" t="str">
        <f ca="1">+IF(OFFSET('Sanitation Data'!$G$29,0,10*ROW('Sanitation Data'!G143))="","",OFFSET('Sanitation Data'!$G$29,0,10*ROW('Sanitation Data'!G143)))</f>
        <v/>
      </c>
      <c r="DB149" s="400" t="str">
        <f ca="1">+IF(OFFSET('Sanitation Data'!$G$30,0,10*ROW('Sanitation Data'!G143))="","",OFFSET('Sanitation Data'!$G$30,0,10*ROW('Sanitation Data'!G143)))</f>
        <v/>
      </c>
      <c r="DC149" s="400" t="str">
        <f ca="1">+IF(OFFSET('Sanitation Data'!$G$31,0,10*ROW('Sanitation Data'!G143))="","",OFFSET('Sanitation Data'!$G$31,0,10*ROW('Sanitation Data'!G143)))</f>
        <v/>
      </c>
      <c r="DD149" s="400" t="str">
        <f ca="1">+IF(OFFSET('Sanitation Data'!$G$32,0,10*ROW('Sanitation Data'!G143))="","",OFFSET('Sanitation Data'!$G$32,0,10*ROW('Sanitation Data'!G143)))</f>
        <v/>
      </c>
      <c r="DE149" s="400" t="str">
        <f ca="1">+IF(OFFSET('Sanitation Data'!$H$28,0,10*ROW('Sanitation Data'!H143))="","",OFFSET('Sanitation Data'!$H$28,0,10*ROW('Sanitation Data'!H143)))</f>
        <v/>
      </c>
      <c r="DF149" s="400" t="str">
        <f ca="1">+IF(OFFSET('Sanitation Data'!$H$29,0,10*ROW('Sanitation Data'!H143))="","",OFFSET('Sanitation Data'!$H$29,0,10*ROW('Sanitation Data'!H143)))</f>
        <v/>
      </c>
      <c r="DG149" s="400" t="str">
        <f ca="1">+IF(OFFSET('Sanitation Data'!$H$30,0,10*ROW('Sanitation Data'!H143))="","",OFFSET('Sanitation Data'!$H$30,0,10*ROW('Sanitation Data'!H143)))</f>
        <v/>
      </c>
      <c r="DH149" s="400" t="str">
        <f ca="1">+IF(OFFSET('Sanitation Data'!$H$31,0,10*ROW('Sanitation Data'!H143))="","",OFFSET('Sanitation Data'!$H$31,0,10*ROW('Sanitation Data'!H143)))</f>
        <v/>
      </c>
      <c r="DI149" s="400" t="str">
        <f ca="1">+IF(OFFSET('Sanitation Data'!$H$32,0,10*ROW('Sanitation Data'!H143))="","",OFFSET('Sanitation Data'!$H$32,0,10*ROW('Sanitation Data'!H143)))</f>
        <v/>
      </c>
      <c r="DJ149" s="400" t="str">
        <f ca="1">+IF(OFFSET('Sanitation Data'!$I$28,0,10*ROW('Sanitation Data'!I143))="","",OFFSET('Sanitation Data'!$I$28,0,10*ROW('Sanitation Data'!I143)))</f>
        <v/>
      </c>
      <c r="DK149" s="400" t="str">
        <f ca="1">+IF(OFFSET('Sanitation Data'!$I$29,0,10*ROW('Sanitation Data'!I143))="","",OFFSET('Sanitation Data'!$I$29,0,10*ROW('Sanitation Data'!I143)))</f>
        <v/>
      </c>
      <c r="DL149" s="400" t="str">
        <f ca="1">+IF(OFFSET('Sanitation Data'!$I$30,0,10*ROW('Sanitation Data'!I143))="","",OFFSET('Sanitation Data'!$I$30,0,10*ROW('Sanitation Data'!I143)))</f>
        <v/>
      </c>
      <c r="DM149" s="400" t="str">
        <f ca="1">+IF(OFFSET('Sanitation Data'!$I$31,0,10*ROW('Sanitation Data'!I143))="","",OFFSET('Sanitation Data'!$I$31,0,10*ROW('Sanitation Data'!I143)))</f>
        <v/>
      </c>
      <c r="DN149" s="400" t="str">
        <f ca="1">+IF(OFFSET('Sanitation Data'!$I$32,0,10*ROW('Sanitation Data'!I143))="","",OFFSET('Sanitation Data'!$I$32,0,10*ROW('Sanitation Data'!I143)))</f>
        <v/>
      </c>
      <c r="DO149" s="400" t="str">
        <f ca="1">+IF(OFFSET('Hygiene Data'!$D$11,0,10*ROW('Hygiene Data'!D143))="","",OFFSET('Hygiene Data'!$D$11,0,10*ROW('Hygiene Data'!D143)))</f>
        <v/>
      </c>
      <c r="DP149" s="400" t="str">
        <f ca="1">+IF(OFFSET('Hygiene Data'!$D$12,0,10*ROW('Hygiene Data'!D143))="","",OFFSET('Hygiene Data'!$D$12,0,10*ROW('Hygiene Data'!D143)))</f>
        <v/>
      </c>
      <c r="DQ149" s="400" t="str">
        <f ca="1">+IF(OFFSET('Hygiene Data'!$D$13,0,10*ROW('Hygiene Data'!D143))="","",OFFSET('Hygiene Data'!$D$13,0,10*ROW('Hygiene Data'!D143)))</f>
        <v/>
      </c>
      <c r="DR149" s="400" t="str">
        <f ca="1">+IF(OFFSET('Hygiene Data'!$E$11,0,10*ROW('Hygiene Data'!E143))="","",OFFSET('Hygiene Data'!$E$11,0,10*ROW('Hygiene Data'!E143)))</f>
        <v/>
      </c>
      <c r="DS149" s="400" t="str">
        <f ca="1">+IF(OFFSET('Hygiene Data'!$E$12,0,10*ROW('Hygiene Data'!E143))="","",OFFSET('Hygiene Data'!$E$12,0,10*ROW('Hygiene Data'!E143)))</f>
        <v/>
      </c>
      <c r="DT149" s="400" t="str">
        <f ca="1">+IF(OFFSET('Hygiene Data'!$E$13,0,10*ROW('Hygiene Data'!E143))="","",OFFSET('Hygiene Data'!$E$13,0,10*ROW('Hygiene Data'!E143)))</f>
        <v/>
      </c>
      <c r="DU149" s="400" t="str">
        <f ca="1">+IF(OFFSET('Hygiene Data'!$F$11,0,10*ROW('Hygiene Data'!F143))="","",OFFSET('Hygiene Data'!$F$11,0,10*ROW('Hygiene Data'!F143)))</f>
        <v/>
      </c>
      <c r="DV149" s="400" t="str">
        <f ca="1">+IF(OFFSET('Hygiene Data'!$F$12,0,10*ROW('Hygiene Data'!F143))="","",OFFSET('Hygiene Data'!$F$12,0,10*ROW('Hygiene Data'!F143)))</f>
        <v/>
      </c>
      <c r="DW149" s="400" t="str">
        <f ca="1">+IF(OFFSET('Hygiene Data'!$F$13,0,10*ROW('Hygiene Data'!F143))="","",OFFSET('Hygiene Data'!$F$13,0,10*ROW('Hygiene Data'!F143)))</f>
        <v/>
      </c>
      <c r="DX149" s="400" t="str">
        <f ca="1">+IF(OFFSET('Hygiene Data'!$G$11,0,10*ROW('Hygiene Data'!G143))="","",OFFSET('Hygiene Data'!$G$11,0,10*ROW('Hygiene Data'!G143)))</f>
        <v/>
      </c>
      <c r="DY149" s="400" t="str">
        <f ca="1">+IF(OFFSET('Hygiene Data'!$G$12,0,10*ROW('Hygiene Data'!G143))="","",OFFSET('Hygiene Data'!$G$12,0,10*ROW('Hygiene Data'!G143)))</f>
        <v/>
      </c>
      <c r="DZ149" s="400" t="str">
        <f ca="1">+IF(OFFSET('Hygiene Data'!$G$13,0,10*ROW('Hygiene Data'!G143))="","",OFFSET('Hygiene Data'!$G$13,0,10*ROW('Hygiene Data'!G143)))</f>
        <v/>
      </c>
      <c r="EA149" s="400" t="str">
        <f ca="1">+IF(OFFSET('Hygiene Data'!$H$11,0,10*ROW('Hygiene Data'!H143))="","",OFFSET('Hygiene Data'!$H$11,0,10*ROW('Hygiene Data'!H143)))</f>
        <v/>
      </c>
      <c r="EB149" s="400" t="str">
        <f ca="1">+IF(OFFSET('Hygiene Data'!$H$12,0,10*ROW('Hygiene Data'!H143))="","",OFFSET('Hygiene Data'!$H$12,0,10*ROW('Hygiene Data'!H143)))</f>
        <v/>
      </c>
      <c r="EC149" s="400" t="str">
        <f ca="1">+IF(OFFSET('Hygiene Data'!$H$13,0,10*ROW('Hygiene Data'!H143))="","",OFFSET('Hygiene Data'!$H$13,0,10*ROW('Hygiene Data'!H143)))</f>
        <v/>
      </c>
      <c r="ED149" s="400" t="str">
        <f ca="1">+IF(OFFSET('Hygiene Data'!$I$11,0,10*ROW('Hygiene Data'!I143))="","",OFFSET('Hygiene Data'!$I$11,0,10*ROW('Hygiene Data'!I143)))</f>
        <v/>
      </c>
      <c r="EE149" s="400" t="str">
        <f ca="1">+IF(OFFSET('Hygiene Data'!$I$12,0,10*ROW('Hygiene Data'!I143))="","",OFFSET('Hygiene Data'!$I$12,0,10*ROW('Hygiene Data'!I143)))</f>
        <v/>
      </c>
      <c r="EF149" s="400" t="str">
        <f ca="1">+IF(OFFSET('Hygiene Data'!$I$13,0,10*ROW('Hygiene Data'!I143))="","",OFFSET('Hygiene Data'!$I$13,0,10*ROW('Hygiene Data'!I143)))</f>
        <v/>
      </c>
    </row>
    <row r="150" spans="1:136" x14ac:dyDescent="0.25">
      <c r="A150" s="509" t="str">
        <f ca="1">+IF(OFFSET('Water Data'!$B$2,0,10*ROW('Water Data'!E144))="","",OFFSET('Water Data'!$B$2,0,10*ROW('Water Data'!E144)))</f>
        <v/>
      </c>
      <c r="B150" s="50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36" t="str">
        <f t="shared" ca="1" si="2"/>
        <v/>
      </c>
      <c r="D150" s="53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3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3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3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3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3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3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3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3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3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3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3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3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3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3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3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3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3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3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3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3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3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3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3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3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3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3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3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3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3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3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3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3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3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3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3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3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3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3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3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3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3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3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3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3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3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3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3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3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1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3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3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3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3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3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3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3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3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3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3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3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3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3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3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3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3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400" t="str">
        <f ca="1">+IF(OFFSET('Water Data'!$D$27,0,10*ROW('Water Data'!D144))="","",OFFSET('Water Data'!$D$27,0,10*ROW('Water Data'!D144)))</f>
        <v/>
      </c>
      <c r="BT150" s="400" t="str">
        <f ca="1">+IF(OFFSET('Water Data'!$D$28,0,10*ROW('Water Data'!D144))="","",OFFSET('Water Data'!$D$28,0,10*ROW('Water Data'!D144)))</f>
        <v/>
      </c>
      <c r="BU150" s="400" t="str">
        <f ca="1">+IF(OFFSET('Water Data'!$D$29,0,10*ROW('Water Data'!D144))="","",OFFSET('Water Data'!$D$29,0,10*ROW('Water Data'!D144)))</f>
        <v/>
      </c>
      <c r="BV150" s="400" t="str">
        <f ca="1">+IF(OFFSET('Water Data'!$E$27,0,10*ROW('Water Data'!E144))="","",OFFSET('Water Data'!$E$27,0,10*ROW('Water Data'!E144)))</f>
        <v/>
      </c>
      <c r="BW150" s="400" t="str">
        <f ca="1">+IF(OFFSET('Water Data'!$E$28,0,10*ROW('Water Data'!E144))="","",OFFSET('Water Data'!$E$28,0,10*ROW('Water Data'!E144)))</f>
        <v/>
      </c>
      <c r="BX150" s="400" t="str">
        <f ca="1">+IF(OFFSET('Water Data'!$E$29,0,10*ROW('Water Data'!E144))="","",OFFSET('Water Data'!$E$29,0,10*ROW('Water Data'!E144)))</f>
        <v/>
      </c>
      <c r="BY150" s="400" t="str">
        <f ca="1">+IF(OFFSET('Water Data'!$F$27,0,10*ROW('Water Data'!F144))="","",OFFSET('Water Data'!$F$27,0,10*ROW('Water Data'!F144)))</f>
        <v/>
      </c>
      <c r="BZ150" s="400" t="str">
        <f ca="1">+IF(OFFSET('Water Data'!$F$28,0,10*ROW('Water Data'!F144))="","",OFFSET('Water Data'!$F$28,0,10*ROW('Water Data'!F144)))</f>
        <v/>
      </c>
      <c r="CA150" s="400" t="str">
        <f ca="1">+IF(OFFSET('Water Data'!$F$29,0,10*ROW('Water Data'!F144))="","",OFFSET('Water Data'!$F$29,0,10*ROW('Water Data'!F144)))</f>
        <v/>
      </c>
      <c r="CB150" s="400" t="str">
        <f ca="1">+IF(OFFSET('Water Data'!$G$27,0,10*ROW('Water Data'!G144))="","",OFFSET('Water Data'!$G$27,0,10*ROW('Water Data'!G144)))</f>
        <v/>
      </c>
      <c r="CC150" s="400" t="str">
        <f ca="1">+IF(OFFSET('Water Data'!$G$28,0,10*ROW('Water Data'!G144))="","",OFFSET('Water Data'!$G$28,0,10*ROW('Water Data'!G144)))</f>
        <v/>
      </c>
      <c r="CD150" s="400" t="str">
        <f ca="1">+IF(OFFSET('Water Data'!$G$29,0,10*ROW('Water Data'!G144))="","",OFFSET('Water Data'!$G$29,0,10*ROW('Water Data'!G144)))</f>
        <v/>
      </c>
      <c r="CE150" s="400" t="str">
        <f ca="1">+IF(OFFSET('Water Data'!$H$27,0,10*ROW('Water Data'!H144))="","",OFFSET('Water Data'!$H$27,0,10*ROW('Water Data'!H144)))</f>
        <v/>
      </c>
      <c r="CF150" s="400" t="str">
        <f ca="1">+IF(OFFSET('Water Data'!$H$28,0,10*ROW('Water Data'!H144))="","",OFFSET('Water Data'!$H$28,0,10*ROW('Water Data'!H144)))</f>
        <v/>
      </c>
      <c r="CG150" s="400" t="str">
        <f ca="1">+IF(OFFSET('Water Data'!$H$29,0,10*ROW('Water Data'!H144))="","",OFFSET('Water Data'!$H$29,0,10*ROW('Water Data'!H144)))</f>
        <v/>
      </c>
      <c r="CH150" s="400" t="str">
        <f ca="1">+IF(OFFSET('Water Data'!$I$27,0,10*ROW('Water Data'!I144))="","",OFFSET('Water Data'!$I$27,0,10*ROW('Water Data'!I144)))</f>
        <v/>
      </c>
      <c r="CI150" s="400" t="str">
        <f ca="1">+IF(OFFSET('Water Data'!$I$28,0,10*ROW('Water Data'!I144))="","",OFFSET('Water Data'!$I$28,0,10*ROW('Water Data'!I144)))</f>
        <v/>
      </c>
      <c r="CJ150" s="400" t="str">
        <f ca="1">+IF(OFFSET('Water Data'!$I$29,0,10*ROW('Water Data'!I144))="","",OFFSET('Water Data'!$I$29,0,10*ROW('Water Data'!I144)))</f>
        <v/>
      </c>
      <c r="CK150" s="400" t="str">
        <f ca="1">+IF(OFFSET('Sanitation Data'!$D$28,0,10*ROW('Sanitation Data'!D144))="","",OFFSET('Sanitation Data'!$D$28,0,10*ROW('Sanitation Data'!D144)))</f>
        <v/>
      </c>
      <c r="CL150" s="400" t="str">
        <f ca="1">+IF(OFFSET('Sanitation Data'!$D$29,0,10*ROW('Sanitation Data'!D144))="","",OFFSET('Sanitation Data'!$D$29,0,10*ROW('Sanitation Data'!D144)))</f>
        <v/>
      </c>
      <c r="CM150" s="400" t="str">
        <f ca="1">+IF(OFFSET('Sanitation Data'!$D$30,0,10*ROW('Sanitation Data'!D144))="","",OFFSET('Sanitation Data'!$D$30,0,10*ROW('Sanitation Data'!D144)))</f>
        <v/>
      </c>
      <c r="CN150" s="400" t="str">
        <f ca="1">+IF(OFFSET('Sanitation Data'!$D$31,0,10*ROW('Sanitation Data'!D144))="","",OFFSET('Sanitation Data'!$D$31,0,10*ROW('Sanitation Data'!D144)))</f>
        <v/>
      </c>
      <c r="CO150" s="400" t="str">
        <f ca="1">+IF(OFFSET('Sanitation Data'!$D$32,0,10*ROW('Sanitation Data'!D144))="","",OFFSET('Sanitation Data'!$D$32,0,10*ROW('Sanitation Data'!D144)))</f>
        <v/>
      </c>
      <c r="CP150" s="400" t="str">
        <f ca="1">+IF(OFFSET('Sanitation Data'!$E$28,0,10*ROW('Sanitation Data'!E144))="","",OFFSET('Sanitation Data'!$E$28,0,10*ROW('Sanitation Data'!E144)))</f>
        <v/>
      </c>
      <c r="CQ150" s="400" t="str">
        <f ca="1">+IF(OFFSET('Sanitation Data'!$E$29,0,10*ROW('Sanitation Data'!E144))="","",OFFSET('Sanitation Data'!$E$29,0,10*ROW('Sanitation Data'!E144)))</f>
        <v/>
      </c>
      <c r="CR150" s="400" t="str">
        <f ca="1">+IF(OFFSET('Sanitation Data'!$E$30,0,10*ROW('Sanitation Data'!E144))="","",OFFSET('Sanitation Data'!$E$30,0,10*ROW('Sanitation Data'!E144)))</f>
        <v/>
      </c>
      <c r="CS150" s="400" t="str">
        <f ca="1">+IF(OFFSET('Sanitation Data'!$E$31,0,10*ROW('Sanitation Data'!E144))="","",OFFSET('Sanitation Data'!$E$31,0,10*ROW('Sanitation Data'!E144)))</f>
        <v/>
      </c>
      <c r="CT150" s="400" t="str">
        <f ca="1">+IF(OFFSET('Sanitation Data'!$E$32,0,10*ROW('Sanitation Data'!E144))="","",OFFSET('Sanitation Data'!$E$32,0,10*ROW('Sanitation Data'!E144)))</f>
        <v/>
      </c>
      <c r="CU150" s="400" t="str">
        <f ca="1">+IF(OFFSET('Sanitation Data'!$F$28,0,10*ROW('Sanitation Data'!F144))="","",OFFSET('Sanitation Data'!$F$28,0,10*ROW('Sanitation Data'!F144)))</f>
        <v/>
      </c>
      <c r="CV150" s="400" t="str">
        <f ca="1">+IF(OFFSET('Sanitation Data'!$F$29,0,10*ROW('Sanitation Data'!F144))="","",OFFSET('Sanitation Data'!$F$29,0,10*ROW('Sanitation Data'!F144)))</f>
        <v/>
      </c>
      <c r="CW150" s="400" t="str">
        <f ca="1">+IF(OFFSET('Sanitation Data'!$F$30,0,10*ROW('Sanitation Data'!F144))="","",OFFSET('Sanitation Data'!$F$30,0,10*ROW('Sanitation Data'!F144)))</f>
        <v/>
      </c>
      <c r="CX150" s="400" t="str">
        <f ca="1">+IF(OFFSET('Sanitation Data'!$F$31,0,10*ROW('Sanitation Data'!F144))="","",OFFSET('Sanitation Data'!$F$31,0,10*ROW('Sanitation Data'!F144)))</f>
        <v/>
      </c>
      <c r="CY150" s="400" t="str">
        <f ca="1">+IF(OFFSET('Sanitation Data'!$F$32,0,10*ROW('Sanitation Data'!F144))="","",OFFSET('Sanitation Data'!$F$32,0,10*ROW('Sanitation Data'!F144)))</f>
        <v/>
      </c>
      <c r="CZ150" s="400" t="str">
        <f ca="1">+IF(OFFSET('Sanitation Data'!$G$28,0,10*ROW('Sanitation Data'!G144))="","",OFFSET('Sanitation Data'!$G$28,0,10*ROW('Sanitation Data'!G144)))</f>
        <v/>
      </c>
      <c r="DA150" s="400" t="str">
        <f ca="1">+IF(OFFSET('Sanitation Data'!$G$29,0,10*ROW('Sanitation Data'!G144))="","",OFFSET('Sanitation Data'!$G$29,0,10*ROW('Sanitation Data'!G144)))</f>
        <v/>
      </c>
      <c r="DB150" s="400" t="str">
        <f ca="1">+IF(OFFSET('Sanitation Data'!$G$30,0,10*ROW('Sanitation Data'!G144))="","",OFFSET('Sanitation Data'!$G$30,0,10*ROW('Sanitation Data'!G144)))</f>
        <v/>
      </c>
      <c r="DC150" s="400" t="str">
        <f ca="1">+IF(OFFSET('Sanitation Data'!$G$31,0,10*ROW('Sanitation Data'!G144))="","",OFFSET('Sanitation Data'!$G$31,0,10*ROW('Sanitation Data'!G144)))</f>
        <v/>
      </c>
      <c r="DD150" s="400" t="str">
        <f ca="1">+IF(OFFSET('Sanitation Data'!$G$32,0,10*ROW('Sanitation Data'!G144))="","",OFFSET('Sanitation Data'!$G$32,0,10*ROW('Sanitation Data'!G144)))</f>
        <v/>
      </c>
      <c r="DE150" s="400" t="str">
        <f ca="1">+IF(OFFSET('Sanitation Data'!$H$28,0,10*ROW('Sanitation Data'!H144))="","",OFFSET('Sanitation Data'!$H$28,0,10*ROW('Sanitation Data'!H144)))</f>
        <v/>
      </c>
      <c r="DF150" s="400" t="str">
        <f ca="1">+IF(OFFSET('Sanitation Data'!$H$29,0,10*ROW('Sanitation Data'!H144))="","",OFFSET('Sanitation Data'!$H$29,0,10*ROW('Sanitation Data'!H144)))</f>
        <v/>
      </c>
      <c r="DG150" s="400" t="str">
        <f ca="1">+IF(OFFSET('Sanitation Data'!$H$30,0,10*ROW('Sanitation Data'!H144))="","",OFFSET('Sanitation Data'!$H$30,0,10*ROW('Sanitation Data'!H144)))</f>
        <v/>
      </c>
      <c r="DH150" s="400" t="str">
        <f ca="1">+IF(OFFSET('Sanitation Data'!$H$31,0,10*ROW('Sanitation Data'!H144))="","",OFFSET('Sanitation Data'!$H$31,0,10*ROW('Sanitation Data'!H144)))</f>
        <v/>
      </c>
      <c r="DI150" s="400" t="str">
        <f ca="1">+IF(OFFSET('Sanitation Data'!$H$32,0,10*ROW('Sanitation Data'!H144))="","",OFFSET('Sanitation Data'!$H$32,0,10*ROW('Sanitation Data'!H144)))</f>
        <v/>
      </c>
      <c r="DJ150" s="400" t="str">
        <f ca="1">+IF(OFFSET('Sanitation Data'!$I$28,0,10*ROW('Sanitation Data'!I144))="","",OFFSET('Sanitation Data'!$I$28,0,10*ROW('Sanitation Data'!I144)))</f>
        <v/>
      </c>
      <c r="DK150" s="400" t="str">
        <f ca="1">+IF(OFFSET('Sanitation Data'!$I$29,0,10*ROW('Sanitation Data'!I144))="","",OFFSET('Sanitation Data'!$I$29,0,10*ROW('Sanitation Data'!I144)))</f>
        <v/>
      </c>
      <c r="DL150" s="400" t="str">
        <f ca="1">+IF(OFFSET('Sanitation Data'!$I$30,0,10*ROW('Sanitation Data'!I144))="","",OFFSET('Sanitation Data'!$I$30,0,10*ROW('Sanitation Data'!I144)))</f>
        <v/>
      </c>
      <c r="DM150" s="400" t="str">
        <f ca="1">+IF(OFFSET('Sanitation Data'!$I$31,0,10*ROW('Sanitation Data'!I144))="","",OFFSET('Sanitation Data'!$I$31,0,10*ROW('Sanitation Data'!I144)))</f>
        <v/>
      </c>
      <c r="DN150" s="400" t="str">
        <f ca="1">+IF(OFFSET('Sanitation Data'!$I$32,0,10*ROW('Sanitation Data'!I144))="","",OFFSET('Sanitation Data'!$I$32,0,10*ROW('Sanitation Data'!I144)))</f>
        <v/>
      </c>
      <c r="DO150" s="400" t="str">
        <f ca="1">+IF(OFFSET('Hygiene Data'!$D$11,0,10*ROW('Hygiene Data'!D144))="","",OFFSET('Hygiene Data'!$D$11,0,10*ROW('Hygiene Data'!D144)))</f>
        <v/>
      </c>
      <c r="DP150" s="400" t="str">
        <f ca="1">+IF(OFFSET('Hygiene Data'!$D$12,0,10*ROW('Hygiene Data'!D144))="","",OFFSET('Hygiene Data'!$D$12,0,10*ROW('Hygiene Data'!D144)))</f>
        <v/>
      </c>
      <c r="DQ150" s="400" t="str">
        <f ca="1">+IF(OFFSET('Hygiene Data'!$D$13,0,10*ROW('Hygiene Data'!D144))="","",OFFSET('Hygiene Data'!$D$13,0,10*ROW('Hygiene Data'!D144)))</f>
        <v/>
      </c>
      <c r="DR150" s="400" t="str">
        <f ca="1">+IF(OFFSET('Hygiene Data'!$E$11,0,10*ROW('Hygiene Data'!E144))="","",OFFSET('Hygiene Data'!$E$11,0,10*ROW('Hygiene Data'!E144)))</f>
        <v/>
      </c>
      <c r="DS150" s="400" t="str">
        <f ca="1">+IF(OFFSET('Hygiene Data'!$E$12,0,10*ROW('Hygiene Data'!E144))="","",OFFSET('Hygiene Data'!$E$12,0,10*ROW('Hygiene Data'!E144)))</f>
        <v/>
      </c>
      <c r="DT150" s="400" t="str">
        <f ca="1">+IF(OFFSET('Hygiene Data'!$E$13,0,10*ROW('Hygiene Data'!E144))="","",OFFSET('Hygiene Data'!$E$13,0,10*ROW('Hygiene Data'!E144)))</f>
        <v/>
      </c>
      <c r="DU150" s="400" t="str">
        <f ca="1">+IF(OFFSET('Hygiene Data'!$F$11,0,10*ROW('Hygiene Data'!F144))="","",OFFSET('Hygiene Data'!$F$11,0,10*ROW('Hygiene Data'!F144)))</f>
        <v/>
      </c>
      <c r="DV150" s="400" t="str">
        <f ca="1">+IF(OFFSET('Hygiene Data'!$F$12,0,10*ROW('Hygiene Data'!F144))="","",OFFSET('Hygiene Data'!$F$12,0,10*ROW('Hygiene Data'!F144)))</f>
        <v/>
      </c>
      <c r="DW150" s="400" t="str">
        <f ca="1">+IF(OFFSET('Hygiene Data'!$F$13,0,10*ROW('Hygiene Data'!F144))="","",OFFSET('Hygiene Data'!$F$13,0,10*ROW('Hygiene Data'!F144)))</f>
        <v/>
      </c>
      <c r="DX150" s="400" t="str">
        <f ca="1">+IF(OFFSET('Hygiene Data'!$G$11,0,10*ROW('Hygiene Data'!G144))="","",OFFSET('Hygiene Data'!$G$11,0,10*ROW('Hygiene Data'!G144)))</f>
        <v/>
      </c>
      <c r="DY150" s="400" t="str">
        <f ca="1">+IF(OFFSET('Hygiene Data'!$G$12,0,10*ROW('Hygiene Data'!G144))="","",OFFSET('Hygiene Data'!$G$12,0,10*ROW('Hygiene Data'!G144)))</f>
        <v/>
      </c>
      <c r="DZ150" s="400" t="str">
        <f ca="1">+IF(OFFSET('Hygiene Data'!$G$13,0,10*ROW('Hygiene Data'!G144))="","",OFFSET('Hygiene Data'!$G$13,0,10*ROW('Hygiene Data'!G144)))</f>
        <v/>
      </c>
      <c r="EA150" s="400" t="str">
        <f ca="1">+IF(OFFSET('Hygiene Data'!$H$11,0,10*ROW('Hygiene Data'!H144))="","",OFFSET('Hygiene Data'!$H$11,0,10*ROW('Hygiene Data'!H144)))</f>
        <v/>
      </c>
      <c r="EB150" s="400" t="str">
        <f ca="1">+IF(OFFSET('Hygiene Data'!$H$12,0,10*ROW('Hygiene Data'!H144))="","",OFFSET('Hygiene Data'!$H$12,0,10*ROW('Hygiene Data'!H144)))</f>
        <v/>
      </c>
      <c r="EC150" s="400" t="str">
        <f ca="1">+IF(OFFSET('Hygiene Data'!$H$13,0,10*ROW('Hygiene Data'!H144))="","",OFFSET('Hygiene Data'!$H$13,0,10*ROW('Hygiene Data'!H144)))</f>
        <v/>
      </c>
      <c r="ED150" s="400" t="str">
        <f ca="1">+IF(OFFSET('Hygiene Data'!$I$11,0,10*ROW('Hygiene Data'!I144))="","",OFFSET('Hygiene Data'!$I$11,0,10*ROW('Hygiene Data'!I144)))</f>
        <v/>
      </c>
      <c r="EE150" s="400" t="str">
        <f ca="1">+IF(OFFSET('Hygiene Data'!$I$12,0,10*ROW('Hygiene Data'!I144))="","",OFFSET('Hygiene Data'!$I$12,0,10*ROW('Hygiene Data'!I144)))</f>
        <v/>
      </c>
      <c r="EF150" s="400" t="str">
        <f ca="1">+IF(OFFSET('Hygiene Data'!$I$13,0,10*ROW('Hygiene Data'!I144))="","",OFFSET('Hygiene Data'!$I$13,0,10*ROW('Hygiene Data'!I144)))</f>
        <v/>
      </c>
    </row>
    <row r="151" spans="1:136" x14ac:dyDescent="0.25">
      <c r="A151" s="509" t="str">
        <f ca="1">+IF(OFFSET('Water Data'!$B$2,0,10*ROW('Water Data'!E145))="","",OFFSET('Water Data'!$B$2,0,10*ROW('Water Data'!E145)))</f>
        <v/>
      </c>
      <c r="B151" s="50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36" t="str">
        <f t="shared" ca="1" si="2"/>
        <v/>
      </c>
      <c r="D151" s="53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3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3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3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3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3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3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3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3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3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3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3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3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3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3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3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3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3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3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3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3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3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3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3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3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3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3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3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3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3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3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3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3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3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3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3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3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3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3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3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3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3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3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3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3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3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3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3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3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1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3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3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3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3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3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3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3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3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3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3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3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3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3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3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3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3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400" t="str">
        <f ca="1">+IF(OFFSET('Water Data'!$D$27,0,10*ROW('Water Data'!D145))="","",OFFSET('Water Data'!$D$27,0,10*ROW('Water Data'!D145)))</f>
        <v/>
      </c>
      <c r="BT151" s="400" t="str">
        <f ca="1">+IF(OFFSET('Water Data'!$D$28,0,10*ROW('Water Data'!D145))="","",OFFSET('Water Data'!$D$28,0,10*ROW('Water Data'!D145)))</f>
        <v/>
      </c>
      <c r="BU151" s="400" t="str">
        <f ca="1">+IF(OFFSET('Water Data'!$D$29,0,10*ROW('Water Data'!D145))="","",OFFSET('Water Data'!$D$29,0,10*ROW('Water Data'!D145)))</f>
        <v/>
      </c>
      <c r="BV151" s="400" t="str">
        <f ca="1">+IF(OFFSET('Water Data'!$E$27,0,10*ROW('Water Data'!E145))="","",OFFSET('Water Data'!$E$27,0,10*ROW('Water Data'!E145)))</f>
        <v/>
      </c>
      <c r="BW151" s="400" t="str">
        <f ca="1">+IF(OFFSET('Water Data'!$E$28,0,10*ROW('Water Data'!E145))="","",OFFSET('Water Data'!$E$28,0,10*ROW('Water Data'!E145)))</f>
        <v/>
      </c>
      <c r="BX151" s="400" t="str">
        <f ca="1">+IF(OFFSET('Water Data'!$E$29,0,10*ROW('Water Data'!E145))="","",OFFSET('Water Data'!$E$29,0,10*ROW('Water Data'!E145)))</f>
        <v/>
      </c>
      <c r="BY151" s="400" t="str">
        <f ca="1">+IF(OFFSET('Water Data'!$F$27,0,10*ROW('Water Data'!F145))="","",OFFSET('Water Data'!$F$27,0,10*ROW('Water Data'!F145)))</f>
        <v/>
      </c>
      <c r="BZ151" s="400" t="str">
        <f ca="1">+IF(OFFSET('Water Data'!$F$28,0,10*ROW('Water Data'!F145))="","",OFFSET('Water Data'!$F$28,0,10*ROW('Water Data'!F145)))</f>
        <v/>
      </c>
      <c r="CA151" s="400" t="str">
        <f ca="1">+IF(OFFSET('Water Data'!$F$29,0,10*ROW('Water Data'!F145))="","",OFFSET('Water Data'!$F$29,0,10*ROW('Water Data'!F145)))</f>
        <v/>
      </c>
      <c r="CB151" s="400" t="str">
        <f ca="1">+IF(OFFSET('Water Data'!$G$27,0,10*ROW('Water Data'!G145))="","",OFFSET('Water Data'!$G$27,0,10*ROW('Water Data'!G145)))</f>
        <v/>
      </c>
      <c r="CC151" s="400" t="str">
        <f ca="1">+IF(OFFSET('Water Data'!$G$28,0,10*ROW('Water Data'!G145))="","",OFFSET('Water Data'!$G$28,0,10*ROW('Water Data'!G145)))</f>
        <v/>
      </c>
      <c r="CD151" s="400" t="str">
        <f ca="1">+IF(OFFSET('Water Data'!$G$29,0,10*ROW('Water Data'!G145))="","",OFFSET('Water Data'!$G$29,0,10*ROW('Water Data'!G145)))</f>
        <v/>
      </c>
      <c r="CE151" s="400" t="str">
        <f ca="1">+IF(OFFSET('Water Data'!$H$27,0,10*ROW('Water Data'!H145))="","",OFFSET('Water Data'!$H$27,0,10*ROW('Water Data'!H145)))</f>
        <v/>
      </c>
      <c r="CF151" s="400" t="str">
        <f ca="1">+IF(OFFSET('Water Data'!$H$28,0,10*ROW('Water Data'!H145))="","",OFFSET('Water Data'!$H$28,0,10*ROW('Water Data'!H145)))</f>
        <v/>
      </c>
      <c r="CG151" s="400" t="str">
        <f ca="1">+IF(OFFSET('Water Data'!$H$29,0,10*ROW('Water Data'!H145))="","",OFFSET('Water Data'!$H$29,0,10*ROW('Water Data'!H145)))</f>
        <v/>
      </c>
      <c r="CH151" s="400" t="str">
        <f ca="1">+IF(OFFSET('Water Data'!$I$27,0,10*ROW('Water Data'!I145))="","",OFFSET('Water Data'!$I$27,0,10*ROW('Water Data'!I145)))</f>
        <v/>
      </c>
      <c r="CI151" s="400" t="str">
        <f ca="1">+IF(OFFSET('Water Data'!$I$28,0,10*ROW('Water Data'!I145))="","",OFFSET('Water Data'!$I$28,0,10*ROW('Water Data'!I145)))</f>
        <v/>
      </c>
      <c r="CJ151" s="400" t="str">
        <f ca="1">+IF(OFFSET('Water Data'!$I$29,0,10*ROW('Water Data'!I145))="","",OFFSET('Water Data'!$I$29,0,10*ROW('Water Data'!I145)))</f>
        <v/>
      </c>
      <c r="CK151" s="400" t="str">
        <f ca="1">+IF(OFFSET('Sanitation Data'!$D$28,0,10*ROW('Sanitation Data'!D145))="","",OFFSET('Sanitation Data'!$D$28,0,10*ROW('Sanitation Data'!D145)))</f>
        <v/>
      </c>
      <c r="CL151" s="400" t="str">
        <f ca="1">+IF(OFFSET('Sanitation Data'!$D$29,0,10*ROW('Sanitation Data'!D145))="","",OFFSET('Sanitation Data'!$D$29,0,10*ROW('Sanitation Data'!D145)))</f>
        <v/>
      </c>
      <c r="CM151" s="400" t="str">
        <f ca="1">+IF(OFFSET('Sanitation Data'!$D$30,0,10*ROW('Sanitation Data'!D145))="","",OFFSET('Sanitation Data'!$D$30,0,10*ROW('Sanitation Data'!D145)))</f>
        <v/>
      </c>
      <c r="CN151" s="400" t="str">
        <f ca="1">+IF(OFFSET('Sanitation Data'!$D$31,0,10*ROW('Sanitation Data'!D145))="","",OFFSET('Sanitation Data'!$D$31,0,10*ROW('Sanitation Data'!D145)))</f>
        <v/>
      </c>
      <c r="CO151" s="400" t="str">
        <f ca="1">+IF(OFFSET('Sanitation Data'!$D$32,0,10*ROW('Sanitation Data'!D145))="","",OFFSET('Sanitation Data'!$D$32,0,10*ROW('Sanitation Data'!D145)))</f>
        <v/>
      </c>
      <c r="CP151" s="400" t="str">
        <f ca="1">+IF(OFFSET('Sanitation Data'!$E$28,0,10*ROW('Sanitation Data'!E145))="","",OFFSET('Sanitation Data'!$E$28,0,10*ROW('Sanitation Data'!E145)))</f>
        <v/>
      </c>
      <c r="CQ151" s="400" t="str">
        <f ca="1">+IF(OFFSET('Sanitation Data'!$E$29,0,10*ROW('Sanitation Data'!E145))="","",OFFSET('Sanitation Data'!$E$29,0,10*ROW('Sanitation Data'!E145)))</f>
        <v/>
      </c>
      <c r="CR151" s="400" t="str">
        <f ca="1">+IF(OFFSET('Sanitation Data'!$E$30,0,10*ROW('Sanitation Data'!E145))="","",OFFSET('Sanitation Data'!$E$30,0,10*ROW('Sanitation Data'!E145)))</f>
        <v/>
      </c>
      <c r="CS151" s="400" t="str">
        <f ca="1">+IF(OFFSET('Sanitation Data'!$E$31,0,10*ROW('Sanitation Data'!E145))="","",OFFSET('Sanitation Data'!$E$31,0,10*ROW('Sanitation Data'!E145)))</f>
        <v/>
      </c>
      <c r="CT151" s="400" t="str">
        <f ca="1">+IF(OFFSET('Sanitation Data'!$E$32,0,10*ROW('Sanitation Data'!E145))="","",OFFSET('Sanitation Data'!$E$32,0,10*ROW('Sanitation Data'!E145)))</f>
        <v/>
      </c>
      <c r="CU151" s="400" t="str">
        <f ca="1">+IF(OFFSET('Sanitation Data'!$F$28,0,10*ROW('Sanitation Data'!F145))="","",OFFSET('Sanitation Data'!$F$28,0,10*ROW('Sanitation Data'!F145)))</f>
        <v/>
      </c>
      <c r="CV151" s="400" t="str">
        <f ca="1">+IF(OFFSET('Sanitation Data'!$F$29,0,10*ROW('Sanitation Data'!F145))="","",OFFSET('Sanitation Data'!$F$29,0,10*ROW('Sanitation Data'!F145)))</f>
        <v/>
      </c>
      <c r="CW151" s="400" t="str">
        <f ca="1">+IF(OFFSET('Sanitation Data'!$F$30,0,10*ROW('Sanitation Data'!F145))="","",OFFSET('Sanitation Data'!$F$30,0,10*ROW('Sanitation Data'!F145)))</f>
        <v/>
      </c>
      <c r="CX151" s="400" t="str">
        <f ca="1">+IF(OFFSET('Sanitation Data'!$F$31,0,10*ROW('Sanitation Data'!F145))="","",OFFSET('Sanitation Data'!$F$31,0,10*ROW('Sanitation Data'!F145)))</f>
        <v/>
      </c>
      <c r="CY151" s="400" t="str">
        <f ca="1">+IF(OFFSET('Sanitation Data'!$F$32,0,10*ROW('Sanitation Data'!F145))="","",OFFSET('Sanitation Data'!$F$32,0,10*ROW('Sanitation Data'!F145)))</f>
        <v/>
      </c>
      <c r="CZ151" s="400" t="str">
        <f ca="1">+IF(OFFSET('Sanitation Data'!$G$28,0,10*ROW('Sanitation Data'!G145))="","",OFFSET('Sanitation Data'!$G$28,0,10*ROW('Sanitation Data'!G145)))</f>
        <v/>
      </c>
      <c r="DA151" s="400" t="str">
        <f ca="1">+IF(OFFSET('Sanitation Data'!$G$29,0,10*ROW('Sanitation Data'!G145))="","",OFFSET('Sanitation Data'!$G$29,0,10*ROW('Sanitation Data'!G145)))</f>
        <v/>
      </c>
      <c r="DB151" s="400" t="str">
        <f ca="1">+IF(OFFSET('Sanitation Data'!$G$30,0,10*ROW('Sanitation Data'!G145))="","",OFFSET('Sanitation Data'!$G$30,0,10*ROW('Sanitation Data'!G145)))</f>
        <v/>
      </c>
      <c r="DC151" s="400" t="str">
        <f ca="1">+IF(OFFSET('Sanitation Data'!$G$31,0,10*ROW('Sanitation Data'!G145))="","",OFFSET('Sanitation Data'!$G$31,0,10*ROW('Sanitation Data'!G145)))</f>
        <v/>
      </c>
      <c r="DD151" s="400" t="str">
        <f ca="1">+IF(OFFSET('Sanitation Data'!$G$32,0,10*ROW('Sanitation Data'!G145))="","",OFFSET('Sanitation Data'!$G$32,0,10*ROW('Sanitation Data'!G145)))</f>
        <v/>
      </c>
      <c r="DE151" s="400" t="str">
        <f ca="1">+IF(OFFSET('Sanitation Data'!$H$28,0,10*ROW('Sanitation Data'!H145))="","",OFFSET('Sanitation Data'!$H$28,0,10*ROW('Sanitation Data'!H145)))</f>
        <v/>
      </c>
      <c r="DF151" s="400" t="str">
        <f ca="1">+IF(OFFSET('Sanitation Data'!$H$29,0,10*ROW('Sanitation Data'!H145))="","",OFFSET('Sanitation Data'!$H$29,0,10*ROW('Sanitation Data'!H145)))</f>
        <v/>
      </c>
      <c r="DG151" s="400" t="str">
        <f ca="1">+IF(OFFSET('Sanitation Data'!$H$30,0,10*ROW('Sanitation Data'!H145))="","",OFFSET('Sanitation Data'!$H$30,0,10*ROW('Sanitation Data'!H145)))</f>
        <v/>
      </c>
      <c r="DH151" s="400" t="str">
        <f ca="1">+IF(OFFSET('Sanitation Data'!$H$31,0,10*ROW('Sanitation Data'!H145))="","",OFFSET('Sanitation Data'!$H$31,0,10*ROW('Sanitation Data'!H145)))</f>
        <v/>
      </c>
      <c r="DI151" s="400" t="str">
        <f ca="1">+IF(OFFSET('Sanitation Data'!$H$32,0,10*ROW('Sanitation Data'!H145))="","",OFFSET('Sanitation Data'!$H$32,0,10*ROW('Sanitation Data'!H145)))</f>
        <v/>
      </c>
      <c r="DJ151" s="400" t="str">
        <f ca="1">+IF(OFFSET('Sanitation Data'!$I$28,0,10*ROW('Sanitation Data'!I145))="","",OFFSET('Sanitation Data'!$I$28,0,10*ROW('Sanitation Data'!I145)))</f>
        <v/>
      </c>
      <c r="DK151" s="400" t="str">
        <f ca="1">+IF(OFFSET('Sanitation Data'!$I$29,0,10*ROW('Sanitation Data'!I145))="","",OFFSET('Sanitation Data'!$I$29,0,10*ROW('Sanitation Data'!I145)))</f>
        <v/>
      </c>
      <c r="DL151" s="400" t="str">
        <f ca="1">+IF(OFFSET('Sanitation Data'!$I$30,0,10*ROW('Sanitation Data'!I145))="","",OFFSET('Sanitation Data'!$I$30,0,10*ROW('Sanitation Data'!I145)))</f>
        <v/>
      </c>
      <c r="DM151" s="400" t="str">
        <f ca="1">+IF(OFFSET('Sanitation Data'!$I$31,0,10*ROW('Sanitation Data'!I145))="","",OFFSET('Sanitation Data'!$I$31,0,10*ROW('Sanitation Data'!I145)))</f>
        <v/>
      </c>
      <c r="DN151" s="400" t="str">
        <f ca="1">+IF(OFFSET('Sanitation Data'!$I$32,0,10*ROW('Sanitation Data'!I145))="","",OFFSET('Sanitation Data'!$I$32,0,10*ROW('Sanitation Data'!I145)))</f>
        <v/>
      </c>
      <c r="DO151" s="400" t="str">
        <f ca="1">+IF(OFFSET('Hygiene Data'!$D$11,0,10*ROW('Hygiene Data'!D145))="","",OFFSET('Hygiene Data'!$D$11,0,10*ROW('Hygiene Data'!D145)))</f>
        <v/>
      </c>
      <c r="DP151" s="400" t="str">
        <f ca="1">+IF(OFFSET('Hygiene Data'!$D$12,0,10*ROW('Hygiene Data'!D145))="","",OFFSET('Hygiene Data'!$D$12,0,10*ROW('Hygiene Data'!D145)))</f>
        <v/>
      </c>
      <c r="DQ151" s="400" t="str">
        <f ca="1">+IF(OFFSET('Hygiene Data'!$D$13,0,10*ROW('Hygiene Data'!D145))="","",OFFSET('Hygiene Data'!$D$13,0,10*ROW('Hygiene Data'!D145)))</f>
        <v/>
      </c>
      <c r="DR151" s="400" t="str">
        <f ca="1">+IF(OFFSET('Hygiene Data'!$E$11,0,10*ROW('Hygiene Data'!E145))="","",OFFSET('Hygiene Data'!$E$11,0,10*ROW('Hygiene Data'!E145)))</f>
        <v/>
      </c>
      <c r="DS151" s="400" t="str">
        <f ca="1">+IF(OFFSET('Hygiene Data'!$E$12,0,10*ROW('Hygiene Data'!E145))="","",OFFSET('Hygiene Data'!$E$12,0,10*ROW('Hygiene Data'!E145)))</f>
        <v/>
      </c>
      <c r="DT151" s="400" t="str">
        <f ca="1">+IF(OFFSET('Hygiene Data'!$E$13,0,10*ROW('Hygiene Data'!E145))="","",OFFSET('Hygiene Data'!$E$13,0,10*ROW('Hygiene Data'!E145)))</f>
        <v/>
      </c>
      <c r="DU151" s="400" t="str">
        <f ca="1">+IF(OFFSET('Hygiene Data'!$F$11,0,10*ROW('Hygiene Data'!F145))="","",OFFSET('Hygiene Data'!$F$11,0,10*ROW('Hygiene Data'!F145)))</f>
        <v/>
      </c>
      <c r="DV151" s="400" t="str">
        <f ca="1">+IF(OFFSET('Hygiene Data'!$F$12,0,10*ROW('Hygiene Data'!F145))="","",OFFSET('Hygiene Data'!$F$12,0,10*ROW('Hygiene Data'!F145)))</f>
        <v/>
      </c>
      <c r="DW151" s="400" t="str">
        <f ca="1">+IF(OFFSET('Hygiene Data'!$F$13,0,10*ROW('Hygiene Data'!F145))="","",OFFSET('Hygiene Data'!$F$13,0,10*ROW('Hygiene Data'!F145)))</f>
        <v/>
      </c>
      <c r="DX151" s="400" t="str">
        <f ca="1">+IF(OFFSET('Hygiene Data'!$G$11,0,10*ROW('Hygiene Data'!G145))="","",OFFSET('Hygiene Data'!$G$11,0,10*ROW('Hygiene Data'!G145)))</f>
        <v/>
      </c>
      <c r="DY151" s="400" t="str">
        <f ca="1">+IF(OFFSET('Hygiene Data'!$G$12,0,10*ROW('Hygiene Data'!G145))="","",OFFSET('Hygiene Data'!$G$12,0,10*ROW('Hygiene Data'!G145)))</f>
        <v/>
      </c>
      <c r="DZ151" s="400" t="str">
        <f ca="1">+IF(OFFSET('Hygiene Data'!$G$13,0,10*ROW('Hygiene Data'!G145))="","",OFFSET('Hygiene Data'!$G$13,0,10*ROW('Hygiene Data'!G145)))</f>
        <v/>
      </c>
      <c r="EA151" s="400" t="str">
        <f ca="1">+IF(OFFSET('Hygiene Data'!$H$11,0,10*ROW('Hygiene Data'!H145))="","",OFFSET('Hygiene Data'!$H$11,0,10*ROW('Hygiene Data'!H145)))</f>
        <v/>
      </c>
      <c r="EB151" s="400" t="str">
        <f ca="1">+IF(OFFSET('Hygiene Data'!$H$12,0,10*ROW('Hygiene Data'!H145))="","",OFFSET('Hygiene Data'!$H$12,0,10*ROW('Hygiene Data'!H145)))</f>
        <v/>
      </c>
      <c r="EC151" s="400" t="str">
        <f ca="1">+IF(OFFSET('Hygiene Data'!$H$13,0,10*ROW('Hygiene Data'!H145))="","",OFFSET('Hygiene Data'!$H$13,0,10*ROW('Hygiene Data'!H145)))</f>
        <v/>
      </c>
      <c r="ED151" s="400" t="str">
        <f ca="1">+IF(OFFSET('Hygiene Data'!$I$11,0,10*ROW('Hygiene Data'!I145))="","",OFFSET('Hygiene Data'!$I$11,0,10*ROW('Hygiene Data'!I145)))</f>
        <v/>
      </c>
      <c r="EE151" s="400" t="str">
        <f ca="1">+IF(OFFSET('Hygiene Data'!$I$12,0,10*ROW('Hygiene Data'!I145))="","",OFFSET('Hygiene Data'!$I$12,0,10*ROW('Hygiene Data'!I145)))</f>
        <v/>
      </c>
      <c r="EF151" s="400" t="str">
        <f ca="1">+IF(OFFSET('Hygiene Data'!$I$13,0,10*ROW('Hygiene Data'!I145))="","",OFFSET('Hygiene Data'!$I$13,0,10*ROW('Hygiene Data'!I145)))</f>
        <v/>
      </c>
    </row>
    <row r="152" spans="1:136" x14ac:dyDescent="0.25">
      <c r="A152" s="509" t="str">
        <f ca="1">+IF(OFFSET('Water Data'!$B$2,0,10*ROW('Water Data'!E146))="","",OFFSET('Water Data'!$B$2,0,10*ROW('Water Data'!E146)))</f>
        <v/>
      </c>
      <c r="B152" s="50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36" t="str">
        <f t="shared" ca="1" si="2"/>
        <v/>
      </c>
      <c r="D152" s="53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3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3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3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3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3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3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3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3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3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3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3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3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3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3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3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3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3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3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3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3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3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3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3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3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3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3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3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3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3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3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3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3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3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3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3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3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3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3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3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3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3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3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3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3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3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3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3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3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1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3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3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3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3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3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3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3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3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3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3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3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3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3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3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3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3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400" t="str">
        <f ca="1">+IF(OFFSET('Water Data'!$D$27,0,10*ROW('Water Data'!D146))="","",OFFSET('Water Data'!$D$27,0,10*ROW('Water Data'!D146)))</f>
        <v/>
      </c>
      <c r="BT152" s="400" t="str">
        <f ca="1">+IF(OFFSET('Water Data'!$D$28,0,10*ROW('Water Data'!D146))="","",OFFSET('Water Data'!$D$28,0,10*ROW('Water Data'!D146)))</f>
        <v/>
      </c>
      <c r="BU152" s="400" t="str">
        <f ca="1">+IF(OFFSET('Water Data'!$D$29,0,10*ROW('Water Data'!D146))="","",OFFSET('Water Data'!$D$29,0,10*ROW('Water Data'!D146)))</f>
        <v/>
      </c>
      <c r="BV152" s="400" t="str">
        <f ca="1">+IF(OFFSET('Water Data'!$E$27,0,10*ROW('Water Data'!E146))="","",OFFSET('Water Data'!$E$27,0,10*ROW('Water Data'!E146)))</f>
        <v/>
      </c>
      <c r="BW152" s="400" t="str">
        <f ca="1">+IF(OFFSET('Water Data'!$E$28,0,10*ROW('Water Data'!E146))="","",OFFSET('Water Data'!$E$28,0,10*ROW('Water Data'!E146)))</f>
        <v/>
      </c>
      <c r="BX152" s="400" t="str">
        <f ca="1">+IF(OFFSET('Water Data'!$E$29,0,10*ROW('Water Data'!E146))="","",OFFSET('Water Data'!$E$29,0,10*ROW('Water Data'!E146)))</f>
        <v/>
      </c>
      <c r="BY152" s="400" t="str">
        <f ca="1">+IF(OFFSET('Water Data'!$F$27,0,10*ROW('Water Data'!F146))="","",OFFSET('Water Data'!$F$27,0,10*ROW('Water Data'!F146)))</f>
        <v/>
      </c>
      <c r="BZ152" s="400" t="str">
        <f ca="1">+IF(OFFSET('Water Data'!$F$28,0,10*ROW('Water Data'!F146))="","",OFFSET('Water Data'!$F$28,0,10*ROW('Water Data'!F146)))</f>
        <v/>
      </c>
      <c r="CA152" s="400" t="str">
        <f ca="1">+IF(OFFSET('Water Data'!$F$29,0,10*ROW('Water Data'!F146))="","",OFFSET('Water Data'!$F$29,0,10*ROW('Water Data'!F146)))</f>
        <v/>
      </c>
      <c r="CB152" s="400" t="str">
        <f ca="1">+IF(OFFSET('Water Data'!$G$27,0,10*ROW('Water Data'!G146))="","",OFFSET('Water Data'!$G$27,0,10*ROW('Water Data'!G146)))</f>
        <v/>
      </c>
      <c r="CC152" s="400" t="str">
        <f ca="1">+IF(OFFSET('Water Data'!$G$28,0,10*ROW('Water Data'!G146))="","",OFFSET('Water Data'!$G$28,0,10*ROW('Water Data'!G146)))</f>
        <v/>
      </c>
      <c r="CD152" s="400" t="str">
        <f ca="1">+IF(OFFSET('Water Data'!$G$29,0,10*ROW('Water Data'!G146))="","",OFFSET('Water Data'!$G$29,0,10*ROW('Water Data'!G146)))</f>
        <v/>
      </c>
      <c r="CE152" s="400" t="str">
        <f ca="1">+IF(OFFSET('Water Data'!$H$27,0,10*ROW('Water Data'!H146))="","",OFFSET('Water Data'!$H$27,0,10*ROW('Water Data'!H146)))</f>
        <v/>
      </c>
      <c r="CF152" s="400" t="str">
        <f ca="1">+IF(OFFSET('Water Data'!$H$28,0,10*ROW('Water Data'!H146))="","",OFFSET('Water Data'!$H$28,0,10*ROW('Water Data'!H146)))</f>
        <v/>
      </c>
      <c r="CG152" s="400" t="str">
        <f ca="1">+IF(OFFSET('Water Data'!$H$29,0,10*ROW('Water Data'!H146))="","",OFFSET('Water Data'!$H$29,0,10*ROW('Water Data'!H146)))</f>
        <v/>
      </c>
      <c r="CH152" s="400" t="str">
        <f ca="1">+IF(OFFSET('Water Data'!$I$27,0,10*ROW('Water Data'!I146))="","",OFFSET('Water Data'!$I$27,0,10*ROW('Water Data'!I146)))</f>
        <v/>
      </c>
      <c r="CI152" s="400" t="str">
        <f ca="1">+IF(OFFSET('Water Data'!$I$28,0,10*ROW('Water Data'!I146))="","",OFFSET('Water Data'!$I$28,0,10*ROW('Water Data'!I146)))</f>
        <v/>
      </c>
      <c r="CJ152" s="400" t="str">
        <f ca="1">+IF(OFFSET('Water Data'!$I$29,0,10*ROW('Water Data'!I146))="","",OFFSET('Water Data'!$I$29,0,10*ROW('Water Data'!I146)))</f>
        <v/>
      </c>
      <c r="CK152" s="400" t="str">
        <f ca="1">+IF(OFFSET('Sanitation Data'!$D$28,0,10*ROW('Sanitation Data'!D146))="","",OFFSET('Sanitation Data'!$D$28,0,10*ROW('Sanitation Data'!D146)))</f>
        <v/>
      </c>
      <c r="CL152" s="400" t="str">
        <f ca="1">+IF(OFFSET('Sanitation Data'!$D$29,0,10*ROW('Sanitation Data'!D146))="","",OFFSET('Sanitation Data'!$D$29,0,10*ROW('Sanitation Data'!D146)))</f>
        <v/>
      </c>
      <c r="CM152" s="400" t="str">
        <f ca="1">+IF(OFFSET('Sanitation Data'!$D$30,0,10*ROW('Sanitation Data'!D146))="","",OFFSET('Sanitation Data'!$D$30,0,10*ROW('Sanitation Data'!D146)))</f>
        <v/>
      </c>
      <c r="CN152" s="400" t="str">
        <f ca="1">+IF(OFFSET('Sanitation Data'!$D$31,0,10*ROW('Sanitation Data'!D146))="","",OFFSET('Sanitation Data'!$D$31,0,10*ROW('Sanitation Data'!D146)))</f>
        <v/>
      </c>
      <c r="CO152" s="400" t="str">
        <f ca="1">+IF(OFFSET('Sanitation Data'!$D$32,0,10*ROW('Sanitation Data'!D146))="","",OFFSET('Sanitation Data'!$D$32,0,10*ROW('Sanitation Data'!D146)))</f>
        <v/>
      </c>
      <c r="CP152" s="400" t="str">
        <f ca="1">+IF(OFFSET('Sanitation Data'!$E$28,0,10*ROW('Sanitation Data'!E146))="","",OFFSET('Sanitation Data'!$E$28,0,10*ROW('Sanitation Data'!E146)))</f>
        <v/>
      </c>
      <c r="CQ152" s="400" t="str">
        <f ca="1">+IF(OFFSET('Sanitation Data'!$E$29,0,10*ROW('Sanitation Data'!E146))="","",OFFSET('Sanitation Data'!$E$29,0,10*ROW('Sanitation Data'!E146)))</f>
        <v/>
      </c>
      <c r="CR152" s="400" t="str">
        <f ca="1">+IF(OFFSET('Sanitation Data'!$E$30,0,10*ROW('Sanitation Data'!E146))="","",OFFSET('Sanitation Data'!$E$30,0,10*ROW('Sanitation Data'!E146)))</f>
        <v/>
      </c>
      <c r="CS152" s="400" t="str">
        <f ca="1">+IF(OFFSET('Sanitation Data'!$E$31,0,10*ROW('Sanitation Data'!E146))="","",OFFSET('Sanitation Data'!$E$31,0,10*ROW('Sanitation Data'!E146)))</f>
        <v/>
      </c>
      <c r="CT152" s="400" t="str">
        <f ca="1">+IF(OFFSET('Sanitation Data'!$E$32,0,10*ROW('Sanitation Data'!E146))="","",OFFSET('Sanitation Data'!$E$32,0,10*ROW('Sanitation Data'!E146)))</f>
        <v/>
      </c>
      <c r="CU152" s="400" t="str">
        <f ca="1">+IF(OFFSET('Sanitation Data'!$F$28,0,10*ROW('Sanitation Data'!F146))="","",OFFSET('Sanitation Data'!$F$28,0,10*ROW('Sanitation Data'!F146)))</f>
        <v/>
      </c>
      <c r="CV152" s="400" t="str">
        <f ca="1">+IF(OFFSET('Sanitation Data'!$F$29,0,10*ROW('Sanitation Data'!F146))="","",OFFSET('Sanitation Data'!$F$29,0,10*ROW('Sanitation Data'!F146)))</f>
        <v/>
      </c>
      <c r="CW152" s="400" t="str">
        <f ca="1">+IF(OFFSET('Sanitation Data'!$F$30,0,10*ROW('Sanitation Data'!F146))="","",OFFSET('Sanitation Data'!$F$30,0,10*ROW('Sanitation Data'!F146)))</f>
        <v/>
      </c>
      <c r="CX152" s="400" t="str">
        <f ca="1">+IF(OFFSET('Sanitation Data'!$F$31,0,10*ROW('Sanitation Data'!F146))="","",OFFSET('Sanitation Data'!$F$31,0,10*ROW('Sanitation Data'!F146)))</f>
        <v/>
      </c>
      <c r="CY152" s="400" t="str">
        <f ca="1">+IF(OFFSET('Sanitation Data'!$F$32,0,10*ROW('Sanitation Data'!F146))="","",OFFSET('Sanitation Data'!$F$32,0,10*ROW('Sanitation Data'!F146)))</f>
        <v/>
      </c>
      <c r="CZ152" s="400" t="str">
        <f ca="1">+IF(OFFSET('Sanitation Data'!$G$28,0,10*ROW('Sanitation Data'!G146))="","",OFFSET('Sanitation Data'!$G$28,0,10*ROW('Sanitation Data'!G146)))</f>
        <v/>
      </c>
      <c r="DA152" s="400" t="str">
        <f ca="1">+IF(OFFSET('Sanitation Data'!$G$29,0,10*ROW('Sanitation Data'!G146))="","",OFFSET('Sanitation Data'!$G$29,0,10*ROW('Sanitation Data'!G146)))</f>
        <v/>
      </c>
      <c r="DB152" s="400" t="str">
        <f ca="1">+IF(OFFSET('Sanitation Data'!$G$30,0,10*ROW('Sanitation Data'!G146))="","",OFFSET('Sanitation Data'!$G$30,0,10*ROW('Sanitation Data'!G146)))</f>
        <v/>
      </c>
      <c r="DC152" s="400" t="str">
        <f ca="1">+IF(OFFSET('Sanitation Data'!$G$31,0,10*ROW('Sanitation Data'!G146))="","",OFFSET('Sanitation Data'!$G$31,0,10*ROW('Sanitation Data'!G146)))</f>
        <v/>
      </c>
      <c r="DD152" s="400" t="str">
        <f ca="1">+IF(OFFSET('Sanitation Data'!$G$32,0,10*ROW('Sanitation Data'!G146))="","",OFFSET('Sanitation Data'!$G$32,0,10*ROW('Sanitation Data'!G146)))</f>
        <v/>
      </c>
      <c r="DE152" s="400" t="str">
        <f ca="1">+IF(OFFSET('Sanitation Data'!$H$28,0,10*ROW('Sanitation Data'!H146))="","",OFFSET('Sanitation Data'!$H$28,0,10*ROW('Sanitation Data'!H146)))</f>
        <v/>
      </c>
      <c r="DF152" s="400" t="str">
        <f ca="1">+IF(OFFSET('Sanitation Data'!$H$29,0,10*ROW('Sanitation Data'!H146))="","",OFFSET('Sanitation Data'!$H$29,0,10*ROW('Sanitation Data'!H146)))</f>
        <v/>
      </c>
      <c r="DG152" s="400" t="str">
        <f ca="1">+IF(OFFSET('Sanitation Data'!$H$30,0,10*ROW('Sanitation Data'!H146))="","",OFFSET('Sanitation Data'!$H$30,0,10*ROW('Sanitation Data'!H146)))</f>
        <v/>
      </c>
      <c r="DH152" s="400" t="str">
        <f ca="1">+IF(OFFSET('Sanitation Data'!$H$31,0,10*ROW('Sanitation Data'!H146))="","",OFFSET('Sanitation Data'!$H$31,0,10*ROW('Sanitation Data'!H146)))</f>
        <v/>
      </c>
      <c r="DI152" s="400" t="str">
        <f ca="1">+IF(OFFSET('Sanitation Data'!$H$32,0,10*ROW('Sanitation Data'!H146))="","",OFFSET('Sanitation Data'!$H$32,0,10*ROW('Sanitation Data'!H146)))</f>
        <v/>
      </c>
      <c r="DJ152" s="400" t="str">
        <f ca="1">+IF(OFFSET('Sanitation Data'!$I$28,0,10*ROW('Sanitation Data'!I146))="","",OFFSET('Sanitation Data'!$I$28,0,10*ROW('Sanitation Data'!I146)))</f>
        <v/>
      </c>
      <c r="DK152" s="400" t="str">
        <f ca="1">+IF(OFFSET('Sanitation Data'!$I$29,0,10*ROW('Sanitation Data'!I146))="","",OFFSET('Sanitation Data'!$I$29,0,10*ROW('Sanitation Data'!I146)))</f>
        <v/>
      </c>
      <c r="DL152" s="400" t="str">
        <f ca="1">+IF(OFFSET('Sanitation Data'!$I$30,0,10*ROW('Sanitation Data'!I146))="","",OFFSET('Sanitation Data'!$I$30,0,10*ROW('Sanitation Data'!I146)))</f>
        <v/>
      </c>
      <c r="DM152" s="400" t="str">
        <f ca="1">+IF(OFFSET('Sanitation Data'!$I$31,0,10*ROW('Sanitation Data'!I146))="","",OFFSET('Sanitation Data'!$I$31,0,10*ROW('Sanitation Data'!I146)))</f>
        <v/>
      </c>
      <c r="DN152" s="400" t="str">
        <f ca="1">+IF(OFFSET('Sanitation Data'!$I$32,0,10*ROW('Sanitation Data'!I146))="","",OFFSET('Sanitation Data'!$I$32,0,10*ROW('Sanitation Data'!I146)))</f>
        <v/>
      </c>
      <c r="DO152" s="400" t="str">
        <f ca="1">+IF(OFFSET('Hygiene Data'!$D$11,0,10*ROW('Hygiene Data'!D146))="","",OFFSET('Hygiene Data'!$D$11,0,10*ROW('Hygiene Data'!D146)))</f>
        <v/>
      </c>
      <c r="DP152" s="400" t="str">
        <f ca="1">+IF(OFFSET('Hygiene Data'!$D$12,0,10*ROW('Hygiene Data'!D146))="","",OFFSET('Hygiene Data'!$D$12,0,10*ROW('Hygiene Data'!D146)))</f>
        <v/>
      </c>
      <c r="DQ152" s="400" t="str">
        <f ca="1">+IF(OFFSET('Hygiene Data'!$D$13,0,10*ROW('Hygiene Data'!D146))="","",OFFSET('Hygiene Data'!$D$13,0,10*ROW('Hygiene Data'!D146)))</f>
        <v/>
      </c>
      <c r="DR152" s="400" t="str">
        <f ca="1">+IF(OFFSET('Hygiene Data'!$E$11,0,10*ROW('Hygiene Data'!E146))="","",OFFSET('Hygiene Data'!$E$11,0,10*ROW('Hygiene Data'!E146)))</f>
        <v/>
      </c>
      <c r="DS152" s="400" t="str">
        <f ca="1">+IF(OFFSET('Hygiene Data'!$E$12,0,10*ROW('Hygiene Data'!E146))="","",OFFSET('Hygiene Data'!$E$12,0,10*ROW('Hygiene Data'!E146)))</f>
        <v/>
      </c>
      <c r="DT152" s="400" t="str">
        <f ca="1">+IF(OFFSET('Hygiene Data'!$E$13,0,10*ROW('Hygiene Data'!E146))="","",OFFSET('Hygiene Data'!$E$13,0,10*ROW('Hygiene Data'!E146)))</f>
        <v/>
      </c>
      <c r="DU152" s="400" t="str">
        <f ca="1">+IF(OFFSET('Hygiene Data'!$F$11,0,10*ROW('Hygiene Data'!F146))="","",OFFSET('Hygiene Data'!$F$11,0,10*ROW('Hygiene Data'!F146)))</f>
        <v/>
      </c>
      <c r="DV152" s="400" t="str">
        <f ca="1">+IF(OFFSET('Hygiene Data'!$F$12,0,10*ROW('Hygiene Data'!F146))="","",OFFSET('Hygiene Data'!$F$12,0,10*ROW('Hygiene Data'!F146)))</f>
        <v/>
      </c>
      <c r="DW152" s="400" t="str">
        <f ca="1">+IF(OFFSET('Hygiene Data'!$F$13,0,10*ROW('Hygiene Data'!F146))="","",OFFSET('Hygiene Data'!$F$13,0,10*ROW('Hygiene Data'!F146)))</f>
        <v/>
      </c>
      <c r="DX152" s="400" t="str">
        <f ca="1">+IF(OFFSET('Hygiene Data'!$G$11,0,10*ROW('Hygiene Data'!G146))="","",OFFSET('Hygiene Data'!$G$11,0,10*ROW('Hygiene Data'!G146)))</f>
        <v/>
      </c>
      <c r="DY152" s="400" t="str">
        <f ca="1">+IF(OFFSET('Hygiene Data'!$G$12,0,10*ROW('Hygiene Data'!G146))="","",OFFSET('Hygiene Data'!$G$12,0,10*ROW('Hygiene Data'!G146)))</f>
        <v/>
      </c>
      <c r="DZ152" s="400" t="str">
        <f ca="1">+IF(OFFSET('Hygiene Data'!$G$13,0,10*ROW('Hygiene Data'!G146))="","",OFFSET('Hygiene Data'!$G$13,0,10*ROW('Hygiene Data'!G146)))</f>
        <v/>
      </c>
      <c r="EA152" s="400" t="str">
        <f ca="1">+IF(OFFSET('Hygiene Data'!$H$11,0,10*ROW('Hygiene Data'!H146))="","",OFFSET('Hygiene Data'!$H$11,0,10*ROW('Hygiene Data'!H146)))</f>
        <v/>
      </c>
      <c r="EB152" s="400" t="str">
        <f ca="1">+IF(OFFSET('Hygiene Data'!$H$12,0,10*ROW('Hygiene Data'!H146))="","",OFFSET('Hygiene Data'!$H$12,0,10*ROW('Hygiene Data'!H146)))</f>
        <v/>
      </c>
      <c r="EC152" s="400" t="str">
        <f ca="1">+IF(OFFSET('Hygiene Data'!$H$13,0,10*ROW('Hygiene Data'!H146))="","",OFFSET('Hygiene Data'!$H$13,0,10*ROW('Hygiene Data'!H146)))</f>
        <v/>
      </c>
      <c r="ED152" s="400" t="str">
        <f ca="1">+IF(OFFSET('Hygiene Data'!$I$11,0,10*ROW('Hygiene Data'!I146))="","",OFFSET('Hygiene Data'!$I$11,0,10*ROW('Hygiene Data'!I146)))</f>
        <v/>
      </c>
      <c r="EE152" s="400" t="str">
        <f ca="1">+IF(OFFSET('Hygiene Data'!$I$12,0,10*ROW('Hygiene Data'!I146))="","",OFFSET('Hygiene Data'!$I$12,0,10*ROW('Hygiene Data'!I146)))</f>
        <v/>
      </c>
      <c r="EF152" s="400" t="str">
        <f ca="1">+IF(OFFSET('Hygiene Data'!$I$13,0,10*ROW('Hygiene Data'!I146))="","",OFFSET('Hygiene Data'!$I$13,0,10*ROW('Hygiene Data'!I146)))</f>
        <v/>
      </c>
    </row>
    <row r="153" spans="1:136" x14ac:dyDescent="0.25">
      <c r="A153" s="509" t="str">
        <f ca="1">+IF(OFFSET('Water Data'!$B$2,0,10*ROW('Water Data'!E147))="","",OFFSET('Water Data'!$B$2,0,10*ROW('Water Data'!E147)))</f>
        <v/>
      </c>
      <c r="B153" s="50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36" t="str">
        <f t="shared" ca="1" si="2"/>
        <v/>
      </c>
      <c r="D153" s="53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3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3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3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3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3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3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3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3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3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3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3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3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3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3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3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3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3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3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3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3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3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3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3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3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3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3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3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3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3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3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3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3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3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3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3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3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3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3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3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3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3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3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3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3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3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3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3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3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1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3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3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3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3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3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3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3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3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3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3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3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3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3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3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3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3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400" t="str">
        <f ca="1">+IF(OFFSET('Water Data'!$D$27,0,10*ROW('Water Data'!D147))="","",OFFSET('Water Data'!$D$27,0,10*ROW('Water Data'!D147)))</f>
        <v/>
      </c>
      <c r="BT153" s="400" t="str">
        <f ca="1">+IF(OFFSET('Water Data'!$D$28,0,10*ROW('Water Data'!D147))="","",OFFSET('Water Data'!$D$28,0,10*ROW('Water Data'!D147)))</f>
        <v/>
      </c>
      <c r="BU153" s="400" t="str">
        <f ca="1">+IF(OFFSET('Water Data'!$D$29,0,10*ROW('Water Data'!D147))="","",OFFSET('Water Data'!$D$29,0,10*ROW('Water Data'!D147)))</f>
        <v/>
      </c>
      <c r="BV153" s="400" t="str">
        <f ca="1">+IF(OFFSET('Water Data'!$E$27,0,10*ROW('Water Data'!E147))="","",OFFSET('Water Data'!$E$27,0,10*ROW('Water Data'!E147)))</f>
        <v/>
      </c>
      <c r="BW153" s="400" t="str">
        <f ca="1">+IF(OFFSET('Water Data'!$E$28,0,10*ROW('Water Data'!E147))="","",OFFSET('Water Data'!$E$28,0,10*ROW('Water Data'!E147)))</f>
        <v/>
      </c>
      <c r="BX153" s="400" t="str">
        <f ca="1">+IF(OFFSET('Water Data'!$E$29,0,10*ROW('Water Data'!E147))="","",OFFSET('Water Data'!$E$29,0,10*ROW('Water Data'!E147)))</f>
        <v/>
      </c>
      <c r="BY153" s="400" t="str">
        <f ca="1">+IF(OFFSET('Water Data'!$F$27,0,10*ROW('Water Data'!F147))="","",OFFSET('Water Data'!$F$27,0,10*ROW('Water Data'!F147)))</f>
        <v/>
      </c>
      <c r="BZ153" s="400" t="str">
        <f ca="1">+IF(OFFSET('Water Data'!$F$28,0,10*ROW('Water Data'!F147))="","",OFFSET('Water Data'!$F$28,0,10*ROW('Water Data'!F147)))</f>
        <v/>
      </c>
      <c r="CA153" s="400" t="str">
        <f ca="1">+IF(OFFSET('Water Data'!$F$29,0,10*ROW('Water Data'!F147))="","",OFFSET('Water Data'!$F$29,0,10*ROW('Water Data'!F147)))</f>
        <v/>
      </c>
      <c r="CB153" s="400" t="str">
        <f ca="1">+IF(OFFSET('Water Data'!$G$27,0,10*ROW('Water Data'!G147))="","",OFFSET('Water Data'!$G$27,0,10*ROW('Water Data'!G147)))</f>
        <v/>
      </c>
      <c r="CC153" s="400" t="str">
        <f ca="1">+IF(OFFSET('Water Data'!$G$28,0,10*ROW('Water Data'!G147))="","",OFFSET('Water Data'!$G$28,0,10*ROW('Water Data'!G147)))</f>
        <v/>
      </c>
      <c r="CD153" s="400" t="str">
        <f ca="1">+IF(OFFSET('Water Data'!$G$29,0,10*ROW('Water Data'!G147))="","",OFFSET('Water Data'!$G$29,0,10*ROW('Water Data'!G147)))</f>
        <v/>
      </c>
      <c r="CE153" s="400" t="str">
        <f ca="1">+IF(OFFSET('Water Data'!$H$27,0,10*ROW('Water Data'!H147))="","",OFFSET('Water Data'!$H$27,0,10*ROW('Water Data'!H147)))</f>
        <v/>
      </c>
      <c r="CF153" s="400" t="str">
        <f ca="1">+IF(OFFSET('Water Data'!$H$28,0,10*ROW('Water Data'!H147))="","",OFFSET('Water Data'!$H$28,0,10*ROW('Water Data'!H147)))</f>
        <v/>
      </c>
      <c r="CG153" s="400" t="str">
        <f ca="1">+IF(OFFSET('Water Data'!$H$29,0,10*ROW('Water Data'!H147))="","",OFFSET('Water Data'!$H$29,0,10*ROW('Water Data'!H147)))</f>
        <v/>
      </c>
      <c r="CH153" s="400" t="str">
        <f ca="1">+IF(OFFSET('Water Data'!$I$27,0,10*ROW('Water Data'!I147))="","",OFFSET('Water Data'!$I$27,0,10*ROW('Water Data'!I147)))</f>
        <v/>
      </c>
      <c r="CI153" s="400" t="str">
        <f ca="1">+IF(OFFSET('Water Data'!$I$28,0,10*ROW('Water Data'!I147))="","",OFFSET('Water Data'!$I$28,0,10*ROW('Water Data'!I147)))</f>
        <v/>
      </c>
      <c r="CJ153" s="400" t="str">
        <f ca="1">+IF(OFFSET('Water Data'!$I$29,0,10*ROW('Water Data'!I147))="","",OFFSET('Water Data'!$I$29,0,10*ROW('Water Data'!I147)))</f>
        <v/>
      </c>
      <c r="CK153" s="400" t="str">
        <f ca="1">+IF(OFFSET('Sanitation Data'!$D$28,0,10*ROW('Sanitation Data'!D147))="","",OFFSET('Sanitation Data'!$D$28,0,10*ROW('Sanitation Data'!D147)))</f>
        <v/>
      </c>
      <c r="CL153" s="400" t="str">
        <f ca="1">+IF(OFFSET('Sanitation Data'!$D$29,0,10*ROW('Sanitation Data'!D147))="","",OFFSET('Sanitation Data'!$D$29,0,10*ROW('Sanitation Data'!D147)))</f>
        <v/>
      </c>
      <c r="CM153" s="400" t="str">
        <f ca="1">+IF(OFFSET('Sanitation Data'!$D$30,0,10*ROW('Sanitation Data'!D147))="","",OFFSET('Sanitation Data'!$D$30,0,10*ROW('Sanitation Data'!D147)))</f>
        <v/>
      </c>
      <c r="CN153" s="400" t="str">
        <f ca="1">+IF(OFFSET('Sanitation Data'!$D$31,0,10*ROW('Sanitation Data'!D147))="","",OFFSET('Sanitation Data'!$D$31,0,10*ROW('Sanitation Data'!D147)))</f>
        <v/>
      </c>
      <c r="CO153" s="400" t="str">
        <f ca="1">+IF(OFFSET('Sanitation Data'!$D$32,0,10*ROW('Sanitation Data'!D147))="","",OFFSET('Sanitation Data'!$D$32,0,10*ROW('Sanitation Data'!D147)))</f>
        <v/>
      </c>
      <c r="CP153" s="400" t="str">
        <f ca="1">+IF(OFFSET('Sanitation Data'!$E$28,0,10*ROW('Sanitation Data'!E147))="","",OFFSET('Sanitation Data'!$E$28,0,10*ROW('Sanitation Data'!E147)))</f>
        <v/>
      </c>
      <c r="CQ153" s="400" t="str">
        <f ca="1">+IF(OFFSET('Sanitation Data'!$E$29,0,10*ROW('Sanitation Data'!E147))="","",OFFSET('Sanitation Data'!$E$29,0,10*ROW('Sanitation Data'!E147)))</f>
        <v/>
      </c>
      <c r="CR153" s="400" t="str">
        <f ca="1">+IF(OFFSET('Sanitation Data'!$E$30,0,10*ROW('Sanitation Data'!E147))="","",OFFSET('Sanitation Data'!$E$30,0,10*ROW('Sanitation Data'!E147)))</f>
        <v/>
      </c>
      <c r="CS153" s="400" t="str">
        <f ca="1">+IF(OFFSET('Sanitation Data'!$E$31,0,10*ROW('Sanitation Data'!E147))="","",OFFSET('Sanitation Data'!$E$31,0,10*ROW('Sanitation Data'!E147)))</f>
        <v/>
      </c>
      <c r="CT153" s="400" t="str">
        <f ca="1">+IF(OFFSET('Sanitation Data'!$E$32,0,10*ROW('Sanitation Data'!E147))="","",OFFSET('Sanitation Data'!$E$32,0,10*ROW('Sanitation Data'!E147)))</f>
        <v/>
      </c>
      <c r="CU153" s="400" t="str">
        <f ca="1">+IF(OFFSET('Sanitation Data'!$F$28,0,10*ROW('Sanitation Data'!F147))="","",OFFSET('Sanitation Data'!$F$28,0,10*ROW('Sanitation Data'!F147)))</f>
        <v/>
      </c>
      <c r="CV153" s="400" t="str">
        <f ca="1">+IF(OFFSET('Sanitation Data'!$F$29,0,10*ROW('Sanitation Data'!F147))="","",OFFSET('Sanitation Data'!$F$29,0,10*ROW('Sanitation Data'!F147)))</f>
        <v/>
      </c>
      <c r="CW153" s="400" t="str">
        <f ca="1">+IF(OFFSET('Sanitation Data'!$F$30,0,10*ROW('Sanitation Data'!F147))="","",OFFSET('Sanitation Data'!$F$30,0,10*ROW('Sanitation Data'!F147)))</f>
        <v/>
      </c>
      <c r="CX153" s="400" t="str">
        <f ca="1">+IF(OFFSET('Sanitation Data'!$F$31,0,10*ROW('Sanitation Data'!F147))="","",OFFSET('Sanitation Data'!$F$31,0,10*ROW('Sanitation Data'!F147)))</f>
        <v/>
      </c>
      <c r="CY153" s="400" t="str">
        <f ca="1">+IF(OFFSET('Sanitation Data'!$F$32,0,10*ROW('Sanitation Data'!F147))="","",OFFSET('Sanitation Data'!$F$32,0,10*ROW('Sanitation Data'!F147)))</f>
        <v/>
      </c>
      <c r="CZ153" s="400" t="str">
        <f ca="1">+IF(OFFSET('Sanitation Data'!$G$28,0,10*ROW('Sanitation Data'!G147))="","",OFFSET('Sanitation Data'!$G$28,0,10*ROW('Sanitation Data'!G147)))</f>
        <v/>
      </c>
      <c r="DA153" s="400" t="str">
        <f ca="1">+IF(OFFSET('Sanitation Data'!$G$29,0,10*ROW('Sanitation Data'!G147))="","",OFFSET('Sanitation Data'!$G$29,0,10*ROW('Sanitation Data'!G147)))</f>
        <v/>
      </c>
      <c r="DB153" s="400" t="str">
        <f ca="1">+IF(OFFSET('Sanitation Data'!$G$30,0,10*ROW('Sanitation Data'!G147))="","",OFFSET('Sanitation Data'!$G$30,0,10*ROW('Sanitation Data'!G147)))</f>
        <v/>
      </c>
      <c r="DC153" s="400" t="str">
        <f ca="1">+IF(OFFSET('Sanitation Data'!$G$31,0,10*ROW('Sanitation Data'!G147))="","",OFFSET('Sanitation Data'!$G$31,0,10*ROW('Sanitation Data'!G147)))</f>
        <v/>
      </c>
      <c r="DD153" s="400" t="str">
        <f ca="1">+IF(OFFSET('Sanitation Data'!$G$32,0,10*ROW('Sanitation Data'!G147))="","",OFFSET('Sanitation Data'!$G$32,0,10*ROW('Sanitation Data'!G147)))</f>
        <v/>
      </c>
      <c r="DE153" s="400" t="str">
        <f ca="1">+IF(OFFSET('Sanitation Data'!$H$28,0,10*ROW('Sanitation Data'!H147))="","",OFFSET('Sanitation Data'!$H$28,0,10*ROW('Sanitation Data'!H147)))</f>
        <v/>
      </c>
      <c r="DF153" s="400" t="str">
        <f ca="1">+IF(OFFSET('Sanitation Data'!$H$29,0,10*ROW('Sanitation Data'!H147))="","",OFFSET('Sanitation Data'!$H$29,0,10*ROW('Sanitation Data'!H147)))</f>
        <v/>
      </c>
      <c r="DG153" s="400" t="str">
        <f ca="1">+IF(OFFSET('Sanitation Data'!$H$30,0,10*ROW('Sanitation Data'!H147))="","",OFFSET('Sanitation Data'!$H$30,0,10*ROW('Sanitation Data'!H147)))</f>
        <v/>
      </c>
      <c r="DH153" s="400" t="str">
        <f ca="1">+IF(OFFSET('Sanitation Data'!$H$31,0,10*ROW('Sanitation Data'!H147))="","",OFFSET('Sanitation Data'!$H$31,0,10*ROW('Sanitation Data'!H147)))</f>
        <v/>
      </c>
      <c r="DI153" s="400" t="str">
        <f ca="1">+IF(OFFSET('Sanitation Data'!$H$32,0,10*ROW('Sanitation Data'!H147))="","",OFFSET('Sanitation Data'!$H$32,0,10*ROW('Sanitation Data'!H147)))</f>
        <v/>
      </c>
      <c r="DJ153" s="400" t="str">
        <f ca="1">+IF(OFFSET('Sanitation Data'!$I$28,0,10*ROW('Sanitation Data'!I147))="","",OFFSET('Sanitation Data'!$I$28,0,10*ROW('Sanitation Data'!I147)))</f>
        <v/>
      </c>
      <c r="DK153" s="400" t="str">
        <f ca="1">+IF(OFFSET('Sanitation Data'!$I$29,0,10*ROW('Sanitation Data'!I147))="","",OFFSET('Sanitation Data'!$I$29,0,10*ROW('Sanitation Data'!I147)))</f>
        <v/>
      </c>
      <c r="DL153" s="400" t="str">
        <f ca="1">+IF(OFFSET('Sanitation Data'!$I$30,0,10*ROW('Sanitation Data'!I147))="","",OFFSET('Sanitation Data'!$I$30,0,10*ROW('Sanitation Data'!I147)))</f>
        <v/>
      </c>
      <c r="DM153" s="400" t="str">
        <f ca="1">+IF(OFFSET('Sanitation Data'!$I$31,0,10*ROW('Sanitation Data'!I147))="","",OFFSET('Sanitation Data'!$I$31,0,10*ROW('Sanitation Data'!I147)))</f>
        <v/>
      </c>
      <c r="DN153" s="400" t="str">
        <f ca="1">+IF(OFFSET('Sanitation Data'!$I$32,0,10*ROW('Sanitation Data'!I147))="","",OFFSET('Sanitation Data'!$I$32,0,10*ROW('Sanitation Data'!I147)))</f>
        <v/>
      </c>
      <c r="DO153" s="400" t="str">
        <f ca="1">+IF(OFFSET('Hygiene Data'!$D$11,0,10*ROW('Hygiene Data'!D147))="","",OFFSET('Hygiene Data'!$D$11,0,10*ROW('Hygiene Data'!D147)))</f>
        <v/>
      </c>
      <c r="DP153" s="400" t="str">
        <f ca="1">+IF(OFFSET('Hygiene Data'!$D$12,0,10*ROW('Hygiene Data'!D147))="","",OFFSET('Hygiene Data'!$D$12,0,10*ROW('Hygiene Data'!D147)))</f>
        <v/>
      </c>
      <c r="DQ153" s="400" t="str">
        <f ca="1">+IF(OFFSET('Hygiene Data'!$D$13,0,10*ROW('Hygiene Data'!D147))="","",OFFSET('Hygiene Data'!$D$13,0,10*ROW('Hygiene Data'!D147)))</f>
        <v/>
      </c>
      <c r="DR153" s="400" t="str">
        <f ca="1">+IF(OFFSET('Hygiene Data'!$E$11,0,10*ROW('Hygiene Data'!E147))="","",OFFSET('Hygiene Data'!$E$11,0,10*ROW('Hygiene Data'!E147)))</f>
        <v/>
      </c>
      <c r="DS153" s="400" t="str">
        <f ca="1">+IF(OFFSET('Hygiene Data'!$E$12,0,10*ROW('Hygiene Data'!E147))="","",OFFSET('Hygiene Data'!$E$12,0,10*ROW('Hygiene Data'!E147)))</f>
        <v/>
      </c>
      <c r="DT153" s="400" t="str">
        <f ca="1">+IF(OFFSET('Hygiene Data'!$E$13,0,10*ROW('Hygiene Data'!E147))="","",OFFSET('Hygiene Data'!$E$13,0,10*ROW('Hygiene Data'!E147)))</f>
        <v/>
      </c>
      <c r="DU153" s="400" t="str">
        <f ca="1">+IF(OFFSET('Hygiene Data'!$F$11,0,10*ROW('Hygiene Data'!F147))="","",OFFSET('Hygiene Data'!$F$11,0,10*ROW('Hygiene Data'!F147)))</f>
        <v/>
      </c>
      <c r="DV153" s="400" t="str">
        <f ca="1">+IF(OFFSET('Hygiene Data'!$F$12,0,10*ROW('Hygiene Data'!F147))="","",OFFSET('Hygiene Data'!$F$12,0,10*ROW('Hygiene Data'!F147)))</f>
        <v/>
      </c>
      <c r="DW153" s="400" t="str">
        <f ca="1">+IF(OFFSET('Hygiene Data'!$F$13,0,10*ROW('Hygiene Data'!F147))="","",OFFSET('Hygiene Data'!$F$13,0,10*ROW('Hygiene Data'!F147)))</f>
        <v/>
      </c>
      <c r="DX153" s="400" t="str">
        <f ca="1">+IF(OFFSET('Hygiene Data'!$G$11,0,10*ROW('Hygiene Data'!G147))="","",OFFSET('Hygiene Data'!$G$11,0,10*ROW('Hygiene Data'!G147)))</f>
        <v/>
      </c>
      <c r="DY153" s="400" t="str">
        <f ca="1">+IF(OFFSET('Hygiene Data'!$G$12,0,10*ROW('Hygiene Data'!G147))="","",OFFSET('Hygiene Data'!$G$12,0,10*ROW('Hygiene Data'!G147)))</f>
        <v/>
      </c>
      <c r="DZ153" s="400" t="str">
        <f ca="1">+IF(OFFSET('Hygiene Data'!$G$13,0,10*ROW('Hygiene Data'!G147))="","",OFFSET('Hygiene Data'!$G$13,0,10*ROW('Hygiene Data'!G147)))</f>
        <v/>
      </c>
      <c r="EA153" s="400" t="str">
        <f ca="1">+IF(OFFSET('Hygiene Data'!$H$11,0,10*ROW('Hygiene Data'!H147))="","",OFFSET('Hygiene Data'!$H$11,0,10*ROW('Hygiene Data'!H147)))</f>
        <v/>
      </c>
      <c r="EB153" s="400" t="str">
        <f ca="1">+IF(OFFSET('Hygiene Data'!$H$12,0,10*ROW('Hygiene Data'!H147))="","",OFFSET('Hygiene Data'!$H$12,0,10*ROW('Hygiene Data'!H147)))</f>
        <v/>
      </c>
      <c r="EC153" s="400" t="str">
        <f ca="1">+IF(OFFSET('Hygiene Data'!$H$13,0,10*ROW('Hygiene Data'!H147))="","",OFFSET('Hygiene Data'!$H$13,0,10*ROW('Hygiene Data'!H147)))</f>
        <v/>
      </c>
      <c r="ED153" s="400" t="str">
        <f ca="1">+IF(OFFSET('Hygiene Data'!$I$11,0,10*ROW('Hygiene Data'!I147))="","",OFFSET('Hygiene Data'!$I$11,0,10*ROW('Hygiene Data'!I147)))</f>
        <v/>
      </c>
      <c r="EE153" s="400" t="str">
        <f ca="1">+IF(OFFSET('Hygiene Data'!$I$12,0,10*ROW('Hygiene Data'!I147))="","",OFFSET('Hygiene Data'!$I$12,0,10*ROW('Hygiene Data'!I147)))</f>
        <v/>
      </c>
      <c r="EF153" s="400" t="str">
        <f ca="1">+IF(OFFSET('Hygiene Data'!$I$13,0,10*ROW('Hygiene Data'!I147))="","",OFFSET('Hygiene Data'!$I$13,0,10*ROW('Hygiene Data'!I147)))</f>
        <v/>
      </c>
    </row>
    <row r="154" spans="1:136" x14ac:dyDescent="0.25">
      <c r="A154" s="509" t="str">
        <f ca="1">+IF(OFFSET('Water Data'!$B$2,0,10*ROW('Water Data'!E148))="","",OFFSET('Water Data'!$B$2,0,10*ROW('Water Data'!E148)))</f>
        <v/>
      </c>
      <c r="B154" s="50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36" t="str">
        <f t="shared" ca="1" si="2"/>
        <v/>
      </c>
      <c r="D154" s="53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3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3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3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3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3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3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3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3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3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3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3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3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3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3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3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3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3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3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3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3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3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3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3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3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3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3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3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3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3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3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3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3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3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3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3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3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3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3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3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3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3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3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3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3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3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3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3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3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1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3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3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3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3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3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3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3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3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3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3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3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3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3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3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3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3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400" t="str">
        <f ca="1">+IF(OFFSET('Water Data'!$D$27,0,10*ROW('Water Data'!D148))="","",OFFSET('Water Data'!$D$27,0,10*ROW('Water Data'!D148)))</f>
        <v/>
      </c>
      <c r="BT154" s="400" t="str">
        <f ca="1">+IF(OFFSET('Water Data'!$D$28,0,10*ROW('Water Data'!D148))="","",OFFSET('Water Data'!$D$28,0,10*ROW('Water Data'!D148)))</f>
        <v/>
      </c>
      <c r="BU154" s="400" t="str">
        <f ca="1">+IF(OFFSET('Water Data'!$D$29,0,10*ROW('Water Data'!D148))="","",OFFSET('Water Data'!$D$29,0,10*ROW('Water Data'!D148)))</f>
        <v/>
      </c>
      <c r="BV154" s="400" t="str">
        <f ca="1">+IF(OFFSET('Water Data'!$E$27,0,10*ROW('Water Data'!E148))="","",OFFSET('Water Data'!$E$27,0,10*ROW('Water Data'!E148)))</f>
        <v/>
      </c>
      <c r="BW154" s="400" t="str">
        <f ca="1">+IF(OFFSET('Water Data'!$E$28,0,10*ROW('Water Data'!E148))="","",OFFSET('Water Data'!$E$28,0,10*ROW('Water Data'!E148)))</f>
        <v/>
      </c>
      <c r="BX154" s="400" t="str">
        <f ca="1">+IF(OFFSET('Water Data'!$E$29,0,10*ROW('Water Data'!E148))="","",OFFSET('Water Data'!$E$29,0,10*ROW('Water Data'!E148)))</f>
        <v/>
      </c>
      <c r="BY154" s="400" t="str">
        <f ca="1">+IF(OFFSET('Water Data'!$F$27,0,10*ROW('Water Data'!F148))="","",OFFSET('Water Data'!$F$27,0,10*ROW('Water Data'!F148)))</f>
        <v/>
      </c>
      <c r="BZ154" s="400" t="str">
        <f ca="1">+IF(OFFSET('Water Data'!$F$28,0,10*ROW('Water Data'!F148))="","",OFFSET('Water Data'!$F$28,0,10*ROW('Water Data'!F148)))</f>
        <v/>
      </c>
      <c r="CA154" s="400" t="str">
        <f ca="1">+IF(OFFSET('Water Data'!$F$29,0,10*ROW('Water Data'!F148))="","",OFFSET('Water Data'!$F$29,0,10*ROW('Water Data'!F148)))</f>
        <v/>
      </c>
      <c r="CB154" s="400" t="str">
        <f ca="1">+IF(OFFSET('Water Data'!$G$27,0,10*ROW('Water Data'!G148))="","",OFFSET('Water Data'!$G$27,0,10*ROW('Water Data'!G148)))</f>
        <v/>
      </c>
      <c r="CC154" s="400" t="str">
        <f ca="1">+IF(OFFSET('Water Data'!$G$28,0,10*ROW('Water Data'!G148))="","",OFFSET('Water Data'!$G$28,0,10*ROW('Water Data'!G148)))</f>
        <v/>
      </c>
      <c r="CD154" s="400" t="str">
        <f ca="1">+IF(OFFSET('Water Data'!$G$29,0,10*ROW('Water Data'!G148))="","",OFFSET('Water Data'!$G$29,0,10*ROW('Water Data'!G148)))</f>
        <v/>
      </c>
      <c r="CE154" s="400" t="str">
        <f ca="1">+IF(OFFSET('Water Data'!$H$27,0,10*ROW('Water Data'!H148))="","",OFFSET('Water Data'!$H$27,0,10*ROW('Water Data'!H148)))</f>
        <v/>
      </c>
      <c r="CF154" s="400" t="str">
        <f ca="1">+IF(OFFSET('Water Data'!$H$28,0,10*ROW('Water Data'!H148))="","",OFFSET('Water Data'!$H$28,0,10*ROW('Water Data'!H148)))</f>
        <v/>
      </c>
      <c r="CG154" s="400" t="str">
        <f ca="1">+IF(OFFSET('Water Data'!$H$29,0,10*ROW('Water Data'!H148))="","",OFFSET('Water Data'!$H$29,0,10*ROW('Water Data'!H148)))</f>
        <v/>
      </c>
      <c r="CH154" s="400" t="str">
        <f ca="1">+IF(OFFSET('Water Data'!$I$27,0,10*ROW('Water Data'!I148))="","",OFFSET('Water Data'!$I$27,0,10*ROW('Water Data'!I148)))</f>
        <v/>
      </c>
      <c r="CI154" s="400" t="str">
        <f ca="1">+IF(OFFSET('Water Data'!$I$28,0,10*ROW('Water Data'!I148))="","",OFFSET('Water Data'!$I$28,0,10*ROW('Water Data'!I148)))</f>
        <v/>
      </c>
      <c r="CJ154" s="400" t="str">
        <f ca="1">+IF(OFFSET('Water Data'!$I$29,0,10*ROW('Water Data'!I148))="","",OFFSET('Water Data'!$I$29,0,10*ROW('Water Data'!I148)))</f>
        <v/>
      </c>
      <c r="CK154" s="400" t="str">
        <f ca="1">+IF(OFFSET('Sanitation Data'!$D$28,0,10*ROW('Sanitation Data'!D148))="","",OFFSET('Sanitation Data'!$D$28,0,10*ROW('Sanitation Data'!D148)))</f>
        <v/>
      </c>
      <c r="CL154" s="400" t="str">
        <f ca="1">+IF(OFFSET('Sanitation Data'!$D$29,0,10*ROW('Sanitation Data'!D148))="","",OFFSET('Sanitation Data'!$D$29,0,10*ROW('Sanitation Data'!D148)))</f>
        <v/>
      </c>
      <c r="CM154" s="400" t="str">
        <f ca="1">+IF(OFFSET('Sanitation Data'!$D$30,0,10*ROW('Sanitation Data'!D148))="","",OFFSET('Sanitation Data'!$D$30,0,10*ROW('Sanitation Data'!D148)))</f>
        <v/>
      </c>
      <c r="CN154" s="400" t="str">
        <f ca="1">+IF(OFFSET('Sanitation Data'!$D$31,0,10*ROW('Sanitation Data'!D148))="","",OFFSET('Sanitation Data'!$D$31,0,10*ROW('Sanitation Data'!D148)))</f>
        <v/>
      </c>
      <c r="CO154" s="400" t="str">
        <f ca="1">+IF(OFFSET('Sanitation Data'!$D$32,0,10*ROW('Sanitation Data'!D148))="","",OFFSET('Sanitation Data'!$D$32,0,10*ROW('Sanitation Data'!D148)))</f>
        <v/>
      </c>
      <c r="CP154" s="400" t="str">
        <f ca="1">+IF(OFFSET('Sanitation Data'!$E$28,0,10*ROW('Sanitation Data'!E148))="","",OFFSET('Sanitation Data'!$E$28,0,10*ROW('Sanitation Data'!E148)))</f>
        <v/>
      </c>
      <c r="CQ154" s="400" t="str">
        <f ca="1">+IF(OFFSET('Sanitation Data'!$E$29,0,10*ROW('Sanitation Data'!E148))="","",OFFSET('Sanitation Data'!$E$29,0,10*ROW('Sanitation Data'!E148)))</f>
        <v/>
      </c>
      <c r="CR154" s="400" t="str">
        <f ca="1">+IF(OFFSET('Sanitation Data'!$E$30,0,10*ROW('Sanitation Data'!E148))="","",OFFSET('Sanitation Data'!$E$30,0,10*ROW('Sanitation Data'!E148)))</f>
        <v/>
      </c>
      <c r="CS154" s="400" t="str">
        <f ca="1">+IF(OFFSET('Sanitation Data'!$E$31,0,10*ROW('Sanitation Data'!E148))="","",OFFSET('Sanitation Data'!$E$31,0,10*ROW('Sanitation Data'!E148)))</f>
        <v/>
      </c>
      <c r="CT154" s="400" t="str">
        <f ca="1">+IF(OFFSET('Sanitation Data'!$E$32,0,10*ROW('Sanitation Data'!E148))="","",OFFSET('Sanitation Data'!$E$32,0,10*ROW('Sanitation Data'!E148)))</f>
        <v/>
      </c>
      <c r="CU154" s="400" t="str">
        <f ca="1">+IF(OFFSET('Sanitation Data'!$F$28,0,10*ROW('Sanitation Data'!F148))="","",OFFSET('Sanitation Data'!$F$28,0,10*ROW('Sanitation Data'!F148)))</f>
        <v/>
      </c>
      <c r="CV154" s="400" t="str">
        <f ca="1">+IF(OFFSET('Sanitation Data'!$F$29,0,10*ROW('Sanitation Data'!F148))="","",OFFSET('Sanitation Data'!$F$29,0,10*ROW('Sanitation Data'!F148)))</f>
        <v/>
      </c>
      <c r="CW154" s="400" t="str">
        <f ca="1">+IF(OFFSET('Sanitation Data'!$F$30,0,10*ROW('Sanitation Data'!F148))="","",OFFSET('Sanitation Data'!$F$30,0,10*ROW('Sanitation Data'!F148)))</f>
        <v/>
      </c>
      <c r="CX154" s="400" t="str">
        <f ca="1">+IF(OFFSET('Sanitation Data'!$F$31,0,10*ROW('Sanitation Data'!F148))="","",OFFSET('Sanitation Data'!$F$31,0,10*ROW('Sanitation Data'!F148)))</f>
        <v/>
      </c>
      <c r="CY154" s="400" t="str">
        <f ca="1">+IF(OFFSET('Sanitation Data'!$F$32,0,10*ROW('Sanitation Data'!F148))="","",OFFSET('Sanitation Data'!$F$32,0,10*ROW('Sanitation Data'!F148)))</f>
        <v/>
      </c>
      <c r="CZ154" s="400" t="str">
        <f ca="1">+IF(OFFSET('Sanitation Data'!$G$28,0,10*ROW('Sanitation Data'!G148))="","",OFFSET('Sanitation Data'!$G$28,0,10*ROW('Sanitation Data'!G148)))</f>
        <v/>
      </c>
      <c r="DA154" s="400" t="str">
        <f ca="1">+IF(OFFSET('Sanitation Data'!$G$29,0,10*ROW('Sanitation Data'!G148))="","",OFFSET('Sanitation Data'!$G$29,0,10*ROW('Sanitation Data'!G148)))</f>
        <v/>
      </c>
      <c r="DB154" s="400" t="str">
        <f ca="1">+IF(OFFSET('Sanitation Data'!$G$30,0,10*ROW('Sanitation Data'!G148))="","",OFFSET('Sanitation Data'!$G$30,0,10*ROW('Sanitation Data'!G148)))</f>
        <v/>
      </c>
      <c r="DC154" s="400" t="str">
        <f ca="1">+IF(OFFSET('Sanitation Data'!$G$31,0,10*ROW('Sanitation Data'!G148))="","",OFFSET('Sanitation Data'!$G$31,0,10*ROW('Sanitation Data'!G148)))</f>
        <v/>
      </c>
      <c r="DD154" s="400" t="str">
        <f ca="1">+IF(OFFSET('Sanitation Data'!$G$32,0,10*ROW('Sanitation Data'!G148))="","",OFFSET('Sanitation Data'!$G$32,0,10*ROW('Sanitation Data'!G148)))</f>
        <v/>
      </c>
      <c r="DE154" s="400" t="str">
        <f ca="1">+IF(OFFSET('Sanitation Data'!$H$28,0,10*ROW('Sanitation Data'!H148))="","",OFFSET('Sanitation Data'!$H$28,0,10*ROW('Sanitation Data'!H148)))</f>
        <v/>
      </c>
      <c r="DF154" s="400" t="str">
        <f ca="1">+IF(OFFSET('Sanitation Data'!$H$29,0,10*ROW('Sanitation Data'!H148))="","",OFFSET('Sanitation Data'!$H$29,0,10*ROW('Sanitation Data'!H148)))</f>
        <v/>
      </c>
      <c r="DG154" s="400" t="str">
        <f ca="1">+IF(OFFSET('Sanitation Data'!$H$30,0,10*ROW('Sanitation Data'!H148))="","",OFFSET('Sanitation Data'!$H$30,0,10*ROW('Sanitation Data'!H148)))</f>
        <v/>
      </c>
      <c r="DH154" s="400" t="str">
        <f ca="1">+IF(OFFSET('Sanitation Data'!$H$31,0,10*ROW('Sanitation Data'!H148))="","",OFFSET('Sanitation Data'!$H$31,0,10*ROW('Sanitation Data'!H148)))</f>
        <v/>
      </c>
      <c r="DI154" s="400" t="str">
        <f ca="1">+IF(OFFSET('Sanitation Data'!$H$32,0,10*ROW('Sanitation Data'!H148))="","",OFFSET('Sanitation Data'!$H$32,0,10*ROW('Sanitation Data'!H148)))</f>
        <v/>
      </c>
      <c r="DJ154" s="400" t="str">
        <f ca="1">+IF(OFFSET('Sanitation Data'!$I$28,0,10*ROW('Sanitation Data'!I148))="","",OFFSET('Sanitation Data'!$I$28,0,10*ROW('Sanitation Data'!I148)))</f>
        <v/>
      </c>
      <c r="DK154" s="400" t="str">
        <f ca="1">+IF(OFFSET('Sanitation Data'!$I$29,0,10*ROW('Sanitation Data'!I148))="","",OFFSET('Sanitation Data'!$I$29,0,10*ROW('Sanitation Data'!I148)))</f>
        <v/>
      </c>
      <c r="DL154" s="400" t="str">
        <f ca="1">+IF(OFFSET('Sanitation Data'!$I$30,0,10*ROW('Sanitation Data'!I148))="","",OFFSET('Sanitation Data'!$I$30,0,10*ROW('Sanitation Data'!I148)))</f>
        <v/>
      </c>
      <c r="DM154" s="400" t="str">
        <f ca="1">+IF(OFFSET('Sanitation Data'!$I$31,0,10*ROW('Sanitation Data'!I148))="","",OFFSET('Sanitation Data'!$I$31,0,10*ROW('Sanitation Data'!I148)))</f>
        <v/>
      </c>
      <c r="DN154" s="400" t="str">
        <f ca="1">+IF(OFFSET('Sanitation Data'!$I$32,0,10*ROW('Sanitation Data'!I148))="","",OFFSET('Sanitation Data'!$I$32,0,10*ROW('Sanitation Data'!I148)))</f>
        <v/>
      </c>
      <c r="DO154" s="400" t="str">
        <f ca="1">+IF(OFFSET('Hygiene Data'!$D$11,0,10*ROW('Hygiene Data'!D148))="","",OFFSET('Hygiene Data'!$D$11,0,10*ROW('Hygiene Data'!D148)))</f>
        <v/>
      </c>
      <c r="DP154" s="400" t="str">
        <f ca="1">+IF(OFFSET('Hygiene Data'!$D$12,0,10*ROW('Hygiene Data'!D148))="","",OFFSET('Hygiene Data'!$D$12,0,10*ROW('Hygiene Data'!D148)))</f>
        <v/>
      </c>
      <c r="DQ154" s="400" t="str">
        <f ca="1">+IF(OFFSET('Hygiene Data'!$D$13,0,10*ROW('Hygiene Data'!D148))="","",OFFSET('Hygiene Data'!$D$13,0,10*ROW('Hygiene Data'!D148)))</f>
        <v/>
      </c>
      <c r="DR154" s="400" t="str">
        <f ca="1">+IF(OFFSET('Hygiene Data'!$E$11,0,10*ROW('Hygiene Data'!E148))="","",OFFSET('Hygiene Data'!$E$11,0,10*ROW('Hygiene Data'!E148)))</f>
        <v/>
      </c>
      <c r="DS154" s="400" t="str">
        <f ca="1">+IF(OFFSET('Hygiene Data'!$E$12,0,10*ROW('Hygiene Data'!E148))="","",OFFSET('Hygiene Data'!$E$12,0,10*ROW('Hygiene Data'!E148)))</f>
        <v/>
      </c>
      <c r="DT154" s="400" t="str">
        <f ca="1">+IF(OFFSET('Hygiene Data'!$E$13,0,10*ROW('Hygiene Data'!E148))="","",OFFSET('Hygiene Data'!$E$13,0,10*ROW('Hygiene Data'!E148)))</f>
        <v/>
      </c>
      <c r="DU154" s="400" t="str">
        <f ca="1">+IF(OFFSET('Hygiene Data'!$F$11,0,10*ROW('Hygiene Data'!F148))="","",OFFSET('Hygiene Data'!$F$11,0,10*ROW('Hygiene Data'!F148)))</f>
        <v/>
      </c>
      <c r="DV154" s="400" t="str">
        <f ca="1">+IF(OFFSET('Hygiene Data'!$F$12,0,10*ROW('Hygiene Data'!F148))="","",OFFSET('Hygiene Data'!$F$12,0,10*ROW('Hygiene Data'!F148)))</f>
        <v/>
      </c>
      <c r="DW154" s="400" t="str">
        <f ca="1">+IF(OFFSET('Hygiene Data'!$F$13,0,10*ROW('Hygiene Data'!F148))="","",OFFSET('Hygiene Data'!$F$13,0,10*ROW('Hygiene Data'!F148)))</f>
        <v/>
      </c>
      <c r="DX154" s="400" t="str">
        <f ca="1">+IF(OFFSET('Hygiene Data'!$G$11,0,10*ROW('Hygiene Data'!G148))="","",OFFSET('Hygiene Data'!$G$11,0,10*ROW('Hygiene Data'!G148)))</f>
        <v/>
      </c>
      <c r="DY154" s="400" t="str">
        <f ca="1">+IF(OFFSET('Hygiene Data'!$G$12,0,10*ROW('Hygiene Data'!G148))="","",OFFSET('Hygiene Data'!$G$12,0,10*ROW('Hygiene Data'!G148)))</f>
        <v/>
      </c>
      <c r="DZ154" s="400" t="str">
        <f ca="1">+IF(OFFSET('Hygiene Data'!$G$13,0,10*ROW('Hygiene Data'!G148))="","",OFFSET('Hygiene Data'!$G$13,0,10*ROW('Hygiene Data'!G148)))</f>
        <v/>
      </c>
      <c r="EA154" s="400" t="str">
        <f ca="1">+IF(OFFSET('Hygiene Data'!$H$11,0,10*ROW('Hygiene Data'!H148))="","",OFFSET('Hygiene Data'!$H$11,0,10*ROW('Hygiene Data'!H148)))</f>
        <v/>
      </c>
      <c r="EB154" s="400" t="str">
        <f ca="1">+IF(OFFSET('Hygiene Data'!$H$12,0,10*ROW('Hygiene Data'!H148))="","",OFFSET('Hygiene Data'!$H$12,0,10*ROW('Hygiene Data'!H148)))</f>
        <v/>
      </c>
      <c r="EC154" s="400" t="str">
        <f ca="1">+IF(OFFSET('Hygiene Data'!$H$13,0,10*ROW('Hygiene Data'!H148))="","",OFFSET('Hygiene Data'!$H$13,0,10*ROW('Hygiene Data'!H148)))</f>
        <v/>
      </c>
      <c r="ED154" s="400" t="str">
        <f ca="1">+IF(OFFSET('Hygiene Data'!$I$11,0,10*ROW('Hygiene Data'!I148))="","",OFFSET('Hygiene Data'!$I$11,0,10*ROW('Hygiene Data'!I148)))</f>
        <v/>
      </c>
      <c r="EE154" s="400" t="str">
        <f ca="1">+IF(OFFSET('Hygiene Data'!$I$12,0,10*ROW('Hygiene Data'!I148))="","",OFFSET('Hygiene Data'!$I$12,0,10*ROW('Hygiene Data'!I148)))</f>
        <v/>
      </c>
      <c r="EF154" s="400" t="str">
        <f ca="1">+IF(OFFSET('Hygiene Data'!$I$13,0,10*ROW('Hygiene Data'!I148))="","",OFFSET('Hygiene Data'!$I$13,0,10*ROW('Hygiene Data'!I148)))</f>
        <v/>
      </c>
    </row>
    <row r="155" spans="1:136" x14ac:dyDescent="0.25">
      <c r="A155" s="509" t="str">
        <f ca="1">+IF(OFFSET('Water Data'!$B$2,0,10*ROW('Water Data'!E149))="","",OFFSET('Water Data'!$B$2,0,10*ROW('Water Data'!E149)))</f>
        <v/>
      </c>
      <c r="B155" s="50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36" t="str">
        <f t="shared" ca="1" si="2"/>
        <v/>
      </c>
      <c r="D155" s="53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3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3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3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3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3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3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3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3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3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3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3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3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3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3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3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3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3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3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3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3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3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3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3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3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3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3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3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3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3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3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3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3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3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3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3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3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3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3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3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3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3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3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3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3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3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3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3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3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1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3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3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3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3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3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3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3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3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3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3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3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3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3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3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3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3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400" t="str">
        <f ca="1">+IF(OFFSET('Water Data'!$D$27,0,10*ROW('Water Data'!D149))="","",OFFSET('Water Data'!$D$27,0,10*ROW('Water Data'!D149)))</f>
        <v/>
      </c>
      <c r="BT155" s="400" t="str">
        <f ca="1">+IF(OFFSET('Water Data'!$D$28,0,10*ROW('Water Data'!D149))="","",OFFSET('Water Data'!$D$28,0,10*ROW('Water Data'!D149)))</f>
        <v/>
      </c>
      <c r="BU155" s="400" t="str">
        <f ca="1">+IF(OFFSET('Water Data'!$D$29,0,10*ROW('Water Data'!D149))="","",OFFSET('Water Data'!$D$29,0,10*ROW('Water Data'!D149)))</f>
        <v/>
      </c>
      <c r="BV155" s="400" t="str">
        <f ca="1">+IF(OFFSET('Water Data'!$E$27,0,10*ROW('Water Data'!E149))="","",OFFSET('Water Data'!$E$27,0,10*ROW('Water Data'!E149)))</f>
        <v/>
      </c>
      <c r="BW155" s="400" t="str">
        <f ca="1">+IF(OFFSET('Water Data'!$E$28,0,10*ROW('Water Data'!E149))="","",OFFSET('Water Data'!$E$28,0,10*ROW('Water Data'!E149)))</f>
        <v/>
      </c>
      <c r="BX155" s="400" t="str">
        <f ca="1">+IF(OFFSET('Water Data'!$E$29,0,10*ROW('Water Data'!E149))="","",OFFSET('Water Data'!$E$29,0,10*ROW('Water Data'!E149)))</f>
        <v/>
      </c>
      <c r="BY155" s="400" t="str">
        <f ca="1">+IF(OFFSET('Water Data'!$F$27,0,10*ROW('Water Data'!F149))="","",OFFSET('Water Data'!$F$27,0,10*ROW('Water Data'!F149)))</f>
        <v/>
      </c>
      <c r="BZ155" s="400" t="str">
        <f ca="1">+IF(OFFSET('Water Data'!$F$28,0,10*ROW('Water Data'!F149))="","",OFFSET('Water Data'!$F$28,0,10*ROW('Water Data'!F149)))</f>
        <v/>
      </c>
      <c r="CA155" s="400" t="str">
        <f ca="1">+IF(OFFSET('Water Data'!$F$29,0,10*ROW('Water Data'!F149))="","",OFFSET('Water Data'!$F$29,0,10*ROW('Water Data'!F149)))</f>
        <v/>
      </c>
      <c r="CB155" s="400" t="str">
        <f ca="1">+IF(OFFSET('Water Data'!$G$27,0,10*ROW('Water Data'!G149))="","",OFFSET('Water Data'!$G$27,0,10*ROW('Water Data'!G149)))</f>
        <v/>
      </c>
      <c r="CC155" s="400" t="str">
        <f ca="1">+IF(OFFSET('Water Data'!$G$28,0,10*ROW('Water Data'!G149))="","",OFFSET('Water Data'!$G$28,0,10*ROW('Water Data'!G149)))</f>
        <v/>
      </c>
      <c r="CD155" s="400" t="str">
        <f ca="1">+IF(OFFSET('Water Data'!$G$29,0,10*ROW('Water Data'!G149))="","",OFFSET('Water Data'!$G$29,0,10*ROW('Water Data'!G149)))</f>
        <v/>
      </c>
      <c r="CE155" s="400" t="str">
        <f ca="1">+IF(OFFSET('Water Data'!$H$27,0,10*ROW('Water Data'!H149))="","",OFFSET('Water Data'!$H$27,0,10*ROW('Water Data'!H149)))</f>
        <v/>
      </c>
      <c r="CF155" s="400" t="str">
        <f ca="1">+IF(OFFSET('Water Data'!$H$28,0,10*ROW('Water Data'!H149))="","",OFFSET('Water Data'!$H$28,0,10*ROW('Water Data'!H149)))</f>
        <v/>
      </c>
      <c r="CG155" s="400" t="str">
        <f ca="1">+IF(OFFSET('Water Data'!$H$29,0,10*ROW('Water Data'!H149))="","",OFFSET('Water Data'!$H$29,0,10*ROW('Water Data'!H149)))</f>
        <v/>
      </c>
      <c r="CH155" s="400" t="str">
        <f ca="1">+IF(OFFSET('Water Data'!$I$27,0,10*ROW('Water Data'!I149))="","",OFFSET('Water Data'!$I$27,0,10*ROW('Water Data'!I149)))</f>
        <v/>
      </c>
      <c r="CI155" s="400" t="str">
        <f ca="1">+IF(OFFSET('Water Data'!$I$28,0,10*ROW('Water Data'!I149))="","",OFFSET('Water Data'!$I$28,0,10*ROW('Water Data'!I149)))</f>
        <v/>
      </c>
      <c r="CJ155" s="400" t="str">
        <f ca="1">+IF(OFFSET('Water Data'!$I$29,0,10*ROW('Water Data'!I149))="","",OFFSET('Water Data'!$I$29,0,10*ROW('Water Data'!I149)))</f>
        <v/>
      </c>
      <c r="CK155" s="400" t="str">
        <f ca="1">+IF(OFFSET('Sanitation Data'!$D$28,0,10*ROW('Sanitation Data'!D149))="","",OFFSET('Sanitation Data'!$D$28,0,10*ROW('Sanitation Data'!D149)))</f>
        <v/>
      </c>
      <c r="CL155" s="400" t="str">
        <f ca="1">+IF(OFFSET('Sanitation Data'!$D$29,0,10*ROW('Sanitation Data'!D149))="","",OFFSET('Sanitation Data'!$D$29,0,10*ROW('Sanitation Data'!D149)))</f>
        <v/>
      </c>
      <c r="CM155" s="400" t="str">
        <f ca="1">+IF(OFFSET('Sanitation Data'!$D$30,0,10*ROW('Sanitation Data'!D149))="","",OFFSET('Sanitation Data'!$D$30,0,10*ROW('Sanitation Data'!D149)))</f>
        <v/>
      </c>
      <c r="CN155" s="400" t="str">
        <f ca="1">+IF(OFFSET('Sanitation Data'!$D$31,0,10*ROW('Sanitation Data'!D149))="","",OFFSET('Sanitation Data'!$D$31,0,10*ROW('Sanitation Data'!D149)))</f>
        <v/>
      </c>
      <c r="CO155" s="400" t="str">
        <f ca="1">+IF(OFFSET('Sanitation Data'!$D$32,0,10*ROW('Sanitation Data'!D149))="","",OFFSET('Sanitation Data'!$D$32,0,10*ROW('Sanitation Data'!D149)))</f>
        <v/>
      </c>
      <c r="CP155" s="400" t="str">
        <f ca="1">+IF(OFFSET('Sanitation Data'!$E$28,0,10*ROW('Sanitation Data'!E149))="","",OFFSET('Sanitation Data'!$E$28,0,10*ROW('Sanitation Data'!E149)))</f>
        <v/>
      </c>
      <c r="CQ155" s="400" t="str">
        <f ca="1">+IF(OFFSET('Sanitation Data'!$E$29,0,10*ROW('Sanitation Data'!E149))="","",OFFSET('Sanitation Data'!$E$29,0,10*ROW('Sanitation Data'!E149)))</f>
        <v/>
      </c>
      <c r="CR155" s="400" t="str">
        <f ca="1">+IF(OFFSET('Sanitation Data'!$E$30,0,10*ROW('Sanitation Data'!E149))="","",OFFSET('Sanitation Data'!$E$30,0,10*ROW('Sanitation Data'!E149)))</f>
        <v/>
      </c>
      <c r="CS155" s="400" t="str">
        <f ca="1">+IF(OFFSET('Sanitation Data'!$E$31,0,10*ROW('Sanitation Data'!E149))="","",OFFSET('Sanitation Data'!$E$31,0,10*ROW('Sanitation Data'!E149)))</f>
        <v/>
      </c>
      <c r="CT155" s="400" t="str">
        <f ca="1">+IF(OFFSET('Sanitation Data'!$E$32,0,10*ROW('Sanitation Data'!E149))="","",OFFSET('Sanitation Data'!$E$32,0,10*ROW('Sanitation Data'!E149)))</f>
        <v/>
      </c>
      <c r="CU155" s="400" t="str">
        <f ca="1">+IF(OFFSET('Sanitation Data'!$F$28,0,10*ROW('Sanitation Data'!F149))="","",OFFSET('Sanitation Data'!$F$28,0,10*ROW('Sanitation Data'!F149)))</f>
        <v/>
      </c>
      <c r="CV155" s="400" t="str">
        <f ca="1">+IF(OFFSET('Sanitation Data'!$F$29,0,10*ROW('Sanitation Data'!F149))="","",OFFSET('Sanitation Data'!$F$29,0,10*ROW('Sanitation Data'!F149)))</f>
        <v/>
      </c>
      <c r="CW155" s="400" t="str">
        <f ca="1">+IF(OFFSET('Sanitation Data'!$F$30,0,10*ROW('Sanitation Data'!F149))="","",OFFSET('Sanitation Data'!$F$30,0,10*ROW('Sanitation Data'!F149)))</f>
        <v/>
      </c>
      <c r="CX155" s="400" t="str">
        <f ca="1">+IF(OFFSET('Sanitation Data'!$F$31,0,10*ROW('Sanitation Data'!F149))="","",OFFSET('Sanitation Data'!$F$31,0,10*ROW('Sanitation Data'!F149)))</f>
        <v/>
      </c>
      <c r="CY155" s="400" t="str">
        <f ca="1">+IF(OFFSET('Sanitation Data'!$F$32,0,10*ROW('Sanitation Data'!F149))="","",OFFSET('Sanitation Data'!$F$32,0,10*ROW('Sanitation Data'!F149)))</f>
        <v/>
      </c>
      <c r="CZ155" s="400" t="str">
        <f ca="1">+IF(OFFSET('Sanitation Data'!$G$28,0,10*ROW('Sanitation Data'!G149))="","",OFFSET('Sanitation Data'!$G$28,0,10*ROW('Sanitation Data'!G149)))</f>
        <v/>
      </c>
      <c r="DA155" s="400" t="str">
        <f ca="1">+IF(OFFSET('Sanitation Data'!$G$29,0,10*ROW('Sanitation Data'!G149))="","",OFFSET('Sanitation Data'!$G$29,0,10*ROW('Sanitation Data'!G149)))</f>
        <v/>
      </c>
      <c r="DB155" s="400" t="str">
        <f ca="1">+IF(OFFSET('Sanitation Data'!$G$30,0,10*ROW('Sanitation Data'!G149))="","",OFFSET('Sanitation Data'!$G$30,0,10*ROW('Sanitation Data'!G149)))</f>
        <v/>
      </c>
      <c r="DC155" s="400" t="str">
        <f ca="1">+IF(OFFSET('Sanitation Data'!$G$31,0,10*ROW('Sanitation Data'!G149))="","",OFFSET('Sanitation Data'!$G$31,0,10*ROW('Sanitation Data'!G149)))</f>
        <v/>
      </c>
      <c r="DD155" s="400" t="str">
        <f ca="1">+IF(OFFSET('Sanitation Data'!$G$32,0,10*ROW('Sanitation Data'!G149))="","",OFFSET('Sanitation Data'!$G$32,0,10*ROW('Sanitation Data'!G149)))</f>
        <v/>
      </c>
      <c r="DE155" s="400" t="str">
        <f ca="1">+IF(OFFSET('Sanitation Data'!$H$28,0,10*ROW('Sanitation Data'!H149))="","",OFFSET('Sanitation Data'!$H$28,0,10*ROW('Sanitation Data'!H149)))</f>
        <v/>
      </c>
      <c r="DF155" s="400" t="str">
        <f ca="1">+IF(OFFSET('Sanitation Data'!$H$29,0,10*ROW('Sanitation Data'!H149))="","",OFFSET('Sanitation Data'!$H$29,0,10*ROW('Sanitation Data'!H149)))</f>
        <v/>
      </c>
      <c r="DG155" s="400" t="str">
        <f ca="1">+IF(OFFSET('Sanitation Data'!$H$30,0,10*ROW('Sanitation Data'!H149))="","",OFFSET('Sanitation Data'!$H$30,0,10*ROW('Sanitation Data'!H149)))</f>
        <v/>
      </c>
      <c r="DH155" s="400" t="str">
        <f ca="1">+IF(OFFSET('Sanitation Data'!$H$31,0,10*ROW('Sanitation Data'!H149))="","",OFFSET('Sanitation Data'!$H$31,0,10*ROW('Sanitation Data'!H149)))</f>
        <v/>
      </c>
      <c r="DI155" s="400" t="str">
        <f ca="1">+IF(OFFSET('Sanitation Data'!$H$32,0,10*ROW('Sanitation Data'!H149))="","",OFFSET('Sanitation Data'!$H$32,0,10*ROW('Sanitation Data'!H149)))</f>
        <v/>
      </c>
      <c r="DJ155" s="400" t="str">
        <f ca="1">+IF(OFFSET('Sanitation Data'!$I$28,0,10*ROW('Sanitation Data'!I149))="","",OFFSET('Sanitation Data'!$I$28,0,10*ROW('Sanitation Data'!I149)))</f>
        <v/>
      </c>
      <c r="DK155" s="400" t="str">
        <f ca="1">+IF(OFFSET('Sanitation Data'!$I$29,0,10*ROW('Sanitation Data'!I149))="","",OFFSET('Sanitation Data'!$I$29,0,10*ROW('Sanitation Data'!I149)))</f>
        <v/>
      </c>
      <c r="DL155" s="400" t="str">
        <f ca="1">+IF(OFFSET('Sanitation Data'!$I$30,0,10*ROW('Sanitation Data'!I149))="","",OFFSET('Sanitation Data'!$I$30,0,10*ROW('Sanitation Data'!I149)))</f>
        <v/>
      </c>
      <c r="DM155" s="400" t="str">
        <f ca="1">+IF(OFFSET('Sanitation Data'!$I$31,0,10*ROW('Sanitation Data'!I149))="","",OFFSET('Sanitation Data'!$I$31,0,10*ROW('Sanitation Data'!I149)))</f>
        <v/>
      </c>
      <c r="DN155" s="400" t="str">
        <f ca="1">+IF(OFFSET('Sanitation Data'!$I$32,0,10*ROW('Sanitation Data'!I149))="","",OFFSET('Sanitation Data'!$I$32,0,10*ROW('Sanitation Data'!I149)))</f>
        <v/>
      </c>
      <c r="DO155" s="400" t="str">
        <f ca="1">+IF(OFFSET('Hygiene Data'!$D$11,0,10*ROW('Hygiene Data'!D149))="","",OFFSET('Hygiene Data'!$D$11,0,10*ROW('Hygiene Data'!D149)))</f>
        <v/>
      </c>
      <c r="DP155" s="400" t="str">
        <f ca="1">+IF(OFFSET('Hygiene Data'!$D$12,0,10*ROW('Hygiene Data'!D149))="","",OFFSET('Hygiene Data'!$D$12,0,10*ROW('Hygiene Data'!D149)))</f>
        <v/>
      </c>
      <c r="DQ155" s="400" t="str">
        <f ca="1">+IF(OFFSET('Hygiene Data'!$D$13,0,10*ROW('Hygiene Data'!D149))="","",OFFSET('Hygiene Data'!$D$13,0,10*ROW('Hygiene Data'!D149)))</f>
        <v/>
      </c>
      <c r="DR155" s="400" t="str">
        <f ca="1">+IF(OFFSET('Hygiene Data'!$E$11,0,10*ROW('Hygiene Data'!E149))="","",OFFSET('Hygiene Data'!$E$11,0,10*ROW('Hygiene Data'!E149)))</f>
        <v/>
      </c>
      <c r="DS155" s="400" t="str">
        <f ca="1">+IF(OFFSET('Hygiene Data'!$E$12,0,10*ROW('Hygiene Data'!E149))="","",OFFSET('Hygiene Data'!$E$12,0,10*ROW('Hygiene Data'!E149)))</f>
        <v/>
      </c>
      <c r="DT155" s="400" t="str">
        <f ca="1">+IF(OFFSET('Hygiene Data'!$E$13,0,10*ROW('Hygiene Data'!E149))="","",OFFSET('Hygiene Data'!$E$13,0,10*ROW('Hygiene Data'!E149)))</f>
        <v/>
      </c>
      <c r="DU155" s="400" t="str">
        <f ca="1">+IF(OFFSET('Hygiene Data'!$F$11,0,10*ROW('Hygiene Data'!F149))="","",OFFSET('Hygiene Data'!$F$11,0,10*ROW('Hygiene Data'!F149)))</f>
        <v/>
      </c>
      <c r="DV155" s="400" t="str">
        <f ca="1">+IF(OFFSET('Hygiene Data'!$F$12,0,10*ROW('Hygiene Data'!F149))="","",OFFSET('Hygiene Data'!$F$12,0,10*ROW('Hygiene Data'!F149)))</f>
        <v/>
      </c>
      <c r="DW155" s="400" t="str">
        <f ca="1">+IF(OFFSET('Hygiene Data'!$F$13,0,10*ROW('Hygiene Data'!F149))="","",OFFSET('Hygiene Data'!$F$13,0,10*ROW('Hygiene Data'!F149)))</f>
        <v/>
      </c>
      <c r="DX155" s="400" t="str">
        <f ca="1">+IF(OFFSET('Hygiene Data'!$G$11,0,10*ROW('Hygiene Data'!G149))="","",OFFSET('Hygiene Data'!$G$11,0,10*ROW('Hygiene Data'!G149)))</f>
        <v/>
      </c>
      <c r="DY155" s="400" t="str">
        <f ca="1">+IF(OFFSET('Hygiene Data'!$G$12,0,10*ROW('Hygiene Data'!G149))="","",OFFSET('Hygiene Data'!$G$12,0,10*ROW('Hygiene Data'!G149)))</f>
        <v/>
      </c>
      <c r="DZ155" s="400" t="str">
        <f ca="1">+IF(OFFSET('Hygiene Data'!$G$13,0,10*ROW('Hygiene Data'!G149))="","",OFFSET('Hygiene Data'!$G$13,0,10*ROW('Hygiene Data'!G149)))</f>
        <v/>
      </c>
      <c r="EA155" s="400" t="str">
        <f ca="1">+IF(OFFSET('Hygiene Data'!$H$11,0,10*ROW('Hygiene Data'!H149))="","",OFFSET('Hygiene Data'!$H$11,0,10*ROW('Hygiene Data'!H149)))</f>
        <v/>
      </c>
      <c r="EB155" s="400" t="str">
        <f ca="1">+IF(OFFSET('Hygiene Data'!$H$12,0,10*ROW('Hygiene Data'!H149))="","",OFFSET('Hygiene Data'!$H$12,0,10*ROW('Hygiene Data'!H149)))</f>
        <v/>
      </c>
      <c r="EC155" s="400" t="str">
        <f ca="1">+IF(OFFSET('Hygiene Data'!$H$13,0,10*ROW('Hygiene Data'!H149))="","",OFFSET('Hygiene Data'!$H$13,0,10*ROW('Hygiene Data'!H149)))</f>
        <v/>
      </c>
      <c r="ED155" s="400" t="str">
        <f ca="1">+IF(OFFSET('Hygiene Data'!$I$11,0,10*ROW('Hygiene Data'!I149))="","",OFFSET('Hygiene Data'!$I$11,0,10*ROW('Hygiene Data'!I149)))</f>
        <v/>
      </c>
      <c r="EE155" s="400" t="str">
        <f ca="1">+IF(OFFSET('Hygiene Data'!$I$12,0,10*ROW('Hygiene Data'!I149))="","",OFFSET('Hygiene Data'!$I$12,0,10*ROW('Hygiene Data'!I149)))</f>
        <v/>
      </c>
      <c r="EF155" s="400" t="str">
        <f ca="1">+IF(OFFSET('Hygiene Data'!$I$13,0,10*ROW('Hygiene Data'!I149))="","",OFFSET('Hygiene Data'!$I$13,0,10*ROW('Hygiene Data'!I149)))</f>
        <v/>
      </c>
    </row>
    <row r="156" spans="1:136" x14ac:dyDescent="0.25">
      <c r="A156" s="509" t="str">
        <f ca="1">+IF(OFFSET('Water Data'!$B$2,0,10*ROW('Water Data'!E150))="","",OFFSET('Water Data'!$B$2,0,10*ROW('Water Data'!E150)))</f>
        <v/>
      </c>
      <c r="B156" s="50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36" t="str">
        <f t="shared" ca="1" si="2"/>
        <v/>
      </c>
      <c r="D156" s="53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3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3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3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3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3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3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3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3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3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3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3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3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3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3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3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3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3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3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3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3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3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3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3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3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3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3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3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3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3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3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3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3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3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3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3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3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3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3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3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3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3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3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3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3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3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3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3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3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1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3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3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3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3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3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3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3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3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3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3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3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3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3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3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3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3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400" t="str">
        <f ca="1">+IF(OFFSET('Water Data'!$D$27,0,10*ROW('Water Data'!D150))="","",OFFSET('Water Data'!$D$27,0,10*ROW('Water Data'!D150)))</f>
        <v/>
      </c>
      <c r="BT156" s="400" t="str">
        <f ca="1">+IF(OFFSET('Water Data'!$D$28,0,10*ROW('Water Data'!D150))="","",OFFSET('Water Data'!$D$28,0,10*ROW('Water Data'!D150)))</f>
        <v/>
      </c>
      <c r="BU156" s="400" t="str">
        <f ca="1">+IF(OFFSET('Water Data'!$D$29,0,10*ROW('Water Data'!D150))="","",OFFSET('Water Data'!$D$29,0,10*ROW('Water Data'!D150)))</f>
        <v/>
      </c>
      <c r="BV156" s="400" t="str">
        <f ca="1">+IF(OFFSET('Water Data'!$E$27,0,10*ROW('Water Data'!E150))="","",OFFSET('Water Data'!$E$27,0,10*ROW('Water Data'!E150)))</f>
        <v/>
      </c>
      <c r="BW156" s="400" t="str">
        <f ca="1">+IF(OFFSET('Water Data'!$E$28,0,10*ROW('Water Data'!E150))="","",OFFSET('Water Data'!$E$28,0,10*ROW('Water Data'!E150)))</f>
        <v/>
      </c>
      <c r="BX156" s="400" t="str">
        <f ca="1">+IF(OFFSET('Water Data'!$E$29,0,10*ROW('Water Data'!E150))="","",OFFSET('Water Data'!$E$29,0,10*ROW('Water Data'!E150)))</f>
        <v/>
      </c>
      <c r="BY156" s="400" t="str">
        <f ca="1">+IF(OFFSET('Water Data'!$F$27,0,10*ROW('Water Data'!F150))="","",OFFSET('Water Data'!$F$27,0,10*ROW('Water Data'!F150)))</f>
        <v/>
      </c>
      <c r="BZ156" s="400" t="str">
        <f ca="1">+IF(OFFSET('Water Data'!$F$28,0,10*ROW('Water Data'!F150))="","",OFFSET('Water Data'!$F$28,0,10*ROW('Water Data'!F150)))</f>
        <v/>
      </c>
      <c r="CA156" s="400" t="str">
        <f ca="1">+IF(OFFSET('Water Data'!$F$29,0,10*ROW('Water Data'!F150))="","",OFFSET('Water Data'!$F$29,0,10*ROW('Water Data'!F150)))</f>
        <v/>
      </c>
      <c r="CB156" s="400" t="str">
        <f ca="1">+IF(OFFSET('Water Data'!$G$27,0,10*ROW('Water Data'!G150))="","",OFFSET('Water Data'!$G$27,0,10*ROW('Water Data'!G150)))</f>
        <v/>
      </c>
      <c r="CC156" s="400" t="str">
        <f ca="1">+IF(OFFSET('Water Data'!$G$28,0,10*ROW('Water Data'!G150))="","",OFFSET('Water Data'!$G$28,0,10*ROW('Water Data'!G150)))</f>
        <v/>
      </c>
      <c r="CD156" s="400" t="str">
        <f ca="1">+IF(OFFSET('Water Data'!$G$29,0,10*ROW('Water Data'!G150))="","",OFFSET('Water Data'!$G$29,0,10*ROW('Water Data'!G150)))</f>
        <v/>
      </c>
      <c r="CE156" s="400" t="str">
        <f ca="1">+IF(OFFSET('Water Data'!$H$27,0,10*ROW('Water Data'!H150))="","",OFFSET('Water Data'!$H$27,0,10*ROW('Water Data'!H150)))</f>
        <v/>
      </c>
      <c r="CF156" s="400" t="str">
        <f ca="1">+IF(OFFSET('Water Data'!$H$28,0,10*ROW('Water Data'!H150))="","",OFFSET('Water Data'!$H$28,0,10*ROW('Water Data'!H150)))</f>
        <v/>
      </c>
      <c r="CG156" s="400" t="str">
        <f ca="1">+IF(OFFSET('Water Data'!$H$29,0,10*ROW('Water Data'!H150))="","",OFFSET('Water Data'!$H$29,0,10*ROW('Water Data'!H150)))</f>
        <v/>
      </c>
      <c r="CH156" s="400" t="str">
        <f ca="1">+IF(OFFSET('Water Data'!$I$27,0,10*ROW('Water Data'!I150))="","",OFFSET('Water Data'!$I$27,0,10*ROW('Water Data'!I150)))</f>
        <v/>
      </c>
      <c r="CI156" s="400" t="str">
        <f ca="1">+IF(OFFSET('Water Data'!$I$28,0,10*ROW('Water Data'!I150))="","",OFFSET('Water Data'!$I$28,0,10*ROW('Water Data'!I150)))</f>
        <v/>
      </c>
      <c r="CJ156" s="400" t="str">
        <f ca="1">+IF(OFFSET('Water Data'!$I$29,0,10*ROW('Water Data'!I150))="","",OFFSET('Water Data'!$I$29,0,10*ROW('Water Data'!I150)))</f>
        <v/>
      </c>
      <c r="CK156" s="400" t="str">
        <f ca="1">+IF(OFFSET('Sanitation Data'!$D$28,0,10*ROW('Sanitation Data'!D150))="","",OFFSET('Sanitation Data'!$D$28,0,10*ROW('Sanitation Data'!D150)))</f>
        <v/>
      </c>
      <c r="CL156" s="400" t="str">
        <f ca="1">+IF(OFFSET('Sanitation Data'!$D$29,0,10*ROW('Sanitation Data'!D150))="","",OFFSET('Sanitation Data'!$D$29,0,10*ROW('Sanitation Data'!D150)))</f>
        <v/>
      </c>
      <c r="CM156" s="400" t="str">
        <f ca="1">+IF(OFFSET('Sanitation Data'!$D$30,0,10*ROW('Sanitation Data'!D150))="","",OFFSET('Sanitation Data'!$D$30,0,10*ROW('Sanitation Data'!D150)))</f>
        <v/>
      </c>
      <c r="CN156" s="400" t="str">
        <f ca="1">+IF(OFFSET('Sanitation Data'!$D$31,0,10*ROW('Sanitation Data'!D150))="","",OFFSET('Sanitation Data'!$D$31,0,10*ROW('Sanitation Data'!D150)))</f>
        <v/>
      </c>
      <c r="CO156" s="400" t="str">
        <f ca="1">+IF(OFFSET('Sanitation Data'!$D$32,0,10*ROW('Sanitation Data'!D150))="","",OFFSET('Sanitation Data'!$D$32,0,10*ROW('Sanitation Data'!D150)))</f>
        <v/>
      </c>
      <c r="CP156" s="400" t="str">
        <f ca="1">+IF(OFFSET('Sanitation Data'!$E$28,0,10*ROW('Sanitation Data'!E150))="","",OFFSET('Sanitation Data'!$E$28,0,10*ROW('Sanitation Data'!E150)))</f>
        <v/>
      </c>
      <c r="CQ156" s="400" t="str">
        <f ca="1">+IF(OFFSET('Sanitation Data'!$E$29,0,10*ROW('Sanitation Data'!E150))="","",OFFSET('Sanitation Data'!$E$29,0,10*ROW('Sanitation Data'!E150)))</f>
        <v/>
      </c>
      <c r="CR156" s="400" t="str">
        <f ca="1">+IF(OFFSET('Sanitation Data'!$E$30,0,10*ROW('Sanitation Data'!E150))="","",OFFSET('Sanitation Data'!$E$30,0,10*ROW('Sanitation Data'!E150)))</f>
        <v/>
      </c>
      <c r="CS156" s="400" t="str">
        <f ca="1">+IF(OFFSET('Sanitation Data'!$E$31,0,10*ROW('Sanitation Data'!E150))="","",OFFSET('Sanitation Data'!$E$31,0,10*ROW('Sanitation Data'!E150)))</f>
        <v/>
      </c>
      <c r="CT156" s="400" t="str">
        <f ca="1">+IF(OFFSET('Sanitation Data'!$E$32,0,10*ROW('Sanitation Data'!E150))="","",OFFSET('Sanitation Data'!$E$32,0,10*ROW('Sanitation Data'!E150)))</f>
        <v/>
      </c>
      <c r="CU156" s="400" t="str">
        <f ca="1">+IF(OFFSET('Sanitation Data'!$F$28,0,10*ROW('Sanitation Data'!F150))="","",OFFSET('Sanitation Data'!$F$28,0,10*ROW('Sanitation Data'!F150)))</f>
        <v/>
      </c>
      <c r="CV156" s="400" t="str">
        <f ca="1">+IF(OFFSET('Sanitation Data'!$F$29,0,10*ROW('Sanitation Data'!F150))="","",OFFSET('Sanitation Data'!$F$29,0,10*ROW('Sanitation Data'!F150)))</f>
        <v/>
      </c>
      <c r="CW156" s="400" t="str">
        <f ca="1">+IF(OFFSET('Sanitation Data'!$F$30,0,10*ROW('Sanitation Data'!F150))="","",OFFSET('Sanitation Data'!$F$30,0,10*ROW('Sanitation Data'!F150)))</f>
        <v/>
      </c>
      <c r="CX156" s="400" t="str">
        <f ca="1">+IF(OFFSET('Sanitation Data'!$F$31,0,10*ROW('Sanitation Data'!F150))="","",OFFSET('Sanitation Data'!$F$31,0,10*ROW('Sanitation Data'!F150)))</f>
        <v/>
      </c>
      <c r="CY156" s="400" t="str">
        <f ca="1">+IF(OFFSET('Sanitation Data'!$F$32,0,10*ROW('Sanitation Data'!F150))="","",OFFSET('Sanitation Data'!$F$32,0,10*ROW('Sanitation Data'!F150)))</f>
        <v/>
      </c>
      <c r="CZ156" s="400" t="str">
        <f ca="1">+IF(OFFSET('Sanitation Data'!$G$28,0,10*ROW('Sanitation Data'!G150))="","",OFFSET('Sanitation Data'!$G$28,0,10*ROW('Sanitation Data'!G150)))</f>
        <v/>
      </c>
      <c r="DA156" s="400" t="str">
        <f ca="1">+IF(OFFSET('Sanitation Data'!$G$29,0,10*ROW('Sanitation Data'!G150))="","",OFFSET('Sanitation Data'!$G$29,0,10*ROW('Sanitation Data'!G150)))</f>
        <v/>
      </c>
      <c r="DB156" s="400" t="str">
        <f ca="1">+IF(OFFSET('Sanitation Data'!$G$30,0,10*ROW('Sanitation Data'!G150))="","",OFFSET('Sanitation Data'!$G$30,0,10*ROW('Sanitation Data'!G150)))</f>
        <v/>
      </c>
      <c r="DC156" s="400" t="str">
        <f ca="1">+IF(OFFSET('Sanitation Data'!$G$31,0,10*ROW('Sanitation Data'!G150))="","",OFFSET('Sanitation Data'!$G$31,0,10*ROW('Sanitation Data'!G150)))</f>
        <v/>
      </c>
      <c r="DD156" s="400" t="str">
        <f ca="1">+IF(OFFSET('Sanitation Data'!$G$32,0,10*ROW('Sanitation Data'!G150))="","",OFFSET('Sanitation Data'!$G$32,0,10*ROW('Sanitation Data'!G150)))</f>
        <v/>
      </c>
      <c r="DE156" s="400" t="str">
        <f ca="1">+IF(OFFSET('Sanitation Data'!$H$28,0,10*ROW('Sanitation Data'!H150))="","",OFFSET('Sanitation Data'!$H$28,0,10*ROW('Sanitation Data'!H150)))</f>
        <v/>
      </c>
      <c r="DF156" s="400" t="str">
        <f ca="1">+IF(OFFSET('Sanitation Data'!$H$29,0,10*ROW('Sanitation Data'!H150))="","",OFFSET('Sanitation Data'!$H$29,0,10*ROW('Sanitation Data'!H150)))</f>
        <v/>
      </c>
      <c r="DG156" s="400" t="str">
        <f ca="1">+IF(OFFSET('Sanitation Data'!$H$30,0,10*ROW('Sanitation Data'!H150))="","",OFFSET('Sanitation Data'!$H$30,0,10*ROW('Sanitation Data'!H150)))</f>
        <v/>
      </c>
      <c r="DH156" s="400" t="str">
        <f ca="1">+IF(OFFSET('Sanitation Data'!$H$31,0,10*ROW('Sanitation Data'!H150))="","",OFFSET('Sanitation Data'!$H$31,0,10*ROW('Sanitation Data'!H150)))</f>
        <v/>
      </c>
      <c r="DI156" s="400" t="str">
        <f ca="1">+IF(OFFSET('Sanitation Data'!$H$32,0,10*ROW('Sanitation Data'!H150))="","",OFFSET('Sanitation Data'!$H$32,0,10*ROW('Sanitation Data'!H150)))</f>
        <v/>
      </c>
      <c r="DJ156" s="400" t="str">
        <f ca="1">+IF(OFFSET('Sanitation Data'!$I$28,0,10*ROW('Sanitation Data'!I150))="","",OFFSET('Sanitation Data'!$I$28,0,10*ROW('Sanitation Data'!I150)))</f>
        <v/>
      </c>
      <c r="DK156" s="400" t="str">
        <f ca="1">+IF(OFFSET('Sanitation Data'!$I$29,0,10*ROW('Sanitation Data'!I150))="","",OFFSET('Sanitation Data'!$I$29,0,10*ROW('Sanitation Data'!I150)))</f>
        <v/>
      </c>
      <c r="DL156" s="400" t="str">
        <f ca="1">+IF(OFFSET('Sanitation Data'!$I$30,0,10*ROW('Sanitation Data'!I150))="","",OFFSET('Sanitation Data'!$I$30,0,10*ROW('Sanitation Data'!I150)))</f>
        <v/>
      </c>
      <c r="DM156" s="400" t="str">
        <f ca="1">+IF(OFFSET('Sanitation Data'!$I$31,0,10*ROW('Sanitation Data'!I150))="","",OFFSET('Sanitation Data'!$I$31,0,10*ROW('Sanitation Data'!I150)))</f>
        <v/>
      </c>
      <c r="DN156" s="400" t="str">
        <f ca="1">+IF(OFFSET('Sanitation Data'!$I$32,0,10*ROW('Sanitation Data'!I150))="","",OFFSET('Sanitation Data'!$I$32,0,10*ROW('Sanitation Data'!I150)))</f>
        <v/>
      </c>
      <c r="DO156" s="400" t="str">
        <f ca="1">+IF(OFFSET('Hygiene Data'!$D$11,0,10*ROW('Hygiene Data'!D150))="","",OFFSET('Hygiene Data'!$D$11,0,10*ROW('Hygiene Data'!D150)))</f>
        <v/>
      </c>
      <c r="DP156" s="400" t="str">
        <f ca="1">+IF(OFFSET('Hygiene Data'!$D$12,0,10*ROW('Hygiene Data'!D150))="","",OFFSET('Hygiene Data'!$D$12,0,10*ROW('Hygiene Data'!D150)))</f>
        <v/>
      </c>
      <c r="DQ156" s="400" t="str">
        <f ca="1">+IF(OFFSET('Hygiene Data'!$D$13,0,10*ROW('Hygiene Data'!D150))="","",OFFSET('Hygiene Data'!$D$13,0,10*ROW('Hygiene Data'!D150)))</f>
        <v/>
      </c>
      <c r="DR156" s="400" t="str">
        <f ca="1">+IF(OFFSET('Hygiene Data'!$E$11,0,10*ROW('Hygiene Data'!E150))="","",OFFSET('Hygiene Data'!$E$11,0,10*ROW('Hygiene Data'!E150)))</f>
        <v/>
      </c>
      <c r="DS156" s="400" t="str">
        <f ca="1">+IF(OFFSET('Hygiene Data'!$E$12,0,10*ROW('Hygiene Data'!E150))="","",OFFSET('Hygiene Data'!$E$12,0,10*ROW('Hygiene Data'!E150)))</f>
        <v/>
      </c>
      <c r="DT156" s="400" t="str">
        <f ca="1">+IF(OFFSET('Hygiene Data'!$E$13,0,10*ROW('Hygiene Data'!E150))="","",OFFSET('Hygiene Data'!$E$13,0,10*ROW('Hygiene Data'!E150)))</f>
        <v/>
      </c>
      <c r="DU156" s="400" t="str">
        <f ca="1">+IF(OFFSET('Hygiene Data'!$F$11,0,10*ROW('Hygiene Data'!F150))="","",OFFSET('Hygiene Data'!$F$11,0,10*ROW('Hygiene Data'!F150)))</f>
        <v/>
      </c>
      <c r="DV156" s="400" t="str">
        <f ca="1">+IF(OFFSET('Hygiene Data'!$F$12,0,10*ROW('Hygiene Data'!F150))="","",OFFSET('Hygiene Data'!$F$12,0,10*ROW('Hygiene Data'!F150)))</f>
        <v/>
      </c>
      <c r="DW156" s="400" t="str">
        <f ca="1">+IF(OFFSET('Hygiene Data'!$F$13,0,10*ROW('Hygiene Data'!F150))="","",OFFSET('Hygiene Data'!$F$13,0,10*ROW('Hygiene Data'!F150)))</f>
        <v/>
      </c>
      <c r="DX156" s="400" t="str">
        <f ca="1">+IF(OFFSET('Hygiene Data'!$G$11,0,10*ROW('Hygiene Data'!G150))="","",OFFSET('Hygiene Data'!$G$11,0,10*ROW('Hygiene Data'!G150)))</f>
        <v/>
      </c>
      <c r="DY156" s="400" t="str">
        <f ca="1">+IF(OFFSET('Hygiene Data'!$G$12,0,10*ROW('Hygiene Data'!G150))="","",OFFSET('Hygiene Data'!$G$12,0,10*ROW('Hygiene Data'!G150)))</f>
        <v/>
      </c>
      <c r="DZ156" s="400" t="str">
        <f ca="1">+IF(OFFSET('Hygiene Data'!$G$13,0,10*ROW('Hygiene Data'!G150))="","",OFFSET('Hygiene Data'!$G$13,0,10*ROW('Hygiene Data'!G150)))</f>
        <v/>
      </c>
      <c r="EA156" s="400" t="str">
        <f ca="1">+IF(OFFSET('Hygiene Data'!$H$11,0,10*ROW('Hygiene Data'!H150))="","",OFFSET('Hygiene Data'!$H$11,0,10*ROW('Hygiene Data'!H150)))</f>
        <v/>
      </c>
      <c r="EB156" s="400" t="str">
        <f ca="1">+IF(OFFSET('Hygiene Data'!$H$12,0,10*ROW('Hygiene Data'!H150))="","",OFFSET('Hygiene Data'!$H$12,0,10*ROW('Hygiene Data'!H150)))</f>
        <v/>
      </c>
      <c r="EC156" s="400" t="str">
        <f ca="1">+IF(OFFSET('Hygiene Data'!$H$13,0,10*ROW('Hygiene Data'!H150))="","",OFFSET('Hygiene Data'!$H$13,0,10*ROW('Hygiene Data'!H150)))</f>
        <v/>
      </c>
      <c r="ED156" s="400" t="str">
        <f ca="1">+IF(OFFSET('Hygiene Data'!$I$11,0,10*ROW('Hygiene Data'!I150))="","",OFFSET('Hygiene Data'!$I$11,0,10*ROW('Hygiene Data'!I150)))</f>
        <v/>
      </c>
      <c r="EE156" s="400" t="str">
        <f ca="1">+IF(OFFSET('Hygiene Data'!$I$12,0,10*ROW('Hygiene Data'!I150))="","",OFFSET('Hygiene Data'!$I$12,0,10*ROW('Hygiene Data'!I150)))</f>
        <v/>
      </c>
      <c r="EF156" s="400" t="str">
        <f ca="1">+IF(OFFSET('Hygiene Data'!$I$13,0,10*ROW('Hygiene Data'!I150))="","",OFFSET('Hygiene Data'!$I$13,0,10*ROW('Hygiene Data'!I150)))</f>
        <v/>
      </c>
    </row>
    <row r="157" spans="1:136" x14ac:dyDescent="0.25">
      <c r="A157" s="509" t="str">
        <f ca="1">+IF(OFFSET('Water Data'!$B$2,0,10*ROW('Water Data'!E151))="","",OFFSET('Water Data'!$B$2,0,10*ROW('Water Data'!E151)))</f>
        <v/>
      </c>
      <c r="B157" s="50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36" t="str">
        <f t="shared" ca="1" si="2"/>
        <v/>
      </c>
      <c r="D157" s="53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3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3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3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3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3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3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3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3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3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3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3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3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3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3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3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3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3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3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3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3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3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3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3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3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3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3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3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3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3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3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3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3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3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3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3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3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3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3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3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3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3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3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3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3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3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3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3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3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1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3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3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3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3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3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3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3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3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3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3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3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3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3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3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3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3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400" t="str">
        <f ca="1">+IF(OFFSET('Water Data'!$D$27,0,10*ROW('Water Data'!D151))="","",OFFSET('Water Data'!$D$27,0,10*ROW('Water Data'!D151)))</f>
        <v/>
      </c>
      <c r="BT157" s="400" t="str">
        <f ca="1">+IF(OFFSET('Water Data'!$D$28,0,10*ROW('Water Data'!D151))="","",OFFSET('Water Data'!$D$28,0,10*ROW('Water Data'!D151)))</f>
        <v/>
      </c>
      <c r="BU157" s="400" t="str">
        <f ca="1">+IF(OFFSET('Water Data'!$D$29,0,10*ROW('Water Data'!D151))="","",OFFSET('Water Data'!$D$29,0,10*ROW('Water Data'!D151)))</f>
        <v/>
      </c>
      <c r="BV157" s="400" t="str">
        <f ca="1">+IF(OFFSET('Water Data'!$E$27,0,10*ROW('Water Data'!E151))="","",OFFSET('Water Data'!$E$27,0,10*ROW('Water Data'!E151)))</f>
        <v/>
      </c>
      <c r="BW157" s="400" t="str">
        <f ca="1">+IF(OFFSET('Water Data'!$E$28,0,10*ROW('Water Data'!E151))="","",OFFSET('Water Data'!$E$28,0,10*ROW('Water Data'!E151)))</f>
        <v/>
      </c>
      <c r="BX157" s="400" t="str">
        <f ca="1">+IF(OFFSET('Water Data'!$E$29,0,10*ROW('Water Data'!E151))="","",OFFSET('Water Data'!$E$29,0,10*ROW('Water Data'!E151)))</f>
        <v/>
      </c>
      <c r="BY157" s="400" t="str">
        <f ca="1">+IF(OFFSET('Water Data'!$F$27,0,10*ROW('Water Data'!F151))="","",OFFSET('Water Data'!$F$27,0,10*ROW('Water Data'!F151)))</f>
        <v/>
      </c>
      <c r="BZ157" s="400" t="str">
        <f ca="1">+IF(OFFSET('Water Data'!$F$28,0,10*ROW('Water Data'!F151))="","",OFFSET('Water Data'!$F$28,0,10*ROW('Water Data'!F151)))</f>
        <v/>
      </c>
      <c r="CA157" s="400" t="str">
        <f ca="1">+IF(OFFSET('Water Data'!$F$29,0,10*ROW('Water Data'!F151))="","",OFFSET('Water Data'!$F$29,0,10*ROW('Water Data'!F151)))</f>
        <v/>
      </c>
      <c r="CB157" s="400" t="str">
        <f ca="1">+IF(OFFSET('Water Data'!$G$27,0,10*ROW('Water Data'!G151))="","",OFFSET('Water Data'!$G$27,0,10*ROW('Water Data'!G151)))</f>
        <v/>
      </c>
      <c r="CC157" s="400" t="str">
        <f ca="1">+IF(OFFSET('Water Data'!$G$28,0,10*ROW('Water Data'!G151))="","",OFFSET('Water Data'!$G$28,0,10*ROW('Water Data'!G151)))</f>
        <v/>
      </c>
      <c r="CD157" s="400" t="str">
        <f ca="1">+IF(OFFSET('Water Data'!$G$29,0,10*ROW('Water Data'!G151))="","",OFFSET('Water Data'!$G$29,0,10*ROW('Water Data'!G151)))</f>
        <v/>
      </c>
      <c r="CE157" s="400" t="str">
        <f ca="1">+IF(OFFSET('Water Data'!$H$27,0,10*ROW('Water Data'!H151))="","",OFFSET('Water Data'!$H$27,0,10*ROW('Water Data'!H151)))</f>
        <v/>
      </c>
      <c r="CF157" s="400" t="str">
        <f ca="1">+IF(OFFSET('Water Data'!$H$28,0,10*ROW('Water Data'!H151))="","",OFFSET('Water Data'!$H$28,0,10*ROW('Water Data'!H151)))</f>
        <v/>
      </c>
      <c r="CG157" s="400" t="str">
        <f ca="1">+IF(OFFSET('Water Data'!$H$29,0,10*ROW('Water Data'!H151))="","",OFFSET('Water Data'!$H$29,0,10*ROW('Water Data'!H151)))</f>
        <v/>
      </c>
      <c r="CH157" s="400" t="str">
        <f ca="1">+IF(OFFSET('Water Data'!$I$27,0,10*ROW('Water Data'!I151))="","",OFFSET('Water Data'!$I$27,0,10*ROW('Water Data'!I151)))</f>
        <v/>
      </c>
      <c r="CI157" s="400" t="str">
        <f ca="1">+IF(OFFSET('Water Data'!$I$28,0,10*ROW('Water Data'!I151))="","",OFFSET('Water Data'!$I$28,0,10*ROW('Water Data'!I151)))</f>
        <v/>
      </c>
      <c r="CJ157" s="400" t="str">
        <f ca="1">+IF(OFFSET('Water Data'!$I$29,0,10*ROW('Water Data'!I151))="","",OFFSET('Water Data'!$I$29,0,10*ROW('Water Data'!I151)))</f>
        <v/>
      </c>
      <c r="CK157" s="400" t="str">
        <f ca="1">+IF(OFFSET('Sanitation Data'!$D$28,0,10*ROW('Sanitation Data'!D151))="","",OFFSET('Sanitation Data'!$D$28,0,10*ROW('Sanitation Data'!D151)))</f>
        <v/>
      </c>
      <c r="CL157" s="400" t="str">
        <f ca="1">+IF(OFFSET('Sanitation Data'!$D$29,0,10*ROW('Sanitation Data'!D151))="","",OFFSET('Sanitation Data'!$D$29,0,10*ROW('Sanitation Data'!D151)))</f>
        <v/>
      </c>
      <c r="CM157" s="400" t="str">
        <f ca="1">+IF(OFFSET('Sanitation Data'!$D$30,0,10*ROW('Sanitation Data'!D151))="","",OFFSET('Sanitation Data'!$D$30,0,10*ROW('Sanitation Data'!D151)))</f>
        <v/>
      </c>
      <c r="CN157" s="400" t="str">
        <f ca="1">+IF(OFFSET('Sanitation Data'!$D$31,0,10*ROW('Sanitation Data'!D151))="","",OFFSET('Sanitation Data'!$D$31,0,10*ROW('Sanitation Data'!D151)))</f>
        <v/>
      </c>
      <c r="CO157" s="400" t="str">
        <f ca="1">+IF(OFFSET('Sanitation Data'!$D$32,0,10*ROW('Sanitation Data'!D151))="","",OFFSET('Sanitation Data'!$D$32,0,10*ROW('Sanitation Data'!D151)))</f>
        <v/>
      </c>
      <c r="CP157" s="400" t="str">
        <f ca="1">+IF(OFFSET('Sanitation Data'!$E$28,0,10*ROW('Sanitation Data'!E151))="","",OFFSET('Sanitation Data'!$E$28,0,10*ROW('Sanitation Data'!E151)))</f>
        <v/>
      </c>
      <c r="CQ157" s="400" t="str">
        <f ca="1">+IF(OFFSET('Sanitation Data'!$E$29,0,10*ROW('Sanitation Data'!E151))="","",OFFSET('Sanitation Data'!$E$29,0,10*ROW('Sanitation Data'!E151)))</f>
        <v/>
      </c>
      <c r="CR157" s="400" t="str">
        <f ca="1">+IF(OFFSET('Sanitation Data'!$E$30,0,10*ROW('Sanitation Data'!E151))="","",OFFSET('Sanitation Data'!$E$30,0,10*ROW('Sanitation Data'!E151)))</f>
        <v/>
      </c>
      <c r="CS157" s="400" t="str">
        <f ca="1">+IF(OFFSET('Sanitation Data'!$E$31,0,10*ROW('Sanitation Data'!E151))="","",OFFSET('Sanitation Data'!$E$31,0,10*ROW('Sanitation Data'!E151)))</f>
        <v/>
      </c>
      <c r="CT157" s="400" t="str">
        <f ca="1">+IF(OFFSET('Sanitation Data'!$E$32,0,10*ROW('Sanitation Data'!E151))="","",OFFSET('Sanitation Data'!$E$32,0,10*ROW('Sanitation Data'!E151)))</f>
        <v/>
      </c>
      <c r="CU157" s="400" t="str">
        <f ca="1">+IF(OFFSET('Sanitation Data'!$F$28,0,10*ROW('Sanitation Data'!F151))="","",OFFSET('Sanitation Data'!$F$28,0,10*ROW('Sanitation Data'!F151)))</f>
        <v/>
      </c>
      <c r="CV157" s="400" t="str">
        <f ca="1">+IF(OFFSET('Sanitation Data'!$F$29,0,10*ROW('Sanitation Data'!F151))="","",OFFSET('Sanitation Data'!$F$29,0,10*ROW('Sanitation Data'!F151)))</f>
        <v/>
      </c>
      <c r="CW157" s="400" t="str">
        <f ca="1">+IF(OFFSET('Sanitation Data'!$F$30,0,10*ROW('Sanitation Data'!F151))="","",OFFSET('Sanitation Data'!$F$30,0,10*ROW('Sanitation Data'!F151)))</f>
        <v/>
      </c>
      <c r="CX157" s="400" t="str">
        <f ca="1">+IF(OFFSET('Sanitation Data'!$F$31,0,10*ROW('Sanitation Data'!F151))="","",OFFSET('Sanitation Data'!$F$31,0,10*ROW('Sanitation Data'!F151)))</f>
        <v/>
      </c>
      <c r="CY157" s="400" t="str">
        <f ca="1">+IF(OFFSET('Sanitation Data'!$F$32,0,10*ROW('Sanitation Data'!F151))="","",OFFSET('Sanitation Data'!$F$32,0,10*ROW('Sanitation Data'!F151)))</f>
        <v/>
      </c>
      <c r="CZ157" s="400" t="str">
        <f ca="1">+IF(OFFSET('Sanitation Data'!$G$28,0,10*ROW('Sanitation Data'!G151))="","",OFFSET('Sanitation Data'!$G$28,0,10*ROW('Sanitation Data'!G151)))</f>
        <v/>
      </c>
      <c r="DA157" s="400" t="str">
        <f ca="1">+IF(OFFSET('Sanitation Data'!$G$29,0,10*ROW('Sanitation Data'!G151))="","",OFFSET('Sanitation Data'!$G$29,0,10*ROW('Sanitation Data'!G151)))</f>
        <v/>
      </c>
      <c r="DB157" s="400" t="str">
        <f ca="1">+IF(OFFSET('Sanitation Data'!$G$30,0,10*ROW('Sanitation Data'!G151))="","",OFFSET('Sanitation Data'!$G$30,0,10*ROW('Sanitation Data'!G151)))</f>
        <v/>
      </c>
      <c r="DC157" s="400" t="str">
        <f ca="1">+IF(OFFSET('Sanitation Data'!$G$31,0,10*ROW('Sanitation Data'!G151))="","",OFFSET('Sanitation Data'!$G$31,0,10*ROW('Sanitation Data'!G151)))</f>
        <v/>
      </c>
      <c r="DD157" s="400" t="str">
        <f ca="1">+IF(OFFSET('Sanitation Data'!$G$32,0,10*ROW('Sanitation Data'!G151))="","",OFFSET('Sanitation Data'!$G$32,0,10*ROW('Sanitation Data'!G151)))</f>
        <v/>
      </c>
      <c r="DE157" s="400" t="str">
        <f ca="1">+IF(OFFSET('Sanitation Data'!$H$28,0,10*ROW('Sanitation Data'!H151))="","",OFFSET('Sanitation Data'!$H$28,0,10*ROW('Sanitation Data'!H151)))</f>
        <v/>
      </c>
      <c r="DF157" s="400" t="str">
        <f ca="1">+IF(OFFSET('Sanitation Data'!$H$29,0,10*ROW('Sanitation Data'!H151))="","",OFFSET('Sanitation Data'!$H$29,0,10*ROW('Sanitation Data'!H151)))</f>
        <v/>
      </c>
      <c r="DG157" s="400" t="str">
        <f ca="1">+IF(OFFSET('Sanitation Data'!$H$30,0,10*ROW('Sanitation Data'!H151))="","",OFFSET('Sanitation Data'!$H$30,0,10*ROW('Sanitation Data'!H151)))</f>
        <v/>
      </c>
      <c r="DH157" s="400" t="str">
        <f ca="1">+IF(OFFSET('Sanitation Data'!$H$31,0,10*ROW('Sanitation Data'!H151))="","",OFFSET('Sanitation Data'!$H$31,0,10*ROW('Sanitation Data'!H151)))</f>
        <v/>
      </c>
      <c r="DI157" s="400" t="str">
        <f ca="1">+IF(OFFSET('Sanitation Data'!$H$32,0,10*ROW('Sanitation Data'!H151))="","",OFFSET('Sanitation Data'!$H$32,0,10*ROW('Sanitation Data'!H151)))</f>
        <v/>
      </c>
      <c r="DJ157" s="400" t="str">
        <f ca="1">+IF(OFFSET('Sanitation Data'!$I$28,0,10*ROW('Sanitation Data'!I151))="","",OFFSET('Sanitation Data'!$I$28,0,10*ROW('Sanitation Data'!I151)))</f>
        <v/>
      </c>
      <c r="DK157" s="400" t="str">
        <f ca="1">+IF(OFFSET('Sanitation Data'!$I$29,0,10*ROW('Sanitation Data'!I151))="","",OFFSET('Sanitation Data'!$I$29,0,10*ROW('Sanitation Data'!I151)))</f>
        <v/>
      </c>
      <c r="DL157" s="400" t="str">
        <f ca="1">+IF(OFFSET('Sanitation Data'!$I$30,0,10*ROW('Sanitation Data'!I151))="","",OFFSET('Sanitation Data'!$I$30,0,10*ROW('Sanitation Data'!I151)))</f>
        <v/>
      </c>
      <c r="DM157" s="400" t="str">
        <f ca="1">+IF(OFFSET('Sanitation Data'!$I$31,0,10*ROW('Sanitation Data'!I151))="","",OFFSET('Sanitation Data'!$I$31,0,10*ROW('Sanitation Data'!I151)))</f>
        <v/>
      </c>
      <c r="DN157" s="400" t="str">
        <f ca="1">+IF(OFFSET('Sanitation Data'!$I$32,0,10*ROW('Sanitation Data'!I151))="","",OFFSET('Sanitation Data'!$I$32,0,10*ROW('Sanitation Data'!I151)))</f>
        <v/>
      </c>
      <c r="DO157" s="400" t="str">
        <f ca="1">+IF(OFFSET('Hygiene Data'!$D$11,0,10*ROW('Hygiene Data'!D151))="","",OFFSET('Hygiene Data'!$D$11,0,10*ROW('Hygiene Data'!D151)))</f>
        <v/>
      </c>
      <c r="DP157" s="400" t="str">
        <f ca="1">+IF(OFFSET('Hygiene Data'!$D$12,0,10*ROW('Hygiene Data'!D151))="","",OFFSET('Hygiene Data'!$D$12,0,10*ROW('Hygiene Data'!D151)))</f>
        <v/>
      </c>
      <c r="DQ157" s="400" t="str">
        <f ca="1">+IF(OFFSET('Hygiene Data'!$D$13,0,10*ROW('Hygiene Data'!D151))="","",OFFSET('Hygiene Data'!$D$13,0,10*ROW('Hygiene Data'!D151)))</f>
        <v/>
      </c>
      <c r="DR157" s="400" t="str">
        <f ca="1">+IF(OFFSET('Hygiene Data'!$E$11,0,10*ROW('Hygiene Data'!E151))="","",OFFSET('Hygiene Data'!$E$11,0,10*ROW('Hygiene Data'!E151)))</f>
        <v/>
      </c>
      <c r="DS157" s="400" t="str">
        <f ca="1">+IF(OFFSET('Hygiene Data'!$E$12,0,10*ROW('Hygiene Data'!E151))="","",OFFSET('Hygiene Data'!$E$12,0,10*ROW('Hygiene Data'!E151)))</f>
        <v/>
      </c>
      <c r="DT157" s="400" t="str">
        <f ca="1">+IF(OFFSET('Hygiene Data'!$E$13,0,10*ROW('Hygiene Data'!E151))="","",OFFSET('Hygiene Data'!$E$13,0,10*ROW('Hygiene Data'!E151)))</f>
        <v/>
      </c>
      <c r="DU157" s="400" t="str">
        <f ca="1">+IF(OFFSET('Hygiene Data'!$F$11,0,10*ROW('Hygiene Data'!F151))="","",OFFSET('Hygiene Data'!$F$11,0,10*ROW('Hygiene Data'!F151)))</f>
        <v/>
      </c>
      <c r="DV157" s="400" t="str">
        <f ca="1">+IF(OFFSET('Hygiene Data'!$F$12,0,10*ROW('Hygiene Data'!F151))="","",OFFSET('Hygiene Data'!$F$12,0,10*ROW('Hygiene Data'!F151)))</f>
        <v/>
      </c>
      <c r="DW157" s="400" t="str">
        <f ca="1">+IF(OFFSET('Hygiene Data'!$F$13,0,10*ROW('Hygiene Data'!F151))="","",OFFSET('Hygiene Data'!$F$13,0,10*ROW('Hygiene Data'!F151)))</f>
        <v/>
      </c>
      <c r="DX157" s="400" t="str">
        <f ca="1">+IF(OFFSET('Hygiene Data'!$G$11,0,10*ROW('Hygiene Data'!G151))="","",OFFSET('Hygiene Data'!$G$11,0,10*ROW('Hygiene Data'!G151)))</f>
        <v/>
      </c>
      <c r="DY157" s="400" t="str">
        <f ca="1">+IF(OFFSET('Hygiene Data'!$G$12,0,10*ROW('Hygiene Data'!G151))="","",OFFSET('Hygiene Data'!$G$12,0,10*ROW('Hygiene Data'!G151)))</f>
        <v/>
      </c>
      <c r="DZ157" s="400" t="str">
        <f ca="1">+IF(OFFSET('Hygiene Data'!$G$13,0,10*ROW('Hygiene Data'!G151))="","",OFFSET('Hygiene Data'!$G$13,0,10*ROW('Hygiene Data'!G151)))</f>
        <v/>
      </c>
      <c r="EA157" s="400" t="str">
        <f ca="1">+IF(OFFSET('Hygiene Data'!$H$11,0,10*ROW('Hygiene Data'!H151))="","",OFFSET('Hygiene Data'!$H$11,0,10*ROW('Hygiene Data'!H151)))</f>
        <v/>
      </c>
      <c r="EB157" s="400" t="str">
        <f ca="1">+IF(OFFSET('Hygiene Data'!$H$12,0,10*ROW('Hygiene Data'!H151))="","",OFFSET('Hygiene Data'!$H$12,0,10*ROW('Hygiene Data'!H151)))</f>
        <v/>
      </c>
      <c r="EC157" s="400" t="str">
        <f ca="1">+IF(OFFSET('Hygiene Data'!$H$13,0,10*ROW('Hygiene Data'!H151))="","",OFFSET('Hygiene Data'!$H$13,0,10*ROW('Hygiene Data'!H151)))</f>
        <v/>
      </c>
      <c r="ED157" s="400" t="str">
        <f ca="1">+IF(OFFSET('Hygiene Data'!$I$11,0,10*ROW('Hygiene Data'!I151))="","",OFFSET('Hygiene Data'!$I$11,0,10*ROW('Hygiene Data'!I151)))</f>
        <v/>
      </c>
      <c r="EE157" s="400" t="str">
        <f ca="1">+IF(OFFSET('Hygiene Data'!$I$12,0,10*ROW('Hygiene Data'!I151))="","",OFFSET('Hygiene Data'!$I$12,0,10*ROW('Hygiene Data'!I151)))</f>
        <v/>
      </c>
      <c r="EF157" s="400" t="str">
        <f ca="1">+IF(OFFSET('Hygiene Data'!$I$13,0,10*ROW('Hygiene Data'!I151))="","",OFFSET('Hygiene Data'!$I$13,0,10*ROW('Hygiene Data'!I151)))</f>
        <v/>
      </c>
    </row>
    <row r="158" spans="1:136" x14ac:dyDescent="0.25">
      <c r="A158" s="509" t="str">
        <f ca="1">+IF(OFFSET('Water Data'!$B$2,0,10*ROW('Water Data'!E152))="","",OFFSET('Water Data'!$B$2,0,10*ROW('Water Data'!E152)))</f>
        <v/>
      </c>
      <c r="B158" s="50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36" t="str">
        <f t="shared" ca="1" si="2"/>
        <v/>
      </c>
      <c r="D158" s="53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3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3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3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3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3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3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3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3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3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3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3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3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3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3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3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3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3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3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3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3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3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3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3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3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3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3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3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3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3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3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3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3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3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3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3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3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3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3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3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3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3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3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3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3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3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3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3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3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1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3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3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3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3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3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3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3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3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3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3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3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3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3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3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3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3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400" t="str">
        <f ca="1">+IF(OFFSET('Water Data'!$D$27,0,10*ROW('Water Data'!D152))="","",OFFSET('Water Data'!$D$27,0,10*ROW('Water Data'!D152)))</f>
        <v/>
      </c>
      <c r="BT158" s="400" t="str">
        <f ca="1">+IF(OFFSET('Water Data'!$D$28,0,10*ROW('Water Data'!D152))="","",OFFSET('Water Data'!$D$28,0,10*ROW('Water Data'!D152)))</f>
        <v/>
      </c>
      <c r="BU158" s="400" t="str">
        <f ca="1">+IF(OFFSET('Water Data'!$D$29,0,10*ROW('Water Data'!D152))="","",OFFSET('Water Data'!$D$29,0,10*ROW('Water Data'!D152)))</f>
        <v/>
      </c>
      <c r="BV158" s="400" t="str">
        <f ca="1">+IF(OFFSET('Water Data'!$E$27,0,10*ROW('Water Data'!E152))="","",OFFSET('Water Data'!$E$27,0,10*ROW('Water Data'!E152)))</f>
        <v/>
      </c>
      <c r="BW158" s="400" t="str">
        <f ca="1">+IF(OFFSET('Water Data'!$E$28,0,10*ROW('Water Data'!E152))="","",OFFSET('Water Data'!$E$28,0,10*ROW('Water Data'!E152)))</f>
        <v/>
      </c>
      <c r="BX158" s="400" t="str">
        <f ca="1">+IF(OFFSET('Water Data'!$E$29,0,10*ROW('Water Data'!E152))="","",OFFSET('Water Data'!$E$29,0,10*ROW('Water Data'!E152)))</f>
        <v/>
      </c>
      <c r="BY158" s="400" t="str">
        <f ca="1">+IF(OFFSET('Water Data'!$F$27,0,10*ROW('Water Data'!F152))="","",OFFSET('Water Data'!$F$27,0,10*ROW('Water Data'!F152)))</f>
        <v/>
      </c>
      <c r="BZ158" s="400" t="str">
        <f ca="1">+IF(OFFSET('Water Data'!$F$28,0,10*ROW('Water Data'!F152))="","",OFFSET('Water Data'!$F$28,0,10*ROW('Water Data'!F152)))</f>
        <v/>
      </c>
      <c r="CA158" s="400" t="str">
        <f ca="1">+IF(OFFSET('Water Data'!$F$29,0,10*ROW('Water Data'!F152))="","",OFFSET('Water Data'!$F$29,0,10*ROW('Water Data'!F152)))</f>
        <v/>
      </c>
      <c r="CB158" s="400" t="str">
        <f ca="1">+IF(OFFSET('Water Data'!$G$27,0,10*ROW('Water Data'!G152))="","",OFFSET('Water Data'!$G$27,0,10*ROW('Water Data'!G152)))</f>
        <v/>
      </c>
      <c r="CC158" s="400" t="str">
        <f ca="1">+IF(OFFSET('Water Data'!$G$28,0,10*ROW('Water Data'!G152))="","",OFFSET('Water Data'!$G$28,0,10*ROW('Water Data'!G152)))</f>
        <v/>
      </c>
      <c r="CD158" s="400" t="str">
        <f ca="1">+IF(OFFSET('Water Data'!$G$29,0,10*ROW('Water Data'!G152))="","",OFFSET('Water Data'!$G$29,0,10*ROW('Water Data'!G152)))</f>
        <v/>
      </c>
      <c r="CE158" s="400" t="str">
        <f ca="1">+IF(OFFSET('Water Data'!$H$27,0,10*ROW('Water Data'!H152))="","",OFFSET('Water Data'!$H$27,0,10*ROW('Water Data'!H152)))</f>
        <v/>
      </c>
      <c r="CF158" s="400" t="str">
        <f ca="1">+IF(OFFSET('Water Data'!$H$28,0,10*ROW('Water Data'!H152))="","",OFFSET('Water Data'!$H$28,0,10*ROW('Water Data'!H152)))</f>
        <v/>
      </c>
      <c r="CG158" s="400" t="str">
        <f ca="1">+IF(OFFSET('Water Data'!$H$29,0,10*ROW('Water Data'!H152))="","",OFFSET('Water Data'!$H$29,0,10*ROW('Water Data'!H152)))</f>
        <v/>
      </c>
      <c r="CH158" s="400" t="str">
        <f ca="1">+IF(OFFSET('Water Data'!$I$27,0,10*ROW('Water Data'!I152))="","",OFFSET('Water Data'!$I$27,0,10*ROW('Water Data'!I152)))</f>
        <v/>
      </c>
      <c r="CI158" s="400" t="str">
        <f ca="1">+IF(OFFSET('Water Data'!$I$28,0,10*ROW('Water Data'!I152))="","",OFFSET('Water Data'!$I$28,0,10*ROW('Water Data'!I152)))</f>
        <v/>
      </c>
      <c r="CJ158" s="400" t="str">
        <f ca="1">+IF(OFFSET('Water Data'!$I$29,0,10*ROW('Water Data'!I152))="","",OFFSET('Water Data'!$I$29,0,10*ROW('Water Data'!I152)))</f>
        <v/>
      </c>
      <c r="CK158" s="400" t="str">
        <f ca="1">+IF(OFFSET('Sanitation Data'!$D$28,0,10*ROW('Sanitation Data'!D152))="","",OFFSET('Sanitation Data'!$D$28,0,10*ROW('Sanitation Data'!D152)))</f>
        <v/>
      </c>
      <c r="CL158" s="400" t="str">
        <f ca="1">+IF(OFFSET('Sanitation Data'!$D$29,0,10*ROW('Sanitation Data'!D152))="","",OFFSET('Sanitation Data'!$D$29,0,10*ROW('Sanitation Data'!D152)))</f>
        <v/>
      </c>
      <c r="CM158" s="400" t="str">
        <f ca="1">+IF(OFFSET('Sanitation Data'!$D$30,0,10*ROW('Sanitation Data'!D152))="","",OFFSET('Sanitation Data'!$D$30,0,10*ROW('Sanitation Data'!D152)))</f>
        <v/>
      </c>
      <c r="CN158" s="400" t="str">
        <f ca="1">+IF(OFFSET('Sanitation Data'!$D$31,0,10*ROW('Sanitation Data'!D152))="","",OFFSET('Sanitation Data'!$D$31,0,10*ROW('Sanitation Data'!D152)))</f>
        <v/>
      </c>
      <c r="CO158" s="400" t="str">
        <f ca="1">+IF(OFFSET('Sanitation Data'!$D$32,0,10*ROW('Sanitation Data'!D152))="","",OFFSET('Sanitation Data'!$D$32,0,10*ROW('Sanitation Data'!D152)))</f>
        <v/>
      </c>
      <c r="CP158" s="400" t="str">
        <f ca="1">+IF(OFFSET('Sanitation Data'!$E$28,0,10*ROW('Sanitation Data'!E152))="","",OFFSET('Sanitation Data'!$E$28,0,10*ROW('Sanitation Data'!E152)))</f>
        <v/>
      </c>
      <c r="CQ158" s="400" t="str">
        <f ca="1">+IF(OFFSET('Sanitation Data'!$E$29,0,10*ROW('Sanitation Data'!E152))="","",OFFSET('Sanitation Data'!$E$29,0,10*ROW('Sanitation Data'!E152)))</f>
        <v/>
      </c>
      <c r="CR158" s="400" t="str">
        <f ca="1">+IF(OFFSET('Sanitation Data'!$E$30,0,10*ROW('Sanitation Data'!E152))="","",OFFSET('Sanitation Data'!$E$30,0,10*ROW('Sanitation Data'!E152)))</f>
        <v/>
      </c>
      <c r="CS158" s="400" t="str">
        <f ca="1">+IF(OFFSET('Sanitation Data'!$E$31,0,10*ROW('Sanitation Data'!E152))="","",OFFSET('Sanitation Data'!$E$31,0,10*ROW('Sanitation Data'!E152)))</f>
        <v/>
      </c>
      <c r="CT158" s="400" t="str">
        <f ca="1">+IF(OFFSET('Sanitation Data'!$E$32,0,10*ROW('Sanitation Data'!E152))="","",OFFSET('Sanitation Data'!$E$32,0,10*ROW('Sanitation Data'!E152)))</f>
        <v/>
      </c>
      <c r="CU158" s="400" t="str">
        <f ca="1">+IF(OFFSET('Sanitation Data'!$F$28,0,10*ROW('Sanitation Data'!F152))="","",OFFSET('Sanitation Data'!$F$28,0,10*ROW('Sanitation Data'!F152)))</f>
        <v/>
      </c>
      <c r="CV158" s="400" t="str">
        <f ca="1">+IF(OFFSET('Sanitation Data'!$F$29,0,10*ROW('Sanitation Data'!F152))="","",OFFSET('Sanitation Data'!$F$29,0,10*ROW('Sanitation Data'!F152)))</f>
        <v/>
      </c>
      <c r="CW158" s="400" t="str">
        <f ca="1">+IF(OFFSET('Sanitation Data'!$F$30,0,10*ROW('Sanitation Data'!F152))="","",OFFSET('Sanitation Data'!$F$30,0,10*ROW('Sanitation Data'!F152)))</f>
        <v/>
      </c>
      <c r="CX158" s="400" t="str">
        <f ca="1">+IF(OFFSET('Sanitation Data'!$F$31,0,10*ROW('Sanitation Data'!F152))="","",OFFSET('Sanitation Data'!$F$31,0,10*ROW('Sanitation Data'!F152)))</f>
        <v/>
      </c>
      <c r="CY158" s="400" t="str">
        <f ca="1">+IF(OFFSET('Sanitation Data'!$F$32,0,10*ROW('Sanitation Data'!F152))="","",OFFSET('Sanitation Data'!$F$32,0,10*ROW('Sanitation Data'!F152)))</f>
        <v/>
      </c>
      <c r="CZ158" s="400" t="str">
        <f ca="1">+IF(OFFSET('Sanitation Data'!$G$28,0,10*ROW('Sanitation Data'!G152))="","",OFFSET('Sanitation Data'!$G$28,0,10*ROW('Sanitation Data'!G152)))</f>
        <v/>
      </c>
      <c r="DA158" s="400" t="str">
        <f ca="1">+IF(OFFSET('Sanitation Data'!$G$29,0,10*ROW('Sanitation Data'!G152))="","",OFFSET('Sanitation Data'!$G$29,0,10*ROW('Sanitation Data'!G152)))</f>
        <v/>
      </c>
      <c r="DB158" s="400" t="str">
        <f ca="1">+IF(OFFSET('Sanitation Data'!$G$30,0,10*ROW('Sanitation Data'!G152))="","",OFFSET('Sanitation Data'!$G$30,0,10*ROW('Sanitation Data'!G152)))</f>
        <v/>
      </c>
      <c r="DC158" s="400" t="str">
        <f ca="1">+IF(OFFSET('Sanitation Data'!$G$31,0,10*ROW('Sanitation Data'!G152))="","",OFFSET('Sanitation Data'!$G$31,0,10*ROW('Sanitation Data'!G152)))</f>
        <v/>
      </c>
      <c r="DD158" s="400" t="str">
        <f ca="1">+IF(OFFSET('Sanitation Data'!$G$32,0,10*ROW('Sanitation Data'!G152))="","",OFFSET('Sanitation Data'!$G$32,0,10*ROW('Sanitation Data'!G152)))</f>
        <v/>
      </c>
      <c r="DE158" s="400" t="str">
        <f ca="1">+IF(OFFSET('Sanitation Data'!$H$28,0,10*ROW('Sanitation Data'!H152))="","",OFFSET('Sanitation Data'!$H$28,0,10*ROW('Sanitation Data'!H152)))</f>
        <v/>
      </c>
      <c r="DF158" s="400" t="str">
        <f ca="1">+IF(OFFSET('Sanitation Data'!$H$29,0,10*ROW('Sanitation Data'!H152))="","",OFFSET('Sanitation Data'!$H$29,0,10*ROW('Sanitation Data'!H152)))</f>
        <v/>
      </c>
      <c r="DG158" s="400" t="str">
        <f ca="1">+IF(OFFSET('Sanitation Data'!$H$30,0,10*ROW('Sanitation Data'!H152))="","",OFFSET('Sanitation Data'!$H$30,0,10*ROW('Sanitation Data'!H152)))</f>
        <v/>
      </c>
      <c r="DH158" s="400" t="str">
        <f ca="1">+IF(OFFSET('Sanitation Data'!$H$31,0,10*ROW('Sanitation Data'!H152))="","",OFFSET('Sanitation Data'!$H$31,0,10*ROW('Sanitation Data'!H152)))</f>
        <v/>
      </c>
      <c r="DI158" s="400" t="str">
        <f ca="1">+IF(OFFSET('Sanitation Data'!$H$32,0,10*ROW('Sanitation Data'!H152))="","",OFFSET('Sanitation Data'!$H$32,0,10*ROW('Sanitation Data'!H152)))</f>
        <v/>
      </c>
      <c r="DJ158" s="400" t="str">
        <f ca="1">+IF(OFFSET('Sanitation Data'!$I$28,0,10*ROW('Sanitation Data'!I152))="","",OFFSET('Sanitation Data'!$I$28,0,10*ROW('Sanitation Data'!I152)))</f>
        <v/>
      </c>
      <c r="DK158" s="400" t="str">
        <f ca="1">+IF(OFFSET('Sanitation Data'!$I$29,0,10*ROW('Sanitation Data'!I152))="","",OFFSET('Sanitation Data'!$I$29,0,10*ROW('Sanitation Data'!I152)))</f>
        <v/>
      </c>
      <c r="DL158" s="400" t="str">
        <f ca="1">+IF(OFFSET('Sanitation Data'!$I$30,0,10*ROW('Sanitation Data'!I152))="","",OFFSET('Sanitation Data'!$I$30,0,10*ROW('Sanitation Data'!I152)))</f>
        <v/>
      </c>
      <c r="DM158" s="400" t="str">
        <f ca="1">+IF(OFFSET('Sanitation Data'!$I$31,0,10*ROW('Sanitation Data'!I152))="","",OFFSET('Sanitation Data'!$I$31,0,10*ROW('Sanitation Data'!I152)))</f>
        <v/>
      </c>
      <c r="DN158" s="400" t="str">
        <f ca="1">+IF(OFFSET('Sanitation Data'!$I$32,0,10*ROW('Sanitation Data'!I152))="","",OFFSET('Sanitation Data'!$I$32,0,10*ROW('Sanitation Data'!I152)))</f>
        <v/>
      </c>
      <c r="DO158" s="400" t="str">
        <f ca="1">+IF(OFFSET('Hygiene Data'!$D$11,0,10*ROW('Hygiene Data'!D152))="","",OFFSET('Hygiene Data'!$D$11,0,10*ROW('Hygiene Data'!D152)))</f>
        <v/>
      </c>
      <c r="DP158" s="400" t="str">
        <f ca="1">+IF(OFFSET('Hygiene Data'!$D$12,0,10*ROW('Hygiene Data'!D152))="","",OFFSET('Hygiene Data'!$D$12,0,10*ROW('Hygiene Data'!D152)))</f>
        <v/>
      </c>
      <c r="DQ158" s="400" t="str">
        <f ca="1">+IF(OFFSET('Hygiene Data'!$D$13,0,10*ROW('Hygiene Data'!D152))="","",OFFSET('Hygiene Data'!$D$13,0,10*ROW('Hygiene Data'!D152)))</f>
        <v/>
      </c>
      <c r="DR158" s="400" t="str">
        <f ca="1">+IF(OFFSET('Hygiene Data'!$E$11,0,10*ROW('Hygiene Data'!E152))="","",OFFSET('Hygiene Data'!$E$11,0,10*ROW('Hygiene Data'!E152)))</f>
        <v/>
      </c>
      <c r="DS158" s="400" t="str">
        <f ca="1">+IF(OFFSET('Hygiene Data'!$E$12,0,10*ROW('Hygiene Data'!E152))="","",OFFSET('Hygiene Data'!$E$12,0,10*ROW('Hygiene Data'!E152)))</f>
        <v/>
      </c>
      <c r="DT158" s="400" t="str">
        <f ca="1">+IF(OFFSET('Hygiene Data'!$E$13,0,10*ROW('Hygiene Data'!E152))="","",OFFSET('Hygiene Data'!$E$13,0,10*ROW('Hygiene Data'!E152)))</f>
        <v/>
      </c>
      <c r="DU158" s="400" t="str">
        <f ca="1">+IF(OFFSET('Hygiene Data'!$F$11,0,10*ROW('Hygiene Data'!F152))="","",OFFSET('Hygiene Data'!$F$11,0,10*ROW('Hygiene Data'!F152)))</f>
        <v/>
      </c>
      <c r="DV158" s="400" t="str">
        <f ca="1">+IF(OFFSET('Hygiene Data'!$F$12,0,10*ROW('Hygiene Data'!F152))="","",OFFSET('Hygiene Data'!$F$12,0,10*ROW('Hygiene Data'!F152)))</f>
        <v/>
      </c>
      <c r="DW158" s="400" t="str">
        <f ca="1">+IF(OFFSET('Hygiene Data'!$F$13,0,10*ROW('Hygiene Data'!F152))="","",OFFSET('Hygiene Data'!$F$13,0,10*ROW('Hygiene Data'!F152)))</f>
        <v/>
      </c>
      <c r="DX158" s="400" t="str">
        <f ca="1">+IF(OFFSET('Hygiene Data'!$G$11,0,10*ROW('Hygiene Data'!G152))="","",OFFSET('Hygiene Data'!$G$11,0,10*ROW('Hygiene Data'!G152)))</f>
        <v/>
      </c>
      <c r="DY158" s="400" t="str">
        <f ca="1">+IF(OFFSET('Hygiene Data'!$G$12,0,10*ROW('Hygiene Data'!G152))="","",OFFSET('Hygiene Data'!$G$12,0,10*ROW('Hygiene Data'!G152)))</f>
        <v/>
      </c>
      <c r="DZ158" s="400" t="str">
        <f ca="1">+IF(OFFSET('Hygiene Data'!$G$13,0,10*ROW('Hygiene Data'!G152))="","",OFFSET('Hygiene Data'!$G$13,0,10*ROW('Hygiene Data'!G152)))</f>
        <v/>
      </c>
      <c r="EA158" s="400" t="str">
        <f ca="1">+IF(OFFSET('Hygiene Data'!$H$11,0,10*ROW('Hygiene Data'!H152))="","",OFFSET('Hygiene Data'!$H$11,0,10*ROW('Hygiene Data'!H152)))</f>
        <v/>
      </c>
      <c r="EB158" s="400" t="str">
        <f ca="1">+IF(OFFSET('Hygiene Data'!$H$12,0,10*ROW('Hygiene Data'!H152))="","",OFFSET('Hygiene Data'!$H$12,0,10*ROW('Hygiene Data'!H152)))</f>
        <v/>
      </c>
      <c r="EC158" s="400" t="str">
        <f ca="1">+IF(OFFSET('Hygiene Data'!$H$13,0,10*ROW('Hygiene Data'!H152))="","",OFFSET('Hygiene Data'!$H$13,0,10*ROW('Hygiene Data'!H152)))</f>
        <v/>
      </c>
      <c r="ED158" s="400" t="str">
        <f ca="1">+IF(OFFSET('Hygiene Data'!$I$11,0,10*ROW('Hygiene Data'!I152))="","",OFFSET('Hygiene Data'!$I$11,0,10*ROW('Hygiene Data'!I152)))</f>
        <v/>
      </c>
      <c r="EE158" s="400" t="str">
        <f ca="1">+IF(OFFSET('Hygiene Data'!$I$12,0,10*ROW('Hygiene Data'!I152))="","",OFFSET('Hygiene Data'!$I$12,0,10*ROW('Hygiene Data'!I152)))</f>
        <v/>
      </c>
      <c r="EF158" s="400" t="str">
        <f ca="1">+IF(OFFSET('Hygiene Data'!$I$13,0,10*ROW('Hygiene Data'!I152))="","",OFFSET('Hygiene Data'!$I$13,0,10*ROW('Hygiene Data'!I152)))</f>
        <v/>
      </c>
    </row>
    <row r="159" spans="1:136" x14ac:dyDescent="0.25">
      <c r="A159" s="509" t="str">
        <f ca="1">+IF(OFFSET('Water Data'!$B$2,0,10*ROW('Water Data'!E153))="","",OFFSET('Water Data'!$B$2,0,10*ROW('Water Data'!E153)))</f>
        <v/>
      </c>
      <c r="B159" s="50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36" t="str">
        <f t="shared" ca="1" si="2"/>
        <v/>
      </c>
      <c r="D159" s="53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3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3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3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3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3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3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3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3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3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3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3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3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3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3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3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3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3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3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3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3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3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3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3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3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3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3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3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3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3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3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3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3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3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3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3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3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3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3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3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3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3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3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3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3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3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3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3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3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1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3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3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3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3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3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3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3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3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3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3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3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3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3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3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3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3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400" t="str">
        <f ca="1">+IF(OFFSET('Water Data'!$D$27,0,10*ROW('Water Data'!D153))="","",OFFSET('Water Data'!$D$27,0,10*ROW('Water Data'!D153)))</f>
        <v/>
      </c>
      <c r="BT159" s="400" t="str">
        <f ca="1">+IF(OFFSET('Water Data'!$D$28,0,10*ROW('Water Data'!D153))="","",OFFSET('Water Data'!$D$28,0,10*ROW('Water Data'!D153)))</f>
        <v/>
      </c>
      <c r="BU159" s="400" t="str">
        <f ca="1">+IF(OFFSET('Water Data'!$D$29,0,10*ROW('Water Data'!D153))="","",OFFSET('Water Data'!$D$29,0,10*ROW('Water Data'!D153)))</f>
        <v/>
      </c>
      <c r="BV159" s="400" t="str">
        <f ca="1">+IF(OFFSET('Water Data'!$E$27,0,10*ROW('Water Data'!E153))="","",OFFSET('Water Data'!$E$27,0,10*ROW('Water Data'!E153)))</f>
        <v/>
      </c>
      <c r="BW159" s="400" t="str">
        <f ca="1">+IF(OFFSET('Water Data'!$E$28,0,10*ROW('Water Data'!E153))="","",OFFSET('Water Data'!$E$28,0,10*ROW('Water Data'!E153)))</f>
        <v/>
      </c>
      <c r="BX159" s="400" t="str">
        <f ca="1">+IF(OFFSET('Water Data'!$E$29,0,10*ROW('Water Data'!E153))="","",OFFSET('Water Data'!$E$29,0,10*ROW('Water Data'!E153)))</f>
        <v/>
      </c>
      <c r="BY159" s="400" t="str">
        <f ca="1">+IF(OFFSET('Water Data'!$F$27,0,10*ROW('Water Data'!F153))="","",OFFSET('Water Data'!$F$27,0,10*ROW('Water Data'!F153)))</f>
        <v/>
      </c>
      <c r="BZ159" s="400" t="str">
        <f ca="1">+IF(OFFSET('Water Data'!$F$28,0,10*ROW('Water Data'!F153))="","",OFFSET('Water Data'!$F$28,0,10*ROW('Water Data'!F153)))</f>
        <v/>
      </c>
      <c r="CA159" s="400" t="str">
        <f ca="1">+IF(OFFSET('Water Data'!$F$29,0,10*ROW('Water Data'!F153))="","",OFFSET('Water Data'!$F$29,0,10*ROW('Water Data'!F153)))</f>
        <v/>
      </c>
      <c r="CB159" s="400" t="str">
        <f ca="1">+IF(OFFSET('Water Data'!$G$27,0,10*ROW('Water Data'!G153))="","",OFFSET('Water Data'!$G$27,0,10*ROW('Water Data'!G153)))</f>
        <v/>
      </c>
      <c r="CC159" s="400" t="str">
        <f ca="1">+IF(OFFSET('Water Data'!$G$28,0,10*ROW('Water Data'!G153))="","",OFFSET('Water Data'!$G$28,0,10*ROW('Water Data'!G153)))</f>
        <v/>
      </c>
      <c r="CD159" s="400" t="str">
        <f ca="1">+IF(OFFSET('Water Data'!$G$29,0,10*ROW('Water Data'!G153))="","",OFFSET('Water Data'!$G$29,0,10*ROW('Water Data'!G153)))</f>
        <v/>
      </c>
      <c r="CE159" s="400" t="str">
        <f ca="1">+IF(OFFSET('Water Data'!$H$27,0,10*ROW('Water Data'!H153))="","",OFFSET('Water Data'!$H$27,0,10*ROW('Water Data'!H153)))</f>
        <v/>
      </c>
      <c r="CF159" s="400" t="str">
        <f ca="1">+IF(OFFSET('Water Data'!$H$28,0,10*ROW('Water Data'!H153))="","",OFFSET('Water Data'!$H$28,0,10*ROW('Water Data'!H153)))</f>
        <v/>
      </c>
      <c r="CG159" s="400" t="str">
        <f ca="1">+IF(OFFSET('Water Data'!$H$29,0,10*ROW('Water Data'!H153))="","",OFFSET('Water Data'!$H$29,0,10*ROW('Water Data'!H153)))</f>
        <v/>
      </c>
      <c r="CH159" s="400" t="str">
        <f ca="1">+IF(OFFSET('Water Data'!$I$27,0,10*ROW('Water Data'!I153))="","",OFFSET('Water Data'!$I$27,0,10*ROW('Water Data'!I153)))</f>
        <v/>
      </c>
      <c r="CI159" s="400" t="str">
        <f ca="1">+IF(OFFSET('Water Data'!$I$28,0,10*ROW('Water Data'!I153))="","",OFFSET('Water Data'!$I$28,0,10*ROW('Water Data'!I153)))</f>
        <v/>
      </c>
      <c r="CJ159" s="400" t="str">
        <f ca="1">+IF(OFFSET('Water Data'!$I$29,0,10*ROW('Water Data'!I153))="","",OFFSET('Water Data'!$I$29,0,10*ROW('Water Data'!I153)))</f>
        <v/>
      </c>
      <c r="CK159" s="400" t="str">
        <f ca="1">+IF(OFFSET('Sanitation Data'!$D$28,0,10*ROW('Sanitation Data'!D153))="","",OFFSET('Sanitation Data'!$D$28,0,10*ROW('Sanitation Data'!D153)))</f>
        <v/>
      </c>
      <c r="CL159" s="400" t="str">
        <f ca="1">+IF(OFFSET('Sanitation Data'!$D$29,0,10*ROW('Sanitation Data'!D153))="","",OFFSET('Sanitation Data'!$D$29,0,10*ROW('Sanitation Data'!D153)))</f>
        <v/>
      </c>
      <c r="CM159" s="400" t="str">
        <f ca="1">+IF(OFFSET('Sanitation Data'!$D$30,0,10*ROW('Sanitation Data'!D153))="","",OFFSET('Sanitation Data'!$D$30,0,10*ROW('Sanitation Data'!D153)))</f>
        <v/>
      </c>
      <c r="CN159" s="400" t="str">
        <f ca="1">+IF(OFFSET('Sanitation Data'!$D$31,0,10*ROW('Sanitation Data'!D153))="","",OFFSET('Sanitation Data'!$D$31,0,10*ROW('Sanitation Data'!D153)))</f>
        <v/>
      </c>
      <c r="CO159" s="400" t="str">
        <f ca="1">+IF(OFFSET('Sanitation Data'!$D$32,0,10*ROW('Sanitation Data'!D153))="","",OFFSET('Sanitation Data'!$D$32,0,10*ROW('Sanitation Data'!D153)))</f>
        <v/>
      </c>
      <c r="CP159" s="400" t="str">
        <f ca="1">+IF(OFFSET('Sanitation Data'!$E$28,0,10*ROW('Sanitation Data'!E153))="","",OFFSET('Sanitation Data'!$E$28,0,10*ROW('Sanitation Data'!E153)))</f>
        <v/>
      </c>
      <c r="CQ159" s="400" t="str">
        <f ca="1">+IF(OFFSET('Sanitation Data'!$E$29,0,10*ROW('Sanitation Data'!E153))="","",OFFSET('Sanitation Data'!$E$29,0,10*ROW('Sanitation Data'!E153)))</f>
        <v/>
      </c>
      <c r="CR159" s="400" t="str">
        <f ca="1">+IF(OFFSET('Sanitation Data'!$E$30,0,10*ROW('Sanitation Data'!E153))="","",OFFSET('Sanitation Data'!$E$30,0,10*ROW('Sanitation Data'!E153)))</f>
        <v/>
      </c>
      <c r="CS159" s="400" t="str">
        <f ca="1">+IF(OFFSET('Sanitation Data'!$E$31,0,10*ROW('Sanitation Data'!E153))="","",OFFSET('Sanitation Data'!$E$31,0,10*ROW('Sanitation Data'!E153)))</f>
        <v/>
      </c>
      <c r="CT159" s="400" t="str">
        <f ca="1">+IF(OFFSET('Sanitation Data'!$E$32,0,10*ROW('Sanitation Data'!E153))="","",OFFSET('Sanitation Data'!$E$32,0,10*ROW('Sanitation Data'!E153)))</f>
        <v/>
      </c>
      <c r="CU159" s="400" t="str">
        <f ca="1">+IF(OFFSET('Sanitation Data'!$F$28,0,10*ROW('Sanitation Data'!F153))="","",OFFSET('Sanitation Data'!$F$28,0,10*ROW('Sanitation Data'!F153)))</f>
        <v/>
      </c>
      <c r="CV159" s="400" t="str">
        <f ca="1">+IF(OFFSET('Sanitation Data'!$F$29,0,10*ROW('Sanitation Data'!F153))="","",OFFSET('Sanitation Data'!$F$29,0,10*ROW('Sanitation Data'!F153)))</f>
        <v/>
      </c>
      <c r="CW159" s="400" t="str">
        <f ca="1">+IF(OFFSET('Sanitation Data'!$F$30,0,10*ROW('Sanitation Data'!F153))="","",OFFSET('Sanitation Data'!$F$30,0,10*ROW('Sanitation Data'!F153)))</f>
        <v/>
      </c>
      <c r="CX159" s="400" t="str">
        <f ca="1">+IF(OFFSET('Sanitation Data'!$F$31,0,10*ROW('Sanitation Data'!F153))="","",OFFSET('Sanitation Data'!$F$31,0,10*ROW('Sanitation Data'!F153)))</f>
        <v/>
      </c>
      <c r="CY159" s="400" t="str">
        <f ca="1">+IF(OFFSET('Sanitation Data'!$F$32,0,10*ROW('Sanitation Data'!F153))="","",OFFSET('Sanitation Data'!$F$32,0,10*ROW('Sanitation Data'!F153)))</f>
        <v/>
      </c>
      <c r="CZ159" s="400" t="str">
        <f ca="1">+IF(OFFSET('Sanitation Data'!$G$28,0,10*ROW('Sanitation Data'!G153))="","",OFFSET('Sanitation Data'!$G$28,0,10*ROW('Sanitation Data'!G153)))</f>
        <v/>
      </c>
      <c r="DA159" s="400" t="str">
        <f ca="1">+IF(OFFSET('Sanitation Data'!$G$29,0,10*ROW('Sanitation Data'!G153))="","",OFFSET('Sanitation Data'!$G$29,0,10*ROW('Sanitation Data'!G153)))</f>
        <v/>
      </c>
      <c r="DB159" s="400" t="str">
        <f ca="1">+IF(OFFSET('Sanitation Data'!$G$30,0,10*ROW('Sanitation Data'!G153))="","",OFFSET('Sanitation Data'!$G$30,0,10*ROW('Sanitation Data'!G153)))</f>
        <v/>
      </c>
      <c r="DC159" s="400" t="str">
        <f ca="1">+IF(OFFSET('Sanitation Data'!$G$31,0,10*ROW('Sanitation Data'!G153))="","",OFFSET('Sanitation Data'!$G$31,0,10*ROW('Sanitation Data'!G153)))</f>
        <v/>
      </c>
      <c r="DD159" s="400" t="str">
        <f ca="1">+IF(OFFSET('Sanitation Data'!$G$32,0,10*ROW('Sanitation Data'!G153))="","",OFFSET('Sanitation Data'!$G$32,0,10*ROW('Sanitation Data'!G153)))</f>
        <v/>
      </c>
      <c r="DE159" s="400" t="str">
        <f ca="1">+IF(OFFSET('Sanitation Data'!$H$28,0,10*ROW('Sanitation Data'!H153))="","",OFFSET('Sanitation Data'!$H$28,0,10*ROW('Sanitation Data'!H153)))</f>
        <v/>
      </c>
      <c r="DF159" s="400" t="str">
        <f ca="1">+IF(OFFSET('Sanitation Data'!$H$29,0,10*ROW('Sanitation Data'!H153))="","",OFFSET('Sanitation Data'!$H$29,0,10*ROW('Sanitation Data'!H153)))</f>
        <v/>
      </c>
      <c r="DG159" s="400" t="str">
        <f ca="1">+IF(OFFSET('Sanitation Data'!$H$30,0,10*ROW('Sanitation Data'!H153))="","",OFFSET('Sanitation Data'!$H$30,0,10*ROW('Sanitation Data'!H153)))</f>
        <v/>
      </c>
      <c r="DH159" s="400" t="str">
        <f ca="1">+IF(OFFSET('Sanitation Data'!$H$31,0,10*ROW('Sanitation Data'!H153))="","",OFFSET('Sanitation Data'!$H$31,0,10*ROW('Sanitation Data'!H153)))</f>
        <v/>
      </c>
      <c r="DI159" s="400" t="str">
        <f ca="1">+IF(OFFSET('Sanitation Data'!$H$32,0,10*ROW('Sanitation Data'!H153))="","",OFFSET('Sanitation Data'!$H$32,0,10*ROW('Sanitation Data'!H153)))</f>
        <v/>
      </c>
      <c r="DJ159" s="400" t="str">
        <f ca="1">+IF(OFFSET('Sanitation Data'!$I$28,0,10*ROW('Sanitation Data'!I153))="","",OFFSET('Sanitation Data'!$I$28,0,10*ROW('Sanitation Data'!I153)))</f>
        <v/>
      </c>
      <c r="DK159" s="400" t="str">
        <f ca="1">+IF(OFFSET('Sanitation Data'!$I$29,0,10*ROW('Sanitation Data'!I153))="","",OFFSET('Sanitation Data'!$I$29,0,10*ROW('Sanitation Data'!I153)))</f>
        <v/>
      </c>
      <c r="DL159" s="400" t="str">
        <f ca="1">+IF(OFFSET('Sanitation Data'!$I$30,0,10*ROW('Sanitation Data'!I153))="","",OFFSET('Sanitation Data'!$I$30,0,10*ROW('Sanitation Data'!I153)))</f>
        <v/>
      </c>
      <c r="DM159" s="400" t="str">
        <f ca="1">+IF(OFFSET('Sanitation Data'!$I$31,0,10*ROW('Sanitation Data'!I153))="","",OFFSET('Sanitation Data'!$I$31,0,10*ROW('Sanitation Data'!I153)))</f>
        <v/>
      </c>
      <c r="DN159" s="400" t="str">
        <f ca="1">+IF(OFFSET('Sanitation Data'!$I$32,0,10*ROW('Sanitation Data'!I153))="","",OFFSET('Sanitation Data'!$I$32,0,10*ROW('Sanitation Data'!I153)))</f>
        <v/>
      </c>
      <c r="DO159" s="400" t="str">
        <f ca="1">+IF(OFFSET('Hygiene Data'!$D$11,0,10*ROW('Hygiene Data'!D153))="","",OFFSET('Hygiene Data'!$D$11,0,10*ROW('Hygiene Data'!D153)))</f>
        <v/>
      </c>
      <c r="DP159" s="400" t="str">
        <f ca="1">+IF(OFFSET('Hygiene Data'!$D$12,0,10*ROW('Hygiene Data'!D153))="","",OFFSET('Hygiene Data'!$D$12,0,10*ROW('Hygiene Data'!D153)))</f>
        <v/>
      </c>
      <c r="DQ159" s="400" t="str">
        <f ca="1">+IF(OFFSET('Hygiene Data'!$D$13,0,10*ROW('Hygiene Data'!D153))="","",OFFSET('Hygiene Data'!$D$13,0,10*ROW('Hygiene Data'!D153)))</f>
        <v/>
      </c>
      <c r="DR159" s="400" t="str">
        <f ca="1">+IF(OFFSET('Hygiene Data'!$E$11,0,10*ROW('Hygiene Data'!E153))="","",OFFSET('Hygiene Data'!$E$11,0,10*ROW('Hygiene Data'!E153)))</f>
        <v/>
      </c>
      <c r="DS159" s="400" t="str">
        <f ca="1">+IF(OFFSET('Hygiene Data'!$E$12,0,10*ROW('Hygiene Data'!E153))="","",OFFSET('Hygiene Data'!$E$12,0,10*ROW('Hygiene Data'!E153)))</f>
        <v/>
      </c>
      <c r="DT159" s="400" t="str">
        <f ca="1">+IF(OFFSET('Hygiene Data'!$E$13,0,10*ROW('Hygiene Data'!E153))="","",OFFSET('Hygiene Data'!$E$13,0,10*ROW('Hygiene Data'!E153)))</f>
        <v/>
      </c>
      <c r="DU159" s="400" t="str">
        <f ca="1">+IF(OFFSET('Hygiene Data'!$F$11,0,10*ROW('Hygiene Data'!F153))="","",OFFSET('Hygiene Data'!$F$11,0,10*ROW('Hygiene Data'!F153)))</f>
        <v/>
      </c>
      <c r="DV159" s="400" t="str">
        <f ca="1">+IF(OFFSET('Hygiene Data'!$F$12,0,10*ROW('Hygiene Data'!F153))="","",OFFSET('Hygiene Data'!$F$12,0,10*ROW('Hygiene Data'!F153)))</f>
        <v/>
      </c>
      <c r="DW159" s="400" t="str">
        <f ca="1">+IF(OFFSET('Hygiene Data'!$F$13,0,10*ROW('Hygiene Data'!F153))="","",OFFSET('Hygiene Data'!$F$13,0,10*ROW('Hygiene Data'!F153)))</f>
        <v/>
      </c>
      <c r="DX159" s="400" t="str">
        <f ca="1">+IF(OFFSET('Hygiene Data'!$G$11,0,10*ROW('Hygiene Data'!G153))="","",OFFSET('Hygiene Data'!$G$11,0,10*ROW('Hygiene Data'!G153)))</f>
        <v/>
      </c>
      <c r="DY159" s="400" t="str">
        <f ca="1">+IF(OFFSET('Hygiene Data'!$G$12,0,10*ROW('Hygiene Data'!G153))="","",OFFSET('Hygiene Data'!$G$12,0,10*ROW('Hygiene Data'!G153)))</f>
        <v/>
      </c>
      <c r="DZ159" s="400" t="str">
        <f ca="1">+IF(OFFSET('Hygiene Data'!$G$13,0,10*ROW('Hygiene Data'!G153))="","",OFFSET('Hygiene Data'!$G$13,0,10*ROW('Hygiene Data'!G153)))</f>
        <v/>
      </c>
      <c r="EA159" s="400" t="str">
        <f ca="1">+IF(OFFSET('Hygiene Data'!$H$11,0,10*ROW('Hygiene Data'!H153))="","",OFFSET('Hygiene Data'!$H$11,0,10*ROW('Hygiene Data'!H153)))</f>
        <v/>
      </c>
      <c r="EB159" s="400" t="str">
        <f ca="1">+IF(OFFSET('Hygiene Data'!$H$12,0,10*ROW('Hygiene Data'!H153))="","",OFFSET('Hygiene Data'!$H$12,0,10*ROW('Hygiene Data'!H153)))</f>
        <v/>
      </c>
      <c r="EC159" s="400" t="str">
        <f ca="1">+IF(OFFSET('Hygiene Data'!$H$13,0,10*ROW('Hygiene Data'!H153))="","",OFFSET('Hygiene Data'!$H$13,0,10*ROW('Hygiene Data'!H153)))</f>
        <v/>
      </c>
      <c r="ED159" s="400" t="str">
        <f ca="1">+IF(OFFSET('Hygiene Data'!$I$11,0,10*ROW('Hygiene Data'!I153))="","",OFFSET('Hygiene Data'!$I$11,0,10*ROW('Hygiene Data'!I153)))</f>
        <v/>
      </c>
      <c r="EE159" s="400" t="str">
        <f ca="1">+IF(OFFSET('Hygiene Data'!$I$12,0,10*ROW('Hygiene Data'!I153))="","",OFFSET('Hygiene Data'!$I$12,0,10*ROW('Hygiene Data'!I153)))</f>
        <v/>
      </c>
      <c r="EF159" s="400" t="str">
        <f ca="1">+IF(OFFSET('Hygiene Data'!$I$13,0,10*ROW('Hygiene Data'!I153))="","",OFFSET('Hygiene Data'!$I$13,0,10*ROW('Hygiene Data'!I153)))</f>
        <v/>
      </c>
    </row>
    <row r="160" spans="1:136" x14ac:dyDescent="0.25">
      <c r="A160" s="509" t="str">
        <f ca="1">+IF(OFFSET('Water Data'!$B$2,0,10*ROW('Water Data'!E154))="","",OFFSET('Water Data'!$B$2,0,10*ROW('Water Data'!E154)))</f>
        <v/>
      </c>
      <c r="B160" s="50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36" t="str">
        <f t="shared" ca="1" si="2"/>
        <v/>
      </c>
      <c r="D160" s="53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3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3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3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3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3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3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3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3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3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3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3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3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3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3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3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3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3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3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3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3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3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3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3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3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3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3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3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3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3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3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3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3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3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3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3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3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3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3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3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3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3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3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3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3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3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3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3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3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1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3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3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3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3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3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3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3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3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3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3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3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3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3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3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3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3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400" t="str">
        <f ca="1">+IF(OFFSET('Water Data'!$D$27,0,10*ROW('Water Data'!D154))="","",OFFSET('Water Data'!$D$27,0,10*ROW('Water Data'!D154)))</f>
        <v/>
      </c>
      <c r="BT160" s="400" t="str">
        <f ca="1">+IF(OFFSET('Water Data'!$D$28,0,10*ROW('Water Data'!D154))="","",OFFSET('Water Data'!$D$28,0,10*ROW('Water Data'!D154)))</f>
        <v/>
      </c>
      <c r="BU160" s="400" t="str">
        <f ca="1">+IF(OFFSET('Water Data'!$D$29,0,10*ROW('Water Data'!D154))="","",OFFSET('Water Data'!$D$29,0,10*ROW('Water Data'!D154)))</f>
        <v/>
      </c>
      <c r="BV160" s="400" t="str">
        <f ca="1">+IF(OFFSET('Water Data'!$E$27,0,10*ROW('Water Data'!E154))="","",OFFSET('Water Data'!$E$27,0,10*ROW('Water Data'!E154)))</f>
        <v/>
      </c>
      <c r="BW160" s="400" t="str">
        <f ca="1">+IF(OFFSET('Water Data'!$E$28,0,10*ROW('Water Data'!E154))="","",OFFSET('Water Data'!$E$28,0,10*ROW('Water Data'!E154)))</f>
        <v/>
      </c>
      <c r="BX160" s="400" t="str">
        <f ca="1">+IF(OFFSET('Water Data'!$E$29,0,10*ROW('Water Data'!E154))="","",OFFSET('Water Data'!$E$29,0,10*ROW('Water Data'!E154)))</f>
        <v/>
      </c>
      <c r="BY160" s="400" t="str">
        <f ca="1">+IF(OFFSET('Water Data'!$F$27,0,10*ROW('Water Data'!F154))="","",OFFSET('Water Data'!$F$27,0,10*ROW('Water Data'!F154)))</f>
        <v/>
      </c>
      <c r="BZ160" s="400" t="str">
        <f ca="1">+IF(OFFSET('Water Data'!$F$28,0,10*ROW('Water Data'!F154))="","",OFFSET('Water Data'!$F$28,0,10*ROW('Water Data'!F154)))</f>
        <v/>
      </c>
      <c r="CA160" s="400" t="str">
        <f ca="1">+IF(OFFSET('Water Data'!$F$29,0,10*ROW('Water Data'!F154))="","",OFFSET('Water Data'!$F$29,0,10*ROW('Water Data'!F154)))</f>
        <v/>
      </c>
      <c r="CB160" s="400" t="str">
        <f ca="1">+IF(OFFSET('Water Data'!$G$27,0,10*ROW('Water Data'!G154))="","",OFFSET('Water Data'!$G$27,0,10*ROW('Water Data'!G154)))</f>
        <v/>
      </c>
      <c r="CC160" s="400" t="str">
        <f ca="1">+IF(OFFSET('Water Data'!$G$28,0,10*ROW('Water Data'!G154))="","",OFFSET('Water Data'!$G$28,0,10*ROW('Water Data'!G154)))</f>
        <v/>
      </c>
      <c r="CD160" s="400" t="str">
        <f ca="1">+IF(OFFSET('Water Data'!$G$29,0,10*ROW('Water Data'!G154))="","",OFFSET('Water Data'!$G$29,0,10*ROW('Water Data'!G154)))</f>
        <v/>
      </c>
      <c r="CE160" s="400" t="str">
        <f ca="1">+IF(OFFSET('Water Data'!$H$27,0,10*ROW('Water Data'!H154))="","",OFFSET('Water Data'!$H$27,0,10*ROW('Water Data'!H154)))</f>
        <v/>
      </c>
      <c r="CF160" s="400" t="str">
        <f ca="1">+IF(OFFSET('Water Data'!$H$28,0,10*ROW('Water Data'!H154))="","",OFFSET('Water Data'!$H$28,0,10*ROW('Water Data'!H154)))</f>
        <v/>
      </c>
      <c r="CG160" s="400" t="str">
        <f ca="1">+IF(OFFSET('Water Data'!$H$29,0,10*ROW('Water Data'!H154))="","",OFFSET('Water Data'!$H$29,0,10*ROW('Water Data'!H154)))</f>
        <v/>
      </c>
      <c r="CH160" s="400" t="str">
        <f ca="1">+IF(OFFSET('Water Data'!$I$27,0,10*ROW('Water Data'!I154))="","",OFFSET('Water Data'!$I$27,0,10*ROW('Water Data'!I154)))</f>
        <v/>
      </c>
      <c r="CI160" s="400" t="str">
        <f ca="1">+IF(OFFSET('Water Data'!$I$28,0,10*ROW('Water Data'!I154))="","",OFFSET('Water Data'!$I$28,0,10*ROW('Water Data'!I154)))</f>
        <v/>
      </c>
      <c r="CJ160" s="400" t="str">
        <f ca="1">+IF(OFFSET('Water Data'!$I$29,0,10*ROW('Water Data'!I154))="","",OFFSET('Water Data'!$I$29,0,10*ROW('Water Data'!I154)))</f>
        <v/>
      </c>
      <c r="CK160" s="400" t="str">
        <f ca="1">+IF(OFFSET('Sanitation Data'!$D$28,0,10*ROW('Sanitation Data'!D154))="","",OFFSET('Sanitation Data'!$D$28,0,10*ROW('Sanitation Data'!D154)))</f>
        <v/>
      </c>
      <c r="CL160" s="400" t="str">
        <f ca="1">+IF(OFFSET('Sanitation Data'!$D$29,0,10*ROW('Sanitation Data'!D154))="","",OFFSET('Sanitation Data'!$D$29,0,10*ROW('Sanitation Data'!D154)))</f>
        <v/>
      </c>
      <c r="CM160" s="400" t="str">
        <f ca="1">+IF(OFFSET('Sanitation Data'!$D$30,0,10*ROW('Sanitation Data'!D154))="","",OFFSET('Sanitation Data'!$D$30,0,10*ROW('Sanitation Data'!D154)))</f>
        <v/>
      </c>
      <c r="CN160" s="400" t="str">
        <f ca="1">+IF(OFFSET('Sanitation Data'!$D$31,0,10*ROW('Sanitation Data'!D154))="","",OFFSET('Sanitation Data'!$D$31,0,10*ROW('Sanitation Data'!D154)))</f>
        <v/>
      </c>
      <c r="CO160" s="400" t="str">
        <f ca="1">+IF(OFFSET('Sanitation Data'!$D$32,0,10*ROW('Sanitation Data'!D154))="","",OFFSET('Sanitation Data'!$D$32,0,10*ROW('Sanitation Data'!D154)))</f>
        <v/>
      </c>
      <c r="CP160" s="400" t="str">
        <f ca="1">+IF(OFFSET('Sanitation Data'!$E$28,0,10*ROW('Sanitation Data'!E154))="","",OFFSET('Sanitation Data'!$E$28,0,10*ROW('Sanitation Data'!E154)))</f>
        <v/>
      </c>
      <c r="CQ160" s="400" t="str">
        <f ca="1">+IF(OFFSET('Sanitation Data'!$E$29,0,10*ROW('Sanitation Data'!E154))="","",OFFSET('Sanitation Data'!$E$29,0,10*ROW('Sanitation Data'!E154)))</f>
        <v/>
      </c>
      <c r="CR160" s="400" t="str">
        <f ca="1">+IF(OFFSET('Sanitation Data'!$E$30,0,10*ROW('Sanitation Data'!E154))="","",OFFSET('Sanitation Data'!$E$30,0,10*ROW('Sanitation Data'!E154)))</f>
        <v/>
      </c>
      <c r="CS160" s="400" t="str">
        <f ca="1">+IF(OFFSET('Sanitation Data'!$E$31,0,10*ROW('Sanitation Data'!E154))="","",OFFSET('Sanitation Data'!$E$31,0,10*ROW('Sanitation Data'!E154)))</f>
        <v/>
      </c>
      <c r="CT160" s="400" t="str">
        <f ca="1">+IF(OFFSET('Sanitation Data'!$E$32,0,10*ROW('Sanitation Data'!E154))="","",OFFSET('Sanitation Data'!$E$32,0,10*ROW('Sanitation Data'!E154)))</f>
        <v/>
      </c>
      <c r="CU160" s="400" t="str">
        <f ca="1">+IF(OFFSET('Sanitation Data'!$F$28,0,10*ROW('Sanitation Data'!F154))="","",OFFSET('Sanitation Data'!$F$28,0,10*ROW('Sanitation Data'!F154)))</f>
        <v/>
      </c>
      <c r="CV160" s="400" t="str">
        <f ca="1">+IF(OFFSET('Sanitation Data'!$F$29,0,10*ROW('Sanitation Data'!F154))="","",OFFSET('Sanitation Data'!$F$29,0,10*ROW('Sanitation Data'!F154)))</f>
        <v/>
      </c>
      <c r="CW160" s="400" t="str">
        <f ca="1">+IF(OFFSET('Sanitation Data'!$F$30,0,10*ROW('Sanitation Data'!F154))="","",OFFSET('Sanitation Data'!$F$30,0,10*ROW('Sanitation Data'!F154)))</f>
        <v/>
      </c>
      <c r="CX160" s="400" t="str">
        <f ca="1">+IF(OFFSET('Sanitation Data'!$F$31,0,10*ROW('Sanitation Data'!F154))="","",OFFSET('Sanitation Data'!$F$31,0,10*ROW('Sanitation Data'!F154)))</f>
        <v/>
      </c>
      <c r="CY160" s="400" t="str">
        <f ca="1">+IF(OFFSET('Sanitation Data'!$F$32,0,10*ROW('Sanitation Data'!F154))="","",OFFSET('Sanitation Data'!$F$32,0,10*ROW('Sanitation Data'!F154)))</f>
        <v/>
      </c>
      <c r="CZ160" s="400" t="str">
        <f ca="1">+IF(OFFSET('Sanitation Data'!$G$28,0,10*ROW('Sanitation Data'!G154))="","",OFFSET('Sanitation Data'!$G$28,0,10*ROW('Sanitation Data'!G154)))</f>
        <v/>
      </c>
      <c r="DA160" s="400" t="str">
        <f ca="1">+IF(OFFSET('Sanitation Data'!$G$29,0,10*ROW('Sanitation Data'!G154))="","",OFFSET('Sanitation Data'!$G$29,0,10*ROW('Sanitation Data'!G154)))</f>
        <v/>
      </c>
      <c r="DB160" s="400" t="str">
        <f ca="1">+IF(OFFSET('Sanitation Data'!$G$30,0,10*ROW('Sanitation Data'!G154))="","",OFFSET('Sanitation Data'!$G$30,0,10*ROW('Sanitation Data'!G154)))</f>
        <v/>
      </c>
      <c r="DC160" s="400" t="str">
        <f ca="1">+IF(OFFSET('Sanitation Data'!$G$31,0,10*ROW('Sanitation Data'!G154))="","",OFFSET('Sanitation Data'!$G$31,0,10*ROW('Sanitation Data'!G154)))</f>
        <v/>
      </c>
      <c r="DD160" s="400" t="str">
        <f ca="1">+IF(OFFSET('Sanitation Data'!$G$32,0,10*ROW('Sanitation Data'!G154))="","",OFFSET('Sanitation Data'!$G$32,0,10*ROW('Sanitation Data'!G154)))</f>
        <v/>
      </c>
      <c r="DE160" s="400" t="str">
        <f ca="1">+IF(OFFSET('Sanitation Data'!$H$28,0,10*ROW('Sanitation Data'!H154))="","",OFFSET('Sanitation Data'!$H$28,0,10*ROW('Sanitation Data'!H154)))</f>
        <v/>
      </c>
      <c r="DF160" s="400" t="str">
        <f ca="1">+IF(OFFSET('Sanitation Data'!$H$29,0,10*ROW('Sanitation Data'!H154))="","",OFFSET('Sanitation Data'!$H$29,0,10*ROW('Sanitation Data'!H154)))</f>
        <v/>
      </c>
      <c r="DG160" s="400" t="str">
        <f ca="1">+IF(OFFSET('Sanitation Data'!$H$30,0,10*ROW('Sanitation Data'!H154))="","",OFFSET('Sanitation Data'!$H$30,0,10*ROW('Sanitation Data'!H154)))</f>
        <v/>
      </c>
      <c r="DH160" s="400" t="str">
        <f ca="1">+IF(OFFSET('Sanitation Data'!$H$31,0,10*ROW('Sanitation Data'!H154))="","",OFFSET('Sanitation Data'!$H$31,0,10*ROW('Sanitation Data'!H154)))</f>
        <v/>
      </c>
      <c r="DI160" s="400" t="str">
        <f ca="1">+IF(OFFSET('Sanitation Data'!$H$32,0,10*ROW('Sanitation Data'!H154))="","",OFFSET('Sanitation Data'!$H$32,0,10*ROW('Sanitation Data'!H154)))</f>
        <v/>
      </c>
      <c r="DJ160" s="400" t="str">
        <f ca="1">+IF(OFFSET('Sanitation Data'!$I$28,0,10*ROW('Sanitation Data'!I154))="","",OFFSET('Sanitation Data'!$I$28,0,10*ROW('Sanitation Data'!I154)))</f>
        <v/>
      </c>
      <c r="DK160" s="400" t="str">
        <f ca="1">+IF(OFFSET('Sanitation Data'!$I$29,0,10*ROW('Sanitation Data'!I154))="","",OFFSET('Sanitation Data'!$I$29,0,10*ROW('Sanitation Data'!I154)))</f>
        <v/>
      </c>
      <c r="DL160" s="400" t="str">
        <f ca="1">+IF(OFFSET('Sanitation Data'!$I$30,0,10*ROW('Sanitation Data'!I154))="","",OFFSET('Sanitation Data'!$I$30,0,10*ROW('Sanitation Data'!I154)))</f>
        <v/>
      </c>
      <c r="DM160" s="400" t="str">
        <f ca="1">+IF(OFFSET('Sanitation Data'!$I$31,0,10*ROW('Sanitation Data'!I154))="","",OFFSET('Sanitation Data'!$I$31,0,10*ROW('Sanitation Data'!I154)))</f>
        <v/>
      </c>
      <c r="DN160" s="400" t="str">
        <f ca="1">+IF(OFFSET('Sanitation Data'!$I$32,0,10*ROW('Sanitation Data'!I154))="","",OFFSET('Sanitation Data'!$I$32,0,10*ROW('Sanitation Data'!I154)))</f>
        <v/>
      </c>
      <c r="DO160" s="400" t="str">
        <f ca="1">+IF(OFFSET('Hygiene Data'!$D$11,0,10*ROW('Hygiene Data'!D154))="","",OFFSET('Hygiene Data'!$D$11,0,10*ROW('Hygiene Data'!D154)))</f>
        <v/>
      </c>
      <c r="DP160" s="400" t="str">
        <f ca="1">+IF(OFFSET('Hygiene Data'!$D$12,0,10*ROW('Hygiene Data'!D154))="","",OFFSET('Hygiene Data'!$D$12,0,10*ROW('Hygiene Data'!D154)))</f>
        <v/>
      </c>
      <c r="DQ160" s="400" t="str">
        <f ca="1">+IF(OFFSET('Hygiene Data'!$D$13,0,10*ROW('Hygiene Data'!D154))="","",OFFSET('Hygiene Data'!$D$13,0,10*ROW('Hygiene Data'!D154)))</f>
        <v/>
      </c>
      <c r="DR160" s="400" t="str">
        <f ca="1">+IF(OFFSET('Hygiene Data'!$E$11,0,10*ROW('Hygiene Data'!E154))="","",OFFSET('Hygiene Data'!$E$11,0,10*ROW('Hygiene Data'!E154)))</f>
        <v/>
      </c>
      <c r="DS160" s="400" t="str">
        <f ca="1">+IF(OFFSET('Hygiene Data'!$E$12,0,10*ROW('Hygiene Data'!E154))="","",OFFSET('Hygiene Data'!$E$12,0,10*ROW('Hygiene Data'!E154)))</f>
        <v/>
      </c>
      <c r="DT160" s="400" t="str">
        <f ca="1">+IF(OFFSET('Hygiene Data'!$E$13,0,10*ROW('Hygiene Data'!E154))="","",OFFSET('Hygiene Data'!$E$13,0,10*ROW('Hygiene Data'!E154)))</f>
        <v/>
      </c>
      <c r="DU160" s="400" t="str">
        <f ca="1">+IF(OFFSET('Hygiene Data'!$F$11,0,10*ROW('Hygiene Data'!F154))="","",OFFSET('Hygiene Data'!$F$11,0,10*ROW('Hygiene Data'!F154)))</f>
        <v/>
      </c>
      <c r="DV160" s="400" t="str">
        <f ca="1">+IF(OFFSET('Hygiene Data'!$F$12,0,10*ROW('Hygiene Data'!F154))="","",OFFSET('Hygiene Data'!$F$12,0,10*ROW('Hygiene Data'!F154)))</f>
        <v/>
      </c>
      <c r="DW160" s="400" t="str">
        <f ca="1">+IF(OFFSET('Hygiene Data'!$F$13,0,10*ROW('Hygiene Data'!F154))="","",OFFSET('Hygiene Data'!$F$13,0,10*ROW('Hygiene Data'!F154)))</f>
        <v/>
      </c>
      <c r="DX160" s="400" t="str">
        <f ca="1">+IF(OFFSET('Hygiene Data'!$G$11,0,10*ROW('Hygiene Data'!G154))="","",OFFSET('Hygiene Data'!$G$11,0,10*ROW('Hygiene Data'!G154)))</f>
        <v/>
      </c>
      <c r="DY160" s="400" t="str">
        <f ca="1">+IF(OFFSET('Hygiene Data'!$G$12,0,10*ROW('Hygiene Data'!G154))="","",OFFSET('Hygiene Data'!$G$12,0,10*ROW('Hygiene Data'!G154)))</f>
        <v/>
      </c>
      <c r="DZ160" s="400" t="str">
        <f ca="1">+IF(OFFSET('Hygiene Data'!$G$13,0,10*ROW('Hygiene Data'!G154))="","",OFFSET('Hygiene Data'!$G$13,0,10*ROW('Hygiene Data'!G154)))</f>
        <v/>
      </c>
      <c r="EA160" s="400" t="str">
        <f ca="1">+IF(OFFSET('Hygiene Data'!$H$11,0,10*ROW('Hygiene Data'!H154))="","",OFFSET('Hygiene Data'!$H$11,0,10*ROW('Hygiene Data'!H154)))</f>
        <v/>
      </c>
      <c r="EB160" s="400" t="str">
        <f ca="1">+IF(OFFSET('Hygiene Data'!$H$12,0,10*ROW('Hygiene Data'!H154))="","",OFFSET('Hygiene Data'!$H$12,0,10*ROW('Hygiene Data'!H154)))</f>
        <v/>
      </c>
      <c r="EC160" s="400" t="str">
        <f ca="1">+IF(OFFSET('Hygiene Data'!$H$13,0,10*ROW('Hygiene Data'!H154))="","",OFFSET('Hygiene Data'!$H$13,0,10*ROW('Hygiene Data'!H154)))</f>
        <v/>
      </c>
      <c r="ED160" s="400" t="str">
        <f ca="1">+IF(OFFSET('Hygiene Data'!$I$11,0,10*ROW('Hygiene Data'!I154))="","",OFFSET('Hygiene Data'!$I$11,0,10*ROW('Hygiene Data'!I154)))</f>
        <v/>
      </c>
      <c r="EE160" s="400" t="str">
        <f ca="1">+IF(OFFSET('Hygiene Data'!$I$12,0,10*ROW('Hygiene Data'!I154))="","",OFFSET('Hygiene Data'!$I$12,0,10*ROW('Hygiene Data'!I154)))</f>
        <v/>
      </c>
      <c r="EF160" s="400" t="str">
        <f ca="1">+IF(OFFSET('Hygiene Data'!$I$13,0,10*ROW('Hygiene Data'!I154))="","",OFFSET('Hygiene Data'!$I$13,0,10*ROW('Hygiene Data'!I154)))</f>
        <v/>
      </c>
    </row>
    <row r="161" spans="1:136" x14ac:dyDescent="0.25">
      <c r="A161" s="509" t="str">
        <f ca="1">+IF(OFFSET('Water Data'!$B$2,0,10*ROW('Water Data'!E155))="","",OFFSET('Water Data'!$B$2,0,10*ROW('Water Data'!E155)))</f>
        <v/>
      </c>
      <c r="B161" s="50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36" t="str">
        <f t="shared" ca="1" si="2"/>
        <v/>
      </c>
      <c r="D161" s="53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3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3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3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3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3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3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3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3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3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3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3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3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3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3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3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3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3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3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3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3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3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3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3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3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3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3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3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3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3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3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3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3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3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3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3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3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3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3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3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3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3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3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3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3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3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3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3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3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1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3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3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3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3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3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3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3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3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3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3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3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3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3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3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3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3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400" t="str">
        <f ca="1">+IF(OFFSET('Water Data'!$D$27,0,10*ROW('Water Data'!D155))="","",OFFSET('Water Data'!$D$27,0,10*ROW('Water Data'!D155)))</f>
        <v/>
      </c>
      <c r="BT161" s="400" t="str">
        <f ca="1">+IF(OFFSET('Water Data'!$D$28,0,10*ROW('Water Data'!D155))="","",OFFSET('Water Data'!$D$28,0,10*ROW('Water Data'!D155)))</f>
        <v/>
      </c>
      <c r="BU161" s="400" t="str">
        <f ca="1">+IF(OFFSET('Water Data'!$D$29,0,10*ROW('Water Data'!D155))="","",OFFSET('Water Data'!$D$29,0,10*ROW('Water Data'!D155)))</f>
        <v/>
      </c>
      <c r="BV161" s="400" t="str">
        <f ca="1">+IF(OFFSET('Water Data'!$E$27,0,10*ROW('Water Data'!E155))="","",OFFSET('Water Data'!$E$27,0,10*ROW('Water Data'!E155)))</f>
        <v/>
      </c>
      <c r="BW161" s="400" t="str">
        <f ca="1">+IF(OFFSET('Water Data'!$E$28,0,10*ROW('Water Data'!E155))="","",OFFSET('Water Data'!$E$28,0,10*ROW('Water Data'!E155)))</f>
        <v/>
      </c>
      <c r="BX161" s="400" t="str">
        <f ca="1">+IF(OFFSET('Water Data'!$E$29,0,10*ROW('Water Data'!E155))="","",OFFSET('Water Data'!$E$29,0,10*ROW('Water Data'!E155)))</f>
        <v/>
      </c>
      <c r="BY161" s="400" t="str">
        <f ca="1">+IF(OFFSET('Water Data'!$F$27,0,10*ROW('Water Data'!F155))="","",OFFSET('Water Data'!$F$27,0,10*ROW('Water Data'!F155)))</f>
        <v/>
      </c>
      <c r="BZ161" s="400" t="str">
        <f ca="1">+IF(OFFSET('Water Data'!$F$28,0,10*ROW('Water Data'!F155))="","",OFFSET('Water Data'!$F$28,0,10*ROW('Water Data'!F155)))</f>
        <v/>
      </c>
      <c r="CA161" s="400" t="str">
        <f ca="1">+IF(OFFSET('Water Data'!$F$29,0,10*ROW('Water Data'!F155))="","",OFFSET('Water Data'!$F$29,0,10*ROW('Water Data'!F155)))</f>
        <v/>
      </c>
      <c r="CB161" s="400" t="str">
        <f ca="1">+IF(OFFSET('Water Data'!$G$27,0,10*ROW('Water Data'!G155))="","",OFFSET('Water Data'!$G$27,0,10*ROW('Water Data'!G155)))</f>
        <v/>
      </c>
      <c r="CC161" s="400" t="str">
        <f ca="1">+IF(OFFSET('Water Data'!$G$28,0,10*ROW('Water Data'!G155))="","",OFFSET('Water Data'!$G$28,0,10*ROW('Water Data'!G155)))</f>
        <v/>
      </c>
      <c r="CD161" s="400" t="str">
        <f ca="1">+IF(OFFSET('Water Data'!$G$29,0,10*ROW('Water Data'!G155))="","",OFFSET('Water Data'!$G$29,0,10*ROW('Water Data'!G155)))</f>
        <v/>
      </c>
      <c r="CE161" s="400" t="str">
        <f ca="1">+IF(OFFSET('Water Data'!$H$27,0,10*ROW('Water Data'!H155))="","",OFFSET('Water Data'!$H$27,0,10*ROW('Water Data'!H155)))</f>
        <v/>
      </c>
      <c r="CF161" s="400" t="str">
        <f ca="1">+IF(OFFSET('Water Data'!$H$28,0,10*ROW('Water Data'!H155))="","",OFFSET('Water Data'!$H$28,0,10*ROW('Water Data'!H155)))</f>
        <v/>
      </c>
      <c r="CG161" s="400" t="str">
        <f ca="1">+IF(OFFSET('Water Data'!$H$29,0,10*ROW('Water Data'!H155))="","",OFFSET('Water Data'!$H$29,0,10*ROW('Water Data'!H155)))</f>
        <v/>
      </c>
      <c r="CH161" s="400" t="str">
        <f ca="1">+IF(OFFSET('Water Data'!$I$27,0,10*ROW('Water Data'!I155))="","",OFFSET('Water Data'!$I$27,0,10*ROW('Water Data'!I155)))</f>
        <v/>
      </c>
      <c r="CI161" s="400" t="str">
        <f ca="1">+IF(OFFSET('Water Data'!$I$28,0,10*ROW('Water Data'!I155))="","",OFFSET('Water Data'!$I$28,0,10*ROW('Water Data'!I155)))</f>
        <v/>
      </c>
      <c r="CJ161" s="400" t="str">
        <f ca="1">+IF(OFFSET('Water Data'!$I$29,0,10*ROW('Water Data'!I155))="","",OFFSET('Water Data'!$I$29,0,10*ROW('Water Data'!I155)))</f>
        <v/>
      </c>
      <c r="CK161" s="400" t="str">
        <f ca="1">+IF(OFFSET('Sanitation Data'!$D$28,0,10*ROW('Sanitation Data'!D155))="","",OFFSET('Sanitation Data'!$D$28,0,10*ROW('Sanitation Data'!D155)))</f>
        <v/>
      </c>
      <c r="CL161" s="400" t="str">
        <f ca="1">+IF(OFFSET('Sanitation Data'!$D$29,0,10*ROW('Sanitation Data'!D155))="","",OFFSET('Sanitation Data'!$D$29,0,10*ROW('Sanitation Data'!D155)))</f>
        <v/>
      </c>
      <c r="CM161" s="400" t="str">
        <f ca="1">+IF(OFFSET('Sanitation Data'!$D$30,0,10*ROW('Sanitation Data'!D155))="","",OFFSET('Sanitation Data'!$D$30,0,10*ROW('Sanitation Data'!D155)))</f>
        <v/>
      </c>
      <c r="CN161" s="400" t="str">
        <f ca="1">+IF(OFFSET('Sanitation Data'!$D$31,0,10*ROW('Sanitation Data'!D155))="","",OFFSET('Sanitation Data'!$D$31,0,10*ROW('Sanitation Data'!D155)))</f>
        <v/>
      </c>
      <c r="CO161" s="400" t="str">
        <f ca="1">+IF(OFFSET('Sanitation Data'!$D$32,0,10*ROW('Sanitation Data'!D155))="","",OFFSET('Sanitation Data'!$D$32,0,10*ROW('Sanitation Data'!D155)))</f>
        <v/>
      </c>
      <c r="CP161" s="400" t="str">
        <f ca="1">+IF(OFFSET('Sanitation Data'!$E$28,0,10*ROW('Sanitation Data'!E155))="","",OFFSET('Sanitation Data'!$E$28,0,10*ROW('Sanitation Data'!E155)))</f>
        <v/>
      </c>
      <c r="CQ161" s="400" t="str">
        <f ca="1">+IF(OFFSET('Sanitation Data'!$E$29,0,10*ROW('Sanitation Data'!E155))="","",OFFSET('Sanitation Data'!$E$29,0,10*ROW('Sanitation Data'!E155)))</f>
        <v/>
      </c>
      <c r="CR161" s="400" t="str">
        <f ca="1">+IF(OFFSET('Sanitation Data'!$E$30,0,10*ROW('Sanitation Data'!E155))="","",OFFSET('Sanitation Data'!$E$30,0,10*ROW('Sanitation Data'!E155)))</f>
        <v/>
      </c>
      <c r="CS161" s="400" t="str">
        <f ca="1">+IF(OFFSET('Sanitation Data'!$E$31,0,10*ROW('Sanitation Data'!E155))="","",OFFSET('Sanitation Data'!$E$31,0,10*ROW('Sanitation Data'!E155)))</f>
        <v/>
      </c>
      <c r="CT161" s="400" t="str">
        <f ca="1">+IF(OFFSET('Sanitation Data'!$E$32,0,10*ROW('Sanitation Data'!E155))="","",OFFSET('Sanitation Data'!$E$32,0,10*ROW('Sanitation Data'!E155)))</f>
        <v/>
      </c>
      <c r="CU161" s="400" t="str">
        <f ca="1">+IF(OFFSET('Sanitation Data'!$F$28,0,10*ROW('Sanitation Data'!F155))="","",OFFSET('Sanitation Data'!$F$28,0,10*ROW('Sanitation Data'!F155)))</f>
        <v/>
      </c>
      <c r="CV161" s="400" t="str">
        <f ca="1">+IF(OFFSET('Sanitation Data'!$F$29,0,10*ROW('Sanitation Data'!F155))="","",OFFSET('Sanitation Data'!$F$29,0,10*ROW('Sanitation Data'!F155)))</f>
        <v/>
      </c>
      <c r="CW161" s="400" t="str">
        <f ca="1">+IF(OFFSET('Sanitation Data'!$F$30,0,10*ROW('Sanitation Data'!F155))="","",OFFSET('Sanitation Data'!$F$30,0,10*ROW('Sanitation Data'!F155)))</f>
        <v/>
      </c>
      <c r="CX161" s="400" t="str">
        <f ca="1">+IF(OFFSET('Sanitation Data'!$F$31,0,10*ROW('Sanitation Data'!F155))="","",OFFSET('Sanitation Data'!$F$31,0,10*ROW('Sanitation Data'!F155)))</f>
        <v/>
      </c>
      <c r="CY161" s="400" t="str">
        <f ca="1">+IF(OFFSET('Sanitation Data'!$F$32,0,10*ROW('Sanitation Data'!F155))="","",OFFSET('Sanitation Data'!$F$32,0,10*ROW('Sanitation Data'!F155)))</f>
        <v/>
      </c>
      <c r="CZ161" s="400" t="str">
        <f ca="1">+IF(OFFSET('Sanitation Data'!$G$28,0,10*ROW('Sanitation Data'!G155))="","",OFFSET('Sanitation Data'!$G$28,0,10*ROW('Sanitation Data'!G155)))</f>
        <v/>
      </c>
      <c r="DA161" s="400" t="str">
        <f ca="1">+IF(OFFSET('Sanitation Data'!$G$29,0,10*ROW('Sanitation Data'!G155))="","",OFFSET('Sanitation Data'!$G$29,0,10*ROW('Sanitation Data'!G155)))</f>
        <v/>
      </c>
      <c r="DB161" s="400" t="str">
        <f ca="1">+IF(OFFSET('Sanitation Data'!$G$30,0,10*ROW('Sanitation Data'!G155))="","",OFFSET('Sanitation Data'!$G$30,0,10*ROW('Sanitation Data'!G155)))</f>
        <v/>
      </c>
      <c r="DC161" s="400" t="str">
        <f ca="1">+IF(OFFSET('Sanitation Data'!$G$31,0,10*ROW('Sanitation Data'!G155))="","",OFFSET('Sanitation Data'!$G$31,0,10*ROW('Sanitation Data'!G155)))</f>
        <v/>
      </c>
      <c r="DD161" s="400" t="str">
        <f ca="1">+IF(OFFSET('Sanitation Data'!$G$32,0,10*ROW('Sanitation Data'!G155))="","",OFFSET('Sanitation Data'!$G$32,0,10*ROW('Sanitation Data'!G155)))</f>
        <v/>
      </c>
      <c r="DE161" s="400" t="str">
        <f ca="1">+IF(OFFSET('Sanitation Data'!$H$28,0,10*ROW('Sanitation Data'!H155))="","",OFFSET('Sanitation Data'!$H$28,0,10*ROW('Sanitation Data'!H155)))</f>
        <v/>
      </c>
      <c r="DF161" s="400" t="str">
        <f ca="1">+IF(OFFSET('Sanitation Data'!$H$29,0,10*ROW('Sanitation Data'!H155))="","",OFFSET('Sanitation Data'!$H$29,0,10*ROW('Sanitation Data'!H155)))</f>
        <v/>
      </c>
      <c r="DG161" s="400" t="str">
        <f ca="1">+IF(OFFSET('Sanitation Data'!$H$30,0,10*ROW('Sanitation Data'!H155))="","",OFFSET('Sanitation Data'!$H$30,0,10*ROW('Sanitation Data'!H155)))</f>
        <v/>
      </c>
      <c r="DH161" s="400" t="str">
        <f ca="1">+IF(OFFSET('Sanitation Data'!$H$31,0,10*ROW('Sanitation Data'!H155))="","",OFFSET('Sanitation Data'!$H$31,0,10*ROW('Sanitation Data'!H155)))</f>
        <v/>
      </c>
      <c r="DI161" s="400" t="str">
        <f ca="1">+IF(OFFSET('Sanitation Data'!$H$32,0,10*ROW('Sanitation Data'!H155))="","",OFFSET('Sanitation Data'!$H$32,0,10*ROW('Sanitation Data'!H155)))</f>
        <v/>
      </c>
      <c r="DJ161" s="400" t="str">
        <f ca="1">+IF(OFFSET('Sanitation Data'!$I$28,0,10*ROW('Sanitation Data'!I155))="","",OFFSET('Sanitation Data'!$I$28,0,10*ROW('Sanitation Data'!I155)))</f>
        <v/>
      </c>
      <c r="DK161" s="400" t="str">
        <f ca="1">+IF(OFFSET('Sanitation Data'!$I$29,0,10*ROW('Sanitation Data'!I155))="","",OFFSET('Sanitation Data'!$I$29,0,10*ROW('Sanitation Data'!I155)))</f>
        <v/>
      </c>
      <c r="DL161" s="400" t="str">
        <f ca="1">+IF(OFFSET('Sanitation Data'!$I$30,0,10*ROW('Sanitation Data'!I155))="","",OFFSET('Sanitation Data'!$I$30,0,10*ROW('Sanitation Data'!I155)))</f>
        <v/>
      </c>
      <c r="DM161" s="400" t="str">
        <f ca="1">+IF(OFFSET('Sanitation Data'!$I$31,0,10*ROW('Sanitation Data'!I155))="","",OFFSET('Sanitation Data'!$I$31,0,10*ROW('Sanitation Data'!I155)))</f>
        <v/>
      </c>
      <c r="DN161" s="400" t="str">
        <f ca="1">+IF(OFFSET('Sanitation Data'!$I$32,0,10*ROW('Sanitation Data'!I155))="","",OFFSET('Sanitation Data'!$I$32,0,10*ROW('Sanitation Data'!I155)))</f>
        <v/>
      </c>
      <c r="DO161" s="400" t="str">
        <f ca="1">+IF(OFFSET('Hygiene Data'!$D$11,0,10*ROW('Hygiene Data'!D155))="","",OFFSET('Hygiene Data'!$D$11,0,10*ROW('Hygiene Data'!D155)))</f>
        <v/>
      </c>
      <c r="DP161" s="400" t="str">
        <f ca="1">+IF(OFFSET('Hygiene Data'!$D$12,0,10*ROW('Hygiene Data'!D155))="","",OFFSET('Hygiene Data'!$D$12,0,10*ROW('Hygiene Data'!D155)))</f>
        <v/>
      </c>
      <c r="DQ161" s="400" t="str">
        <f ca="1">+IF(OFFSET('Hygiene Data'!$D$13,0,10*ROW('Hygiene Data'!D155))="","",OFFSET('Hygiene Data'!$D$13,0,10*ROW('Hygiene Data'!D155)))</f>
        <v/>
      </c>
      <c r="DR161" s="400" t="str">
        <f ca="1">+IF(OFFSET('Hygiene Data'!$E$11,0,10*ROW('Hygiene Data'!E155))="","",OFFSET('Hygiene Data'!$E$11,0,10*ROW('Hygiene Data'!E155)))</f>
        <v/>
      </c>
      <c r="DS161" s="400" t="str">
        <f ca="1">+IF(OFFSET('Hygiene Data'!$E$12,0,10*ROW('Hygiene Data'!E155))="","",OFFSET('Hygiene Data'!$E$12,0,10*ROW('Hygiene Data'!E155)))</f>
        <v/>
      </c>
      <c r="DT161" s="400" t="str">
        <f ca="1">+IF(OFFSET('Hygiene Data'!$E$13,0,10*ROW('Hygiene Data'!E155))="","",OFFSET('Hygiene Data'!$E$13,0,10*ROW('Hygiene Data'!E155)))</f>
        <v/>
      </c>
      <c r="DU161" s="400" t="str">
        <f ca="1">+IF(OFFSET('Hygiene Data'!$F$11,0,10*ROW('Hygiene Data'!F155))="","",OFFSET('Hygiene Data'!$F$11,0,10*ROW('Hygiene Data'!F155)))</f>
        <v/>
      </c>
      <c r="DV161" s="400" t="str">
        <f ca="1">+IF(OFFSET('Hygiene Data'!$F$12,0,10*ROW('Hygiene Data'!F155))="","",OFFSET('Hygiene Data'!$F$12,0,10*ROW('Hygiene Data'!F155)))</f>
        <v/>
      </c>
      <c r="DW161" s="400" t="str">
        <f ca="1">+IF(OFFSET('Hygiene Data'!$F$13,0,10*ROW('Hygiene Data'!F155))="","",OFFSET('Hygiene Data'!$F$13,0,10*ROW('Hygiene Data'!F155)))</f>
        <v/>
      </c>
      <c r="DX161" s="400" t="str">
        <f ca="1">+IF(OFFSET('Hygiene Data'!$G$11,0,10*ROW('Hygiene Data'!G155))="","",OFFSET('Hygiene Data'!$G$11,0,10*ROW('Hygiene Data'!G155)))</f>
        <v/>
      </c>
      <c r="DY161" s="400" t="str">
        <f ca="1">+IF(OFFSET('Hygiene Data'!$G$12,0,10*ROW('Hygiene Data'!G155))="","",OFFSET('Hygiene Data'!$G$12,0,10*ROW('Hygiene Data'!G155)))</f>
        <v/>
      </c>
      <c r="DZ161" s="400" t="str">
        <f ca="1">+IF(OFFSET('Hygiene Data'!$G$13,0,10*ROW('Hygiene Data'!G155))="","",OFFSET('Hygiene Data'!$G$13,0,10*ROW('Hygiene Data'!G155)))</f>
        <v/>
      </c>
      <c r="EA161" s="400" t="str">
        <f ca="1">+IF(OFFSET('Hygiene Data'!$H$11,0,10*ROW('Hygiene Data'!H155))="","",OFFSET('Hygiene Data'!$H$11,0,10*ROW('Hygiene Data'!H155)))</f>
        <v/>
      </c>
      <c r="EB161" s="400" t="str">
        <f ca="1">+IF(OFFSET('Hygiene Data'!$H$12,0,10*ROW('Hygiene Data'!H155))="","",OFFSET('Hygiene Data'!$H$12,0,10*ROW('Hygiene Data'!H155)))</f>
        <v/>
      </c>
      <c r="EC161" s="400" t="str">
        <f ca="1">+IF(OFFSET('Hygiene Data'!$H$13,0,10*ROW('Hygiene Data'!H155))="","",OFFSET('Hygiene Data'!$H$13,0,10*ROW('Hygiene Data'!H155)))</f>
        <v/>
      </c>
      <c r="ED161" s="400" t="str">
        <f ca="1">+IF(OFFSET('Hygiene Data'!$I$11,0,10*ROW('Hygiene Data'!I155))="","",OFFSET('Hygiene Data'!$I$11,0,10*ROW('Hygiene Data'!I155)))</f>
        <v/>
      </c>
      <c r="EE161" s="400" t="str">
        <f ca="1">+IF(OFFSET('Hygiene Data'!$I$12,0,10*ROW('Hygiene Data'!I155))="","",OFFSET('Hygiene Data'!$I$12,0,10*ROW('Hygiene Data'!I155)))</f>
        <v/>
      </c>
      <c r="EF161" s="400" t="str">
        <f ca="1">+IF(OFFSET('Hygiene Data'!$I$13,0,10*ROW('Hygiene Data'!I155))="","",OFFSET('Hygiene Data'!$I$13,0,10*ROW('Hygiene Data'!I155)))</f>
        <v/>
      </c>
    </row>
    <row r="162" spans="1:136" x14ac:dyDescent="0.25">
      <c r="A162" s="509" t="str">
        <f ca="1">+IF(OFFSET('Water Data'!$B$2,0,10*ROW('Water Data'!E156))="","",OFFSET('Water Data'!$B$2,0,10*ROW('Water Data'!E156)))</f>
        <v/>
      </c>
      <c r="B162" s="50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36" t="str">
        <f t="shared" ca="1" si="2"/>
        <v/>
      </c>
      <c r="D162" s="53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3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3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3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3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3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3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3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3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3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3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3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3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3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3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3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3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3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3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3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3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3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3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3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3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3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3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3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3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3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3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3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3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3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3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3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3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3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3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3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3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3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3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3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3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3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3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3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3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1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3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3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3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3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3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3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3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3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3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3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3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3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3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3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3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3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400" t="str">
        <f ca="1">+IF(OFFSET('Water Data'!$D$27,0,10*ROW('Water Data'!D156))="","",OFFSET('Water Data'!$D$27,0,10*ROW('Water Data'!D156)))</f>
        <v/>
      </c>
      <c r="BT162" s="400" t="str">
        <f ca="1">+IF(OFFSET('Water Data'!$D$28,0,10*ROW('Water Data'!D156))="","",OFFSET('Water Data'!$D$28,0,10*ROW('Water Data'!D156)))</f>
        <v/>
      </c>
      <c r="BU162" s="400" t="str">
        <f ca="1">+IF(OFFSET('Water Data'!$D$29,0,10*ROW('Water Data'!D156))="","",OFFSET('Water Data'!$D$29,0,10*ROW('Water Data'!D156)))</f>
        <v/>
      </c>
      <c r="BV162" s="400" t="str">
        <f ca="1">+IF(OFFSET('Water Data'!$E$27,0,10*ROW('Water Data'!E156))="","",OFFSET('Water Data'!$E$27,0,10*ROW('Water Data'!E156)))</f>
        <v/>
      </c>
      <c r="BW162" s="400" t="str">
        <f ca="1">+IF(OFFSET('Water Data'!$E$28,0,10*ROW('Water Data'!E156))="","",OFFSET('Water Data'!$E$28,0,10*ROW('Water Data'!E156)))</f>
        <v/>
      </c>
      <c r="BX162" s="400" t="str">
        <f ca="1">+IF(OFFSET('Water Data'!$E$29,0,10*ROW('Water Data'!E156))="","",OFFSET('Water Data'!$E$29,0,10*ROW('Water Data'!E156)))</f>
        <v/>
      </c>
      <c r="BY162" s="400" t="str">
        <f ca="1">+IF(OFFSET('Water Data'!$F$27,0,10*ROW('Water Data'!F156))="","",OFFSET('Water Data'!$F$27,0,10*ROW('Water Data'!F156)))</f>
        <v/>
      </c>
      <c r="BZ162" s="400" t="str">
        <f ca="1">+IF(OFFSET('Water Data'!$F$28,0,10*ROW('Water Data'!F156))="","",OFFSET('Water Data'!$F$28,0,10*ROW('Water Data'!F156)))</f>
        <v/>
      </c>
      <c r="CA162" s="400" t="str">
        <f ca="1">+IF(OFFSET('Water Data'!$F$29,0,10*ROW('Water Data'!F156))="","",OFFSET('Water Data'!$F$29,0,10*ROW('Water Data'!F156)))</f>
        <v/>
      </c>
      <c r="CB162" s="400" t="str">
        <f ca="1">+IF(OFFSET('Water Data'!$G$27,0,10*ROW('Water Data'!G156))="","",OFFSET('Water Data'!$G$27,0,10*ROW('Water Data'!G156)))</f>
        <v/>
      </c>
      <c r="CC162" s="400" t="str">
        <f ca="1">+IF(OFFSET('Water Data'!$G$28,0,10*ROW('Water Data'!G156))="","",OFFSET('Water Data'!$G$28,0,10*ROW('Water Data'!G156)))</f>
        <v/>
      </c>
      <c r="CD162" s="400" t="str">
        <f ca="1">+IF(OFFSET('Water Data'!$G$29,0,10*ROW('Water Data'!G156))="","",OFFSET('Water Data'!$G$29,0,10*ROW('Water Data'!G156)))</f>
        <v/>
      </c>
      <c r="CE162" s="400" t="str">
        <f ca="1">+IF(OFFSET('Water Data'!$H$27,0,10*ROW('Water Data'!H156))="","",OFFSET('Water Data'!$H$27,0,10*ROW('Water Data'!H156)))</f>
        <v/>
      </c>
      <c r="CF162" s="400" t="str">
        <f ca="1">+IF(OFFSET('Water Data'!$H$28,0,10*ROW('Water Data'!H156))="","",OFFSET('Water Data'!$H$28,0,10*ROW('Water Data'!H156)))</f>
        <v/>
      </c>
      <c r="CG162" s="400" t="str">
        <f ca="1">+IF(OFFSET('Water Data'!$H$29,0,10*ROW('Water Data'!H156))="","",OFFSET('Water Data'!$H$29,0,10*ROW('Water Data'!H156)))</f>
        <v/>
      </c>
      <c r="CH162" s="400" t="str">
        <f ca="1">+IF(OFFSET('Water Data'!$I$27,0,10*ROW('Water Data'!I156))="","",OFFSET('Water Data'!$I$27,0,10*ROW('Water Data'!I156)))</f>
        <v/>
      </c>
      <c r="CI162" s="400" t="str">
        <f ca="1">+IF(OFFSET('Water Data'!$I$28,0,10*ROW('Water Data'!I156))="","",OFFSET('Water Data'!$I$28,0,10*ROW('Water Data'!I156)))</f>
        <v/>
      </c>
      <c r="CJ162" s="400" t="str">
        <f ca="1">+IF(OFFSET('Water Data'!$I$29,0,10*ROW('Water Data'!I156))="","",OFFSET('Water Data'!$I$29,0,10*ROW('Water Data'!I156)))</f>
        <v/>
      </c>
      <c r="CK162" s="400" t="str">
        <f ca="1">+IF(OFFSET('Sanitation Data'!$D$28,0,10*ROW('Sanitation Data'!D156))="","",OFFSET('Sanitation Data'!$D$28,0,10*ROW('Sanitation Data'!D156)))</f>
        <v/>
      </c>
      <c r="CL162" s="400" t="str">
        <f ca="1">+IF(OFFSET('Sanitation Data'!$D$29,0,10*ROW('Sanitation Data'!D156))="","",OFFSET('Sanitation Data'!$D$29,0,10*ROW('Sanitation Data'!D156)))</f>
        <v/>
      </c>
      <c r="CM162" s="400" t="str">
        <f ca="1">+IF(OFFSET('Sanitation Data'!$D$30,0,10*ROW('Sanitation Data'!D156))="","",OFFSET('Sanitation Data'!$D$30,0,10*ROW('Sanitation Data'!D156)))</f>
        <v/>
      </c>
      <c r="CN162" s="400" t="str">
        <f ca="1">+IF(OFFSET('Sanitation Data'!$D$31,0,10*ROW('Sanitation Data'!D156))="","",OFFSET('Sanitation Data'!$D$31,0,10*ROW('Sanitation Data'!D156)))</f>
        <v/>
      </c>
      <c r="CO162" s="400" t="str">
        <f ca="1">+IF(OFFSET('Sanitation Data'!$D$32,0,10*ROW('Sanitation Data'!D156))="","",OFFSET('Sanitation Data'!$D$32,0,10*ROW('Sanitation Data'!D156)))</f>
        <v/>
      </c>
      <c r="CP162" s="400" t="str">
        <f ca="1">+IF(OFFSET('Sanitation Data'!$E$28,0,10*ROW('Sanitation Data'!E156))="","",OFFSET('Sanitation Data'!$E$28,0,10*ROW('Sanitation Data'!E156)))</f>
        <v/>
      </c>
      <c r="CQ162" s="400" t="str">
        <f ca="1">+IF(OFFSET('Sanitation Data'!$E$29,0,10*ROW('Sanitation Data'!E156))="","",OFFSET('Sanitation Data'!$E$29,0,10*ROW('Sanitation Data'!E156)))</f>
        <v/>
      </c>
      <c r="CR162" s="400" t="str">
        <f ca="1">+IF(OFFSET('Sanitation Data'!$E$30,0,10*ROW('Sanitation Data'!E156))="","",OFFSET('Sanitation Data'!$E$30,0,10*ROW('Sanitation Data'!E156)))</f>
        <v/>
      </c>
      <c r="CS162" s="400" t="str">
        <f ca="1">+IF(OFFSET('Sanitation Data'!$E$31,0,10*ROW('Sanitation Data'!E156))="","",OFFSET('Sanitation Data'!$E$31,0,10*ROW('Sanitation Data'!E156)))</f>
        <v/>
      </c>
      <c r="CT162" s="400" t="str">
        <f ca="1">+IF(OFFSET('Sanitation Data'!$E$32,0,10*ROW('Sanitation Data'!E156))="","",OFFSET('Sanitation Data'!$E$32,0,10*ROW('Sanitation Data'!E156)))</f>
        <v/>
      </c>
      <c r="CU162" s="400" t="str">
        <f ca="1">+IF(OFFSET('Sanitation Data'!$F$28,0,10*ROW('Sanitation Data'!F156))="","",OFFSET('Sanitation Data'!$F$28,0,10*ROW('Sanitation Data'!F156)))</f>
        <v/>
      </c>
      <c r="CV162" s="400" t="str">
        <f ca="1">+IF(OFFSET('Sanitation Data'!$F$29,0,10*ROW('Sanitation Data'!F156))="","",OFFSET('Sanitation Data'!$F$29,0,10*ROW('Sanitation Data'!F156)))</f>
        <v/>
      </c>
      <c r="CW162" s="400" t="str">
        <f ca="1">+IF(OFFSET('Sanitation Data'!$F$30,0,10*ROW('Sanitation Data'!F156))="","",OFFSET('Sanitation Data'!$F$30,0,10*ROW('Sanitation Data'!F156)))</f>
        <v/>
      </c>
      <c r="CX162" s="400" t="str">
        <f ca="1">+IF(OFFSET('Sanitation Data'!$F$31,0,10*ROW('Sanitation Data'!F156))="","",OFFSET('Sanitation Data'!$F$31,0,10*ROW('Sanitation Data'!F156)))</f>
        <v/>
      </c>
      <c r="CY162" s="400" t="str">
        <f ca="1">+IF(OFFSET('Sanitation Data'!$F$32,0,10*ROW('Sanitation Data'!F156))="","",OFFSET('Sanitation Data'!$F$32,0,10*ROW('Sanitation Data'!F156)))</f>
        <v/>
      </c>
      <c r="CZ162" s="400" t="str">
        <f ca="1">+IF(OFFSET('Sanitation Data'!$G$28,0,10*ROW('Sanitation Data'!G156))="","",OFFSET('Sanitation Data'!$G$28,0,10*ROW('Sanitation Data'!G156)))</f>
        <v/>
      </c>
      <c r="DA162" s="400" t="str">
        <f ca="1">+IF(OFFSET('Sanitation Data'!$G$29,0,10*ROW('Sanitation Data'!G156))="","",OFFSET('Sanitation Data'!$G$29,0,10*ROW('Sanitation Data'!G156)))</f>
        <v/>
      </c>
      <c r="DB162" s="400" t="str">
        <f ca="1">+IF(OFFSET('Sanitation Data'!$G$30,0,10*ROW('Sanitation Data'!G156))="","",OFFSET('Sanitation Data'!$G$30,0,10*ROW('Sanitation Data'!G156)))</f>
        <v/>
      </c>
      <c r="DC162" s="400" t="str">
        <f ca="1">+IF(OFFSET('Sanitation Data'!$G$31,0,10*ROW('Sanitation Data'!G156))="","",OFFSET('Sanitation Data'!$G$31,0,10*ROW('Sanitation Data'!G156)))</f>
        <v/>
      </c>
      <c r="DD162" s="400" t="str">
        <f ca="1">+IF(OFFSET('Sanitation Data'!$G$32,0,10*ROW('Sanitation Data'!G156))="","",OFFSET('Sanitation Data'!$G$32,0,10*ROW('Sanitation Data'!G156)))</f>
        <v/>
      </c>
      <c r="DE162" s="400" t="str">
        <f ca="1">+IF(OFFSET('Sanitation Data'!$H$28,0,10*ROW('Sanitation Data'!H156))="","",OFFSET('Sanitation Data'!$H$28,0,10*ROW('Sanitation Data'!H156)))</f>
        <v/>
      </c>
      <c r="DF162" s="400" t="str">
        <f ca="1">+IF(OFFSET('Sanitation Data'!$H$29,0,10*ROW('Sanitation Data'!H156))="","",OFFSET('Sanitation Data'!$H$29,0,10*ROW('Sanitation Data'!H156)))</f>
        <v/>
      </c>
      <c r="DG162" s="400" t="str">
        <f ca="1">+IF(OFFSET('Sanitation Data'!$H$30,0,10*ROW('Sanitation Data'!H156))="","",OFFSET('Sanitation Data'!$H$30,0,10*ROW('Sanitation Data'!H156)))</f>
        <v/>
      </c>
      <c r="DH162" s="400" t="str">
        <f ca="1">+IF(OFFSET('Sanitation Data'!$H$31,0,10*ROW('Sanitation Data'!H156))="","",OFFSET('Sanitation Data'!$H$31,0,10*ROW('Sanitation Data'!H156)))</f>
        <v/>
      </c>
      <c r="DI162" s="400" t="str">
        <f ca="1">+IF(OFFSET('Sanitation Data'!$H$32,0,10*ROW('Sanitation Data'!H156))="","",OFFSET('Sanitation Data'!$H$32,0,10*ROW('Sanitation Data'!H156)))</f>
        <v/>
      </c>
      <c r="DJ162" s="400" t="str">
        <f ca="1">+IF(OFFSET('Sanitation Data'!$I$28,0,10*ROW('Sanitation Data'!I156))="","",OFFSET('Sanitation Data'!$I$28,0,10*ROW('Sanitation Data'!I156)))</f>
        <v/>
      </c>
      <c r="DK162" s="400" t="str">
        <f ca="1">+IF(OFFSET('Sanitation Data'!$I$29,0,10*ROW('Sanitation Data'!I156))="","",OFFSET('Sanitation Data'!$I$29,0,10*ROW('Sanitation Data'!I156)))</f>
        <v/>
      </c>
      <c r="DL162" s="400" t="str">
        <f ca="1">+IF(OFFSET('Sanitation Data'!$I$30,0,10*ROW('Sanitation Data'!I156))="","",OFFSET('Sanitation Data'!$I$30,0,10*ROW('Sanitation Data'!I156)))</f>
        <v/>
      </c>
      <c r="DM162" s="400" t="str">
        <f ca="1">+IF(OFFSET('Sanitation Data'!$I$31,0,10*ROW('Sanitation Data'!I156))="","",OFFSET('Sanitation Data'!$I$31,0,10*ROW('Sanitation Data'!I156)))</f>
        <v/>
      </c>
      <c r="DN162" s="400" t="str">
        <f ca="1">+IF(OFFSET('Sanitation Data'!$I$32,0,10*ROW('Sanitation Data'!I156))="","",OFFSET('Sanitation Data'!$I$32,0,10*ROW('Sanitation Data'!I156)))</f>
        <v/>
      </c>
      <c r="DO162" s="400" t="str">
        <f ca="1">+IF(OFFSET('Hygiene Data'!$D$11,0,10*ROW('Hygiene Data'!D156))="","",OFFSET('Hygiene Data'!$D$11,0,10*ROW('Hygiene Data'!D156)))</f>
        <v/>
      </c>
      <c r="DP162" s="400" t="str">
        <f ca="1">+IF(OFFSET('Hygiene Data'!$D$12,0,10*ROW('Hygiene Data'!D156))="","",OFFSET('Hygiene Data'!$D$12,0,10*ROW('Hygiene Data'!D156)))</f>
        <v/>
      </c>
      <c r="DQ162" s="400" t="str">
        <f ca="1">+IF(OFFSET('Hygiene Data'!$D$13,0,10*ROW('Hygiene Data'!D156))="","",OFFSET('Hygiene Data'!$D$13,0,10*ROW('Hygiene Data'!D156)))</f>
        <v/>
      </c>
      <c r="DR162" s="400" t="str">
        <f ca="1">+IF(OFFSET('Hygiene Data'!$E$11,0,10*ROW('Hygiene Data'!E156))="","",OFFSET('Hygiene Data'!$E$11,0,10*ROW('Hygiene Data'!E156)))</f>
        <v/>
      </c>
      <c r="DS162" s="400" t="str">
        <f ca="1">+IF(OFFSET('Hygiene Data'!$E$12,0,10*ROW('Hygiene Data'!E156))="","",OFFSET('Hygiene Data'!$E$12,0,10*ROW('Hygiene Data'!E156)))</f>
        <v/>
      </c>
      <c r="DT162" s="400" t="str">
        <f ca="1">+IF(OFFSET('Hygiene Data'!$E$13,0,10*ROW('Hygiene Data'!E156))="","",OFFSET('Hygiene Data'!$E$13,0,10*ROW('Hygiene Data'!E156)))</f>
        <v/>
      </c>
      <c r="DU162" s="400" t="str">
        <f ca="1">+IF(OFFSET('Hygiene Data'!$F$11,0,10*ROW('Hygiene Data'!F156))="","",OFFSET('Hygiene Data'!$F$11,0,10*ROW('Hygiene Data'!F156)))</f>
        <v/>
      </c>
      <c r="DV162" s="400" t="str">
        <f ca="1">+IF(OFFSET('Hygiene Data'!$F$12,0,10*ROW('Hygiene Data'!F156))="","",OFFSET('Hygiene Data'!$F$12,0,10*ROW('Hygiene Data'!F156)))</f>
        <v/>
      </c>
      <c r="DW162" s="400" t="str">
        <f ca="1">+IF(OFFSET('Hygiene Data'!$F$13,0,10*ROW('Hygiene Data'!F156))="","",OFFSET('Hygiene Data'!$F$13,0,10*ROW('Hygiene Data'!F156)))</f>
        <v/>
      </c>
      <c r="DX162" s="400" t="str">
        <f ca="1">+IF(OFFSET('Hygiene Data'!$G$11,0,10*ROW('Hygiene Data'!G156))="","",OFFSET('Hygiene Data'!$G$11,0,10*ROW('Hygiene Data'!G156)))</f>
        <v/>
      </c>
      <c r="DY162" s="400" t="str">
        <f ca="1">+IF(OFFSET('Hygiene Data'!$G$12,0,10*ROW('Hygiene Data'!G156))="","",OFFSET('Hygiene Data'!$G$12,0,10*ROW('Hygiene Data'!G156)))</f>
        <v/>
      </c>
      <c r="DZ162" s="400" t="str">
        <f ca="1">+IF(OFFSET('Hygiene Data'!$G$13,0,10*ROW('Hygiene Data'!G156))="","",OFFSET('Hygiene Data'!$G$13,0,10*ROW('Hygiene Data'!G156)))</f>
        <v/>
      </c>
      <c r="EA162" s="400" t="str">
        <f ca="1">+IF(OFFSET('Hygiene Data'!$H$11,0,10*ROW('Hygiene Data'!H156))="","",OFFSET('Hygiene Data'!$H$11,0,10*ROW('Hygiene Data'!H156)))</f>
        <v/>
      </c>
      <c r="EB162" s="400" t="str">
        <f ca="1">+IF(OFFSET('Hygiene Data'!$H$12,0,10*ROW('Hygiene Data'!H156))="","",OFFSET('Hygiene Data'!$H$12,0,10*ROW('Hygiene Data'!H156)))</f>
        <v/>
      </c>
      <c r="EC162" s="400" t="str">
        <f ca="1">+IF(OFFSET('Hygiene Data'!$H$13,0,10*ROW('Hygiene Data'!H156))="","",OFFSET('Hygiene Data'!$H$13,0,10*ROW('Hygiene Data'!H156)))</f>
        <v/>
      </c>
      <c r="ED162" s="400" t="str">
        <f ca="1">+IF(OFFSET('Hygiene Data'!$I$11,0,10*ROW('Hygiene Data'!I156))="","",OFFSET('Hygiene Data'!$I$11,0,10*ROW('Hygiene Data'!I156)))</f>
        <v/>
      </c>
      <c r="EE162" s="400" t="str">
        <f ca="1">+IF(OFFSET('Hygiene Data'!$I$12,0,10*ROW('Hygiene Data'!I156))="","",OFFSET('Hygiene Data'!$I$12,0,10*ROW('Hygiene Data'!I156)))</f>
        <v/>
      </c>
      <c r="EF162" s="400" t="str">
        <f ca="1">+IF(OFFSET('Hygiene Data'!$I$13,0,10*ROW('Hygiene Data'!I156))="","",OFFSET('Hygiene Data'!$I$13,0,10*ROW('Hygiene Data'!I156)))</f>
        <v/>
      </c>
    </row>
    <row r="163" spans="1:136" x14ac:dyDescent="0.25">
      <c r="A163" s="509" t="str">
        <f ca="1">+IF(OFFSET('Water Data'!$B$2,0,10*ROW('Water Data'!E157))="","",OFFSET('Water Data'!$B$2,0,10*ROW('Water Data'!E157)))</f>
        <v/>
      </c>
      <c r="B163" s="50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36" t="str">
        <f t="shared" ca="1" si="2"/>
        <v/>
      </c>
      <c r="D163" s="53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3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3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3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3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3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3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3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3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3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3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3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3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3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3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3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3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3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3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3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3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3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3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3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3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3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3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3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3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3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3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3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3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3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3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3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3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3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3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3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3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3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3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3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3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3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3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3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3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1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3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3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3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3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3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3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3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3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3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3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3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3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3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3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3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3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400" t="str">
        <f ca="1">+IF(OFFSET('Water Data'!$D$27,0,10*ROW('Water Data'!D157))="","",OFFSET('Water Data'!$D$27,0,10*ROW('Water Data'!D157)))</f>
        <v/>
      </c>
      <c r="BT163" s="400" t="str">
        <f ca="1">+IF(OFFSET('Water Data'!$D$28,0,10*ROW('Water Data'!D157))="","",OFFSET('Water Data'!$D$28,0,10*ROW('Water Data'!D157)))</f>
        <v/>
      </c>
      <c r="BU163" s="400" t="str">
        <f ca="1">+IF(OFFSET('Water Data'!$D$29,0,10*ROW('Water Data'!D157))="","",OFFSET('Water Data'!$D$29,0,10*ROW('Water Data'!D157)))</f>
        <v/>
      </c>
      <c r="BV163" s="400" t="str">
        <f ca="1">+IF(OFFSET('Water Data'!$E$27,0,10*ROW('Water Data'!E157))="","",OFFSET('Water Data'!$E$27,0,10*ROW('Water Data'!E157)))</f>
        <v/>
      </c>
      <c r="BW163" s="400" t="str">
        <f ca="1">+IF(OFFSET('Water Data'!$E$28,0,10*ROW('Water Data'!E157))="","",OFFSET('Water Data'!$E$28,0,10*ROW('Water Data'!E157)))</f>
        <v/>
      </c>
      <c r="BX163" s="400" t="str">
        <f ca="1">+IF(OFFSET('Water Data'!$E$29,0,10*ROW('Water Data'!E157))="","",OFFSET('Water Data'!$E$29,0,10*ROW('Water Data'!E157)))</f>
        <v/>
      </c>
      <c r="BY163" s="400" t="str">
        <f ca="1">+IF(OFFSET('Water Data'!$F$27,0,10*ROW('Water Data'!F157))="","",OFFSET('Water Data'!$F$27,0,10*ROW('Water Data'!F157)))</f>
        <v/>
      </c>
      <c r="BZ163" s="400" t="str">
        <f ca="1">+IF(OFFSET('Water Data'!$F$28,0,10*ROW('Water Data'!F157))="","",OFFSET('Water Data'!$F$28,0,10*ROW('Water Data'!F157)))</f>
        <v/>
      </c>
      <c r="CA163" s="400" t="str">
        <f ca="1">+IF(OFFSET('Water Data'!$F$29,0,10*ROW('Water Data'!F157))="","",OFFSET('Water Data'!$F$29,0,10*ROW('Water Data'!F157)))</f>
        <v/>
      </c>
      <c r="CB163" s="400" t="str">
        <f ca="1">+IF(OFFSET('Water Data'!$G$27,0,10*ROW('Water Data'!G157))="","",OFFSET('Water Data'!$G$27,0,10*ROW('Water Data'!G157)))</f>
        <v/>
      </c>
      <c r="CC163" s="400" t="str">
        <f ca="1">+IF(OFFSET('Water Data'!$G$28,0,10*ROW('Water Data'!G157))="","",OFFSET('Water Data'!$G$28,0,10*ROW('Water Data'!G157)))</f>
        <v/>
      </c>
      <c r="CD163" s="400" t="str">
        <f ca="1">+IF(OFFSET('Water Data'!$G$29,0,10*ROW('Water Data'!G157))="","",OFFSET('Water Data'!$G$29,0,10*ROW('Water Data'!G157)))</f>
        <v/>
      </c>
      <c r="CE163" s="400" t="str">
        <f ca="1">+IF(OFFSET('Water Data'!$H$27,0,10*ROW('Water Data'!H157))="","",OFFSET('Water Data'!$H$27,0,10*ROW('Water Data'!H157)))</f>
        <v/>
      </c>
      <c r="CF163" s="400" t="str">
        <f ca="1">+IF(OFFSET('Water Data'!$H$28,0,10*ROW('Water Data'!H157))="","",OFFSET('Water Data'!$H$28,0,10*ROW('Water Data'!H157)))</f>
        <v/>
      </c>
      <c r="CG163" s="400" t="str">
        <f ca="1">+IF(OFFSET('Water Data'!$H$29,0,10*ROW('Water Data'!H157))="","",OFFSET('Water Data'!$H$29,0,10*ROW('Water Data'!H157)))</f>
        <v/>
      </c>
      <c r="CH163" s="400" t="str">
        <f ca="1">+IF(OFFSET('Water Data'!$I$27,0,10*ROW('Water Data'!I157))="","",OFFSET('Water Data'!$I$27,0,10*ROW('Water Data'!I157)))</f>
        <v/>
      </c>
      <c r="CI163" s="400" t="str">
        <f ca="1">+IF(OFFSET('Water Data'!$I$28,0,10*ROW('Water Data'!I157))="","",OFFSET('Water Data'!$I$28,0,10*ROW('Water Data'!I157)))</f>
        <v/>
      </c>
      <c r="CJ163" s="400" t="str">
        <f ca="1">+IF(OFFSET('Water Data'!$I$29,0,10*ROW('Water Data'!I157))="","",OFFSET('Water Data'!$I$29,0,10*ROW('Water Data'!I157)))</f>
        <v/>
      </c>
      <c r="CK163" s="400" t="str">
        <f ca="1">+IF(OFFSET('Sanitation Data'!$D$28,0,10*ROW('Sanitation Data'!D157))="","",OFFSET('Sanitation Data'!$D$28,0,10*ROW('Sanitation Data'!D157)))</f>
        <v/>
      </c>
      <c r="CL163" s="400" t="str">
        <f ca="1">+IF(OFFSET('Sanitation Data'!$D$29,0,10*ROW('Sanitation Data'!D157))="","",OFFSET('Sanitation Data'!$D$29,0,10*ROW('Sanitation Data'!D157)))</f>
        <v/>
      </c>
      <c r="CM163" s="400" t="str">
        <f ca="1">+IF(OFFSET('Sanitation Data'!$D$30,0,10*ROW('Sanitation Data'!D157))="","",OFFSET('Sanitation Data'!$D$30,0,10*ROW('Sanitation Data'!D157)))</f>
        <v/>
      </c>
      <c r="CN163" s="400" t="str">
        <f ca="1">+IF(OFFSET('Sanitation Data'!$D$31,0,10*ROW('Sanitation Data'!D157))="","",OFFSET('Sanitation Data'!$D$31,0,10*ROW('Sanitation Data'!D157)))</f>
        <v/>
      </c>
      <c r="CO163" s="400" t="str">
        <f ca="1">+IF(OFFSET('Sanitation Data'!$D$32,0,10*ROW('Sanitation Data'!D157))="","",OFFSET('Sanitation Data'!$D$32,0,10*ROW('Sanitation Data'!D157)))</f>
        <v/>
      </c>
      <c r="CP163" s="400" t="str">
        <f ca="1">+IF(OFFSET('Sanitation Data'!$E$28,0,10*ROW('Sanitation Data'!E157))="","",OFFSET('Sanitation Data'!$E$28,0,10*ROW('Sanitation Data'!E157)))</f>
        <v/>
      </c>
      <c r="CQ163" s="400" t="str">
        <f ca="1">+IF(OFFSET('Sanitation Data'!$E$29,0,10*ROW('Sanitation Data'!E157))="","",OFFSET('Sanitation Data'!$E$29,0,10*ROW('Sanitation Data'!E157)))</f>
        <v/>
      </c>
      <c r="CR163" s="400" t="str">
        <f ca="1">+IF(OFFSET('Sanitation Data'!$E$30,0,10*ROW('Sanitation Data'!E157))="","",OFFSET('Sanitation Data'!$E$30,0,10*ROW('Sanitation Data'!E157)))</f>
        <v/>
      </c>
      <c r="CS163" s="400" t="str">
        <f ca="1">+IF(OFFSET('Sanitation Data'!$E$31,0,10*ROW('Sanitation Data'!E157))="","",OFFSET('Sanitation Data'!$E$31,0,10*ROW('Sanitation Data'!E157)))</f>
        <v/>
      </c>
      <c r="CT163" s="400" t="str">
        <f ca="1">+IF(OFFSET('Sanitation Data'!$E$32,0,10*ROW('Sanitation Data'!E157))="","",OFFSET('Sanitation Data'!$E$32,0,10*ROW('Sanitation Data'!E157)))</f>
        <v/>
      </c>
      <c r="CU163" s="400" t="str">
        <f ca="1">+IF(OFFSET('Sanitation Data'!$F$28,0,10*ROW('Sanitation Data'!F157))="","",OFFSET('Sanitation Data'!$F$28,0,10*ROW('Sanitation Data'!F157)))</f>
        <v/>
      </c>
      <c r="CV163" s="400" t="str">
        <f ca="1">+IF(OFFSET('Sanitation Data'!$F$29,0,10*ROW('Sanitation Data'!F157))="","",OFFSET('Sanitation Data'!$F$29,0,10*ROW('Sanitation Data'!F157)))</f>
        <v/>
      </c>
      <c r="CW163" s="400" t="str">
        <f ca="1">+IF(OFFSET('Sanitation Data'!$F$30,0,10*ROW('Sanitation Data'!F157))="","",OFFSET('Sanitation Data'!$F$30,0,10*ROW('Sanitation Data'!F157)))</f>
        <v/>
      </c>
      <c r="CX163" s="400" t="str">
        <f ca="1">+IF(OFFSET('Sanitation Data'!$F$31,0,10*ROW('Sanitation Data'!F157))="","",OFFSET('Sanitation Data'!$F$31,0,10*ROW('Sanitation Data'!F157)))</f>
        <v/>
      </c>
      <c r="CY163" s="400" t="str">
        <f ca="1">+IF(OFFSET('Sanitation Data'!$F$32,0,10*ROW('Sanitation Data'!F157))="","",OFFSET('Sanitation Data'!$F$32,0,10*ROW('Sanitation Data'!F157)))</f>
        <v/>
      </c>
      <c r="CZ163" s="400" t="str">
        <f ca="1">+IF(OFFSET('Sanitation Data'!$G$28,0,10*ROW('Sanitation Data'!G157))="","",OFFSET('Sanitation Data'!$G$28,0,10*ROW('Sanitation Data'!G157)))</f>
        <v/>
      </c>
      <c r="DA163" s="400" t="str">
        <f ca="1">+IF(OFFSET('Sanitation Data'!$G$29,0,10*ROW('Sanitation Data'!G157))="","",OFFSET('Sanitation Data'!$G$29,0,10*ROW('Sanitation Data'!G157)))</f>
        <v/>
      </c>
      <c r="DB163" s="400" t="str">
        <f ca="1">+IF(OFFSET('Sanitation Data'!$G$30,0,10*ROW('Sanitation Data'!G157))="","",OFFSET('Sanitation Data'!$G$30,0,10*ROW('Sanitation Data'!G157)))</f>
        <v/>
      </c>
      <c r="DC163" s="400" t="str">
        <f ca="1">+IF(OFFSET('Sanitation Data'!$G$31,0,10*ROW('Sanitation Data'!G157))="","",OFFSET('Sanitation Data'!$G$31,0,10*ROW('Sanitation Data'!G157)))</f>
        <v/>
      </c>
      <c r="DD163" s="400" t="str">
        <f ca="1">+IF(OFFSET('Sanitation Data'!$G$32,0,10*ROW('Sanitation Data'!G157))="","",OFFSET('Sanitation Data'!$G$32,0,10*ROW('Sanitation Data'!G157)))</f>
        <v/>
      </c>
      <c r="DE163" s="400" t="str">
        <f ca="1">+IF(OFFSET('Sanitation Data'!$H$28,0,10*ROW('Sanitation Data'!H157))="","",OFFSET('Sanitation Data'!$H$28,0,10*ROW('Sanitation Data'!H157)))</f>
        <v/>
      </c>
      <c r="DF163" s="400" t="str">
        <f ca="1">+IF(OFFSET('Sanitation Data'!$H$29,0,10*ROW('Sanitation Data'!H157))="","",OFFSET('Sanitation Data'!$H$29,0,10*ROW('Sanitation Data'!H157)))</f>
        <v/>
      </c>
      <c r="DG163" s="400" t="str">
        <f ca="1">+IF(OFFSET('Sanitation Data'!$H$30,0,10*ROW('Sanitation Data'!H157))="","",OFFSET('Sanitation Data'!$H$30,0,10*ROW('Sanitation Data'!H157)))</f>
        <v/>
      </c>
      <c r="DH163" s="400" t="str">
        <f ca="1">+IF(OFFSET('Sanitation Data'!$H$31,0,10*ROW('Sanitation Data'!H157))="","",OFFSET('Sanitation Data'!$H$31,0,10*ROW('Sanitation Data'!H157)))</f>
        <v/>
      </c>
      <c r="DI163" s="400" t="str">
        <f ca="1">+IF(OFFSET('Sanitation Data'!$H$32,0,10*ROW('Sanitation Data'!H157))="","",OFFSET('Sanitation Data'!$H$32,0,10*ROW('Sanitation Data'!H157)))</f>
        <v/>
      </c>
      <c r="DJ163" s="400" t="str">
        <f ca="1">+IF(OFFSET('Sanitation Data'!$I$28,0,10*ROW('Sanitation Data'!I157))="","",OFFSET('Sanitation Data'!$I$28,0,10*ROW('Sanitation Data'!I157)))</f>
        <v/>
      </c>
      <c r="DK163" s="400" t="str">
        <f ca="1">+IF(OFFSET('Sanitation Data'!$I$29,0,10*ROW('Sanitation Data'!I157))="","",OFFSET('Sanitation Data'!$I$29,0,10*ROW('Sanitation Data'!I157)))</f>
        <v/>
      </c>
      <c r="DL163" s="400" t="str">
        <f ca="1">+IF(OFFSET('Sanitation Data'!$I$30,0,10*ROW('Sanitation Data'!I157))="","",OFFSET('Sanitation Data'!$I$30,0,10*ROW('Sanitation Data'!I157)))</f>
        <v/>
      </c>
      <c r="DM163" s="400" t="str">
        <f ca="1">+IF(OFFSET('Sanitation Data'!$I$31,0,10*ROW('Sanitation Data'!I157))="","",OFFSET('Sanitation Data'!$I$31,0,10*ROW('Sanitation Data'!I157)))</f>
        <v/>
      </c>
      <c r="DN163" s="400" t="str">
        <f ca="1">+IF(OFFSET('Sanitation Data'!$I$32,0,10*ROW('Sanitation Data'!I157))="","",OFFSET('Sanitation Data'!$I$32,0,10*ROW('Sanitation Data'!I157)))</f>
        <v/>
      </c>
      <c r="DO163" s="400" t="str">
        <f ca="1">+IF(OFFSET('Hygiene Data'!$D$11,0,10*ROW('Hygiene Data'!D157))="","",OFFSET('Hygiene Data'!$D$11,0,10*ROW('Hygiene Data'!D157)))</f>
        <v/>
      </c>
      <c r="DP163" s="400" t="str">
        <f ca="1">+IF(OFFSET('Hygiene Data'!$D$12,0,10*ROW('Hygiene Data'!D157))="","",OFFSET('Hygiene Data'!$D$12,0,10*ROW('Hygiene Data'!D157)))</f>
        <v/>
      </c>
      <c r="DQ163" s="400" t="str">
        <f ca="1">+IF(OFFSET('Hygiene Data'!$D$13,0,10*ROW('Hygiene Data'!D157))="","",OFFSET('Hygiene Data'!$D$13,0,10*ROW('Hygiene Data'!D157)))</f>
        <v/>
      </c>
      <c r="DR163" s="400" t="str">
        <f ca="1">+IF(OFFSET('Hygiene Data'!$E$11,0,10*ROW('Hygiene Data'!E157))="","",OFFSET('Hygiene Data'!$E$11,0,10*ROW('Hygiene Data'!E157)))</f>
        <v/>
      </c>
      <c r="DS163" s="400" t="str">
        <f ca="1">+IF(OFFSET('Hygiene Data'!$E$12,0,10*ROW('Hygiene Data'!E157))="","",OFFSET('Hygiene Data'!$E$12,0,10*ROW('Hygiene Data'!E157)))</f>
        <v/>
      </c>
      <c r="DT163" s="400" t="str">
        <f ca="1">+IF(OFFSET('Hygiene Data'!$E$13,0,10*ROW('Hygiene Data'!E157))="","",OFFSET('Hygiene Data'!$E$13,0,10*ROW('Hygiene Data'!E157)))</f>
        <v/>
      </c>
      <c r="DU163" s="400" t="str">
        <f ca="1">+IF(OFFSET('Hygiene Data'!$F$11,0,10*ROW('Hygiene Data'!F157))="","",OFFSET('Hygiene Data'!$F$11,0,10*ROW('Hygiene Data'!F157)))</f>
        <v/>
      </c>
      <c r="DV163" s="400" t="str">
        <f ca="1">+IF(OFFSET('Hygiene Data'!$F$12,0,10*ROW('Hygiene Data'!F157))="","",OFFSET('Hygiene Data'!$F$12,0,10*ROW('Hygiene Data'!F157)))</f>
        <v/>
      </c>
      <c r="DW163" s="400" t="str">
        <f ca="1">+IF(OFFSET('Hygiene Data'!$F$13,0,10*ROW('Hygiene Data'!F157))="","",OFFSET('Hygiene Data'!$F$13,0,10*ROW('Hygiene Data'!F157)))</f>
        <v/>
      </c>
      <c r="DX163" s="400" t="str">
        <f ca="1">+IF(OFFSET('Hygiene Data'!$G$11,0,10*ROW('Hygiene Data'!G157))="","",OFFSET('Hygiene Data'!$G$11,0,10*ROW('Hygiene Data'!G157)))</f>
        <v/>
      </c>
      <c r="DY163" s="400" t="str">
        <f ca="1">+IF(OFFSET('Hygiene Data'!$G$12,0,10*ROW('Hygiene Data'!G157))="","",OFFSET('Hygiene Data'!$G$12,0,10*ROW('Hygiene Data'!G157)))</f>
        <v/>
      </c>
      <c r="DZ163" s="400" t="str">
        <f ca="1">+IF(OFFSET('Hygiene Data'!$G$13,0,10*ROW('Hygiene Data'!G157))="","",OFFSET('Hygiene Data'!$G$13,0,10*ROW('Hygiene Data'!G157)))</f>
        <v/>
      </c>
      <c r="EA163" s="400" t="str">
        <f ca="1">+IF(OFFSET('Hygiene Data'!$H$11,0,10*ROW('Hygiene Data'!H157))="","",OFFSET('Hygiene Data'!$H$11,0,10*ROW('Hygiene Data'!H157)))</f>
        <v/>
      </c>
      <c r="EB163" s="400" t="str">
        <f ca="1">+IF(OFFSET('Hygiene Data'!$H$12,0,10*ROW('Hygiene Data'!H157))="","",OFFSET('Hygiene Data'!$H$12,0,10*ROW('Hygiene Data'!H157)))</f>
        <v/>
      </c>
      <c r="EC163" s="400" t="str">
        <f ca="1">+IF(OFFSET('Hygiene Data'!$H$13,0,10*ROW('Hygiene Data'!H157))="","",OFFSET('Hygiene Data'!$H$13,0,10*ROW('Hygiene Data'!H157)))</f>
        <v/>
      </c>
      <c r="ED163" s="400" t="str">
        <f ca="1">+IF(OFFSET('Hygiene Data'!$I$11,0,10*ROW('Hygiene Data'!I157))="","",OFFSET('Hygiene Data'!$I$11,0,10*ROW('Hygiene Data'!I157)))</f>
        <v/>
      </c>
      <c r="EE163" s="400" t="str">
        <f ca="1">+IF(OFFSET('Hygiene Data'!$I$12,0,10*ROW('Hygiene Data'!I157))="","",OFFSET('Hygiene Data'!$I$12,0,10*ROW('Hygiene Data'!I157)))</f>
        <v/>
      </c>
      <c r="EF163" s="400" t="str">
        <f ca="1">+IF(OFFSET('Hygiene Data'!$I$13,0,10*ROW('Hygiene Data'!I157))="","",OFFSET('Hygiene Data'!$I$13,0,10*ROW('Hygiene Data'!I157)))</f>
        <v/>
      </c>
    </row>
    <row r="164" spans="1:136" x14ac:dyDescent="0.25">
      <c r="A164" s="509" t="str">
        <f ca="1">+IF(OFFSET('Water Data'!$B$2,0,10*ROW('Water Data'!E158))="","",OFFSET('Water Data'!$B$2,0,10*ROW('Water Data'!E158)))</f>
        <v/>
      </c>
      <c r="B164" s="50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36" t="str">
        <f t="shared" ca="1" si="2"/>
        <v/>
      </c>
      <c r="D164" s="53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3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3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3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3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3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3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3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3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3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3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3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3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3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3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3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3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3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3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3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3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3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3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3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3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3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3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3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3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3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3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3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3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3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3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3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3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3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3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3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3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3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3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3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3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3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3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3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3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1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3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3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3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3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3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3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3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3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3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3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3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3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3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3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3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3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400" t="str">
        <f ca="1">+IF(OFFSET('Water Data'!$D$27,0,10*ROW('Water Data'!D158))="","",OFFSET('Water Data'!$D$27,0,10*ROW('Water Data'!D158)))</f>
        <v/>
      </c>
      <c r="BT164" s="400" t="str">
        <f ca="1">+IF(OFFSET('Water Data'!$D$28,0,10*ROW('Water Data'!D158))="","",OFFSET('Water Data'!$D$28,0,10*ROW('Water Data'!D158)))</f>
        <v/>
      </c>
      <c r="BU164" s="400" t="str">
        <f ca="1">+IF(OFFSET('Water Data'!$D$29,0,10*ROW('Water Data'!D158))="","",OFFSET('Water Data'!$D$29,0,10*ROW('Water Data'!D158)))</f>
        <v/>
      </c>
      <c r="BV164" s="400" t="str">
        <f ca="1">+IF(OFFSET('Water Data'!$E$27,0,10*ROW('Water Data'!E158))="","",OFFSET('Water Data'!$E$27,0,10*ROW('Water Data'!E158)))</f>
        <v/>
      </c>
      <c r="BW164" s="400" t="str">
        <f ca="1">+IF(OFFSET('Water Data'!$E$28,0,10*ROW('Water Data'!E158))="","",OFFSET('Water Data'!$E$28,0,10*ROW('Water Data'!E158)))</f>
        <v/>
      </c>
      <c r="BX164" s="400" t="str">
        <f ca="1">+IF(OFFSET('Water Data'!$E$29,0,10*ROW('Water Data'!E158))="","",OFFSET('Water Data'!$E$29,0,10*ROW('Water Data'!E158)))</f>
        <v/>
      </c>
      <c r="BY164" s="400" t="str">
        <f ca="1">+IF(OFFSET('Water Data'!$F$27,0,10*ROW('Water Data'!F158))="","",OFFSET('Water Data'!$F$27,0,10*ROW('Water Data'!F158)))</f>
        <v/>
      </c>
      <c r="BZ164" s="400" t="str">
        <f ca="1">+IF(OFFSET('Water Data'!$F$28,0,10*ROW('Water Data'!F158))="","",OFFSET('Water Data'!$F$28,0,10*ROW('Water Data'!F158)))</f>
        <v/>
      </c>
      <c r="CA164" s="400" t="str">
        <f ca="1">+IF(OFFSET('Water Data'!$F$29,0,10*ROW('Water Data'!F158))="","",OFFSET('Water Data'!$F$29,0,10*ROW('Water Data'!F158)))</f>
        <v/>
      </c>
      <c r="CB164" s="400" t="str">
        <f ca="1">+IF(OFFSET('Water Data'!$G$27,0,10*ROW('Water Data'!G158))="","",OFFSET('Water Data'!$G$27,0,10*ROW('Water Data'!G158)))</f>
        <v/>
      </c>
      <c r="CC164" s="400" t="str">
        <f ca="1">+IF(OFFSET('Water Data'!$G$28,0,10*ROW('Water Data'!G158))="","",OFFSET('Water Data'!$G$28,0,10*ROW('Water Data'!G158)))</f>
        <v/>
      </c>
      <c r="CD164" s="400" t="str">
        <f ca="1">+IF(OFFSET('Water Data'!$G$29,0,10*ROW('Water Data'!G158))="","",OFFSET('Water Data'!$G$29,0,10*ROW('Water Data'!G158)))</f>
        <v/>
      </c>
      <c r="CE164" s="400" t="str">
        <f ca="1">+IF(OFFSET('Water Data'!$H$27,0,10*ROW('Water Data'!H158))="","",OFFSET('Water Data'!$H$27,0,10*ROW('Water Data'!H158)))</f>
        <v/>
      </c>
      <c r="CF164" s="400" t="str">
        <f ca="1">+IF(OFFSET('Water Data'!$H$28,0,10*ROW('Water Data'!H158))="","",OFFSET('Water Data'!$H$28,0,10*ROW('Water Data'!H158)))</f>
        <v/>
      </c>
      <c r="CG164" s="400" t="str">
        <f ca="1">+IF(OFFSET('Water Data'!$H$29,0,10*ROW('Water Data'!H158))="","",OFFSET('Water Data'!$H$29,0,10*ROW('Water Data'!H158)))</f>
        <v/>
      </c>
      <c r="CH164" s="400" t="str">
        <f ca="1">+IF(OFFSET('Water Data'!$I$27,0,10*ROW('Water Data'!I158))="","",OFFSET('Water Data'!$I$27,0,10*ROW('Water Data'!I158)))</f>
        <v/>
      </c>
      <c r="CI164" s="400" t="str">
        <f ca="1">+IF(OFFSET('Water Data'!$I$28,0,10*ROW('Water Data'!I158))="","",OFFSET('Water Data'!$I$28,0,10*ROW('Water Data'!I158)))</f>
        <v/>
      </c>
      <c r="CJ164" s="400" t="str">
        <f ca="1">+IF(OFFSET('Water Data'!$I$29,0,10*ROW('Water Data'!I158))="","",OFFSET('Water Data'!$I$29,0,10*ROW('Water Data'!I158)))</f>
        <v/>
      </c>
      <c r="CK164" s="400" t="str">
        <f ca="1">+IF(OFFSET('Sanitation Data'!$D$28,0,10*ROW('Sanitation Data'!D158))="","",OFFSET('Sanitation Data'!$D$28,0,10*ROW('Sanitation Data'!D158)))</f>
        <v/>
      </c>
      <c r="CL164" s="400" t="str">
        <f ca="1">+IF(OFFSET('Sanitation Data'!$D$29,0,10*ROW('Sanitation Data'!D158))="","",OFFSET('Sanitation Data'!$D$29,0,10*ROW('Sanitation Data'!D158)))</f>
        <v/>
      </c>
      <c r="CM164" s="400" t="str">
        <f ca="1">+IF(OFFSET('Sanitation Data'!$D$30,0,10*ROW('Sanitation Data'!D158))="","",OFFSET('Sanitation Data'!$D$30,0,10*ROW('Sanitation Data'!D158)))</f>
        <v/>
      </c>
      <c r="CN164" s="400" t="str">
        <f ca="1">+IF(OFFSET('Sanitation Data'!$D$31,0,10*ROW('Sanitation Data'!D158))="","",OFFSET('Sanitation Data'!$D$31,0,10*ROW('Sanitation Data'!D158)))</f>
        <v/>
      </c>
      <c r="CO164" s="400" t="str">
        <f ca="1">+IF(OFFSET('Sanitation Data'!$D$32,0,10*ROW('Sanitation Data'!D158))="","",OFFSET('Sanitation Data'!$D$32,0,10*ROW('Sanitation Data'!D158)))</f>
        <v/>
      </c>
      <c r="CP164" s="400" t="str">
        <f ca="1">+IF(OFFSET('Sanitation Data'!$E$28,0,10*ROW('Sanitation Data'!E158))="","",OFFSET('Sanitation Data'!$E$28,0,10*ROW('Sanitation Data'!E158)))</f>
        <v/>
      </c>
      <c r="CQ164" s="400" t="str">
        <f ca="1">+IF(OFFSET('Sanitation Data'!$E$29,0,10*ROW('Sanitation Data'!E158))="","",OFFSET('Sanitation Data'!$E$29,0,10*ROW('Sanitation Data'!E158)))</f>
        <v/>
      </c>
      <c r="CR164" s="400" t="str">
        <f ca="1">+IF(OFFSET('Sanitation Data'!$E$30,0,10*ROW('Sanitation Data'!E158))="","",OFFSET('Sanitation Data'!$E$30,0,10*ROW('Sanitation Data'!E158)))</f>
        <v/>
      </c>
      <c r="CS164" s="400" t="str">
        <f ca="1">+IF(OFFSET('Sanitation Data'!$E$31,0,10*ROW('Sanitation Data'!E158))="","",OFFSET('Sanitation Data'!$E$31,0,10*ROW('Sanitation Data'!E158)))</f>
        <v/>
      </c>
      <c r="CT164" s="400" t="str">
        <f ca="1">+IF(OFFSET('Sanitation Data'!$E$32,0,10*ROW('Sanitation Data'!E158))="","",OFFSET('Sanitation Data'!$E$32,0,10*ROW('Sanitation Data'!E158)))</f>
        <v/>
      </c>
      <c r="CU164" s="400" t="str">
        <f ca="1">+IF(OFFSET('Sanitation Data'!$F$28,0,10*ROW('Sanitation Data'!F158))="","",OFFSET('Sanitation Data'!$F$28,0,10*ROW('Sanitation Data'!F158)))</f>
        <v/>
      </c>
      <c r="CV164" s="400" t="str">
        <f ca="1">+IF(OFFSET('Sanitation Data'!$F$29,0,10*ROW('Sanitation Data'!F158))="","",OFFSET('Sanitation Data'!$F$29,0,10*ROW('Sanitation Data'!F158)))</f>
        <v/>
      </c>
      <c r="CW164" s="400" t="str">
        <f ca="1">+IF(OFFSET('Sanitation Data'!$F$30,0,10*ROW('Sanitation Data'!F158))="","",OFFSET('Sanitation Data'!$F$30,0,10*ROW('Sanitation Data'!F158)))</f>
        <v/>
      </c>
      <c r="CX164" s="400" t="str">
        <f ca="1">+IF(OFFSET('Sanitation Data'!$F$31,0,10*ROW('Sanitation Data'!F158))="","",OFFSET('Sanitation Data'!$F$31,0,10*ROW('Sanitation Data'!F158)))</f>
        <v/>
      </c>
      <c r="CY164" s="400" t="str">
        <f ca="1">+IF(OFFSET('Sanitation Data'!$F$32,0,10*ROW('Sanitation Data'!F158))="","",OFFSET('Sanitation Data'!$F$32,0,10*ROW('Sanitation Data'!F158)))</f>
        <v/>
      </c>
      <c r="CZ164" s="400" t="str">
        <f ca="1">+IF(OFFSET('Sanitation Data'!$G$28,0,10*ROW('Sanitation Data'!G158))="","",OFFSET('Sanitation Data'!$G$28,0,10*ROW('Sanitation Data'!G158)))</f>
        <v/>
      </c>
      <c r="DA164" s="400" t="str">
        <f ca="1">+IF(OFFSET('Sanitation Data'!$G$29,0,10*ROW('Sanitation Data'!G158))="","",OFFSET('Sanitation Data'!$G$29,0,10*ROW('Sanitation Data'!G158)))</f>
        <v/>
      </c>
      <c r="DB164" s="400" t="str">
        <f ca="1">+IF(OFFSET('Sanitation Data'!$G$30,0,10*ROW('Sanitation Data'!G158))="","",OFFSET('Sanitation Data'!$G$30,0,10*ROW('Sanitation Data'!G158)))</f>
        <v/>
      </c>
      <c r="DC164" s="400" t="str">
        <f ca="1">+IF(OFFSET('Sanitation Data'!$G$31,0,10*ROW('Sanitation Data'!G158))="","",OFFSET('Sanitation Data'!$G$31,0,10*ROW('Sanitation Data'!G158)))</f>
        <v/>
      </c>
      <c r="DD164" s="400" t="str">
        <f ca="1">+IF(OFFSET('Sanitation Data'!$G$32,0,10*ROW('Sanitation Data'!G158))="","",OFFSET('Sanitation Data'!$G$32,0,10*ROW('Sanitation Data'!G158)))</f>
        <v/>
      </c>
      <c r="DE164" s="400" t="str">
        <f ca="1">+IF(OFFSET('Sanitation Data'!$H$28,0,10*ROW('Sanitation Data'!H158))="","",OFFSET('Sanitation Data'!$H$28,0,10*ROW('Sanitation Data'!H158)))</f>
        <v/>
      </c>
      <c r="DF164" s="400" t="str">
        <f ca="1">+IF(OFFSET('Sanitation Data'!$H$29,0,10*ROW('Sanitation Data'!H158))="","",OFFSET('Sanitation Data'!$H$29,0,10*ROW('Sanitation Data'!H158)))</f>
        <v/>
      </c>
      <c r="DG164" s="400" t="str">
        <f ca="1">+IF(OFFSET('Sanitation Data'!$H$30,0,10*ROW('Sanitation Data'!H158))="","",OFFSET('Sanitation Data'!$H$30,0,10*ROW('Sanitation Data'!H158)))</f>
        <v/>
      </c>
      <c r="DH164" s="400" t="str">
        <f ca="1">+IF(OFFSET('Sanitation Data'!$H$31,0,10*ROW('Sanitation Data'!H158))="","",OFFSET('Sanitation Data'!$H$31,0,10*ROW('Sanitation Data'!H158)))</f>
        <v/>
      </c>
      <c r="DI164" s="400" t="str">
        <f ca="1">+IF(OFFSET('Sanitation Data'!$H$32,0,10*ROW('Sanitation Data'!H158))="","",OFFSET('Sanitation Data'!$H$32,0,10*ROW('Sanitation Data'!H158)))</f>
        <v/>
      </c>
      <c r="DJ164" s="400" t="str">
        <f ca="1">+IF(OFFSET('Sanitation Data'!$I$28,0,10*ROW('Sanitation Data'!I158))="","",OFFSET('Sanitation Data'!$I$28,0,10*ROW('Sanitation Data'!I158)))</f>
        <v/>
      </c>
      <c r="DK164" s="400" t="str">
        <f ca="1">+IF(OFFSET('Sanitation Data'!$I$29,0,10*ROW('Sanitation Data'!I158))="","",OFFSET('Sanitation Data'!$I$29,0,10*ROW('Sanitation Data'!I158)))</f>
        <v/>
      </c>
      <c r="DL164" s="400" t="str">
        <f ca="1">+IF(OFFSET('Sanitation Data'!$I$30,0,10*ROW('Sanitation Data'!I158))="","",OFFSET('Sanitation Data'!$I$30,0,10*ROW('Sanitation Data'!I158)))</f>
        <v/>
      </c>
      <c r="DM164" s="400" t="str">
        <f ca="1">+IF(OFFSET('Sanitation Data'!$I$31,0,10*ROW('Sanitation Data'!I158))="","",OFFSET('Sanitation Data'!$I$31,0,10*ROW('Sanitation Data'!I158)))</f>
        <v/>
      </c>
      <c r="DN164" s="400" t="str">
        <f ca="1">+IF(OFFSET('Sanitation Data'!$I$32,0,10*ROW('Sanitation Data'!I158))="","",OFFSET('Sanitation Data'!$I$32,0,10*ROW('Sanitation Data'!I158)))</f>
        <v/>
      </c>
      <c r="DO164" s="400" t="str">
        <f ca="1">+IF(OFFSET('Hygiene Data'!$D$11,0,10*ROW('Hygiene Data'!D158))="","",OFFSET('Hygiene Data'!$D$11,0,10*ROW('Hygiene Data'!D158)))</f>
        <v/>
      </c>
      <c r="DP164" s="400" t="str">
        <f ca="1">+IF(OFFSET('Hygiene Data'!$D$12,0,10*ROW('Hygiene Data'!D158))="","",OFFSET('Hygiene Data'!$D$12,0,10*ROW('Hygiene Data'!D158)))</f>
        <v/>
      </c>
      <c r="DQ164" s="400" t="str">
        <f ca="1">+IF(OFFSET('Hygiene Data'!$D$13,0,10*ROW('Hygiene Data'!D158))="","",OFFSET('Hygiene Data'!$D$13,0,10*ROW('Hygiene Data'!D158)))</f>
        <v/>
      </c>
      <c r="DR164" s="400" t="str">
        <f ca="1">+IF(OFFSET('Hygiene Data'!$E$11,0,10*ROW('Hygiene Data'!E158))="","",OFFSET('Hygiene Data'!$E$11,0,10*ROW('Hygiene Data'!E158)))</f>
        <v/>
      </c>
      <c r="DS164" s="400" t="str">
        <f ca="1">+IF(OFFSET('Hygiene Data'!$E$12,0,10*ROW('Hygiene Data'!E158))="","",OFFSET('Hygiene Data'!$E$12,0,10*ROW('Hygiene Data'!E158)))</f>
        <v/>
      </c>
      <c r="DT164" s="400" t="str">
        <f ca="1">+IF(OFFSET('Hygiene Data'!$E$13,0,10*ROW('Hygiene Data'!E158))="","",OFFSET('Hygiene Data'!$E$13,0,10*ROW('Hygiene Data'!E158)))</f>
        <v/>
      </c>
      <c r="DU164" s="400" t="str">
        <f ca="1">+IF(OFFSET('Hygiene Data'!$F$11,0,10*ROW('Hygiene Data'!F158))="","",OFFSET('Hygiene Data'!$F$11,0,10*ROW('Hygiene Data'!F158)))</f>
        <v/>
      </c>
      <c r="DV164" s="400" t="str">
        <f ca="1">+IF(OFFSET('Hygiene Data'!$F$12,0,10*ROW('Hygiene Data'!F158))="","",OFFSET('Hygiene Data'!$F$12,0,10*ROW('Hygiene Data'!F158)))</f>
        <v/>
      </c>
      <c r="DW164" s="400" t="str">
        <f ca="1">+IF(OFFSET('Hygiene Data'!$F$13,0,10*ROW('Hygiene Data'!F158))="","",OFFSET('Hygiene Data'!$F$13,0,10*ROW('Hygiene Data'!F158)))</f>
        <v/>
      </c>
      <c r="DX164" s="400" t="str">
        <f ca="1">+IF(OFFSET('Hygiene Data'!$G$11,0,10*ROW('Hygiene Data'!G158))="","",OFFSET('Hygiene Data'!$G$11,0,10*ROW('Hygiene Data'!G158)))</f>
        <v/>
      </c>
      <c r="DY164" s="400" t="str">
        <f ca="1">+IF(OFFSET('Hygiene Data'!$G$12,0,10*ROW('Hygiene Data'!G158))="","",OFFSET('Hygiene Data'!$G$12,0,10*ROW('Hygiene Data'!G158)))</f>
        <v/>
      </c>
      <c r="DZ164" s="400" t="str">
        <f ca="1">+IF(OFFSET('Hygiene Data'!$G$13,0,10*ROW('Hygiene Data'!G158))="","",OFFSET('Hygiene Data'!$G$13,0,10*ROW('Hygiene Data'!G158)))</f>
        <v/>
      </c>
      <c r="EA164" s="400" t="str">
        <f ca="1">+IF(OFFSET('Hygiene Data'!$H$11,0,10*ROW('Hygiene Data'!H158))="","",OFFSET('Hygiene Data'!$H$11,0,10*ROW('Hygiene Data'!H158)))</f>
        <v/>
      </c>
      <c r="EB164" s="400" t="str">
        <f ca="1">+IF(OFFSET('Hygiene Data'!$H$12,0,10*ROW('Hygiene Data'!H158))="","",OFFSET('Hygiene Data'!$H$12,0,10*ROW('Hygiene Data'!H158)))</f>
        <v/>
      </c>
      <c r="EC164" s="400" t="str">
        <f ca="1">+IF(OFFSET('Hygiene Data'!$H$13,0,10*ROW('Hygiene Data'!H158))="","",OFFSET('Hygiene Data'!$H$13,0,10*ROW('Hygiene Data'!H158)))</f>
        <v/>
      </c>
      <c r="ED164" s="400" t="str">
        <f ca="1">+IF(OFFSET('Hygiene Data'!$I$11,0,10*ROW('Hygiene Data'!I158))="","",OFFSET('Hygiene Data'!$I$11,0,10*ROW('Hygiene Data'!I158)))</f>
        <v/>
      </c>
      <c r="EE164" s="400" t="str">
        <f ca="1">+IF(OFFSET('Hygiene Data'!$I$12,0,10*ROW('Hygiene Data'!I158))="","",OFFSET('Hygiene Data'!$I$12,0,10*ROW('Hygiene Data'!I158)))</f>
        <v/>
      </c>
      <c r="EF164" s="400" t="str">
        <f ca="1">+IF(OFFSET('Hygiene Data'!$I$13,0,10*ROW('Hygiene Data'!I158))="","",OFFSET('Hygiene Data'!$I$13,0,10*ROW('Hygiene Data'!I158)))</f>
        <v/>
      </c>
    </row>
    <row r="165" spans="1:136" x14ac:dyDescent="0.25">
      <c r="A165" s="509" t="str">
        <f ca="1">+IF(OFFSET('Water Data'!$B$2,0,10*ROW('Water Data'!E159))="","",OFFSET('Water Data'!$B$2,0,10*ROW('Water Data'!E159)))</f>
        <v/>
      </c>
      <c r="B165" s="50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36" t="str">
        <f t="shared" ca="1" si="2"/>
        <v/>
      </c>
      <c r="D165" s="53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3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3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3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3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3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3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3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3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3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3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3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3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3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3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3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3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3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3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3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3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3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3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3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3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3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3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3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3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3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3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3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3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3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3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3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3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3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3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3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3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3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3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3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3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3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3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3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3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1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3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3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3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3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3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3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3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3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3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3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3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3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3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3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3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3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400" t="str">
        <f ca="1">+IF(OFFSET('Water Data'!$D$27,0,10*ROW('Water Data'!D159))="","",OFFSET('Water Data'!$D$27,0,10*ROW('Water Data'!D159)))</f>
        <v/>
      </c>
      <c r="BT165" s="400" t="str">
        <f ca="1">+IF(OFFSET('Water Data'!$D$28,0,10*ROW('Water Data'!D159))="","",OFFSET('Water Data'!$D$28,0,10*ROW('Water Data'!D159)))</f>
        <v/>
      </c>
      <c r="BU165" s="400" t="str">
        <f ca="1">+IF(OFFSET('Water Data'!$D$29,0,10*ROW('Water Data'!D159))="","",OFFSET('Water Data'!$D$29,0,10*ROW('Water Data'!D159)))</f>
        <v/>
      </c>
      <c r="BV165" s="400" t="str">
        <f ca="1">+IF(OFFSET('Water Data'!$E$27,0,10*ROW('Water Data'!E159))="","",OFFSET('Water Data'!$E$27,0,10*ROW('Water Data'!E159)))</f>
        <v/>
      </c>
      <c r="BW165" s="400" t="str">
        <f ca="1">+IF(OFFSET('Water Data'!$E$28,0,10*ROW('Water Data'!E159))="","",OFFSET('Water Data'!$E$28,0,10*ROW('Water Data'!E159)))</f>
        <v/>
      </c>
      <c r="BX165" s="400" t="str">
        <f ca="1">+IF(OFFSET('Water Data'!$E$29,0,10*ROW('Water Data'!E159))="","",OFFSET('Water Data'!$E$29,0,10*ROW('Water Data'!E159)))</f>
        <v/>
      </c>
      <c r="BY165" s="400" t="str">
        <f ca="1">+IF(OFFSET('Water Data'!$F$27,0,10*ROW('Water Data'!F159))="","",OFFSET('Water Data'!$F$27,0,10*ROW('Water Data'!F159)))</f>
        <v/>
      </c>
      <c r="BZ165" s="400" t="str">
        <f ca="1">+IF(OFFSET('Water Data'!$F$28,0,10*ROW('Water Data'!F159))="","",OFFSET('Water Data'!$F$28,0,10*ROW('Water Data'!F159)))</f>
        <v/>
      </c>
      <c r="CA165" s="400" t="str">
        <f ca="1">+IF(OFFSET('Water Data'!$F$29,0,10*ROW('Water Data'!F159))="","",OFFSET('Water Data'!$F$29,0,10*ROW('Water Data'!F159)))</f>
        <v/>
      </c>
      <c r="CB165" s="400" t="str">
        <f ca="1">+IF(OFFSET('Water Data'!$G$27,0,10*ROW('Water Data'!G159))="","",OFFSET('Water Data'!$G$27,0,10*ROW('Water Data'!G159)))</f>
        <v/>
      </c>
      <c r="CC165" s="400" t="str">
        <f ca="1">+IF(OFFSET('Water Data'!$G$28,0,10*ROW('Water Data'!G159))="","",OFFSET('Water Data'!$G$28,0,10*ROW('Water Data'!G159)))</f>
        <v/>
      </c>
      <c r="CD165" s="400" t="str">
        <f ca="1">+IF(OFFSET('Water Data'!$G$29,0,10*ROW('Water Data'!G159))="","",OFFSET('Water Data'!$G$29,0,10*ROW('Water Data'!G159)))</f>
        <v/>
      </c>
      <c r="CE165" s="400" t="str">
        <f ca="1">+IF(OFFSET('Water Data'!$H$27,0,10*ROW('Water Data'!H159))="","",OFFSET('Water Data'!$H$27,0,10*ROW('Water Data'!H159)))</f>
        <v/>
      </c>
      <c r="CF165" s="400" t="str">
        <f ca="1">+IF(OFFSET('Water Data'!$H$28,0,10*ROW('Water Data'!H159))="","",OFFSET('Water Data'!$H$28,0,10*ROW('Water Data'!H159)))</f>
        <v/>
      </c>
      <c r="CG165" s="400" t="str">
        <f ca="1">+IF(OFFSET('Water Data'!$H$29,0,10*ROW('Water Data'!H159))="","",OFFSET('Water Data'!$H$29,0,10*ROW('Water Data'!H159)))</f>
        <v/>
      </c>
      <c r="CH165" s="400" t="str">
        <f ca="1">+IF(OFFSET('Water Data'!$I$27,0,10*ROW('Water Data'!I159))="","",OFFSET('Water Data'!$I$27,0,10*ROW('Water Data'!I159)))</f>
        <v/>
      </c>
      <c r="CI165" s="400" t="str">
        <f ca="1">+IF(OFFSET('Water Data'!$I$28,0,10*ROW('Water Data'!I159))="","",OFFSET('Water Data'!$I$28,0,10*ROW('Water Data'!I159)))</f>
        <v/>
      </c>
      <c r="CJ165" s="400" t="str">
        <f ca="1">+IF(OFFSET('Water Data'!$I$29,0,10*ROW('Water Data'!I159))="","",OFFSET('Water Data'!$I$29,0,10*ROW('Water Data'!I159)))</f>
        <v/>
      </c>
      <c r="CK165" s="400" t="str">
        <f ca="1">+IF(OFFSET('Sanitation Data'!$D$28,0,10*ROW('Sanitation Data'!D159))="","",OFFSET('Sanitation Data'!$D$28,0,10*ROW('Sanitation Data'!D159)))</f>
        <v/>
      </c>
      <c r="CL165" s="400" t="str">
        <f ca="1">+IF(OFFSET('Sanitation Data'!$D$29,0,10*ROW('Sanitation Data'!D159))="","",OFFSET('Sanitation Data'!$D$29,0,10*ROW('Sanitation Data'!D159)))</f>
        <v/>
      </c>
      <c r="CM165" s="400" t="str">
        <f ca="1">+IF(OFFSET('Sanitation Data'!$D$30,0,10*ROW('Sanitation Data'!D159))="","",OFFSET('Sanitation Data'!$D$30,0,10*ROW('Sanitation Data'!D159)))</f>
        <v/>
      </c>
      <c r="CN165" s="400" t="str">
        <f ca="1">+IF(OFFSET('Sanitation Data'!$D$31,0,10*ROW('Sanitation Data'!D159))="","",OFFSET('Sanitation Data'!$D$31,0,10*ROW('Sanitation Data'!D159)))</f>
        <v/>
      </c>
      <c r="CO165" s="400" t="str">
        <f ca="1">+IF(OFFSET('Sanitation Data'!$D$32,0,10*ROW('Sanitation Data'!D159))="","",OFFSET('Sanitation Data'!$D$32,0,10*ROW('Sanitation Data'!D159)))</f>
        <v/>
      </c>
      <c r="CP165" s="400" t="str">
        <f ca="1">+IF(OFFSET('Sanitation Data'!$E$28,0,10*ROW('Sanitation Data'!E159))="","",OFFSET('Sanitation Data'!$E$28,0,10*ROW('Sanitation Data'!E159)))</f>
        <v/>
      </c>
      <c r="CQ165" s="400" t="str">
        <f ca="1">+IF(OFFSET('Sanitation Data'!$E$29,0,10*ROW('Sanitation Data'!E159))="","",OFFSET('Sanitation Data'!$E$29,0,10*ROW('Sanitation Data'!E159)))</f>
        <v/>
      </c>
      <c r="CR165" s="400" t="str">
        <f ca="1">+IF(OFFSET('Sanitation Data'!$E$30,0,10*ROW('Sanitation Data'!E159))="","",OFFSET('Sanitation Data'!$E$30,0,10*ROW('Sanitation Data'!E159)))</f>
        <v/>
      </c>
      <c r="CS165" s="400" t="str">
        <f ca="1">+IF(OFFSET('Sanitation Data'!$E$31,0,10*ROW('Sanitation Data'!E159))="","",OFFSET('Sanitation Data'!$E$31,0,10*ROW('Sanitation Data'!E159)))</f>
        <v/>
      </c>
      <c r="CT165" s="400" t="str">
        <f ca="1">+IF(OFFSET('Sanitation Data'!$E$32,0,10*ROW('Sanitation Data'!E159))="","",OFFSET('Sanitation Data'!$E$32,0,10*ROW('Sanitation Data'!E159)))</f>
        <v/>
      </c>
      <c r="CU165" s="400" t="str">
        <f ca="1">+IF(OFFSET('Sanitation Data'!$F$28,0,10*ROW('Sanitation Data'!F159))="","",OFFSET('Sanitation Data'!$F$28,0,10*ROW('Sanitation Data'!F159)))</f>
        <v/>
      </c>
      <c r="CV165" s="400" t="str">
        <f ca="1">+IF(OFFSET('Sanitation Data'!$F$29,0,10*ROW('Sanitation Data'!F159))="","",OFFSET('Sanitation Data'!$F$29,0,10*ROW('Sanitation Data'!F159)))</f>
        <v/>
      </c>
      <c r="CW165" s="400" t="str">
        <f ca="1">+IF(OFFSET('Sanitation Data'!$F$30,0,10*ROW('Sanitation Data'!F159))="","",OFFSET('Sanitation Data'!$F$30,0,10*ROW('Sanitation Data'!F159)))</f>
        <v/>
      </c>
      <c r="CX165" s="400" t="str">
        <f ca="1">+IF(OFFSET('Sanitation Data'!$F$31,0,10*ROW('Sanitation Data'!F159))="","",OFFSET('Sanitation Data'!$F$31,0,10*ROW('Sanitation Data'!F159)))</f>
        <v/>
      </c>
      <c r="CY165" s="400" t="str">
        <f ca="1">+IF(OFFSET('Sanitation Data'!$F$32,0,10*ROW('Sanitation Data'!F159))="","",OFFSET('Sanitation Data'!$F$32,0,10*ROW('Sanitation Data'!F159)))</f>
        <v/>
      </c>
      <c r="CZ165" s="400" t="str">
        <f ca="1">+IF(OFFSET('Sanitation Data'!$G$28,0,10*ROW('Sanitation Data'!G159))="","",OFFSET('Sanitation Data'!$G$28,0,10*ROW('Sanitation Data'!G159)))</f>
        <v/>
      </c>
      <c r="DA165" s="400" t="str">
        <f ca="1">+IF(OFFSET('Sanitation Data'!$G$29,0,10*ROW('Sanitation Data'!G159))="","",OFFSET('Sanitation Data'!$G$29,0,10*ROW('Sanitation Data'!G159)))</f>
        <v/>
      </c>
      <c r="DB165" s="400" t="str">
        <f ca="1">+IF(OFFSET('Sanitation Data'!$G$30,0,10*ROW('Sanitation Data'!G159))="","",OFFSET('Sanitation Data'!$G$30,0,10*ROW('Sanitation Data'!G159)))</f>
        <v/>
      </c>
      <c r="DC165" s="400" t="str">
        <f ca="1">+IF(OFFSET('Sanitation Data'!$G$31,0,10*ROW('Sanitation Data'!G159))="","",OFFSET('Sanitation Data'!$G$31,0,10*ROW('Sanitation Data'!G159)))</f>
        <v/>
      </c>
      <c r="DD165" s="400" t="str">
        <f ca="1">+IF(OFFSET('Sanitation Data'!$G$32,0,10*ROW('Sanitation Data'!G159))="","",OFFSET('Sanitation Data'!$G$32,0,10*ROW('Sanitation Data'!G159)))</f>
        <v/>
      </c>
      <c r="DE165" s="400" t="str">
        <f ca="1">+IF(OFFSET('Sanitation Data'!$H$28,0,10*ROW('Sanitation Data'!H159))="","",OFFSET('Sanitation Data'!$H$28,0,10*ROW('Sanitation Data'!H159)))</f>
        <v/>
      </c>
      <c r="DF165" s="400" t="str">
        <f ca="1">+IF(OFFSET('Sanitation Data'!$H$29,0,10*ROW('Sanitation Data'!H159))="","",OFFSET('Sanitation Data'!$H$29,0,10*ROW('Sanitation Data'!H159)))</f>
        <v/>
      </c>
      <c r="DG165" s="400" t="str">
        <f ca="1">+IF(OFFSET('Sanitation Data'!$H$30,0,10*ROW('Sanitation Data'!H159))="","",OFFSET('Sanitation Data'!$H$30,0,10*ROW('Sanitation Data'!H159)))</f>
        <v/>
      </c>
      <c r="DH165" s="400" t="str">
        <f ca="1">+IF(OFFSET('Sanitation Data'!$H$31,0,10*ROW('Sanitation Data'!H159))="","",OFFSET('Sanitation Data'!$H$31,0,10*ROW('Sanitation Data'!H159)))</f>
        <v/>
      </c>
      <c r="DI165" s="400" t="str">
        <f ca="1">+IF(OFFSET('Sanitation Data'!$H$32,0,10*ROW('Sanitation Data'!H159))="","",OFFSET('Sanitation Data'!$H$32,0,10*ROW('Sanitation Data'!H159)))</f>
        <v/>
      </c>
      <c r="DJ165" s="400" t="str">
        <f ca="1">+IF(OFFSET('Sanitation Data'!$I$28,0,10*ROW('Sanitation Data'!I159))="","",OFFSET('Sanitation Data'!$I$28,0,10*ROW('Sanitation Data'!I159)))</f>
        <v/>
      </c>
      <c r="DK165" s="400" t="str">
        <f ca="1">+IF(OFFSET('Sanitation Data'!$I$29,0,10*ROW('Sanitation Data'!I159))="","",OFFSET('Sanitation Data'!$I$29,0,10*ROW('Sanitation Data'!I159)))</f>
        <v/>
      </c>
      <c r="DL165" s="400" t="str">
        <f ca="1">+IF(OFFSET('Sanitation Data'!$I$30,0,10*ROW('Sanitation Data'!I159))="","",OFFSET('Sanitation Data'!$I$30,0,10*ROW('Sanitation Data'!I159)))</f>
        <v/>
      </c>
      <c r="DM165" s="400" t="str">
        <f ca="1">+IF(OFFSET('Sanitation Data'!$I$31,0,10*ROW('Sanitation Data'!I159))="","",OFFSET('Sanitation Data'!$I$31,0,10*ROW('Sanitation Data'!I159)))</f>
        <v/>
      </c>
      <c r="DN165" s="400" t="str">
        <f ca="1">+IF(OFFSET('Sanitation Data'!$I$32,0,10*ROW('Sanitation Data'!I159))="","",OFFSET('Sanitation Data'!$I$32,0,10*ROW('Sanitation Data'!I159)))</f>
        <v/>
      </c>
      <c r="DO165" s="400" t="str">
        <f ca="1">+IF(OFFSET('Hygiene Data'!$D$11,0,10*ROW('Hygiene Data'!D159))="","",OFFSET('Hygiene Data'!$D$11,0,10*ROW('Hygiene Data'!D159)))</f>
        <v/>
      </c>
      <c r="DP165" s="400" t="str">
        <f ca="1">+IF(OFFSET('Hygiene Data'!$D$12,0,10*ROW('Hygiene Data'!D159))="","",OFFSET('Hygiene Data'!$D$12,0,10*ROW('Hygiene Data'!D159)))</f>
        <v/>
      </c>
      <c r="DQ165" s="400" t="str">
        <f ca="1">+IF(OFFSET('Hygiene Data'!$D$13,0,10*ROW('Hygiene Data'!D159))="","",OFFSET('Hygiene Data'!$D$13,0,10*ROW('Hygiene Data'!D159)))</f>
        <v/>
      </c>
      <c r="DR165" s="400" t="str">
        <f ca="1">+IF(OFFSET('Hygiene Data'!$E$11,0,10*ROW('Hygiene Data'!E159))="","",OFFSET('Hygiene Data'!$E$11,0,10*ROW('Hygiene Data'!E159)))</f>
        <v/>
      </c>
      <c r="DS165" s="400" t="str">
        <f ca="1">+IF(OFFSET('Hygiene Data'!$E$12,0,10*ROW('Hygiene Data'!E159))="","",OFFSET('Hygiene Data'!$E$12,0,10*ROW('Hygiene Data'!E159)))</f>
        <v/>
      </c>
      <c r="DT165" s="400" t="str">
        <f ca="1">+IF(OFFSET('Hygiene Data'!$E$13,0,10*ROW('Hygiene Data'!E159))="","",OFFSET('Hygiene Data'!$E$13,0,10*ROW('Hygiene Data'!E159)))</f>
        <v/>
      </c>
      <c r="DU165" s="400" t="str">
        <f ca="1">+IF(OFFSET('Hygiene Data'!$F$11,0,10*ROW('Hygiene Data'!F159))="","",OFFSET('Hygiene Data'!$F$11,0,10*ROW('Hygiene Data'!F159)))</f>
        <v/>
      </c>
      <c r="DV165" s="400" t="str">
        <f ca="1">+IF(OFFSET('Hygiene Data'!$F$12,0,10*ROW('Hygiene Data'!F159))="","",OFFSET('Hygiene Data'!$F$12,0,10*ROW('Hygiene Data'!F159)))</f>
        <v/>
      </c>
      <c r="DW165" s="400" t="str">
        <f ca="1">+IF(OFFSET('Hygiene Data'!$F$13,0,10*ROW('Hygiene Data'!F159))="","",OFFSET('Hygiene Data'!$F$13,0,10*ROW('Hygiene Data'!F159)))</f>
        <v/>
      </c>
      <c r="DX165" s="400" t="str">
        <f ca="1">+IF(OFFSET('Hygiene Data'!$G$11,0,10*ROW('Hygiene Data'!G159))="","",OFFSET('Hygiene Data'!$G$11,0,10*ROW('Hygiene Data'!G159)))</f>
        <v/>
      </c>
      <c r="DY165" s="400" t="str">
        <f ca="1">+IF(OFFSET('Hygiene Data'!$G$12,0,10*ROW('Hygiene Data'!G159))="","",OFFSET('Hygiene Data'!$G$12,0,10*ROW('Hygiene Data'!G159)))</f>
        <v/>
      </c>
      <c r="DZ165" s="400" t="str">
        <f ca="1">+IF(OFFSET('Hygiene Data'!$G$13,0,10*ROW('Hygiene Data'!G159))="","",OFFSET('Hygiene Data'!$G$13,0,10*ROW('Hygiene Data'!G159)))</f>
        <v/>
      </c>
      <c r="EA165" s="400" t="str">
        <f ca="1">+IF(OFFSET('Hygiene Data'!$H$11,0,10*ROW('Hygiene Data'!H159))="","",OFFSET('Hygiene Data'!$H$11,0,10*ROW('Hygiene Data'!H159)))</f>
        <v/>
      </c>
      <c r="EB165" s="400" t="str">
        <f ca="1">+IF(OFFSET('Hygiene Data'!$H$12,0,10*ROW('Hygiene Data'!H159))="","",OFFSET('Hygiene Data'!$H$12,0,10*ROW('Hygiene Data'!H159)))</f>
        <v/>
      </c>
      <c r="EC165" s="400" t="str">
        <f ca="1">+IF(OFFSET('Hygiene Data'!$H$13,0,10*ROW('Hygiene Data'!H159))="","",OFFSET('Hygiene Data'!$H$13,0,10*ROW('Hygiene Data'!H159)))</f>
        <v/>
      </c>
      <c r="ED165" s="400" t="str">
        <f ca="1">+IF(OFFSET('Hygiene Data'!$I$11,0,10*ROW('Hygiene Data'!I159))="","",OFFSET('Hygiene Data'!$I$11,0,10*ROW('Hygiene Data'!I159)))</f>
        <v/>
      </c>
      <c r="EE165" s="400" t="str">
        <f ca="1">+IF(OFFSET('Hygiene Data'!$I$12,0,10*ROW('Hygiene Data'!I159))="","",OFFSET('Hygiene Data'!$I$12,0,10*ROW('Hygiene Data'!I159)))</f>
        <v/>
      </c>
      <c r="EF165" s="400" t="str">
        <f ca="1">+IF(OFFSET('Hygiene Data'!$I$13,0,10*ROW('Hygiene Data'!I159))="","",OFFSET('Hygiene Data'!$I$13,0,10*ROW('Hygiene Data'!I159)))</f>
        <v/>
      </c>
    </row>
    <row r="166" spans="1:136" x14ac:dyDescent="0.25">
      <c r="A166" s="509" t="str">
        <f ca="1">+IF(OFFSET('Water Data'!$B$2,0,10*ROW('Water Data'!E160))="","",OFFSET('Water Data'!$B$2,0,10*ROW('Water Data'!E160)))</f>
        <v/>
      </c>
      <c r="B166" s="50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36" t="str">
        <f t="shared" ca="1" si="2"/>
        <v/>
      </c>
      <c r="D166" s="53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3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3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3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3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3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3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3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3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3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3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3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3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3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3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3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3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3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3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3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3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3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3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3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3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3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3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3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3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3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3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3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3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3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3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3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3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3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3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3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3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3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3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3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3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3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3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3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3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1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3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3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3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3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3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3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3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3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3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3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3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3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3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3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3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3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400" t="str">
        <f ca="1">+IF(OFFSET('Water Data'!$D$27,0,10*ROW('Water Data'!D160))="","",OFFSET('Water Data'!$D$27,0,10*ROW('Water Data'!D160)))</f>
        <v/>
      </c>
      <c r="BT166" s="400" t="str">
        <f ca="1">+IF(OFFSET('Water Data'!$D$28,0,10*ROW('Water Data'!D160))="","",OFFSET('Water Data'!$D$28,0,10*ROW('Water Data'!D160)))</f>
        <v/>
      </c>
      <c r="BU166" s="400" t="str">
        <f ca="1">+IF(OFFSET('Water Data'!$D$29,0,10*ROW('Water Data'!D160))="","",OFFSET('Water Data'!$D$29,0,10*ROW('Water Data'!D160)))</f>
        <v/>
      </c>
      <c r="BV166" s="400" t="str">
        <f ca="1">+IF(OFFSET('Water Data'!$E$27,0,10*ROW('Water Data'!E160))="","",OFFSET('Water Data'!$E$27,0,10*ROW('Water Data'!E160)))</f>
        <v/>
      </c>
      <c r="BW166" s="400" t="str">
        <f ca="1">+IF(OFFSET('Water Data'!$E$28,0,10*ROW('Water Data'!E160))="","",OFFSET('Water Data'!$E$28,0,10*ROW('Water Data'!E160)))</f>
        <v/>
      </c>
      <c r="BX166" s="400" t="str">
        <f ca="1">+IF(OFFSET('Water Data'!$E$29,0,10*ROW('Water Data'!E160))="","",OFFSET('Water Data'!$E$29,0,10*ROW('Water Data'!E160)))</f>
        <v/>
      </c>
      <c r="BY166" s="400" t="str">
        <f ca="1">+IF(OFFSET('Water Data'!$F$27,0,10*ROW('Water Data'!F160))="","",OFFSET('Water Data'!$F$27,0,10*ROW('Water Data'!F160)))</f>
        <v/>
      </c>
      <c r="BZ166" s="400" t="str">
        <f ca="1">+IF(OFFSET('Water Data'!$F$28,0,10*ROW('Water Data'!F160))="","",OFFSET('Water Data'!$F$28,0,10*ROW('Water Data'!F160)))</f>
        <v/>
      </c>
      <c r="CA166" s="400" t="str">
        <f ca="1">+IF(OFFSET('Water Data'!$F$29,0,10*ROW('Water Data'!F160))="","",OFFSET('Water Data'!$F$29,0,10*ROW('Water Data'!F160)))</f>
        <v/>
      </c>
      <c r="CB166" s="400" t="str">
        <f ca="1">+IF(OFFSET('Water Data'!$G$27,0,10*ROW('Water Data'!G160))="","",OFFSET('Water Data'!$G$27,0,10*ROW('Water Data'!G160)))</f>
        <v/>
      </c>
      <c r="CC166" s="400" t="str">
        <f ca="1">+IF(OFFSET('Water Data'!$G$28,0,10*ROW('Water Data'!G160))="","",OFFSET('Water Data'!$G$28,0,10*ROW('Water Data'!G160)))</f>
        <v/>
      </c>
      <c r="CD166" s="400" t="str">
        <f ca="1">+IF(OFFSET('Water Data'!$G$29,0,10*ROW('Water Data'!G160))="","",OFFSET('Water Data'!$G$29,0,10*ROW('Water Data'!G160)))</f>
        <v/>
      </c>
      <c r="CE166" s="400" t="str">
        <f ca="1">+IF(OFFSET('Water Data'!$H$27,0,10*ROW('Water Data'!H160))="","",OFFSET('Water Data'!$H$27,0,10*ROW('Water Data'!H160)))</f>
        <v/>
      </c>
      <c r="CF166" s="400" t="str">
        <f ca="1">+IF(OFFSET('Water Data'!$H$28,0,10*ROW('Water Data'!H160))="","",OFFSET('Water Data'!$H$28,0,10*ROW('Water Data'!H160)))</f>
        <v/>
      </c>
      <c r="CG166" s="400" t="str">
        <f ca="1">+IF(OFFSET('Water Data'!$H$29,0,10*ROW('Water Data'!H160))="","",OFFSET('Water Data'!$H$29,0,10*ROW('Water Data'!H160)))</f>
        <v/>
      </c>
      <c r="CH166" s="400" t="str">
        <f ca="1">+IF(OFFSET('Water Data'!$I$27,0,10*ROW('Water Data'!I160))="","",OFFSET('Water Data'!$I$27,0,10*ROW('Water Data'!I160)))</f>
        <v/>
      </c>
      <c r="CI166" s="400" t="str">
        <f ca="1">+IF(OFFSET('Water Data'!$I$28,0,10*ROW('Water Data'!I160))="","",OFFSET('Water Data'!$I$28,0,10*ROW('Water Data'!I160)))</f>
        <v/>
      </c>
      <c r="CJ166" s="400" t="str">
        <f ca="1">+IF(OFFSET('Water Data'!$I$29,0,10*ROW('Water Data'!I160))="","",OFFSET('Water Data'!$I$29,0,10*ROW('Water Data'!I160)))</f>
        <v/>
      </c>
      <c r="CK166" s="400" t="str">
        <f ca="1">+IF(OFFSET('Sanitation Data'!$D$28,0,10*ROW('Sanitation Data'!D160))="","",OFFSET('Sanitation Data'!$D$28,0,10*ROW('Sanitation Data'!D160)))</f>
        <v/>
      </c>
      <c r="CL166" s="400" t="str">
        <f ca="1">+IF(OFFSET('Sanitation Data'!$D$29,0,10*ROW('Sanitation Data'!D160))="","",OFFSET('Sanitation Data'!$D$29,0,10*ROW('Sanitation Data'!D160)))</f>
        <v/>
      </c>
      <c r="CM166" s="400" t="str">
        <f ca="1">+IF(OFFSET('Sanitation Data'!$D$30,0,10*ROW('Sanitation Data'!D160))="","",OFFSET('Sanitation Data'!$D$30,0,10*ROW('Sanitation Data'!D160)))</f>
        <v/>
      </c>
      <c r="CN166" s="400" t="str">
        <f ca="1">+IF(OFFSET('Sanitation Data'!$D$31,0,10*ROW('Sanitation Data'!D160))="","",OFFSET('Sanitation Data'!$D$31,0,10*ROW('Sanitation Data'!D160)))</f>
        <v/>
      </c>
      <c r="CO166" s="400" t="str">
        <f ca="1">+IF(OFFSET('Sanitation Data'!$D$32,0,10*ROW('Sanitation Data'!D160))="","",OFFSET('Sanitation Data'!$D$32,0,10*ROW('Sanitation Data'!D160)))</f>
        <v/>
      </c>
      <c r="CP166" s="400" t="str">
        <f ca="1">+IF(OFFSET('Sanitation Data'!$E$28,0,10*ROW('Sanitation Data'!E160))="","",OFFSET('Sanitation Data'!$E$28,0,10*ROW('Sanitation Data'!E160)))</f>
        <v/>
      </c>
      <c r="CQ166" s="400" t="str">
        <f ca="1">+IF(OFFSET('Sanitation Data'!$E$29,0,10*ROW('Sanitation Data'!E160))="","",OFFSET('Sanitation Data'!$E$29,0,10*ROW('Sanitation Data'!E160)))</f>
        <v/>
      </c>
      <c r="CR166" s="400" t="str">
        <f ca="1">+IF(OFFSET('Sanitation Data'!$E$30,0,10*ROW('Sanitation Data'!E160))="","",OFFSET('Sanitation Data'!$E$30,0,10*ROW('Sanitation Data'!E160)))</f>
        <v/>
      </c>
      <c r="CS166" s="400" t="str">
        <f ca="1">+IF(OFFSET('Sanitation Data'!$E$31,0,10*ROW('Sanitation Data'!E160))="","",OFFSET('Sanitation Data'!$E$31,0,10*ROW('Sanitation Data'!E160)))</f>
        <v/>
      </c>
      <c r="CT166" s="400" t="str">
        <f ca="1">+IF(OFFSET('Sanitation Data'!$E$32,0,10*ROW('Sanitation Data'!E160))="","",OFFSET('Sanitation Data'!$E$32,0,10*ROW('Sanitation Data'!E160)))</f>
        <v/>
      </c>
      <c r="CU166" s="400" t="str">
        <f ca="1">+IF(OFFSET('Sanitation Data'!$F$28,0,10*ROW('Sanitation Data'!F160))="","",OFFSET('Sanitation Data'!$F$28,0,10*ROW('Sanitation Data'!F160)))</f>
        <v/>
      </c>
      <c r="CV166" s="400" t="str">
        <f ca="1">+IF(OFFSET('Sanitation Data'!$F$29,0,10*ROW('Sanitation Data'!F160))="","",OFFSET('Sanitation Data'!$F$29,0,10*ROW('Sanitation Data'!F160)))</f>
        <v/>
      </c>
      <c r="CW166" s="400" t="str">
        <f ca="1">+IF(OFFSET('Sanitation Data'!$F$30,0,10*ROW('Sanitation Data'!F160))="","",OFFSET('Sanitation Data'!$F$30,0,10*ROW('Sanitation Data'!F160)))</f>
        <v/>
      </c>
      <c r="CX166" s="400" t="str">
        <f ca="1">+IF(OFFSET('Sanitation Data'!$F$31,0,10*ROW('Sanitation Data'!F160))="","",OFFSET('Sanitation Data'!$F$31,0,10*ROW('Sanitation Data'!F160)))</f>
        <v/>
      </c>
      <c r="CY166" s="400" t="str">
        <f ca="1">+IF(OFFSET('Sanitation Data'!$F$32,0,10*ROW('Sanitation Data'!F160))="","",OFFSET('Sanitation Data'!$F$32,0,10*ROW('Sanitation Data'!F160)))</f>
        <v/>
      </c>
      <c r="CZ166" s="400" t="str">
        <f ca="1">+IF(OFFSET('Sanitation Data'!$G$28,0,10*ROW('Sanitation Data'!G160))="","",OFFSET('Sanitation Data'!$G$28,0,10*ROW('Sanitation Data'!G160)))</f>
        <v/>
      </c>
      <c r="DA166" s="400" t="str">
        <f ca="1">+IF(OFFSET('Sanitation Data'!$G$29,0,10*ROW('Sanitation Data'!G160))="","",OFFSET('Sanitation Data'!$G$29,0,10*ROW('Sanitation Data'!G160)))</f>
        <v/>
      </c>
      <c r="DB166" s="400" t="str">
        <f ca="1">+IF(OFFSET('Sanitation Data'!$G$30,0,10*ROW('Sanitation Data'!G160))="","",OFFSET('Sanitation Data'!$G$30,0,10*ROW('Sanitation Data'!G160)))</f>
        <v/>
      </c>
      <c r="DC166" s="400" t="str">
        <f ca="1">+IF(OFFSET('Sanitation Data'!$G$31,0,10*ROW('Sanitation Data'!G160))="","",OFFSET('Sanitation Data'!$G$31,0,10*ROW('Sanitation Data'!G160)))</f>
        <v/>
      </c>
      <c r="DD166" s="400" t="str">
        <f ca="1">+IF(OFFSET('Sanitation Data'!$G$32,0,10*ROW('Sanitation Data'!G160))="","",OFFSET('Sanitation Data'!$G$32,0,10*ROW('Sanitation Data'!G160)))</f>
        <v/>
      </c>
      <c r="DE166" s="400" t="str">
        <f ca="1">+IF(OFFSET('Sanitation Data'!$H$28,0,10*ROW('Sanitation Data'!H160))="","",OFFSET('Sanitation Data'!$H$28,0,10*ROW('Sanitation Data'!H160)))</f>
        <v/>
      </c>
      <c r="DF166" s="400" t="str">
        <f ca="1">+IF(OFFSET('Sanitation Data'!$H$29,0,10*ROW('Sanitation Data'!H160))="","",OFFSET('Sanitation Data'!$H$29,0,10*ROW('Sanitation Data'!H160)))</f>
        <v/>
      </c>
      <c r="DG166" s="400" t="str">
        <f ca="1">+IF(OFFSET('Sanitation Data'!$H$30,0,10*ROW('Sanitation Data'!H160))="","",OFFSET('Sanitation Data'!$H$30,0,10*ROW('Sanitation Data'!H160)))</f>
        <v/>
      </c>
      <c r="DH166" s="400" t="str">
        <f ca="1">+IF(OFFSET('Sanitation Data'!$H$31,0,10*ROW('Sanitation Data'!H160))="","",OFFSET('Sanitation Data'!$H$31,0,10*ROW('Sanitation Data'!H160)))</f>
        <v/>
      </c>
      <c r="DI166" s="400" t="str">
        <f ca="1">+IF(OFFSET('Sanitation Data'!$H$32,0,10*ROW('Sanitation Data'!H160))="","",OFFSET('Sanitation Data'!$H$32,0,10*ROW('Sanitation Data'!H160)))</f>
        <v/>
      </c>
      <c r="DJ166" s="400" t="str">
        <f ca="1">+IF(OFFSET('Sanitation Data'!$I$28,0,10*ROW('Sanitation Data'!I160))="","",OFFSET('Sanitation Data'!$I$28,0,10*ROW('Sanitation Data'!I160)))</f>
        <v/>
      </c>
      <c r="DK166" s="400" t="str">
        <f ca="1">+IF(OFFSET('Sanitation Data'!$I$29,0,10*ROW('Sanitation Data'!I160))="","",OFFSET('Sanitation Data'!$I$29,0,10*ROW('Sanitation Data'!I160)))</f>
        <v/>
      </c>
      <c r="DL166" s="400" t="str">
        <f ca="1">+IF(OFFSET('Sanitation Data'!$I$30,0,10*ROW('Sanitation Data'!I160))="","",OFFSET('Sanitation Data'!$I$30,0,10*ROW('Sanitation Data'!I160)))</f>
        <v/>
      </c>
      <c r="DM166" s="400" t="str">
        <f ca="1">+IF(OFFSET('Sanitation Data'!$I$31,0,10*ROW('Sanitation Data'!I160))="","",OFFSET('Sanitation Data'!$I$31,0,10*ROW('Sanitation Data'!I160)))</f>
        <v/>
      </c>
      <c r="DN166" s="400" t="str">
        <f ca="1">+IF(OFFSET('Sanitation Data'!$I$32,0,10*ROW('Sanitation Data'!I160))="","",OFFSET('Sanitation Data'!$I$32,0,10*ROW('Sanitation Data'!I160)))</f>
        <v/>
      </c>
      <c r="DO166" s="400" t="str">
        <f ca="1">+IF(OFFSET('Hygiene Data'!$D$11,0,10*ROW('Hygiene Data'!D160))="","",OFFSET('Hygiene Data'!$D$11,0,10*ROW('Hygiene Data'!D160)))</f>
        <v/>
      </c>
      <c r="DP166" s="400" t="str">
        <f ca="1">+IF(OFFSET('Hygiene Data'!$D$12,0,10*ROW('Hygiene Data'!D160))="","",OFFSET('Hygiene Data'!$D$12,0,10*ROW('Hygiene Data'!D160)))</f>
        <v/>
      </c>
      <c r="DQ166" s="400" t="str">
        <f ca="1">+IF(OFFSET('Hygiene Data'!$D$13,0,10*ROW('Hygiene Data'!D160))="","",OFFSET('Hygiene Data'!$D$13,0,10*ROW('Hygiene Data'!D160)))</f>
        <v/>
      </c>
      <c r="DR166" s="400" t="str">
        <f ca="1">+IF(OFFSET('Hygiene Data'!$E$11,0,10*ROW('Hygiene Data'!E160))="","",OFFSET('Hygiene Data'!$E$11,0,10*ROW('Hygiene Data'!E160)))</f>
        <v/>
      </c>
      <c r="DS166" s="400" t="str">
        <f ca="1">+IF(OFFSET('Hygiene Data'!$E$12,0,10*ROW('Hygiene Data'!E160))="","",OFFSET('Hygiene Data'!$E$12,0,10*ROW('Hygiene Data'!E160)))</f>
        <v/>
      </c>
      <c r="DT166" s="400" t="str">
        <f ca="1">+IF(OFFSET('Hygiene Data'!$E$13,0,10*ROW('Hygiene Data'!E160))="","",OFFSET('Hygiene Data'!$E$13,0,10*ROW('Hygiene Data'!E160)))</f>
        <v/>
      </c>
      <c r="DU166" s="400" t="str">
        <f ca="1">+IF(OFFSET('Hygiene Data'!$F$11,0,10*ROW('Hygiene Data'!F160))="","",OFFSET('Hygiene Data'!$F$11,0,10*ROW('Hygiene Data'!F160)))</f>
        <v/>
      </c>
      <c r="DV166" s="400" t="str">
        <f ca="1">+IF(OFFSET('Hygiene Data'!$F$12,0,10*ROW('Hygiene Data'!F160))="","",OFFSET('Hygiene Data'!$F$12,0,10*ROW('Hygiene Data'!F160)))</f>
        <v/>
      </c>
      <c r="DW166" s="400" t="str">
        <f ca="1">+IF(OFFSET('Hygiene Data'!$F$13,0,10*ROW('Hygiene Data'!F160))="","",OFFSET('Hygiene Data'!$F$13,0,10*ROW('Hygiene Data'!F160)))</f>
        <v/>
      </c>
      <c r="DX166" s="400" t="str">
        <f ca="1">+IF(OFFSET('Hygiene Data'!$G$11,0,10*ROW('Hygiene Data'!G160))="","",OFFSET('Hygiene Data'!$G$11,0,10*ROW('Hygiene Data'!G160)))</f>
        <v/>
      </c>
      <c r="DY166" s="400" t="str">
        <f ca="1">+IF(OFFSET('Hygiene Data'!$G$12,0,10*ROW('Hygiene Data'!G160))="","",OFFSET('Hygiene Data'!$G$12,0,10*ROW('Hygiene Data'!G160)))</f>
        <v/>
      </c>
      <c r="DZ166" s="400" t="str">
        <f ca="1">+IF(OFFSET('Hygiene Data'!$G$13,0,10*ROW('Hygiene Data'!G160))="","",OFFSET('Hygiene Data'!$G$13,0,10*ROW('Hygiene Data'!G160)))</f>
        <v/>
      </c>
      <c r="EA166" s="400" t="str">
        <f ca="1">+IF(OFFSET('Hygiene Data'!$H$11,0,10*ROW('Hygiene Data'!H160))="","",OFFSET('Hygiene Data'!$H$11,0,10*ROW('Hygiene Data'!H160)))</f>
        <v/>
      </c>
      <c r="EB166" s="400" t="str">
        <f ca="1">+IF(OFFSET('Hygiene Data'!$H$12,0,10*ROW('Hygiene Data'!H160))="","",OFFSET('Hygiene Data'!$H$12,0,10*ROW('Hygiene Data'!H160)))</f>
        <v/>
      </c>
      <c r="EC166" s="400" t="str">
        <f ca="1">+IF(OFFSET('Hygiene Data'!$H$13,0,10*ROW('Hygiene Data'!H160))="","",OFFSET('Hygiene Data'!$H$13,0,10*ROW('Hygiene Data'!H160)))</f>
        <v/>
      </c>
      <c r="ED166" s="400" t="str">
        <f ca="1">+IF(OFFSET('Hygiene Data'!$I$11,0,10*ROW('Hygiene Data'!I160))="","",OFFSET('Hygiene Data'!$I$11,0,10*ROW('Hygiene Data'!I160)))</f>
        <v/>
      </c>
      <c r="EE166" s="400" t="str">
        <f ca="1">+IF(OFFSET('Hygiene Data'!$I$12,0,10*ROW('Hygiene Data'!I160))="","",OFFSET('Hygiene Data'!$I$12,0,10*ROW('Hygiene Data'!I160)))</f>
        <v/>
      </c>
      <c r="EF166" s="400" t="str">
        <f ca="1">+IF(OFFSET('Hygiene Data'!$I$13,0,10*ROW('Hygiene Data'!I160))="","",OFFSET('Hygiene Data'!$I$13,0,10*ROW('Hygiene Data'!I160)))</f>
        <v/>
      </c>
    </row>
    <row r="167" spans="1:136" x14ac:dyDescent="0.25">
      <c r="A167" s="509" t="str">
        <f ca="1">+IF(OFFSET('Water Data'!$B$2,0,10*ROW('Water Data'!E161))="","",OFFSET('Water Data'!$B$2,0,10*ROW('Water Data'!E161)))</f>
        <v/>
      </c>
      <c r="B167" s="50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36" t="str">
        <f t="shared" ca="1" si="2"/>
        <v/>
      </c>
      <c r="D167" s="53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3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3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3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3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3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3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3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3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3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3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3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3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3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3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3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3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3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3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3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3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3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3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3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3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3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3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3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3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3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3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3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3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3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3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3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3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3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3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3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3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3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3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3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3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3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3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3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3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1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3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3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3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3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3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3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3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3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3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3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3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3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3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3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3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3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400" t="str">
        <f ca="1">+IF(OFFSET('Water Data'!$D$27,0,10*ROW('Water Data'!D161))="","",OFFSET('Water Data'!$D$27,0,10*ROW('Water Data'!D161)))</f>
        <v/>
      </c>
      <c r="BT167" s="400" t="str">
        <f ca="1">+IF(OFFSET('Water Data'!$D$28,0,10*ROW('Water Data'!D161))="","",OFFSET('Water Data'!$D$28,0,10*ROW('Water Data'!D161)))</f>
        <v/>
      </c>
      <c r="BU167" s="400" t="str">
        <f ca="1">+IF(OFFSET('Water Data'!$D$29,0,10*ROW('Water Data'!D161))="","",OFFSET('Water Data'!$D$29,0,10*ROW('Water Data'!D161)))</f>
        <v/>
      </c>
      <c r="BV167" s="400" t="str">
        <f ca="1">+IF(OFFSET('Water Data'!$E$27,0,10*ROW('Water Data'!E161))="","",OFFSET('Water Data'!$E$27,0,10*ROW('Water Data'!E161)))</f>
        <v/>
      </c>
      <c r="BW167" s="400" t="str">
        <f ca="1">+IF(OFFSET('Water Data'!$E$28,0,10*ROW('Water Data'!E161))="","",OFFSET('Water Data'!$E$28,0,10*ROW('Water Data'!E161)))</f>
        <v/>
      </c>
      <c r="BX167" s="400" t="str">
        <f ca="1">+IF(OFFSET('Water Data'!$E$29,0,10*ROW('Water Data'!E161))="","",OFFSET('Water Data'!$E$29,0,10*ROW('Water Data'!E161)))</f>
        <v/>
      </c>
      <c r="BY167" s="400" t="str">
        <f ca="1">+IF(OFFSET('Water Data'!$F$27,0,10*ROW('Water Data'!F161))="","",OFFSET('Water Data'!$F$27,0,10*ROW('Water Data'!F161)))</f>
        <v/>
      </c>
      <c r="BZ167" s="400" t="str">
        <f ca="1">+IF(OFFSET('Water Data'!$F$28,0,10*ROW('Water Data'!F161))="","",OFFSET('Water Data'!$F$28,0,10*ROW('Water Data'!F161)))</f>
        <v/>
      </c>
      <c r="CA167" s="400" t="str">
        <f ca="1">+IF(OFFSET('Water Data'!$F$29,0,10*ROW('Water Data'!F161))="","",OFFSET('Water Data'!$F$29,0,10*ROW('Water Data'!F161)))</f>
        <v/>
      </c>
      <c r="CB167" s="400" t="str">
        <f ca="1">+IF(OFFSET('Water Data'!$G$27,0,10*ROW('Water Data'!G161))="","",OFFSET('Water Data'!$G$27,0,10*ROW('Water Data'!G161)))</f>
        <v/>
      </c>
      <c r="CC167" s="400" t="str">
        <f ca="1">+IF(OFFSET('Water Data'!$G$28,0,10*ROW('Water Data'!G161))="","",OFFSET('Water Data'!$G$28,0,10*ROW('Water Data'!G161)))</f>
        <v/>
      </c>
      <c r="CD167" s="400" t="str">
        <f ca="1">+IF(OFFSET('Water Data'!$G$29,0,10*ROW('Water Data'!G161))="","",OFFSET('Water Data'!$G$29,0,10*ROW('Water Data'!G161)))</f>
        <v/>
      </c>
      <c r="CE167" s="400" t="str">
        <f ca="1">+IF(OFFSET('Water Data'!$H$27,0,10*ROW('Water Data'!H161))="","",OFFSET('Water Data'!$H$27,0,10*ROW('Water Data'!H161)))</f>
        <v/>
      </c>
      <c r="CF167" s="400" t="str">
        <f ca="1">+IF(OFFSET('Water Data'!$H$28,0,10*ROW('Water Data'!H161))="","",OFFSET('Water Data'!$H$28,0,10*ROW('Water Data'!H161)))</f>
        <v/>
      </c>
      <c r="CG167" s="400" t="str">
        <f ca="1">+IF(OFFSET('Water Data'!$H$29,0,10*ROW('Water Data'!H161))="","",OFFSET('Water Data'!$H$29,0,10*ROW('Water Data'!H161)))</f>
        <v/>
      </c>
      <c r="CH167" s="400" t="str">
        <f ca="1">+IF(OFFSET('Water Data'!$I$27,0,10*ROW('Water Data'!I161))="","",OFFSET('Water Data'!$I$27,0,10*ROW('Water Data'!I161)))</f>
        <v/>
      </c>
      <c r="CI167" s="400" t="str">
        <f ca="1">+IF(OFFSET('Water Data'!$I$28,0,10*ROW('Water Data'!I161))="","",OFFSET('Water Data'!$I$28,0,10*ROW('Water Data'!I161)))</f>
        <v/>
      </c>
      <c r="CJ167" s="400" t="str">
        <f ca="1">+IF(OFFSET('Water Data'!$I$29,0,10*ROW('Water Data'!I161))="","",OFFSET('Water Data'!$I$29,0,10*ROW('Water Data'!I161)))</f>
        <v/>
      </c>
      <c r="CK167" s="400" t="str">
        <f ca="1">+IF(OFFSET('Sanitation Data'!$D$28,0,10*ROW('Sanitation Data'!D161))="","",OFFSET('Sanitation Data'!$D$28,0,10*ROW('Sanitation Data'!D161)))</f>
        <v/>
      </c>
      <c r="CL167" s="400" t="str">
        <f ca="1">+IF(OFFSET('Sanitation Data'!$D$29,0,10*ROW('Sanitation Data'!D161))="","",OFFSET('Sanitation Data'!$D$29,0,10*ROW('Sanitation Data'!D161)))</f>
        <v/>
      </c>
      <c r="CM167" s="400" t="str">
        <f ca="1">+IF(OFFSET('Sanitation Data'!$D$30,0,10*ROW('Sanitation Data'!D161))="","",OFFSET('Sanitation Data'!$D$30,0,10*ROW('Sanitation Data'!D161)))</f>
        <v/>
      </c>
      <c r="CN167" s="400" t="str">
        <f ca="1">+IF(OFFSET('Sanitation Data'!$D$31,0,10*ROW('Sanitation Data'!D161))="","",OFFSET('Sanitation Data'!$D$31,0,10*ROW('Sanitation Data'!D161)))</f>
        <v/>
      </c>
      <c r="CO167" s="400" t="str">
        <f ca="1">+IF(OFFSET('Sanitation Data'!$D$32,0,10*ROW('Sanitation Data'!D161))="","",OFFSET('Sanitation Data'!$D$32,0,10*ROW('Sanitation Data'!D161)))</f>
        <v/>
      </c>
      <c r="CP167" s="400" t="str">
        <f ca="1">+IF(OFFSET('Sanitation Data'!$E$28,0,10*ROW('Sanitation Data'!E161))="","",OFFSET('Sanitation Data'!$E$28,0,10*ROW('Sanitation Data'!E161)))</f>
        <v/>
      </c>
      <c r="CQ167" s="400" t="str">
        <f ca="1">+IF(OFFSET('Sanitation Data'!$E$29,0,10*ROW('Sanitation Data'!E161))="","",OFFSET('Sanitation Data'!$E$29,0,10*ROW('Sanitation Data'!E161)))</f>
        <v/>
      </c>
      <c r="CR167" s="400" t="str">
        <f ca="1">+IF(OFFSET('Sanitation Data'!$E$30,0,10*ROW('Sanitation Data'!E161))="","",OFFSET('Sanitation Data'!$E$30,0,10*ROW('Sanitation Data'!E161)))</f>
        <v/>
      </c>
      <c r="CS167" s="400" t="str">
        <f ca="1">+IF(OFFSET('Sanitation Data'!$E$31,0,10*ROW('Sanitation Data'!E161))="","",OFFSET('Sanitation Data'!$E$31,0,10*ROW('Sanitation Data'!E161)))</f>
        <v/>
      </c>
      <c r="CT167" s="400" t="str">
        <f ca="1">+IF(OFFSET('Sanitation Data'!$E$32,0,10*ROW('Sanitation Data'!E161))="","",OFFSET('Sanitation Data'!$E$32,0,10*ROW('Sanitation Data'!E161)))</f>
        <v/>
      </c>
      <c r="CU167" s="400" t="str">
        <f ca="1">+IF(OFFSET('Sanitation Data'!$F$28,0,10*ROW('Sanitation Data'!F161))="","",OFFSET('Sanitation Data'!$F$28,0,10*ROW('Sanitation Data'!F161)))</f>
        <v/>
      </c>
      <c r="CV167" s="400" t="str">
        <f ca="1">+IF(OFFSET('Sanitation Data'!$F$29,0,10*ROW('Sanitation Data'!F161))="","",OFFSET('Sanitation Data'!$F$29,0,10*ROW('Sanitation Data'!F161)))</f>
        <v/>
      </c>
      <c r="CW167" s="400" t="str">
        <f ca="1">+IF(OFFSET('Sanitation Data'!$F$30,0,10*ROW('Sanitation Data'!F161))="","",OFFSET('Sanitation Data'!$F$30,0,10*ROW('Sanitation Data'!F161)))</f>
        <v/>
      </c>
      <c r="CX167" s="400" t="str">
        <f ca="1">+IF(OFFSET('Sanitation Data'!$F$31,0,10*ROW('Sanitation Data'!F161))="","",OFFSET('Sanitation Data'!$F$31,0,10*ROW('Sanitation Data'!F161)))</f>
        <v/>
      </c>
      <c r="CY167" s="400" t="str">
        <f ca="1">+IF(OFFSET('Sanitation Data'!$F$32,0,10*ROW('Sanitation Data'!F161))="","",OFFSET('Sanitation Data'!$F$32,0,10*ROW('Sanitation Data'!F161)))</f>
        <v/>
      </c>
      <c r="CZ167" s="400" t="str">
        <f ca="1">+IF(OFFSET('Sanitation Data'!$G$28,0,10*ROW('Sanitation Data'!G161))="","",OFFSET('Sanitation Data'!$G$28,0,10*ROW('Sanitation Data'!G161)))</f>
        <v/>
      </c>
      <c r="DA167" s="400" t="str">
        <f ca="1">+IF(OFFSET('Sanitation Data'!$G$29,0,10*ROW('Sanitation Data'!G161))="","",OFFSET('Sanitation Data'!$G$29,0,10*ROW('Sanitation Data'!G161)))</f>
        <v/>
      </c>
      <c r="DB167" s="400" t="str">
        <f ca="1">+IF(OFFSET('Sanitation Data'!$G$30,0,10*ROW('Sanitation Data'!G161))="","",OFFSET('Sanitation Data'!$G$30,0,10*ROW('Sanitation Data'!G161)))</f>
        <v/>
      </c>
      <c r="DC167" s="400" t="str">
        <f ca="1">+IF(OFFSET('Sanitation Data'!$G$31,0,10*ROW('Sanitation Data'!G161))="","",OFFSET('Sanitation Data'!$G$31,0,10*ROW('Sanitation Data'!G161)))</f>
        <v/>
      </c>
      <c r="DD167" s="400" t="str">
        <f ca="1">+IF(OFFSET('Sanitation Data'!$G$32,0,10*ROW('Sanitation Data'!G161))="","",OFFSET('Sanitation Data'!$G$32,0,10*ROW('Sanitation Data'!G161)))</f>
        <v/>
      </c>
      <c r="DE167" s="400" t="str">
        <f ca="1">+IF(OFFSET('Sanitation Data'!$H$28,0,10*ROW('Sanitation Data'!H161))="","",OFFSET('Sanitation Data'!$H$28,0,10*ROW('Sanitation Data'!H161)))</f>
        <v/>
      </c>
      <c r="DF167" s="400" t="str">
        <f ca="1">+IF(OFFSET('Sanitation Data'!$H$29,0,10*ROW('Sanitation Data'!H161))="","",OFFSET('Sanitation Data'!$H$29,0,10*ROW('Sanitation Data'!H161)))</f>
        <v/>
      </c>
      <c r="DG167" s="400" t="str">
        <f ca="1">+IF(OFFSET('Sanitation Data'!$H$30,0,10*ROW('Sanitation Data'!H161))="","",OFFSET('Sanitation Data'!$H$30,0,10*ROW('Sanitation Data'!H161)))</f>
        <v/>
      </c>
      <c r="DH167" s="400" t="str">
        <f ca="1">+IF(OFFSET('Sanitation Data'!$H$31,0,10*ROW('Sanitation Data'!H161))="","",OFFSET('Sanitation Data'!$H$31,0,10*ROW('Sanitation Data'!H161)))</f>
        <v/>
      </c>
      <c r="DI167" s="400" t="str">
        <f ca="1">+IF(OFFSET('Sanitation Data'!$H$32,0,10*ROW('Sanitation Data'!H161))="","",OFFSET('Sanitation Data'!$H$32,0,10*ROW('Sanitation Data'!H161)))</f>
        <v/>
      </c>
      <c r="DJ167" s="400" t="str">
        <f ca="1">+IF(OFFSET('Sanitation Data'!$I$28,0,10*ROW('Sanitation Data'!I161))="","",OFFSET('Sanitation Data'!$I$28,0,10*ROW('Sanitation Data'!I161)))</f>
        <v/>
      </c>
      <c r="DK167" s="400" t="str">
        <f ca="1">+IF(OFFSET('Sanitation Data'!$I$29,0,10*ROW('Sanitation Data'!I161))="","",OFFSET('Sanitation Data'!$I$29,0,10*ROW('Sanitation Data'!I161)))</f>
        <v/>
      </c>
      <c r="DL167" s="400" t="str">
        <f ca="1">+IF(OFFSET('Sanitation Data'!$I$30,0,10*ROW('Sanitation Data'!I161))="","",OFFSET('Sanitation Data'!$I$30,0,10*ROW('Sanitation Data'!I161)))</f>
        <v/>
      </c>
      <c r="DM167" s="400" t="str">
        <f ca="1">+IF(OFFSET('Sanitation Data'!$I$31,0,10*ROW('Sanitation Data'!I161))="","",OFFSET('Sanitation Data'!$I$31,0,10*ROW('Sanitation Data'!I161)))</f>
        <v/>
      </c>
      <c r="DN167" s="400" t="str">
        <f ca="1">+IF(OFFSET('Sanitation Data'!$I$32,0,10*ROW('Sanitation Data'!I161))="","",OFFSET('Sanitation Data'!$I$32,0,10*ROW('Sanitation Data'!I161)))</f>
        <v/>
      </c>
      <c r="DO167" s="400" t="str">
        <f ca="1">+IF(OFFSET('Hygiene Data'!$D$11,0,10*ROW('Hygiene Data'!D161))="","",OFFSET('Hygiene Data'!$D$11,0,10*ROW('Hygiene Data'!D161)))</f>
        <v/>
      </c>
      <c r="DP167" s="400" t="str">
        <f ca="1">+IF(OFFSET('Hygiene Data'!$D$12,0,10*ROW('Hygiene Data'!D161))="","",OFFSET('Hygiene Data'!$D$12,0,10*ROW('Hygiene Data'!D161)))</f>
        <v/>
      </c>
      <c r="DQ167" s="400" t="str">
        <f ca="1">+IF(OFFSET('Hygiene Data'!$D$13,0,10*ROW('Hygiene Data'!D161))="","",OFFSET('Hygiene Data'!$D$13,0,10*ROW('Hygiene Data'!D161)))</f>
        <v/>
      </c>
      <c r="DR167" s="400" t="str">
        <f ca="1">+IF(OFFSET('Hygiene Data'!$E$11,0,10*ROW('Hygiene Data'!E161))="","",OFFSET('Hygiene Data'!$E$11,0,10*ROW('Hygiene Data'!E161)))</f>
        <v/>
      </c>
      <c r="DS167" s="400" t="str">
        <f ca="1">+IF(OFFSET('Hygiene Data'!$E$12,0,10*ROW('Hygiene Data'!E161))="","",OFFSET('Hygiene Data'!$E$12,0,10*ROW('Hygiene Data'!E161)))</f>
        <v/>
      </c>
      <c r="DT167" s="400" t="str">
        <f ca="1">+IF(OFFSET('Hygiene Data'!$E$13,0,10*ROW('Hygiene Data'!E161))="","",OFFSET('Hygiene Data'!$E$13,0,10*ROW('Hygiene Data'!E161)))</f>
        <v/>
      </c>
      <c r="DU167" s="400" t="str">
        <f ca="1">+IF(OFFSET('Hygiene Data'!$F$11,0,10*ROW('Hygiene Data'!F161))="","",OFFSET('Hygiene Data'!$F$11,0,10*ROW('Hygiene Data'!F161)))</f>
        <v/>
      </c>
      <c r="DV167" s="400" t="str">
        <f ca="1">+IF(OFFSET('Hygiene Data'!$F$12,0,10*ROW('Hygiene Data'!F161))="","",OFFSET('Hygiene Data'!$F$12,0,10*ROW('Hygiene Data'!F161)))</f>
        <v/>
      </c>
      <c r="DW167" s="400" t="str">
        <f ca="1">+IF(OFFSET('Hygiene Data'!$F$13,0,10*ROW('Hygiene Data'!F161))="","",OFFSET('Hygiene Data'!$F$13,0,10*ROW('Hygiene Data'!F161)))</f>
        <v/>
      </c>
      <c r="DX167" s="400" t="str">
        <f ca="1">+IF(OFFSET('Hygiene Data'!$G$11,0,10*ROW('Hygiene Data'!G161))="","",OFFSET('Hygiene Data'!$G$11,0,10*ROW('Hygiene Data'!G161)))</f>
        <v/>
      </c>
      <c r="DY167" s="400" t="str">
        <f ca="1">+IF(OFFSET('Hygiene Data'!$G$12,0,10*ROW('Hygiene Data'!G161))="","",OFFSET('Hygiene Data'!$G$12,0,10*ROW('Hygiene Data'!G161)))</f>
        <v/>
      </c>
      <c r="DZ167" s="400" t="str">
        <f ca="1">+IF(OFFSET('Hygiene Data'!$G$13,0,10*ROW('Hygiene Data'!G161))="","",OFFSET('Hygiene Data'!$G$13,0,10*ROW('Hygiene Data'!G161)))</f>
        <v/>
      </c>
      <c r="EA167" s="400" t="str">
        <f ca="1">+IF(OFFSET('Hygiene Data'!$H$11,0,10*ROW('Hygiene Data'!H161))="","",OFFSET('Hygiene Data'!$H$11,0,10*ROW('Hygiene Data'!H161)))</f>
        <v/>
      </c>
      <c r="EB167" s="400" t="str">
        <f ca="1">+IF(OFFSET('Hygiene Data'!$H$12,0,10*ROW('Hygiene Data'!H161))="","",OFFSET('Hygiene Data'!$H$12,0,10*ROW('Hygiene Data'!H161)))</f>
        <v/>
      </c>
      <c r="EC167" s="400" t="str">
        <f ca="1">+IF(OFFSET('Hygiene Data'!$H$13,0,10*ROW('Hygiene Data'!H161))="","",OFFSET('Hygiene Data'!$H$13,0,10*ROW('Hygiene Data'!H161)))</f>
        <v/>
      </c>
      <c r="ED167" s="400" t="str">
        <f ca="1">+IF(OFFSET('Hygiene Data'!$I$11,0,10*ROW('Hygiene Data'!I161))="","",OFFSET('Hygiene Data'!$I$11,0,10*ROW('Hygiene Data'!I161)))</f>
        <v/>
      </c>
      <c r="EE167" s="400" t="str">
        <f ca="1">+IF(OFFSET('Hygiene Data'!$I$12,0,10*ROW('Hygiene Data'!I161))="","",OFFSET('Hygiene Data'!$I$12,0,10*ROW('Hygiene Data'!I161)))</f>
        <v/>
      </c>
      <c r="EF167" s="400" t="str">
        <f ca="1">+IF(OFFSET('Hygiene Data'!$I$13,0,10*ROW('Hygiene Data'!I161))="","",OFFSET('Hygiene Data'!$I$13,0,10*ROW('Hygiene Data'!I161)))</f>
        <v/>
      </c>
    </row>
    <row r="168" spans="1:136" x14ac:dyDescent="0.25">
      <c r="A168" s="509" t="str">
        <f ca="1">+IF(OFFSET('Water Data'!$B$2,0,10*ROW('Water Data'!E162))="","",OFFSET('Water Data'!$B$2,0,10*ROW('Water Data'!E162)))</f>
        <v/>
      </c>
      <c r="B168" s="50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36" t="str">
        <f t="shared" ca="1" si="2"/>
        <v/>
      </c>
      <c r="D168" s="53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3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3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3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3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3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3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3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3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3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3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3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3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3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3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3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3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3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3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3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3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3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3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3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3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3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3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3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3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3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3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3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3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3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3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3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3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3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3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3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3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3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3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3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3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3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3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3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3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1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3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3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3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3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3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3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3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3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3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3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3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3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3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3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3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3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400" t="str">
        <f ca="1">+IF(OFFSET('Water Data'!$D$27,0,10*ROW('Water Data'!D162))="","",OFFSET('Water Data'!$D$27,0,10*ROW('Water Data'!D162)))</f>
        <v/>
      </c>
      <c r="BT168" s="400" t="str">
        <f ca="1">+IF(OFFSET('Water Data'!$D$28,0,10*ROW('Water Data'!D162))="","",OFFSET('Water Data'!$D$28,0,10*ROW('Water Data'!D162)))</f>
        <v/>
      </c>
      <c r="BU168" s="400" t="str">
        <f ca="1">+IF(OFFSET('Water Data'!$D$29,0,10*ROW('Water Data'!D162))="","",OFFSET('Water Data'!$D$29,0,10*ROW('Water Data'!D162)))</f>
        <v/>
      </c>
      <c r="BV168" s="400" t="str">
        <f ca="1">+IF(OFFSET('Water Data'!$E$27,0,10*ROW('Water Data'!E162))="","",OFFSET('Water Data'!$E$27,0,10*ROW('Water Data'!E162)))</f>
        <v/>
      </c>
      <c r="BW168" s="400" t="str">
        <f ca="1">+IF(OFFSET('Water Data'!$E$28,0,10*ROW('Water Data'!E162))="","",OFFSET('Water Data'!$E$28,0,10*ROW('Water Data'!E162)))</f>
        <v/>
      </c>
      <c r="BX168" s="400" t="str">
        <f ca="1">+IF(OFFSET('Water Data'!$E$29,0,10*ROW('Water Data'!E162))="","",OFFSET('Water Data'!$E$29,0,10*ROW('Water Data'!E162)))</f>
        <v/>
      </c>
      <c r="BY168" s="400" t="str">
        <f ca="1">+IF(OFFSET('Water Data'!$F$27,0,10*ROW('Water Data'!F162))="","",OFFSET('Water Data'!$F$27,0,10*ROW('Water Data'!F162)))</f>
        <v/>
      </c>
      <c r="BZ168" s="400" t="str">
        <f ca="1">+IF(OFFSET('Water Data'!$F$28,0,10*ROW('Water Data'!F162))="","",OFFSET('Water Data'!$F$28,0,10*ROW('Water Data'!F162)))</f>
        <v/>
      </c>
      <c r="CA168" s="400" t="str">
        <f ca="1">+IF(OFFSET('Water Data'!$F$29,0,10*ROW('Water Data'!F162))="","",OFFSET('Water Data'!$F$29,0,10*ROW('Water Data'!F162)))</f>
        <v/>
      </c>
      <c r="CB168" s="400" t="str">
        <f ca="1">+IF(OFFSET('Water Data'!$G$27,0,10*ROW('Water Data'!G162))="","",OFFSET('Water Data'!$G$27,0,10*ROW('Water Data'!G162)))</f>
        <v/>
      </c>
      <c r="CC168" s="400" t="str">
        <f ca="1">+IF(OFFSET('Water Data'!$G$28,0,10*ROW('Water Data'!G162))="","",OFFSET('Water Data'!$G$28,0,10*ROW('Water Data'!G162)))</f>
        <v/>
      </c>
      <c r="CD168" s="400" t="str">
        <f ca="1">+IF(OFFSET('Water Data'!$G$29,0,10*ROW('Water Data'!G162))="","",OFFSET('Water Data'!$G$29,0,10*ROW('Water Data'!G162)))</f>
        <v/>
      </c>
      <c r="CE168" s="400" t="str">
        <f ca="1">+IF(OFFSET('Water Data'!$H$27,0,10*ROW('Water Data'!H162))="","",OFFSET('Water Data'!$H$27,0,10*ROW('Water Data'!H162)))</f>
        <v/>
      </c>
      <c r="CF168" s="400" t="str">
        <f ca="1">+IF(OFFSET('Water Data'!$H$28,0,10*ROW('Water Data'!H162))="","",OFFSET('Water Data'!$H$28,0,10*ROW('Water Data'!H162)))</f>
        <v/>
      </c>
      <c r="CG168" s="400" t="str">
        <f ca="1">+IF(OFFSET('Water Data'!$H$29,0,10*ROW('Water Data'!H162))="","",OFFSET('Water Data'!$H$29,0,10*ROW('Water Data'!H162)))</f>
        <v/>
      </c>
      <c r="CH168" s="400" t="str">
        <f ca="1">+IF(OFFSET('Water Data'!$I$27,0,10*ROW('Water Data'!I162))="","",OFFSET('Water Data'!$I$27,0,10*ROW('Water Data'!I162)))</f>
        <v/>
      </c>
      <c r="CI168" s="400" t="str">
        <f ca="1">+IF(OFFSET('Water Data'!$I$28,0,10*ROW('Water Data'!I162))="","",OFFSET('Water Data'!$I$28,0,10*ROW('Water Data'!I162)))</f>
        <v/>
      </c>
      <c r="CJ168" s="400" t="str">
        <f ca="1">+IF(OFFSET('Water Data'!$I$29,0,10*ROW('Water Data'!I162))="","",OFFSET('Water Data'!$I$29,0,10*ROW('Water Data'!I162)))</f>
        <v/>
      </c>
      <c r="CK168" s="400" t="str">
        <f ca="1">+IF(OFFSET('Sanitation Data'!$D$28,0,10*ROW('Sanitation Data'!D162))="","",OFFSET('Sanitation Data'!$D$28,0,10*ROW('Sanitation Data'!D162)))</f>
        <v/>
      </c>
      <c r="CL168" s="400" t="str">
        <f ca="1">+IF(OFFSET('Sanitation Data'!$D$29,0,10*ROW('Sanitation Data'!D162))="","",OFFSET('Sanitation Data'!$D$29,0,10*ROW('Sanitation Data'!D162)))</f>
        <v/>
      </c>
      <c r="CM168" s="400" t="str">
        <f ca="1">+IF(OFFSET('Sanitation Data'!$D$30,0,10*ROW('Sanitation Data'!D162))="","",OFFSET('Sanitation Data'!$D$30,0,10*ROW('Sanitation Data'!D162)))</f>
        <v/>
      </c>
      <c r="CN168" s="400" t="str">
        <f ca="1">+IF(OFFSET('Sanitation Data'!$D$31,0,10*ROW('Sanitation Data'!D162))="","",OFFSET('Sanitation Data'!$D$31,0,10*ROW('Sanitation Data'!D162)))</f>
        <v/>
      </c>
      <c r="CO168" s="400" t="str">
        <f ca="1">+IF(OFFSET('Sanitation Data'!$D$32,0,10*ROW('Sanitation Data'!D162))="","",OFFSET('Sanitation Data'!$D$32,0,10*ROW('Sanitation Data'!D162)))</f>
        <v/>
      </c>
      <c r="CP168" s="400" t="str">
        <f ca="1">+IF(OFFSET('Sanitation Data'!$E$28,0,10*ROW('Sanitation Data'!E162))="","",OFFSET('Sanitation Data'!$E$28,0,10*ROW('Sanitation Data'!E162)))</f>
        <v/>
      </c>
      <c r="CQ168" s="400" t="str">
        <f ca="1">+IF(OFFSET('Sanitation Data'!$E$29,0,10*ROW('Sanitation Data'!E162))="","",OFFSET('Sanitation Data'!$E$29,0,10*ROW('Sanitation Data'!E162)))</f>
        <v/>
      </c>
      <c r="CR168" s="400" t="str">
        <f ca="1">+IF(OFFSET('Sanitation Data'!$E$30,0,10*ROW('Sanitation Data'!E162))="","",OFFSET('Sanitation Data'!$E$30,0,10*ROW('Sanitation Data'!E162)))</f>
        <v/>
      </c>
      <c r="CS168" s="400" t="str">
        <f ca="1">+IF(OFFSET('Sanitation Data'!$E$31,0,10*ROW('Sanitation Data'!E162))="","",OFFSET('Sanitation Data'!$E$31,0,10*ROW('Sanitation Data'!E162)))</f>
        <v/>
      </c>
      <c r="CT168" s="400" t="str">
        <f ca="1">+IF(OFFSET('Sanitation Data'!$E$32,0,10*ROW('Sanitation Data'!E162))="","",OFFSET('Sanitation Data'!$E$32,0,10*ROW('Sanitation Data'!E162)))</f>
        <v/>
      </c>
      <c r="CU168" s="400" t="str">
        <f ca="1">+IF(OFFSET('Sanitation Data'!$F$28,0,10*ROW('Sanitation Data'!F162))="","",OFFSET('Sanitation Data'!$F$28,0,10*ROW('Sanitation Data'!F162)))</f>
        <v/>
      </c>
      <c r="CV168" s="400" t="str">
        <f ca="1">+IF(OFFSET('Sanitation Data'!$F$29,0,10*ROW('Sanitation Data'!F162))="","",OFFSET('Sanitation Data'!$F$29,0,10*ROW('Sanitation Data'!F162)))</f>
        <v/>
      </c>
      <c r="CW168" s="400" t="str">
        <f ca="1">+IF(OFFSET('Sanitation Data'!$F$30,0,10*ROW('Sanitation Data'!F162))="","",OFFSET('Sanitation Data'!$F$30,0,10*ROW('Sanitation Data'!F162)))</f>
        <v/>
      </c>
      <c r="CX168" s="400" t="str">
        <f ca="1">+IF(OFFSET('Sanitation Data'!$F$31,0,10*ROW('Sanitation Data'!F162))="","",OFFSET('Sanitation Data'!$F$31,0,10*ROW('Sanitation Data'!F162)))</f>
        <v/>
      </c>
      <c r="CY168" s="400" t="str">
        <f ca="1">+IF(OFFSET('Sanitation Data'!$F$32,0,10*ROW('Sanitation Data'!F162))="","",OFFSET('Sanitation Data'!$F$32,0,10*ROW('Sanitation Data'!F162)))</f>
        <v/>
      </c>
      <c r="CZ168" s="400" t="str">
        <f ca="1">+IF(OFFSET('Sanitation Data'!$G$28,0,10*ROW('Sanitation Data'!G162))="","",OFFSET('Sanitation Data'!$G$28,0,10*ROW('Sanitation Data'!G162)))</f>
        <v/>
      </c>
      <c r="DA168" s="400" t="str">
        <f ca="1">+IF(OFFSET('Sanitation Data'!$G$29,0,10*ROW('Sanitation Data'!G162))="","",OFFSET('Sanitation Data'!$G$29,0,10*ROW('Sanitation Data'!G162)))</f>
        <v/>
      </c>
      <c r="DB168" s="400" t="str">
        <f ca="1">+IF(OFFSET('Sanitation Data'!$G$30,0,10*ROW('Sanitation Data'!G162))="","",OFFSET('Sanitation Data'!$G$30,0,10*ROW('Sanitation Data'!G162)))</f>
        <v/>
      </c>
      <c r="DC168" s="400" t="str">
        <f ca="1">+IF(OFFSET('Sanitation Data'!$G$31,0,10*ROW('Sanitation Data'!G162))="","",OFFSET('Sanitation Data'!$G$31,0,10*ROW('Sanitation Data'!G162)))</f>
        <v/>
      </c>
      <c r="DD168" s="400" t="str">
        <f ca="1">+IF(OFFSET('Sanitation Data'!$G$32,0,10*ROW('Sanitation Data'!G162))="","",OFFSET('Sanitation Data'!$G$32,0,10*ROW('Sanitation Data'!G162)))</f>
        <v/>
      </c>
      <c r="DE168" s="400" t="str">
        <f ca="1">+IF(OFFSET('Sanitation Data'!$H$28,0,10*ROW('Sanitation Data'!H162))="","",OFFSET('Sanitation Data'!$H$28,0,10*ROW('Sanitation Data'!H162)))</f>
        <v/>
      </c>
      <c r="DF168" s="400" t="str">
        <f ca="1">+IF(OFFSET('Sanitation Data'!$H$29,0,10*ROW('Sanitation Data'!H162))="","",OFFSET('Sanitation Data'!$H$29,0,10*ROW('Sanitation Data'!H162)))</f>
        <v/>
      </c>
      <c r="DG168" s="400" t="str">
        <f ca="1">+IF(OFFSET('Sanitation Data'!$H$30,0,10*ROW('Sanitation Data'!H162))="","",OFFSET('Sanitation Data'!$H$30,0,10*ROW('Sanitation Data'!H162)))</f>
        <v/>
      </c>
      <c r="DH168" s="400" t="str">
        <f ca="1">+IF(OFFSET('Sanitation Data'!$H$31,0,10*ROW('Sanitation Data'!H162))="","",OFFSET('Sanitation Data'!$H$31,0,10*ROW('Sanitation Data'!H162)))</f>
        <v/>
      </c>
      <c r="DI168" s="400" t="str">
        <f ca="1">+IF(OFFSET('Sanitation Data'!$H$32,0,10*ROW('Sanitation Data'!H162))="","",OFFSET('Sanitation Data'!$H$32,0,10*ROW('Sanitation Data'!H162)))</f>
        <v/>
      </c>
      <c r="DJ168" s="400" t="str">
        <f ca="1">+IF(OFFSET('Sanitation Data'!$I$28,0,10*ROW('Sanitation Data'!I162))="","",OFFSET('Sanitation Data'!$I$28,0,10*ROW('Sanitation Data'!I162)))</f>
        <v/>
      </c>
      <c r="DK168" s="400" t="str">
        <f ca="1">+IF(OFFSET('Sanitation Data'!$I$29,0,10*ROW('Sanitation Data'!I162))="","",OFFSET('Sanitation Data'!$I$29,0,10*ROW('Sanitation Data'!I162)))</f>
        <v/>
      </c>
      <c r="DL168" s="400" t="str">
        <f ca="1">+IF(OFFSET('Sanitation Data'!$I$30,0,10*ROW('Sanitation Data'!I162))="","",OFFSET('Sanitation Data'!$I$30,0,10*ROW('Sanitation Data'!I162)))</f>
        <v/>
      </c>
      <c r="DM168" s="400" t="str">
        <f ca="1">+IF(OFFSET('Sanitation Data'!$I$31,0,10*ROW('Sanitation Data'!I162))="","",OFFSET('Sanitation Data'!$I$31,0,10*ROW('Sanitation Data'!I162)))</f>
        <v/>
      </c>
      <c r="DN168" s="400" t="str">
        <f ca="1">+IF(OFFSET('Sanitation Data'!$I$32,0,10*ROW('Sanitation Data'!I162))="","",OFFSET('Sanitation Data'!$I$32,0,10*ROW('Sanitation Data'!I162)))</f>
        <v/>
      </c>
      <c r="DO168" s="400" t="str">
        <f ca="1">+IF(OFFSET('Hygiene Data'!$D$11,0,10*ROW('Hygiene Data'!D162))="","",OFFSET('Hygiene Data'!$D$11,0,10*ROW('Hygiene Data'!D162)))</f>
        <v/>
      </c>
      <c r="DP168" s="400" t="str">
        <f ca="1">+IF(OFFSET('Hygiene Data'!$D$12,0,10*ROW('Hygiene Data'!D162))="","",OFFSET('Hygiene Data'!$D$12,0,10*ROW('Hygiene Data'!D162)))</f>
        <v/>
      </c>
      <c r="DQ168" s="400" t="str">
        <f ca="1">+IF(OFFSET('Hygiene Data'!$D$13,0,10*ROW('Hygiene Data'!D162))="","",OFFSET('Hygiene Data'!$D$13,0,10*ROW('Hygiene Data'!D162)))</f>
        <v/>
      </c>
      <c r="DR168" s="400" t="str">
        <f ca="1">+IF(OFFSET('Hygiene Data'!$E$11,0,10*ROW('Hygiene Data'!E162))="","",OFFSET('Hygiene Data'!$E$11,0,10*ROW('Hygiene Data'!E162)))</f>
        <v/>
      </c>
      <c r="DS168" s="400" t="str">
        <f ca="1">+IF(OFFSET('Hygiene Data'!$E$12,0,10*ROW('Hygiene Data'!E162))="","",OFFSET('Hygiene Data'!$E$12,0,10*ROW('Hygiene Data'!E162)))</f>
        <v/>
      </c>
      <c r="DT168" s="400" t="str">
        <f ca="1">+IF(OFFSET('Hygiene Data'!$E$13,0,10*ROW('Hygiene Data'!E162))="","",OFFSET('Hygiene Data'!$E$13,0,10*ROW('Hygiene Data'!E162)))</f>
        <v/>
      </c>
      <c r="DU168" s="400" t="str">
        <f ca="1">+IF(OFFSET('Hygiene Data'!$F$11,0,10*ROW('Hygiene Data'!F162))="","",OFFSET('Hygiene Data'!$F$11,0,10*ROW('Hygiene Data'!F162)))</f>
        <v/>
      </c>
      <c r="DV168" s="400" t="str">
        <f ca="1">+IF(OFFSET('Hygiene Data'!$F$12,0,10*ROW('Hygiene Data'!F162))="","",OFFSET('Hygiene Data'!$F$12,0,10*ROW('Hygiene Data'!F162)))</f>
        <v/>
      </c>
      <c r="DW168" s="400" t="str">
        <f ca="1">+IF(OFFSET('Hygiene Data'!$F$13,0,10*ROW('Hygiene Data'!F162))="","",OFFSET('Hygiene Data'!$F$13,0,10*ROW('Hygiene Data'!F162)))</f>
        <v/>
      </c>
      <c r="DX168" s="400" t="str">
        <f ca="1">+IF(OFFSET('Hygiene Data'!$G$11,0,10*ROW('Hygiene Data'!G162))="","",OFFSET('Hygiene Data'!$G$11,0,10*ROW('Hygiene Data'!G162)))</f>
        <v/>
      </c>
      <c r="DY168" s="400" t="str">
        <f ca="1">+IF(OFFSET('Hygiene Data'!$G$12,0,10*ROW('Hygiene Data'!G162))="","",OFFSET('Hygiene Data'!$G$12,0,10*ROW('Hygiene Data'!G162)))</f>
        <v/>
      </c>
      <c r="DZ168" s="400" t="str">
        <f ca="1">+IF(OFFSET('Hygiene Data'!$G$13,0,10*ROW('Hygiene Data'!G162))="","",OFFSET('Hygiene Data'!$G$13,0,10*ROW('Hygiene Data'!G162)))</f>
        <v/>
      </c>
      <c r="EA168" s="400" t="str">
        <f ca="1">+IF(OFFSET('Hygiene Data'!$H$11,0,10*ROW('Hygiene Data'!H162))="","",OFFSET('Hygiene Data'!$H$11,0,10*ROW('Hygiene Data'!H162)))</f>
        <v/>
      </c>
      <c r="EB168" s="400" t="str">
        <f ca="1">+IF(OFFSET('Hygiene Data'!$H$12,0,10*ROW('Hygiene Data'!H162))="","",OFFSET('Hygiene Data'!$H$12,0,10*ROW('Hygiene Data'!H162)))</f>
        <v/>
      </c>
      <c r="EC168" s="400" t="str">
        <f ca="1">+IF(OFFSET('Hygiene Data'!$H$13,0,10*ROW('Hygiene Data'!H162))="","",OFFSET('Hygiene Data'!$H$13,0,10*ROW('Hygiene Data'!H162)))</f>
        <v/>
      </c>
      <c r="ED168" s="400" t="str">
        <f ca="1">+IF(OFFSET('Hygiene Data'!$I$11,0,10*ROW('Hygiene Data'!I162))="","",OFFSET('Hygiene Data'!$I$11,0,10*ROW('Hygiene Data'!I162)))</f>
        <v/>
      </c>
      <c r="EE168" s="400" t="str">
        <f ca="1">+IF(OFFSET('Hygiene Data'!$I$12,0,10*ROW('Hygiene Data'!I162))="","",OFFSET('Hygiene Data'!$I$12,0,10*ROW('Hygiene Data'!I162)))</f>
        <v/>
      </c>
      <c r="EF168" s="400" t="str">
        <f ca="1">+IF(OFFSET('Hygiene Data'!$I$13,0,10*ROW('Hygiene Data'!I162))="","",OFFSET('Hygiene Data'!$I$13,0,10*ROW('Hygiene Data'!I162)))</f>
        <v/>
      </c>
    </row>
    <row r="169" spans="1:136" x14ac:dyDescent="0.25">
      <c r="A169" s="509" t="str">
        <f ca="1">+IF(OFFSET('Water Data'!$B$2,0,10*ROW('Water Data'!E163))="","",OFFSET('Water Data'!$B$2,0,10*ROW('Water Data'!E163)))</f>
        <v/>
      </c>
      <c r="B169" s="50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36" t="str">
        <f t="shared" ca="1" si="2"/>
        <v/>
      </c>
      <c r="D169" s="53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3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3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3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3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3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3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3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3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3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3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3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3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3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3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3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3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3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3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3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3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3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3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3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3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3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3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3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3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3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3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3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3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3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3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3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3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3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3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3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3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3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3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3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3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3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3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3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3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1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3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3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3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3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3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3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3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3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3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3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3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3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3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3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3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3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400" t="str">
        <f ca="1">+IF(OFFSET('Water Data'!$D$27,0,10*ROW('Water Data'!D163))="","",OFFSET('Water Data'!$D$27,0,10*ROW('Water Data'!D163)))</f>
        <v/>
      </c>
      <c r="BT169" s="400" t="str">
        <f ca="1">+IF(OFFSET('Water Data'!$D$28,0,10*ROW('Water Data'!D163))="","",OFFSET('Water Data'!$D$28,0,10*ROW('Water Data'!D163)))</f>
        <v/>
      </c>
      <c r="BU169" s="400" t="str">
        <f ca="1">+IF(OFFSET('Water Data'!$D$29,0,10*ROW('Water Data'!D163))="","",OFFSET('Water Data'!$D$29,0,10*ROW('Water Data'!D163)))</f>
        <v/>
      </c>
      <c r="BV169" s="400" t="str">
        <f ca="1">+IF(OFFSET('Water Data'!$E$27,0,10*ROW('Water Data'!E163))="","",OFFSET('Water Data'!$E$27,0,10*ROW('Water Data'!E163)))</f>
        <v/>
      </c>
      <c r="BW169" s="400" t="str">
        <f ca="1">+IF(OFFSET('Water Data'!$E$28,0,10*ROW('Water Data'!E163))="","",OFFSET('Water Data'!$E$28,0,10*ROW('Water Data'!E163)))</f>
        <v/>
      </c>
      <c r="BX169" s="400" t="str">
        <f ca="1">+IF(OFFSET('Water Data'!$E$29,0,10*ROW('Water Data'!E163))="","",OFFSET('Water Data'!$E$29,0,10*ROW('Water Data'!E163)))</f>
        <v/>
      </c>
      <c r="BY169" s="400" t="str">
        <f ca="1">+IF(OFFSET('Water Data'!$F$27,0,10*ROW('Water Data'!F163))="","",OFFSET('Water Data'!$F$27,0,10*ROW('Water Data'!F163)))</f>
        <v/>
      </c>
      <c r="BZ169" s="400" t="str">
        <f ca="1">+IF(OFFSET('Water Data'!$F$28,0,10*ROW('Water Data'!F163))="","",OFFSET('Water Data'!$F$28,0,10*ROW('Water Data'!F163)))</f>
        <v/>
      </c>
      <c r="CA169" s="400" t="str">
        <f ca="1">+IF(OFFSET('Water Data'!$F$29,0,10*ROW('Water Data'!F163))="","",OFFSET('Water Data'!$F$29,0,10*ROW('Water Data'!F163)))</f>
        <v/>
      </c>
      <c r="CB169" s="400" t="str">
        <f ca="1">+IF(OFFSET('Water Data'!$G$27,0,10*ROW('Water Data'!G163))="","",OFFSET('Water Data'!$G$27,0,10*ROW('Water Data'!G163)))</f>
        <v/>
      </c>
      <c r="CC169" s="400" t="str">
        <f ca="1">+IF(OFFSET('Water Data'!$G$28,0,10*ROW('Water Data'!G163))="","",OFFSET('Water Data'!$G$28,0,10*ROW('Water Data'!G163)))</f>
        <v/>
      </c>
      <c r="CD169" s="400" t="str">
        <f ca="1">+IF(OFFSET('Water Data'!$G$29,0,10*ROW('Water Data'!G163))="","",OFFSET('Water Data'!$G$29,0,10*ROW('Water Data'!G163)))</f>
        <v/>
      </c>
      <c r="CE169" s="400" t="str">
        <f ca="1">+IF(OFFSET('Water Data'!$H$27,0,10*ROW('Water Data'!H163))="","",OFFSET('Water Data'!$H$27,0,10*ROW('Water Data'!H163)))</f>
        <v/>
      </c>
      <c r="CF169" s="400" t="str">
        <f ca="1">+IF(OFFSET('Water Data'!$H$28,0,10*ROW('Water Data'!H163))="","",OFFSET('Water Data'!$H$28,0,10*ROW('Water Data'!H163)))</f>
        <v/>
      </c>
      <c r="CG169" s="400" t="str">
        <f ca="1">+IF(OFFSET('Water Data'!$H$29,0,10*ROW('Water Data'!H163))="","",OFFSET('Water Data'!$H$29,0,10*ROW('Water Data'!H163)))</f>
        <v/>
      </c>
      <c r="CH169" s="400" t="str">
        <f ca="1">+IF(OFFSET('Water Data'!$I$27,0,10*ROW('Water Data'!I163))="","",OFFSET('Water Data'!$I$27,0,10*ROW('Water Data'!I163)))</f>
        <v/>
      </c>
      <c r="CI169" s="400" t="str">
        <f ca="1">+IF(OFFSET('Water Data'!$I$28,0,10*ROW('Water Data'!I163))="","",OFFSET('Water Data'!$I$28,0,10*ROW('Water Data'!I163)))</f>
        <v/>
      </c>
      <c r="CJ169" s="400" t="str">
        <f ca="1">+IF(OFFSET('Water Data'!$I$29,0,10*ROW('Water Data'!I163))="","",OFFSET('Water Data'!$I$29,0,10*ROW('Water Data'!I163)))</f>
        <v/>
      </c>
      <c r="CK169" s="400" t="str">
        <f ca="1">+IF(OFFSET('Sanitation Data'!$D$28,0,10*ROW('Sanitation Data'!D163))="","",OFFSET('Sanitation Data'!$D$28,0,10*ROW('Sanitation Data'!D163)))</f>
        <v/>
      </c>
      <c r="CL169" s="400" t="str">
        <f ca="1">+IF(OFFSET('Sanitation Data'!$D$29,0,10*ROW('Sanitation Data'!D163))="","",OFFSET('Sanitation Data'!$D$29,0,10*ROW('Sanitation Data'!D163)))</f>
        <v/>
      </c>
      <c r="CM169" s="400" t="str">
        <f ca="1">+IF(OFFSET('Sanitation Data'!$D$30,0,10*ROW('Sanitation Data'!D163))="","",OFFSET('Sanitation Data'!$D$30,0,10*ROW('Sanitation Data'!D163)))</f>
        <v/>
      </c>
      <c r="CN169" s="400" t="str">
        <f ca="1">+IF(OFFSET('Sanitation Data'!$D$31,0,10*ROW('Sanitation Data'!D163))="","",OFFSET('Sanitation Data'!$D$31,0,10*ROW('Sanitation Data'!D163)))</f>
        <v/>
      </c>
      <c r="CO169" s="400" t="str">
        <f ca="1">+IF(OFFSET('Sanitation Data'!$D$32,0,10*ROW('Sanitation Data'!D163))="","",OFFSET('Sanitation Data'!$D$32,0,10*ROW('Sanitation Data'!D163)))</f>
        <v/>
      </c>
      <c r="CP169" s="400" t="str">
        <f ca="1">+IF(OFFSET('Sanitation Data'!$E$28,0,10*ROW('Sanitation Data'!E163))="","",OFFSET('Sanitation Data'!$E$28,0,10*ROW('Sanitation Data'!E163)))</f>
        <v/>
      </c>
      <c r="CQ169" s="400" t="str">
        <f ca="1">+IF(OFFSET('Sanitation Data'!$E$29,0,10*ROW('Sanitation Data'!E163))="","",OFFSET('Sanitation Data'!$E$29,0,10*ROW('Sanitation Data'!E163)))</f>
        <v/>
      </c>
      <c r="CR169" s="400" t="str">
        <f ca="1">+IF(OFFSET('Sanitation Data'!$E$30,0,10*ROW('Sanitation Data'!E163))="","",OFFSET('Sanitation Data'!$E$30,0,10*ROW('Sanitation Data'!E163)))</f>
        <v/>
      </c>
      <c r="CS169" s="400" t="str">
        <f ca="1">+IF(OFFSET('Sanitation Data'!$E$31,0,10*ROW('Sanitation Data'!E163))="","",OFFSET('Sanitation Data'!$E$31,0,10*ROW('Sanitation Data'!E163)))</f>
        <v/>
      </c>
      <c r="CT169" s="400" t="str">
        <f ca="1">+IF(OFFSET('Sanitation Data'!$E$32,0,10*ROW('Sanitation Data'!E163))="","",OFFSET('Sanitation Data'!$E$32,0,10*ROW('Sanitation Data'!E163)))</f>
        <v/>
      </c>
      <c r="CU169" s="400" t="str">
        <f ca="1">+IF(OFFSET('Sanitation Data'!$F$28,0,10*ROW('Sanitation Data'!F163))="","",OFFSET('Sanitation Data'!$F$28,0,10*ROW('Sanitation Data'!F163)))</f>
        <v/>
      </c>
      <c r="CV169" s="400" t="str">
        <f ca="1">+IF(OFFSET('Sanitation Data'!$F$29,0,10*ROW('Sanitation Data'!F163))="","",OFFSET('Sanitation Data'!$F$29,0,10*ROW('Sanitation Data'!F163)))</f>
        <v/>
      </c>
      <c r="CW169" s="400" t="str">
        <f ca="1">+IF(OFFSET('Sanitation Data'!$F$30,0,10*ROW('Sanitation Data'!F163))="","",OFFSET('Sanitation Data'!$F$30,0,10*ROW('Sanitation Data'!F163)))</f>
        <v/>
      </c>
      <c r="CX169" s="400" t="str">
        <f ca="1">+IF(OFFSET('Sanitation Data'!$F$31,0,10*ROW('Sanitation Data'!F163))="","",OFFSET('Sanitation Data'!$F$31,0,10*ROW('Sanitation Data'!F163)))</f>
        <v/>
      </c>
      <c r="CY169" s="400" t="str">
        <f ca="1">+IF(OFFSET('Sanitation Data'!$F$32,0,10*ROW('Sanitation Data'!F163))="","",OFFSET('Sanitation Data'!$F$32,0,10*ROW('Sanitation Data'!F163)))</f>
        <v/>
      </c>
      <c r="CZ169" s="400" t="str">
        <f ca="1">+IF(OFFSET('Sanitation Data'!$G$28,0,10*ROW('Sanitation Data'!G163))="","",OFFSET('Sanitation Data'!$G$28,0,10*ROW('Sanitation Data'!G163)))</f>
        <v/>
      </c>
      <c r="DA169" s="400" t="str">
        <f ca="1">+IF(OFFSET('Sanitation Data'!$G$29,0,10*ROW('Sanitation Data'!G163))="","",OFFSET('Sanitation Data'!$G$29,0,10*ROW('Sanitation Data'!G163)))</f>
        <v/>
      </c>
      <c r="DB169" s="400" t="str">
        <f ca="1">+IF(OFFSET('Sanitation Data'!$G$30,0,10*ROW('Sanitation Data'!G163))="","",OFFSET('Sanitation Data'!$G$30,0,10*ROW('Sanitation Data'!G163)))</f>
        <v/>
      </c>
      <c r="DC169" s="400" t="str">
        <f ca="1">+IF(OFFSET('Sanitation Data'!$G$31,0,10*ROW('Sanitation Data'!G163))="","",OFFSET('Sanitation Data'!$G$31,0,10*ROW('Sanitation Data'!G163)))</f>
        <v/>
      </c>
      <c r="DD169" s="400" t="str">
        <f ca="1">+IF(OFFSET('Sanitation Data'!$G$32,0,10*ROW('Sanitation Data'!G163))="","",OFFSET('Sanitation Data'!$G$32,0,10*ROW('Sanitation Data'!G163)))</f>
        <v/>
      </c>
      <c r="DE169" s="400" t="str">
        <f ca="1">+IF(OFFSET('Sanitation Data'!$H$28,0,10*ROW('Sanitation Data'!H163))="","",OFFSET('Sanitation Data'!$H$28,0,10*ROW('Sanitation Data'!H163)))</f>
        <v/>
      </c>
      <c r="DF169" s="400" t="str">
        <f ca="1">+IF(OFFSET('Sanitation Data'!$H$29,0,10*ROW('Sanitation Data'!H163))="","",OFFSET('Sanitation Data'!$H$29,0,10*ROW('Sanitation Data'!H163)))</f>
        <v/>
      </c>
      <c r="DG169" s="400" t="str">
        <f ca="1">+IF(OFFSET('Sanitation Data'!$H$30,0,10*ROW('Sanitation Data'!H163))="","",OFFSET('Sanitation Data'!$H$30,0,10*ROW('Sanitation Data'!H163)))</f>
        <v/>
      </c>
      <c r="DH169" s="400" t="str">
        <f ca="1">+IF(OFFSET('Sanitation Data'!$H$31,0,10*ROW('Sanitation Data'!H163))="","",OFFSET('Sanitation Data'!$H$31,0,10*ROW('Sanitation Data'!H163)))</f>
        <v/>
      </c>
      <c r="DI169" s="400" t="str">
        <f ca="1">+IF(OFFSET('Sanitation Data'!$H$32,0,10*ROW('Sanitation Data'!H163))="","",OFFSET('Sanitation Data'!$H$32,0,10*ROW('Sanitation Data'!H163)))</f>
        <v/>
      </c>
      <c r="DJ169" s="400" t="str">
        <f ca="1">+IF(OFFSET('Sanitation Data'!$I$28,0,10*ROW('Sanitation Data'!I163))="","",OFFSET('Sanitation Data'!$I$28,0,10*ROW('Sanitation Data'!I163)))</f>
        <v/>
      </c>
      <c r="DK169" s="400" t="str">
        <f ca="1">+IF(OFFSET('Sanitation Data'!$I$29,0,10*ROW('Sanitation Data'!I163))="","",OFFSET('Sanitation Data'!$I$29,0,10*ROW('Sanitation Data'!I163)))</f>
        <v/>
      </c>
      <c r="DL169" s="400" t="str">
        <f ca="1">+IF(OFFSET('Sanitation Data'!$I$30,0,10*ROW('Sanitation Data'!I163))="","",OFFSET('Sanitation Data'!$I$30,0,10*ROW('Sanitation Data'!I163)))</f>
        <v/>
      </c>
      <c r="DM169" s="400" t="str">
        <f ca="1">+IF(OFFSET('Sanitation Data'!$I$31,0,10*ROW('Sanitation Data'!I163))="","",OFFSET('Sanitation Data'!$I$31,0,10*ROW('Sanitation Data'!I163)))</f>
        <v/>
      </c>
      <c r="DN169" s="400" t="str">
        <f ca="1">+IF(OFFSET('Sanitation Data'!$I$32,0,10*ROW('Sanitation Data'!I163))="","",OFFSET('Sanitation Data'!$I$32,0,10*ROW('Sanitation Data'!I163)))</f>
        <v/>
      </c>
      <c r="DO169" s="400" t="str">
        <f ca="1">+IF(OFFSET('Hygiene Data'!$D$11,0,10*ROW('Hygiene Data'!D163))="","",OFFSET('Hygiene Data'!$D$11,0,10*ROW('Hygiene Data'!D163)))</f>
        <v/>
      </c>
      <c r="DP169" s="400" t="str">
        <f ca="1">+IF(OFFSET('Hygiene Data'!$D$12,0,10*ROW('Hygiene Data'!D163))="","",OFFSET('Hygiene Data'!$D$12,0,10*ROW('Hygiene Data'!D163)))</f>
        <v/>
      </c>
      <c r="DQ169" s="400" t="str">
        <f ca="1">+IF(OFFSET('Hygiene Data'!$D$13,0,10*ROW('Hygiene Data'!D163))="","",OFFSET('Hygiene Data'!$D$13,0,10*ROW('Hygiene Data'!D163)))</f>
        <v/>
      </c>
      <c r="DR169" s="400" t="str">
        <f ca="1">+IF(OFFSET('Hygiene Data'!$E$11,0,10*ROW('Hygiene Data'!E163))="","",OFFSET('Hygiene Data'!$E$11,0,10*ROW('Hygiene Data'!E163)))</f>
        <v/>
      </c>
      <c r="DS169" s="400" t="str">
        <f ca="1">+IF(OFFSET('Hygiene Data'!$E$12,0,10*ROW('Hygiene Data'!E163))="","",OFFSET('Hygiene Data'!$E$12,0,10*ROW('Hygiene Data'!E163)))</f>
        <v/>
      </c>
      <c r="DT169" s="400" t="str">
        <f ca="1">+IF(OFFSET('Hygiene Data'!$E$13,0,10*ROW('Hygiene Data'!E163))="","",OFFSET('Hygiene Data'!$E$13,0,10*ROW('Hygiene Data'!E163)))</f>
        <v/>
      </c>
      <c r="DU169" s="400" t="str">
        <f ca="1">+IF(OFFSET('Hygiene Data'!$F$11,0,10*ROW('Hygiene Data'!F163))="","",OFFSET('Hygiene Data'!$F$11,0,10*ROW('Hygiene Data'!F163)))</f>
        <v/>
      </c>
      <c r="DV169" s="400" t="str">
        <f ca="1">+IF(OFFSET('Hygiene Data'!$F$12,0,10*ROW('Hygiene Data'!F163))="","",OFFSET('Hygiene Data'!$F$12,0,10*ROW('Hygiene Data'!F163)))</f>
        <v/>
      </c>
      <c r="DW169" s="400" t="str">
        <f ca="1">+IF(OFFSET('Hygiene Data'!$F$13,0,10*ROW('Hygiene Data'!F163))="","",OFFSET('Hygiene Data'!$F$13,0,10*ROW('Hygiene Data'!F163)))</f>
        <v/>
      </c>
      <c r="DX169" s="400" t="str">
        <f ca="1">+IF(OFFSET('Hygiene Data'!$G$11,0,10*ROW('Hygiene Data'!G163))="","",OFFSET('Hygiene Data'!$G$11,0,10*ROW('Hygiene Data'!G163)))</f>
        <v/>
      </c>
      <c r="DY169" s="400" t="str">
        <f ca="1">+IF(OFFSET('Hygiene Data'!$G$12,0,10*ROW('Hygiene Data'!G163))="","",OFFSET('Hygiene Data'!$G$12,0,10*ROW('Hygiene Data'!G163)))</f>
        <v/>
      </c>
      <c r="DZ169" s="400" t="str">
        <f ca="1">+IF(OFFSET('Hygiene Data'!$G$13,0,10*ROW('Hygiene Data'!G163))="","",OFFSET('Hygiene Data'!$G$13,0,10*ROW('Hygiene Data'!G163)))</f>
        <v/>
      </c>
      <c r="EA169" s="400" t="str">
        <f ca="1">+IF(OFFSET('Hygiene Data'!$H$11,0,10*ROW('Hygiene Data'!H163))="","",OFFSET('Hygiene Data'!$H$11,0,10*ROW('Hygiene Data'!H163)))</f>
        <v/>
      </c>
      <c r="EB169" s="400" t="str">
        <f ca="1">+IF(OFFSET('Hygiene Data'!$H$12,0,10*ROW('Hygiene Data'!H163))="","",OFFSET('Hygiene Data'!$H$12,0,10*ROW('Hygiene Data'!H163)))</f>
        <v/>
      </c>
      <c r="EC169" s="400" t="str">
        <f ca="1">+IF(OFFSET('Hygiene Data'!$H$13,0,10*ROW('Hygiene Data'!H163))="","",OFFSET('Hygiene Data'!$H$13,0,10*ROW('Hygiene Data'!H163)))</f>
        <v/>
      </c>
      <c r="ED169" s="400" t="str">
        <f ca="1">+IF(OFFSET('Hygiene Data'!$I$11,0,10*ROW('Hygiene Data'!I163))="","",OFFSET('Hygiene Data'!$I$11,0,10*ROW('Hygiene Data'!I163)))</f>
        <v/>
      </c>
      <c r="EE169" s="400" t="str">
        <f ca="1">+IF(OFFSET('Hygiene Data'!$I$12,0,10*ROW('Hygiene Data'!I163))="","",OFFSET('Hygiene Data'!$I$12,0,10*ROW('Hygiene Data'!I163)))</f>
        <v/>
      </c>
      <c r="EF169" s="400" t="str">
        <f ca="1">+IF(OFFSET('Hygiene Data'!$I$13,0,10*ROW('Hygiene Data'!I163))="","",OFFSET('Hygiene Data'!$I$13,0,10*ROW('Hygiene Data'!I163)))</f>
        <v/>
      </c>
    </row>
    <row r="170" spans="1:136" x14ac:dyDescent="0.25">
      <c r="A170" s="509" t="str">
        <f ca="1">+IF(OFFSET('Water Data'!$B$2,0,10*ROW('Water Data'!E164))="","",OFFSET('Water Data'!$B$2,0,10*ROW('Water Data'!E164)))</f>
        <v/>
      </c>
      <c r="B170" s="50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36" t="str">
        <f t="shared" ca="1" si="2"/>
        <v/>
      </c>
      <c r="D170" s="53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3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3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3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3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3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3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3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3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3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3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3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3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3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3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3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3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3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3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3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3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3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3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3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3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3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3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3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3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3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3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3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3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3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3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3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3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3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3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3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3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3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3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3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3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3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3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3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3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1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3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3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3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3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3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3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3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3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3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3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3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3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3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3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3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3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400" t="str">
        <f ca="1">+IF(OFFSET('Water Data'!$D$27,0,10*ROW('Water Data'!D164))="","",OFFSET('Water Data'!$D$27,0,10*ROW('Water Data'!D164)))</f>
        <v/>
      </c>
      <c r="BT170" s="400" t="str">
        <f ca="1">+IF(OFFSET('Water Data'!$D$28,0,10*ROW('Water Data'!D164))="","",OFFSET('Water Data'!$D$28,0,10*ROW('Water Data'!D164)))</f>
        <v/>
      </c>
      <c r="BU170" s="400" t="str">
        <f ca="1">+IF(OFFSET('Water Data'!$D$29,0,10*ROW('Water Data'!D164))="","",OFFSET('Water Data'!$D$29,0,10*ROW('Water Data'!D164)))</f>
        <v/>
      </c>
      <c r="BV170" s="400" t="str">
        <f ca="1">+IF(OFFSET('Water Data'!$E$27,0,10*ROW('Water Data'!E164))="","",OFFSET('Water Data'!$E$27,0,10*ROW('Water Data'!E164)))</f>
        <v/>
      </c>
      <c r="BW170" s="400" t="str">
        <f ca="1">+IF(OFFSET('Water Data'!$E$28,0,10*ROW('Water Data'!E164))="","",OFFSET('Water Data'!$E$28,0,10*ROW('Water Data'!E164)))</f>
        <v/>
      </c>
      <c r="BX170" s="400" t="str">
        <f ca="1">+IF(OFFSET('Water Data'!$E$29,0,10*ROW('Water Data'!E164))="","",OFFSET('Water Data'!$E$29,0,10*ROW('Water Data'!E164)))</f>
        <v/>
      </c>
      <c r="BY170" s="400" t="str">
        <f ca="1">+IF(OFFSET('Water Data'!$F$27,0,10*ROW('Water Data'!F164))="","",OFFSET('Water Data'!$F$27,0,10*ROW('Water Data'!F164)))</f>
        <v/>
      </c>
      <c r="BZ170" s="400" t="str">
        <f ca="1">+IF(OFFSET('Water Data'!$F$28,0,10*ROW('Water Data'!F164))="","",OFFSET('Water Data'!$F$28,0,10*ROW('Water Data'!F164)))</f>
        <v/>
      </c>
      <c r="CA170" s="400" t="str">
        <f ca="1">+IF(OFFSET('Water Data'!$F$29,0,10*ROW('Water Data'!F164))="","",OFFSET('Water Data'!$F$29,0,10*ROW('Water Data'!F164)))</f>
        <v/>
      </c>
      <c r="CB170" s="400" t="str">
        <f ca="1">+IF(OFFSET('Water Data'!$G$27,0,10*ROW('Water Data'!G164))="","",OFFSET('Water Data'!$G$27,0,10*ROW('Water Data'!G164)))</f>
        <v/>
      </c>
      <c r="CC170" s="400" t="str">
        <f ca="1">+IF(OFFSET('Water Data'!$G$28,0,10*ROW('Water Data'!G164))="","",OFFSET('Water Data'!$G$28,0,10*ROW('Water Data'!G164)))</f>
        <v/>
      </c>
      <c r="CD170" s="400" t="str">
        <f ca="1">+IF(OFFSET('Water Data'!$G$29,0,10*ROW('Water Data'!G164))="","",OFFSET('Water Data'!$G$29,0,10*ROW('Water Data'!G164)))</f>
        <v/>
      </c>
      <c r="CE170" s="400" t="str">
        <f ca="1">+IF(OFFSET('Water Data'!$H$27,0,10*ROW('Water Data'!H164))="","",OFFSET('Water Data'!$H$27,0,10*ROW('Water Data'!H164)))</f>
        <v/>
      </c>
      <c r="CF170" s="400" t="str">
        <f ca="1">+IF(OFFSET('Water Data'!$H$28,0,10*ROW('Water Data'!H164))="","",OFFSET('Water Data'!$H$28,0,10*ROW('Water Data'!H164)))</f>
        <v/>
      </c>
      <c r="CG170" s="400" t="str">
        <f ca="1">+IF(OFFSET('Water Data'!$H$29,0,10*ROW('Water Data'!H164))="","",OFFSET('Water Data'!$H$29,0,10*ROW('Water Data'!H164)))</f>
        <v/>
      </c>
      <c r="CH170" s="400" t="str">
        <f ca="1">+IF(OFFSET('Water Data'!$I$27,0,10*ROW('Water Data'!I164))="","",OFFSET('Water Data'!$I$27,0,10*ROW('Water Data'!I164)))</f>
        <v/>
      </c>
      <c r="CI170" s="400" t="str">
        <f ca="1">+IF(OFFSET('Water Data'!$I$28,0,10*ROW('Water Data'!I164))="","",OFFSET('Water Data'!$I$28,0,10*ROW('Water Data'!I164)))</f>
        <v/>
      </c>
      <c r="CJ170" s="400" t="str">
        <f ca="1">+IF(OFFSET('Water Data'!$I$29,0,10*ROW('Water Data'!I164))="","",OFFSET('Water Data'!$I$29,0,10*ROW('Water Data'!I164)))</f>
        <v/>
      </c>
      <c r="CK170" s="400" t="str">
        <f ca="1">+IF(OFFSET('Sanitation Data'!$D$28,0,10*ROW('Sanitation Data'!D164))="","",OFFSET('Sanitation Data'!$D$28,0,10*ROW('Sanitation Data'!D164)))</f>
        <v/>
      </c>
      <c r="CL170" s="400" t="str">
        <f ca="1">+IF(OFFSET('Sanitation Data'!$D$29,0,10*ROW('Sanitation Data'!D164))="","",OFFSET('Sanitation Data'!$D$29,0,10*ROW('Sanitation Data'!D164)))</f>
        <v/>
      </c>
      <c r="CM170" s="400" t="str">
        <f ca="1">+IF(OFFSET('Sanitation Data'!$D$30,0,10*ROW('Sanitation Data'!D164))="","",OFFSET('Sanitation Data'!$D$30,0,10*ROW('Sanitation Data'!D164)))</f>
        <v/>
      </c>
      <c r="CN170" s="400" t="str">
        <f ca="1">+IF(OFFSET('Sanitation Data'!$D$31,0,10*ROW('Sanitation Data'!D164))="","",OFFSET('Sanitation Data'!$D$31,0,10*ROW('Sanitation Data'!D164)))</f>
        <v/>
      </c>
      <c r="CO170" s="400" t="str">
        <f ca="1">+IF(OFFSET('Sanitation Data'!$D$32,0,10*ROW('Sanitation Data'!D164))="","",OFFSET('Sanitation Data'!$D$32,0,10*ROW('Sanitation Data'!D164)))</f>
        <v/>
      </c>
      <c r="CP170" s="400" t="str">
        <f ca="1">+IF(OFFSET('Sanitation Data'!$E$28,0,10*ROW('Sanitation Data'!E164))="","",OFFSET('Sanitation Data'!$E$28,0,10*ROW('Sanitation Data'!E164)))</f>
        <v/>
      </c>
      <c r="CQ170" s="400" t="str">
        <f ca="1">+IF(OFFSET('Sanitation Data'!$E$29,0,10*ROW('Sanitation Data'!E164))="","",OFFSET('Sanitation Data'!$E$29,0,10*ROW('Sanitation Data'!E164)))</f>
        <v/>
      </c>
      <c r="CR170" s="400" t="str">
        <f ca="1">+IF(OFFSET('Sanitation Data'!$E$30,0,10*ROW('Sanitation Data'!E164))="","",OFFSET('Sanitation Data'!$E$30,0,10*ROW('Sanitation Data'!E164)))</f>
        <v/>
      </c>
      <c r="CS170" s="400" t="str">
        <f ca="1">+IF(OFFSET('Sanitation Data'!$E$31,0,10*ROW('Sanitation Data'!E164))="","",OFFSET('Sanitation Data'!$E$31,0,10*ROW('Sanitation Data'!E164)))</f>
        <v/>
      </c>
      <c r="CT170" s="400" t="str">
        <f ca="1">+IF(OFFSET('Sanitation Data'!$E$32,0,10*ROW('Sanitation Data'!E164))="","",OFFSET('Sanitation Data'!$E$32,0,10*ROW('Sanitation Data'!E164)))</f>
        <v/>
      </c>
      <c r="CU170" s="400" t="str">
        <f ca="1">+IF(OFFSET('Sanitation Data'!$F$28,0,10*ROW('Sanitation Data'!F164))="","",OFFSET('Sanitation Data'!$F$28,0,10*ROW('Sanitation Data'!F164)))</f>
        <v/>
      </c>
      <c r="CV170" s="400" t="str">
        <f ca="1">+IF(OFFSET('Sanitation Data'!$F$29,0,10*ROW('Sanitation Data'!F164))="","",OFFSET('Sanitation Data'!$F$29,0,10*ROW('Sanitation Data'!F164)))</f>
        <v/>
      </c>
      <c r="CW170" s="400" t="str">
        <f ca="1">+IF(OFFSET('Sanitation Data'!$F$30,0,10*ROW('Sanitation Data'!F164))="","",OFFSET('Sanitation Data'!$F$30,0,10*ROW('Sanitation Data'!F164)))</f>
        <v/>
      </c>
      <c r="CX170" s="400" t="str">
        <f ca="1">+IF(OFFSET('Sanitation Data'!$F$31,0,10*ROW('Sanitation Data'!F164))="","",OFFSET('Sanitation Data'!$F$31,0,10*ROW('Sanitation Data'!F164)))</f>
        <v/>
      </c>
      <c r="CY170" s="400" t="str">
        <f ca="1">+IF(OFFSET('Sanitation Data'!$F$32,0,10*ROW('Sanitation Data'!F164))="","",OFFSET('Sanitation Data'!$F$32,0,10*ROW('Sanitation Data'!F164)))</f>
        <v/>
      </c>
      <c r="CZ170" s="400" t="str">
        <f ca="1">+IF(OFFSET('Sanitation Data'!$G$28,0,10*ROW('Sanitation Data'!G164))="","",OFFSET('Sanitation Data'!$G$28,0,10*ROW('Sanitation Data'!G164)))</f>
        <v/>
      </c>
      <c r="DA170" s="400" t="str">
        <f ca="1">+IF(OFFSET('Sanitation Data'!$G$29,0,10*ROW('Sanitation Data'!G164))="","",OFFSET('Sanitation Data'!$G$29,0,10*ROW('Sanitation Data'!G164)))</f>
        <v/>
      </c>
      <c r="DB170" s="400" t="str">
        <f ca="1">+IF(OFFSET('Sanitation Data'!$G$30,0,10*ROW('Sanitation Data'!G164))="","",OFFSET('Sanitation Data'!$G$30,0,10*ROW('Sanitation Data'!G164)))</f>
        <v/>
      </c>
      <c r="DC170" s="400" t="str">
        <f ca="1">+IF(OFFSET('Sanitation Data'!$G$31,0,10*ROW('Sanitation Data'!G164))="","",OFFSET('Sanitation Data'!$G$31,0,10*ROW('Sanitation Data'!G164)))</f>
        <v/>
      </c>
      <c r="DD170" s="400" t="str">
        <f ca="1">+IF(OFFSET('Sanitation Data'!$G$32,0,10*ROW('Sanitation Data'!G164))="","",OFFSET('Sanitation Data'!$G$32,0,10*ROW('Sanitation Data'!G164)))</f>
        <v/>
      </c>
      <c r="DE170" s="400" t="str">
        <f ca="1">+IF(OFFSET('Sanitation Data'!$H$28,0,10*ROW('Sanitation Data'!H164))="","",OFFSET('Sanitation Data'!$H$28,0,10*ROW('Sanitation Data'!H164)))</f>
        <v/>
      </c>
      <c r="DF170" s="400" t="str">
        <f ca="1">+IF(OFFSET('Sanitation Data'!$H$29,0,10*ROW('Sanitation Data'!H164))="","",OFFSET('Sanitation Data'!$H$29,0,10*ROW('Sanitation Data'!H164)))</f>
        <v/>
      </c>
      <c r="DG170" s="400" t="str">
        <f ca="1">+IF(OFFSET('Sanitation Data'!$H$30,0,10*ROW('Sanitation Data'!H164))="","",OFFSET('Sanitation Data'!$H$30,0,10*ROW('Sanitation Data'!H164)))</f>
        <v/>
      </c>
      <c r="DH170" s="400" t="str">
        <f ca="1">+IF(OFFSET('Sanitation Data'!$H$31,0,10*ROW('Sanitation Data'!H164))="","",OFFSET('Sanitation Data'!$H$31,0,10*ROW('Sanitation Data'!H164)))</f>
        <v/>
      </c>
      <c r="DI170" s="400" t="str">
        <f ca="1">+IF(OFFSET('Sanitation Data'!$H$32,0,10*ROW('Sanitation Data'!H164))="","",OFFSET('Sanitation Data'!$H$32,0,10*ROW('Sanitation Data'!H164)))</f>
        <v/>
      </c>
      <c r="DJ170" s="400" t="str">
        <f ca="1">+IF(OFFSET('Sanitation Data'!$I$28,0,10*ROW('Sanitation Data'!I164))="","",OFFSET('Sanitation Data'!$I$28,0,10*ROW('Sanitation Data'!I164)))</f>
        <v/>
      </c>
      <c r="DK170" s="400" t="str">
        <f ca="1">+IF(OFFSET('Sanitation Data'!$I$29,0,10*ROW('Sanitation Data'!I164))="","",OFFSET('Sanitation Data'!$I$29,0,10*ROW('Sanitation Data'!I164)))</f>
        <v/>
      </c>
      <c r="DL170" s="400" t="str">
        <f ca="1">+IF(OFFSET('Sanitation Data'!$I$30,0,10*ROW('Sanitation Data'!I164))="","",OFFSET('Sanitation Data'!$I$30,0,10*ROW('Sanitation Data'!I164)))</f>
        <v/>
      </c>
      <c r="DM170" s="400" t="str">
        <f ca="1">+IF(OFFSET('Sanitation Data'!$I$31,0,10*ROW('Sanitation Data'!I164))="","",OFFSET('Sanitation Data'!$I$31,0,10*ROW('Sanitation Data'!I164)))</f>
        <v/>
      </c>
      <c r="DN170" s="400" t="str">
        <f ca="1">+IF(OFFSET('Sanitation Data'!$I$32,0,10*ROW('Sanitation Data'!I164))="","",OFFSET('Sanitation Data'!$I$32,0,10*ROW('Sanitation Data'!I164)))</f>
        <v/>
      </c>
      <c r="DO170" s="400" t="str">
        <f ca="1">+IF(OFFSET('Hygiene Data'!$D$11,0,10*ROW('Hygiene Data'!D164))="","",OFFSET('Hygiene Data'!$D$11,0,10*ROW('Hygiene Data'!D164)))</f>
        <v/>
      </c>
      <c r="DP170" s="400" t="str">
        <f ca="1">+IF(OFFSET('Hygiene Data'!$D$12,0,10*ROW('Hygiene Data'!D164))="","",OFFSET('Hygiene Data'!$D$12,0,10*ROW('Hygiene Data'!D164)))</f>
        <v/>
      </c>
      <c r="DQ170" s="400" t="str">
        <f ca="1">+IF(OFFSET('Hygiene Data'!$D$13,0,10*ROW('Hygiene Data'!D164))="","",OFFSET('Hygiene Data'!$D$13,0,10*ROW('Hygiene Data'!D164)))</f>
        <v/>
      </c>
      <c r="DR170" s="400" t="str">
        <f ca="1">+IF(OFFSET('Hygiene Data'!$E$11,0,10*ROW('Hygiene Data'!E164))="","",OFFSET('Hygiene Data'!$E$11,0,10*ROW('Hygiene Data'!E164)))</f>
        <v/>
      </c>
      <c r="DS170" s="400" t="str">
        <f ca="1">+IF(OFFSET('Hygiene Data'!$E$12,0,10*ROW('Hygiene Data'!E164))="","",OFFSET('Hygiene Data'!$E$12,0,10*ROW('Hygiene Data'!E164)))</f>
        <v/>
      </c>
      <c r="DT170" s="400" t="str">
        <f ca="1">+IF(OFFSET('Hygiene Data'!$E$13,0,10*ROW('Hygiene Data'!E164))="","",OFFSET('Hygiene Data'!$E$13,0,10*ROW('Hygiene Data'!E164)))</f>
        <v/>
      </c>
      <c r="DU170" s="400" t="str">
        <f ca="1">+IF(OFFSET('Hygiene Data'!$F$11,0,10*ROW('Hygiene Data'!F164))="","",OFFSET('Hygiene Data'!$F$11,0,10*ROW('Hygiene Data'!F164)))</f>
        <v/>
      </c>
      <c r="DV170" s="400" t="str">
        <f ca="1">+IF(OFFSET('Hygiene Data'!$F$12,0,10*ROW('Hygiene Data'!F164))="","",OFFSET('Hygiene Data'!$F$12,0,10*ROW('Hygiene Data'!F164)))</f>
        <v/>
      </c>
      <c r="DW170" s="400" t="str">
        <f ca="1">+IF(OFFSET('Hygiene Data'!$F$13,0,10*ROW('Hygiene Data'!F164))="","",OFFSET('Hygiene Data'!$F$13,0,10*ROW('Hygiene Data'!F164)))</f>
        <v/>
      </c>
      <c r="DX170" s="400" t="str">
        <f ca="1">+IF(OFFSET('Hygiene Data'!$G$11,0,10*ROW('Hygiene Data'!G164))="","",OFFSET('Hygiene Data'!$G$11,0,10*ROW('Hygiene Data'!G164)))</f>
        <v/>
      </c>
      <c r="DY170" s="400" t="str">
        <f ca="1">+IF(OFFSET('Hygiene Data'!$G$12,0,10*ROW('Hygiene Data'!G164))="","",OFFSET('Hygiene Data'!$G$12,0,10*ROW('Hygiene Data'!G164)))</f>
        <v/>
      </c>
      <c r="DZ170" s="400" t="str">
        <f ca="1">+IF(OFFSET('Hygiene Data'!$G$13,0,10*ROW('Hygiene Data'!G164))="","",OFFSET('Hygiene Data'!$G$13,0,10*ROW('Hygiene Data'!G164)))</f>
        <v/>
      </c>
      <c r="EA170" s="400" t="str">
        <f ca="1">+IF(OFFSET('Hygiene Data'!$H$11,0,10*ROW('Hygiene Data'!H164))="","",OFFSET('Hygiene Data'!$H$11,0,10*ROW('Hygiene Data'!H164)))</f>
        <v/>
      </c>
      <c r="EB170" s="400" t="str">
        <f ca="1">+IF(OFFSET('Hygiene Data'!$H$12,0,10*ROW('Hygiene Data'!H164))="","",OFFSET('Hygiene Data'!$H$12,0,10*ROW('Hygiene Data'!H164)))</f>
        <v/>
      </c>
      <c r="EC170" s="400" t="str">
        <f ca="1">+IF(OFFSET('Hygiene Data'!$H$13,0,10*ROW('Hygiene Data'!H164))="","",OFFSET('Hygiene Data'!$H$13,0,10*ROW('Hygiene Data'!H164)))</f>
        <v/>
      </c>
      <c r="ED170" s="400" t="str">
        <f ca="1">+IF(OFFSET('Hygiene Data'!$I$11,0,10*ROW('Hygiene Data'!I164))="","",OFFSET('Hygiene Data'!$I$11,0,10*ROW('Hygiene Data'!I164)))</f>
        <v/>
      </c>
      <c r="EE170" s="400" t="str">
        <f ca="1">+IF(OFFSET('Hygiene Data'!$I$12,0,10*ROW('Hygiene Data'!I164))="","",OFFSET('Hygiene Data'!$I$12,0,10*ROW('Hygiene Data'!I164)))</f>
        <v/>
      </c>
      <c r="EF170" s="400" t="str">
        <f ca="1">+IF(OFFSET('Hygiene Data'!$I$13,0,10*ROW('Hygiene Data'!I164))="","",OFFSET('Hygiene Data'!$I$13,0,10*ROW('Hygiene Data'!I164)))</f>
        <v/>
      </c>
    </row>
    <row r="171" spans="1:136" x14ac:dyDescent="0.25">
      <c r="A171" s="509" t="str">
        <f ca="1">+IF(OFFSET('Water Data'!$B$2,0,10*ROW('Water Data'!E165))="","",OFFSET('Water Data'!$B$2,0,10*ROW('Water Data'!E165)))</f>
        <v/>
      </c>
      <c r="B171" s="50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36" t="str">
        <f t="shared" ca="1" si="2"/>
        <v/>
      </c>
      <c r="D171" s="53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3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3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3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3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3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3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3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3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3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3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3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3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3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3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3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3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3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3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3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3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3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3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3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3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3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3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3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3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3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3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3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3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3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3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3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3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3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3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3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3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3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3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3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3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3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3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3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3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1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3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3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3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3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3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3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3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3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3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3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3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3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3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3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3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3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400" t="str">
        <f ca="1">+IF(OFFSET('Water Data'!$D$27,0,10*ROW('Water Data'!D165))="","",OFFSET('Water Data'!$D$27,0,10*ROW('Water Data'!D165)))</f>
        <v/>
      </c>
      <c r="BT171" s="400" t="str">
        <f ca="1">+IF(OFFSET('Water Data'!$D$28,0,10*ROW('Water Data'!D165))="","",OFFSET('Water Data'!$D$28,0,10*ROW('Water Data'!D165)))</f>
        <v/>
      </c>
      <c r="BU171" s="400" t="str">
        <f ca="1">+IF(OFFSET('Water Data'!$D$29,0,10*ROW('Water Data'!D165))="","",OFFSET('Water Data'!$D$29,0,10*ROW('Water Data'!D165)))</f>
        <v/>
      </c>
      <c r="BV171" s="400" t="str">
        <f ca="1">+IF(OFFSET('Water Data'!$E$27,0,10*ROW('Water Data'!E165))="","",OFFSET('Water Data'!$E$27,0,10*ROW('Water Data'!E165)))</f>
        <v/>
      </c>
      <c r="BW171" s="400" t="str">
        <f ca="1">+IF(OFFSET('Water Data'!$E$28,0,10*ROW('Water Data'!E165))="","",OFFSET('Water Data'!$E$28,0,10*ROW('Water Data'!E165)))</f>
        <v/>
      </c>
      <c r="BX171" s="400" t="str">
        <f ca="1">+IF(OFFSET('Water Data'!$E$29,0,10*ROW('Water Data'!E165))="","",OFFSET('Water Data'!$E$29,0,10*ROW('Water Data'!E165)))</f>
        <v/>
      </c>
      <c r="BY171" s="400" t="str">
        <f ca="1">+IF(OFFSET('Water Data'!$F$27,0,10*ROW('Water Data'!F165))="","",OFFSET('Water Data'!$F$27,0,10*ROW('Water Data'!F165)))</f>
        <v/>
      </c>
      <c r="BZ171" s="400" t="str">
        <f ca="1">+IF(OFFSET('Water Data'!$F$28,0,10*ROW('Water Data'!F165))="","",OFFSET('Water Data'!$F$28,0,10*ROW('Water Data'!F165)))</f>
        <v/>
      </c>
      <c r="CA171" s="400" t="str">
        <f ca="1">+IF(OFFSET('Water Data'!$F$29,0,10*ROW('Water Data'!F165))="","",OFFSET('Water Data'!$F$29,0,10*ROW('Water Data'!F165)))</f>
        <v/>
      </c>
      <c r="CB171" s="400" t="str">
        <f ca="1">+IF(OFFSET('Water Data'!$G$27,0,10*ROW('Water Data'!G165))="","",OFFSET('Water Data'!$G$27,0,10*ROW('Water Data'!G165)))</f>
        <v/>
      </c>
      <c r="CC171" s="400" t="str">
        <f ca="1">+IF(OFFSET('Water Data'!$G$28,0,10*ROW('Water Data'!G165))="","",OFFSET('Water Data'!$G$28,0,10*ROW('Water Data'!G165)))</f>
        <v/>
      </c>
      <c r="CD171" s="400" t="str">
        <f ca="1">+IF(OFFSET('Water Data'!$G$29,0,10*ROW('Water Data'!G165))="","",OFFSET('Water Data'!$G$29,0,10*ROW('Water Data'!G165)))</f>
        <v/>
      </c>
      <c r="CE171" s="400" t="str">
        <f ca="1">+IF(OFFSET('Water Data'!$H$27,0,10*ROW('Water Data'!H165))="","",OFFSET('Water Data'!$H$27,0,10*ROW('Water Data'!H165)))</f>
        <v/>
      </c>
      <c r="CF171" s="400" t="str">
        <f ca="1">+IF(OFFSET('Water Data'!$H$28,0,10*ROW('Water Data'!H165))="","",OFFSET('Water Data'!$H$28,0,10*ROW('Water Data'!H165)))</f>
        <v/>
      </c>
      <c r="CG171" s="400" t="str">
        <f ca="1">+IF(OFFSET('Water Data'!$H$29,0,10*ROW('Water Data'!H165))="","",OFFSET('Water Data'!$H$29,0,10*ROW('Water Data'!H165)))</f>
        <v/>
      </c>
      <c r="CH171" s="400" t="str">
        <f ca="1">+IF(OFFSET('Water Data'!$I$27,0,10*ROW('Water Data'!I165))="","",OFFSET('Water Data'!$I$27,0,10*ROW('Water Data'!I165)))</f>
        <v/>
      </c>
      <c r="CI171" s="400" t="str">
        <f ca="1">+IF(OFFSET('Water Data'!$I$28,0,10*ROW('Water Data'!I165))="","",OFFSET('Water Data'!$I$28,0,10*ROW('Water Data'!I165)))</f>
        <v/>
      </c>
      <c r="CJ171" s="400" t="str">
        <f ca="1">+IF(OFFSET('Water Data'!$I$29,0,10*ROW('Water Data'!I165))="","",OFFSET('Water Data'!$I$29,0,10*ROW('Water Data'!I165)))</f>
        <v/>
      </c>
      <c r="CK171" s="400" t="str">
        <f ca="1">+IF(OFFSET('Sanitation Data'!$D$28,0,10*ROW('Sanitation Data'!D165))="","",OFFSET('Sanitation Data'!$D$28,0,10*ROW('Sanitation Data'!D165)))</f>
        <v/>
      </c>
      <c r="CL171" s="400" t="str">
        <f ca="1">+IF(OFFSET('Sanitation Data'!$D$29,0,10*ROW('Sanitation Data'!D165))="","",OFFSET('Sanitation Data'!$D$29,0,10*ROW('Sanitation Data'!D165)))</f>
        <v/>
      </c>
      <c r="CM171" s="400" t="str">
        <f ca="1">+IF(OFFSET('Sanitation Data'!$D$30,0,10*ROW('Sanitation Data'!D165))="","",OFFSET('Sanitation Data'!$D$30,0,10*ROW('Sanitation Data'!D165)))</f>
        <v/>
      </c>
      <c r="CN171" s="400" t="str">
        <f ca="1">+IF(OFFSET('Sanitation Data'!$D$31,0,10*ROW('Sanitation Data'!D165))="","",OFFSET('Sanitation Data'!$D$31,0,10*ROW('Sanitation Data'!D165)))</f>
        <v/>
      </c>
      <c r="CO171" s="400" t="str">
        <f ca="1">+IF(OFFSET('Sanitation Data'!$D$32,0,10*ROW('Sanitation Data'!D165))="","",OFFSET('Sanitation Data'!$D$32,0,10*ROW('Sanitation Data'!D165)))</f>
        <v/>
      </c>
      <c r="CP171" s="400" t="str">
        <f ca="1">+IF(OFFSET('Sanitation Data'!$E$28,0,10*ROW('Sanitation Data'!E165))="","",OFFSET('Sanitation Data'!$E$28,0,10*ROW('Sanitation Data'!E165)))</f>
        <v/>
      </c>
      <c r="CQ171" s="400" t="str">
        <f ca="1">+IF(OFFSET('Sanitation Data'!$E$29,0,10*ROW('Sanitation Data'!E165))="","",OFFSET('Sanitation Data'!$E$29,0,10*ROW('Sanitation Data'!E165)))</f>
        <v/>
      </c>
      <c r="CR171" s="400" t="str">
        <f ca="1">+IF(OFFSET('Sanitation Data'!$E$30,0,10*ROW('Sanitation Data'!E165))="","",OFFSET('Sanitation Data'!$E$30,0,10*ROW('Sanitation Data'!E165)))</f>
        <v/>
      </c>
      <c r="CS171" s="400" t="str">
        <f ca="1">+IF(OFFSET('Sanitation Data'!$E$31,0,10*ROW('Sanitation Data'!E165))="","",OFFSET('Sanitation Data'!$E$31,0,10*ROW('Sanitation Data'!E165)))</f>
        <v/>
      </c>
      <c r="CT171" s="400" t="str">
        <f ca="1">+IF(OFFSET('Sanitation Data'!$E$32,0,10*ROW('Sanitation Data'!E165))="","",OFFSET('Sanitation Data'!$E$32,0,10*ROW('Sanitation Data'!E165)))</f>
        <v/>
      </c>
      <c r="CU171" s="400" t="str">
        <f ca="1">+IF(OFFSET('Sanitation Data'!$F$28,0,10*ROW('Sanitation Data'!F165))="","",OFFSET('Sanitation Data'!$F$28,0,10*ROW('Sanitation Data'!F165)))</f>
        <v/>
      </c>
      <c r="CV171" s="400" t="str">
        <f ca="1">+IF(OFFSET('Sanitation Data'!$F$29,0,10*ROW('Sanitation Data'!F165))="","",OFFSET('Sanitation Data'!$F$29,0,10*ROW('Sanitation Data'!F165)))</f>
        <v/>
      </c>
      <c r="CW171" s="400" t="str">
        <f ca="1">+IF(OFFSET('Sanitation Data'!$F$30,0,10*ROW('Sanitation Data'!F165))="","",OFFSET('Sanitation Data'!$F$30,0,10*ROW('Sanitation Data'!F165)))</f>
        <v/>
      </c>
      <c r="CX171" s="400" t="str">
        <f ca="1">+IF(OFFSET('Sanitation Data'!$F$31,0,10*ROW('Sanitation Data'!F165))="","",OFFSET('Sanitation Data'!$F$31,0,10*ROW('Sanitation Data'!F165)))</f>
        <v/>
      </c>
      <c r="CY171" s="400" t="str">
        <f ca="1">+IF(OFFSET('Sanitation Data'!$F$32,0,10*ROW('Sanitation Data'!F165))="","",OFFSET('Sanitation Data'!$F$32,0,10*ROW('Sanitation Data'!F165)))</f>
        <v/>
      </c>
      <c r="CZ171" s="400" t="str">
        <f ca="1">+IF(OFFSET('Sanitation Data'!$G$28,0,10*ROW('Sanitation Data'!G165))="","",OFFSET('Sanitation Data'!$G$28,0,10*ROW('Sanitation Data'!G165)))</f>
        <v/>
      </c>
      <c r="DA171" s="400" t="str">
        <f ca="1">+IF(OFFSET('Sanitation Data'!$G$29,0,10*ROW('Sanitation Data'!G165))="","",OFFSET('Sanitation Data'!$G$29,0,10*ROW('Sanitation Data'!G165)))</f>
        <v/>
      </c>
      <c r="DB171" s="400" t="str">
        <f ca="1">+IF(OFFSET('Sanitation Data'!$G$30,0,10*ROW('Sanitation Data'!G165))="","",OFFSET('Sanitation Data'!$G$30,0,10*ROW('Sanitation Data'!G165)))</f>
        <v/>
      </c>
      <c r="DC171" s="400" t="str">
        <f ca="1">+IF(OFFSET('Sanitation Data'!$G$31,0,10*ROW('Sanitation Data'!G165))="","",OFFSET('Sanitation Data'!$G$31,0,10*ROW('Sanitation Data'!G165)))</f>
        <v/>
      </c>
      <c r="DD171" s="400" t="str">
        <f ca="1">+IF(OFFSET('Sanitation Data'!$G$32,0,10*ROW('Sanitation Data'!G165))="","",OFFSET('Sanitation Data'!$G$32,0,10*ROW('Sanitation Data'!G165)))</f>
        <v/>
      </c>
      <c r="DE171" s="400" t="str">
        <f ca="1">+IF(OFFSET('Sanitation Data'!$H$28,0,10*ROW('Sanitation Data'!H165))="","",OFFSET('Sanitation Data'!$H$28,0,10*ROW('Sanitation Data'!H165)))</f>
        <v/>
      </c>
      <c r="DF171" s="400" t="str">
        <f ca="1">+IF(OFFSET('Sanitation Data'!$H$29,0,10*ROW('Sanitation Data'!H165))="","",OFFSET('Sanitation Data'!$H$29,0,10*ROW('Sanitation Data'!H165)))</f>
        <v/>
      </c>
      <c r="DG171" s="400" t="str">
        <f ca="1">+IF(OFFSET('Sanitation Data'!$H$30,0,10*ROW('Sanitation Data'!H165))="","",OFFSET('Sanitation Data'!$H$30,0,10*ROW('Sanitation Data'!H165)))</f>
        <v/>
      </c>
      <c r="DH171" s="400" t="str">
        <f ca="1">+IF(OFFSET('Sanitation Data'!$H$31,0,10*ROW('Sanitation Data'!H165))="","",OFFSET('Sanitation Data'!$H$31,0,10*ROW('Sanitation Data'!H165)))</f>
        <v/>
      </c>
      <c r="DI171" s="400" t="str">
        <f ca="1">+IF(OFFSET('Sanitation Data'!$H$32,0,10*ROW('Sanitation Data'!H165))="","",OFFSET('Sanitation Data'!$H$32,0,10*ROW('Sanitation Data'!H165)))</f>
        <v/>
      </c>
      <c r="DJ171" s="400" t="str">
        <f ca="1">+IF(OFFSET('Sanitation Data'!$I$28,0,10*ROW('Sanitation Data'!I165))="","",OFFSET('Sanitation Data'!$I$28,0,10*ROW('Sanitation Data'!I165)))</f>
        <v/>
      </c>
      <c r="DK171" s="400" t="str">
        <f ca="1">+IF(OFFSET('Sanitation Data'!$I$29,0,10*ROW('Sanitation Data'!I165))="","",OFFSET('Sanitation Data'!$I$29,0,10*ROW('Sanitation Data'!I165)))</f>
        <v/>
      </c>
      <c r="DL171" s="400" t="str">
        <f ca="1">+IF(OFFSET('Sanitation Data'!$I$30,0,10*ROW('Sanitation Data'!I165))="","",OFFSET('Sanitation Data'!$I$30,0,10*ROW('Sanitation Data'!I165)))</f>
        <v/>
      </c>
      <c r="DM171" s="400" t="str">
        <f ca="1">+IF(OFFSET('Sanitation Data'!$I$31,0,10*ROW('Sanitation Data'!I165))="","",OFFSET('Sanitation Data'!$I$31,0,10*ROW('Sanitation Data'!I165)))</f>
        <v/>
      </c>
      <c r="DN171" s="400" t="str">
        <f ca="1">+IF(OFFSET('Sanitation Data'!$I$32,0,10*ROW('Sanitation Data'!I165))="","",OFFSET('Sanitation Data'!$I$32,0,10*ROW('Sanitation Data'!I165)))</f>
        <v/>
      </c>
      <c r="DO171" s="400" t="str">
        <f ca="1">+IF(OFFSET('Hygiene Data'!$D$11,0,10*ROW('Hygiene Data'!D165))="","",OFFSET('Hygiene Data'!$D$11,0,10*ROW('Hygiene Data'!D165)))</f>
        <v/>
      </c>
      <c r="DP171" s="400" t="str">
        <f ca="1">+IF(OFFSET('Hygiene Data'!$D$12,0,10*ROW('Hygiene Data'!D165))="","",OFFSET('Hygiene Data'!$D$12,0,10*ROW('Hygiene Data'!D165)))</f>
        <v/>
      </c>
      <c r="DQ171" s="400" t="str">
        <f ca="1">+IF(OFFSET('Hygiene Data'!$D$13,0,10*ROW('Hygiene Data'!D165))="","",OFFSET('Hygiene Data'!$D$13,0,10*ROW('Hygiene Data'!D165)))</f>
        <v/>
      </c>
      <c r="DR171" s="400" t="str">
        <f ca="1">+IF(OFFSET('Hygiene Data'!$E$11,0,10*ROW('Hygiene Data'!E165))="","",OFFSET('Hygiene Data'!$E$11,0,10*ROW('Hygiene Data'!E165)))</f>
        <v/>
      </c>
      <c r="DS171" s="400" t="str">
        <f ca="1">+IF(OFFSET('Hygiene Data'!$E$12,0,10*ROW('Hygiene Data'!E165))="","",OFFSET('Hygiene Data'!$E$12,0,10*ROW('Hygiene Data'!E165)))</f>
        <v/>
      </c>
      <c r="DT171" s="400" t="str">
        <f ca="1">+IF(OFFSET('Hygiene Data'!$E$13,0,10*ROW('Hygiene Data'!E165))="","",OFFSET('Hygiene Data'!$E$13,0,10*ROW('Hygiene Data'!E165)))</f>
        <v/>
      </c>
      <c r="DU171" s="400" t="str">
        <f ca="1">+IF(OFFSET('Hygiene Data'!$F$11,0,10*ROW('Hygiene Data'!F165))="","",OFFSET('Hygiene Data'!$F$11,0,10*ROW('Hygiene Data'!F165)))</f>
        <v/>
      </c>
      <c r="DV171" s="400" t="str">
        <f ca="1">+IF(OFFSET('Hygiene Data'!$F$12,0,10*ROW('Hygiene Data'!F165))="","",OFFSET('Hygiene Data'!$F$12,0,10*ROW('Hygiene Data'!F165)))</f>
        <v/>
      </c>
      <c r="DW171" s="400" t="str">
        <f ca="1">+IF(OFFSET('Hygiene Data'!$F$13,0,10*ROW('Hygiene Data'!F165))="","",OFFSET('Hygiene Data'!$F$13,0,10*ROW('Hygiene Data'!F165)))</f>
        <v/>
      </c>
      <c r="DX171" s="400" t="str">
        <f ca="1">+IF(OFFSET('Hygiene Data'!$G$11,0,10*ROW('Hygiene Data'!G165))="","",OFFSET('Hygiene Data'!$G$11,0,10*ROW('Hygiene Data'!G165)))</f>
        <v/>
      </c>
      <c r="DY171" s="400" t="str">
        <f ca="1">+IF(OFFSET('Hygiene Data'!$G$12,0,10*ROW('Hygiene Data'!G165))="","",OFFSET('Hygiene Data'!$G$12,0,10*ROW('Hygiene Data'!G165)))</f>
        <v/>
      </c>
      <c r="DZ171" s="400" t="str">
        <f ca="1">+IF(OFFSET('Hygiene Data'!$G$13,0,10*ROW('Hygiene Data'!G165))="","",OFFSET('Hygiene Data'!$G$13,0,10*ROW('Hygiene Data'!G165)))</f>
        <v/>
      </c>
      <c r="EA171" s="400" t="str">
        <f ca="1">+IF(OFFSET('Hygiene Data'!$H$11,0,10*ROW('Hygiene Data'!H165))="","",OFFSET('Hygiene Data'!$H$11,0,10*ROW('Hygiene Data'!H165)))</f>
        <v/>
      </c>
      <c r="EB171" s="400" t="str">
        <f ca="1">+IF(OFFSET('Hygiene Data'!$H$12,0,10*ROW('Hygiene Data'!H165))="","",OFFSET('Hygiene Data'!$H$12,0,10*ROW('Hygiene Data'!H165)))</f>
        <v/>
      </c>
      <c r="EC171" s="400" t="str">
        <f ca="1">+IF(OFFSET('Hygiene Data'!$H$13,0,10*ROW('Hygiene Data'!H165))="","",OFFSET('Hygiene Data'!$H$13,0,10*ROW('Hygiene Data'!H165)))</f>
        <v/>
      </c>
      <c r="ED171" s="400" t="str">
        <f ca="1">+IF(OFFSET('Hygiene Data'!$I$11,0,10*ROW('Hygiene Data'!I165))="","",OFFSET('Hygiene Data'!$I$11,0,10*ROW('Hygiene Data'!I165)))</f>
        <v/>
      </c>
      <c r="EE171" s="400" t="str">
        <f ca="1">+IF(OFFSET('Hygiene Data'!$I$12,0,10*ROW('Hygiene Data'!I165))="","",OFFSET('Hygiene Data'!$I$12,0,10*ROW('Hygiene Data'!I165)))</f>
        <v/>
      </c>
      <c r="EF171" s="400" t="str">
        <f ca="1">+IF(OFFSET('Hygiene Data'!$I$13,0,10*ROW('Hygiene Data'!I165))="","",OFFSET('Hygiene Data'!$I$13,0,10*ROW('Hygiene Data'!I165)))</f>
        <v/>
      </c>
    </row>
    <row r="172" spans="1:136" x14ac:dyDescent="0.25">
      <c r="A172" s="509" t="str">
        <f ca="1">+IF(OFFSET('Water Data'!$B$2,0,10*ROW('Water Data'!E166))="","",OFFSET('Water Data'!$B$2,0,10*ROW('Water Data'!E166)))</f>
        <v/>
      </c>
      <c r="B172" s="50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36" t="str">
        <f t="shared" ca="1" si="2"/>
        <v/>
      </c>
      <c r="D172" s="53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3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3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3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3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3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3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3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3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3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3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3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3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3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3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3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3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3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3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3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3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3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3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3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3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3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3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3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3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3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3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3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3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3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3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3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3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3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3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3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3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3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3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3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3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3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3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3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3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1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3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3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3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3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3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3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3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3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3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3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3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3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3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3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3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3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400" t="str">
        <f ca="1">+IF(OFFSET('Water Data'!$D$27,0,10*ROW('Water Data'!D166))="","",OFFSET('Water Data'!$D$27,0,10*ROW('Water Data'!D166)))</f>
        <v/>
      </c>
      <c r="BT172" s="400" t="str">
        <f ca="1">+IF(OFFSET('Water Data'!$D$28,0,10*ROW('Water Data'!D166))="","",OFFSET('Water Data'!$D$28,0,10*ROW('Water Data'!D166)))</f>
        <v/>
      </c>
      <c r="BU172" s="400" t="str">
        <f ca="1">+IF(OFFSET('Water Data'!$D$29,0,10*ROW('Water Data'!D166))="","",OFFSET('Water Data'!$D$29,0,10*ROW('Water Data'!D166)))</f>
        <v/>
      </c>
      <c r="BV172" s="400" t="str">
        <f ca="1">+IF(OFFSET('Water Data'!$E$27,0,10*ROW('Water Data'!E166))="","",OFFSET('Water Data'!$E$27,0,10*ROW('Water Data'!E166)))</f>
        <v/>
      </c>
      <c r="BW172" s="400" t="str">
        <f ca="1">+IF(OFFSET('Water Data'!$E$28,0,10*ROW('Water Data'!E166))="","",OFFSET('Water Data'!$E$28,0,10*ROW('Water Data'!E166)))</f>
        <v/>
      </c>
      <c r="BX172" s="400" t="str">
        <f ca="1">+IF(OFFSET('Water Data'!$E$29,0,10*ROW('Water Data'!E166))="","",OFFSET('Water Data'!$E$29,0,10*ROW('Water Data'!E166)))</f>
        <v/>
      </c>
      <c r="BY172" s="400" t="str">
        <f ca="1">+IF(OFFSET('Water Data'!$F$27,0,10*ROW('Water Data'!F166))="","",OFFSET('Water Data'!$F$27,0,10*ROW('Water Data'!F166)))</f>
        <v/>
      </c>
      <c r="BZ172" s="400" t="str">
        <f ca="1">+IF(OFFSET('Water Data'!$F$28,0,10*ROW('Water Data'!F166))="","",OFFSET('Water Data'!$F$28,0,10*ROW('Water Data'!F166)))</f>
        <v/>
      </c>
      <c r="CA172" s="400" t="str">
        <f ca="1">+IF(OFFSET('Water Data'!$F$29,0,10*ROW('Water Data'!F166))="","",OFFSET('Water Data'!$F$29,0,10*ROW('Water Data'!F166)))</f>
        <v/>
      </c>
      <c r="CB172" s="400" t="str">
        <f ca="1">+IF(OFFSET('Water Data'!$G$27,0,10*ROW('Water Data'!G166))="","",OFFSET('Water Data'!$G$27,0,10*ROW('Water Data'!G166)))</f>
        <v/>
      </c>
      <c r="CC172" s="400" t="str">
        <f ca="1">+IF(OFFSET('Water Data'!$G$28,0,10*ROW('Water Data'!G166))="","",OFFSET('Water Data'!$G$28,0,10*ROW('Water Data'!G166)))</f>
        <v/>
      </c>
      <c r="CD172" s="400" t="str">
        <f ca="1">+IF(OFFSET('Water Data'!$G$29,0,10*ROW('Water Data'!G166))="","",OFFSET('Water Data'!$G$29,0,10*ROW('Water Data'!G166)))</f>
        <v/>
      </c>
      <c r="CE172" s="400" t="str">
        <f ca="1">+IF(OFFSET('Water Data'!$H$27,0,10*ROW('Water Data'!H166))="","",OFFSET('Water Data'!$H$27,0,10*ROW('Water Data'!H166)))</f>
        <v/>
      </c>
      <c r="CF172" s="400" t="str">
        <f ca="1">+IF(OFFSET('Water Data'!$H$28,0,10*ROW('Water Data'!H166))="","",OFFSET('Water Data'!$H$28,0,10*ROW('Water Data'!H166)))</f>
        <v/>
      </c>
      <c r="CG172" s="400" t="str">
        <f ca="1">+IF(OFFSET('Water Data'!$H$29,0,10*ROW('Water Data'!H166))="","",OFFSET('Water Data'!$H$29,0,10*ROW('Water Data'!H166)))</f>
        <v/>
      </c>
      <c r="CH172" s="400" t="str">
        <f ca="1">+IF(OFFSET('Water Data'!$I$27,0,10*ROW('Water Data'!I166))="","",OFFSET('Water Data'!$I$27,0,10*ROW('Water Data'!I166)))</f>
        <v/>
      </c>
      <c r="CI172" s="400" t="str">
        <f ca="1">+IF(OFFSET('Water Data'!$I$28,0,10*ROW('Water Data'!I166))="","",OFFSET('Water Data'!$I$28,0,10*ROW('Water Data'!I166)))</f>
        <v/>
      </c>
      <c r="CJ172" s="400" t="str">
        <f ca="1">+IF(OFFSET('Water Data'!$I$29,0,10*ROW('Water Data'!I166))="","",OFFSET('Water Data'!$I$29,0,10*ROW('Water Data'!I166)))</f>
        <v/>
      </c>
      <c r="CK172" s="400" t="str">
        <f ca="1">+IF(OFFSET('Sanitation Data'!$D$28,0,10*ROW('Sanitation Data'!D166))="","",OFFSET('Sanitation Data'!$D$28,0,10*ROW('Sanitation Data'!D166)))</f>
        <v/>
      </c>
      <c r="CL172" s="400" t="str">
        <f ca="1">+IF(OFFSET('Sanitation Data'!$D$29,0,10*ROW('Sanitation Data'!D166))="","",OFFSET('Sanitation Data'!$D$29,0,10*ROW('Sanitation Data'!D166)))</f>
        <v/>
      </c>
      <c r="CM172" s="400" t="str">
        <f ca="1">+IF(OFFSET('Sanitation Data'!$D$30,0,10*ROW('Sanitation Data'!D166))="","",OFFSET('Sanitation Data'!$D$30,0,10*ROW('Sanitation Data'!D166)))</f>
        <v/>
      </c>
      <c r="CN172" s="400" t="str">
        <f ca="1">+IF(OFFSET('Sanitation Data'!$D$31,0,10*ROW('Sanitation Data'!D166))="","",OFFSET('Sanitation Data'!$D$31,0,10*ROW('Sanitation Data'!D166)))</f>
        <v/>
      </c>
      <c r="CO172" s="400" t="str">
        <f ca="1">+IF(OFFSET('Sanitation Data'!$D$32,0,10*ROW('Sanitation Data'!D166))="","",OFFSET('Sanitation Data'!$D$32,0,10*ROW('Sanitation Data'!D166)))</f>
        <v/>
      </c>
      <c r="CP172" s="400" t="str">
        <f ca="1">+IF(OFFSET('Sanitation Data'!$E$28,0,10*ROW('Sanitation Data'!E166))="","",OFFSET('Sanitation Data'!$E$28,0,10*ROW('Sanitation Data'!E166)))</f>
        <v/>
      </c>
      <c r="CQ172" s="400" t="str">
        <f ca="1">+IF(OFFSET('Sanitation Data'!$E$29,0,10*ROW('Sanitation Data'!E166))="","",OFFSET('Sanitation Data'!$E$29,0,10*ROW('Sanitation Data'!E166)))</f>
        <v/>
      </c>
      <c r="CR172" s="400" t="str">
        <f ca="1">+IF(OFFSET('Sanitation Data'!$E$30,0,10*ROW('Sanitation Data'!E166))="","",OFFSET('Sanitation Data'!$E$30,0,10*ROW('Sanitation Data'!E166)))</f>
        <v/>
      </c>
      <c r="CS172" s="400" t="str">
        <f ca="1">+IF(OFFSET('Sanitation Data'!$E$31,0,10*ROW('Sanitation Data'!E166))="","",OFFSET('Sanitation Data'!$E$31,0,10*ROW('Sanitation Data'!E166)))</f>
        <v/>
      </c>
      <c r="CT172" s="400" t="str">
        <f ca="1">+IF(OFFSET('Sanitation Data'!$E$32,0,10*ROW('Sanitation Data'!E166))="","",OFFSET('Sanitation Data'!$E$32,0,10*ROW('Sanitation Data'!E166)))</f>
        <v/>
      </c>
      <c r="CU172" s="400" t="str">
        <f ca="1">+IF(OFFSET('Sanitation Data'!$F$28,0,10*ROW('Sanitation Data'!F166))="","",OFFSET('Sanitation Data'!$F$28,0,10*ROW('Sanitation Data'!F166)))</f>
        <v/>
      </c>
      <c r="CV172" s="400" t="str">
        <f ca="1">+IF(OFFSET('Sanitation Data'!$F$29,0,10*ROW('Sanitation Data'!F166))="","",OFFSET('Sanitation Data'!$F$29,0,10*ROW('Sanitation Data'!F166)))</f>
        <v/>
      </c>
      <c r="CW172" s="400" t="str">
        <f ca="1">+IF(OFFSET('Sanitation Data'!$F$30,0,10*ROW('Sanitation Data'!F166))="","",OFFSET('Sanitation Data'!$F$30,0,10*ROW('Sanitation Data'!F166)))</f>
        <v/>
      </c>
      <c r="CX172" s="400" t="str">
        <f ca="1">+IF(OFFSET('Sanitation Data'!$F$31,0,10*ROW('Sanitation Data'!F166))="","",OFFSET('Sanitation Data'!$F$31,0,10*ROW('Sanitation Data'!F166)))</f>
        <v/>
      </c>
      <c r="CY172" s="400" t="str">
        <f ca="1">+IF(OFFSET('Sanitation Data'!$F$32,0,10*ROW('Sanitation Data'!F166))="","",OFFSET('Sanitation Data'!$F$32,0,10*ROW('Sanitation Data'!F166)))</f>
        <v/>
      </c>
      <c r="CZ172" s="400" t="str">
        <f ca="1">+IF(OFFSET('Sanitation Data'!$G$28,0,10*ROW('Sanitation Data'!G166))="","",OFFSET('Sanitation Data'!$G$28,0,10*ROW('Sanitation Data'!G166)))</f>
        <v/>
      </c>
      <c r="DA172" s="400" t="str">
        <f ca="1">+IF(OFFSET('Sanitation Data'!$G$29,0,10*ROW('Sanitation Data'!G166))="","",OFFSET('Sanitation Data'!$G$29,0,10*ROW('Sanitation Data'!G166)))</f>
        <v/>
      </c>
      <c r="DB172" s="400" t="str">
        <f ca="1">+IF(OFFSET('Sanitation Data'!$G$30,0,10*ROW('Sanitation Data'!G166))="","",OFFSET('Sanitation Data'!$G$30,0,10*ROW('Sanitation Data'!G166)))</f>
        <v/>
      </c>
      <c r="DC172" s="400" t="str">
        <f ca="1">+IF(OFFSET('Sanitation Data'!$G$31,0,10*ROW('Sanitation Data'!G166))="","",OFFSET('Sanitation Data'!$G$31,0,10*ROW('Sanitation Data'!G166)))</f>
        <v/>
      </c>
      <c r="DD172" s="400" t="str">
        <f ca="1">+IF(OFFSET('Sanitation Data'!$G$32,0,10*ROW('Sanitation Data'!G166))="","",OFFSET('Sanitation Data'!$G$32,0,10*ROW('Sanitation Data'!G166)))</f>
        <v/>
      </c>
      <c r="DE172" s="400" t="str">
        <f ca="1">+IF(OFFSET('Sanitation Data'!$H$28,0,10*ROW('Sanitation Data'!H166))="","",OFFSET('Sanitation Data'!$H$28,0,10*ROW('Sanitation Data'!H166)))</f>
        <v/>
      </c>
      <c r="DF172" s="400" t="str">
        <f ca="1">+IF(OFFSET('Sanitation Data'!$H$29,0,10*ROW('Sanitation Data'!H166))="","",OFFSET('Sanitation Data'!$H$29,0,10*ROW('Sanitation Data'!H166)))</f>
        <v/>
      </c>
      <c r="DG172" s="400" t="str">
        <f ca="1">+IF(OFFSET('Sanitation Data'!$H$30,0,10*ROW('Sanitation Data'!H166))="","",OFFSET('Sanitation Data'!$H$30,0,10*ROW('Sanitation Data'!H166)))</f>
        <v/>
      </c>
      <c r="DH172" s="400" t="str">
        <f ca="1">+IF(OFFSET('Sanitation Data'!$H$31,0,10*ROW('Sanitation Data'!H166))="","",OFFSET('Sanitation Data'!$H$31,0,10*ROW('Sanitation Data'!H166)))</f>
        <v/>
      </c>
      <c r="DI172" s="400" t="str">
        <f ca="1">+IF(OFFSET('Sanitation Data'!$H$32,0,10*ROW('Sanitation Data'!H166))="","",OFFSET('Sanitation Data'!$H$32,0,10*ROW('Sanitation Data'!H166)))</f>
        <v/>
      </c>
      <c r="DJ172" s="400" t="str">
        <f ca="1">+IF(OFFSET('Sanitation Data'!$I$28,0,10*ROW('Sanitation Data'!I166))="","",OFFSET('Sanitation Data'!$I$28,0,10*ROW('Sanitation Data'!I166)))</f>
        <v/>
      </c>
      <c r="DK172" s="400" t="str">
        <f ca="1">+IF(OFFSET('Sanitation Data'!$I$29,0,10*ROW('Sanitation Data'!I166))="","",OFFSET('Sanitation Data'!$I$29,0,10*ROW('Sanitation Data'!I166)))</f>
        <v/>
      </c>
      <c r="DL172" s="400" t="str">
        <f ca="1">+IF(OFFSET('Sanitation Data'!$I$30,0,10*ROW('Sanitation Data'!I166))="","",OFFSET('Sanitation Data'!$I$30,0,10*ROW('Sanitation Data'!I166)))</f>
        <v/>
      </c>
      <c r="DM172" s="400" t="str">
        <f ca="1">+IF(OFFSET('Sanitation Data'!$I$31,0,10*ROW('Sanitation Data'!I166))="","",OFFSET('Sanitation Data'!$I$31,0,10*ROW('Sanitation Data'!I166)))</f>
        <v/>
      </c>
      <c r="DN172" s="400" t="str">
        <f ca="1">+IF(OFFSET('Sanitation Data'!$I$32,0,10*ROW('Sanitation Data'!I166))="","",OFFSET('Sanitation Data'!$I$32,0,10*ROW('Sanitation Data'!I166)))</f>
        <v/>
      </c>
      <c r="DO172" s="400" t="str">
        <f ca="1">+IF(OFFSET('Hygiene Data'!$D$11,0,10*ROW('Hygiene Data'!D166))="","",OFFSET('Hygiene Data'!$D$11,0,10*ROW('Hygiene Data'!D166)))</f>
        <v/>
      </c>
      <c r="DP172" s="400" t="str">
        <f ca="1">+IF(OFFSET('Hygiene Data'!$D$12,0,10*ROW('Hygiene Data'!D166))="","",OFFSET('Hygiene Data'!$D$12,0,10*ROW('Hygiene Data'!D166)))</f>
        <v/>
      </c>
      <c r="DQ172" s="400" t="str">
        <f ca="1">+IF(OFFSET('Hygiene Data'!$D$13,0,10*ROW('Hygiene Data'!D166))="","",OFFSET('Hygiene Data'!$D$13,0,10*ROW('Hygiene Data'!D166)))</f>
        <v/>
      </c>
      <c r="DR172" s="400" t="str">
        <f ca="1">+IF(OFFSET('Hygiene Data'!$E$11,0,10*ROW('Hygiene Data'!E166))="","",OFFSET('Hygiene Data'!$E$11,0,10*ROW('Hygiene Data'!E166)))</f>
        <v/>
      </c>
      <c r="DS172" s="400" t="str">
        <f ca="1">+IF(OFFSET('Hygiene Data'!$E$12,0,10*ROW('Hygiene Data'!E166))="","",OFFSET('Hygiene Data'!$E$12,0,10*ROW('Hygiene Data'!E166)))</f>
        <v/>
      </c>
      <c r="DT172" s="400" t="str">
        <f ca="1">+IF(OFFSET('Hygiene Data'!$E$13,0,10*ROW('Hygiene Data'!E166))="","",OFFSET('Hygiene Data'!$E$13,0,10*ROW('Hygiene Data'!E166)))</f>
        <v/>
      </c>
      <c r="DU172" s="400" t="str">
        <f ca="1">+IF(OFFSET('Hygiene Data'!$F$11,0,10*ROW('Hygiene Data'!F166))="","",OFFSET('Hygiene Data'!$F$11,0,10*ROW('Hygiene Data'!F166)))</f>
        <v/>
      </c>
      <c r="DV172" s="400" t="str">
        <f ca="1">+IF(OFFSET('Hygiene Data'!$F$12,0,10*ROW('Hygiene Data'!F166))="","",OFFSET('Hygiene Data'!$F$12,0,10*ROW('Hygiene Data'!F166)))</f>
        <v/>
      </c>
      <c r="DW172" s="400" t="str">
        <f ca="1">+IF(OFFSET('Hygiene Data'!$F$13,0,10*ROW('Hygiene Data'!F166))="","",OFFSET('Hygiene Data'!$F$13,0,10*ROW('Hygiene Data'!F166)))</f>
        <v/>
      </c>
      <c r="DX172" s="400" t="str">
        <f ca="1">+IF(OFFSET('Hygiene Data'!$G$11,0,10*ROW('Hygiene Data'!G166))="","",OFFSET('Hygiene Data'!$G$11,0,10*ROW('Hygiene Data'!G166)))</f>
        <v/>
      </c>
      <c r="DY172" s="400" t="str">
        <f ca="1">+IF(OFFSET('Hygiene Data'!$G$12,0,10*ROW('Hygiene Data'!G166))="","",OFFSET('Hygiene Data'!$G$12,0,10*ROW('Hygiene Data'!G166)))</f>
        <v/>
      </c>
      <c r="DZ172" s="400" t="str">
        <f ca="1">+IF(OFFSET('Hygiene Data'!$G$13,0,10*ROW('Hygiene Data'!G166))="","",OFFSET('Hygiene Data'!$G$13,0,10*ROW('Hygiene Data'!G166)))</f>
        <v/>
      </c>
      <c r="EA172" s="400" t="str">
        <f ca="1">+IF(OFFSET('Hygiene Data'!$H$11,0,10*ROW('Hygiene Data'!H166))="","",OFFSET('Hygiene Data'!$H$11,0,10*ROW('Hygiene Data'!H166)))</f>
        <v/>
      </c>
      <c r="EB172" s="400" t="str">
        <f ca="1">+IF(OFFSET('Hygiene Data'!$H$12,0,10*ROW('Hygiene Data'!H166))="","",OFFSET('Hygiene Data'!$H$12,0,10*ROW('Hygiene Data'!H166)))</f>
        <v/>
      </c>
      <c r="EC172" s="400" t="str">
        <f ca="1">+IF(OFFSET('Hygiene Data'!$H$13,0,10*ROW('Hygiene Data'!H166))="","",OFFSET('Hygiene Data'!$H$13,0,10*ROW('Hygiene Data'!H166)))</f>
        <v/>
      </c>
      <c r="ED172" s="400" t="str">
        <f ca="1">+IF(OFFSET('Hygiene Data'!$I$11,0,10*ROW('Hygiene Data'!I166))="","",OFFSET('Hygiene Data'!$I$11,0,10*ROW('Hygiene Data'!I166)))</f>
        <v/>
      </c>
      <c r="EE172" s="400" t="str">
        <f ca="1">+IF(OFFSET('Hygiene Data'!$I$12,0,10*ROW('Hygiene Data'!I166))="","",OFFSET('Hygiene Data'!$I$12,0,10*ROW('Hygiene Data'!I166)))</f>
        <v/>
      </c>
      <c r="EF172" s="400" t="str">
        <f ca="1">+IF(OFFSET('Hygiene Data'!$I$13,0,10*ROW('Hygiene Data'!I166))="","",OFFSET('Hygiene Data'!$I$13,0,10*ROW('Hygiene Data'!I166)))</f>
        <v/>
      </c>
    </row>
    <row r="173" spans="1:136" x14ac:dyDescent="0.25">
      <c r="A173" s="509" t="str">
        <f ca="1">+IF(OFFSET('Water Data'!$B$2,0,10*ROW('Water Data'!E167))="","",OFFSET('Water Data'!$B$2,0,10*ROW('Water Data'!E167)))</f>
        <v/>
      </c>
      <c r="B173" s="50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36" t="str">
        <f t="shared" ca="1" si="2"/>
        <v/>
      </c>
      <c r="D173" s="53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3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3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3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3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3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3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3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3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3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3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3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3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3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3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3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3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3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3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3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3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3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3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3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3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3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3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3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3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3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3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3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3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3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3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3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3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3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3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3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3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3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3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3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3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3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3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3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3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1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3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3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3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3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3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3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3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3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3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3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3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3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3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3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3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3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400" t="str">
        <f ca="1">+IF(OFFSET('Water Data'!$D$27,0,10*ROW('Water Data'!D167))="","",OFFSET('Water Data'!$D$27,0,10*ROW('Water Data'!D167)))</f>
        <v/>
      </c>
      <c r="BT173" s="400" t="str">
        <f ca="1">+IF(OFFSET('Water Data'!$D$28,0,10*ROW('Water Data'!D167))="","",OFFSET('Water Data'!$D$28,0,10*ROW('Water Data'!D167)))</f>
        <v/>
      </c>
      <c r="BU173" s="400" t="str">
        <f ca="1">+IF(OFFSET('Water Data'!$D$29,0,10*ROW('Water Data'!D167))="","",OFFSET('Water Data'!$D$29,0,10*ROW('Water Data'!D167)))</f>
        <v/>
      </c>
      <c r="BV173" s="400" t="str">
        <f ca="1">+IF(OFFSET('Water Data'!$E$27,0,10*ROW('Water Data'!E167))="","",OFFSET('Water Data'!$E$27,0,10*ROW('Water Data'!E167)))</f>
        <v/>
      </c>
      <c r="BW173" s="400" t="str">
        <f ca="1">+IF(OFFSET('Water Data'!$E$28,0,10*ROW('Water Data'!E167))="","",OFFSET('Water Data'!$E$28,0,10*ROW('Water Data'!E167)))</f>
        <v/>
      </c>
      <c r="BX173" s="400" t="str">
        <f ca="1">+IF(OFFSET('Water Data'!$E$29,0,10*ROW('Water Data'!E167))="","",OFFSET('Water Data'!$E$29,0,10*ROW('Water Data'!E167)))</f>
        <v/>
      </c>
      <c r="BY173" s="400" t="str">
        <f ca="1">+IF(OFFSET('Water Data'!$F$27,0,10*ROW('Water Data'!F167))="","",OFFSET('Water Data'!$F$27,0,10*ROW('Water Data'!F167)))</f>
        <v/>
      </c>
      <c r="BZ173" s="400" t="str">
        <f ca="1">+IF(OFFSET('Water Data'!$F$28,0,10*ROW('Water Data'!F167))="","",OFFSET('Water Data'!$F$28,0,10*ROW('Water Data'!F167)))</f>
        <v/>
      </c>
      <c r="CA173" s="400" t="str">
        <f ca="1">+IF(OFFSET('Water Data'!$F$29,0,10*ROW('Water Data'!F167))="","",OFFSET('Water Data'!$F$29,0,10*ROW('Water Data'!F167)))</f>
        <v/>
      </c>
      <c r="CB173" s="400" t="str">
        <f ca="1">+IF(OFFSET('Water Data'!$G$27,0,10*ROW('Water Data'!G167))="","",OFFSET('Water Data'!$G$27,0,10*ROW('Water Data'!G167)))</f>
        <v/>
      </c>
      <c r="CC173" s="400" t="str">
        <f ca="1">+IF(OFFSET('Water Data'!$G$28,0,10*ROW('Water Data'!G167))="","",OFFSET('Water Data'!$G$28,0,10*ROW('Water Data'!G167)))</f>
        <v/>
      </c>
      <c r="CD173" s="400" t="str">
        <f ca="1">+IF(OFFSET('Water Data'!$G$29,0,10*ROW('Water Data'!G167))="","",OFFSET('Water Data'!$G$29,0,10*ROW('Water Data'!G167)))</f>
        <v/>
      </c>
      <c r="CE173" s="400" t="str">
        <f ca="1">+IF(OFFSET('Water Data'!$H$27,0,10*ROW('Water Data'!H167))="","",OFFSET('Water Data'!$H$27,0,10*ROW('Water Data'!H167)))</f>
        <v/>
      </c>
      <c r="CF173" s="400" t="str">
        <f ca="1">+IF(OFFSET('Water Data'!$H$28,0,10*ROW('Water Data'!H167))="","",OFFSET('Water Data'!$H$28,0,10*ROW('Water Data'!H167)))</f>
        <v/>
      </c>
      <c r="CG173" s="400" t="str">
        <f ca="1">+IF(OFFSET('Water Data'!$H$29,0,10*ROW('Water Data'!H167))="","",OFFSET('Water Data'!$H$29,0,10*ROW('Water Data'!H167)))</f>
        <v/>
      </c>
      <c r="CH173" s="400" t="str">
        <f ca="1">+IF(OFFSET('Water Data'!$I$27,0,10*ROW('Water Data'!I167))="","",OFFSET('Water Data'!$I$27,0,10*ROW('Water Data'!I167)))</f>
        <v/>
      </c>
      <c r="CI173" s="400" t="str">
        <f ca="1">+IF(OFFSET('Water Data'!$I$28,0,10*ROW('Water Data'!I167))="","",OFFSET('Water Data'!$I$28,0,10*ROW('Water Data'!I167)))</f>
        <v/>
      </c>
      <c r="CJ173" s="400" t="str">
        <f ca="1">+IF(OFFSET('Water Data'!$I$29,0,10*ROW('Water Data'!I167))="","",OFFSET('Water Data'!$I$29,0,10*ROW('Water Data'!I167)))</f>
        <v/>
      </c>
      <c r="CK173" s="400" t="str">
        <f ca="1">+IF(OFFSET('Sanitation Data'!$D$28,0,10*ROW('Sanitation Data'!D167))="","",OFFSET('Sanitation Data'!$D$28,0,10*ROW('Sanitation Data'!D167)))</f>
        <v/>
      </c>
      <c r="CL173" s="400" t="str">
        <f ca="1">+IF(OFFSET('Sanitation Data'!$D$29,0,10*ROW('Sanitation Data'!D167))="","",OFFSET('Sanitation Data'!$D$29,0,10*ROW('Sanitation Data'!D167)))</f>
        <v/>
      </c>
      <c r="CM173" s="400" t="str">
        <f ca="1">+IF(OFFSET('Sanitation Data'!$D$30,0,10*ROW('Sanitation Data'!D167))="","",OFFSET('Sanitation Data'!$D$30,0,10*ROW('Sanitation Data'!D167)))</f>
        <v/>
      </c>
      <c r="CN173" s="400" t="str">
        <f ca="1">+IF(OFFSET('Sanitation Data'!$D$31,0,10*ROW('Sanitation Data'!D167))="","",OFFSET('Sanitation Data'!$D$31,0,10*ROW('Sanitation Data'!D167)))</f>
        <v/>
      </c>
      <c r="CO173" s="400" t="str">
        <f ca="1">+IF(OFFSET('Sanitation Data'!$D$32,0,10*ROW('Sanitation Data'!D167))="","",OFFSET('Sanitation Data'!$D$32,0,10*ROW('Sanitation Data'!D167)))</f>
        <v/>
      </c>
      <c r="CP173" s="400" t="str">
        <f ca="1">+IF(OFFSET('Sanitation Data'!$E$28,0,10*ROW('Sanitation Data'!E167))="","",OFFSET('Sanitation Data'!$E$28,0,10*ROW('Sanitation Data'!E167)))</f>
        <v/>
      </c>
      <c r="CQ173" s="400" t="str">
        <f ca="1">+IF(OFFSET('Sanitation Data'!$E$29,0,10*ROW('Sanitation Data'!E167))="","",OFFSET('Sanitation Data'!$E$29,0,10*ROW('Sanitation Data'!E167)))</f>
        <v/>
      </c>
      <c r="CR173" s="400" t="str">
        <f ca="1">+IF(OFFSET('Sanitation Data'!$E$30,0,10*ROW('Sanitation Data'!E167))="","",OFFSET('Sanitation Data'!$E$30,0,10*ROW('Sanitation Data'!E167)))</f>
        <v/>
      </c>
      <c r="CS173" s="400" t="str">
        <f ca="1">+IF(OFFSET('Sanitation Data'!$E$31,0,10*ROW('Sanitation Data'!E167))="","",OFFSET('Sanitation Data'!$E$31,0,10*ROW('Sanitation Data'!E167)))</f>
        <v/>
      </c>
      <c r="CT173" s="400" t="str">
        <f ca="1">+IF(OFFSET('Sanitation Data'!$E$32,0,10*ROW('Sanitation Data'!E167))="","",OFFSET('Sanitation Data'!$E$32,0,10*ROW('Sanitation Data'!E167)))</f>
        <v/>
      </c>
      <c r="CU173" s="400" t="str">
        <f ca="1">+IF(OFFSET('Sanitation Data'!$F$28,0,10*ROW('Sanitation Data'!F167))="","",OFFSET('Sanitation Data'!$F$28,0,10*ROW('Sanitation Data'!F167)))</f>
        <v/>
      </c>
      <c r="CV173" s="400" t="str">
        <f ca="1">+IF(OFFSET('Sanitation Data'!$F$29,0,10*ROW('Sanitation Data'!F167))="","",OFFSET('Sanitation Data'!$F$29,0,10*ROW('Sanitation Data'!F167)))</f>
        <v/>
      </c>
      <c r="CW173" s="400" t="str">
        <f ca="1">+IF(OFFSET('Sanitation Data'!$F$30,0,10*ROW('Sanitation Data'!F167))="","",OFFSET('Sanitation Data'!$F$30,0,10*ROW('Sanitation Data'!F167)))</f>
        <v/>
      </c>
      <c r="CX173" s="400" t="str">
        <f ca="1">+IF(OFFSET('Sanitation Data'!$F$31,0,10*ROW('Sanitation Data'!F167))="","",OFFSET('Sanitation Data'!$F$31,0,10*ROW('Sanitation Data'!F167)))</f>
        <v/>
      </c>
      <c r="CY173" s="400" t="str">
        <f ca="1">+IF(OFFSET('Sanitation Data'!$F$32,0,10*ROW('Sanitation Data'!F167))="","",OFFSET('Sanitation Data'!$F$32,0,10*ROW('Sanitation Data'!F167)))</f>
        <v/>
      </c>
      <c r="CZ173" s="400" t="str">
        <f ca="1">+IF(OFFSET('Sanitation Data'!$G$28,0,10*ROW('Sanitation Data'!G167))="","",OFFSET('Sanitation Data'!$G$28,0,10*ROW('Sanitation Data'!G167)))</f>
        <v/>
      </c>
      <c r="DA173" s="400" t="str">
        <f ca="1">+IF(OFFSET('Sanitation Data'!$G$29,0,10*ROW('Sanitation Data'!G167))="","",OFFSET('Sanitation Data'!$G$29,0,10*ROW('Sanitation Data'!G167)))</f>
        <v/>
      </c>
      <c r="DB173" s="400" t="str">
        <f ca="1">+IF(OFFSET('Sanitation Data'!$G$30,0,10*ROW('Sanitation Data'!G167))="","",OFFSET('Sanitation Data'!$G$30,0,10*ROW('Sanitation Data'!G167)))</f>
        <v/>
      </c>
      <c r="DC173" s="400" t="str">
        <f ca="1">+IF(OFFSET('Sanitation Data'!$G$31,0,10*ROW('Sanitation Data'!G167))="","",OFFSET('Sanitation Data'!$G$31,0,10*ROW('Sanitation Data'!G167)))</f>
        <v/>
      </c>
      <c r="DD173" s="400" t="str">
        <f ca="1">+IF(OFFSET('Sanitation Data'!$G$32,0,10*ROW('Sanitation Data'!G167))="","",OFFSET('Sanitation Data'!$G$32,0,10*ROW('Sanitation Data'!G167)))</f>
        <v/>
      </c>
      <c r="DE173" s="400" t="str">
        <f ca="1">+IF(OFFSET('Sanitation Data'!$H$28,0,10*ROW('Sanitation Data'!H167))="","",OFFSET('Sanitation Data'!$H$28,0,10*ROW('Sanitation Data'!H167)))</f>
        <v/>
      </c>
      <c r="DF173" s="400" t="str">
        <f ca="1">+IF(OFFSET('Sanitation Data'!$H$29,0,10*ROW('Sanitation Data'!H167))="","",OFFSET('Sanitation Data'!$H$29,0,10*ROW('Sanitation Data'!H167)))</f>
        <v/>
      </c>
      <c r="DG173" s="400" t="str">
        <f ca="1">+IF(OFFSET('Sanitation Data'!$H$30,0,10*ROW('Sanitation Data'!H167))="","",OFFSET('Sanitation Data'!$H$30,0,10*ROW('Sanitation Data'!H167)))</f>
        <v/>
      </c>
      <c r="DH173" s="400" t="str">
        <f ca="1">+IF(OFFSET('Sanitation Data'!$H$31,0,10*ROW('Sanitation Data'!H167))="","",OFFSET('Sanitation Data'!$H$31,0,10*ROW('Sanitation Data'!H167)))</f>
        <v/>
      </c>
      <c r="DI173" s="400" t="str">
        <f ca="1">+IF(OFFSET('Sanitation Data'!$H$32,0,10*ROW('Sanitation Data'!H167))="","",OFFSET('Sanitation Data'!$H$32,0,10*ROW('Sanitation Data'!H167)))</f>
        <v/>
      </c>
      <c r="DJ173" s="400" t="str">
        <f ca="1">+IF(OFFSET('Sanitation Data'!$I$28,0,10*ROW('Sanitation Data'!I167))="","",OFFSET('Sanitation Data'!$I$28,0,10*ROW('Sanitation Data'!I167)))</f>
        <v/>
      </c>
      <c r="DK173" s="400" t="str">
        <f ca="1">+IF(OFFSET('Sanitation Data'!$I$29,0,10*ROW('Sanitation Data'!I167))="","",OFFSET('Sanitation Data'!$I$29,0,10*ROW('Sanitation Data'!I167)))</f>
        <v/>
      </c>
      <c r="DL173" s="400" t="str">
        <f ca="1">+IF(OFFSET('Sanitation Data'!$I$30,0,10*ROW('Sanitation Data'!I167))="","",OFFSET('Sanitation Data'!$I$30,0,10*ROW('Sanitation Data'!I167)))</f>
        <v/>
      </c>
      <c r="DM173" s="400" t="str">
        <f ca="1">+IF(OFFSET('Sanitation Data'!$I$31,0,10*ROW('Sanitation Data'!I167))="","",OFFSET('Sanitation Data'!$I$31,0,10*ROW('Sanitation Data'!I167)))</f>
        <v/>
      </c>
      <c r="DN173" s="400" t="str">
        <f ca="1">+IF(OFFSET('Sanitation Data'!$I$32,0,10*ROW('Sanitation Data'!I167))="","",OFFSET('Sanitation Data'!$I$32,0,10*ROW('Sanitation Data'!I167)))</f>
        <v/>
      </c>
      <c r="DO173" s="400" t="str">
        <f ca="1">+IF(OFFSET('Hygiene Data'!$D$11,0,10*ROW('Hygiene Data'!D167))="","",OFFSET('Hygiene Data'!$D$11,0,10*ROW('Hygiene Data'!D167)))</f>
        <v/>
      </c>
      <c r="DP173" s="400" t="str">
        <f ca="1">+IF(OFFSET('Hygiene Data'!$D$12,0,10*ROW('Hygiene Data'!D167))="","",OFFSET('Hygiene Data'!$D$12,0,10*ROW('Hygiene Data'!D167)))</f>
        <v/>
      </c>
      <c r="DQ173" s="400" t="str">
        <f ca="1">+IF(OFFSET('Hygiene Data'!$D$13,0,10*ROW('Hygiene Data'!D167))="","",OFFSET('Hygiene Data'!$D$13,0,10*ROW('Hygiene Data'!D167)))</f>
        <v/>
      </c>
      <c r="DR173" s="400" t="str">
        <f ca="1">+IF(OFFSET('Hygiene Data'!$E$11,0,10*ROW('Hygiene Data'!E167))="","",OFFSET('Hygiene Data'!$E$11,0,10*ROW('Hygiene Data'!E167)))</f>
        <v/>
      </c>
      <c r="DS173" s="400" t="str">
        <f ca="1">+IF(OFFSET('Hygiene Data'!$E$12,0,10*ROW('Hygiene Data'!E167))="","",OFFSET('Hygiene Data'!$E$12,0,10*ROW('Hygiene Data'!E167)))</f>
        <v/>
      </c>
      <c r="DT173" s="400" t="str">
        <f ca="1">+IF(OFFSET('Hygiene Data'!$E$13,0,10*ROW('Hygiene Data'!E167))="","",OFFSET('Hygiene Data'!$E$13,0,10*ROW('Hygiene Data'!E167)))</f>
        <v/>
      </c>
      <c r="DU173" s="400" t="str">
        <f ca="1">+IF(OFFSET('Hygiene Data'!$F$11,0,10*ROW('Hygiene Data'!F167))="","",OFFSET('Hygiene Data'!$F$11,0,10*ROW('Hygiene Data'!F167)))</f>
        <v/>
      </c>
      <c r="DV173" s="400" t="str">
        <f ca="1">+IF(OFFSET('Hygiene Data'!$F$12,0,10*ROW('Hygiene Data'!F167))="","",OFFSET('Hygiene Data'!$F$12,0,10*ROW('Hygiene Data'!F167)))</f>
        <v/>
      </c>
      <c r="DW173" s="400" t="str">
        <f ca="1">+IF(OFFSET('Hygiene Data'!$F$13,0,10*ROW('Hygiene Data'!F167))="","",OFFSET('Hygiene Data'!$F$13,0,10*ROW('Hygiene Data'!F167)))</f>
        <v/>
      </c>
      <c r="DX173" s="400" t="str">
        <f ca="1">+IF(OFFSET('Hygiene Data'!$G$11,0,10*ROW('Hygiene Data'!G167))="","",OFFSET('Hygiene Data'!$G$11,0,10*ROW('Hygiene Data'!G167)))</f>
        <v/>
      </c>
      <c r="DY173" s="400" t="str">
        <f ca="1">+IF(OFFSET('Hygiene Data'!$G$12,0,10*ROW('Hygiene Data'!G167))="","",OFFSET('Hygiene Data'!$G$12,0,10*ROW('Hygiene Data'!G167)))</f>
        <v/>
      </c>
      <c r="DZ173" s="400" t="str">
        <f ca="1">+IF(OFFSET('Hygiene Data'!$G$13,0,10*ROW('Hygiene Data'!G167))="","",OFFSET('Hygiene Data'!$G$13,0,10*ROW('Hygiene Data'!G167)))</f>
        <v/>
      </c>
      <c r="EA173" s="400" t="str">
        <f ca="1">+IF(OFFSET('Hygiene Data'!$H$11,0,10*ROW('Hygiene Data'!H167))="","",OFFSET('Hygiene Data'!$H$11,0,10*ROW('Hygiene Data'!H167)))</f>
        <v/>
      </c>
      <c r="EB173" s="400" t="str">
        <f ca="1">+IF(OFFSET('Hygiene Data'!$H$12,0,10*ROW('Hygiene Data'!H167))="","",OFFSET('Hygiene Data'!$H$12,0,10*ROW('Hygiene Data'!H167)))</f>
        <v/>
      </c>
      <c r="EC173" s="400" t="str">
        <f ca="1">+IF(OFFSET('Hygiene Data'!$H$13,0,10*ROW('Hygiene Data'!H167))="","",OFFSET('Hygiene Data'!$H$13,0,10*ROW('Hygiene Data'!H167)))</f>
        <v/>
      </c>
      <c r="ED173" s="400" t="str">
        <f ca="1">+IF(OFFSET('Hygiene Data'!$I$11,0,10*ROW('Hygiene Data'!I167))="","",OFFSET('Hygiene Data'!$I$11,0,10*ROW('Hygiene Data'!I167)))</f>
        <v/>
      </c>
      <c r="EE173" s="400" t="str">
        <f ca="1">+IF(OFFSET('Hygiene Data'!$I$12,0,10*ROW('Hygiene Data'!I167))="","",OFFSET('Hygiene Data'!$I$12,0,10*ROW('Hygiene Data'!I167)))</f>
        <v/>
      </c>
      <c r="EF173" s="400" t="str">
        <f ca="1">+IF(OFFSET('Hygiene Data'!$I$13,0,10*ROW('Hygiene Data'!I167))="","",OFFSET('Hygiene Data'!$I$13,0,10*ROW('Hygiene Data'!I167)))</f>
        <v/>
      </c>
    </row>
    <row r="174" spans="1:136" x14ac:dyDescent="0.25">
      <c r="A174" s="509" t="str">
        <f ca="1">+IF(OFFSET('Water Data'!$B$2,0,10*ROW('Water Data'!E168))="","",OFFSET('Water Data'!$B$2,0,10*ROW('Water Data'!E168)))</f>
        <v/>
      </c>
      <c r="B174" s="50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36" t="str">
        <f t="shared" ca="1" si="2"/>
        <v/>
      </c>
      <c r="D174" s="53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3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3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3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3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3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3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3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3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3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3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3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3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3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3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3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3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3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3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3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3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3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3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3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3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3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3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3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3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3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3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3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3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3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3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3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3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3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3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3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3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3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3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3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3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3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3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3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3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1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3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3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3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3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3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3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3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3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3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3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3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3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3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3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3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3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400" t="str">
        <f ca="1">+IF(OFFSET('Water Data'!$D$27,0,10*ROW('Water Data'!D168))="","",OFFSET('Water Data'!$D$27,0,10*ROW('Water Data'!D168)))</f>
        <v/>
      </c>
      <c r="BT174" s="400" t="str">
        <f ca="1">+IF(OFFSET('Water Data'!$D$28,0,10*ROW('Water Data'!D168))="","",OFFSET('Water Data'!$D$28,0,10*ROW('Water Data'!D168)))</f>
        <v/>
      </c>
      <c r="BU174" s="400" t="str">
        <f ca="1">+IF(OFFSET('Water Data'!$D$29,0,10*ROW('Water Data'!D168))="","",OFFSET('Water Data'!$D$29,0,10*ROW('Water Data'!D168)))</f>
        <v/>
      </c>
      <c r="BV174" s="400" t="str">
        <f ca="1">+IF(OFFSET('Water Data'!$E$27,0,10*ROW('Water Data'!E168))="","",OFFSET('Water Data'!$E$27,0,10*ROW('Water Data'!E168)))</f>
        <v/>
      </c>
      <c r="BW174" s="400" t="str">
        <f ca="1">+IF(OFFSET('Water Data'!$E$28,0,10*ROW('Water Data'!E168))="","",OFFSET('Water Data'!$E$28,0,10*ROW('Water Data'!E168)))</f>
        <v/>
      </c>
      <c r="BX174" s="400" t="str">
        <f ca="1">+IF(OFFSET('Water Data'!$E$29,0,10*ROW('Water Data'!E168))="","",OFFSET('Water Data'!$E$29,0,10*ROW('Water Data'!E168)))</f>
        <v/>
      </c>
      <c r="BY174" s="400" t="str">
        <f ca="1">+IF(OFFSET('Water Data'!$F$27,0,10*ROW('Water Data'!F168))="","",OFFSET('Water Data'!$F$27,0,10*ROW('Water Data'!F168)))</f>
        <v/>
      </c>
      <c r="BZ174" s="400" t="str">
        <f ca="1">+IF(OFFSET('Water Data'!$F$28,0,10*ROW('Water Data'!F168))="","",OFFSET('Water Data'!$F$28,0,10*ROW('Water Data'!F168)))</f>
        <v/>
      </c>
      <c r="CA174" s="400" t="str">
        <f ca="1">+IF(OFFSET('Water Data'!$F$29,0,10*ROW('Water Data'!F168))="","",OFFSET('Water Data'!$F$29,0,10*ROW('Water Data'!F168)))</f>
        <v/>
      </c>
      <c r="CB174" s="400" t="str">
        <f ca="1">+IF(OFFSET('Water Data'!$G$27,0,10*ROW('Water Data'!G168))="","",OFFSET('Water Data'!$G$27,0,10*ROW('Water Data'!G168)))</f>
        <v/>
      </c>
      <c r="CC174" s="400" t="str">
        <f ca="1">+IF(OFFSET('Water Data'!$G$28,0,10*ROW('Water Data'!G168))="","",OFFSET('Water Data'!$G$28,0,10*ROW('Water Data'!G168)))</f>
        <v/>
      </c>
      <c r="CD174" s="400" t="str">
        <f ca="1">+IF(OFFSET('Water Data'!$G$29,0,10*ROW('Water Data'!G168))="","",OFFSET('Water Data'!$G$29,0,10*ROW('Water Data'!G168)))</f>
        <v/>
      </c>
      <c r="CE174" s="400" t="str">
        <f ca="1">+IF(OFFSET('Water Data'!$H$27,0,10*ROW('Water Data'!H168))="","",OFFSET('Water Data'!$H$27,0,10*ROW('Water Data'!H168)))</f>
        <v/>
      </c>
      <c r="CF174" s="400" t="str">
        <f ca="1">+IF(OFFSET('Water Data'!$H$28,0,10*ROW('Water Data'!H168))="","",OFFSET('Water Data'!$H$28,0,10*ROW('Water Data'!H168)))</f>
        <v/>
      </c>
      <c r="CG174" s="400" t="str">
        <f ca="1">+IF(OFFSET('Water Data'!$H$29,0,10*ROW('Water Data'!H168))="","",OFFSET('Water Data'!$H$29,0,10*ROW('Water Data'!H168)))</f>
        <v/>
      </c>
      <c r="CH174" s="400" t="str">
        <f ca="1">+IF(OFFSET('Water Data'!$I$27,0,10*ROW('Water Data'!I168))="","",OFFSET('Water Data'!$I$27,0,10*ROW('Water Data'!I168)))</f>
        <v/>
      </c>
      <c r="CI174" s="400" t="str">
        <f ca="1">+IF(OFFSET('Water Data'!$I$28,0,10*ROW('Water Data'!I168))="","",OFFSET('Water Data'!$I$28,0,10*ROW('Water Data'!I168)))</f>
        <v/>
      </c>
      <c r="CJ174" s="400" t="str">
        <f ca="1">+IF(OFFSET('Water Data'!$I$29,0,10*ROW('Water Data'!I168))="","",OFFSET('Water Data'!$I$29,0,10*ROW('Water Data'!I168)))</f>
        <v/>
      </c>
      <c r="CK174" s="400" t="str">
        <f ca="1">+IF(OFFSET('Sanitation Data'!$D$28,0,10*ROW('Sanitation Data'!D168))="","",OFFSET('Sanitation Data'!$D$28,0,10*ROW('Sanitation Data'!D168)))</f>
        <v/>
      </c>
      <c r="CL174" s="400" t="str">
        <f ca="1">+IF(OFFSET('Sanitation Data'!$D$29,0,10*ROW('Sanitation Data'!D168))="","",OFFSET('Sanitation Data'!$D$29,0,10*ROW('Sanitation Data'!D168)))</f>
        <v/>
      </c>
      <c r="CM174" s="400" t="str">
        <f ca="1">+IF(OFFSET('Sanitation Data'!$D$30,0,10*ROW('Sanitation Data'!D168))="","",OFFSET('Sanitation Data'!$D$30,0,10*ROW('Sanitation Data'!D168)))</f>
        <v/>
      </c>
      <c r="CN174" s="400" t="str">
        <f ca="1">+IF(OFFSET('Sanitation Data'!$D$31,0,10*ROW('Sanitation Data'!D168))="","",OFFSET('Sanitation Data'!$D$31,0,10*ROW('Sanitation Data'!D168)))</f>
        <v/>
      </c>
      <c r="CO174" s="400" t="str">
        <f ca="1">+IF(OFFSET('Sanitation Data'!$D$32,0,10*ROW('Sanitation Data'!D168))="","",OFFSET('Sanitation Data'!$D$32,0,10*ROW('Sanitation Data'!D168)))</f>
        <v/>
      </c>
      <c r="CP174" s="400" t="str">
        <f ca="1">+IF(OFFSET('Sanitation Data'!$E$28,0,10*ROW('Sanitation Data'!E168))="","",OFFSET('Sanitation Data'!$E$28,0,10*ROW('Sanitation Data'!E168)))</f>
        <v/>
      </c>
      <c r="CQ174" s="400" t="str">
        <f ca="1">+IF(OFFSET('Sanitation Data'!$E$29,0,10*ROW('Sanitation Data'!E168))="","",OFFSET('Sanitation Data'!$E$29,0,10*ROW('Sanitation Data'!E168)))</f>
        <v/>
      </c>
      <c r="CR174" s="400" t="str">
        <f ca="1">+IF(OFFSET('Sanitation Data'!$E$30,0,10*ROW('Sanitation Data'!E168))="","",OFFSET('Sanitation Data'!$E$30,0,10*ROW('Sanitation Data'!E168)))</f>
        <v/>
      </c>
      <c r="CS174" s="400" t="str">
        <f ca="1">+IF(OFFSET('Sanitation Data'!$E$31,0,10*ROW('Sanitation Data'!E168))="","",OFFSET('Sanitation Data'!$E$31,0,10*ROW('Sanitation Data'!E168)))</f>
        <v/>
      </c>
      <c r="CT174" s="400" t="str">
        <f ca="1">+IF(OFFSET('Sanitation Data'!$E$32,0,10*ROW('Sanitation Data'!E168))="","",OFFSET('Sanitation Data'!$E$32,0,10*ROW('Sanitation Data'!E168)))</f>
        <v/>
      </c>
      <c r="CU174" s="400" t="str">
        <f ca="1">+IF(OFFSET('Sanitation Data'!$F$28,0,10*ROW('Sanitation Data'!F168))="","",OFFSET('Sanitation Data'!$F$28,0,10*ROW('Sanitation Data'!F168)))</f>
        <v/>
      </c>
      <c r="CV174" s="400" t="str">
        <f ca="1">+IF(OFFSET('Sanitation Data'!$F$29,0,10*ROW('Sanitation Data'!F168))="","",OFFSET('Sanitation Data'!$F$29,0,10*ROW('Sanitation Data'!F168)))</f>
        <v/>
      </c>
      <c r="CW174" s="400" t="str">
        <f ca="1">+IF(OFFSET('Sanitation Data'!$F$30,0,10*ROW('Sanitation Data'!F168))="","",OFFSET('Sanitation Data'!$F$30,0,10*ROW('Sanitation Data'!F168)))</f>
        <v/>
      </c>
      <c r="CX174" s="400" t="str">
        <f ca="1">+IF(OFFSET('Sanitation Data'!$F$31,0,10*ROW('Sanitation Data'!F168))="","",OFFSET('Sanitation Data'!$F$31,0,10*ROW('Sanitation Data'!F168)))</f>
        <v/>
      </c>
      <c r="CY174" s="400" t="str">
        <f ca="1">+IF(OFFSET('Sanitation Data'!$F$32,0,10*ROW('Sanitation Data'!F168))="","",OFFSET('Sanitation Data'!$F$32,0,10*ROW('Sanitation Data'!F168)))</f>
        <v/>
      </c>
      <c r="CZ174" s="400" t="str">
        <f ca="1">+IF(OFFSET('Sanitation Data'!$G$28,0,10*ROW('Sanitation Data'!G168))="","",OFFSET('Sanitation Data'!$G$28,0,10*ROW('Sanitation Data'!G168)))</f>
        <v/>
      </c>
      <c r="DA174" s="400" t="str">
        <f ca="1">+IF(OFFSET('Sanitation Data'!$G$29,0,10*ROW('Sanitation Data'!G168))="","",OFFSET('Sanitation Data'!$G$29,0,10*ROW('Sanitation Data'!G168)))</f>
        <v/>
      </c>
      <c r="DB174" s="400" t="str">
        <f ca="1">+IF(OFFSET('Sanitation Data'!$G$30,0,10*ROW('Sanitation Data'!G168))="","",OFFSET('Sanitation Data'!$G$30,0,10*ROW('Sanitation Data'!G168)))</f>
        <v/>
      </c>
      <c r="DC174" s="400" t="str">
        <f ca="1">+IF(OFFSET('Sanitation Data'!$G$31,0,10*ROW('Sanitation Data'!G168))="","",OFFSET('Sanitation Data'!$G$31,0,10*ROW('Sanitation Data'!G168)))</f>
        <v/>
      </c>
      <c r="DD174" s="400" t="str">
        <f ca="1">+IF(OFFSET('Sanitation Data'!$G$32,0,10*ROW('Sanitation Data'!G168))="","",OFFSET('Sanitation Data'!$G$32,0,10*ROW('Sanitation Data'!G168)))</f>
        <v/>
      </c>
      <c r="DE174" s="400" t="str">
        <f ca="1">+IF(OFFSET('Sanitation Data'!$H$28,0,10*ROW('Sanitation Data'!H168))="","",OFFSET('Sanitation Data'!$H$28,0,10*ROW('Sanitation Data'!H168)))</f>
        <v/>
      </c>
      <c r="DF174" s="400" t="str">
        <f ca="1">+IF(OFFSET('Sanitation Data'!$H$29,0,10*ROW('Sanitation Data'!H168))="","",OFFSET('Sanitation Data'!$H$29,0,10*ROW('Sanitation Data'!H168)))</f>
        <v/>
      </c>
      <c r="DG174" s="400" t="str">
        <f ca="1">+IF(OFFSET('Sanitation Data'!$H$30,0,10*ROW('Sanitation Data'!H168))="","",OFFSET('Sanitation Data'!$H$30,0,10*ROW('Sanitation Data'!H168)))</f>
        <v/>
      </c>
      <c r="DH174" s="400" t="str">
        <f ca="1">+IF(OFFSET('Sanitation Data'!$H$31,0,10*ROW('Sanitation Data'!H168))="","",OFFSET('Sanitation Data'!$H$31,0,10*ROW('Sanitation Data'!H168)))</f>
        <v/>
      </c>
      <c r="DI174" s="400" t="str">
        <f ca="1">+IF(OFFSET('Sanitation Data'!$H$32,0,10*ROW('Sanitation Data'!H168))="","",OFFSET('Sanitation Data'!$H$32,0,10*ROW('Sanitation Data'!H168)))</f>
        <v/>
      </c>
      <c r="DJ174" s="400" t="str">
        <f ca="1">+IF(OFFSET('Sanitation Data'!$I$28,0,10*ROW('Sanitation Data'!I168))="","",OFFSET('Sanitation Data'!$I$28,0,10*ROW('Sanitation Data'!I168)))</f>
        <v/>
      </c>
      <c r="DK174" s="400" t="str">
        <f ca="1">+IF(OFFSET('Sanitation Data'!$I$29,0,10*ROW('Sanitation Data'!I168))="","",OFFSET('Sanitation Data'!$I$29,0,10*ROW('Sanitation Data'!I168)))</f>
        <v/>
      </c>
      <c r="DL174" s="400" t="str">
        <f ca="1">+IF(OFFSET('Sanitation Data'!$I$30,0,10*ROW('Sanitation Data'!I168))="","",OFFSET('Sanitation Data'!$I$30,0,10*ROW('Sanitation Data'!I168)))</f>
        <v/>
      </c>
      <c r="DM174" s="400" t="str">
        <f ca="1">+IF(OFFSET('Sanitation Data'!$I$31,0,10*ROW('Sanitation Data'!I168))="","",OFFSET('Sanitation Data'!$I$31,0,10*ROW('Sanitation Data'!I168)))</f>
        <v/>
      </c>
      <c r="DN174" s="400" t="str">
        <f ca="1">+IF(OFFSET('Sanitation Data'!$I$32,0,10*ROW('Sanitation Data'!I168))="","",OFFSET('Sanitation Data'!$I$32,0,10*ROW('Sanitation Data'!I168)))</f>
        <v/>
      </c>
      <c r="DO174" s="400" t="str">
        <f ca="1">+IF(OFFSET('Hygiene Data'!$D$11,0,10*ROW('Hygiene Data'!D168))="","",OFFSET('Hygiene Data'!$D$11,0,10*ROW('Hygiene Data'!D168)))</f>
        <v/>
      </c>
      <c r="DP174" s="400" t="str">
        <f ca="1">+IF(OFFSET('Hygiene Data'!$D$12,0,10*ROW('Hygiene Data'!D168))="","",OFFSET('Hygiene Data'!$D$12,0,10*ROW('Hygiene Data'!D168)))</f>
        <v/>
      </c>
      <c r="DQ174" s="400" t="str">
        <f ca="1">+IF(OFFSET('Hygiene Data'!$D$13,0,10*ROW('Hygiene Data'!D168))="","",OFFSET('Hygiene Data'!$D$13,0,10*ROW('Hygiene Data'!D168)))</f>
        <v/>
      </c>
      <c r="DR174" s="400" t="str">
        <f ca="1">+IF(OFFSET('Hygiene Data'!$E$11,0,10*ROW('Hygiene Data'!E168))="","",OFFSET('Hygiene Data'!$E$11,0,10*ROW('Hygiene Data'!E168)))</f>
        <v/>
      </c>
      <c r="DS174" s="400" t="str">
        <f ca="1">+IF(OFFSET('Hygiene Data'!$E$12,0,10*ROW('Hygiene Data'!E168))="","",OFFSET('Hygiene Data'!$E$12,0,10*ROW('Hygiene Data'!E168)))</f>
        <v/>
      </c>
      <c r="DT174" s="400" t="str">
        <f ca="1">+IF(OFFSET('Hygiene Data'!$E$13,0,10*ROW('Hygiene Data'!E168))="","",OFFSET('Hygiene Data'!$E$13,0,10*ROW('Hygiene Data'!E168)))</f>
        <v/>
      </c>
      <c r="DU174" s="400" t="str">
        <f ca="1">+IF(OFFSET('Hygiene Data'!$F$11,0,10*ROW('Hygiene Data'!F168))="","",OFFSET('Hygiene Data'!$F$11,0,10*ROW('Hygiene Data'!F168)))</f>
        <v/>
      </c>
      <c r="DV174" s="400" t="str">
        <f ca="1">+IF(OFFSET('Hygiene Data'!$F$12,0,10*ROW('Hygiene Data'!F168))="","",OFFSET('Hygiene Data'!$F$12,0,10*ROW('Hygiene Data'!F168)))</f>
        <v/>
      </c>
      <c r="DW174" s="400" t="str">
        <f ca="1">+IF(OFFSET('Hygiene Data'!$F$13,0,10*ROW('Hygiene Data'!F168))="","",OFFSET('Hygiene Data'!$F$13,0,10*ROW('Hygiene Data'!F168)))</f>
        <v/>
      </c>
      <c r="DX174" s="400" t="str">
        <f ca="1">+IF(OFFSET('Hygiene Data'!$G$11,0,10*ROW('Hygiene Data'!G168))="","",OFFSET('Hygiene Data'!$G$11,0,10*ROW('Hygiene Data'!G168)))</f>
        <v/>
      </c>
      <c r="DY174" s="400" t="str">
        <f ca="1">+IF(OFFSET('Hygiene Data'!$G$12,0,10*ROW('Hygiene Data'!G168))="","",OFFSET('Hygiene Data'!$G$12,0,10*ROW('Hygiene Data'!G168)))</f>
        <v/>
      </c>
      <c r="DZ174" s="400" t="str">
        <f ca="1">+IF(OFFSET('Hygiene Data'!$G$13,0,10*ROW('Hygiene Data'!G168))="","",OFFSET('Hygiene Data'!$G$13,0,10*ROW('Hygiene Data'!G168)))</f>
        <v/>
      </c>
      <c r="EA174" s="400" t="str">
        <f ca="1">+IF(OFFSET('Hygiene Data'!$H$11,0,10*ROW('Hygiene Data'!H168))="","",OFFSET('Hygiene Data'!$H$11,0,10*ROW('Hygiene Data'!H168)))</f>
        <v/>
      </c>
      <c r="EB174" s="400" t="str">
        <f ca="1">+IF(OFFSET('Hygiene Data'!$H$12,0,10*ROW('Hygiene Data'!H168))="","",OFFSET('Hygiene Data'!$H$12,0,10*ROW('Hygiene Data'!H168)))</f>
        <v/>
      </c>
      <c r="EC174" s="400" t="str">
        <f ca="1">+IF(OFFSET('Hygiene Data'!$H$13,0,10*ROW('Hygiene Data'!H168))="","",OFFSET('Hygiene Data'!$H$13,0,10*ROW('Hygiene Data'!H168)))</f>
        <v/>
      </c>
      <c r="ED174" s="400" t="str">
        <f ca="1">+IF(OFFSET('Hygiene Data'!$I$11,0,10*ROW('Hygiene Data'!I168))="","",OFFSET('Hygiene Data'!$I$11,0,10*ROW('Hygiene Data'!I168)))</f>
        <v/>
      </c>
      <c r="EE174" s="400" t="str">
        <f ca="1">+IF(OFFSET('Hygiene Data'!$I$12,0,10*ROW('Hygiene Data'!I168))="","",OFFSET('Hygiene Data'!$I$12,0,10*ROW('Hygiene Data'!I168)))</f>
        <v/>
      </c>
      <c r="EF174" s="400" t="str">
        <f ca="1">+IF(OFFSET('Hygiene Data'!$I$13,0,10*ROW('Hygiene Data'!I168))="","",OFFSET('Hygiene Data'!$I$13,0,10*ROW('Hygiene Data'!I168)))</f>
        <v/>
      </c>
    </row>
    <row r="175" spans="1:136" x14ac:dyDescent="0.25">
      <c r="A175" s="509" t="str">
        <f ca="1">+IF(OFFSET('Water Data'!$B$2,0,10*ROW('Water Data'!E169))="","",OFFSET('Water Data'!$B$2,0,10*ROW('Water Data'!E169)))</f>
        <v/>
      </c>
      <c r="B175" s="50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36" t="str">
        <f t="shared" ca="1" si="2"/>
        <v/>
      </c>
      <c r="D175" s="53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3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3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3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3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3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3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3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3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3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3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3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3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3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3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3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3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3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3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3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3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3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3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3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3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3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3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3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3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3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3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3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3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3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3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3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3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3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3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3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3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3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3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3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3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3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3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3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3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1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3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3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3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3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3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3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3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3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3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3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3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3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3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3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3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3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400" t="str">
        <f ca="1">+IF(OFFSET('Water Data'!$D$27,0,10*ROW('Water Data'!D169))="","",OFFSET('Water Data'!$D$27,0,10*ROW('Water Data'!D169)))</f>
        <v/>
      </c>
      <c r="BT175" s="400" t="str">
        <f ca="1">+IF(OFFSET('Water Data'!$D$28,0,10*ROW('Water Data'!D169))="","",OFFSET('Water Data'!$D$28,0,10*ROW('Water Data'!D169)))</f>
        <v/>
      </c>
      <c r="BU175" s="400" t="str">
        <f ca="1">+IF(OFFSET('Water Data'!$D$29,0,10*ROW('Water Data'!D169))="","",OFFSET('Water Data'!$D$29,0,10*ROW('Water Data'!D169)))</f>
        <v/>
      </c>
      <c r="BV175" s="400" t="str">
        <f ca="1">+IF(OFFSET('Water Data'!$E$27,0,10*ROW('Water Data'!E169))="","",OFFSET('Water Data'!$E$27,0,10*ROW('Water Data'!E169)))</f>
        <v/>
      </c>
      <c r="BW175" s="400" t="str">
        <f ca="1">+IF(OFFSET('Water Data'!$E$28,0,10*ROW('Water Data'!E169))="","",OFFSET('Water Data'!$E$28,0,10*ROW('Water Data'!E169)))</f>
        <v/>
      </c>
      <c r="BX175" s="400" t="str">
        <f ca="1">+IF(OFFSET('Water Data'!$E$29,0,10*ROW('Water Data'!E169))="","",OFFSET('Water Data'!$E$29,0,10*ROW('Water Data'!E169)))</f>
        <v/>
      </c>
      <c r="BY175" s="400" t="str">
        <f ca="1">+IF(OFFSET('Water Data'!$F$27,0,10*ROW('Water Data'!F169))="","",OFFSET('Water Data'!$F$27,0,10*ROW('Water Data'!F169)))</f>
        <v/>
      </c>
      <c r="BZ175" s="400" t="str">
        <f ca="1">+IF(OFFSET('Water Data'!$F$28,0,10*ROW('Water Data'!F169))="","",OFFSET('Water Data'!$F$28,0,10*ROW('Water Data'!F169)))</f>
        <v/>
      </c>
      <c r="CA175" s="400" t="str">
        <f ca="1">+IF(OFFSET('Water Data'!$F$29,0,10*ROW('Water Data'!F169))="","",OFFSET('Water Data'!$F$29,0,10*ROW('Water Data'!F169)))</f>
        <v/>
      </c>
      <c r="CB175" s="400" t="str">
        <f ca="1">+IF(OFFSET('Water Data'!$G$27,0,10*ROW('Water Data'!G169))="","",OFFSET('Water Data'!$G$27,0,10*ROW('Water Data'!G169)))</f>
        <v/>
      </c>
      <c r="CC175" s="400" t="str">
        <f ca="1">+IF(OFFSET('Water Data'!$G$28,0,10*ROW('Water Data'!G169))="","",OFFSET('Water Data'!$G$28,0,10*ROW('Water Data'!G169)))</f>
        <v/>
      </c>
      <c r="CD175" s="400" t="str">
        <f ca="1">+IF(OFFSET('Water Data'!$G$29,0,10*ROW('Water Data'!G169))="","",OFFSET('Water Data'!$G$29,0,10*ROW('Water Data'!G169)))</f>
        <v/>
      </c>
      <c r="CE175" s="400" t="str">
        <f ca="1">+IF(OFFSET('Water Data'!$H$27,0,10*ROW('Water Data'!H169))="","",OFFSET('Water Data'!$H$27,0,10*ROW('Water Data'!H169)))</f>
        <v/>
      </c>
      <c r="CF175" s="400" t="str">
        <f ca="1">+IF(OFFSET('Water Data'!$H$28,0,10*ROW('Water Data'!H169))="","",OFFSET('Water Data'!$H$28,0,10*ROW('Water Data'!H169)))</f>
        <v/>
      </c>
      <c r="CG175" s="400" t="str">
        <f ca="1">+IF(OFFSET('Water Data'!$H$29,0,10*ROW('Water Data'!H169))="","",OFFSET('Water Data'!$H$29,0,10*ROW('Water Data'!H169)))</f>
        <v/>
      </c>
      <c r="CH175" s="400" t="str">
        <f ca="1">+IF(OFFSET('Water Data'!$I$27,0,10*ROW('Water Data'!I169))="","",OFFSET('Water Data'!$I$27,0,10*ROW('Water Data'!I169)))</f>
        <v/>
      </c>
      <c r="CI175" s="400" t="str">
        <f ca="1">+IF(OFFSET('Water Data'!$I$28,0,10*ROW('Water Data'!I169))="","",OFFSET('Water Data'!$I$28,0,10*ROW('Water Data'!I169)))</f>
        <v/>
      </c>
      <c r="CJ175" s="400" t="str">
        <f ca="1">+IF(OFFSET('Water Data'!$I$29,0,10*ROW('Water Data'!I169))="","",OFFSET('Water Data'!$I$29,0,10*ROW('Water Data'!I169)))</f>
        <v/>
      </c>
      <c r="CK175" s="400" t="str">
        <f ca="1">+IF(OFFSET('Sanitation Data'!$D$28,0,10*ROW('Sanitation Data'!D169))="","",OFFSET('Sanitation Data'!$D$28,0,10*ROW('Sanitation Data'!D169)))</f>
        <v/>
      </c>
      <c r="CL175" s="400" t="str">
        <f ca="1">+IF(OFFSET('Sanitation Data'!$D$29,0,10*ROW('Sanitation Data'!D169))="","",OFFSET('Sanitation Data'!$D$29,0,10*ROW('Sanitation Data'!D169)))</f>
        <v/>
      </c>
      <c r="CM175" s="400" t="str">
        <f ca="1">+IF(OFFSET('Sanitation Data'!$D$30,0,10*ROW('Sanitation Data'!D169))="","",OFFSET('Sanitation Data'!$D$30,0,10*ROW('Sanitation Data'!D169)))</f>
        <v/>
      </c>
      <c r="CN175" s="400" t="str">
        <f ca="1">+IF(OFFSET('Sanitation Data'!$D$31,0,10*ROW('Sanitation Data'!D169))="","",OFFSET('Sanitation Data'!$D$31,0,10*ROW('Sanitation Data'!D169)))</f>
        <v/>
      </c>
      <c r="CO175" s="400" t="str">
        <f ca="1">+IF(OFFSET('Sanitation Data'!$D$32,0,10*ROW('Sanitation Data'!D169))="","",OFFSET('Sanitation Data'!$D$32,0,10*ROW('Sanitation Data'!D169)))</f>
        <v/>
      </c>
      <c r="CP175" s="400" t="str">
        <f ca="1">+IF(OFFSET('Sanitation Data'!$E$28,0,10*ROW('Sanitation Data'!E169))="","",OFFSET('Sanitation Data'!$E$28,0,10*ROW('Sanitation Data'!E169)))</f>
        <v/>
      </c>
      <c r="CQ175" s="400" t="str">
        <f ca="1">+IF(OFFSET('Sanitation Data'!$E$29,0,10*ROW('Sanitation Data'!E169))="","",OFFSET('Sanitation Data'!$E$29,0,10*ROW('Sanitation Data'!E169)))</f>
        <v/>
      </c>
      <c r="CR175" s="400" t="str">
        <f ca="1">+IF(OFFSET('Sanitation Data'!$E$30,0,10*ROW('Sanitation Data'!E169))="","",OFFSET('Sanitation Data'!$E$30,0,10*ROW('Sanitation Data'!E169)))</f>
        <v/>
      </c>
      <c r="CS175" s="400" t="str">
        <f ca="1">+IF(OFFSET('Sanitation Data'!$E$31,0,10*ROW('Sanitation Data'!E169))="","",OFFSET('Sanitation Data'!$E$31,0,10*ROW('Sanitation Data'!E169)))</f>
        <v/>
      </c>
      <c r="CT175" s="400" t="str">
        <f ca="1">+IF(OFFSET('Sanitation Data'!$E$32,0,10*ROW('Sanitation Data'!E169))="","",OFFSET('Sanitation Data'!$E$32,0,10*ROW('Sanitation Data'!E169)))</f>
        <v/>
      </c>
      <c r="CU175" s="400" t="str">
        <f ca="1">+IF(OFFSET('Sanitation Data'!$F$28,0,10*ROW('Sanitation Data'!F169))="","",OFFSET('Sanitation Data'!$F$28,0,10*ROW('Sanitation Data'!F169)))</f>
        <v/>
      </c>
      <c r="CV175" s="400" t="str">
        <f ca="1">+IF(OFFSET('Sanitation Data'!$F$29,0,10*ROW('Sanitation Data'!F169))="","",OFFSET('Sanitation Data'!$F$29,0,10*ROW('Sanitation Data'!F169)))</f>
        <v/>
      </c>
      <c r="CW175" s="400" t="str">
        <f ca="1">+IF(OFFSET('Sanitation Data'!$F$30,0,10*ROW('Sanitation Data'!F169))="","",OFFSET('Sanitation Data'!$F$30,0,10*ROW('Sanitation Data'!F169)))</f>
        <v/>
      </c>
      <c r="CX175" s="400" t="str">
        <f ca="1">+IF(OFFSET('Sanitation Data'!$F$31,0,10*ROW('Sanitation Data'!F169))="","",OFFSET('Sanitation Data'!$F$31,0,10*ROW('Sanitation Data'!F169)))</f>
        <v/>
      </c>
      <c r="CY175" s="400" t="str">
        <f ca="1">+IF(OFFSET('Sanitation Data'!$F$32,0,10*ROW('Sanitation Data'!F169))="","",OFFSET('Sanitation Data'!$F$32,0,10*ROW('Sanitation Data'!F169)))</f>
        <v/>
      </c>
      <c r="CZ175" s="400" t="str">
        <f ca="1">+IF(OFFSET('Sanitation Data'!$G$28,0,10*ROW('Sanitation Data'!G169))="","",OFFSET('Sanitation Data'!$G$28,0,10*ROW('Sanitation Data'!G169)))</f>
        <v/>
      </c>
      <c r="DA175" s="400" t="str">
        <f ca="1">+IF(OFFSET('Sanitation Data'!$G$29,0,10*ROW('Sanitation Data'!G169))="","",OFFSET('Sanitation Data'!$G$29,0,10*ROW('Sanitation Data'!G169)))</f>
        <v/>
      </c>
      <c r="DB175" s="400" t="str">
        <f ca="1">+IF(OFFSET('Sanitation Data'!$G$30,0,10*ROW('Sanitation Data'!G169))="","",OFFSET('Sanitation Data'!$G$30,0,10*ROW('Sanitation Data'!G169)))</f>
        <v/>
      </c>
      <c r="DC175" s="400" t="str">
        <f ca="1">+IF(OFFSET('Sanitation Data'!$G$31,0,10*ROW('Sanitation Data'!G169))="","",OFFSET('Sanitation Data'!$G$31,0,10*ROW('Sanitation Data'!G169)))</f>
        <v/>
      </c>
      <c r="DD175" s="400" t="str">
        <f ca="1">+IF(OFFSET('Sanitation Data'!$G$32,0,10*ROW('Sanitation Data'!G169))="","",OFFSET('Sanitation Data'!$G$32,0,10*ROW('Sanitation Data'!G169)))</f>
        <v/>
      </c>
      <c r="DE175" s="400" t="str">
        <f ca="1">+IF(OFFSET('Sanitation Data'!$H$28,0,10*ROW('Sanitation Data'!H169))="","",OFFSET('Sanitation Data'!$H$28,0,10*ROW('Sanitation Data'!H169)))</f>
        <v/>
      </c>
      <c r="DF175" s="400" t="str">
        <f ca="1">+IF(OFFSET('Sanitation Data'!$H$29,0,10*ROW('Sanitation Data'!H169))="","",OFFSET('Sanitation Data'!$H$29,0,10*ROW('Sanitation Data'!H169)))</f>
        <v/>
      </c>
      <c r="DG175" s="400" t="str">
        <f ca="1">+IF(OFFSET('Sanitation Data'!$H$30,0,10*ROW('Sanitation Data'!H169))="","",OFFSET('Sanitation Data'!$H$30,0,10*ROW('Sanitation Data'!H169)))</f>
        <v/>
      </c>
      <c r="DH175" s="400" t="str">
        <f ca="1">+IF(OFFSET('Sanitation Data'!$H$31,0,10*ROW('Sanitation Data'!H169))="","",OFFSET('Sanitation Data'!$H$31,0,10*ROW('Sanitation Data'!H169)))</f>
        <v/>
      </c>
      <c r="DI175" s="400" t="str">
        <f ca="1">+IF(OFFSET('Sanitation Data'!$H$32,0,10*ROW('Sanitation Data'!H169))="","",OFFSET('Sanitation Data'!$H$32,0,10*ROW('Sanitation Data'!H169)))</f>
        <v/>
      </c>
      <c r="DJ175" s="400" t="str">
        <f ca="1">+IF(OFFSET('Sanitation Data'!$I$28,0,10*ROW('Sanitation Data'!I169))="","",OFFSET('Sanitation Data'!$I$28,0,10*ROW('Sanitation Data'!I169)))</f>
        <v/>
      </c>
      <c r="DK175" s="400" t="str">
        <f ca="1">+IF(OFFSET('Sanitation Data'!$I$29,0,10*ROW('Sanitation Data'!I169))="","",OFFSET('Sanitation Data'!$I$29,0,10*ROW('Sanitation Data'!I169)))</f>
        <v/>
      </c>
      <c r="DL175" s="400" t="str">
        <f ca="1">+IF(OFFSET('Sanitation Data'!$I$30,0,10*ROW('Sanitation Data'!I169))="","",OFFSET('Sanitation Data'!$I$30,0,10*ROW('Sanitation Data'!I169)))</f>
        <v/>
      </c>
      <c r="DM175" s="400" t="str">
        <f ca="1">+IF(OFFSET('Sanitation Data'!$I$31,0,10*ROW('Sanitation Data'!I169))="","",OFFSET('Sanitation Data'!$I$31,0,10*ROW('Sanitation Data'!I169)))</f>
        <v/>
      </c>
      <c r="DN175" s="400" t="str">
        <f ca="1">+IF(OFFSET('Sanitation Data'!$I$32,0,10*ROW('Sanitation Data'!I169))="","",OFFSET('Sanitation Data'!$I$32,0,10*ROW('Sanitation Data'!I169)))</f>
        <v/>
      </c>
      <c r="DO175" s="400" t="str">
        <f ca="1">+IF(OFFSET('Hygiene Data'!$D$11,0,10*ROW('Hygiene Data'!D169))="","",OFFSET('Hygiene Data'!$D$11,0,10*ROW('Hygiene Data'!D169)))</f>
        <v/>
      </c>
      <c r="DP175" s="400" t="str">
        <f ca="1">+IF(OFFSET('Hygiene Data'!$D$12,0,10*ROW('Hygiene Data'!D169))="","",OFFSET('Hygiene Data'!$D$12,0,10*ROW('Hygiene Data'!D169)))</f>
        <v/>
      </c>
      <c r="DQ175" s="400" t="str">
        <f ca="1">+IF(OFFSET('Hygiene Data'!$D$13,0,10*ROW('Hygiene Data'!D169))="","",OFFSET('Hygiene Data'!$D$13,0,10*ROW('Hygiene Data'!D169)))</f>
        <v/>
      </c>
      <c r="DR175" s="400" t="str">
        <f ca="1">+IF(OFFSET('Hygiene Data'!$E$11,0,10*ROW('Hygiene Data'!E169))="","",OFFSET('Hygiene Data'!$E$11,0,10*ROW('Hygiene Data'!E169)))</f>
        <v/>
      </c>
      <c r="DS175" s="400" t="str">
        <f ca="1">+IF(OFFSET('Hygiene Data'!$E$12,0,10*ROW('Hygiene Data'!E169))="","",OFFSET('Hygiene Data'!$E$12,0,10*ROW('Hygiene Data'!E169)))</f>
        <v/>
      </c>
      <c r="DT175" s="400" t="str">
        <f ca="1">+IF(OFFSET('Hygiene Data'!$E$13,0,10*ROW('Hygiene Data'!E169))="","",OFFSET('Hygiene Data'!$E$13,0,10*ROW('Hygiene Data'!E169)))</f>
        <v/>
      </c>
      <c r="DU175" s="400" t="str">
        <f ca="1">+IF(OFFSET('Hygiene Data'!$F$11,0,10*ROW('Hygiene Data'!F169))="","",OFFSET('Hygiene Data'!$F$11,0,10*ROW('Hygiene Data'!F169)))</f>
        <v/>
      </c>
      <c r="DV175" s="400" t="str">
        <f ca="1">+IF(OFFSET('Hygiene Data'!$F$12,0,10*ROW('Hygiene Data'!F169))="","",OFFSET('Hygiene Data'!$F$12,0,10*ROW('Hygiene Data'!F169)))</f>
        <v/>
      </c>
      <c r="DW175" s="400" t="str">
        <f ca="1">+IF(OFFSET('Hygiene Data'!$F$13,0,10*ROW('Hygiene Data'!F169))="","",OFFSET('Hygiene Data'!$F$13,0,10*ROW('Hygiene Data'!F169)))</f>
        <v/>
      </c>
      <c r="DX175" s="400" t="str">
        <f ca="1">+IF(OFFSET('Hygiene Data'!$G$11,0,10*ROW('Hygiene Data'!G169))="","",OFFSET('Hygiene Data'!$G$11,0,10*ROW('Hygiene Data'!G169)))</f>
        <v/>
      </c>
      <c r="DY175" s="400" t="str">
        <f ca="1">+IF(OFFSET('Hygiene Data'!$G$12,0,10*ROW('Hygiene Data'!G169))="","",OFFSET('Hygiene Data'!$G$12,0,10*ROW('Hygiene Data'!G169)))</f>
        <v/>
      </c>
      <c r="DZ175" s="400" t="str">
        <f ca="1">+IF(OFFSET('Hygiene Data'!$G$13,0,10*ROW('Hygiene Data'!G169))="","",OFFSET('Hygiene Data'!$G$13,0,10*ROW('Hygiene Data'!G169)))</f>
        <v/>
      </c>
      <c r="EA175" s="400" t="str">
        <f ca="1">+IF(OFFSET('Hygiene Data'!$H$11,0,10*ROW('Hygiene Data'!H169))="","",OFFSET('Hygiene Data'!$H$11,0,10*ROW('Hygiene Data'!H169)))</f>
        <v/>
      </c>
      <c r="EB175" s="400" t="str">
        <f ca="1">+IF(OFFSET('Hygiene Data'!$H$12,0,10*ROW('Hygiene Data'!H169))="","",OFFSET('Hygiene Data'!$H$12,0,10*ROW('Hygiene Data'!H169)))</f>
        <v/>
      </c>
      <c r="EC175" s="400" t="str">
        <f ca="1">+IF(OFFSET('Hygiene Data'!$H$13,0,10*ROW('Hygiene Data'!H169))="","",OFFSET('Hygiene Data'!$H$13,0,10*ROW('Hygiene Data'!H169)))</f>
        <v/>
      </c>
      <c r="ED175" s="400" t="str">
        <f ca="1">+IF(OFFSET('Hygiene Data'!$I$11,0,10*ROW('Hygiene Data'!I169))="","",OFFSET('Hygiene Data'!$I$11,0,10*ROW('Hygiene Data'!I169)))</f>
        <v/>
      </c>
      <c r="EE175" s="400" t="str">
        <f ca="1">+IF(OFFSET('Hygiene Data'!$I$12,0,10*ROW('Hygiene Data'!I169))="","",OFFSET('Hygiene Data'!$I$12,0,10*ROW('Hygiene Data'!I169)))</f>
        <v/>
      </c>
      <c r="EF175" s="400" t="str">
        <f ca="1">+IF(OFFSET('Hygiene Data'!$I$13,0,10*ROW('Hygiene Data'!I169))="","",OFFSET('Hygiene Data'!$I$13,0,10*ROW('Hygiene Data'!I169)))</f>
        <v/>
      </c>
    </row>
    <row r="176" spans="1:136" x14ac:dyDescent="0.25">
      <c r="A176" s="509" t="str">
        <f ca="1">+IF(OFFSET('Water Data'!$B$2,0,10*ROW('Water Data'!E170))="","",OFFSET('Water Data'!$B$2,0,10*ROW('Water Data'!E170)))</f>
        <v/>
      </c>
      <c r="B176" s="50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36" t="str">
        <f t="shared" ca="1" si="2"/>
        <v/>
      </c>
      <c r="D176" s="53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3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3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3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3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3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3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3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3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3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3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3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3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3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3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3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3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3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3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3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3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3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3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3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3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3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3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3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3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3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3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3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3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3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3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3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3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3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3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3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3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3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3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3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3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3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3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3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3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1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3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3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3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3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3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3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3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3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3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3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3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3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3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3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3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3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400" t="str">
        <f ca="1">+IF(OFFSET('Water Data'!$D$27,0,10*ROW('Water Data'!D170))="","",OFFSET('Water Data'!$D$27,0,10*ROW('Water Data'!D170)))</f>
        <v/>
      </c>
      <c r="BT176" s="400" t="str">
        <f ca="1">+IF(OFFSET('Water Data'!$D$28,0,10*ROW('Water Data'!D170))="","",OFFSET('Water Data'!$D$28,0,10*ROW('Water Data'!D170)))</f>
        <v/>
      </c>
      <c r="BU176" s="400" t="str">
        <f ca="1">+IF(OFFSET('Water Data'!$D$29,0,10*ROW('Water Data'!D170))="","",OFFSET('Water Data'!$D$29,0,10*ROW('Water Data'!D170)))</f>
        <v/>
      </c>
      <c r="BV176" s="400" t="str">
        <f ca="1">+IF(OFFSET('Water Data'!$E$27,0,10*ROW('Water Data'!E170))="","",OFFSET('Water Data'!$E$27,0,10*ROW('Water Data'!E170)))</f>
        <v/>
      </c>
      <c r="BW176" s="400" t="str">
        <f ca="1">+IF(OFFSET('Water Data'!$E$28,0,10*ROW('Water Data'!E170))="","",OFFSET('Water Data'!$E$28,0,10*ROW('Water Data'!E170)))</f>
        <v/>
      </c>
      <c r="BX176" s="400" t="str">
        <f ca="1">+IF(OFFSET('Water Data'!$E$29,0,10*ROW('Water Data'!E170))="","",OFFSET('Water Data'!$E$29,0,10*ROW('Water Data'!E170)))</f>
        <v/>
      </c>
      <c r="BY176" s="400" t="str">
        <f ca="1">+IF(OFFSET('Water Data'!$F$27,0,10*ROW('Water Data'!F170))="","",OFFSET('Water Data'!$F$27,0,10*ROW('Water Data'!F170)))</f>
        <v/>
      </c>
      <c r="BZ176" s="400" t="str">
        <f ca="1">+IF(OFFSET('Water Data'!$F$28,0,10*ROW('Water Data'!F170))="","",OFFSET('Water Data'!$F$28,0,10*ROW('Water Data'!F170)))</f>
        <v/>
      </c>
      <c r="CA176" s="400" t="str">
        <f ca="1">+IF(OFFSET('Water Data'!$F$29,0,10*ROW('Water Data'!F170))="","",OFFSET('Water Data'!$F$29,0,10*ROW('Water Data'!F170)))</f>
        <v/>
      </c>
      <c r="CB176" s="400" t="str">
        <f ca="1">+IF(OFFSET('Water Data'!$G$27,0,10*ROW('Water Data'!G170))="","",OFFSET('Water Data'!$G$27,0,10*ROW('Water Data'!G170)))</f>
        <v/>
      </c>
      <c r="CC176" s="400" t="str">
        <f ca="1">+IF(OFFSET('Water Data'!$G$28,0,10*ROW('Water Data'!G170))="","",OFFSET('Water Data'!$G$28,0,10*ROW('Water Data'!G170)))</f>
        <v/>
      </c>
      <c r="CD176" s="400" t="str">
        <f ca="1">+IF(OFFSET('Water Data'!$G$29,0,10*ROW('Water Data'!G170))="","",OFFSET('Water Data'!$G$29,0,10*ROW('Water Data'!G170)))</f>
        <v/>
      </c>
      <c r="CE176" s="400" t="str">
        <f ca="1">+IF(OFFSET('Water Data'!$H$27,0,10*ROW('Water Data'!H170))="","",OFFSET('Water Data'!$H$27,0,10*ROW('Water Data'!H170)))</f>
        <v/>
      </c>
      <c r="CF176" s="400" t="str">
        <f ca="1">+IF(OFFSET('Water Data'!$H$28,0,10*ROW('Water Data'!H170))="","",OFFSET('Water Data'!$H$28,0,10*ROW('Water Data'!H170)))</f>
        <v/>
      </c>
      <c r="CG176" s="400" t="str">
        <f ca="1">+IF(OFFSET('Water Data'!$H$29,0,10*ROW('Water Data'!H170))="","",OFFSET('Water Data'!$H$29,0,10*ROW('Water Data'!H170)))</f>
        <v/>
      </c>
      <c r="CH176" s="400" t="str">
        <f ca="1">+IF(OFFSET('Water Data'!$I$27,0,10*ROW('Water Data'!I170))="","",OFFSET('Water Data'!$I$27,0,10*ROW('Water Data'!I170)))</f>
        <v/>
      </c>
      <c r="CI176" s="400" t="str">
        <f ca="1">+IF(OFFSET('Water Data'!$I$28,0,10*ROW('Water Data'!I170))="","",OFFSET('Water Data'!$I$28,0,10*ROW('Water Data'!I170)))</f>
        <v/>
      </c>
      <c r="CJ176" s="400" t="str">
        <f ca="1">+IF(OFFSET('Water Data'!$I$29,0,10*ROW('Water Data'!I170))="","",OFFSET('Water Data'!$I$29,0,10*ROW('Water Data'!I170)))</f>
        <v/>
      </c>
      <c r="CK176" s="400" t="str">
        <f ca="1">+IF(OFFSET('Sanitation Data'!$D$28,0,10*ROW('Sanitation Data'!D170))="","",OFFSET('Sanitation Data'!$D$28,0,10*ROW('Sanitation Data'!D170)))</f>
        <v/>
      </c>
      <c r="CL176" s="400" t="str">
        <f ca="1">+IF(OFFSET('Sanitation Data'!$D$29,0,10*ROW('Sanitation Data'!D170))="","",OFFSET('Sanitation Data'!$D$29,0,10*ROW('Sanitation Data'!D170)))</f>
        <v/>
      </c>
      <c r="CM176" s="400" t="str">
        <f ca="1">+IF(OFFSET('Sanitation Data'!$D$30,0,10*ROW('Sanitation Data'!D170))="","",OFFSET('Sanitation Data'!$D$30,0,10*ROW('Sanitation Data'!D170)))</f>
        <v/>
      </c>
      <c r="CN176" s="400" t="str">
        <f ca="1">+IF(OFFSET('Sanitation Data'!$D$31,0,10*ROW('Sanitation Data'!D170))="","",OFFSET('Sanitation Data'!$D$31,0,10*ROW('Sanitation Data'!D170)))</f>
        <v/>
      </c>
      <c r="CO176" s="400" t="str">
        <f ca="1">+IF(OFFSET('Sanitation Data'!$D$32,0,10*ROW('Sanitation Data'!D170))="","",OFFSET('Sanitation Data'!$D$32,0,10*ROW('Sanitation Data'!D170)))</f>
        <v/>
      </c>
      <c r="CP176" s="400" t="str">
        <f ca="1">+IF(OFFSET('Sanitation Data'!$E$28,0,10*ROW('Sanitation Data'!E170))="","",OFFSET('Sanitation Data'!$E$28,0,10*ROW('Sanitation Data'!E170)))</f>
        <v/>
      </c>
      <c r="CQ176" s="400" t="str">
        <f ca="1">+IF(OFFSET('Sanitation Data'!$E$29,0,10*ROW('Sanitation Data'!E170))="","",OFFSET('Sanitation Data'!$E$29,0,10*ROW('Sanitation Data'!E170)))</f>
        <v/>
      </c>
      <c r="CR176" s="400" t="str">
        <f ca="1">+IF(OFFSET('Sanitation Data'!$E$30,0,10*ROW('Sanitation Data'!E170))="","",OFFSET('Sanitation Data'!$E$30,0,10*ROW('Sanitation Data'!E170)))</f>
        <v/>
      </c>
      <c r="CS176" s="400" t="str">
        <f ca="1">+IF(OFFSET('Sanitation Data'!$E$31,0,10*ROW('Sanitation Data'!E170))="","",OFFSET('Sanitation Data'!$E$31,0,10*ROW('Sanitation Data'!E170)))</f>
        <v/>
      </c>
      <c r="CT176" s="400" t="str">
        <f ca="1">+IF(OFFSET('Sanitation Data'!$E$32,0,10*ROW('Sanitation Data'!E170))="","",OFFSET('Sanitation Data'!$E$32,0,10*ROW('Sanitation Data'!E170)))</f>
        <v/>
      </c>
      <c r="CU176" s="400" t="str">
        <f ca="1">+IF(OFFSET('Sanitation Data'!$F$28,0,10*ROW('Sanitation Data'!F170))="","",OFFSET('Sanitation Data'!$F$28,0,10*ROW('Sanitation Data'!F170)))</f>
        <v/>
      </c>
      <c r="CV176" s="400" t="str">
        <f ca="1">+IF(OFFSET('Sanitation Data'!$F$29,0,10*ROW('Sanitation Data'!F170))="","",OFFSET('Sanitation Data'!$F$29,0,10*ROW('Sanitation Data'!F170)))</f>
        <v/>
      </c>
      <c r="CW176" s="400" t="str">
        <f ca="1">+IF(OFFSET('Sanitation Data'!$F$30,0,10*ROW('Sanitation Data'!F170))="","",OFFSET('Sanitation Data'!$F$30,0,10*ROW('Sanitation Data'!F170)))</f>
        <v/>
      </c>
      <c r="CX176" s="400" t="str">
        <f ca="1">+IF(OFFSET('Sanitation Data'!$F$31,0,10*ROW('Sanitation Data'!F170))="","",OFFSET('Sanitation Data'!$F$31,0,10*ROW('Sanitation Data'!F170)))</f>
        <v/>
      </c>
      <c r="CY176" s="400" t="str">
        <f ca="1">+IF(OFFSET('Sanitation Data'!$F$32,0,10*ROW('Sanitation Data'!F170))="","",OFFSET('Sanitation Data'!$F$32,0,10*ROW('Sanitation Data'!F170)))</f>
        <v/>
      </c>
      <c r="CZ176" s="400" t="str">
        <f ca="1">+IF(OFFSET('Sanitation Data'!$G$28,0,10*ROW('Sanitation Data'!G170))="","",OFFSET('Sanitation Data'!$G$28,0,10*ROW('Sanitation Data'!G170)))</f>
        <v/>
      </c>
      <c r="DA176" s="400" t="str">
        <f ca="1">+IF(OFFSET('Sanitation Data'!$G$29,0,10*ROW('Sanitation Data'!G170))="","",OFFSET('Sanitation Data'!$G$29,0,10*ROW('Sanitation Data'!G170)))</f>
        <v/>
      </c>
      <c r="DB176" s="400" t="str">
        <f ca="1">+IF(OFFSET('Sanitation Data'!$G$30,0,10*ROW('Sanitation Data'!G170))="","",OFFSET('Sanitation Data'!$G$30,0,10*ROW('Sanitation Data'!G170)))</f>
        <v/>
      </c>
      <c r="DC176" s="400" t="str">
        <f ca="1">+IF(OFFSET('Sanitation Data'!$G$31,0,10*ROW('Sanitation Data'!G170))="","",OFFSET('Sanitation Data'!$G$31,0,10*ROW('Sanitation Data'!G170)))</f>
        <v/>
      </c>
      <c r="DD176" s="400" t="str">
        <f ca="1">+IF(OFFSET('Sanitation Data'!$G$32,0,10*ROW('Sanitation Data'!G170))="","",OFFSET('Sanitation Data'!$G$32,0,10*ROW('Sanitation Data'!G170)))</f>
        <v/>
      </c>
      <c r="DE176" s="400" t="str">
        <f ca="1">+IF(OFFSET('Sanitation Data'!$H$28,0,10*ROW('Sanitation Data'!H170))="","",OFFSET('Sanitation Data'!$H$28,0,10*ROW('Sanitation Data'!H170)))</f>
        <v/>
      </c>
      <c r="DF176" s="400" t="str">
        <f ca="1">+IF(OFFSET('Sanitation Data'!$H$29,0,10*ROW('Sanitation Data'!H170))="","",OFFSET('Sanitation Data'!$H$29,0,10*ROW('Sanitation Data'!H170)))</f>
        <v/>
      </c>
      <c r="DG176" s="400" t="str">
        <f ca="1">+IF(OFFSET('Sanitation Data'!$H$30,0,10*ROW('Sanitation Data'!H170))="","",OFFSET('Sanitation Data'!$H$30,0,10*ROW('Sanitation Data'!H170)))</f>
        <v/>
      </c>
      <c r="DH176" s="400" t="str">
        <f ca="1">+IF(OFFSET('Sanitation Data'!$H$31,0,10*ROW('Sanitation Data'!H170))="","",OFFSET('Sanitation Data'!$H$31,0,10*ROW('Sanitation Data'!H170)))</f>
        <v/>
      </c>
      <c r="DI176" s="400" t="str">
        <f ca="1">+IF(OFFSET('Sanitation Data'!$H$32,0,10*ROW('Sanitation Data'!H170))="","",OFFSET('Sanitation Data'!$H$32,0,10*ROW('Sanitation Data'!H170)))</f>
        <v/>
      </c>
      <c r="DJ176" s="400" t="str">
        <f ca="1">+IF(OFFSET('Sanitation Data'!$I$28,0,10*ROW('Sanitation Data'!I170))="","",OFFSET('Sanitation Data'!$I$28,0,10*ROW('Sanitation Data'!I170)))</f>
        <v/>
      </c>
      <c r="DK176" s="400" t="str">
        <f ca="1">+IF(OFFSET('Sanitation Data'!$I$29,0,10*ROW('Sanitation Data'!I170))="","",OFFSET('Sanitation Data'!$I$29,0,10*ROW('Sanitation Data'!I170)))</f>
        <v/>
      </c>
      <c r="DL176" s="400" t="str">
        <f ca="1">+IF(OFFSET('Sanitation Data'!$I$30,0,10*ROW('Sanitation Data'!I170))="","",OFFSET('Sanitation Data'!$I$30,0,10*ROW('Sanitation Data'!I170)))</f>
        <v/>
      </c>
      <c r="DM176" s="400" t="str">
        <f ca="1">+IF(OFFSET('Sanitation Data'!$I$31,0,10*ROW('Sanitation Data'!I170))="","",OFFSET('Sanitation Data'!$I$31,0,10*ROW('Sanitation Data'!I170)))</f>
        <v/>
      </c>
      <c r="DN176" s="400" t="str">
        <f ca="1">+IF(OFFSET('Sanitation Data'!$I$32,0,10*ROW('Sanitation Data'!I170))="","",OFFSET('Sanitation Data'!$I$32,0,10*ROW('Sanitation Data'!I170)))</f>
        <v/>
      </c>
      <c r="DO176" s="400" t="str">
        <f ca="1">+IF(OFFSET('Hygiene Data'!$D$11,0,10*ROW('Hygiene Data'!D170))="","",OFFSET('Hygiene Data'!$D$11,0,10*ROW('Hygiene Data'!D170)))</f>
        <v/>
      </c>
      <c r="DP176" s="400" t="str">
        <f ca="1">+IF(OFFSET('Hygiene Data'!$D$12,0,10*ROW('Hygiene Data'!D170))="","",OFFSET('Hygiene Data'!$D$12,0,10*ROW('Hygiene Data'!D170)))</f>
        <v/>
      </c>
      <c r="DQ176" s="400" t="str">
        <f ca="1">+IF(OFFSET('Hygiene Data'!$D$13,0,10*ROW('Hygiene Data'!D170))="","",OFFSET('Hygiene Data'!$D$13,0,10*ROW('Hygiene Data'!D170)))</f>
        <v/>
      </c>
      <c r="DR176" s="400" t="str">
        <f ca="1">+IF(OFFSET('Hygiene Data'!$E$11,0,10*ROW('Hygiene Data'!E170))="","",OFFSET('Hygiene Data'!$E$11,0,10*ROW('Hygiene Data'!E170)))</f>
        <v/>
      </c>
      <c r="DS176" s="400" t="str">
        <f ca="1">+IF(OFFSET('Hygiene Data'!$E$12,0,10*ROW('Hygiene Data'!E170))="","",OFFSET('Hygiene Data'!$E$12,0,10*ROW('Hygiene Data'!E170)))</f>
        <v/>
      </c>
      <c r="DT176" s="400" t="str">
        <f ca="1">+IF(OFFSET('Hygiene Data'!$E$13,0,10*ROW('Hygiene Data'!E170))="","",OFFSET('Hygiene Data'!$E$13,0,10*ROW('Hygiene Data'!E170)))</f>
        <v/>
      </c>
      <c r="DU176" s="400" t="str">
        <f ca="1">+IF(OFFSET('Hygiene Data'!$F$11,0,10*ROW('Hygiene Data'!F170))="","",OFFSET('Hygiene Data'!$F$11,0,10*ROW('Hygiene Data'!F170)))</f>
        <v/>
      </c>
      <c r="DV176" s="400" t="str">
        <f ca="1">+IF(OFFSET('Hygiene Data'!$F$12,0,10*ROW('Hygiene Data'!F170))="","",OFFSET('Hygiene Data'!$F$12,0,10*ROW('Hygiene Data'!F170)))</f>
        <v/>
      </c>
      <c r="DW176" s="400" t="str">
        <f ca="1">+IF(OFFSET('Hygiene Data'!$F$13,0,10*ROW('Hygiene Data'!F170))="","",OFFSET('Hygiene Data'!$F$13,0,10*ROW('Hygiene Data'!F170)))</f>
        <v/>
      </c>
      <c r="DX176" s="400" t="str">
        <f ca="1">+IF(OFFSET('Hygiene Data'!$G$11,0,10*ROW('Hygiene Data'!G170))="","",OFFSET('Hygiene Data'!$G$11,0,10*ROW('Hygiene Data'!G170)))</f>
        <v/>
      </c>
      <c r="DY176" s="400" t="str">
        <f ca="1">+IF(OFFSET('Hygiene Data'!$G$12,0,10*ROW('Hygiene Data'!G170))="","",OFFSET('Hygiene Data'!$G$12,0,10*ROW('Hygiene Data'!G170)))</f>
        <v/>
      </c>
      <c r="DZ176" s="400" t="str">
        <f ca="1">+IF(OFFSET('Hygiene Data'!$G$13,0,10*ROW('Hygiene Data'!G170))="","",OFFSET('Hygiene Data'!$G$13,0,10*ROW('Hygiene Data'!G170)))</f>
        <v/>
      </c>
      <c r="EA176" s="400" t="str">
        <f ca="1">+IF(OFFSET('Hygiene Data'!$H$11,0,10*ROW('Hygiene Data'!H170))="","",OFFSET('Hygiene Data'!$H$11,0,10*ROW('Hygiene Data'!H170)))</f>
        <v/>
      </c>
      <c r="EB176" s="400" t="str">
        <f ca="1">+IF(OFFSET('Hygiene Data'!$H$12,0,10*ROW('Hygiene Data'!H170))="","",OFFSET('Hygiene Data'!$H$12,0,10*ROW('Hygiene Data'!H170)))</f>
        <v/>
      </c>
      <c r="EC176" s="400" t="str">
        <f ca="1">+IF(OFFSET('Hygiene Data'!$H$13,0,10*ROW('Hygiene Data'!H170))="","",OFFSET('Hygiene Data'!$H$13,0,10*ROW('Hygiene Data'!H170)))</f>
        <v/>
      </c>
      <c r="ED176" s="400" t="str">
        <f ca="1">+IF(OFFSET('Hygiene Data'!$I$11,0,10*ROW('Hygiene Data'!I170))="","",OFFSET('Hygiene Data'!$I$11,0,10*ROW('Hygiene Data'!I170)))</f>
        <v/>
      </c>
      <c r="EE176" s="400" t="str">
        <f ca="1">+IF(OFFSET('Hygiene Data'!$I$12,0,10*ROW('Hygiene Data'!I170))="","",OFFSET('Hygiene Data'!$I$12,0,10*ROW('Hygiene Data'!I170)))</f>
        <v/>
      </c>
      <c r="EF176" s="400" t="str">
        <f ca="1">+IF(OFFSET('Hygiene Data'!$I$13,0,10*ROW('Hygiene Data'!I170))="","",OFFSET('Hygiene Data'!$I$13,0,10*ROW('Hygiene Data'!I170)))</f>
        <v/>
      </c>
    </row>
    <row r="177" spans="1:136" x14ac:dyDescent="0.25">
      <c r="A177" s="509" t="str">
        <f ca="1">+IF(OFFSET('Water Data'!$B$2,0,10*ROW('Water Data'!E171))="","",OFFSET('Water Data'!$B$2,0,10*ROW('Water Data'!E171)))</f>
        <v/>
      </c>
      <c r="B177" s="50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36" t="str">
        <f t="shared" ca="1" si="2"/>
        <v/>
      </c>
      <c r="D177" s="53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3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3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3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3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3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3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3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3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3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3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3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3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3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3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3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3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3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3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3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3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3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3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3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3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3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3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3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3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3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3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3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3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3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3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3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3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3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3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3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3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3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3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3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3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3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3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3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3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1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3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3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3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3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3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3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3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3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3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3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3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3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3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3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3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3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400" t="str">
        <f ca="1">+IF(OFFSET('Water Data'!$D$27,0,10*ROW('Water Data'!D171))="","",OFFSET('Water Data'!$D$27,0,10*ROW('Water Data'!D171)))</f>
        <v/>
      </c>
      <c r="BT177" s="400" t="str">
        <f ca="1">+IF(OFFSET('Water Data'!$D$28,0,10*ROW('Water Data'!D171))="","",OFFSET('Water Data'!$D$28,0,10*ROW('Water Data'!D171)))</f>
        <v/>
      </c>
      <c r="BU177" s="400" t="str">
        <f ca="1">+IF(OFFSET('Water Data'!$D$29,0,10*ROW('Water Data'!D171))="","",OFFSET('Water Data'!$D$29,0,10*ROW('Water Data'!D171)))</f>
        <v/>
      </c>
      <c r="BV177" s="400" t="str">
        <f ca="1">+IF(OFFSET('Water Data'!$E$27,0,10*ROW('Water Data'!E171))="","",OFFSET('Water Data'!$E$27,0,10*ROW('Water Data'!E171)))</f>
        <v/>
      </c>
      <c r="BW177" s="400" t="str">
        <f ca="1">+IF(OFFSET('Water Data'!$E$28,0,10*ROW('Water Data'!E171))="","",OFFSET('Water Data'!$E$28,0,10*ROW('Water Data'!E171)))</f>
        <v/>
      </c>
      <c r="BX177" s="400" t="str">
        <f ca="1">+IF(OFFSET('Water Data'!$E$29,0,10*ROW('Water Data'!E171))="","",OFFSET('Water Data'!$E$29,0,10*ROW('Water Data'!E171)))</f>
        <v/>
      </c>
      <c r="BY177" s="400" t="str">
        <f ca="1">+IF(OFFSET('Water Data'!$F$27,0,10*ROW('Water Data'!F171))="","",OFFSET('Water Data'!$F$27,0,10*ROW('Water Data'!F171)))</f>
        <v/>
      </c>
      <c r="BZ177" s="400" t="str">
        <f ca="1">+IF(OFFSET('Water Data'!$F$28,0,10*ROW('Water Data'!F171))="","",OFFSET('Water Data'!$F$28,0,10*ROW('Water Data'!F171)))</f>
        <v/>
      </c>
      <c r="CA177" s="400" t="str">
        <f ca="1">+IF(OFFSET('Water Data'!$F$29,0,10*ROW('Water Data'!F171))="","",OFFSET('Water Data'!$F$29,0,10*ROW('Water Data'!F171)))</f>
        <v/>
      </c>
      <c r="CB177" s="400" t="str">
        <f ca="1">+IF(OFFSET('Water Data'!$G$27,0,10*ROW('Water Data'!G171))="","",OFFSET('Water Data'!$G$27,0,10*ROW('Water Data'!G171)))</f>
        <v/>
      </c>
      <c r="CC177" s="400" t="str">
        <f ca="1">+IF(OFFSET('Water Data'!$G$28,0,10*ROW('Water Data'!G171))="","",OFFSET('Water Data'!$G$28,0,10*ROW('Water Data'!G171)))</f>
        <v/>
      </c>
      <c r="CD177" s="400" t="str">
        <f ca="1">+IF(OFFSET('Water Data'!$G$29,0,10*ROW('Water Data'!G171))="","",OFFSET('Water Data'!$G$29,0,10*ROW('Water Data'!G171)))</f>
        <v/>
      </c>
      <c r="CE177" s="400" t="str">
        <f ca="1">+IF(OFFSET('Water Data'!$H$27,0,10*ROW('Water Data'!H171))="","",OFFSET('Water Data'!$H$27,0,10*ROW('Water Data'!H171)))</f>
        <v/>
      </c>
      <c r="CF177" s="400" t="str">
        <f ca="1">+IF(OFFSET('Water Data'!$H$28,0,10*ROW('Water Data'!H171))="","",OFFSET('Water Data'!$H$28,0,10*ROW('Water Data'!H171)))</f>
        <v/>
      </c>
      <c r="CG177" s="400" t="str">
        <f ca="1">+IF(OFFSET('Water Data'!$H$29,0,10*ROW('Water Data'!H171))="","",OFFSET('Water Data'!$H$29,0,10*ROW('Water Data'!H171)))</f>
        <v/>
      </c>
      <c r="CH177" s="400" t="str">
        <f ca="1">+IF(OFFSET('Water Data'!$I$27,0,10*ROW('Water Data'!I171))="","",OFFSET('Water Data'!$I$27,0,10*ROW('Water Data'!I171)))</f>
        <v/>
      </c>
      <c r="CI177" s="400" t="str">
        <f ca="1">+IF(OFFSET('Water Data'!$I$28,0,10*ROW('Water Data'!I171))="","",OFFSET('Water Data'!$I$28,0,10*ROW('Water Data'!I171)))</f>
        <v/>
      </c>
      <c r="CJ177" s="400" t="str">
        <f ca="1">+IF(OFFSET('Water Data'!$I$29,0,10*ROW('Water Data'!I171))="","",OFFSET('Water Data'!$I$29,0,10*ROW('Water Data'!I171)))</f>
        <v/>
      </c>
      <c r="CK177" s="400" t="str">
        <f ca="1">+IF(OFFSET('Sanitation Data'!$D$28,0,10*ROW('Sanitation Data'!D171))="","",OFFSET('Sanitation Data'!$D$28,0,10*ROW('Sanitation Data'!D171)))</f>
        <v/>
      </c>
      <c r="CL177" s="400" t="str">
        <f ca="1">+IF(OFFSET('Sanitation Data'!$D$29,0,10*ROW('Sanitation Data'!D171))="","",OFFSET('Sanitation Data'!$D$29,0,10*ROW('Sanitation Data'!D171)))</f>
        <v/>
      </c>
      <c r="CM177" s="400" t="str">
        <f ca="1">+IF(OFFSET('Sanitation Data'!$D$30,0,10*ROW('Sanitation Data'!D171))="","",OFFSET('Sanitation Data'!$D$30,0,10*ROW('Sanitation Data'!D171)))</f>
        <v/>
      </c>
      <c r="CN177" s="400" t="str">
        <f ca="1">+IF(OFFSET('Sanitation Data'!$D$31,0,10*ROW('Sanitation Data'!D171))="","",OFFSET('Sanitation Data'!$D$31,0,10*ROW('Sanitation Data'!D171)))</f>
        <v/>
      </c>
      <c r="CO177" s="400" t="str">
        <f ca="1">+IF(OFFSET('Sanitation Data'!$D$32,0,10*ROW('Sanitation Data'!D171))="","",OFFSET('Sanitation Data'!$D$32,0,10*ROW('Sanitation Data'!D171)))</f>
        <v/>
      </c>
      <c r="CP177" s="400" t="str">
        <f ca="1">+IF(OFFSET('Sanitation Data'!$E$28,0,10*ROW('Sanitation Data'!E171))="","",OFFSET('Sanitation Data'!$E$28,0,10*ROW('Sanitation Data'!E171)))</f>
        <v/>
      </c>
      <c r="CQ177" s="400" t="str">
        <f ca="1">+IF(OFFSET('Sanitation Data'!$E$29,0,10*ROW('Sanitation Data'!E171))="","",OFFSET('Sanitation Data'!$E$29,0,10*ROW('Sanitation Data'!E171)))</f>
        <v/>
      </c>
      <c r="CR177" s="400" t="str">
        <f ca="1">+IF(OFFSET('Sanitation Data'!$E$30,0,10*ROW('Sanitation Data'!E171))="","",OFFSET('Sanitation Data'!$E$30,0,10*ROW('Sanitation Data'!E171)))</f>
        <v/>
      </c>
      <c r="CS177" s="400" t="str">
        <f ca="1">+IF(OFFSET('Sanitation Data'!$E$31,0,10*ROW('Sanitation Data'!E171))="","",OFFSET('Sanitation Data'!$E$31,0,10*ROW('Sanitation Data'!E171)))</f>
        <v/>
      </c>
      <c r="CT177" s="400" t="str">
        <f ca="1">+IF(OFFSET('Sanitation Data'!$E$32,0,10*ROW('Sanitation Data'!E171))="","",OFFSET('Sanitation Data'!$E$32,0,10*ROW('Sanitation Data'!E171)))</f>
        <v/>
      </c>
      <c r="CU177" s="400" t="str">
        <f ca="1">+IF(OFFSET('Sanitation Data'!$F$28,0,10*ROW('Sanitation Data'!F171))="","",OFFSET('Sanitation Data'!$F$28,0,10*ROW('Sanitation Data'!F171)))</f>
        <v/>
      </c>
      <c r="CV177" s="400" t="str">
        <f ca="1">+IF(OFFSET('Sanitation Data'!$F$29,0,10*ROW('Sanitation Data'!F171))="","",OFFSET('Sanitation Data'!$F$29,0,10*ROW('Sanitation Data'!F171)))</f>
        <v/>
      </c>
      <c r="CW177" s="400" t="str">
        <f ca="1">+IF(OFFSET('Sanitation Data'!$F$30,0,10*ROW('Sanitation Data'!F171))="","",OFFSET('Sanitation Data'!$F$30,0,10*ROW('Sanitation Data'!F171)))</f>
        <v/>
      </c>
      <c r="CX177" s="400" t="str">
        <f ca="1">+IF(OFFSET('Sanitation Data'!$F$31,0,10*ROW('Sanitation Data'!F171))="","",OFFSET('Sanitation Data'!$F$31,0,10*ROW('Sanitation Data'!F171)))</f>
        <v/>
      </c>
      <c r="CY177" s="400" t="str">
        <f ca="1">+IF(OFFSET('Sanitation Data'!$F$32,0,10*ROW('Sanitation Data'!F171))="","",OFFSET('Sanitation Data'!$F$32,0,10*ROW('Sanitation Data'!F171)))</f>
        <v/>
      </c>
      <c r="CZ177" s="400" t="str">
        <f ca="1">+IF(OFFSET('Sanitation Data'!$G$28,0,10*ROW('Sanitation Data'!G171))="","",OFFSET('Sanitation Data'!$G$28,0,10*ROW('Sanitation Data'!G171)))</f>
        <v/>
      </c>
      <c r="DA177" s="400" t="str">
        <f ca="1">+IF(OFFSET('Sanitation Data'!$G$29,0,10*ROW('Sanitation Data'!G171))="","",OFFSET('Sanitation Data'!$G$29,0,10*ROW('Sanitation Data'!G171)))</f>
        <v/>
      </c>
      <c r="DB177" s="400" t="str">
        <f ca="1">+IF(OFFSET('Sanitation Data'!$G$30,0,10*ROW('Sanitation Data'!G171))="","",OFFSET('Sanitation Data'!$G$30,0,10*ROW('Sanitation Data'!G171)))</f>
        <v/>
      </c>
      <c r="DC177" s="400" t="str">
        <f ca="1">+IF(OFFSET('Sanitation Data'!$G$31,0,10*ROW('Sanitation Data'!G171))="","",OFFSET('Sanitation Data'!$G$31,0,10*ROW('Sanitation Data'!G171)))</f>
        <v/>
      </c>
      <c r="DD177" s="400" t="str">
        <f ca="1">+IF(OFFSET('Sanitation Data'!$G$32,0,10*ROW('Sanitation Data'!G171))="","",OFFSET('Sanitation Data'!$G$32,0,10*ROW('Sanitation Data'!G171)))</f>
        <v/>
      </c>
      <c r="DE177" s="400" t="str">
        <f ca="1">+IF(OFFSET('Sanitation Data'!$H$28,0,10*ROW('Sanitation Data'!H171))="","",OFFSET('Sanitation Data'!$H$28,0,10*ROW('Sanitation Data'!H171)))</f>
        <v/>
      </c>
      <c r="DF177" s="400" t="str">
        <f ca="1">+IF(OFFSET('Sanitation Data'!$H$29,0,10*ROW('Sanitation Data'!H171))="","",OFFSET('Sanitation Data'!$H$29,0,10*ROW('Sanitation Data'!H171)))</f>
        <v/>
      </c>
      <c r="DG177" s="400" t="str">
        <f ca="1">+IF(OFFSET('Sanitation Data'!$H$30,0,10*ROW('Sanitation Data'!H171))="","",OFFSET('Sanitation Data'!$H$30,0,10*ROW('Sanitation Data'!H171)))</f>
        <v/>
      </c>
      <c r="DH177" s="400" t="str">
        <f ca="1">+IF(OFFSET('Sanitation Data'!$H$31,0,10*ROW('Sanitation Data'!H171))="","",OFFSET('Sanitation Data'!$H$31,0,10*ROW('Sanitation Data'!H171)))</f>
        <v/>
      </c>
      <c r="DI177" s="400" t="str">
        <f ca="1">+IF(OFFSET('Sanitation Data'!$H$32,0,10*ROW('Sanitation Data'!H171))="","",OFFSET('Sanitation Data'!$H$32,0,10*ROW('Sanitation Data'!H171)))</f>
        <v/>
      </c>
      <c r="DJ177" s="400" t="str">
        <f ca="1">+IF(OFFSET('Sanitation Data'!$I$28,0,10*ROW('Sanitation Data'!I171))="","",OFFSET('Sanitation Data'!$I$28,0,10*ROW('Sanitation Data'!I171)))</f>
        <v/>
      </c>
      <c r="DK177" s="400" t="str">
        <f ca="1">+IF(OFFSET('Sanitation Data'!$I$29,0,10*ROW('Sanitation Data'!I171))="","",OFFSET('Sanitation Data'!$I$29,0,10*ROW('Sanitation Data'!I171)))</f>
        <v/>
      </c>
      <c r="DL177" s="400" t="str">
        <f ca="1">+IF(OFFSET('Sanitation Data'!$I$30,0,10*ROW('Sanitation Data'!I171))="","",OFFSET('Sanitation Data'!$I$30,0,10*ROW('Sanitation Data'!I171)))</f>
        <v/>
      </c>
      <c r="DM177" s="400" t="str">
        <f ca="1">+IF(OFFSET('Sanitation Data'!$I$31,0,10*ROW('Sanitation Data'!I171))="","",OFFSET('Sanitation Data'!$I$31,0,10*ROW('Sanitation Data'!I171)))</f>
        <v/>
      </c>
      <c r="DN177" s="400" t="str">
        <f ca="1">+IF(OFFSET('Sanitation Data'!$I$32,0,10*ROW('Sanitation Data'!I171))="","",OFFSET('Sanitation Data'!$I$32,0,10*ROW('Sanitation Data'!I171)))</f>
        <v/>
      </c>
      <c r="DO177" s="400" t="str">
        <f ca="1">+IF(OFFSET('Hygiene Data'!$D$11,0,10*ROW('Hygiene Data'!D171))="","",OFFSET('Hygiene Data'!$D$11,0,10*ROW('Hygiene Data'!D171)))</f>
        <v/>
      </c>
      <c r="DP177" s="400" t="str">
        <f ca="1">+IF(OFFSET('Hygiene Data'!$D$12,0,10*ROW('Hygiene Data'!D171))="","",OFFSET('Hygiene Data'!$D$12,0,10*ROW('Hygiene Data'!D171)))</f>
        <v/>
      </c>
      <c r="DQ177" s="400" t="str">
        <f ca="1">+IF(OFFSET('Hygiene Data'!$D$13,0,10*ROW('Hygiene Data'!D171))="","",OFFSET('Hygiene Data'!$D$13,0,10*ROW('Hygiene Data'!D171)))</f>
        <v/>
      </c>
      <c r="DR177" s="400" t="str">
        <f ca="1">+IF(OFFSET('Hygiene Data'!$E$11,0,10*ROW('Hygiene Data'!E171))="","",OFFSET('Hygiene Data'!$E$11,0,10*ROW('Hygiene Data'!E171)))</f>
        <v/>
      </c>
      <c r="DS177" s="400" t="str">
        <f ca="1">+IF(OFFSET('Hygiene Data'!$E$12,0,10*ROW('Hygiene Data'!E171))="","",OFFSET('Hygiene Data'!$E$12,0,10*ROW('Hygiene Data'!E171)))</f>
        <v/>
      </c>
      <c r="DT177" s="400" t="str">
        <f ca="1">+IF(OFFSET('Hygiene Data'!$E$13,0,10*ROW('Hygiene Data'!E171))="","",OFFSET('Hygiene Data'!$E$13,0,10*ROW('Hygiene Data'!E171)))</f>
        <v/>
      </c>
      <c r="DU177" s="400" t="str">
        <f ca="1">+IF(OFFSET('Hygiene Data'!$F$11,0,10*ROW('Hygiene Data'!F171))="","",OFFSET('Hygiene Data'!$F$11,0,10*ROW('Hygiene Data'!F171)))</f>
        <v/>
      </c>
      <c r="DV177" s="400" t="str">
        <f ca="1">+IF(OFFSET('Hygiene Data'!$F$12,0,10*ROW('Hygiene Data'!F171))="","",OFFSET('Hygiene Data'!$F$12,0,10*ROW('Hygiene Data'!F171)))</f>
        <v/>
      </c>
      <c r="DW177" s="400" t="str">
        <f ca="1">+IF(OFFSET('Hygiene Data'!$F$13,0,10*ROW('Hygiene Data'!F171))="","",OFFSET('Hygiene Data'!$F$13,0,10*ROW('Hygiene Data'!F171)))</f>
        <v/>
      </c>
      <c r="DX177" s="400" t="str">
        <f ca="1">+IF(OFFSET('Hygiene Data'!$G$11,0,10*ROW('Hygiene Data'!G171))="","",OFFSET('Hygiene Data'!$G$11,0,10*ROW('Hygiene Data'!G171)))</f>
        <v/>
      </c>
      <c r="DY177" s="400" t="str">
        <f ca="1">+IF(OFFSET('Hygiene Data'!$G$12,0,10*ROW('Hygiene Data'!G171))="","",OFFSET('Hygiene Data'!$G$12,0,10*ROW('Hygiene Data'!G171)))</f>
        <v/>
      </c>
      <c r="DZ177" s="400" t="str">
        <f ca="1">+IF(OFFSET('Hygiene Data'!$G$13,0,10*ROW('Hygiene Data'!G171))="","",OFFSET('Hygiene Data'!$G$13,0,10*ROW('Hygiene Data'!G171)))</f>
        <v/>
      </c>
      <c r="EA177" s="400" t="str">
        <f ca="1">+IF(OFFSET('Hygiene Data'!$H$11,0,10*ROW('Hygiene Data'!H171))="","",OFFSET('Hygiene Data'!$H$11,0,10*ROW('Hygiene Data'!H171)))</f>
        <v/>
      </c>
      <c r="EB177" s="400" t="str">
        <f ca="1">+IF(OFFSET('Hygiene Data'!$H$12,0,10*ROW('Hygiene Data'!H171))="","",OFFSET('Hygiene Data'!$H$12,0,10*ROW('Hygiene Data'!H171)))</f>
        <v/>
      </c>
      <c r="EC177" s="400" t="str">
        <f ca="1">+IF(OFFSET('Hygiene Data'!$H$13,0,10*ROW('Hygiene Data'!H171))="","",OFFSET('Hygiene Data'!$H$13,0,10*ROW('Hygiene Data'!H171)))</f>
        <v/>
      </c>
      <c r="ED177" s="400" t="str">
        <f ca="1">+IF(OFFSET('Hygiene Data'!$I$11,0,10*ROW('Hygiene Data'!I171))="","",OFFSET('Hygiene Data'!$I$11,0,10*ROW('Hygiene Data'!I171)))</f>
        <v/>
      </c>
      <c r="EE177" s="400" t="str">
        <f ca="1">+IF(OFFSET('Hygiene Data'!$I$12,0,10*ROW('Hygiene Data'!I171))="","",OFFSET('Hygiene Data'!$I$12,0,10*ROW('Hygiene Data'!I171)))</f>
        <v/>
      </c>
      <c r="EF177" s="400" t="str">
        <f ca="1">+IF(OFFSET('Hygiene Data'!$I$13,0,10*ROW('Hygiene Data'!I171))="","",OFFSET('Hygiene Data'!$I$13,0,10*ROW('Hygiene Data'!I171)))</f>
        <v/>
      </c>
    </row>
    <row r="178" spans="1:136" x14ac:dyDescent="0.25">
      <c r="A178" s="509" t="str">
        <f ca="1">+IF(OFFSET('Water Data'!$B$2,0,10*ROW('Water Data'!E172))="","",OFFSET('Water Data'!$B$2,0,10*ROW('Water Data'!E172)))</f>
        <v/>
      </c>
      <c r="B178" s="50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36" t="str">
        <f t="shared" ca="1" si="2"/>
        <v/>
      </c>
      <c r="D178" s="53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3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3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3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3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3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3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3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3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3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3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3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3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3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3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3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3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3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3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3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3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3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3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3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3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3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3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3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3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3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3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3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3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3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3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3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3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3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3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3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3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3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3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3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3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3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3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3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3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1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3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3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3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3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3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3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3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3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3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3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3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3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3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3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3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3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400" t="str">
        <f ca="1">+IF(OFFSET('Water Data'!$D$27,0,10*ROW('Water Data'!D172))="","",OFFSET('Water Data'!$D$27,0,10*ROW('Water Data'!D172)))</f>
        <v/>
      </c>
      <c r="BT178" s="400" t="str">
        <f ca="1">+IF(OFFSET('Water Data'!$D$28,0,10*ROW('Water Data'!D172))="","",OFFSET('Water Data'!$D$28,0,10*ROW('Water Data'!D172)))</f>
        <v/>
      </c>
      <c r="BU178" s="400" t="str">
        <f ca="1">+IF(OFFSET('Water Data'!$D$29,0,10*ROW('Water Data'!D172))="","",OFFSET('Water Data'!$D$29,0,10*ROW('Water Data'!D172)))</f>
        <v/>
      </c>
      <c r="BV178" s="400" t="str">
        <f ca="1">+IF(OFFSET('Water Data'!$E$27,0,10*ROW('Water Data'!E172))="","",OFFSET('Water Data'!$E$27,0,10*ROW('Water Data'!E172)))</f>
        <v/>
      </c>
      <c r="BW178" s="400" t="str">
        <f ca="1">+IF(OFFSET('Water Data'!$E$28,0,10*ROW('Water Data'!E172))="","",OFFSET('Water Data'!$E$28,0,10*ROW('Water Data'!E172)))</f>
        <v/>
      </c>
      <c r="BX178" s="400" t="str">
        <f ca="1">+IF(OFFSET('Water Data'!$E$29,0,10*ROW('Water Data'!E172))="","",OFFSET('Water Data'!$E$29,0,10*ROW('Water Data'!E172)))</f>
        <v/>
      </c>
      <c r="BY178" s="400" t="str">
        <f ca="1">+IF(OFFSET('Water Data'!$F$27,0,10*ROW('Water Data'!F172))="","",OFFSET('Water Data'!$F$27,0,10*ROW('Water Data'!F172)))</f>
        <v/>
      </c>
      <c r="BZ178" s="400" t="str">
        <f ca="1">+IF(OFFSET('Water Data'!$F$28,0,10*ROW('Water Data'!F172))="","",OFFSET('Water Data'!$F$28,0,10*ROW('Water Data'!F172)))</f>
        <v/>
      </c>
      <c r="CA178" s="400" t="str">
        <f ca="1">+IF(OFFSET('Water Data'!$F$29,0,10*ROW('Water Data'!F172))="","",OFFSET('Water Data'!$F$29,0,10*ROW('Water Data'!F172)))</f>
        <v/>
      </c>
      <c r="CB178" s="400" t="str">
        <f ca="1">+IF(OFFSET('Water Data'!$G$27,0,10*ROW('Water Data'!G172))="","",OFFSET('Water Data'!$G$27,0,10*ROW('Water Data'!G172)))</f>
        <v/>
      </c>
      <c r="CC178" s="400" t="str">
        <f ca="1">+IF(OFFSET('Water Data'!$G$28,0,10*ROW('Water Data'!G172))="","",OFFSET('Water Data'!$G$28,0,10*ROW('Water Data'!G172)))</f>
        <v/>
      </c>
      <c r="CD178" s="400" t="str">
        <f ca="1">+IF(OFFSET('Water Data'!$G$29,0,10*ROW('Water Data'!G172))="","",OFFSET('Water Data'!$G$29,0,10*ROW('Water Data'!G172)))</f>
        <v/>
      </c>
      <c r="CE178" s="400" t="str">
        <f ca="1">+IF(OFFSET('Water Data'!$H$27,0,10*ROW('Water Data'!H172))="","",OFFSET('Water Data'!$H$27,0,10*ROW('Water Data'!H172)))</f>
        <v/>
      </c>
      <c r="CF178" s="400" t="str">
        <f ca="1">+IF(OFFSET('Water Data'!$H$28,0,10*ROW('Water Data'!H172))="","",OFFSET('Water Data'!$H$28,0,10*ROW('Water Data'!H172)))</f>
        <v/>
      </c>
      <c r="CG178" s="400" t="str">
        <f ca="1">+IF(OFFSET('Water Data'!$H$29,0,10*ROW('Water Data'!H172))="","",OFFSET('Water Data'!$H$29,0,10*ROW('Water Data'!H172)))</f>
        <v/>
      </c>
      <c r="CH178" s="400" t="str">
        <f ca="1">+IF(OFFSET('Water Data'!$I$27,0,10*ROW('Water Data'!I172))="","",OFFSET('Water Data'!$I$27,0,10*ROW('Water Data'!I172)))</f>
        <v/>
      </c>
      <c r="CI178" s="400" t="str">
        <f ca="1">+IF(OFFSET('Water Data'!$I$28,0,10*ROW('Water Data'!I172))="","",OFFSET('Water Data'!$I$28,0,10*ROW('Water Data'!I172)))</f>
        <v/>
      </c>
      <c r="CJ178" s="400" t="str">
        <f ca="1">+IF(OFFSET('Water Data'!$I$29,0,10*ROW('Water Data'!I172))="","",OFFSET('Water Data'!$I$29,0,10*ROW('Water Data'!I172)))</f>
        <v/>
      </c>
      <c r="CK178" s="400" t="str">
        <f ca="1">+IF(OFFSET('Sanitation Data'!$D$28,0,10*ROW('Sanitation Data'!D172))="","",OFFSET('Sanitation Data'!$D$28,0,10*ROW('Sanitation Data'!D172)))</f>
        <v/>
      </c>
      <c r="CL178" s="400" t="str">
        <f ca="1">+IF(OFFSET('Sanitation Data'!$D$29,0,10*ROW('Sanitation Data'!D172))="","",OFFSET('Sanitation Data'!$D$29,0,10*ROW('Sanitation Data'!D172)))</f>
        <v/>
      </c>
      <c r="CM178" s="400" t="str">
        <f ca="1">+IF(OFFSET('Sanitation Data'!$D$30,0,10*ROW('Sanitation Data'!D172))="","",OFFSET('Sanitation Data'!$D$30,0,10*ROW('Sanitation Data'!D172)))</f>
        <v/>
      </c>
      <c r="CN178" s="400" t="str">
        <f ca="1">+IF(OFFSET('Sanitation Data'!$D$31,0,10*ROW('Sanitation Data'!D172))="","",OFFSET('Sanitation Data'!$D$31,0,10*ROW('Sanitation Data'!D172)))</f>
        <v/>
      </c>
      <c r="CO178" s="400" t="str">
        <f ca="1">+IF(OFFSET('Sanitation Data'!$D$32,0,10*ROW('Sanitation Data'!D172))="","",OFFSET('Sanitation Data'!$D$32,0,10*ROW('Sanitation Data'!D172)))</f>
        <v/>
      </c>
      <c r="CP178" s="400" t="str">
        <f ca="1">+IF(OFFSET('Sanitation Data'!$E$28,0,10*ROW('Sanitation Data'!E172))="","",OFFSET('Sanitation Data'!$E$28,0,10*ROW('Sanitation Data'!E172)))</f>
        <v/>
      </c>
      <c r="CQ178" s="400" t="str">
        <f ca="1">+IF(OFFSET('Sanitation Data'!$E$29,0,10*ROW('Sanitation Data'!E172))="","",OFFSET('Sanitation Data'!$E$29,0,10*ROW('Sanitation Data'!E172)))</f>
        <v/>
      </c>
      <c r="CR178" s="400" t="str">
        <f ca="1">+IF(OFFSET('Sanitation Data'!$E$30,0,10*ROW('Sanitation Data'!E172))="","",OFFSET('Sanitation Data'!$E$30,0,10*ROW('Sanitation Data'!E172)))</f>
        <v/>
      </c>
      <c r="CS178" s="400" t="str">
        <f ca="1">+IF(OFFSET('Sanitation Data'!$E$31,0,10*ROW('Sanitation Data'!E172))="","",OFFSET('Sanitation Data'!$E$31,0,10*ROW('Sanitation Data'!E172)))</f>
        <v/>
      </c>
      <c r="CT178" s="400" t="str">
        <f ca="1">+IF(OFFSET('Sanitation Data'!$E$32,0,10*ROW('Sanitation Data'!E172))="","",OFFSET('Sanitation Data'!$E$32,0,10*ROW('Sanitation Data'!E172)))</f>
        <v/>
      </c>
      <c r="CU178" s="400" t="str">
        <f ca="1">+IF(OFFSET('Sanitation Data'!$F$28,0,10*ROW('Sanitation Data'!F172))="","",OFFSET('Sanitation Data'!$F$28,0,10*ROW('Sanitation Data'!F172)))</f>
        <v/>
      </c>
      <c r="CV178" s="400" t="str">
        <f ca="1">+IF(OFFSET('Sanitation Data'!$F$29,0,10*ROW('Sanitation Data'!F172))="","",OFFSET('Sanitation Data'!$F$29,0,10*ROW('Sanitation Data'!F172)))</f>
        <v/>
      </c>
      <c r="CW178" s="400" t="str">
        <f ca="1">+IF(OFFSET('Sanitation Data'!$F$30,0,10*ROW('Sanitation Data'!F172))="","",OFFSET('Sanitation Data'!$F$30,0,10*ROW('Sanitation Data'!F172)))</f>
        <v/>
      </c>
      <c r="CX178" s="400" t="str">
        <f ca="1">+IF(OFFSET('Sanitation Data'!$F$31,0,10*ROW('Sanitation Data'!F172))="","",OFFSET('Sanitation Data'!$F$31,0,10*ROW('Sanitation Data'!F172)))</f>
        <v/>
      </c>
      <c r="CY178" s="400" t="str">
        <f ca="1">+IF(OFFSET('Sanitation Data'!$F$32,0,10*ROW('Sanitation Data'!F172))="","",OFFSET('Sanitation Data'!$F$32,0,10*ROW('Sanitation Data'!F172)))</f>
        <v/>
      </c>
      <c r="CZ178" s="400" t="str">
        <f ca="1">+IF(OFFSET('Sanitation Data'!$G$28,0,10*ROW('Sanitation Data'!G172))="","",OFFSET('Sanitation Data'!$G$28,0,10*ROW('Sanitation Data'!G172)))</f>
        <v/>
      </c>
      <c r="DA178" s="400" t="str">
        <f ca="1">+IF(OFFSET('Sanitation Data'!$G$29,0,10*ROW('Sanitation Data'!G172))="","",OFFSET('Sanitation Data'!$G$29,0,10*ROW('Sanitation Data'!G172)))</f>
        <v/>
      </c>
      <c r="DB178" s="400" t="str">
        <f ca="1">+IF(OFFSET('Sanitation Data'!$G$30,0,10*ROW('Sanitation Data'!G172))="","",OFFSET('Sanitation Data'!$G$30,0,10*ROW('Sanitation Data'!G172)))</f>
        <v/>
      </c>
      <c r="DC178" s="400" t="str">
        <f ca="1">+IF(OFFSET('Sanitation Data'!$G$31,0,10*ROW('Sanitation Data'!G172))="","",OFFSET('Sanitation Data'!$G$31,0,10*ROW('Sanitation Data'!G172)))</f>
        <v/>
      </c>
      <c r="DD178" s="400" t="str">
        <f ca="1">+IF(OFFSET('Sanitation Data'!$G$32,0,10*ROW('Sanitation Data'!G172))="","",OFFSET('Sanitation Data'!$G$32,0,10*ROW('Sanitation Data'!G172)))</f>
        <v/>
      </c>
      <c r="DE178" s="400" t="str">
        <f ca="1">+IF(OFFSET('Sanitation Data'!$H$28,0,10*ROW('Sanitation Data'!H172))="","",OFFSET('Sanitation Data'!$H$28,0,10*ROW('Sanitation Data'!H172)))</f>
        <v/>
      </c>
      <c r="DF178" s="400" t="str">
        <f ca="1">+IF(OFFSET('Sanitation Data'!$H$29,0,10*ROW('Sanitation Data'!H172))="","",OFFSET('Sanitation Data'!$H$29,0,10*ROW('Sanitation Data'!H172)))</f>
        <v/>
      </c>
      <c r="DG178" s="400" t="str">
        <f ca="1">+IF(OFFSET('Sanitation Data'!$H$30,0,10*ROW('Sanitation Data'!H172))="","",OFFSET('Sanitation Data'!$H$30,0,10*ROW('Sanitation Data'!H172)))</f>
        <v/>
      </c>
      <c r="DH178" s="400" t="str">
        <f ca="1">+IF(OFFSET('Sanitation Data'!$H$31,0,10*ROW('Sanitation Data'!H172))="","",OFFSET('Sanitation Data'!$H$31,0,10*ROW('Sanitation Data'!H172)))</f>
        <v/>
      </c>
      <c r="DI178" s="400" t="str">
        <f ca="1">+IF(OFFSET('Sanitation Data'!$H$32,0,10*ROW('Sanitation Data'!H172))="","",OFFSET('Sanitation Data'!$H$32,0,10*ROW('Sanitation Data'!H172)))</f>
        <v/>
      </c>
      <c r="DJ178" s="400" t="str">
        <f ca="1">+IF(OFFSET('Sanitation Data'!$I$28,0,10*ROW('Sanitation Data'!I172))="","",OFFSET('Sanitation Data'!$I$28,0,10*ROW('Sanitation Data'!I172)))</f>
        <v/>
      </c>
      <c r="DK178" s="400" t="str">
        <f ca="1">+IF(OFFSET('Sanitation Data'!$I$29,0,10*ROW('Sanitation Data'!I172))="","",OFFSET('Sanitation Data'!$I$29,0,10*ROW('Sanitation Data'!I172)))</f>
        <v/>
      </c>
      <c r="DL178" s="400" t="str">
        <f ca="1">+IF(OFFSET('Sanitation Data'!$I$30,0,10*ROW('Sanitation Data'!I172))="","",OFFSET('Sanitation Data'!$I$30,0,10*ROW('Sanitation Data'!I172)))</f>
        <v/>
      </c>
      <c r="DM178" s="400" t="str">
        <f ca="1">+IF(OFFSET('Sanitation Data'!$I$31,0,10*ROW('Sanitation Data'!I172))="","",OFFSET('Sanitation Data'!$I$31,0,10*ROW('Sanitation Data'!I172)))</f>
        <v/>
      </c>
      <c r="DN178" s="400" t="str">
        <f ca="1">+IF(OFFSET('Sanitation Data'!$I$32,0,10*ROW('Sanitation Data'!I172))="","",OFFSET('Sanitation Data'!$I$32,0,10*ROW('Sanitation Data'!I172)))</f>
        <v/>
      </c>
      <c r="DO178" s="400" t="str">
        <f ca="1">+IF(OFFSET('Hygiene Data'!$D$11,0,10*ROW('Hygiene Data'!D172))="","",OFFSET('Hygiene Data'!$D$11,0,10*ROW('Hygiene Data'!D172)))</f>
        <v/>
      </c>
      <c r="DP178" s="400" t="str">
        <f ca="1">+IF(OFFSET('Hygiene Data'!$D$12,0,10*ROW('Hygiene Data'!D172))="","",OFFSET('Hygiene Data'!$D$12,0,10*ROW('Hygiene Data'!D172)))</f>
        <v/>
      </c>
      <c r="DQ178" s="400" t="str">
        <f ca="1">+IF(OFFSET('Hygiene Data'!$D$13,0,10*ROW('Hygiene Data'!D172))="","",OFFSET('Hygiene Data'!$D$13,0,10*ROW('Hygiene Data'!D172)))</f>
        <v/>
      </c>
      <c r="DR178" s="400" t="str">
        <f ca="1">+IF(OFFSET('Hygiene Data'!$E$11,0,10*ROW('Hygiene Data'!E172))="","",OFFSET('Hygiene Data'!$E$11,0,10*ROW('Hygiene Data'!E172)))</f>
        <v/>
      </c>
      <c r="DS178" s="400" t="str">
        <f ca="1">+IF(OFFSET('Hygiene Data'!$E$12,0,10*ROW('Hygiene Data'!E172))="","",OFFSET('Hygiene Data'!$E$12,0,10*ROW('Hygiene Data'!E172)))</f>
        <v/>
      </c>
      <c r="DT178" s="400" t="str">
        <f ca="1">+IF(OFFSET('Hygiene Data'!$E$13,0,10*ROW('Hygiene Data'!E172))="","",OFFSET('Hygiene Data'!$E$13,0,10*ROW('Hygiene Data'!E172)))</f>
        <v/>
      </c>
      <c r="DU178" s="400" t="str">
        <f ca="1">+IF(OFFSET('Hygiene Data'!$F$11,0,10*ROW('Hygiene Data'!F172))="","",OFFSET('Hygiene Data'!$F$11,0,10*ROW('Hygiene Data'!F172)))</f>
        <v/>
      </c>
      <c r="DV178" s="400" t="str">
        <f ca="1">+IF(OFFSET('Hygiene Data'!$F$12,0,10*ROW('Hygiene Data'!F172))="","",OFFSET('Hygiene Data'!$F$12,0,10*ROW('Hygiene Data'!F172)))</f>
        <v/>
      </c>
      <c r="DW178" s="400" t="str">
        <f ca="1">+IF(OFFSET('Hygiene Data'!$F$13,0,10*ROW('Hygiene Data'!F172))="","",OFFSET('Hygiene Data'!$F$13,0,10*ROW('Hygiene Data'!F172)))</f>
        <v/>
      </c>
      <c r="DX178" s="400" t="str">
        <f ca="1">+IF(OFFSET('Hygiene Data'!$G$11,0,10*ROW('Hygiene Data'!G172))="","",OFFSET('Hygiene Data'!$G$11,0,10*ROW('Hygiene Data'!G172)))</f>
        <v/>
      </c>
      <c r="DY178" s="400" t="str">
        <f ca="1">+IF(OFFSET('Hygiene Data'!$G$12,0,10*ROW('Hygiene Data'!G172))="","",OFFSET('Hygiene Data'!$G$12,0,10*ROW('Hygiene Data'!G172)))</f>
        <v/>
      </c>
      <c r="DZ178" s="400" t="str">
        <f ca="1">+IF(OFFSET('Hygiene Data'!$G$13,0,10*ROW('Hygiene Data'!G172))="","",OFFSET('Hygiene Data'!$G$13,0,10*ROW('Hygiene Data'!G172)))</f>
        <v/>
      </c>
      <c r="EA178" s="400" t="str">
        <f ca="1">+IF(OFFSET('Hygiene Data'!$H$11,0,10*ROW('Hygiene Data'!H172))="","",OFFSET('Hygiene Data'!$H$11,0,10*ROW('Hygiene Data'!H172)))</f>
        <v/>
      </c>
      <c r="EB178" s="400" t="str">
        <f ca="1">+IF(OFFSET('Hygiene Data'!$H$12,0,10*ROW('Hygiene Data'!H172))="","",OFFSET('Hygiene Data'!$H$12,0,10*ROW('Hygiene Data'!H172)))</f>
        <v/>
      </c>
      <c r="EC178" s="400" t="str">
        <f ca="1">+IF(OFFSET('Hygiene Data'!$H$13,0,10*ROW('Hygiene Data'!H172))="","",OFFSET('Hygiene Data'!$H$13,0,10*ROW('Hygiene Data'!H172)))</f>
        <v/>
      </c>
      <c r="ED178" s="400" t="str">
        <f ca="1">+IF(OFFSET('Hygiene Data'!$I$11,0,10*ROW('Hygiene Data'!I172))="","",OFFSET('Hygiene Data'!$I$11,0,10*ROW('Hygiene Data'!I172)))</f>
        <v/>
      </c>
      <c r="EE178" s="400" t="str">
        <f ca="1">+IF(OFFSET('Hygiene Data'!$I$12,0,10*ROW('Hygiene Data'!I172))="","",OFFSET('Hygiene Data'!$I$12,0,10*ROW('Hygiene Data'!I172)))</f>
        <v/>
      </c>
      <c r="EF178" s="400" t="str">
        <f ca="1">+IF(OFFSET('Hygiene Data'!$I$13,0,10*ROW('Hygiene Data'!I172))="","",OFFSET('Hygiene Data'!$I$13,0,10*ROW('Hygiene Data'!I172)))</f>
        <v/>
      </c>
    </row>
    <row r="179" spans="1:136" x14ac:dyDescent="0.25">
      <c r="A179" s="509" t="str">
        <f ca="1">+IF(OFFSET('Water Data'!$B$2,0,10*ROW('Water Data'!E173))="","",OFFSET('Water Data'!$B$2,0,10*ROW('Water Data'!E173)))</f>
        <v/>
      </c>
      <c r="B179" s="50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36" t="str">
        <f t="shared" ca="1" si="2"/>
        <v/>
      </c>
      <c r="D179" s="53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3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3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3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3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3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3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3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3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3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3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3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3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3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3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3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3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3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3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3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3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3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3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3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3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3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3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3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3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3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3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3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3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3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3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3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3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3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3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3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3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3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3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3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3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3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3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3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3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1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3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3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3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3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3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3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3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3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3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3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3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3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3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3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3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3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400" t="str">
        <f ca="1">+IF(OFFSET('Water Data'!$D$27,0,10*ROW('Water Data'!D173))="","",OFFSET('Water Data'!$D$27,0,10*ROW('Water Data'!D173)))</f>
        <v/>
      </c>
      <c r="BT179" s="400" t="str">
        <f ca="1">+IF(OFFSET('Water Data'!$D$28,0,10*ROW('Water Data'!D173))="","",OFFSET('Water Data'!$D$28,0,10*ROW('Water Data'!D173)))</f>
        <v/>
      </c>
      <c r="BU179" s="400" t="str">
        <f ca="1">+IF(OFFSET('Water Data'!$D$29,0,10*ROW('Water Data'!D173))="","",OFFSET('Water Data'!$D$29,0,10*ROW('Water Data'!D173)))</f>
        <v/>
      </c>
      <c r="BV179" s="400" t="str">
        <f ca="1">+IF(OFFSET('Water Data'!$E$27,0,10*ROW('Water Data'!E173))="","",OFFSET('Water Data'!$E$27,0,10*ROW('Water Data'!E173)))</f>
        <v/>
      </c>
      <c r="BW179" s="400" t="str">
        <f ca="1">+IF(OFFSET('Water Data'!$E$28,0,10*ROW('Water Data'!E173))="","",OFFSET('Water Data'!$E$28,0,10*ROW('Water Data'!E173)))</f>
        <v/>
      </c>
      <c r="BX179" s="400" t="str">
        <f ca="1">+IF(OFFSET('Water Data'!$E$29,0,10*ROW('Water Data'!E173))="","",OFFSET('Water Data'!$E$29,0,10*ROW('Water Data'!E173)))</f>
        <v/>
      </c>
      <c r="BY179" s="400" t="str">
        <f ca="1">+IF(OFFSET('Water Data'!$F$27,0,10*ROW('Water Data'!F173))="","",OFFSET('Water Data'!$F$27,0,10*ROW('Water Data'!F173)))</f>
        <v/>
      </c>
      <c r="BZ179" s="400" t="str">
        <f ca="1">+IF(OFFSET('Water Data'!$F$28,0,10*ROW('Water Data'!F173))="","",OFFSET('Water Data'!$F$28,0,10*ROW('Water Data'!F173)))</f>
        <v/>
      </c>
      <c r="CA179" s="400" t="str">
        <f ca="1">+IF(OFFSET('Water Data'!$F$29,0,10*ROW('Water Data'!F173))="","",OFFSET('Water Data'!$F$29,0,10*ROW('Water Data'!F173)))</f>
        <v/>
      </c>
      <c r="CB179" s="400" t="str">
        <f ca="1">+IF(OFFSET('Water Data'!$G$27,0,10*ROW('Water Data'!G173))="","",OFFSET('Water Data'!$G$27,0,10*ROW('Water Data'!G173)))</f>
        <v/>
      </c>
      <c r="CC179" s="400" t="str">
        <f ca="1">+IF(OFFSET('Water Data'!$G$28,0,10*ROW('Water Data'!G173))="","",OFFSET('Water Data'!$G$28,0,10*ROW('Water Data'!G173)))</f>
        <v/>
      </c>
      <c r="CD179" s="400" t="str">
        <f ca="1">+IF(OFFSET('Water Data'!$G$29,0,10*ROW('Water Data'!G173))="","",OFFSET('Water Data'!$G$29,0,10*ROW('Water Data'!G173)))</f>
        <v/>
      </c>
      <c r="CE179" s="400" t="str">
        <f ca="1">+IF(OFFSET('Water Data'!$H$27,0,10*ROW('Water Data'!H173))="","",OFFSET('Water Data'!$H$27,0,10*ROW('Water Data'!H173)))</f>
        <v/>
      </c>
      <c r="CF179" s="400" t="str">
        <f ca="1">+IF(OFFSET('Water Data'!$H$28,0,10*ROW('Water Data'!H173))="","",OFFSET('Water Data'!$H$28,0,10*ROW('Water Data'!H173)))</f>
        <v/>
      </c>
      <c r="CG179" s="400" t="str">
        <f ca="1">+IF(OFFSET('Water Data'!$H$29,0,10*ROW('Water Data'!H173))="","",OFFSET('Water Data'!$H$29,0,10*ROW('Water Data'!H173)))</f>
        <v/>
      </c>
      <c r="CH179" s="400" t="str">
        <f ca="1">+IF(OFFSET('Water Data'!$I$27,0,10*ROW('Water Data'!I173))="","",OFFSET('Water Data'!$I$27,0,10*ROW('Water Data'!I173)))</f>
        <v/>
      </c>
      <c r="CI179" s="400" t="str">
        <f ca="1">+IF(OFFSET('Water Data'!$I$28,0,10*ROW('Water Data'!I173))="","",OFFSET('Water Data'!$I$28,0,10*ROW('Water Data'!I173)))</f>
        <v/>
      </c>
      <c r="CJ179" s="400" t="str">
        <f ca="1">+IF(OFFSET('Water Data'!$I$29,0,10*ROW('Water Data'!I173))="","",OFFSET('Water Data'!$I$29,0,10*ROW('Water Data'!I173)))</f>
        <v/>
      </c>
      <c r="CK179" s="400" t="str">
        <f ca="1">+IF(OFFSET('Sanitation Data'!$D$28,0,10*ROW('Sanitation Data'!D173))="","",OFFSET('Sanitation Data'!$D$28,0,10*ROW('Sanitation Data'!D173)))</f>
        <v/>
      </c>
      <c r="CL179" s="400" t="str">
        <f ca="1">+IF(OFFSET('Sanitation Data'!$D$29,0,10*ROW('Sanitation Data'!D173))="","",OFFSET('Sanitation Data'!$D$29,0,10*ROW('Sanitation Data'!D173)))</f>
        <v/>
      </c>
      <c r="CM179" s="400" t="str">
        <f ca="1">+IF(OFFSET('Sanitation Data'!$D$30,0,10*ROW('Sanitation Data'!D173))="","",OFFSET('Sanitation Data'!$D$30,0,10*ROW('Sanitation Data'!D173)))</f>
        <v/>
      </c>
      <c r="CN179" s="400" t="str">
        <f ca="1">+IF(OFFSET('Sanitation Data'!$D$31,0,10*ROW('Sanitation Data'!D173))="","",OFFSET('Sanitation Data'!$D$31,0,10*ROW('Sanitation Data'!D173)))</f>
        <v/>
      </c>
      <c r="CO179" s="400" t="str">
        <f ca="1">+IF(OFFSET('Sanitation Data'!$D$32,0,10*ROW('Sanitation Data'!D173))="","",OFFSET('Sanitation Data'!$D$32,0,10*ROW('Sanitation Data'!D173)))</f>
        <v/>
      </c>
      <c r="CP179" s="400" t="str">
        <f ca="1">+IF(OFFSET('Sanitation Data'!$E$28,0,10*ROW('Sanitation Data'!E173))="","",OFFSET('Sanitation Data'!$E$28,0,10*ROW('Sanitation Data'!E173)))</f>
        <v/>
      </c>
      <c r="CQ179" s="400" t="str">
        <f ca="1">+IF(OFFSET('Sanitation Data'!$E$29,0,10*ROW('Sanitation Data'!E173))="","",OFFSET('Sanitation Data'!$E$29,0,10*ROW('Sanitation Data'!E173)))</f>
        <v/>
      </c>
      <c r="CR179" s="400" t="str">
        <f ca="1">+IF(OFFSET('Sanitation Data'!$E$30,0,10*ROW('Sanitation Data'!E173))="","",OFFSET('Sanitation Data'!$E$30,0,10*ROW('Sanitation Data'!E173)))</f>
        <v/>
      </c>
      <c r="CS179" s="400" t="str">
        <f ca="1">+IF(OFFSET('Sanitation Data'!$E$31,0,10*ROW('Sanitation Data'!E173))="","",OFFSET('Sanitation Data'!$E$31,0,10*ROW('Sanitation Data'!E173)))</f>
        <v/>
      </c>
      <c r="CT179" s="400" t="str">
        <f ca="1">+IF(OFFSET('Sanitation Data'!$E$32,0,10*ROW('Sanitation Data'!E173))="","",OFFSET('Sanitation Data'!$E$32,0,10*ROW('Sanitation Data'!E173)))</f>
        <v/>
      </c>
      <c r="CU179" s="400" t="str">
        <f ca="1">+IF(OFFSET('Sanitation Data'!$F$28,0,10*ROW('Sanitation Data'!F173))="","",OFFSET('Sanitation Data'!$F$28,0,10*ROW('Sanitation Data'!F173)))</f>
        <v/>
      </c>
      <c r="CV179" s="400" t="str">
        <f ca="1">+IF(OFFSET('Sanitation Data'!$F$29,0,10*ROW('Sanitation Data'!F173))="","",OFFSET('Sanitation Data'!$F$29,0,10*ROW('Sanitation Data'!F173)))</f>
        <v/>
      </c>
      <c r="CW179" s="400" t="str">
        <f ca="1">+IF(OFFSET('Sanitation Data'!$F$30,0,10*ROW('Sanitation Data'!F173))="","",OFFSET('Sanitation Data'!$F$30,0,10*ROW('Sanitation Data'!F173)))</f>
        <v/>
      </c>
      <c r="CX179" s="400" t="str">
        <f ca="1">+IF(OFFSET('Sanitation Data'!$F$31,0,10*ROW('Sanitation Data'!F173))="","",OFFSET('Sanitation Data'!$F$31,0,10*ROW('Sanitation Data'!F173)))</f>
        <v/>
      </c>
      <c r="CY179" s="400" t="str">
        <f ca="1">+IF(OFFSET('Sanitation Data'!$F$32,0,10*ROW('Sanitation Data'!F173))="","",OFFSET('Sanitation Data'!$F$32,0,10*ROW('Sanitation Data'!F173)))</f>
        <v/>
      </c>
      <c r="CZ179" s="400" t="str">
        <f ca="1">+IF(OFFSET('Sanitation Data'!$G$28,0,10*ROW('Sanitation Data'!G173))="","",OFFSET('Sanitation Data'!$G$28,0,10*ROW('Sanitation Data'!G173)))</f>
        <v/>
      </c>
      <c r="DA179" s="400" t="str">
        <f ca="1">+IF(OFFSET('Sanitation Data'!$G$29,0,10*ROW('Sanitation Data'!G173))="","",OFFSET('Sanitation Data'!$G$29,0,10*ROW('Sanitation Data'!G173)))</f>
        <v/>
      </c>
      <c r="DB179" s="400" t="str">
        <f ca="1">+IF(OFFSET('Sanitation Data'!$G$30,0,10*ROW('Sanitation Data'!G173))="","",OFFSET('Sanitation Data'!$G$30,0,10*ROW('Sanitation Data'!G173)))</f>
        <v/>
      </c>
      <c r="DC179" s="400" t="str">
        <f ca="1">+IF(OFFSET('Sanitation Data'!$G$31,0,10*ROW('Sanitation Data'!G173))="","",OFFSET('Sanitation Data'!$G$31,0,10*ROW('Sanitation Data'!G173)))</f>
        <v/>
      </c>
      <c r="DD179" s="400" t="str">
        <f ca="1">+IF(OFFSET('Sanitation Data'!$G$32,0,10*ROW('Sanitation Data'!G173))="","",OFFSET('Sanitation Data'!$G$32,0,10*ROW('Sanitation Data'!G173)))</f>
        <v/>
      </c>
      <c r="DE179" s="400" t="str">
        <f ca="1">+IF(OFFSET('Sanitation Data'!$H$28,0,10*ROW('Sanitation Data'!H173))="","",OFFSET('Sanitation Data'!$H$28,0,10*ROW('Sanitation Data'!H173)))</f>
        <v/>
      </c>
      <c r="DF179" s="400" t="str">
        <f ca="1">+IF(OFFSET('Sanitation Data'!$H$29,0,10*ROW('Sanitation Data'!H173))="","",OFFSET('Sanitation Data'!$H$29,0,10*ROW('Sanitation Data'!H173)))</f>
        <v/>
      </c>
      <c r="DG179" s="400" t="str">
        <f ca="1">+IF(OFFSET('Sanitation Data'!$H$30,0,10*ROW('Sanitation Data'!H173))="","",OFFSET('Sanitation Data'!$H$30,0,10*ROW('Sanitation Data'!H173)))</f>
        <v/>
      </c>
      <c r="DH179" s="400" t="str">
        <f ca="1">+IF(OFFSET('Sanitation Data'!$H$31,0,10*ROW('Sanitation Data'!H173))="","",OFFSET('Sanitation Data'!$H$31,0,10*ROW('Sanitation Data'!H173)))</f>
        <v/>
      </c>
      <c r="DI179" s="400" t="str">
        <f ca="1">+IF(OFFSET('Sanitation Data'!$H$32,0,10*ROW('Sanitation Data'!H173))="","",OFFSET('Sanitation Data'!$H$32,0,10*ROW('Sanitation Data'!H173)))</f>
        <v/>
      </c>
      <c r="DJ179" s="400" t="str">
        <f ca="1">+IF(OFFSET('Sanitation Data'!$I$28,0,10*ROW('Sanitation Data'!I173))="","",OFFSET('Sanitation Data'!$I$28,0,10*ROW('Sanitation Data'!I173)))</f>
        <v/>
      </c>
      <c r="DK179" s="400" t="str">
        <f ca="1">+IF(OFFSET('Sanitation Data'!$I$29,0,10*ROW('Sanitation Data'!I173))="","",OFFSET('Sanitation Data'!$I$29,0,10*ROW('Sanitation Data'!I173)))</f>
        <v/>
      </c>
      <c r="DL179" s="400" t="str">
        <f ca="1">+IF(OFFSET('Sanitation Data'!$I$30,0,10*ROW('Sanitation Data'!I173))="","",OFFSET('Sanitation Data'!$I$30,0,10*ROW('Sanitation Data'!I173)))</f>
        <v/>
      </c>
      <c r="DM179" s="400" t="str">
        <f ca="1">+IF(OFFSET('Sanitation Data'!$I$31,0,10*ROW('Sanitation Data'!I173))="","",OFFSET('Sanitation Data'!$I$31,0,10*ROW('Sanitation Data'!I173)))</f>
        <v/>
      </c>
      <c r="DN179" s="400" t="str">
        <f ca="1">+IF(OFFSET('Sanitation Data'!$I$32,0,10*ROW('Sanitation Data'!I173))="","",OFFSET('Sanitation Data'!$I$32,0,10*ROW('Sanitation Data'!I173)))</f>
        <v/>
      </c>
      <c r="DO179" s="400" t="str">
        <f ca="1">+IF(OFFSET('Hygiene Data'!$D$11,0,10*ROW('Hygiene Data'!D173))="","",OFFSET('Hygiene Data'!$D$11,0,10*ROW('Hygiene Data'!D173)))</f>
        <v/>
      </c>
      <c r="DP179" s="400" t="str">
        <f ca="1">+IF(OFFSET('Hygiene Data'!$D$12,0,10*ROW('Hygiene Data'!D173))="","",OFFSET('Hygiene Data'!$D$12,0,10*ROW('Hygiene Data'!D173)))</f>
        <v/>
      </c>
      <c r="DQ179" s="400" t="str">
        <f ca="1">+IF(OFFSET('Hygiene Data'!$D$13,0,10*ROW('Hygiene Data'!D173))="","",OFFSET('Hygiene Data'!$D$13,0,10*ROW('Hygiene Data'!D173)))</f>
        <v/>
      </c>
      <c r="DR179" s="400" t="str">
        <f ca="1">+IF(OFFSET('Hygiene Data'!$E$11,0,10*ROW('Hygiene Data'!E173))="","",OFFSET('Hygiene Data'!$E$11,0,10*ROW('Hygiene Data'!E173)))</f>
        <v/>
      </c>
      <c r="DS179" s="400" t="str">
        <f ca="1">+IF(OFFSET('Hygiene Data'!$E$12,0,10*ROW('Hygiene Data'!E173))="","",OFFSET('Hygiene Data'!$E$12,0,10*ROW('Hygiene Data'!E173)))</f>
        <v/>
      </c>
      <c r="DT179" s="400" t="str">
        <f ca="1">+IF(OFFSET('Hygiene Data'!$E$13,0,10*ROW('Hygiene Data'!E173))="","",OFFSET('Hygiene Data'!$E$13,0,10*ROW('Hygiene Data'!E173)))</f>
        <v/>
      </c>
      <c r="DU179" s="400" t="str">
        <f ca="1">+IF(OFFSET('Hygiene Data'!$F$11,0,10*ROW('Hygiene Data'!F173))="","",OFFSET('Hygiene Data'!$F$11,0,10*ROW('Hygiene Data'!F173)))</f>
        <v/>
      </c>
      <c r="DV179" s="400" t="str">
        <f ca="1">+IF(OFFSET('Hygiene Data'!$F$12,0,10*ROW('Hygiene Data'!F173))="","",OFFSET('Hygiene Data'!$F$12,0,10*ROW('Hygiene Data'!F173)))</f>
        <v/>
      </c>
      <c r="DW179" s="400" t="str">
        <f ca="1">+IF(OFFSET('Hygiene Data'!$F$13,0,10*ROW('Hygiene Data'!F173))="","",OFFSET('Hygiene Data'!$F$13,0,10*ROW('Hygiene Data'!F173)))</f>
        <v/>
      </c>
      <c r="DX179" s="400" t="str">
        <f ca="1">+IF(OFFSET('Hygiene Data'!$G$11,0,10*ROW('Hygiene Data'!G173))="","",OFFSET('Hygiene Data'!$G$11,0,10*ROW('Hygiene Data'!G173)))</f>
        <v/>
      </c>
      <c r="DY179" s="400" t="str">
        <f ca="1">+IF(OFFSET('Hygiene Data'!$G$12,0,10*ROW('Hygiene Data'!G173))="","",OFFSET('Hygiene Data'!$G$12,0,10*ROW('Hygiene Data'!G173)))</f>
        <v/>
      </c>
      <c r="DZ179" s="400" t="str">
        <f ca="1">+IF(OFFSET('Hygiene Data'!$G$13,0,10*ROW('Hygiene Data'!G173))="","",OFFSET('Hygiene Data'!$G$13,0,10*ROW('Hygiene Data'!G173)))</f>
        <v/>
      </c>
      <c r="EA179" s="400" t="str">
        <f ca="1">+IF(OFFSET('Hygiene Data'!$H$11,0,10*ROW('Hygiene Data'!H173))="","",OFFSET('Hygiene Data'!$H$11,0,10*ROW('Hygiene Data'!H173)))</f>
        <v/>
      </c>
      <c r="EB179" s="400" t="str">
        <f ca="1">+IF(OFFSET('Hygiene Data'!$H$12,0,10*ROW('Hygiene Data'!H173))="","",OFFSET('Hygiene Data'!$H$12,0,10*ROW('Hygiene Data'!H173)))</f>
        <v/>
      </c>
      <c r="EC179" s="400" t="str">
        <f ca="1">+IF(OFFSET('Hygiene Data'!$H$13,0,10*ROW('Hygiene Data'!H173))="","",OFFSET('Hygiene Data'!$H$13,0,10*ROW('Hygiene Data'!H173)))</f>
        <v/>
      </c>
      <c r="ED179" s="400" t="str">
        <f ca="1">+IF(OFFSET('Hygiene Data'!$I$11,0,10*ROW('Hygiene Data'!I173))="","",OFFSET('Hygiene Data'!$I$11,0,10*ROW('Hygiene Data'!I173)))</f>
        <v/>
      </c>
      <c r="EE179" s="400" t="str">
        <f ca="1">+IF(OFFSET('Hygiene Data'!$I$12,0,10*ROW('Hygiene Data'!I173))="","",OFFSET('Hygiene Data'!$I$12,0,10*ROW('Hygiene Data'!I173)))</f>
        <v/>
      </c>
      <c r="EF179" s="400" t="str">
        <f ca="1">+IF(OFFSET('Hygiene Data'!$I$13,0,10*ROW('Hygiene Data'!I173))="","",OFFSET('Hygiene Data'!$I$13,0,10*ROW('Hygiene Data'!I173)))</f>
        <v/>
      </c>
    </row>
    <row r="180" spans="1:136" x14ac:dyDescent="0.25">
      <c r="A180" s="509" t="str">
        <f ca="1">+IF(OFFSET('Water Data'!$B$2,0,10*ROW('Water Data'!E174))="","",OFFSET('Water Data'!$B$2,0,10*ROW('Water Data'!E174)))</f>
        <v/>
      </c>
      <c r="B180" s="50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36" t="str">
        <f t="shared" ca="1" si="2"/>
        <v/>
      </c>
      <c r="D180" s="53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3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3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3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3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3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3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3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3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3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3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3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3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3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3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3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3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3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3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3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3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3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3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3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3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3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3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3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3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3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3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3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3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3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3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3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3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3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3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3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3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3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3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3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3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3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3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3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3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1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3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3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3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3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3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3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3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3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3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3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3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3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3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3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3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3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400" t="str">
        <f ca="1">+IF(OFFSET('Water Data'!$D$27,0,10*ROW('Water Data'!D174))="","",OFFSET('Water Data'!$D$27,0,10*ROW('Water Data'!D174)))</f>
        <v/>
      </c>
      <c r="BT180" s="400" t="str">
        <f ca="1">+IF(OFFSET('Water Data'!$D$28,0,10*ROW('Water Data'!D174))="","",OFFSET('Water Data'!$D$28,0,10*ROW('Water Data'!D174)))</f>
        <v/>
      </c>
      <c r="BU180" s="400" t="str">
        <f ca="1">+IF(OFFSET('Water Data'!$D$29,0,10*ROW('Water Data'!D174))="","",OFFSET('Water Data'!$D$29,0,10*ROW('Water Data'!D174)))</f>
        <v/>
      </c>
      <c r="BV180" s="400" t="str">
        <f ca="1">+IF(OFFSET('Water Data'!$E$27,0,10*ROW('Water Data'!E174))="","",OFFSET('Water Data'!$E$27,0,10*ROW('Water Data'!E174)))</f>
        <v/>
      </c>
      <c r="BW180" s="400" t="str">
        <f ca="1">+IF(OFFSET('Water Data'!$E$28,0,10*ROW('Water Data'!E174))="","",OFFSET('Water Data'!$E$28,0,10*ROW('Water Data'!E174)))</f>
        <v/>
      </c>
      <c r="BX180" s="400" t="str">
        <f ca="1">+IF(OFFSET('Water Data'!$E$29,0,10*ROW('Water Data'!E174))="","",OFFSET('Water Data'!$E$29,0,10*ROW('Water Data'!E174)))</f>
        <v/>
      </c>
      <c r="BY180" s="400" t="str">
        <f ca="1">+IF(OFFSET('Water Data'!$F$27,0,10*ROW('Water Data'!F174))="","",OFFSET('Water Data'!$F$27,0,10*ROW('Water Data'!F174)))</f>
        <v/>
      </c>
      <c r="BZ180" s="400" t="str">
        <f ca="1">+IF(OFFSET('Water Data'!$F$28,0,10*ROW('Water Data'!F174))="","",OFFSET('Water Data'!$F$28,0,10*ROW('Water Data'!F174)))</f>
        <v/>
      </c>
      <c r="CA180" s="400" t="str">
        <f ca="1">+IF(OFFSET('Water Data'!$F$29,0,10*ROW('Water Data'!F174))="","",OFFSET('Water Data'!$F$29,0,10*ROW('Water Data'!F174)))</f>
        <v/>
      </c>
      <c r="CB180" s="400" t="str">
        <f ca="1">+IF(OFFSET('Water Data'!$G$27,0,10*ROW('Water Data'!G174))="","",OFFSET('Water Data'!$G$27,0,10*ROW('Water Data'!G174)))</f>
        <v/>
      </c>
      <c r="CC180" s="400" t="str">
        <f ca="1">+IF(OFFSET('Water Data'!$G$28,0,10*ROW('Water Data'!G174))="","",OFFSET('Water Data'!$G$28,0,10*ROW('Water Data'!G174)))</f>
        <v/>
      </c>
      <c r="CD180" s="400" t="str">
        <f ca="1">+IF(OFFSET('Water Data'!$G$29,0,10*ROW('Water Data'!G174))="","",OFFSET('Water Data'!$G$29,0,10*ROW('Water Data'!G174)))</f>
        <v/>
      </c>
      <c r="CE180" s="400" t="str">
        <f ca="1">+IF(OFFSET('Water Data'!$H$27,0,10*ROW('Water Data'!H174))="","",OFFSET('Water Data'!$H$27,0,10*ROW('Water Data'!H174)))</f>
        <v/>
      </c>
      <c r="CF180" s="400" t="str">
        <f ca="1">+IF(OFFSET('Water Data'!$H$28,0,10*ROW('Water Data'!H174))="","",OFFSET('Water Data'!$H$28,0,10*ROW('Water Data'!H174)))</f>
        <v/>
      </c>
      <c r="CG180" s="400" t="str">
        <f ca="1">+IF(OFFSET('Water Data'!$H$29,0,10*ROW('Water Data'!H174))="","",OFFSET('Water Data'!$H$29,0,10*ROW('Water Data'!H174)))</f>
        <v/>
      </c>
      <c r="CH180" s="400" t="str">
        <f ca="1">+IF(OFFSET('Water Data'!$I$27,0,10*ROW('Water Data'!I174))="","",OFFSET('Water Data'!$I$27,0,10*ROW('Water Data'!I174)))</f>
        <v/>
      </c>
      <c r="CI180" s="400" t="str">
        <f ca="1">+IF(OFFSET('Water Data'!$I$28,0,10*ROW('Water Data'!I174))="","",OFFSET('Water Data'!$I$28,0,10*ROW('Water Data'!I174)))</f>
        <v/>
      </c>
      <c r="CJ180" s="400" t="str">
        <f ca="1">+IF(OFFSET('Water Data'!$I$29,0,10*ROW('Water Data'!I174))="","",OFFSET('Water Data'!$I$29,0,10*ROW('Water Data'!I174)))</f>
        <v/>
      </c>
      <c r="CK180" s="400" t="str">
        <f ca="1">+IF(OFFSET('Sanitation Data'!$D$28,0,10*ROW('Sanitation Data'!D174))="","",OFFSET('Sanitation Data'!$D$28,0,10*ROW('Sanitation Data'!D174)))</f>
        <v/>
      </c>
      <c r="CL180" s="400" t="str">
        <f ca="1">+IF(OFFSET('Sanitation Data'!$D$29,0,10*ROW('Sanitation Data'!D174))="","",OFFSET('Sanitation Data'!$D$29,0,10*ROW('Sanitation Data'!D174)))</f>
        <v/>
      </c>
      <c r="CM180" s="400" t="str">
        <f ca="1">+IF(OFFSET('Sanitation Data'!$D$30,0,10*ROW('Sanitation Data'!D174))="","",OFFSET('Sanitation Data'!$D$30,0,10*ROW('Sanitation Data'!D174)))</f>
        <v/>
      </c>
      <c r="CN180" s="400" t="str">
        <f ca="1">+IF(OFFSET('Sanitation Data'!$D$31,0,10*ROW('Sanitation Data'!D174))="","",OFFSET('Sanitation Data'!$D$31,0,10*ROW('Sanitation Data'!D174)))</f>
        <v/>
      </c>
      <c r="CO180" s="400" t="str">
        <f ca="1">+IF(OFFSET('Sanitation Data'!$D$32,0,10*ROW('Sanitation Data'!D174))="","",OFFSET('Sanitation Data'!$D$32,0,10*ROW('Sanitation Data'!D174)))</f>
        <v/>
      </c>
      <c r="CP180" s="400" t="str">
        <f ca="1">+IF(OFFSET('Sanitation Data'!$E$28,0,10*ROW('Sanitation Data'!E174))="","",OFFSET('Sanitation Data'!$E$28,0,10*ROW('Sanitation Data'!E174)))</f>
        <v/>
      </c>
      <c r="CQ180" s="400" t="str">
        <f ca="1">+IF(OFFSET('Sanitation Data'!$E$29,0,10*ROW('Sanitation Data'!E174))="","",OFFSET('Sanitation Data'!$E$29,0,10*ROW('Sanitation Data'!E174)))</f>
        <v/>
      </c>
      <c r="CR180" s="400" t="str">
        <f ca="1">+IF(OFFSET('Sanitation Data'!$E$30,0,10*ROW('Sanitation Data'!E174))="","",OFFSET('Sanitation Data'!$E$30,0,10*ROW('Sanitation Data'!E174)))</f>
        <v/>
      </c>
      <c r="CS180" s="400" t="str">
        <f ca="1">+IF(OFFSET('Sanitation Data'!$E$31,0,10*ROW('Sanitation Data'!E174))="","",OFFSET('Sanitation Data'!$E$31,0,10*ROW('Sanitation Data'!E174)))</f>
        <v/>
      </c>
      <c r="CT180" s="400" t="str">
        <f ca="1">+IF(OFFSET('Sanitation Data'!$E$32,0,10*ROW('Sanitation Data'!E174))="","",OFFSET('Sanitation Data'!$E$32,0,10*ROW('Sanitation Data'!E174)))</f>
        <v/>
      </c>
      <c r="CU180" s="400" t="str">
        <f ca="1">+IF(OFFSET('Sanitation Data'!$F$28,0,10*ROW('Sanitation Data'!F174))="","",OFFSET('Sanitation Data'!$F$28,0,10*ROW('Sanitation Data'!F174)))</f>
        <v/>
      </c>
      <c r="CV180" s="400" t="str">
        <f ca="1">+IF(OFFSET('Sanitation Data'!$F$29,0,10*ROW('Sanitation Data'!F174))="","",OFFSET('Sanitation Data'!$F$29,0,10*ROW('Sanitation Data'!F174)))</f>
        <v/>
      </c>
      <c r="CW180" s="400" t="str">
        <f ca="1">+IF(OFFSET('Sanitation Data'!$F$30,0,10*ROW('Sanitation Data'!F174))="","",OFFSET('Sanitation Data'!$F$30,0,10*ROW('Sanitation Data'!F174)))</f>
        <v/>
      </c>
      <c r="CX180" s="400" t="str">
        <f ca="1">+IF(OFFSET('Sanitation Data'!$F$31,0,10*ROW('Sanitation Data'!F174))="","",OFFSET('Sanitation Data'!$F$31,0,10*ROW('Sanitation Data'!F174)))</f>
        <v/>
      </c>
      <c r="CY180" s="400" t="str">
        <f ca="1">+IF(OFFSET('Sanitation Data'!$F$32,0,10*ROW('Sanitation Data'!F174))="","",OFFSET('Sanitation Data'!$F$32,0,10*ROW('Sanitation Data'!F174)))</f>
        <v/>
      </c>
      <c r="CZ180" s="400" t="str">
        <f ca="1">+IF(OFFSET('Sanitation Data'!$G$28,0,10*ROW('Sanitation Data'!G174))="","",OFFSET('Sanitation Data'!$G$28,0,10*ROW('Sanitation Data'!G174)))</f>
        <v/>
      </c>
      <c r="DA180" s="400" t="str">
        <f ca="1">+IF(OFFSET('Sanitation Data'!$G$29,0,10*ROW('Sanitation Data'!G174))="","",OFFSET('Sanitation Data'!$G$29,0,10*ROW('Sanitation Data'!G174)))</f>
        <v/>
      </c>
      <c r="DB180" s="400" t="str">
        <f ca="1">+IF(OFFSET('Sanitation Data'!$G$30,0,10*ROW('Sanitation Data'!G174))="","",OFFSET('Sanitation Data'!$G$30,0,10*ROW('Sanitation Data'!G174)))</f>
        <v/>
      </c>
      <c r="DC180" s="400" t="str">
        <f ca="1">+IF(OFFSET('Sanitation Data'!$G$31,0,10*ROW('Sanitation Data'!G174))="","",OFFSET('Sanitation Data'!$G$31,0,10*ROW('Sanitation Data'!G174)))</f>
        <v/>
      </c>
      <c r="DD180" s="400" t="str">
        <f ca="1">+IF(OFFSET('Sanitation Data'!$G$32,0,10*ROW('Sanitation Data'!G174))="","",OFFSET('Sanitation Data'!$G$32,0,10*ROW('Sanitation Data'!G174)))</f>
        <v/>
      </c>
      <c r="DE180" s="400" t="str">
        <f ca="1">+IF(OFFSET('Sanitation Data'!$H$28,0,10*ROW('Sanitation Data'!H174))="","",OFFSET('Sanitation Data'!$H$28,0,10*ROW('Sanitation Data'!H174)))</f>
        <v/>
      </c>
      <c r="DF180" s="400" t="str">
        <f ca="1">+IF(OFFSET('Sanitation Data'!$H$29,0,10*ROW('Sanitation Data'!H174))="","",OFFSET('Sanitation Data'!$H$29,0,10*ROW('Sanitation Data'!H174)))</f>
        <v/>
      </c>
      <c r="DG180" s="400" t="str">
        <f ca="1">+IF(OFFSET('Sanitation Data'!$H$30,0,10*ROW('Sanitation Data'!H174))="","",OFFSET('Sanitation Data'!$H$30,0,10*ROW('Sanitation Data'!H174)))</f>
        <v/>
      </c>
      <c r="DH180" s="400" t="str">
        <f ca="1">+IF(OFFSET('Sanitation Data'!$H$31,0,10*ROW('Sanitation Data'!H174))="","",OFFSET('Sanitation Data'!$H$31,0,10*ROW('Sanitation Data'!H174)))</f>
        <v/>
      </c>
      <c r="DI180" s="400" t="str">
        <f ca="1">+IF(OFFSET('Sanitation Data'!$H$32,0,10*ROW('Sanitation Data'!H174))="","",OFFSET('Sanitation Data'!$H$32,0,10*ROW('Sanitation Data'!H174)))</f>
        <v/>
      </c>
      <c r="DJ180" s="400" t="str">
        <f ca="1">+IF(OFFSET('Sanitation Data'!$I$28,0,10*ROW('Sanitation Data'!I174))="","",OFFSET('Sanitation Data'!$I$28,0,10*ROW('Sanitation Data'!I174)))</f>
        <v/>
      </c>
      <c r="DK180" s="400" t="str">
        <f ca="1">+IF(OFFSET('Sanitation Data'!$I$29,0,10*ROW('Sanitation Data'!I174))="","",OFFSET('Sanitation Data'!$I$29,0,10*ROW('Sanitation Data'!I174)))</f>
        <v/>
      </c>
      <c r="DL180" s="400" t="str">
        <f ca="1">+IF(OFFSET('Sanitation Data'!$I$30,0,10*ROW('Sanitation Data'!I174))="","",OFFSET('Sanitation Data'!$I$30,0,10*ROW('Sanitation Data'!I174)))</f>
        <v/>
      </c>
      <c r="DM180" s="400" t="str">
        <f ca="1">+IF(OFFSET('Sanitation Data'!$I$31,0,10*ROW('Sanitation Data'!I174))="","",OFFSET('Sanitation Data'!$I$31,0,10*ROW('Sanitation Data'!I174)))</f>
        <v/>
      </c>
      <c r="DN180" s="400" t="str">
        <f ca="1">+IF(OFFSET('Sanitation Data'!$I$32,0,10*ROW('Sanitation Data'!I174))="","",OFFSET('Sanitation Data'!$I$32,0,10*ROW('Sanitation Data'!I174)))</f>
        <v/>
      </c>
      <c r="DO180" s="400" t="str">
        <f ca="1">+IF(OFFSET('Hygiene Data'!$D$11,0,10*ROW('Hygiene Data'!D174))="","",OFFSET('Hygiene Data'!$D$11,0,10*ROW('Hygiene Data'!D174)))</f>
        <v/>
      </c>
      <c r="DP180" s="400" t="str">
        <f ca="1">+IF(OFFSET('Hygiene Data'!$D$12,0,10*ROW('Hygiene Data'!D174))="","",OFFSET('Hygiene Data'!$D$12,0,10*ROW('Hygiene Data'!D174)))</f>
        <v/>
      </c>
      <c r="DQ180" s="400" t="str">
        <f ca="1">+IF(OFFSET('Hygiene Data'!$D$13,0,10*ROW('Hygiene Data'!D174))="","",OFFSET('Hygiene Data'!$D$13,0,10*ROW('Hygiene Data'!D174)))</f>
        <v/>
      </c>
      <c r="DR180" s="400" t="str">
        <f ca="1">+IF(OFFSET('Hygiene Data'!$E$11,0,10*ROW('Hygiene Data'!E174))="","",OFFSET('Hygiene Data'!$E$11,0,10*ROW('Hygiene Data'!E174)))</f>
        <v/>
      </c>
      <c r="DS180" s="400" t="str">
        <f ca="1">+IF(OFFSET('Hygiene Data'!$E$12,0,10*ROW('Hygiene Data'!E174))="","",OFFSET('Hygiene Data'!$E$12,0,10*ROW('Hygiene Data'!E174)))</f>
        <v/>
      </c>
      <c r="DT180" s="400" t="str">
        <f ca="1">+IF(OFFSET('Hygiene Data'!$E$13,0,10*ROW('Hygiene Data'!E174))="","",OFFSET('Hygiene Data'!$E$13,0,10*ROW('Hygiene Data'!E174)))</f>
        <v/>
      </c>
      <c r="DU180" s="400" t="str">
        <f ca="1">+IF(OFFSET('Hygiene Data'!$F$11,0,10*ROW('Hygiene Data'!F174))="","",OFFSET('Hygiene Data'!$F$11,0,10*ROW('Hygiene Data'!F174)))</f>
        <v/>
      </c>
      <c r="DV180" s="400" t="str">
        <f ca="1">+IF(OFFSET('Hygiene Data'!$F$12,0,10*ROW('Hygiene Data'!F174))="","",OFFSET('Hygiene Data'!$F$12,0,10*ROW('Hygiene Data'!F174)))</f>
        <v/>
      </c>
      <c r="DW180" s="400" t="str">
        <f ca="1">+IF(OFFSET('Hygiene Data'!$F$13,0,10*ROW('Hygiene Data'!F174))="","",OFFSET('Hygiene Data'!$F$13,0,10*ROW('Hygiene Data'!F174)))</f>
        <v/>
      </c>
      <c r="DX180" s="400" t="str">
        <f ca="1">+IF(OFFSET('Hygiene Data'!$G$11,0,10*ROW('Hygiene Data'!G174))="","",OFFSET('Hygiene Data'!$G$11,0,10*ROW('Hygiene Data'!G174)))</f>
        <v/>
      </c>
      <c r="DY180" s="400" t="str">
        <f ca="1">+IF(OFFSET('Hygiene Data'!$G$12,0,10*ROW('Hygiene Data'!G174))="","",OFFSET('Hygiene Data'!$G$12,0,10*ROW('Hygiene Data'!G174)))</f>
        <v/>
      </c>
      <c r="DZ180" s="400" t="str">
        <f ca="1">+IF(OFFSET('Hygiene Data'!$G$13,0,10*ROW('Hygiene Data'!G174))="","",OFFSET('Hygiene Data'!$G$13,0,10*ROW('Hygiene Data'!G174)))</f>
        <v/>
      </c>
      <c r="EA180" s="400" t="str">
        <f ca="1">+IF(OFFSET('Hygiene Data'!$H$11,0,10*ROW('Hygiene Data'!H174))="","",OFFSET('Hygiene Data'!$H$11,0,10*ROW('Hygiene Data'!H174)))</f>
        <v/>
      </c>
      <c r="EB180" s="400" t="str">
        <f ca="1">+IF(OFFSET('Hygiene Data'!$H$12,0,10*ROW('Hygiene Data'!H174))="","",OFFSET('Hygiene Data'!$H$12,0,10*ROW('Hygiene Data'!H174)))</f>
        <v/>
      </c>
      <c r="EC180" s="400" t="str">
        <f ca="1">+IF(OFFSET('Hygiene Data'!$H$13,0,10*ROW('Hygiene Data'!H174))="","",OFFSET('Hygiene Data'!$H$13,0,10*ROW('Hygiene Data'!H174)))</f>
        <v/>
      </c>
      <c r="ED180" s="400" t="str">
        <f ca="1">+IF(OFFSET('Hygiene Data'!$I$11,0,10*ROW('Hygiene Data'!I174))="","",OFFSET('Hygiene Data'!$I$11,0,10*ROW('Hygiene Data'!I174)))</f>
        <v/>
      </c>
      <c r="EE180" s="400" t="str">
        <f ca="1">+IF(OFFSET('Hygiene Data'!$I$12,0,10*ROW('Hygiene Data'!I174))="","",OFFSET('Hygiene Data'!$I$12,0,10*ROW('Hygiene Data'!I174)))</f>
        <v/>
      </c>
      <c r="EF180" s="400" t="str">
        <f ca="1">+IF(OFFSET('Hygiene Data'!$I$13,0,10*ROW('Hygiene Data'!I174))="","",OFFSET('Hygiene Data'!$I$13,0,10*ROW('Hygiene Data'!I174)))</f>
        <v/>
      </c>
    </row>
    <row r="181" spans="1:136" x14ac:dyDescent="0.25">
      <c r="A181" s="509" t="str">
        <f ca="1">+IF(OFFSET('Water Data'!$B$2,0,10*ROW('Water Data'!E175))="","",OFFSET('Water Data'!$B$2,0,10*ROW('Water Data'!E175)))</f>
        <v/>
      </c>
      <c r="B181" s="50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36" t="str">
        <f t="shared" ca="1" si="2"/>
        <v/>
      </c>
      <c r="D181" s="53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3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3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3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3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3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3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3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3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3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3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3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3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3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3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3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3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3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3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3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3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3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3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3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3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3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3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3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3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3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3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3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3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3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3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3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3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3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3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3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3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3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3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3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3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3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3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3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3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1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3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3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3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3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3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3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3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3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3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3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3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3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3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3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3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3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400" t="str">
        <f ca="1">+IF(OFFSET('Water Data'!$D$27,0,10*ROW('Water Data'!D175))="","",OFFSET('Water Data'!$D$27,0,10*ROW('Water Data'!D175)))</f>
        <v/>
      </c>
      <c r="BT181" s="400" t="str">
        <f ca="1">+IF(OFFSET('Water Data'!$D$28,0,10*ROW('Water Data'!D175))="","",OFFSET('Water Data'!$D$28,0,10*ROW('Water Data'!D175)))</f>
        <v/>
      </c>
      <c r="BU181" s="400" t="str">
        <f ca="1">+IF(OFFSET('Water Data'!$D$29,0,10*ROW('Water Data'!D175))="","",OFFSET('Water Data'!$D$29,0,10*ROW('Water Data'!D175)))</f>
        <v/>
      </c>
      <c r="BV181" s="400" t="str">
        <f ca="1">+IF(OFFSET('Water Data'!$E$27,0,10*ROW('Water Data'!E175))="","",OFFSET('Water Data'!$E$27,0,10*ROW('Water Data'!E175)))</f>
        <v/>
      </c>
      <c r="BW181" s="400" t="str">
        <f ca="1">+IF(OFFSET('Water Data'!$E$28,0,10*ROW('Water Data'!E175))="","",OFFSET('Water Data'!$E$28,0,10*ROW('Water Data'!E175)))</f>
        <v/>
      </c>
      <c r="BX181" s="400" t="str">
        <f ca="1">+IF(OFFSET('Water Data'!$E$29,0,10*ROW('Water Data'!E175))="","",OFFSET('Water Data'!$E$29,0,10*ROW('Water Data'!E175)))</f>
        <v/>
      </c>
      <c r="BY181" s="400" t="str">
        <f ca="1">+IF(OFFSET('Water Data'!$F$27,0,10*ROW('Water Data'!F175))="","",OFFSET('Water Data'!$F$27,0,10*ROW('Water Data'!F175)))</f>
        <v/>
      </c>
      <c r="BZ181" s="400" t="str">
        <f ca="1">+IF(OFFSET('Water Data'!$F$28,0,10*ROW('Water Data'!F175))="","",OFFSET('Water Data'!$F$28,0,10*ROW('Water Data'!F175)))</f>
        <v/>
      </c>
      <c r="CA181" s="400" t="str">
        <f ca="1">+IF(OFFSET('Water Data'!$F$29,0,10*ROW('Water Data'!F175))="","",OFFSET('Water Data'!$F$29,0,10*ROW('Water Data'!F175)))</f>
        <v/>
      </c>
      <c r="CB181" s="400" t="str">
        <f ca="1">+IF(OFFSET('Water Data'!$G$27,0,10*ROW('Water Data'!G175))="","",OFFSET('Water Data'!$G$27,0,10*ROW('Water Data'!G175)))</f>
        <v/>
      </c>
      <c r="CC181" s="400" t="str">
        <f ca="1">+IF(OFFSET('Water Data'!$G$28,0,10*ROW('Water Data'!G175))="","",OFFSET('Water Data'!$G$28,0,10*ROW('Water Data'!G175)))</f>
        <v/>
      </c>
      <c r="CD181" s="400" t="str">
        <f ca="1">+IF(OFFSET('Water Data'!$G$29,0,10*ROW('Water Data'!G175))="","",OFFSET('Water Data'!$G$29,0,10*ROW('Water Data'!G175)))</f>
        <v/>
      </c>
      <c r="CE181" s="400" t="str">
        <f ca="1">+IF(OFFSET('Water Data'!$H$27,0,10*ROW('Water Data'!H175))="","",OFFSET('Water Data'!$H$27,0,10*ROW('Water Data'!H175)))</f>
        <v/>
      </c>
      <c r="CF181" s="400" t="str">
        <f ca="1">+IF(OFFSET('Water Data'!$H$28,0,10*ROW('Water Data'!H175))="","",OFFSET('Water Data'!$H$28,0,10*ROW('Water Data'!H175)))</f>
        <v/>
      </c>
      <c r="CG181" s="400" t="str">
        <f ca="1">+IF(OFFSET('Water Data'!$H$29,0,10*ROW('Water Data'!H175))="","",OFFSET('Water Data'!$H$29,0,10*ROW('Water Data'!H175)))</f>
        <v/>
      </c>
      <c r="CH181" s="400" t="str">
        <f ca="1">+IF(OFFSET('Water Data'!$I$27,0,10*ROW('Water Data'!I175))="","",OFFSET('Water Data'!$I$27,0,10*ROW('Water Data'!I175)))</f>
        <v/>
      </c>
      <c r="CI181" s="400" t="str">
        <f ca="1">+IF(OFFSET('Water Data'!$I$28,0,10*ROW('Water Data'!I175))="","",OFFSET('Water Data'!$I$28,0,10*ROW('Water Data'!I175)))</f>
        <v/>
      </c>
      <c r="CJ181" s="400" t="str">
        <f ca="1">+IF(OFFSET('Water Data'!$I$29,0,10*ROW('Water Data'!I175))="","",OFFSET('Water Data'!$I$29,0,10*ROW('Water Data'!I175)))</f>
        <v/>
      </c>
      <c r="CK181" s="400" t="str">
        <f ca="1">+IF(OFFSET('Sanitation Data'!$D$28,0,10*ROW('Sanitation Data'!D175))="","",OFFSET('Sanitation Data'!$D$28,0,10*ROW('Sanitation Data'!D175)))</f>
        <v/>
      </c>
      <c r="CL181" s="400" t="str">
        <f ca="1">+IF(OFFSET('Sanitation Data'!$D$29,0,10*ROW('Sanitation Data'!D175))="","",OFFSET('Sanitation Data'!$D$29,0,10*ROW('Sanitation Data'!D175)))</f>
        <v/>
      </c>
      <c r="CM181" s="400" t="str">
        <f ca="1">+IF(OFFSET('Sanitation Data'!$D$30,0,10*ROW('Sanitation Data'!D175))="","",OFFSET('Sanitation Data'!$D$30,0,10*ROW('Sanitation Data'!D175)))</f>
        <v/>
      </c>
      <c r="CN181" s="400" t="str">
        <f ca="1">+IF(OFFSET('Sanitation Data'!$D$31,0,10*ROW('Sanitation Data'!D175))="","",OFFSET('Sanitation Data'!$D$31,0,10*ROW('Sanitation Data'!D175)))</f>
        <v/>
      </c>
      <c r="CO181" s="400" t="str">
        <f ca="1">+IF(OFFSET('Sanitation Data'!$D$32,0,10*ROW('Sanitation Data'!D175))="","",OFFSET('Sanitation Data'!$D$32,0,10*ROW('Sanitation Data'!D175)))</f>
        <v/>
      </c>
      <c r="CP181" s="400" t="str">
        <f ca="1">+IF(OFFSET('Sanitation Data'!$E$28,0,10*ROW('Sanitation Data'!E175))="","",OFFSET('Sanitation Data'!$E$28,0,10*ROW('Sanitation Data'!E175)))</f>
        <v/>
      </c>
      <c r="CQ181" s="400" t="str">
        <f ca="1">+IF(OFFSET('Sanitation Data'!$E$29,0,10*ROW('Sanitation Data'!E175))="","",OFFSET('Sanitation Data'!$E$29,0,10*ROW('Sanitation Data'!E175)))</f>
        <v/>
      </c>
      <c r="CR181" s="400" t="str">
        <f ca="1">+IF(OFFSET('Sanitation Data'!$E$30,0,10*ROW('Sanitation Data'!E175))="","",OFFSET('Sanitation Data'!$E$30,0,10*ROW('Sanitation Data'!E175)))</f>
        <v/>
      </c>
      <c r="CS181" s="400" t="str">
        <f ca="1">+IF(OFFSET('Sanitation Data'!$E$31,0,10*ROW('Sanitation Data'!E175))="","",OFFSET('Sanitation Data'!$E$31,0,10*ROW('Sanitation Data'!E175)))</f>
        <v/>
      </c>
      <c r="CT181" s="400" t="str">
        <f ca="1">+IF(OFFSET('Sanitation Data'!$E$32,0,10*ROW('Sanitation Data'!E175))="","",OFFSET('Sanitation Data'!$E$32,0,10*ROW('Sanitation Data'!E175)))</f>
        <v/>
      </c>
      <c r="CU181" s="400" t="str">
        <f ca="1">+IF(OFFSET('Sanitation Data'!$F$28,0,10*ROW('Sanitation Data'!F175))="","",OFFSET('Sanitation Data'!$F$28,0,10*ROW('Sanitation Data'!F175)))</f>
        <v/>
      </c>
      <c r="CV181" s="400" t="str">
        <f ca="1">+IF(OFFSET('Sanitation Data'!$F$29,0,10*ROW('Sanitation Data'!F175))="","",OFFSET('Sanitation Data'!$F$29,0,10*ROW('Sanitation Data'!F175)))</f>
        <v/>
      </c>
      <c r="CW181" s="400" t="str">
        <f ca="1">+IF(OFFSET('Sanitation Data'!$F$30,0,10*ROW('Sanitation Data'!F175))="","",OFFSET('Sanitation Data'!$F$30,0,10*ROW('Sanitation Data'!F175)))</f>
        <v/>
      </c>
      <c r="CX181" s="400" t="str">
        <f ca="1">+IF(OFFSET('Sanitation Data'!$F$31,0,10*ROW('Sanitation Data'!F175))="","",OFFSET('Sanitation Data'!$F$31,0,10*ROW('Sanitation Data'!F175)))</f>
        <v/>
      </c>
      <c r="CY181" s="400" t="str">
        <f ca="1">+IF(OFFSET('Sanitation Data'!$F$32,0,10*ROW('Sanitation Data'!F175))="","",OFFSET('Sanitation Data'!$F$32,0,10*ROW('Sanitation Data'!F175)))</f>
        <v/>
      </c>
      <c r="CZ181" s="400" t="str">
        <f ca="1">+IF(OFFSET('Sanitation Data'!$G$28,0,10*ROW('Sanitation Data'!G175))="","",OFFSET('Sanitation Data'!$G$28,0,10*ROW('Sanitation Data'!G175)))</f>
        <v/>
      </c>
      <c r="DA181" s="400" t="str">
        <f ca="1">+IF(OFFSET('Sanitation Data'!$G$29,0,10*ROW('Sanitation Data'!G175))="","",OFFSET('Sanitation Data'!$G$29,0,10*ROW('Sanitation Data'!G175)))</f>
        <v/>
      </c>
      <c r="DB181" s="400" t="str">
        <f ca="1">+IF(OFFSET('Sanitation Data'!$G$30,0,10*ROW('Sanitation Data'!G175))="","",OFFSET('Sanitation Data'!$G$30,0,10*ROW('Sanitation Data'!G175)))</f>
        <v/>
      </c>
      <c r="DC181" s="400" t="str">
        <f ca="1">+IF(OFFSET('Sanitation Data'!$G$31,0,10*ROW('Sanitation Data'!G175))="","",OFFSET('Sanitation Data'!$G$31,0,10*ROW('Sanitation Data'!G175)))</f>
        <v/>
      </c>
      <c r="DD181" s="400" t="str">
        <f ca="1">+IF(OFFSET('Sanitation Data'!$G$32,0,10*ROW('Sanitation Data'!G175))="","",OFFSET('Sanitation Data'!$G$32,0,10*ROW('Sanitation Data'!G175)))</f>
        <v/>
      </c>
      <c r="DE181" s="400" t="str">
        <f ca="1">+IF(OFFSET('Sanitation Data'!$H$28,0,10*ROW('Sanitation Data'!H175))="","",OFFSET('Sanitation Data'!$H$28,0,10*ROW('Sanitation Data'!H175)))</f>
        <v/>
      </c>
      <c r="DF181" s="400" t="str">
        <f ca="1">+IF(OFFSET('Sanitation Data'!$H$29,0,10*ROW('Sanitation Data'!H175))="","",OFFSET('Sanitation Data'!$H$29,0,10*ROW('Sanitation Data'!H175)))</f>
        <v/>
      </c>
      <c r="DG181" s="400" t="str">
        <f ca="1">+IF(OFFSET('Sanitation Data'!$H$30,0,10*ROW('Sanitation Data'!H175))="","",OFFSET('Sanitation Data'!$H$30,0,10*ROW('Sanitation Data'!H175)))</f>
        <v/>
      </c>
      <c r="DH181" s="400" t="str">
        <f ca="1">+IF(OFFSET('Sanitation Data'!$H$31,0,10*ROW('Sanitation Data'!H175))="","",OFFSET('Sanitation Data'!$H$31,0,10*ROW('Sanitation Data'!H175)))</f>
        <v/>
      </c>
      <c r="DI181" s="400" t="str">
        <f ca="1">+IF(OFFSET('Sanitation Data'!$H$32,0,10*ROW('Sanitation Data'!H175))="","",OFFSET('Sanitation Data'!$H$32,0,10*ROW('Sanitation Data'!H175)))</f>
        <v/>
      </c>
      <c r="DJ181" s="400" t="str">
        <f ca="1">+IF(OFFSET('Sanitation Data'!$I$28,0,10*ROW('Sanitation Data'!I175))="","",OFFSET('Sanitation Data'!$I$28,0,10*ROW('Sanitation Data'!I175)))</f>
        <v/>
      </c>
      <c r="DK181" s="400" t="str">
        <f ca="1">+IF(OFFSET('Sanitation Data'!$I$29,0,10*ROW('Sanitation Data'!I175))="","",OFFSET('Sanitation Data'!$I$29,0,10*ROW('Sanitation Data'!I175)))</f>
        <v/>
      </c>
      <c r="DL181" s="400" t="str">
        <f ca="1">+IF(OFFSET('Sanitation Data'!$I$30,0,10*ROW('Sanitation Data'!I175))="","",OFFSET('Sanitation Data'!$I$30,0,10*ROW('Sanitation Data'!I175)))</f>
        <v/>
      </c>
      <c r="DM181" s="400" t="str">
        <f ca="1">+IF(OFFSET('Sanitation Data'!$I$31,0,10*ROW('Sanitation Data'!I175))="","",OFFSET('Sanitation Data'!$I$31,0,10*ROW('Sanitation Data'!I175)))</f>
        <v/>
      </c>
      <c r="DN181" s="400" t="str">
        <f ca="1">+IF(OFFSET('Sanitation Data'!$I$32,0,10*ROW('Sanitation Data'!I175))="","",OFFSET('Sanitation Data'!$I$32,0,10*ROW('Sanitation Data'!I175)))</f>
        <v/>
      </c>
      <c r="DO181" s="400" t="str">
        <f ca="1">+IF(OFFSET('Hygiene Data'!$D$11,0,10*ROW('Hygiene Data'!D175))="","",OFFSET('Hygiene Data'!$D$11,0,10*ROW('Hygiene Data'!D175)))</f>
        <v/>
      </c>
      <c r="DP181" s="400" t="str">
        <f ca="1">+IF(OFFSET('Hygiene Data'!$D$12,0,10*ROW('Hygiene Data'!D175))="","",OFFSET('Hygiene Data'!$D$12,0,10*ROW('Hygiene Data'!D175)))</f>
        <v/>
      </c>
      <c r="DQ181" s="400" t="str">
        <f ca="1">+IF(OFFSET('Hygiene Data'!$D$13,0,10*ROW('Hygiene Data'!D175))="","",OFFSET('Hygiene Data'!$D$13,0,10*ROW('Hygiene Data'!D175)))</f>
        <v/>
      </c>
      <c r="DR181" s="400" t="str">
        <f ca="1">+IF(OFFSET('Hygiene Data'!$E$11,0,10*ROW('Hygiene Data'!E175))="","",OFFSET('Hygiene Data'!$E$11,0,10*ROW('Hygiene Data'!E175)))</f>
        <v/>
      </c>
      <c r="DS181" s="400" t="str">
        <f ca="1">+IF(OFFSET('Hygiene Data'!$E$12,0,10*ROW('Hygiene Data'!E175))="","",OFFSET('Hygiene Data'!$E$12,0,10*ROW('Hygiene Data'!E175)))</f>
        <v/>
      </c>
      <c r="DT181" s="400" t="str">
        <f ca="1">+IF(OFFSET('Hygiene Data'!$E$13,0,10*ROW('Hygiene Data'!E175))="","",OFFSET('Hygiene Data'!$E$13,0,10*ROW('Hygiene Data'!E175)))</f>
        <v/>
      </c>
      <c r="DU181" s="400" t="str">
        <f ca="1">+IF(OFFSET('Hygiene Data'!$F$11,0,10*ROW('Hygiene Data'!F175))="","",OFFSET('Hygiene Data'!$F$11,0,10*ROW('Hygiene Data'!F175)))</f>
        <v/>
      </c>
      <c r="DV181" s="400" t="str">
        <f ca="1">+IF(OFFSET('Hygiene Data'!$F$12,0,10*ROW('Hygiene Data'!F175))="","",OFFSET('Hygiene Data'!$F$12,0,10*ROW('Hygiene Data'!F175)))</f>
        <v/>
      </c>
      <c r="DW181" s="400" t="str">
        <f ca="1">+IF(OFFSET('Hygiene Data'!$F$13,0,10*ROW('Hygiene Data'!F175))="","",OFFSET('Hygiene Data'!$F$13,0,10*ROW('Hygiene Data'!F175)))</f>
        <v/>
      </c>
      <c r="DX181" s="400" t="str">
        <f ca="1">+IF(OFFSET('Hygiene Data'!$G$11,0,10*ROW('Hygiene Data'!G175))="","",OFFSET('Hygiene Data'!$G$11,0,10*ROW('Hygiene Data'!G175)))</f>
        <v/>
      </c>
      <c r="DY181" s="400" t="str">
        <f ca="1">+IF(OFFSET('Hygiene Data'!$G$12,0,10*ROW('Hygiene Data'!G175))="","",OFFSET('Hygiene Data'!$G$12,0,10*ROW('Hygiene Data'!G175)))</f>
        <v/>
      </c>
      <c r="DZ181" s="400" t="str">
        <f ca="1">+IF(OFFSET('Hygiene Data'!$G$13,0,10*ROW('Hygiene Data'!G175))="","",OFFSET('Hygiene Data'!$G$13,0,10*ROW('Hygiene Data'!G175)))</f>
        <v/>
      </c>
      <c r="EA181" s="400" t="str">
        <f ca="1">+IF(OFFSET('Hygiene Data'!$H$11,0,10*ROW('Hygiene Data'!H175))="","",OFFSET('Hygiene Data'!$H$11,0,10*ROW('Hygiene Data'!H175)))</f>
        <v/>
      </c>
      <c r="EB181" s="400" t="str">
        <f ca="1">+IF(OFFSET('Hygiene Data'!$H$12,0,10*ROW('Hygiene Data'!H175))="","",OFFSET('Hygiene Data'!$H$12,0,10*ROW('Hygiene Data'!H175)))</f>
        <v/>
      </c>
      <c r="EC181" s="400" t="str">
        <f ca="1">+IF(OFFSET('Hygiene Data'!$H$13,0,10*ROW('Hygiene Data'!H175))="","",OFFSET('Hygiene Data'!$H$13,0,10*ROW('Hygiene Data'!H175)))</f>
        <v/>
      </c>
      <c r="ED181" s="400" t="str">
        <f ca="1">+IF(OFFSET('Hygiene Data'!$I$11,0,10*ROW('Hygiene Data'!I175))="","",OFFSET('Hygiene Data'!$I$11,0,10*ROW('Hygiene Data'!I175)))</f>
        <v/>
      </c>
      <c r="EE181" s="400" t="str">
        <f ca="1">+IF(OFFSET('Hygiene Data'!$I$12,0,10*ROW('Hygiene Data'!I175))="","",OFFSET('Hygiene Data'!$I$12,0,10*ROW('Hygiene Data'!I175)))</f>
        <v/>
      </c>
      <c r="EF181" s="400" t="str">
        <f ca="1">+IF(OFFSET('Hygiene Data'!$I$13,0,10*ROW('Hygiene Data'!I175))="","",OFFSET('Hygiene Data'!$I$13,0,10*ROW('Hygiene Data'!I175)))</f>
        <v/>
      </c>
    </row>
    <row r="182" spans="1:136" x14ac:dyDescent="0.25">
      <c r="A182" s="509" t="str">
        <f ca="1">+IF(OFFSET('Water Data'!$B$2,0,10*ROW('Water Data'!E176))="","",OFFSET('Water Data'!$B$2,0,10*ROW('Water Data'!E176)))</f>
        <v/>
      </c>
      <c r="B182" s="50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36" t="str">
        <f t="shared" ca="1" si="2"/>
        <v/>
      </c>
      <c r="D182" s="53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3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3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3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3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3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3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3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3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3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3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3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3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3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3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3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3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3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3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3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3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3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3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3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3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3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3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3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3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3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3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3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3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3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3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3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3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3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3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3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3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3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3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3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3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3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3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3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3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1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3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3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3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3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3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3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3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3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3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3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3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3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3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3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3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3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400" t="str">
        <f ca="1">+IF(OFFSET('Water Data'!$D$27,0,10*ROW('Water Data'!D176))="","",OFFSET('Water Data'!$D$27,0,10*ROW('Water Data'!D176)))</f>
        <v/>
      </c>
      <c r="BT182" s="400" t="str">
        <f ca="1">+IF(OFFSET('Water Data'!$D$28,0,10*ROW('Water Data'!D176))="","",OFFSET('Water Data'!$D$28,0,10*ROW('Water Data'!D176)))</f>
        <v/>
      </c>
      <c r="BU182" s="400" t="str">
        <f ca="1">+IF(OFFSET('Water Data'!$D$29,0,10*ROW('Water Data'!D176))="","",OFFSET('Water Data'!$D$29,0,10*ROW('Water Data'!D176)))</f>
        <v/>
      </c>
      <c r="BV182" s="400" t="str">
        <f ca="1">+IF(OFFSET('Water Data'!$E$27,0,10*ROW('Water Data'!E176))="","",OFFSET('Water Data'!$E$27,0,10*ROW('Water Data'!E176)))</f>
        <v/>
      </c>
      <c r="BW182" s="400" t="str">
        <f ca="1">+IF(OFFSET('Water Data'!$E$28,0,10*ROW('Water Data'!E176))="","",OFFSET('Water Data'!$E$28,0,10*ROW('Water Data'!E176)))</f>
        <v/>
      </c>
      <c r="BX182" s="400" t="str">
        <f ca="1">+IF(OFFSET('Water Data'!$E$29,0,10*ROW('Water Data'!E176))="","",OFFSET('Water Data'!$E$29,0,10*ROW('Water Data'!E176)))</f>
        <v/>
      </c>
      <c r="BY182" s="400" t="str">
        <f ca="1">+IF(OFFSET('Water Data'!$F$27,0,10*ROW('Water Data'!F176))="","",OFFSET('Water Data'!$F$27,0,10*ROW('Water Data'!F176)))</f>
        <v/>
      </c>
      <c r="BZ182" s="400" t="str">
        <f ca="1">+IF(OFFSET('Water Data'!$F$28,0,10*ROW('Water Data'!F176))="","",OFFSET('Water Data'!$F$28,0,10*ROW('Water Data'!F176)))</f>
        <v/>
      </c>
      <c r="CA182" s="400" t="str">
        <f ca="1">+IF(OFFSET('Water Data'!$F$29,0,10*ROW('Water Data'!F176))="","",OFFSET('Water Data'!$F$29,0,10*ROW('Water Data'!F176)))</f>
        <v/>
      </c>
      <c r="CB182" s="400" t="str">
        <f ca="1">+IF(OFFSET('Water Data'!$G$27,0,10*ROW('Water Data'!G176))="","",OFFSET('Water Data'!$G$27,0,10*ROW('Water Data'!G176)))</f>
        <v/>
      </c>
      <c r="CC182" s="400" t="str">
        <f ca="1">+IF(OFFSET('Water Data'!$G$28,0,10*ROW('Water Data'!G176))="","",OFFSET('Water Data'!$G$28,0,10*ROW('Water Data'!G176)))</f>
        <v/>
      </c>
      <c r="CD182" s="400" t="str">
        <f ca="1">+IF(OFFSET('Water Data'!$G$29,0,10*ROW('Water Data'!G176))="","",OFFSET('Water Data'!$G$29,0,10*ROW('Water Data'!G176)))</f>
        <v/>
      </c>
      <c r="CE182" s="400" t="str">
        <f ca="1">+IF(OFFSET('Water Data'!$H$27,0,10*ROW('Water Data'!H176))="","",OFFSET('Water Data'!$H$27,0,10*ROW('Water Data'!H176)))</f>
        <v/>
      </c>
      <c r="CF182" s="400" t="str">
        <f ca="1">+IF(OFFSET('Water Data'!$H$28,0,10*ROW('Water Data'!H176))="","",OFFSET('Water Data'!$H$28,0,10*ROW('Water Data'!H176)))</f>
        <v/>
      </c>
      <c r="CG182" s="400" t="str">
        <f ca="1">+IF(OFFSET('Water Data'!$H$29,0,10*ROW('Water Data'!H176))="","",OFFSET('Water Data'!$H$29,0,10*ROW('Water Data'!H176)))</f>
        <v/>
      </c>
      <c r="CH182" s="400" t="str">
        <f ca="1">+IF(OFFSET('Water Data'!$I$27,0,10*ROW('Water Data'!I176))="","",OFFSET('Water Data'!$I$27,0,10*ROW('Water Data'!I176)))</f>
        <v/>
      </c>
      <c r="CI182" s="400" t="str">
        <f ca="1">+IF(OFFSET('Water Data'!$I$28,0,10*ROW('Water Data'!I176))="","",OFFSET('Water Data'!$I$28,0,10*ROW('Water Data'!I176)))</f>
        <v/>
      </c>
      <c r="CJ182" s="400" t="str">
        <f ca="1">+IF(OFFSET('Water Data'!$I$29,0,10*ROW('Water Data'!I176))="","",OFFSET('Water Data'!$I$29,0,10*ROW('Water Data'!I176)))</f>
        <v/>
      </c>
      <c r="CK182" s="400" t="str">
        <f ca="1">+IF(OFFSET('Sanitation Data'!$D$28,0,10*ROW('Sanitation Data'!D176))="","",OFFSET('Sanitation Data'!$D$28,0,10*ROW('Sanitation Data'!D176)))</f>
        <v/>
      </c>
      <c r="CL182" s="400" t="str">
        <f ca="1">+IF(OFFSET('Sanitation Data'!$D$29,0,10*ROW('Sanitation Data'!D176))="","",OFFSET('Sanitation Data'!$D$29,0,10*ROW('Sanitation Data'!D176)))</f>
        <v/>
      </c>
      <c r="CM182" s="400" t="str">
        <f ca="1">+IF(OFFSET('Sanitation Data'!$D$30,0,10*ROW('Sanitation Data'!D176))="","",OFFSET('Sanitation Data'!$D$30,0,10*ROW('Sanitation Data'!D176)))</f>
        <v/>
      </c>
      <c r="CN182" s="400" t="str">
        <f ca="1">+IF(OFFSET('Sanitation Data'!$D$31,0,10*ROW('Sanitation Data'!D176))="","",OFFSET('Sanitation Data'!$D$31,0,10*ROW('Sanitation Data'!D176)))</f>
        <v/>
      </c>
      <c r="CO182" s="400" t="str">
        <f ca="1">+IF(OFFSET('Sanitation Data'!$D$32,0,10*ROW('Sanitation Data'!D176))="","",OFFSET('Sanitation Data'!$D$32,0,10*ROW('Sanitation Data'!D176)))</f>
        <v/>
      </c>
      <c r="CP182" s="400" t="str">
        <f ca="1">+IF(OFFSET('Sanitation Data'!$E$28,0,10*ROW('Sanitation Data'!E176))="","",OFFSET('Sanitation Data'!$E$28,0,10*ROW('Sanitation Data'!E176)))</f>
        <v/>
      </c>
      <c r="CQ182" s="400" t="str">
        <f ca="1">+IF(OFFSET('Sanitation Data'!$E$29,0,10*ROW('Sanitation Data'!E176))="","",OFFSET('Sanitation Data'!$E$29,0,10*ROW('Sanitation Data'!E176)))</f>
        <v/>
      </c>
      <c r="CR182" s="400" t="str">
        <f ca="1">+IF(OFFSET('Sanitation Data'!$E$30,0,10*ROW('Sanitation Data'!E176))="","",OFFSET('Sanitation Data'!$E$30,0,10*ROW('Sanitation Data'!E176)))</f>
        <v/>
      </c>
      <c r="CS182" s="400" t="str">
        <f ca="1">+IF(OFFSET('Sanitation Data'!$E$31,0,10*ROW('Sanitation Data'!E176))="","",OFFSET('Sanitation Data'!$E$31,0,10*ROW('Sanitation Data'!E176)))</f>
        <v/>
      </c>
      <c r="CT182" s="400" t="str">
        <f ca="1">+IF(OFFSET('Sanitation Data'!$E$32,0,10*ROW('Sanitation Data'!E176))="","",OFFSET('Sanitation Data'!$E$32,0,10*ROW('Sanitation Data'!E176)))</f>
        <v/>
      </c>
      <c r="CU182" s="400" t="str">
        <f ca="1">+IF(OFFSET('Sanitation Data'!$F$28,0,10*ROW('Sanitation Data'!F176))="","",OFFSET('Sanitation Data'!$F$28,0,10*ROW('Sanitation Data'!F176)))</f>
        <v/>
      </c>
      <c r="CV182" s="400" t="str">
        <f ca="1">+IF(OFFSET('Sanitation Data'!$F$29,0,10*ROW('Sanitation Data'!F176))="","",OFFSET('Sanitation Data'!$F$29,0,10*ROW('Sanitation Data'!F176)))</f>
        <v/>
      </c>
      <c r="CW182" s="400" t="str">
        <f ca="1">+IF(OFFSET('Sanitation Data'!$F$30,0,10*ROW('Sanitation Data'!F176))="","",OFFSET('Sanitation Data'!$F$30,0,10*ROW('Sanitation Data'!F176)))</f>
        <v/>
      </c>
      <c r="CX182" s="400" t="str">
        <f ca="1">+IF(OFFSET('Sanitation Data'!$F$31,0,10*ROW('Sanitation Data'!F176))="","",OFFSET('Sanitation Data'!$F$31,0,10*ROW('Sanitation Data'!F176)))</f>
        <v/>
      </c>
      <c r="CY182" s="400" t="str">
        <f ca="1">+IF(OFFSET('Sanitation Data'!$F$32,0,10*ROW('Sanitation Data'!F176))="","",OFFSET('Sanitation Data'!$F$32,0,10*ROW('Sanitation Data'!F176)))</f>
        <v/>
      </c>
      <c r="CZ182" s="400" t="str">
        <f ca="1">+IF(OFFSET('Sanitation Data'!$G$28,0,10*ROW('Sanitation Data'!G176))="","",OFFSET('Sanitation Data'!$G$28,0,10*ROW('Sanitation Data'!G176)))</f>
        <v/>
      </c>
      <c r="DA182" s="400" t="str">
        <f ca="1">+IF(OFFSET('Sanitation Data'!$G$29,0,10*ROW('Sanitation Data'!G176))="","",OFFSET('Sanitation Data'!$G$29,0,10*ROW('Sanitation Data'!G176)))</f>
        <v/>
      </c>
      <c r="DB182" s="400" t="str">
        <f ca="1">+IF(OFFSET('Sanitation Data'!$G$30,0,10*ROW('Sanitation Data'!G176))="","",OFFSET('Sanitation Data'!$G$30,0,10*ROW('Sanitation Data'!G176)))</f>
        <v/>
      </c>
      <c r="DC182" s="400" t="str">
        <f ca="1">+IF(OFFSET('Sanitation Data'!$G$31,0,10*ROW('Sanitation Data'!G176))="","",OFFSET('Sanitation Data'!$G$31,0,10*ROW('Sanitation Data'!G176)))</f>
        <v/>
      </c>
      <c r="DD182" s="400" t="str">
        <f ca="1">+IF(OFFSET('Sanitation Data'!$G$32,0,10*ROW('Sanitation Data'!G176))="","",OFFSET('Sanitation Data'!$G$32,0,10*ROW('Sanitation Data'!G176)))</f>
        <v/>
      </c>
      <c r="DE182" s="400" t="str">
        <f ca="1">+IF(OFFSET('Sanitation Data'!$H$28,0,10*ROW('Sanitation Data'!H176))="","",OFFSET('Sanitation Data'!$H$28,0,10*ROW('Sanitation Data'!H176)))</f>
        <v/>
      </c>
      <c r="DF182" s="400" t="str">
        <f ca="1">+IF(OFFSET('Sanitation Data'!$H$29,0,10*ROW('Sanitation Data'!H176))="","",OFFSET('Sanitation Data'!$H$29,0,10*ROW('Sanitation Data'!H176)))</f>
        <v/>
      </c>
      <c r="DG182" s="400" t="str">
        <f ca="1">+IF(OFFSET('Sanitation Data'!$H$30,0,10*ROW('Sanitation Data'!H176))="","",OFFSET('Sanitation Data'!$H$30,0,10*ROW('Sanitation Data'!H176)))</f>
        <v/>
      </c>
      <c r="DH182" s="400" t="str">
        <f ca="1">+IF(OFFSET('Sanitation Data'!$H$31,0,10*ROW('Sanitation Data'!H176))="","",OFFSET('Sanitation Data'!$H$31,0,10*ROW('Sanitation Data'!H176)))</f>
        <v/>
      </c>
      <c r="DI182" s="400" t="str">
        <f ca="1">+IF(OFFSET('Sanitation Data'!$H$32,0,10*ROW('Sanitation Data'!H176))="","",OFFSET('Sanitation Data'!$H$32,0,10*ROW('Sanitation Data'!H176)))</f>
        <v/>
      </c>
      <c r="DJ182" s="400" t="str">
        <f ca="1">+IF(OFFSET('Sanitation Data'!$I$28,0,10*ROW('Sanitation Data'!I176))="","",OFFSET('Sanitation Data'!$I$28,0,10*ROW('Sanitation Data'!I176)))</f>
        <v/>
      </c>
      <c r="DK182" s="400" t="str">
        <f ca="1">+IF(OFFSET('Sanitation Data'!$I$29,0,10*ROW('Sanitation Data'!I176))="","",OFFSET('Sanitation Data'!$I$29,0,10*ROW('Sanitation Data'!I176)))</f>
        <v/>
      </c>
      <c r="DL182" s="400" t="str">
        <f ca="1">+IF(OFFSET('Sanitation Data'!$I$30,0,10*ROW('Sanitation Data'!I176))="","",OFFSET('Sanitation Data'!$I$30,0,10*ROW('Sanitation Data'!I176)))</f>
        <v/>
      </c>
      <c r="DM182" s="400" t="str">
        <f ca="1">+IF(OFFSET('Sanitation Data'!$I$31,0,10*ROW('Sanitation Data'!I176))="","",OFFSET('Sanitation Data'!$I$31,0,10*ROW('Sanitation Data'!I176)))</f>
        <v/>
      </c>
      <c r="DN182" s="400" t="str">
        <f ca="1">+IF(OFFSET('Sanitation Data'!$I$32,0,10*ROW('Sanitation Data'!I176))="","",OFFSET('Sanitation Data'!$I$32,0,10*ROW('Sanitation Data'!I176)))</f>
        <v/>
      </c>
      <c r="DO182" s="400" t="str">
        <f ca="1">+IF(OFFSET('Hygiene Data'!$D$11,0,10*ROW('Hygiene Data'!D176))="","",OFFSET('Hygiene Data'!$D$11,0,10*ROW('Hygiene Data'!D176)))</f>
        <v/>
      </c>
      <c r="DP182" s="400" t="str">
        <f ca="1">+IF(OFFSET('Hygiene Data'!$D$12,0,10*ROW('Hygiene Data'!D176))="","",OFFSET('Hygiene Data'!$D$12,0,10*ROW('Hygiene Data'!D176)))</f>
        <v/>
      </c>
      <c r="DQ182" s="400" t="str">
        <f ca="1">+IF(OFFSET('Hygiene Data'!$D$13,0,10*ROW('Hygiene Data'!D176))="","",OFFSET('Hygiene Data'!$D$13,0,10*ROW('Hygiene Data'!D176)))</f>
        <v/>
      </c>
      <c r="DR182" s="400" t="str">
        <f ca="1">+IF(OFFSET('Hygiene Data'!$E$11,0,10*ROW('Hygiene Data'!E176))="","",OFFSET('Hygiene Data'!$E$11,0,10*ROW('Hygiene Data'!E176)))</f>
        <v/>
      </c>
      <c r="DS182" s="400" t="str">
        <f ca="1">+IF(OFFSET('Hygiene Data'!$E$12,0,10*ROW('Hygiene Data'!E176))="","",OFFSET('Hygiene Data'!$E$12,0,10*ROW('Hygiene Data'!E176)))</f>
        <v/>
      </c>
      <c r="DT182" s="400" t="str">
        <f ca="1">+IF(OFFSET('Hygiene Data'!$E$13,0,10*ROW('Hygiene Data'!E176))="","",OFFSET('Hygiene Data'!$E$13,0,10*ROW('Hygiene Data'!E176)))</f>
        <v/>
      </c>
      <c r="DU182" s="400" t="str">
        <f ca="1">+IF(OFFSET('Hygiene Data'!$F$11,0,10*ROW('Hygiene Data'!F176))="","",OFFSET('Hygiene Data'!$F$11,0,10*ROW('Hygiene Data'!F176)))</f>
        <v/>
      </c>
      <c r="DV182" s="400" t="str">
        <f ca="1">+IF(OFFSET('Hygiene Data'!$F$12,0,10*ROW('Hygiene Data'!F176))="","",OFFSET('Hygiene Data'!$F$12,0,10*ROW('Hygiene Data'!F176)))</f>
        <v/>
      </c>
      <c r="DW182" s="400" t="str">
        <f ca="1">+IF(OFFSET('Hygiene Data'!$F$13,0,10*ROW('Hygiene Data'!F176))="","",OFFSET('Hygiene Data'!$F$13,0,10*ROW('Hygiene Data'!F176)))</f>
        <v/>
      </c>
      <c r="DX182" s="400" t="str">
        <f ca="1">+IF(OFFSET('Hygiene Data'!$G$11,0,10*ROW('Hygiene Data'!G176))="","",OFFSET('Hygiene Data'!$G$11,0,10*ROW('Hygiene Data'!G176)))</f>
        <v/>
      </c>
      <c r="DY182" s="400" t="str">
        <f ca="1">+IF(OFFSET('Hygiene Data'!$G$12,0,10*ROW('Hygiene Data'!G176))="","",OFFSET('Hygiene Data'!$G$12,0,10*ROW('Hygiene Data'!G176)))</f>
        <v/>
      </c>
      <c r="DZ182" s="400" t="str">
        <f ca="1">+IF(OFFSET('Hygiene Data'!$G$13,0,10*ROW('Hygiene Data'!G176))="","",OFFSET('Hygiene Data'!$G$13,0,10*ROW('Hygiene Data'!G176)))</f>
        <v/>
      </c>
      <c r="EA182" s="400" t="str">
        <f ca="1">+IF(OFFSET('Hygiene Data'!$H$11,0,10*ROW('Hygiene Data'!H176))="","",OFFSET('Hygiene Data'!$H$11,0,10*ROW('Hygiene Data'!H176)))</f>
        <v/>
      </c>
      <c r="EB182" s="400" t="str">
        <f ca="1">+IF(OFFSET('Hygiene Data'!$H$12,0,10*ROW('Hygiene Data'!H176))="","",OFFSET('Hygiene Data'!$H$12,0,10*ROW('Hygiene Data'!H176)))</f>
        <v/>
      </c>
      <c r="EC182" s="400" t="str">
        <f ca="1">+IF(OFFSET('Hygiene Data'!$H$13,0,10*ROW('Hygiene Data'!H176))="","",OFFSET('Hygiene Data'!$H$13,0,10*ROW('Hygiene Data'!H176)))</f>
        <v/>
      </c>
      <c r="ED182" s="400" t="str">
        <f ca="1">+IF(OFFSET('Hygiene Data'!$I$11,0,10*ROW('Hygiene Data'!I176))="","",OFFSET('Hygiene Data'!$I$11,0,10*ROW('Hygiene Data'!I176)))</f>
        <v/>
      </c>
      <c r="EE182" s="400" t="str">
        <f ca="1">+IF(OFFSET('Hygiene Data'!$I$12,0,10*ROW('Hygiene Data'!I176))="","",OFFSET('Hygiene Data'!$I$12,0,10*ROW('Hygiene Data'!I176)))</f>
        <v/>
      </c>
      <c r="EF182" s="400" t="str">
        <f ca="1">+IF(OFFSET('Hygiene Data'!$I$13,0,10*ROW('Hygiene Data'!I176))="","",OFFSET('Hygiene Data'!$I$13,0,10*ROW('Hygiene Data'!I176)))</f>
        <v/>
      </c>
    </row>
    <row r="183" spans="1:136" x14ac:dyDescent="0.25">
      <c r="A183" s="509" t="str">
        <f ca="1">+IF(OFFSET('Water Data'!$B$2,0,10*ROW('Water Data'!E177))="","",OFFSET('Water Data'!$B$2,0,10*ROW('Water Data'!E177)))</f>
        <v/>
      </c>
      <c r="B183" s="50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36" t="str">
        <f t="shared" ca="1" si="2"/>
        <v/>
      </c>
      <c r="D183" s="53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3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3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3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3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3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3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3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3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3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3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3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3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3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3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3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3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3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3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3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3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3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3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3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3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3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3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3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3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3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3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3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3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3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3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3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3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3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3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3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3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3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3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3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3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3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3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3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3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1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3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3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3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3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3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3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3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3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3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3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3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3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3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3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3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3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400" t="str">
        <f ca="1">+IF(OFFSET('Water Data'!$D$27,0,10*ROW('Water Data'!D177))="","",OFFSET('Water Data'!$D$27,0,10*ROW('Water Data'!D177)))</f>
        <v/>
      </c>
      <c r="BT183" s="400" t="str">
        <f ca="1">+IF(OFFSET('Water Data'!$D$28,0,10*ROW('Water Data'!D177))="","",OFFSET('Water Data'!$D$28,0,10*ROW('Water Data'!D177)))</f>
        <v/>
      </c>
      <c r="BU183" s="400" t="str">
        <f ca="1">+IF(OFFSET('Water Data'!$D$29,0,10*ROW('Water Data'!D177))="","",OFFSET('Water Data'!$D$29,0,10*ROW('Water Data'!D177)))</f>
        <v/>
      </c>
      <c r="BV183" s="400" t="str">
        <f ca="1">+IF(OFFSET('Water Data'!$E$27,0,10*ROW('Water Data'!E177))="","",OFFSET('Water Data'!$E$27,0,10*ROW('Water Data'!E177)))</f>
        <v/>
      </c>
      <c r="BW183" s="400" t="str">
        <f ca="1">+IF(OFFSET('Water Data'!$E$28,0,10*ROW('Water Data'!E177))="","",OFFSET('Water Data'!$E$28,0,10*ROW('Water Data'!E177)))</f>
        <v/>
      </c>
      <c r="BX183" s="400" t="str">
        <f ca="1">+IF(OFFSET('Water Data'!$E$29,0,10*ROW('Water Data'!E177))="","",OFFSET('Water Data'!$E$29,0,10*ROW('Water Data'!E177)))</f>
        <v/>
      </c>
      <c r="BY183" s="400" t="str">
        <f ca="1">+IF(OFFSET('Water Data'!$F$27,0,10*ROW('Water Data'!F177))="","",OFFSET('Water Data'!$F$27,0,10*ROW('Water Data'!F177)))</f>
        <v/>
      </c>
      <c r="BZ183" s="400" t="str">
        <f ca="1">+IF(OFFSET('Water Data'!$F$28,0,10*ROW('Water Data'!F177))="","",OFFSET('Water Data'!$F$28,0,10*ROW('Water Data'!F177)))</f>
        <v/>
      </c>
      <c r="CA183" s="400" t="str">
        <f ca="1">+IF(OFFSET('Water Data'!$F$29,0,10*ROW('Water Data'!F177))="","",OFFSET('Water Data'!$F$29,0,10*ROW('Water Data'!F177)))</f>
        <v/>
      </c>
      <c r="CB183" s="400" t="str">
        <f ca="1">+IF(OFFSET('Water Data'!$G$27,0,10*ROW('Water Data'!G177))="","",OFFSET('Water Data'!$G$27,0,10*ROW('Water Data'!G177)))</f>
        <v/>
      </c>
      <c r="CC183" s="400" t="str">
        <f ca="1">+IF(OFFSET('Water Data'!$G$28,0,10*ROW('Water Data'!G177))="","",OFFSET('Water Data'!$G$28,0,10*ROW('Water Data'!G177)))</f>
        <v/>
      </c>
      <c r="CD183" s="400" t="str">
        <f ca="1">+IF(OFFSET('Water Data'!$G$29,0,10*ROW('Water Data'!G177))="","",OFFSET('Water Data'!$G$29,0,10*ROW('Water Data'!G177)))</f>
        <v/>
      </c>
      <c r="CE183" s="400" t="str">
        <f ca="1">+IF(OFFSET('Water Data'!$H$27,0,10*ROW('Water Data'!H177))="","",OFFSET('Water Data'!$H$27,0,10*ROW('Water Data'!H177)))</f>
        <v/>
      </c>
      <c r="CF183" s="400" t="str">
        <f ca="1">+IF(OFFSET('Water Data'!$H$28,0,10*ROW('Water Data'!H177))="","",OFFSET('Water Data'!$H$28,0,10*ROW('Water Data'!H177)))</f>
        <v/>
      </c>
      <c r="CG183" s="400" t="str">
        <f ca="1">+IF(OFFSET('Water Data'!$H$29,0,10*ROW('Water Data'!H177))="","",OFFSET('Water Data'!$H$29,0,10*ROW('Water Data'!H177)))</f>
        <v/>
      </c>
      <c r="CH183" s="400" t="str">
        <f ca="1">+IF(OFFSET('Water Data'!$I$27,0,10*ROW('Water Data'!I177))="","",OFFSET('Water Data'!$I$27,0,10*ROW('Water Data'!I177)))</f>
        <v/>
      </c>
      <c r="CI183" s="400" t="str">
        <f ca="1">+IF(OFFSET('Water Data'!$I$28,0,10*ROW('Water Data'!I177))="","",OFFSET('Water Data'!$I$28,0,10*ROW('Water Data'!I177)))</f>
        <v/>
      </c>
      <c r="CJ183" s="400" t="str">
        <f ca="1">+IF(OFFSET('Water Data'!$I$29,0,10*ROW('Water Data'!I177))="","",OFFSET('Water Data'!$I$29,0,10*ROW('Water Data'!I177)))</f>
        <v/>
      </c>
      <c r="CK183" s="400" t="str">
        <f ca="1">+IF(OFFSET('Sanitation Data'!$D$28,0,10*ROW('Sanitation Data'!D177))="","",OFFSET('Sanitation Data'!$D$28,0,10*ROW('Sanitation Data'!D177)))</f>
        <v/>
      </c>
      <c r="CL183" s="400" t="str">
        <f ca="1">+IF(OFFSET('Sanitation Data'!$D$29,0,10*ROW('Sanitation Data'!D177))="","",OFFSET('Sanitation Data'!$D$29,0,10*ROW('Sanitation Data'!D177)))</f>
        <v/>
      </c>
      <c r="CM183" s="400" t="str">
        <f ca="1">+IF(OFFSET('Sanitation Data'!$D$30,0,10*ROW('Sanitation Data'!D177))="","",OFFSET('Sanitation Data'!$D$30,0,10*ROW('Sanitation Data'!D177)))</f>
        <v/>
      </c>
      <c r="CN183" s="400" t="str">
        <f ca="1">+IF(OFFSET('Sanitation Data'!$D$31,0,10*ROW('Sanitation Data'!D177))="","",OFFSET('Sanitation Data'!$D$31,0,10*ROW('Sanitation Data'!D177)))</f>
        <v/>
      </c>
      <c r="CO183" s="400" t="str">
        <f ca="1">+IF(OFFSET('Sanitation Data'!$D$32,0,10*ROW('Sanitation Data'!D177))="","",OFFSET('Sanitation Data'!$D$32,0,10*ROW('Sanitation Data'!D177)))</f>
        <v/>
      </c>
      <c r="CP183" s="400" t="str">
        <f ca="1">+IF(OFFSET('Sanitation Data'!$E$28,0,10*ROW('Sanitation Data'!E177))="","",OFFSET('Sanitation Data'!$E$28,0,10*ROW('Sanitation Data'!E177)))</f>
        <v/>
      </c>
      <c r="CQ183" s="400" t="str">
        <f ca="1">+IF(OFFSET('Sanitation Data'!$E$29,0,10*ROW('Sanitation Data'!E177))="","",OFFSET('Sanitation Data'!$E$29,0,10*ROW('Sanitation Data'!E177)))</f>
        <v/>
      </c>
      <c r="CR183" s="400" t="str">
        <f ca="1">+IF(OFFSET('Sanitation Data'!$E$30,0,10*ROW('Sanitation Data'!E177))="","",OFFSET('Sanitation Data'!$E$30,0,10*ROW('Sanitation Data'!E177)))</f>
        <v/>
      </c>
      <c r="CS183" s="400" t="str">
        <f ca="1">+IF(OFFSET('Sanitation Data'!$E$31,0,10*ROW('Sanitation Data'!E177))="","",OFFSET('Sanitation Data'!$E$31,0,10*ROW('Sanitation Data'!E177)))</f>
        <v/>
      </c>
      <c r="CT183" s="400" t="str">
        <f ca="1">+IF(OFFSET('Sanitation Data'!$E$32,0,10*ROW('Sanitation Data'!E177))="","",OFFSET('Sanitation Data'!$E$32,0,10*ROW('Sanitation Data'!E177)))</f>
        <v/>
      </c>
      <c r="CU183" s="400" t="str">
        <f ca="1">+IF(OFFSET('Sanitation Data'!$F$28,0,10*ROW('Sanitation Data'!F177))="","",OFFSET('Sanitation Data'!$F$28,0,10*ROW('Sanitation Data'!F177)))</f>
        <v/>
      </c>
      <c r="CV183" s="400" t="str">
        <f ca="1">+IF(OFFSET('Sanitation Data'!$F$29,0,10*ROW('Sanitation Data'!F177))="","",OFFSET('Sanitation Data'!$F$29,0,10*ROW('Sanitation Data'!F177)))</f>
        <v/>
      </c>
      <c r="CW183" s="400" t="str">
        <f ca="1">+IF(OFFSET('Sanitation Data'!$F$30,0,10*ROW('Sanitation Data'!F177))="","",OFFSET('Sanitation Data'!$F$30,0,10*ROW('Sanitation Data'!F177)))</f>
        <v/>
      </c>
      <c r="CX183" s="400" t="str">
        <f ca="1">+IF(OFFSET('Sanitation Data'!$F$31,0,10*ROW('Sanitation Data'!F177))="","",OFFSET('Sanitation Data'!$F$31,0,10*ROW('Sanitation Data'!F177)))</f>
        <v/>
      </c>
      <c r="CY183" s="400" t="str">
        <f ca="1">+IF(OFFSET('Sanitation Data'!$F$32,0,10*ROW('Sanitation Data'!F177))="","",OFFSET('Sanitation Data'!$F$32,0,10*ROW('Sanitation Data'!F177)))</f>
        <v/>
      </c>
      <c r="CZ183" s="400" t="str">
        <f ca="1">+IF(OFFSET('Sanitation Data'!$G$28,0,10*ROW('Sanitation Data'!G177))="","",OFFSET('Sanitation Data'!$G$28,0,10*ROW('Sanitation Data'!G177)))</f>
        <v/>
      </c>
      <c r="DA183" s="400" t="str">
        <f ca="1">+IF(OFFSET('Sanitation Data'!$G$29,0,10*ROW('Sanitation Data'!G177))="","",OFFSET('Sanitation Data'!$G$29,0,10*ROW('Sanitation Data'!G177)))</f>
        <v/>
      </c>
      <c r="DB183" s="400" t="str">
        <f ca="1">+IF(OFFSET('Sanitation Data'!$G$30,0,10*ROW('Sanitation Data'!G177))="","",OFFSET('Sanitation Data'!$G$30,0,10*ROW('Sanitation Data'!G177)))</f>
        <v/>
      </c>
      <c r="DC183" s="400" t="str">
        <f ca="1">+IF(OFFSET('Sanitation Data'!$G$31,0,10*ROW('Sanitation Data'!G177))="","",OFFSET('Sanitation Data'!$G$31,0,10*ROW('Sanitation Data'!G177)))</f>
        <v/>
      </c>
      <c r="DD183" s="400" t="str">
        <f ca="1">+IF(OFFSET('Sanitation Data'!$G$32,0,10*ROW('Sanitation Data'!G177))="","",OFFSET('Sanitation Data'!$G$32,0,10*ROW('Sanitation Data'!G177)))</f>
        <v/>
      </c>
      <c r="DE183" s="400" t="str">
        <f ca="1">+IF(OFFSET('Sanitation Data'!$H$28,0,10*ROW('Sanitation Data'!H177))="","",OFFSET('Sanitation Data'!$H$28,0,10*ROW('Sanitation Data'!H177)))</f>
        <v/>
      </c>
      <c r="DF183" s="400" t="str">
        <f ca="1">+IF(OFFSET('Sanitation Data'!$H$29,0,10*ROW('Sanitation Data'!H177))="","",OFFSET('Sanitation Data'!$H$29,0,10*ROW('Sanitation Data'!H177)))</f>
        <v/>
      </c>
      <c r="DG183" s="400" t="str">
        <f ca="1">+IF(OFFSET('Sanitation Data'!$H$30,0,10*ROW('Sanitation Data'!H177))="","",OFFSET('Sanitation Data'!$H$30,0,10*ROW('Sanitation Data'!H177)))</f>
        <v/>
      </c>
      <c r="DH183" s="400" t="str">
        <f ca="1">+IF(OFFSET('Sanitation Data'!$H$31,0,10*ROW('Sanitation Data'!H177))="","",OFFSET('Sanitation Data'!$H$31,0,10*ROW('Sanitation Data'!H177)))</f>
        <v/>
      </c>
      <c r="DI183" s="400" t="str">
        <f ca="1">+IF(OFFSET('Sanitation Data'!$H$32,0,10*ROW('Sanitation Data'!H177))="","",OFFSET('Sanitation Data'!$H$32,0,10*ROW('Sanitation Data'!H177)))</f>
        <v/>
      </c>
      <c r="DJ183" s="400" t="str">
        <f ca="1">+IF(OFFSET('Sanitation Data'!$I$28,0,10*ROW('Sanitation Data'!I177))="","",OFFSET('Sanitation Data'!$I$28,0,10*ROW('Sanitation Data'!I177)))</f>
        <v/>
      </c>
      <c r="DK183" s="400" t="str">
        <f ca="1">+IF(OFFSET('Sanitation Data'!$I$29,0,10*ROW('Sanitation Data'!I177))="","",OFFSET('Sanitation Data'!$I$29,0,10*ROW('Sanitation Data'!I177)))</f>
        <v/>
      </c>
      <c r="DL183" s="400" t="str">
        <f ca="1">+IF(OFFSET('Sanitation Data'!$I$30,0,10*ROW('Sanitation Data'!I177))="","",OFFSET('Sanitation Data'!$I$30,0,10*ROW('Sanitation Data'!I177)))</f>
        <v/>
      </c>
      <c r="DM183" s="400" t="str">
        <f ca="1">+IF(OFFSET('Sanitation Data'!$I$31,0,10*ROW('Sanitation Data'!I177))="","",OFFSET('Sanitation Data'!$I$31,0,10*ROW('Sanitation Data'!I177)))</f>
        <v/>
      </c>
      <c r="DN183" s="400" t="str">
        <f ca="1">+IF(OFFSET('Sanitation Data'!$I$32,0,10*ROW('Sanitation Data'!I177))="","",OFFSET('Sanitation Data'!$I$32,0,10*ROW('Sanitation Data'!I177)))</f>
        <v/>
      </c>
      <c r="DO183" s="400" t="str">
        <f ca="1">+IF(OFFSET('Hygiene Data'!$D$11,0,10*ROW('Hygiene Data'!D177))="","",OFFSET('Hygiene Data'!$D$11,0,10*ROW('Hygiene Data'!D177)))</f>
        <v/>
      </c>
      <c r="DP183" s="400" t="str">
        <f ca="1">+IF(OFFSET('Hygiene Data'!$D$12,0,10*ROW('Hygiene Data'!D177))="","",OFFSET('Hygiene Data'!$D$12,0,10*ROW('Hygiene Data'!D177)))</f>
        <v/>
      </c>
      <c r="DQ183" s="400" t="str">
        <f ca="1">+IF(OFFSET('Hygiene Data'!$D$13,0,10*ROW('Hygiene Data'!D177))="","",OFFSET('Hygiene Data'!$D$13,0,10*ROW('Hygiene Data'!D177)))</f>
        <v/>
      </c>
      <c r="DR183" s="400" t="str">
        <f ca="1">+IF(OFFSET('Hygiene Data'!$E$11,0,10*ROW('Hygiene Data'!E177))="","",OFFSET('Hygiene Data'!$E$11,0,10*ROW('Hygiene Data'!E177)))</f>
        <v/>
      </c>
      <c r="DS183" s="400" t="str">
        <f ca="1">+IF(OFFSET('Hygiene Data'!$E$12,0,10*ROW('Hygiene Data'!E177))="","",OFFSET('Hygiene Data'!$E$12,0,10*ROW('Hygiene Data'!E177)))</f>
        <v/>
      </c>
      <c r="DT183" s="400" t="str">
        <f ca="1">+IF(OFFSET('Hygiene Data'!$E$13,0,10*ROW('Hygiene Data'!E177))="","",OFFSET('Hygiene Data'!$E$13,0,10*ROW('Hygiene Data'!E177)))</f>
        <v/>
      </c>
      <c r="DU183" s="400" t="str">
        <f ca="1">+IF(OFFSET('Hygiene Data'!$F$11,0,10*ROW('Hygiene Data'!F177))="","",OFFSET('Hygiene Data'!$F$11,0,10*ROW('Hygiene Data'!F177)))</f>
        <v/>
      </c>
      <c r="DV183" s="400" t="str">
        <f ca="1">+IF(OFFSET('Hygiene Data'!$F$12,0,10*ROW('Hygiene Data'!F177))="","",OFFSET('Hygiene Data'!$F$12,0,10*ROW('Hygiene Data'!F177)))</f>
        <v/>
      </c>
      <c r="DW183" s="400" t="str">
        <f ca="1">+IF(OFFSET('Hygiene Data'!$F$13,0,10*ROW('Hygiene Data'!F177))="","",OFFSET('Hygiene Data'!$F$13,0,10*ROW('Hygiene Data'!F177)))</f>
        <v/>
      </c>
      <c r="DX183" s="400" t="str">
        <f ca="1">+IF(OFFSET('Hygiene Data'!$G$11,0,10*ROW('Hygiene Data'!G177))="","",OFFSET('Hygiene Data'!$G$11,0,10*ROW('Hygiene Data'!G177)))</f>
        <v/>
      </c>
      <c r="DY183" s="400" t="str">
        <f ca="1">+IF(OFFSET('Hygiene Data'!$G$12,0,10*ROW('Hygiene Data'!G177))="","",OFFSET('Hygiene Data'!$G$12,0,10*ROW('Hygiene Data'!G177)))</f>
        <v/>
      </c>
      <c r="DZ183" s="400" t="str">
        <f ca="1">+IF(OFFSET('Hygiene Data'!$G$13,0,10*ROW('Hygiene Data'!G177))="","",OFFSET('Hygiene Data'!$G$13,0,10*ROW('Hygiene Data'!G177)))</f>
        <v/>
      </c>
      <c r="EA183" s="400" t="str">
        <f ca="1">+IF(OFFSET('Hygiene Data'!$H$11,0,10*ROW('Hygiene Data'!H177))="","",OFFSET('Hygiene Data'!$H$11,0,10*ROW('Hygiene Data'!H177)))</f>
        <v/>
      </c>
      <c r="EB183" s="400" t="str">
        <f ca="1">+IF(OFFSET('Hygiene Data'!$H$12,0,10*ROW('Hygiene Data'!H177))="","",OFFSET('Hygiene Data'!$H$12,0,10*ROW('Hygiene Data'!H177)))</f>
        <v/>
      </c>
      <c r="EC183" s="400" t="str">
        <f ca="1">+IF(OFFSET('Hygiene Data'!$H$13,0,10*ROW('Hygiene Data'!H177))="","",OFFSET('Hygiene Data'!$H$13,0,10*ROW('Hygiene Data'!H177)))</f>
        <v/>
      </c>
      <c r="ED183" s="400" t="str">
        <f ca="1">+IF(OFFSET('Hygiene Data'!$I$11,0,10*ROW('Hygiene Data'!I177))="","",OFFSET('Hygiene Data'!$I$11,0,10*ROW('Hygiene Data'!I177)))</f>
        <v/>
      </c>
      <c r="EE183" s="400" t="str">
        <f ca="1">+IF(OFFSET('Hygiene Data'!$I$12,0,10*ROW('Hygiene Data'!I177))="","",OFFSET('Hygiene Data'!$I$12,0,10*ROW('Hygiene Data'!I177)))</f>
        <v/>
      </c>
      <c r="EF183" s="400" t="str">
        <f ca="1">+IF(OFFSET('Hygiene Data'!$I$13,0,10*ROW('Hygiene Data'!I177))="","",OFFSET('Hygiene Data'!$I$13,0,10*ROW('Hygiene Data'!I177)))</f>
        <v/>
      </c>
    </row>
    <row r="184" spans="1:136" x14ac:dyDescent="0.25">
      <c r="A184" s="509" t="str">
        <f ca="1">+IF(OFFSET('Water Data'!$B$2,0,10*ROW('Water Data'!E178))="","",OFFSET('Water Data'!$B$2,0,10*ROW('Water Data'!E178)))</f>
        <v/>
      </c>
      <c r="B184" s="50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36" t="str">
        <f t="shared" ca="1" si="2"/>
        <v/>
      </c>
      <c r="D184" s="53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3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3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3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3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3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3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3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3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3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3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3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3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3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3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3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3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3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3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3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3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3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3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3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3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3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3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3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3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3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3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3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3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3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3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3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3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3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3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3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3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3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3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3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3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3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3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3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3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1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3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3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3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3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3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3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3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3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3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3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3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3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3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3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3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3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400" t="str">
        <f ca="1">+IF(OFFSET('Water Data'!$D$27,0,10*ROW('Water Data'!D178))="","",OFFSET('Water Data'!$D$27,0,10*ROW('Water Data'!D178)))</f>
        <v/>
      </c>
      <c r="BT184" s="400" t="str">
        <f ca="1">+IF(OFFSET('Water Data'!$D$28,0,10*ROW('Water Data'!D178))="","",OFFSET('Water Data'!$D$28,0,10*ROW('Water Data'!D178)))</f>
        <v/>
      </c>
      <c r="BU184" s="400" t="str">
        <f ca="1">+IF(OFFSET('Water Data'!$D$29,0,10*ROW('Water Data'!D178))="","",OFFSET('Water Data'!$D$29,0,10*ROW('Water Data'!D178)))</f>
        <v/>
      </c>
      <c r="BV184" s="400" t="str">
        <f ca="1">+IF(OFFSET('Water Data'!$E$27,0,10*ROW('Water Data'!E178))="","",OFFSET('Water Data'!$E$27,0,10*ROW('Water Data'!E178)))</f>
        <v/>
      </c>
      <c r="BW184" s="400" t="str">
        <f ca="1">+IF(OFFSET('Water Data'!$E$28,0,10*ROW('Water Data'!E178))="","",OFFSET('Water Data'!$E$28,0,10*ROW('Water Data'!E178)))</f>
        <v/>
      </c>
      <c r="BX184" s="400" t="str">
        <f ca="1">+IF(OFFSET('Water Data'!$E$29,0,10*ROW('Water Data'!E178))="","",OFFSET('Water Data'!$E$29,0,10*ROW('Water Data'!E178)))</f>
        <v/>
      </c>
      <c r="BY184" s="400" t="str">
        <f ca="1">+IF(OFFSET('Water Data'!$F$27,0,10*ROW('Water Data'!F178))="","",OFFSET('Water Data'!$F$27,0,10*ROW('Water Data'!F178)))</f>
        <v/>
      </c>
      <c r="BZ184" s="400" t="str">
        <f ca="1">+IF(OFFSET('Water Data'!$F$28,0,10*ROW('Water Data'!F178))="","",OFFSET('Water Data'!$F$28,0,10*ROW('Water Data'!F178)))</f>
        <v/>
      </c>
      <c r="CA184" s="400" t="str">
        <f ca="1">+IF(OFFSET('Water Data'!$F$29,0,10*ROW('Water Data'!F178))="","",OFFSET('Water Data'!$F$29,0,10*ROW('Water Data'!F178)))</f>
        <v/>
      </c>
      <c r="CB184" s="400" t="str">
        <f ca="1">+IF(OFFSET('Water Data'!$G$27,0,10*ROW('Water Data'!G178))="","",OFFSET('Water Data'!$G$27,0,10*ROW('Water Data'!G178)))</f>
        <v/>
      </c>
      <c r="CC184" s="400" t="str">
        <f ca="1">+IF(OFFSET('Water Data'!$G$28,0,10*ROW('Water Data'!G178))="","",OFFSET('Water Data'!$G$28,0,10*ROW('Water Data'!G178)))</f>
        <v/>
      </c>
      <c r="CD184" s="400" t="str">
        <f ca="1">+IF(OFFSET('Water Data'!$G$29,0,10*ROW('Water Data'!G178))="","",OFFSET('Water Data'!$G$29,0,10*ROW('Water Data'!G178)))</f>
        <v/>
      </c>
      <c r="CE184" s="400" t="str">
        <f ca="1">+IF(OFFSET('Water Data'!$H$27,0,10*ROW('Water Data'!H178))="","",OFFSET('Water Data'!$H$27,0,10*ROW('Water Data'!H178)))</f>
        <v/>
      </c>
      <c r="CF184" s="400" t="str">
        <f ca="1">+IF(OFFSET('Water Data'!$H$28,0,10*ROW('Water Data'!H178))="","",OFFSET('Water Data'!$H$28,0,10*ROW('Water Data'!H178)))</f>
        <v/>
      </c>
      <c r="CG184" s="400" t="str">
        <f ca="1">+IF(OFFSET('Water Data'!$H$29,0,10*ROW('Water Data'!H178))="","",OFFSET('Water Data'!$H$29,0,10*ROW('Water Data'!H178)))</f>
        <v/>
      </c>
      <c r="CH184" s="400" t="str">
        <f ca="1">+IF(OFFSET('Water Data'!$I$27,0,10*ROW('Water Data'!I178))="","",OFFSET('Water Data'!$I$27,0,10*ROW('Water Data'!I178)))</f>
        <v/>
      </c>
      <c r="CI184" s="400" t="str">
        <f ca="1">+IF(OFFSET('Water Data'!$I$28,0,10*ROW('Water Data'!I178))="","",OFFSET('Water Data'!$I$28,0,10*ROW('Water Data'!I178)))</f>
        <v/>
      </c>
      <c r="CJ184" s="400" t="str">
        <f ca="1">+IF(OFFSET('Water Data'!$I$29,0,10*ROW('Water Data'!I178))="","",OFFSET('Water Data'!$I$29,0,10*ROW('Water Data'!I178)))</f>
        <v/>
      </c>
      <c r="CK184" s="400" t="str">
        <f ca="1">+IF(OFFSET('Sanitation Data'!$D$28,0,10*ROW('Sanitation Data'!D178))="","",OFFSET('Sanitation Data'!$D$28,0,10*ROW('Sanitation Data'!D178)))</f>
        <v/>
      </c>
      <c r="CL184" s="400" t="str">
        <f ca="1">+IF(OFFSET('Sanitation Data'!$D$29,0,10*ROW('Sanitation Data'!D178))="","",OFFSET('Sanitation Data'!$D$29,0,10*ROW('Sanitation Data'!D178)))</f>
        <v/>
      </c>
      <c r="CM184" s="400" t="str">
        <f ca="1">+IF(OFFSET('Sanitation Data'!$D$30,0,10*ROW('Sanitation Data'!D178))="","",OFFSET('Sanitation Data'!$D$30,0,10*ROW('Sanitation Data'!D178)))</f>
        <v/>
      </c>
      <c r="CN184" s="400" t="str">
        <f ca="1">+IF(OFFSET('Sanitation Data'!$D$31,0,10*ROW('Sanitation Data'!D178))="","",OFFSET('Sanitation Data'!$D$31,0,10*ROW('Sanitation Data'!D178)))</f>
        <v/>
      </c>
      <c r="CO184" s="400" t="str">
        <f ca="1">+IF(OFFSET('Sanitation Data'!$D$32,0,10*ROW('Sanitation Data'!D178))="","",OFFSET('Sanitation Data'!$D$32,0,10*ROW('Sanitation Data'!D178)))</f>
        <v/>
      </c>
      <c r="CP184" s="400" t="str">
        <f ca="1">+IF(OFFSET('Sanitation Data'!$E$28,0,10*ROW('Sanitation Data'!E178))="","",OFFSET('Sanitation Data'!$E$28,0,10*ROW('Sanitation Data'!E178)))</f>
        <v/>
      </c>
      <c r="CQ184" s="400" t="str">
        <f ca="1">+IF(OFFSET('Sanitation Data'!$E$29,0,10*ROW('Sanitation Data'!E178))="","",OFFSET('Sanitation Data'!$E$29,0,10*ROW('Sanitation Data'!E178)))</f>
        <v/>
      </c>
      <c r="CR184" s="400" t="str">
        <f ca="1">+IF(OFFSET('Sanitation Data'!$E$30,0,10*ROW('Sanitation Data'!E178))="","",OFFSET('Sanitation Data'!$E$30,0,10*ROW('Sanitation Data'!E178)))</f>
        <v/>
      </c>
      <c r="CS184" s="400" t="str">
        <f ca="1">+IF(OFFSET('Sanitation Data'!$E$31,0,10*ROW('Sanitation Data'!E178))="","",OFFSET('Sanitation Data'!$E$31,0,10*ROW('Sanitation Data'!E178)))</f>
        <v/>
      </c>
      <c r="CT184" s="400" t="str">
        <f ca="1">+IF(OFFSET('Sanitation Data'!$E$32,0,10*ROW('Sanitation Data'!E178))="","",OFFSET('Sanitation Data'!$E$32,0,10*ROW('Sanitation Data'!E178)))</f>
        <v/>
      </c>
      <c r="CU184" s="400" t="str">
        <f ca="1">+IF(OFFSET('Sanitation Data'!$F$28,0,10*ROW('Sanitation Data'!F178))="","",OFFSET('Sanitation Data'!$F$28,0,10*ROW('Sanitation Data'!F178)))</f>
        <v/>
      </c>
      <c r="CV184" s="400" t="str">
        <f ca="1">+IF(OFFSET('Sanitation Data'!$F$29,0,10*ROW('Sanitation Data'!F178))="","",OFFSET('Sanitation Data'!$F$29,0,10*ROW('Sanitation Data'!F178)))</f>
        <v/>
      </c>
      <c r="CW184" s="400" t="str">
        <f ca="1">+IF(OFFSET('Sanitation Data'!$F$30,0,10*ROW('Sanitation Data'!F178))="","",OFFSET('Sanitation Data'!$F$30,0,10*ROW('Sanitation Data'!F178)))</f>
        <v/>
      </c>
      <c r="CX184" s="400" t="str">
        <f ca="1">+IF(OFFSET('Sanitation Data'!$F$31,0,10*ROW('Sanitation Data'!F178))="","",OFFSET('Sanitation Data'!$F$31,0,10*ROW('Sanitation Data'!F178)))</f>
        <v/>
      </c>
      <c r="CY184" s="400" t="str">
        <f ca="1">+IF(OFFSET('Sanitation Data'!$F$32,0,10*ROW('Sanitation Data'!F178))="","",OFFSET('Sanitation Data'!$F$32,0,10*ROW('Sanitation Data'!F178)))</f>
        <v/>
      </c>
      <c r="CZ184" s="400" t="str">
        <f ca="1">+IF(OFFSET('Sanitation Data'!$G$28,0,10*ROW('Sanitation Data'!G178))="","",OFFSET('Sanitation Data'!$G$28,0,10*ROW('Sanitation Data'!G178)))</f>
        <v/>
      </c>
      <c r="DA184" s="400" t="str">
        <f ca="1">+IF(OFFSET('Sanitation Data'!$G$29,0,10*ROW('Sanitation Data'!G178))="","",OFFSET('Sanitation Data'!$G$29,0,10*ROW('Sanitation Data'!G178)))</f>
        <v/>
      </c>
      <c r="DB184" s="400" t="str">
        <f ca="1">+IF(OFFSET('Sanitation Data'!$G$30,0,10*ROW('Sanitation Data'!G178))="","",OFFSET('Sanitation Data'!$G$30,0,10*ROW('Sanitation Data'!G178)))</f>
        <v/>
      </c>
      <c r="DC184" s="400" t="str">
        <f ca="1">+IF(OFFSET('Sanitation Data'!$G$31,0,10*ROW('Sanitation Data'!G178))="","",OFFSET('Sanitation Data'!$G$31,0,10*ROW('Sanitation Data'!G178)))</f>
        <v/>
      </c>
      <c r="DD184" s="400" t="str">
        <f ca="1">+IF(OFFSET('Sanitation Data'!$G$32,0,10*ROW('Sanitation Data'!G178))="","",OFFSET('Sanitation Data'!$G$32,0,10*ROW('Sanitation Data'!G178)))</f>
        <v/>
      </c>
      <c r="DE184" s="400" t="str">
        <f ca="1">+IF(OFFSET('Sanitation Data'!$H$28,0,10*ROW('Sanitation Data'!H178))="","",OFFSET('Sanitation Data'!$H$28,0,10*ROW('Sanitation Data'!H178)))</f>
        <v/>
      </c>
      <c r="DF184" s="400" t="str">
        <f ca="1">+IF(OFFSET('Sanitation Data'!$H$29,0,10*ROW('Sanitation Data'!H178))="","",OFFSET('Sanitation Data'!$H$29,0,10*ROW('Sanitation Data'!H178)))</f>
        <v/>
      </c>
      <c r="DG184" s="400" t="str">
        <f ca="1">+IF(OFFSET('Sanitation Data'!$H$30,0,10*ROW('Sanitation Data'!H178))="","",OFFSET('Sanitation Data'!$H$30,0,10*ROW('Sanitation Data'!H178)))</f>
        <v/>
      </c>
      <c r="DH184" s="400" t="str">
        <f ca="1">+IF(OFFSET('Sanitation Data'!$H$31,0,10*ROW('Sanitation Data'!H178))="","",OFFSET('Sanitation Data'!$H$31,0,10*ROW('Sanitation Data'!H178)))</f>
        <v/>
      </c>
      <c r="DI184" s="400" t="str">
        <f ca="1">+IF(OFFSET('Sanitation Data'!$H$32,0,10*ROW('Sanitation Data'!H178))="","",OFFSET('Sanitation Data'!$H$32,0,10*ROW('Sanitation Data'!H178)))</f>
        <v/>
      </c>
      <c r="DJ184" s="400" t="str">
        <f ca="1">+IF(OFFSET('Sanitation Data'!$I$28,0,10*ROW('Sanitation Data'!I178))="","",OFFSET('Sanitation Data'!$I$28,0,10*ROW('Sanitation Data'!I178)))</f>
        <v/>
      </c>
      <c r="DK184" s="400" t="str">
        <f ca="1">+IF(OFFSET('Sanitation Data'!$I$29,0,10*ROW('Sanitation Data'!I178))="","",OFFSET('Sanitation Data'!$I$29,0,10*ROW('Sanitation Data'!I178)))</f>
        <v/>
      </c>
      <c r="DL184" s="400" t="str">
        <f ca="1">+IF(OFFSET('Sanitation Data'!$I$30,0,10*ROW('Sanitation Data'!I178))="","",OFFSET('Sanitation Data'!$I$30,0,10*ROW('Sanitation Data'!I178)))</f>
        <v/>
      </c>
      <c r="DM184" s="400" t="str">
        <f ca="1">+IF(OFFSET('Sanitation Data'!$I$31,0,10*ROW('Sanitation Data'!I178))="","",OFFSET('Sanitation Data'!$I$31,0,10*ROW('Sanitation Data'!I178)))</f>
        <v/>
      </c>
      <c r="DN184" s="400" t="str">
        <f ca="1">+IF(OFFSET('Sanitation Data'!$I$32,0,10*ROW('Sanitation Data'!I178))="","",OFFSET('Sanitation Data'!$I$32,0,10*ROW('Sanitation Data'!I178)))</f>
        <v/>
      </c>
      <c r="DO184" s="400" t="str">
        <f ca="1">+IF(OFFSET('Hygiene Data'!$D$11,0,10*ROW('Hygiene Data'!D178))="","",OFFSET('Hygiene Data'!$D$11,0,10*ROW('Hygiene Data'!D178)))</f>
        <v/>
      </c>
      <c r="DP184" s="400" t="str">
        <f ca="1">+IF(OFFSET('Hygiene Data'!$D$12,0,10*ROW('Hygiene Data'!D178))="","",OFFSET('Hygiene Data'!$D$12,0,10*ROW('Hygiene Data'!D178)))</f>
        <v/>
      </c>
      <c r="DQ184" s="400" t="str">
        <f ca="1">+IF(OFFSET('Hygiene Data'!$D$13,0,10*ROW('Hygiene Data'!D178))="","",OFFSET('Hygiene Data'!$D$13,0,10*ROW('Hygiene Data'!D178)))</f>
        <v/>
      </c>
      <c r="DR184" s="400" t="str">
        <f ca="1">+IF(OFFSET('Hygiene Data'!$E$11,0,10*ROW('Hygiene Data'!E178))="","",OFFSET('Hygiene Data'!$E$11,0,10*ROW('Hygiene Data'!E178)))</f>
        <v/>
      </c>
      <c r="DS184" s="400" t="str">
        <f ca="1">+IF(OFFSET('Hygiene Data'!$E$12,0,10*ROW('Hygiene Data'!E178))="","",OFFSET('Hygiene Data'!$E$12,0,10*ROW('Hygiene Data'!E178)))</f>
        <v/>
      </c>
      <c r="DT184" s="400" t="str">
        <f ca="1">+IF(OFFSET('Hygiene Data'!$E$13,0,10*ROW('Hygiene Data'!E178))="","",OFFSET('Hygiene Data'!$E$13,0,10*ROW('Hygiene Data'!E178)))</f>
        <v/>
      </c>
      <c r="DU184" s="400" t="str">
        <f ca="1">+IF(OFFSET('Hygiene Data'!$F$11,0,10*ROW('Hygiene Data'!F178))="","",OFFSET('Hygiene Data'!$F$11,0,10*ROW('Hygiene Data'!F178)))</f>
        <v/>
      </c>
      <c r="DV184" s="400" t="str">
        <f ca="1">+IF(OFFSET('Hygiene Data'!$F$12,0,10*ROW('Hygiene Data'!F178))="","",OFFSET('Hygiene Data'!$F$12,0,10*ROW('Hygiene Data'!F178)))</f>
        <v/>
      </c>
      <c r="DW184" s="400" t="str">
        <f ca="1">+IF(OFFSET('Hygiene Data'!$F$13,0,10*ROW('Hygiene Data'!F178))="","",OFFSET('Hygiene Data'!$F$13,0,10*ROW('Hygiene Data'!F178)))</f>
        <v/>
      </c>
      <c r="DX184" s="400" t="str">
        <f ca="1">+IF(OFFSET('Hygiene Data'!$G$11,0,10*ROW('Hygiene Data'!G178))="","",OFFSET('Hygiene Data'!$G$11,0,10*ROW('Hygiene Data'!G178)))</f>
        <v/>
      </c>
      <c r="DY184" s="400" t="str">
        <f ca="1">+IF(OFFSET('Hygiene Data'!$G$12,0,10*ROW('Hygiene Data'!G178))="","",OFFSET('Hygiene Data'!$G$12,0,10*ROW('Hygiene Data'!G178)))</f>
        <v/>
      </c>
      <c r="DZ184" s="400" t="str">
        <f ca="1">+IF(OFFSET('Hygiene Data'!$G$13,0,10*ROW('Hygiene Data'!G178))="","",OFFSET('Hygiene Data'!$G$13,0,10*ROW('Hygiene Data'!G178)))</f>
        <v/>
      </c>
      <c r="EA184" s="400" t="str">
        <f ca="1">+IF(OFFSET('Hygiene Data'!$H$11,0,10*ROW('Hygiene Data'!H178))="","",OFFSET('Hygiene Data'!$H$11,0,10*ROW('Hygiene Data'!H178)))</f>
        <v/>
      </c>
      <c r="EB184" s="400" t="str">
        <f ca="1">+IF(OFFSET('Hygiene Data'!$H$12,0,10*ROW('Hygiene Data'!H178))="","",OFFSET('Hygiene Data'!$H$12,0,10*ROW('Hygiene Data'!H178)))</f>
        <v/>
      </c>
      <c r="EC184" s="400" t="str">
        <f ca="1">+IF(OFFSET('Hygiene Data'!$H$13,0,10*ROW('Hygiene Data'!H178))="","",OFFSET('Hygiene Data'!$H$13,0,10*ROW('Hygiene Data'!H178)))</f>
        <v/>
      </c>
      <c r="ED184" s="400" t="str">
        <f ca="1">+IF(OFFSET('Hygiene Data'!$I$11,0,10*ROW('Hygiene Data'!I178))="","",OFFSET('Hygiene Data'!$I$11,0,10*ROW('Hygiene Data'!I178)))</f>
        <v/>
      </c>
      <c r="EE184" s="400" t="str">
        <f ca="1">+IF(OFFSET('Hygiene Data'!$I$12,0,10*ROW('Hygiene Data'!I178))="","",OFFSET('Hygiene Data'!$I$12,0,10*ROW('Hygiene Data'!I178)))</f>
        <v/>
      </c>
      <c r="EF184" s="400" t="str">
        <f ca="1">+IF(OFFSET('Hygiene Data'!$I$13,0,10*ROW('Hygiene Data'!I178))="","",OFFSET('Hygiene Data'!$I$13,0,10*ROW('Hygiene Data'!I178)))</f>
        <v/>
      </c>
    </row>
    <row r="185" spans="1:136" x14ac:dyDescent="0.25">
      <c r="A185" s="509" t="str">
        <f ca="1">+IF(OFFSET('Water Data'!$B$2,0,10*ROW('Water Data'!E179))="","",OFFSET('Water Data'!$B$2,0,10*ROW('Water Data'!E179)))</f>
        <v/>
      </c>
      <c r="B185" s="50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36" t="str">
        <f t="shared" ca="1" si="2"/>
        <v/>
      </c>
      <c r="D185" s="53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3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3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3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3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3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3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3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3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3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3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3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3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3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3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3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3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3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3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3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3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3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3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3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3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3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3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3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3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3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3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3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3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3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3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3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3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3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3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3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3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3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3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3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3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3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3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3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3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1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3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3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3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3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3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3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3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3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3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3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3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3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3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3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3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3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400" t="str">
        <f ca="1">+IF(OFFSET('Water Data'!$D$27,0,10*ROW('Water Data'!D179))="","",OFFSET('Water Data'!$D$27,0,10*ROW('Water Data'!D179)))</f>
        <v/>
      </c>
      <c r="BT185" s="400" t="str">
        <f ca="1">+IF(OFFSET('Water Data'!$D$28,0,10*ROW('Water Data'!D179))="","",OFFSET('Water Data'!$D$28,0,10*ROW('Water Data'!D179)))</f>
        <v/>
      </c>
      <c r="BU185" s="400" t="str">
        <f ca="1">+IF(OFFSET('Water Data'!$D$29,0,10*ROW('Water Data'!D179))="","",OFFSET('Water Data'!$D$29,0,10*ROW('Water Data'!D179)))</f>
        <v/>
      </c>
      <c r="BV185" s="400" t="str">
        <f ca="1">+IF(OFFSET('Water Data'!$E$27,0,10*ROW('Water Data'!E179))="","",OFFSET('Water Data'!$E$27,0,10*ROW('Water Data'!E179)))</f>
        <v/>
      </c>
      <c r="BW185" s="400" t="str">
        <f ca="1">+IF(OFFSET('Water Data'!$E$28,0,10*ROW('Water Data'!E179))="","",OFFSET('Water Data'!$E$28,0,10*ROW('Water Data'!E179)))</f>
        <v/>
      </c>
      <c r="BX185" s="400" t="str">
        <f ca="1">+IF(OFFSET('Water Data'!$E$29,0,10*ROW('Water Data'!E179))="","",OFFSET('Water Data'!$E$29,0,10*ROW('Water Data'!E179)))</f>
        <v/>
      </c>
      <c r="BY185" s="400" t="str">
        <f ca="1">+IF(OFFSET('Water Data'!$F$27,0,10*ROW('Water Data'!F179))="","",OFFSET('Water Data'!$F$27,0,10*ROW('Water Data'!F179)))</f>
        <v/>
      </c>
      <c r="BZ185" s="400" t="str">
        <f ca="1">+IF(OFFSET('Water Data'!$F$28,0,10*ROW('Water Data'!F179))="","",OFFSET('Water Data'!$F$28,0,10*ROW('Water Data'!F179)))</f>
        <v/>
      </c>
      <c r="CA185" s="400" t="str">
        <f ca="1">+IF(OFFSET('Water Data'!$F$29,0,10*ROW('Water Data'!F179))="","",OFFSET('Water Data'!$F$29,0,10*ROW('Water Data'!F179)))</f>
        <v/>
      </c>
      <c r="CB185" s="400" t="str">
        <f ca="1">+IF(OFFSET('Water Data'!$G$27,0,10*ROW('Water Data'!G179))="","",OFFSET('Water Data'!$G$27,0,10*ROW('Water Data'!G179)))</f>
        <v/>
      </c>
      <c r="CC185" s="400" t="str">
        <f ca="1">+IF(OFFSET('Water Data'!$G$28,0,10*ROW('Water Data'!G179))="","",OFFSET('Water Data'!$G$28,0,10*ROW('Water Data'!G179)))</f>
        <v/>
      </c>
      <c r="CD185" s="400" t="str">
        <f ca="1">+IF(OFFSET('Water Data'!$G$29,0,10*ROW('Water Data'!G179))="","",OFFSET('Water Data'!$G$29,0,10*ROW('Water Data'!G179)))</f>
        <v/>
      </c>
      <c r="CE185" s="400" t="str">
        <f ca="1">+IF(OFFSET('Water Data'!$H$27,0,10*ROW('Water Data'!H179))="","",OFFSET('Water Data'!$H$27,0,10*ROW('Water Data'!H179)))</f>
        <v/>
      </c>
      <c r="CF185" s="400" t="str">
        <f ca="1">+IF(OFFSET('Water Data'!$H$28,0,10*ROW('Water Data'!H179))="","",OFFSET('Water Data'!$H$28,0,10*ROW('Water Data'!H179)))</f>
        <v/>
      </c>
      <c r="CG185" s="400" t="str">
        <f ca="1">+IF(OFFSET('Water Data'!$H$29,0,10*ROW('Water Data'!H179))="","",OFFSET('Water Data'!$H$29,0,10*ROW('Water Data'!H179)))</f>
        <v/>
      </c>
      <c r="CH185" s="400" t="str">
        <f ca="1">+IF(OFFSET('Water Data'!$I$27,0,10*ROW('Water Data'!I179))="","",OFFSET('Water Data'!$I$27,0,10*ROW('Water Data'!I179)))</f>
        <v/>
      </c>
      <c r="CI185" s="400" t="str">
        <f ca="1">+IF(OFFSET('Water Data'!$I$28,0,10*ROW('Water Data'!I179))="","",OFFSET('Water Data'!$I$28,0,10*ROW('Water Data'!I179)))</f>
        <v/>
      </c>
      <c r="CJ185" s="400" t="str">
        <f ca="1">+IF(OFFSET('Water Data'!$I$29,0,10*ROW('Water Data'!I179))="","",OFFSET('Water Data'!$I$29,0,10*ROW('Water Data'!I179)))</f>
        <v/>
      </c>
      <c r="CK185" s="400" t="str">
        <f ca="1">+IF(OFFSET('Sanitation Data'!$D$28,0,10*ROW('Sanitation Data'!D179))="","",OFFSET('Sanitation Data'!$D$28,0,10*ROW('Sanitation Data'!D179)))</f>
        <v/>
      </c>
      <c r="CL185" s="400" t="str">
        <f ca="1">+IF(OFFSET('Sanitation Data'!$D$29,0,10*ROW('Sanitation Data'!D179))="","",OFFSET('Sanitation Data'!$D$29,0,10*ROW('Sanitation Data'!D179)))</f>
        <v/>
      </c>
      <c r="CM185" s="400" t="str">
        <f ca="1">+IF(OFFSET('Sanitation Data'!$D$30,0,10*ROW('Sanitation Data'!D179))="","",OFFSET('Sanitation Data'!$D$30,0,10*ROW('Sanitation Data'!D179)))</f>
        <v/>
      </c>
      <c r="CN185" s="400" t="str">
        <f ca="1">+IF(OFFSET('Sanitation Data'!$D$31,0,10*ROW('Sanitation Data'!D179))="","",OFFSET('Sanitation Data'!$D$31,0,10*ROW('Sanitation Data'!D179)))</f>
        <v/>
      </c>
      <c r="CO185" s="400" t="str">
        <f ca="1">+IF(OFFSET('Sanitation Data'!$D$32,0,10*ROW('Sanitation Data'!D179))="","",OFFSET('Sanitation Data'!$D$32,0,10*ROW('Sanitation Data'!D179)))</f>
        <v/>
      </c>
      <c r="CP185" s="400" t="str">
        <f ca="1">+IF(OFFSET('Sanitation Data'!$E$28,0,10*ROW('Sanitation Data'!E179))="","",OFFSET('Sanitation Data'!$E$28,0,10*ROW('Sanitation Data'!E179)))</f>
        <v/>
      </c>
      <c r="CQ185" s="400" t="str">
        <f ca="1">+IF(OFFSET('Sanitation Data'!$E$29,0,10*ROW('Sanitation Data'!E179))="","",OFFSET('Sanitation Data'!$E$29,0,10*ROW('Sanitation Data'!E179)))</f>
        <v/>
      </c>
      <c r="CR185" s="400" t="str">
        <f ca="1">+IF(OFFSET('Sanitation Data'!$E$30,0,10*ROW('Sanitation Data'!E179))="","",OFFSET('Sanitation Data'!$E$30,0,10*ROW('Sanitation Data'!E179)))</f>
        <v/>
      </c>
      <c r="CS185" s="400" t="str">
        <f ca="1">+IF(OFFSET('Sanitation Data'!$E$31,0,10*ROW('Sanitation Data'!E179))="","",OFFSET('Sanitation Data'!$E$31,0,10*ROW('Sanitation Data'!E179)))</f>
        <v/>
      </c>
      <c r="CT185" s="400" t="str">
        <f ca="1">+IF(OFFSET('Sanitation Data'!$E$32,0,10*ROW('Sanitation Data'!E179))="","",OFFSET('Sanitation Data'!$E$32,0,10*ROW('Sanitation Data'!E179)))</f>
        <v/>
      </c>
      <c r="CU185" s="400" t="str">
        <f ca="1">+IF(OFFSET('Sanitation Data'!$F$28,0,10*ROW('Sanitation Data'!F179))="","",OFFSET('Sanitation Data'!$F$28,0,10*ROW('Sanitation Data'!F179)))</f>
        <v/>
      </c>
      <c r="CV185" s="400" t="str">
        <f ca="1">+IF(OFFSET('Sanitation Data'!$F$29,0,10*ROW('Sanitation Data'!F179))="","",OFFSET('Sanitation Data'!$F$29,0,10*ROW('Sanitation Data'!F179)))</f>
        <v/>
      </c>
      <c r="CW185" s="400" t="str">
        <f ca="1">+IF(OFFSET('Sanitation Data'!$F$30,0,10*ROW('Sanitation Data'!F179))="","",OFFSET('Sanitation Data'!$F$30,0,10*ROW('Sanitation Data'!F179)))</f>
        <v/>
      </c>
      <c r="CX185" s="400" t="str">
        <f ca="1">+IF(OFFSET('Sanitation Data'!$F$31,0,10*ROW('Sanitation Data'!F179))="","",OFFSET('Sanitation Data'!$F$31,0,10*ROW('Sanitation Data'!F179)))</f>
        <v/>
      </c>
      <c r="CY185" s="400" t="str">
        <f ca="1">+IF(OFFSET('Sanitation Data'!$F$32,0,10*ROW('Sanitation Data'!F179))="","",OFFSET('Sanitation Data'!$F$32,0,10*ROW('Sanitation Data'!F179)))</f>
        <v/>
      </c>
      <c r="CZ185" s="400" t="str">
        <f ca="1">+IF(OFFSET('Sanitation Data'!$G$28,0,10*ROW('Sanitation Data'!G179))="","",OFFSET('Sanitation Data'!$G$28,0,10*ROW('Sanitation Data'!G179)))</f>
        <v/>
      </c>
      <c r="DA185" s="400" t="str">
        <f ca="1">+IF(OFFSET('Sanitation Data'!$G$29,0,10*ROW('Sanitation Data'!G179))="","",OFFSET('Sanitation Data'!$G$29,0,10*ROW('Sanitation Data'!G179)))</f>
        <v/>
      </c>
      <c r="DB185" s="400" t="str">
        <f ca="1">+IF(OFFSET('Sanitation Data'!$G$30,0,10*ROW('Sanitation Data'!G179))="","",OFFSET('Sanitation Data'!$G$30,0,10*ROW('Sanitation Data'!G179)))</f>
        <v/>
      </c>
      <c r="DC185" s="400" t="str">
        <f ca="1">+IF(OFFSET('Sanitation Data'!$G$31,0,10*ROW('Sanitation Data'!G179))="","",OFFSET('Sanitation Data'!$G$31,0,10*ROW('Sanitation Data'!G179)))</f>
        <v/>
      </c>
      <c r="DD185" s="400" t="str">
        <f ca="1">+IF(OFFSET('Sanitation Data'!$G$32,0,10*ROW('Sanitation Data'!G179))="","",OFFSET('Sanitation Data'!$G$32,0,10*ROW('Sanitation Data'!G179)))</f>
        <v/>
      </c>
      <c r="DE185" s="400" t="str">
        <f ca="1">+IF(OFFSET('Sanitation Data'!$H$28,0,10*ROW('Sanitation Data'!H179))="","",OFFSET('Sanitation Data'!$H$28,0,10*ROW('Sanitation Data'!H179)))</f>
        <v/>
      </c>
      <c r="DF185" s="400" t="str">
        <f ca="1">+IF(OFFSET('Sanitation Data'!$H$29,0,10*ROW('Sanitation Data'!H179))="","",OFFSET('Sanitation Data'!$H$29,0,10*ROW('Sanitation Data'!H179)))</f>
        <v/>
      </c>
      <c r="DG185" s="400" t="str">
        <f ca="1">+IF(OFFSET('Sanitation Data'!$H$30,0,10*ROW('Sanitation Data'!H179))="","",OFFSET('Sanitation Data'!$H$30,0,10*ROW('Sanitation Data'!H179)))</f>
        <v/>
      </c>
      <c r="DH185" s="400" t="str">
        <f ca="1">+IF(OFFSET('Sanitation Data'!$H$31,0,10*ROW('Sanitation Data'!H179))="","",OFFSET('Sanitation Data'!$H$31,0,10*ROW('Sanitation Data'!H179)))</f>
        <v/>
      </c>
      <c r="DI185" s="400" t="str">
        <f ca="1">+IF(OFFSET('Sanitation Data'!$H$32,0,10*ROW('Sanitation Data'!H179))="","",OFFSET('Sanitation Data'!$H$32,0,10*ROW('Sanitation Data'!H179)))</f>
        <v/>
      </c>
      <c r="DJ185" s="400" t="str">
        <f ca="1">+IF(OFFSET('Sanitation Data'!$I$28,0,10*ROW('Sanitation Data'!I179))="","",OFFSET('Sanitation Data'!$I$28,0,10*ROW('Sanitation Data'!I179)))</f>
        <v/>
      </c>
      <c r="DK185" s="400" t="str">
        <f ca="1">+IF(OFFSET('Sanitation Data'!$I$29,0,10*ROW('Sanitation Data'!I179))="","",OFFSET('Sanitation Data'!$I$29,0,10*ROW('Sanitation Data'!I179)))</f>
        <v/>
      </c>
      <c r="DL185" s="400" t="str">
        <f ca="1">+IF(OFFSET('Sanitation Data'!$I$30,0,10*ROW('Sanitation Data'!I179))="","",OFFSET('Sanitation Data'!$I$30,0,10*ROW('Sanitation Data'!I179)))</f>
        <v/>
      </c>
      <c r="DM185" s="400" t="str">
        <f ca="1">+IF(OFFSET('Sanitation Data'!$I$31,0,10*ROW('Sanitation Data'!I179))="","",OFFSET('Sanitation Data'!$I$31,0,10*ROW('Sanitation Data'!I179)))</f>
        <v/>
      </c>
      <c r="DN185" s="400" t="str">
        <f ca="1">+IF(OFFSET('Sanitation Data'!$I$32,0,10*ROW('Sanitation Data'!I179))="","",OFFSET('Sanitation Data'!$I$32,0,10*ROW('Sanitation Data'!I179)))</f>
        <v/>
      </c>
      <c r="DO185" s="400" t="str">
        <f ca="1">+IF(OFFSET('Hygiene Data'!$D$11,0,10*ROW('Hygiene Data'!D179))="","",OFFSET('Hygiene Data'!$D$11,0,10*ROW('Hygiene Data'!D179)))</f>
        <v/>
      </c>
      <c r="DP185" s="400" t="str">
        <f ca="1">+IF(OFFSET('Hygiene Data'!$D$12,0,10*ROW('Hygiene Data'!D179))="","",OFFSET('Hygiene Data'!$D$12,0,10*ROW('Hygiene Data'!D179)))</f>
        <v/>
      </c>
      <c r="DQ185" s="400" t="str">
        <f ca="1">+IF(OFFSET('Hygiene Data'!$D$13,0,10*ROW('Hygiene Data'!D179))="","",OFFSET('Hygiene Data'!$D$13,0,10*ROW('Hygiene Data'!D179)))</f>
        <v/>
      </c>
      <c r="DR185" s="400" t="str">
        <f ca="1">+IF(OFFSET('Hygiene Data'!$E$11,0,10*ROW('Hygiene Data'!E179))="","",OFFSET('Hygiene Data'!$E$11,0,10*ROW('Hygiene Data'!E179)))</f>
        <v/>
      </c>
      <c r="DS185" s="400" t="str">
        <f ca="1">+IF(OFFSET('Hygiene Data'!$E$12,0,10*ROW('Hygiene Data'!E179))="","",OFFSET('Hygiene Data'!$E$12,0,10*ROW('Hygiene Data'!E179)))</f>
        <v/>
      </c>
      <c r="DT185" s="400" t="str">
        <f ca="1">+IF(OFFSET('Hygiene Data'!$E$13,0,10*ROW('Hygiene Data'!E179))="","",OFFSET('Hygiene Data'!$E$13,0,10*ROW('Hygiene Data'!E179)))</f>
        <v/>
      </c>
      <c r="DU185" s="400" t="str">
        <f ca="1">+IF(OFFSET('Hygiene Data'!$F$11,0,10*ROW('Hygiene Data'!F179))="","",OFFSET('Hygiene Data'!$F$11,0,10*ROW('Hygiene Data'!F179)))</f>
        <v/>
      </c>
      <c r="DV185" s="400" t="str">
        <f ca="1">+IF(OFFSET('Hygiene Data'!$F$12,0,10*ROW('Hygiene Data'!F179))="","",OFFSET('Hygiene Data'!$F$12,0,10*ROW('Hygiene Data'!F179)))</f>
        <v/>
      </c>
      <c r="DW185" s="400" t="str">
        <f ca="1">+IF(OFFSET('Hygiene Data'!$F$13,0,10*ROW('Hygiene Data'!F179))="","",OFFSET('Hygiene Data'!$F$13,0,10*ROW('Hygiene Data'!F179)))</f>
        <v/>
      </c>
      <c r="DX185" s="400" t="str">
        <f ca="1">+IF(OFFSET('Hygiene Data'!$G$11,0,10*ROW('Hygiene Data'!G179))="","",OFFSET('Hygiene Data'!$G$11,0,10*ROW('Hygiene Data'!G179)))</f>
        <v/>
      </c>
      <c r="DY185" s="400" t="str">
        <f ca="1">+IF(OFFSET('Hygiene Data'!$G$12,0,10*ROW('Hygiene Data'!G179))="","",OFFSET('Hygiene Data'!$G$12,0,10*ROW('Hygiene Data'!G179)))</f>
        <v/>
      </c>
      <c r="DZ185" s="400" t="str">
        <f ca="1">+IF(OFFSET('Hygiene Data'!$G$13,0,10*ROW('Hygiene Data'!G179))="","",OFFSET('Hygiene Data'!$G$13,0,10*ROW('Hygiene Data'!G179)))</f>
        <v/>
      </c>
      <c r="EA185" s="400" t="str">
        <f ca="1">+IF(OFFSET('Hygiene Data'!$H$11,0,10*ROW('Hygiene Data'!H179))="","",OFFSET('Hygiene Data'!$H$11,0,10*ROW('Hygiene Data'!H179)))</f>
        <v/>
      </c>
      <c r="EB185" s="400" t="str">
        <f ca="1">+IF(OFFSET('Hygiene Data'!$H$12,0,10*ROW('Hygiene Data'!H179))="","",OFFSET('Hygiene Data'!$H$12,0,10*ROW('Hygiene Data'!H179)))</f>
        <v/>
      </c>
      <c r="EC185" s="400" t="str">
        <f ca="1">+IF(OFFSET('Hygiene Data'!$H$13,0,10*ROW('Hygiene Data'!H179))="","",OFFSET('Hygiene Data'!$H$13,0,10*ROW('Hygiene Data'!H179)))</f>
        <v/>
      </c>
      <c r="ED185" s="400" t="str">
        <f ca="1">+IF(OFFSET('Hygiene Data'!$I$11,0,10*ROW('Hygiene Data'!I179))="","",OFFSET('Hygiene Data'!$I$11,0,10*ROW('Hygiene Data'!I179)))</f>
        <v/>
      </c>
      <c r="EE185" s="400" t="str">
        <f ca="1">+IF(OFFSET('Hygiene Data'!$I$12,0,10*ROW('Hygiene Data'!I179))="","",OFFSET('Hygiene Data'!$I$12,0,10*ROW('Hygiene Data'!I179)))</f>
        <v/>
      </c>
      <c r="EF185" s="400" t="str">
        <f ca="1">+IF(OFFSET('Hygiene Data'!$I$13,0,10*ROW('Hygiene Data'!I179))="","",OFFSET('Hygiene Data'!$I$13,0,10*ROW('Hygiene Data'!I179)))</f>
        <v/>
      </c>
    </row>
    <row r="186" spans="1:136" x14ac:dyDescent="0.25">
      <c r="A186" s="509" t="str">
        <f ca="1">+IF(OFFSET('Water Data'!$B$2,0,10*ROW('Water Data'!E180))="","",OFFSET('Water Data'!$B$2,0,10*ROW('Water Data'!E180)))</f>
        <v/>
      </c>
      <c r="B186" s="50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36" t="str">
        <f t="shared" ca="1" si="2"/>
        <v/>
      </c>
      <c r="D186" s="53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3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3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3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3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3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3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3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3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3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3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3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3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3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3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3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3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3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3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3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3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3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3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3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3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3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3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3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3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3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3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3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3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3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3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3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3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3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3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3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3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3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3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3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3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3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3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3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3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1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3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3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3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3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3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3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3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3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3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3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3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3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3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3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3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3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400" t="str">
        <f ca="1">+IF(OFFSET('Water Data'!$D$27,0,10*ROW('Water Data'!D180))="","",OFFSET('Water Data'!$D$27,0,10*ROW('Water Data'!D180)))</f>
        <v/>
      </c>
      <c r="BT186" s="400" t="str">
        <f ca="1">+IF(OFFSET('Water Data'!$D$28,0,10*ROW('Water Data'!D180))="","",OFFSET('Water Data'!$D$28,0,10*ROW('Water Data'!D180)))</f>
        <v/>
      </c>
      <c r="BU186" s="400" t="str">
        <f ca="1">+IF(OFFSET('Water Data'!$D$29,0,10*ROW('Water Data'!D180))="","",OFFSET('Water Data'!$D$29,0,10*ROW('Water Data'!D180)))</f>
        <v/>
      </c>
      <c r="BV186" s="400" t="str">
        <f ca="1">+IF(OFFSET('Water Data'!$E$27,0,10*ROW('Water Data'!E180))="","",OFFSET('Water Data'!$E$27,0,10*ROW('Water Data'!E180)))</f>
        <v/>
      </c>
      <c r="BW186" s="400" t="str">
        <f ca="1">+IF(OFFSET('Water Data'!$E$28,0,10*ROW('Water Data'!E180))="","",OFFSET('Water Data'!$E$28,0,10*ROW('Water Data'!E180)))</f>
        <v/>
      </c>
      <c r="BX186" s="400" t="str">
        <f ca="1">+IF(OFFSET('Water Data'!$E$29,0,10*ROW('Water Data'!E180))="","",OFFSET('Water Data'!$E$29,0,10*ROW('Water Data'!E180)))</f>
        <v/>
      </c>
      <c r="BY186" s="400" t="str">
        <f ca="1">+IF(OFFSET('Water Data'!$F$27,0,10*ROW('Water Data'!F180))="","",OFFSET('Water Data'!$F$27,0,10*ROW('Water Data'!F180)))</f>
        <v/>
      </c>
      <c r="BZ186" s="400" t="str">
        <f ca="1">+IF(OFFSET('Water Data'!$F$28,0,10*ROW('Water Data'!F180))="","",OFFSET('Water Data'!$F$28,0,10*ROW('Water Data'!F180)))</f>
        <v/>
      </c>
      <c r="CA186" s="400" t="str">
        <f ca="1">+IF(OFFSET('Water Data'!$F$29,0,10*ROW('Water Data'!F180))="","",OFFSET('Water Data'!$F$29,0,10*ROW('Water Data'!F180)))</f>
        <v/>
      </c>
      <c r="CB186" s="400" t="str">
        <f ca="1">+IF(OFFSET('Water Data'!$G$27,0,10*ROW('Water Data'!G180))="","",OFFSET('Water Data'!$G$27,0,10*ROW('Water Data'!G180)))</f>
        <v/>
      </c>
      <c r="CC186" s="400" t="str">
        <f ca="1">+IF(OFFSET('Water Data'!$G$28,0,10*ROW('Water Data'!G180))="","",OFFSET('Water Data'!$G$28,0,10*ROW('Water Data'!G180)))</f>
        <v/>
      </c>
      <c r="CD186" s="400" t="str">
        <f ca="1">+IF(OFFSET('Water Data'!$G$29,0,10*ROW('Water Data'!G180))="","",OFFSET('Water Data'!$G$29,0,10*ROW('Water Data'!G180)))</f>
        <v/>
      </c>
      <c r="CE186" s="400" t="str">
        <f ca="1">+IF(OFFSET('Water Data'!$H$27,0,10*ROW('Water Data'!H180))="","",OFFSET('Water Data'!$H$27,0,10*ROW('Water Data'!H180)))</f>
        <v/>
      </c>
      <c r="CF186" s="400" t="str">
        <f ca="1">+IF(OFFSET('Water Data'!$H$28,0,10*ROW('Water Data'!H180))="","",OFFSET('Water Data'!$H$28,0,10*ROW('Water Data'!H180)))</f>
        <v/>
      </c>
      <c r="CG186" s="400" t="str">
        <f ca="1">+IF(OFFSET('Water Data'!$H$29,0,10*ROW('Water Data'!H180))="","",OFFSET('Water Data'!$H$29,0,10*ROW('Water Data'!H180)))</f>
        <v/>
      </c>
      <c r="CH186" s="400" t="str">
        <f ca="1">+IF(OFFSET('Water Data'!$I$27,0,10*ROW('Water Data'!I180))="","",OFFSET('Water Data'!$I$27,0,10*ROW('Water Data'!I180)))</f>
        <v/>
      </c>
      <c r="CI186" s="400" t="str">
        <f ca="1">+IF(OFFSET('Water Data'!$I$28,0,10*ROW('Water Data'!I180))="","",OFFSET('Water Data'!$I$28,0,10*ROW('Water Data'!I180)))</f>
        <v/>
      </c>
      <c r="CJ186" s="400" t="str">
        <f ca="1">+IF(OFFSET('Water Data'!$I$29,0,10*ROW('Water Data'!I180))="","",OFFSET('Water Data'!$I$29,0,10*ROW('Water Data'!I180)))</f>
        <v/>
      </c>
      <c r="CK186" s="400" t="str">
        <f ca="1">+IF(OFFSET('Sanitation Data'!$D$28,0,10*ROW('Sanitation Data'!D180))="","",OFFSET('Sanitation Data'!$D$28,0,10*ROW('Sanitation Data'!D180)))</f>
        <v/>
      </c>
      <c r="CL186" s="400" t="str">
        <f ca="1">+IF(OFFSET('Sanitation Data'!$D$29,0,10*ROW('Sanitation Data'!D180))="","",OFFSET('Sanitation Data'!$D$29,0,10*ROW('Sanitation Data'!D180)))</f>
        <v/>
      </c>
      <c r="CM186" s="400" t="str">
        <f ca="1">+IF(OFFSET('Sanitation Data'!$D$30,0,10*ROW('Sanitation Data'!D180))="","",OFFSET('Sanitation Data'!$D$30,0,10*ROW('Sanitation Data'!D180)))</f>
        <v/>
      </c>
      <c r="CN186" s="400" t="str">
        <f ca="1">+IF(OFFSET('Sanitation Data'!$D$31,0,10*ROW('Sanitation Data'!D180))="","",OFFSET('Sanitation Data'!$D$31,0,10*ROW('Sanitation Data'!D180)))</f>
        <v/>
      </c>
      <c r="CO186" s="400" t="str">
        <f ca="1">+IF(OFFSET('Sanitation Data'!$D$32,0,10*ROW('Sanitation Data'!D180))="","",OFFSET('Sanitation Data'!$D$32,0,10*ROW('Sanitation Data'!D180)))</f>
        <v/>
      </c>
      <c r="CP186" s="400" t="str">
        <f ca="1">+IF(OFFSET('Sanitation Data'!$E$28,0,10*ROW('Sanitation Data'!E180))="","",OFFSET('Sanitation Data'!$E$28,0,10*ROW('Sanitation Data'!E180)))</f>
        <v/>
      </c>
      <c r="CQ186" s="400" t="str">
        <f ca="1">+IF(OFFSET('Sanitation Data'!$E$29,0,10*ROW('Sanitation Data'!E180))="","",OFFSET('Sanitation Data'!$E$29,0,10*ROW('Sanitation Data'!E180)))</f>
        <v/>
      </c>
      <c r="CR186" s="400" t="str">
        <f ca="1">+IF(OFFSET('Sanitation Data'!$E$30,0,10*ROW('Sanitation Data'!E180))="","",OFFSET('Sanitation Data'!$E$30,0,10*ROW('Sanitation Data'!E180)))</f>
        <v/>
      </c>
      <c r="CS186" s="400" t="str">
        <f ca="1">+IF(OFFSET('Sanitation Data'!$E$31,0,10*ROW('Sanitation Data'!E180))="","",OFFSET('Sanitation Data'!$E$31,0,10*ROW('Sanitation Data'!E180)))</f>
        <v/>
      </c>
      <c r="CT186" s="400" t="str">
        <f ca="1">+IF(OFFSET('Sanitation Data'!$E$32,0,10*ROW('Sanitation Data'!E180))="","",OFFSET('Sanitation Data'!$E$32,0,10*ROW('Sanitation Data'!E180)))</f>
        <v/>
      </c>
      <c r="CU186" s="400" t="str">
        <f ca="1">+IF(OFFSET('Sanitation Data'!$F$28,0,10*ROW('Sanitation Data'!F180))="","",OFFSET('Sanitation Data'!$F$28,0,10*ROW('Sanitation Data'!F180)))</f>
        <v/>
      </c>
      <c r="CV186" s="400" t="str">
        <f ca="1">+IF(OFFSET('Sanitation Data'!$F$29,0,10*ROW('Sanitation Data'!F180))="","",OFFSET('Sanitation Data'!$F$29,0,10*ROW('Sanitation Data'!F180)))</f>
        <v/>
      </c>
      <c r="CW186" s="400" t="str">
        <f ca="1">+IF(OFFSET('Sanitation Data'!$F$30,0,10*ROW('Sanitation Data'!F180))="","",OFFSET('Sanitation Data'!$F$30,0,10*ROW('Sanitation Data'!F180)))</f>
        <v/>
      </c>
      <c r="CX186" s="400" t="str">
        <f ca="1">+IF(OFFSET('Sanitation Data'!$F$31,0,10*ROW('Sanitation Data'!F180))="","",OFFSET('Sanitation Data'!$F$31,0,10*ROW('Sanitation Data'!F180)))</f>
        <v/>
      </c>
      <c r="CY186" s="400" t="str">
        <f ca="1">+IF(OFFSET('Sanitation Data'!$F$32,0,10*ROW('Sanitation Data'!F180))="","",OFFSET('Sanitation Data'!$F$32,0,10*ROW('Sanitation Data'!F180)))</f>
        <v/>
      </c>
      <c r="CZ186" s="400" t="str">
        <f ca="1">+IF(OFFSET('Sanitation Data'!$G$28,0,10*ROW('Sanitation Data'!G180))="","",OFFSET('Sanitation Data'!$G$28,0,10*ROW('Sanitation Data'!G180)))</f>
        <v/>
      </c>
      <c r="DA186" s="400" t="str">
        <f ca="1">+IF(OFFSET('Sanitation Data'!$G$29,0,10*ROW('Sanitation Data'!G180))="","",OFFSET('Sanitation Data'!$G$29,0,10*ROW('Sanitation Data'!G180)))</f>
        <v/>
      </c>
      <c r="DB186" s="400" t="str">
        <f ca="1">+IF(OFFSET('Sanitation Data'!$G$30,0,10*ROW('Sanitation Data'!G180))="","",OFFSET('Sanitation Data'!$G$30,0,10*ROW('Sanitation Data'!G180)))</f>
        <v/>
      </c>
      <c r="DC186" s="400" t="str">
        <f ca="1">+IF(OFFSET('Sanitation Data'!$G$31,0,10*ROW('Sanitation Data'!G180))="","",OFFSET('Sanitation Data'!$G$31,0,10*ROW('Sanitation Data'!G180)))</f>
        <v/>
      </c>
      <c r="DD186" s="400" t="str">
        <f ca="1">+IF(OFFSET('Sanitation Data'!$G$32,0,10*ROW('Sanitation Data'!G180))="","",OFFSET('Sanitation Data'!$G$32,0,10*ROW('Sanitation Data'!G180)))</f>
        <v/>
      </c>
      <c r="DE186" s="400" t="str">
        <f ca="1">+IF(OFFSET('Sanitation Data'!$H$28,0,10*ROW('Sanitation Data'!H180))="","",OFFSET('Sanitation Data'!$H$28,0,10*ROW('Sanitation Data'!H180)))</f>
        <v/>
      </c>
      <c r="DF186" s="400" t="str">
        <f ca="1">+IF(OFFSET('Sanitation Data'!$H$29,0,10*ROW('Sanitation Data'!H180))="","",OFFSET('Sanitation Data'!$H$29,0,10*ROW('Sanitation Data'!H180)))</f>
        <v/>
      </c>
      <c r="DG186" s="400" t="str">
        <f ca="1">+IF(OFFSET('Sanitation Data'!$H$30,0,10*ROW('Sanitation Data'!H180))="","",OFFSET('Sanitation Data'!$H$30,0,10*ROW('Sanitation Data'!H180)))</f>
        <v/>
      </c>
      <c r="DH186" s="400" t="str">
        <f ca="1">+IF(OFFSET('Sanitation Data'!$H$31,0,10*ROW('Sanitation Data'!H180))="","",OFFSET('Sanitation Data'!$H$31,0,10*ROW('Sanitation Data'!H180)))</f>
        <v/>
      </c>
      <c r="DI186" s="400" t="str">
        <f ca="1">+IF(OFFSET('Sanitation Data'!$H$32,0,10*ROW('Sanitation Data'!H180))="","",OFFSET('Sanitation Data'!$H$32,0,10*ROW('Sanitation Data'!H180)))</f>
        <v/>
      </c>
      <c r="DJ186" s="400" t="str">
        <f ca="1">+IF(OFFSET('Sanitation Data'!$I$28,0,10*ROW('Sanitation Data'!I180))="","",OFFSET('Sanitation Data'!$I$28,0,10*ROW('Sanitation Data'!I180)))</f>
        <v/>
      </c>
      <c r="DK186" s="400" t="str">
        <f ca="1">+IF(OFFSET('Sanitation Data'!$I$29,0,10*ROW('Sanitation Data'!I180))="","",OFFSET('Sanitation Data'!$I$29,0,10*ROW('Sanitation Data'!I180)))</f>
        <v/>
      </c>
      <c r="DL186" s="400" t="str">
        <f ca="1">+IF(OFFSET('Sanitation Data'!$I$30,0,10*ROW('Sanitation Data'!I180))="","",OFFSET('Sanitation Data'!$I$30,0,10*ROW('Sanitation Data'!I180)))</f>
        <v/>
      </c>
      <c r="DM186" s="400" t="str">
        <f ca="1">+IF(OFFSET('Sanitation Data'!$I$31,0,10*ROW('Sanitation Data'!I180))="","",OFFSET('Sanitation Data'!$I$31,0,10*ROW('Sanitation Data'!I180)))</f>
        <v/>
      </c>
      <c r="DN186" s="400" t="str">
        <f ca="1">+IF(OFFSET('Sanitation Data'!$I$32,0,10*ROW('Sanitation Data'!I180))="","",OFFSET('Sanitation Data'!$I$32,0,10*ROW('Sanitation Data'!I180)))</f>
        <v/>
      </c>
      <c r="DO186" s="400" t="str">
        <f ca="1">+IF(OFFSET('Hygiene Data'!$D$11,0,10*ROW('Hygiene Data'!D180))="","",OFFSET('Hygiene Data'!$D$11,0,10*ROW('Hygiene Data'!D180)))</f>
        <v/>
      </c>
      <c r="DP186" s="400" t="str">
        <f ca="1">+IF(OFFSET('Hygiene Data'!$D$12,0,10*ROW('Hygiene Data'!D180))="","",OFFSET('Hygiene Data'!$D$12,0,10*ROW('Hygiene Data'!D180)))</f>
        <v/>
      </c>
      <c r="DQ186" s="400" t="str">
        <f ca="1">+IF(OFFSET('Hygiene Data'!$D$13,0,10*ROW('Hygiene Data'!D180))="","",OFFSET('Hygiene Data'!$D$13,0,10*ROW('Hygiene Data'!D180)))</f>
        <v/>
      </c>
      <c r="DR186" s="400" t="str">
        <f ca="1">+IF(OFFSET('Hygiene Data'!$E$11,0,10*ROW('Hygiene Data'!E180))="","",OFFSET('Hygiene Data'!$E$11,0,10*ROW('Hygiene Data'!E180)))</f>
        <v/>
      </c>
      <c r="DS186" s="400" t="str">
        <f ca="1">+IF(OFFSET('Hygiene Data'!$E$12,0,10*ROW('Hygiene Data'!E180))="","",OFFSET('Hygiene Data'!$E$12,0,10*ROW('Hygiene Data'!E180)))</f>
        <v/>
      </c>
      <c r="DT186" s="400" t="str">
        <f ca="1">+IF(OFFSET('Hygiene Data'!$E$13,0,10*ROW('Hygiene Data'!E180))="","",OFFSET('Hygiene Data'!$E$13,0,10*ROW('Hygiene Data'!E180)))</f>
        <v/>
      </c>
      <c r="DU186" s="400" t="str">
        <f ca="1">+IF(OFFSET('Hygiene Data'!$F$11,0,10*ROW('Hygiene Data'!F180))="","",OFFSET('Hygiene Data'!$F$11,0,10*ROW('Hygiene Data'!F180)))</f>
        <v/>
      </c>
      <c r="DV186" s="400" t="str">
        <f ca="1">+IF(OFFSET('Hygiene Data'!$F$12,0,10*ROW('Hygiene Data'!F180))="","",OFFSET('Hygiene Data'!$F$12,0,10*ROW('Hygiene Data'!F180)))</f>
        <v/>
      </c>
      <c r="DW186" s="400" t="str">
        <f ca="1">+IF(OFFSET('Hygiene Data'!$F$13,0,10*ROW('Hygiene Data'!F180))="","",OFFSET('Hygiene Data'!$F$13,0,10*ROW('Hygiene Data'!F180)))</f>
        <v/>
      </c>
      <c r="DX186" s="400" t="str">
        <f ca="1">+IF(OFFSET('Hygiene Data'!$G$11,0,10*ROW('Hygiene Data'!G180))="","",OFFSET('Hygiene Data'!$G$11,0,10*ROW('Hygiene Data'!G180)))</f>
        <v/>
      </c>
      <c r="DY186" s="400" t="str">
        <f ca="1">+IF(OFFSET('Hygiene Data'!$G$12,0,10*ROW('Hygiene Data'!G180))="","",OFFSET('Hygiene Data'!$G$12,0,10*ROW('Hygiene Data'!G180)))</f>
        <v/>
      </c>
      <c r="DZ186" s="400" t="str">
        <f ca="1">+IF(OFFSET('Hygiene Data'!$G$13,0,10*ROW('Hygiene Data'!G180))="","",OFFSET('Hygiene Data'!$G$13,0,10*ROW('Hygiene Data'!G180)))</f>
        <v/>
      </c>
      <c r="EA186" s="400" t="str">
        <f ca="1">+IF(OFFSET('Hygiene Data'!$H$11,0,10*ROW('Hygiene Data'!H180))="","",OFFSET('Hygiene Data'!$H$11,0,10*ROW('Hygiene Data'!H180)))</f>
        <v/>
      </c>
      <c r="EB186" s="400" t="str">
        <f ca="1">+IF(OFFSET('Hygiene Data'!$H$12,0,10*ROW('Hygiene Data'!H180))="","",OFFSET('Hygiene Data'!$H$12,0,10*ROW('Hygiene Data'!H180)))</f>
        <v/>
      </c>
      <c r="EC186" s="400" t="str">
        <f ca="1">+IF(OFFSET('Hygiene Data'!$H$13,0,10*ROW('Hygiene Data'!H180))="","",OFFSET('Hygiene Data'!$H$13,0,10*ROW('Hygiene Data'!H180)))</f>
        <v/>
      </c>
      <c r="ED186" s="400" t="str">
        <f ca="1">+IF(OFFSET('Hygiene Data'!$I$11,0,10*ROW('Hygiene Data'!I180))="","",OFFSET('Hygiene Data'!$I$11,0,10*ROW('Hygiene Data'!I180)))</f>
        <v/>
      </c>
      <c r="EE186" s="400" t="str">
        <f ca="1">+IF(OFFSET('Hygiene Data'!$I$12,0,10*ROW('Hygiene Data'!I180))="","",OFFSET('Hygiene Data'!$I$12,0,10*ROW('Hygiene Data'!I180)))</f>
        <v/>
      </c>
      <c r="EF186" s="400" t="str">
        <f ca="1">+IF(OFFSET('Hygiene Data'!$I$13,0,10*ROW('Hygiene Data'!I180))="","",OFFSET('Hygiene Data'!$I$13,0,10*ROW('Hygiene Data'!I180)))</f>
        <v/>
      </c>
    </row>
    <row r="187" spans="1:136" x14ac:dyDescent="0.25">
      <c r="A187" s="509" t="str">
        <f ca="1">+IF(OFFSET('Water Data'!$B$2,0,10*ROW('Water Data'!E181))="","",OFFSET('Water Data'!$B$2,0,10*ROW('Water Data'!E181)))</f>
        <v/>
      </c>
      <c r="B187" s="50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36" t="str">
        <f t="shared" ca="1" si="2"/>
        <v/>
      </c>
      <c r="D187" s="53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3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3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3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3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3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3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3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3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3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3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3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3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3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3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3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3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3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3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3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3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3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3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3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3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3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3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3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3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3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3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3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3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3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3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3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3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3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3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3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3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3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3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3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3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3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3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3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3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1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3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3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3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3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3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3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3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3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3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3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3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3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3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3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3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3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400" t="str">
        <f ca="1">+IF(OFFSET('Water Data'!$D$27,0,10*ROW('Water Data'!D181))="","",OFFSET('Water Data'!$D$27,0,10*ROW('Water Data'!D181)))</f>
        <v/>
      </c>
      <c r="BT187" s="400" t="str">
        <f ca="1">+IF(OFFSET('Water Data'!$D$28,0,10*ROW('Water Data'!D181))="","",OFFSET('Water Data'!$D$28,0,10*ROW('Water Data'!D181)))</f>
        <v/>
      </c>
      <c r="BU187" s="400" t="str">
        <f ca="1">+IF(OFFSET('Water Data'!$D$29,0,10*ROW('Water Data'!D181))="","",OFFSET('Water Data'!$D$29,0,10*ROW('Water Data'!D181)))</f>
        <v/>
      </c>
      <c r="BV187" s="400" t="str">
        <f ca="1">+IF(OFFSET('Water Data'!$E$27,0,10*ROW('Water Data'!E181))="","",OFFSET('Water Data'!$E$27,0,10*ROW('Water Data'!E181)))</f>
        <v/>
      </c>
      <c r="BW187" s="400" t="str">
        <f ca="1">+IF(OFFSET('Water Data'!$E$28,0,10*ROW('Water Data'!E181))="","",OFFSET('Water Data'!$E$28,0,10*ROW('Water Data'!E181)))</f>
        <v/>
      </c>
      <c r="BX187" s="400" t="str">
        <f ca="1">+IF(OFFSET('Water Data'!$E$29,0,10*ROW('Water Data'!E181))="","",OFFSET('Water Data'!$E$29,0,10*ROW('Water Data'!E181)))</f>
        <v/>
      </c>
      <c r="BY187" s="400" t="str">
        <f ca="1">+IF(OFFSET('Water Data'!$F$27,0,10*ROW('Water Data'!F181))="","",OFFSET('Water Data'!$F$27,0,10*ROW('Water Data'!F181)))</f>
        <v/>
      </c>
      <c r="BZ187" s="400" t="str">
        <f ca="1">+IF(OFFSET('Water Data'!$F$28,0,10*ROW('Water Data'!F181))="","",OFFSET('Water Data'!$F$28,0,10*ROW('Water Data'!F181)))</f>
        <v/>
      </c>
      <c r="CA187" s="400" t="str">
        <f ca="1">+IF(OFFSET('Water Data'!$F$29,0,10*ROW('Water Data'!F181))="","",OFFSET('Water Data'!$F$29,0,10*ROW('Water Data'!F181)))</f>
        <v/>
      </c>
      <c r="CB187" s="400" t="str">
        <f ca="1">+IF(OFFSET('Water Data'!$G$27,0,10*ROW('Water Data'!G181))="","",OFFSET('Water Data'!$G$27,0,10*ROW('Water Data'!G181)))</f>
        <v/>
      </c>
      <c r="CC187" s="400" t="str">
        <f ca="1">+IF(OFFSET('Water Data'!$G$28,0,10*ROW('Water Data'!G181))="","",OFFSET('Water Data'!$G$28,0,10*ROW('Water Data'!G181)))</f>
        <v/>
      </c>
      <c r="CD187" s="400" t="str">
        <f ca="1">+IF(OFFSET('Water Data'!$G$29,0,10*ROW('Water Data'!G181))="","",OFFSET('Water Data'!$G$29,0,10*ROW('Water Data'!G181)))</f>
        <v/>
      </c>
      <c r="CE187" s="400" t="str">
        <f ca="1">+IF(OFFSET('Water Data'!$H$27,0,10*ROW('Water Data'!H181))="","",OFFSET('Water Data'!$H$27,0,10*ROW('Water Data'!H181)))</f>
        <v/>
      </c>
      <c r="CF187" s="400" t="str">
        <f ca="1">+IF(OFFSET('Water Data'!$H$28,0,10*ROW('Water Data'!H181))="","",OFFSET('Water Data'!$H$28,0,10*ROW('Water Data'!H181)))</f>
        <v/>
      </c>
      <c r="CG187" s="400" t="str">
        <f ca="1">+IF(OFFSET('Water Data'!$H$29,0,10*ROW('Water Data'!H181))="","",OFFSET('Water Data'!$H$29,0,10*ROW('Water Data'!H181)))</f>
        <v/>
      </c>
      <c r="CH187" s="400" t="str">
        <f ca="1">+IF(OFFSET('Water Data'!$I$27,0,10*ROW('Water Data'!I181))="","",OFFSET('Water Data'!$I$27,0,10*ROW('Water Data'!I181)))</f>
        <v/>
      </c>
      <c r="CI187" s="400" t="str">
        <f ca="1">+IF(OFFSET('Water Data'!$I$28,0,10*ROW('Water Data'!I181))="","",OFFSET('Water Data'!$I$28,0,10*ROW('Water Data'!I181)))</f>
        <v/>
      </c>
      <c r="CJ187" s="400" t="str">
        <f ca="1">+IF(OFFSET('Water Data'!$I$29,0,10*ROW('Water Data'!I181))="","",OFFSET('Water Data'!$I$29,0,10*ROW('Water Data'!I181)))</f>
        <v/>
      </c>
      <c r="CK187" s="400" t="str">
        <f ca="1">+IF(OFFSET('Sanitation Data'!$D$28,0,10*ROW('Sanitation Data'!D181))="","",OFFSET('Sanitation Data'!$D$28,0,10*ROW('Sanitation Data'!D181)))</f>
        <v/>
      </c>
      <c r="CL187" s="400" t="str">
        <f ca="1">+IF(OFFSET('Sanitation Data'!$D$29,0,10*ROW('Sanitation Data'!D181))="","",OFFSET('Sanitation Data'!$D$29,0,10*ROW('Sanitation Data'!D181)))</f>
        <v/>
      </c>
      <c r="CM187" s="400" t="str">
        <f ca="1">+IF(OFFSET('Sanitation Data'!$D$30,0,10*ROW('Sanitation Data'!D181))="","",OFFSET('Sanitation Data'!$D$30,0,10*ROW('Sanitation Data'!D181)))</f>
        <v/>
      </c>
      <c r="CN187" s="400" t="str">
        <f ca="1">+IF(OFFSET('Sanitation Data'!$D$31,0,10*ROW('Sanitation Data'!D181))="","",OFFSET('Sanitation Data'!$D$31,0,10*ROW('Sanitation Data'!D181)))</f>
        <v/>
      </c>
      <c r="CO187" s="400" t="str">
        <f ca="1">+IF(OFFSET('Sanitation Data'!$D$32,0,10*ROW('Sanitation Data'!D181))="","",OFFSET('Sanitation Data'!$D$32,0,10*ROW('Sanitation Data'!D181)))</f>
        <v/>
      </c>
      <c r="CP187" s="400" t="str">
        <f ca="1">+IF(OFFSET('Sanitation Data'!$E$28,0,10*ROW('Sanitation Data'!E181))="","",OFFSET('Sanitation Data'!$E$28,0,10*ROW('Sanitation Data'!E181)))</f>
        <v/>
      </c>
      <c r="CQ187" s="400" t="str">
        <f ca="1">+IF(OFFSET('Sanitation Data'!$E$29,0,10*ROW('Sanitation Data'!E181))="","",OFFSET('Sanitation Data'!$E$29,0,10*ROW('Sanitation Data'!E181)))</f>
        <v/>
      </c>
      <c r="CR187" s="400" t="str">
        <f ca="1">+IF(OFFSET('Sanitation Data'!$E$30,0,10*ROW('Sanitation Data'!E181))="","",OFFSET('Sanitation Data'!$E$30,0,10*ROW('Sanitation Data'!E181)))</f>
        <v/>
      </c>
      <c r="CS187" s="400" t="str">
        <f ca="1">+IF(OFFSET('Sanitation Data'!$E$31,0,10*ROW('Sanitation Data'!E181))="","",OFFSET('Sanitation Data'!$E$31,0,10*ROW('Sanitation Data'!E181)))</f>
        <v/>
      </c>
      <c r="CT187" s="400" t="str">
        <f ca="1">+IF(OFFSET('Sanitation Data'!$E$32,0,10*ROW('Sanitation Data'!E181))="","",OFFSET('Sanitation Data'!$E$32,0,10*ROW('Sanitation Data'!E181)))</f>
        <v/>
      </c>
      <c r="CU187" s="400" t="str">
        <f ca="1">+IF(OFFSET('Sanitation Data'!$F$28,0,10*ROW('Sanitation Data'!F181))="","",OFFSET('Sanitation Data'!$F$28,0,10*ROW('Sanitation Data'!F181)))</f>
        <v/>
      </c>
      <c r="CV187" s="400" t="str">
        <f ca="1">+IF(OFFSET('Sanitation Data'!$F$29,0,10*ROW('Sanitation Data'!F181))="","",OFFSET('Sanitation Data'!$F$29,0,10*ROW('Sanitation Data'!F181)))</f>
        <v/>
      </c>
      <c r="CW187" s="400" t="str">
        <f ca="1">+IF(OFFSET('Sanitation Data'!$F$30,0,10*ROW('Sanitation Data'!F181))="","",OFFSET('Sanitation Data'!$F$30,0,10*ROW('Sanitation Data'!F181)))</f>
        <v/>
      </c>
      <c r="CX187" s="400" t="str">
        <f ca="1">+IF(OFFSET('Sanitation Data'!$F$31,0,10*ROW('Sanitation Data'!F181))="","",OFFSET('Sanitation Data'!$F$31,0,10*ROW('Sanitation Data'!F181)))</f>
        <v/>
      </c>
      <c r="CY187" s="400" t="str">
        <f ca="1">+IF(OFFSET('Sanitation Data'!$F$32,0,10*ROW('Sanitation Data'!F181))="","",OFFSET('Sanitation Data'!$F$32,0,10*ROW('Sanitation Data'!F181)))</f>
        <v/>
      </c>
      <c r="CZ187" s="400" t="str">
        <f ca="1">+IF(OFFSET('Sanitation Data'!$G$28,0,10*ROW('Sanitation Data'!G181))="","",OFFSET('Sanitation Data'!$G$28,0,10*ROW('Sanitation Data'!G181)))</f>
        <v/>
      </c>
      <c r="DA187" s="400" t="str">
        <f ca="1">+IF(OFFSET('Sanitation Data'!$G$29,0,10*ROW('Sanitation Data'!G181))="","",OFFSET('Sanitation Data'!$G$29,0,10*ROW('Sanitation Data'!G181)))</f>
        <v/>
      </c>
      <c r="DB187" s="400" t="str">
        <f ca="1">+IF(OFFSET('Sanitation Data'!$G$30,0,10*ROW('Sanitation Data'!G181))="","",OFFSET('Sanitation Data'!$G$30,0,10*ROW('Sanitation Data'!G181)))</f>
        <v/>
      </c>
      <c r="DC187" s="400" t="str">
        <f ca="1">+IF(OFFSET('Sanitation Data'!$G$31,0,10*ROW('Sanitation Data'!G181))="","",OFFSET('Sanitation Data'!$G$31,0,10*ROW('Sanitation Data'!G181)))</f>
        <v/>
      </c>
      <c r="DD187" s="400" t="str">
        <f ca="1">+IF(OFFSET('Sanitation Data'!$G$32,0,10*ROW('Sanitation Data'!G181))="","",OFFSET('Sanitation Data'!$G$32,0,10*ROW('Sanitation Data'!G181)))</f>
        <v/>
      </c>
      <c r="DE187" s="400" t="str">
        <f ca="1">+IF(OFFSET('Sanitation Data'!$H$28,0,10*ROW('Sanitation Data'!H181))="","",OFFSET('Sanitation Data'!$H$28,0,10*ROW('Sanitation Data'!H181)))</f>
        <v/>
      </c>
      <c r="DF187" s="400" t="str">
        <f ca="1">+IF(OFFSET('Sanitation Data'!$H$29,0,10*ROW('Sanitation Data'!H181))="","",OFFSET('Sanitation Data'!$H$29,0,10*ROW('Sanitation Data'!H181)))</f>
        <v/>
      </c>
      <c r="DG187" s="400" t="str">
        <f ca="1">+IF(OFFSET('Sanitation Data'!$H$30,0,10*ROW('Sanitation Data'!H181))="","",OFFSET('Sanitation Data'!$H$30,0,10*ROW('Sanitation Data'!H181)))</f>
        <v/>
      </c>
      <c r="DH187" s="400" t="str">
        <f ca="1">+IF(OFFSET('Sanitation Data'!$H$31,0,10*ROW('Sanitation Data'!H181))="","",OFFSET('Sanitation Data'!$H$31,0,10*ROW('Sanitation Data'!H181)))</f>
        <v/>
      </c>
      <c r="DI187" s="400" t="str">
        <f ca="1">+IF(OFFSET('Sanitation Data'!$H$32,0,10*ROW('Sanitation Data'!H181))="","",OFFSET('Sanitation Data'!$H$32,0,10*ROW('Sanitation Data'!H181)))</f>
        <v/>
      </c>
      <c r="DJ187" s="400" t="str">
        <f ca="1">+IF(OFFSET('Sanitation Data'!$I$28,0,10*ROW('Sanitation Data'!I181))="","",OFFSET('Sanitation Data'!$I$28,0,10*ROW('Sanitation Data'!I181)))</f>
        <v/>
      </c>
      <c r="DK187" s="400" t="str">
        <f ca="1">+IF(OFFSET('Sanitation Data'!$I$29,0,10*ROW('Sanitation Data'!I181))="","",OFFSET('Sanitation Data'!$I$29,0,10*ROW('Sanitation Data'!I181)))</f>
        <v/>
      </c>
      <c r="DL187" s="400" t="str">
        <f ca="1">+IF(OFFSET('Sanitation Data'!$I$30,0,10*ROW('Sanitation Data'!I181))="","",OFFSET('Sanitation Data'!$I$30,0,10*ROW('Sanitation Data'!I181)))</f>
        <v/>
      </c>
      <c r="DM187" s="400" t="str">
        <f ca="1">+IF(OFFSET('Sanitation Data'!$I$31,0,10*ROW('Sanitation Data'!I181))="","",OFFSET('Sanitation Data'!$I$31,0,10*ROW('Sanitation Data'!I181)))</f>
        <v/>
      </c>
      <c r="DN187" s="400" t="str">
        <f ca="1">+IF(OFFSET('Sanitation Data'!$I$32,0,10*ROW('Sanitation Data'!I181))="","",OFFSET('Sanitation Data'!$I$32,0,10*ROW('Sanitation Data'!I181)))</f>
        <v/>
      </c>
      <c r="DO187" s="400" t="str">
        <f ca="1">+IF(OFFSET('Hygiene Data'!$D$11,0,10*ROW('Hygiene Data'!D181))="","",OFFSET('Hygiene Data'!$D$11,0,10*ROW('Hygiene Data'!D181)))</f>
        <v/>
      </c>
      <c r="DP187" s="400" t="str">
        <f ca="1">+IF(OFFSET('Hygiene Data'!$D$12,0,10*ROW('Hygiene Data'!D181))="","",OFFSET('Hygiene Data'!$D$12,0,10*ROW('Hygiene Data'!D181)))</f>
        <v/>
      </c>
      <c r="DQ187" s="400" t="str">
        <f ca="1">+IF(OFFSET('Hygiene Data'!$D$13,0,10*ROW('Hygiene Data'!D181))="","",OFFSET('Hygiene Data'!$D$13,0,10*ROW('Hygiene Data'!D181)))</f>
        <v/>
      </c>
      <c r="DR187" s="400" t="str">
        <f ca="1">+IF(OFFSET('Hygiene Data'!$E$11,0,10*ROW('Hygiene Data'!E181))="","",OFFSET('Hygiene Data'!$E$11,0,10*ROW('Hygiene Data'!E181)))</f>
        <v/>
      </c>
      <c r="DS187" s="400" t="str">
        <f ca="1">+IF(OFFSET('Hygiene Data'!$E$12,0,10*ROW('Hygiene Data'!E181))="","",OFFSET('Hygiene Data'!$E$12,0,10*ROW('Hygiene Data'!E181)))</f>
        <v/>
      </c>
      <c r="DT187" s="400" t="str">
        <f ca="1">+IF(OFFSET('Hygiene Data'!$E$13,0,10*ROW('Hygiene Data'!E181))="","",OFFSET('Hygiene Data'!$E$13,0,10*ROW('Hygiene Data'!E181)))</f>
        <v/>
      </c>
      <c r="DU187" s="400" t="str">
        <f ca="1">+IF(OFFSET('Hygiene Data'!$F$11,0,10*ROW('Hygiene Data'!F181))="","",OFFSET('Hygiene Data'!$F$11,0,10*ROW('Hygiene Data'!F181)))</f>
        <v/>
      </c>
      <c r="DV187" s="400" t="str">
        <f ca="1">+IF(OFFSET('Hygiene Data'!$F$12,0,10*ROW('Hygiene Data'!F181))="","",OFFSET('Hygiene Data'!$F$12,0,10*ROW('Hygiene Data'!F181)))</f>
        <v/>
      </c>
      <c r="DW187" s="400" t="str">
        <f ca="1">+IF(OFFSET('Hygiene Data'!$F$13,0,10*ROW('Hygiene Data'!F181))="","",OFFSET('Hygiene Data'!$F$13,0,10*ROW('Hygiene Data'!F181)))</f>
        <v/>
      </c>
      <c r="DX187" s="400" t="str">
        <f ca="1">+IF(OFFSET('Hygiene Data'!$G$11,0,10*ROW('Hygiene Data'!G181))="","",OFFSET('Hygiene Data'!$G$11,0,10*ROW('Hygiene Data'!G181)))</f>
        <v/>
      </c>
      <c r="DY187" s="400" t="str">
        <f ca="1">+IF(OFFSET('Hygiene Data'!$G$12,0,10*ROW('Hygiene Data'!G181))="","",OFFSET('Hygiene Data'!$G$12,0,10*ROW('Hygiene Data'!G181)))</f>
        <v/>
      </c>
      <c r="DZ187" s="400" t="str">
        <f ca="1">+IF(OFFSET('Hygiene Data'!$G$13,0,10*ROW('Hygiene Data'!G181))="","",OFFSET('Hygiene Data'!$G$13,0,10*ROW('Hygiene Data'!G181)))</f>
        <v/>
      </c>
      <c r="EA187" s="400" t="str">
        <f ca="1">+IF(OFFSET('Hygiene Data'!$H$11,0,10*ROW('Hygiene Data'!H181))="","",OFFSET('Hygiene Data'!$H$11,0,10*ROW('Hygiene Data'!H181)))</f>
        <v/>
      </c>
      <c r="EB187" s="400" t="str">
        <f ca="1">+IF(OFFSET('Hygiene Data'!$H$12,0,10*ROW('Hygiene Data'!H181))="","",OFFSET('Hygiene Data'!$H$12,0,10*ROW('Hygiene Data'!H181)))</f>
        <v/>
      </c>
      <c r="EC187" s="400" t="str">
        <f ca="1">+IF(OFFSET('Hygiene Data'!$H$13,0,10*ROW('Hygiene Data'!H181))="","",OFFSET('Hygiene Data'!$H$13,0,10*ROW('Hygiene Data'!H181)))</f>
        <v/>
      </c>
      <c r="ED187" s="400" t="str">
        <f ca="1">+IF(OFFSET('Hygiene Data'!$I$11,0,10*ROW('Hygiene Data'!I181))="","",OFFSET('Hygiene Data'!$I$11,0,10*ROW('Hygiene Data'!I181)))</f>
        <v/>
      </c>
      <c r="EE187" s="400" t="str">
        <f ca="1">+IF(OFFSET('Hygiene Data'!$I$12,0,10*ROW('Hygiene Data'!I181))="","",OFFSET('Hygiene Data'!$I$12,0,10*ROW('Hygiene Data'!I181)))</f>
        <v/>
      </c>
      <c r="EF187" s="400" t="str">
        <f ca="1">+IF(OFFSET('Hygiene Data'!$I$13,0,10*ROW('Hygiene Data'!I181))="","",OFFSET('Hygiene Data'!$I$13,0,10*ROW('Hygiene Data'!I181)))</f>
        <v/>
      </c>
    </row>
    <row r="188" spans="1:136" x14ac:dyDescent="0.25">
      <c r="A188" s="509" t="str">
        <f ca="1">+IF(OFFSET('Water Data'!$B$2,0,10*ROW('Water Data'!E182))="","",OFFSET('Water Data'!$B$2,0,10*ROW('Water Data'!E182)))</f>
        <v/>
      </c>
      <c r="B188" s="50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36" t="str">
        <f t="shared" ca="1" si="2"/>
        <v/>
      </c>
      <c r="D188" s="53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3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3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3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3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3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3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3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3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3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3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3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3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3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3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3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3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3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3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3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3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3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3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3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3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3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3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3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3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3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3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3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3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3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3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3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3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3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3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3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3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3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3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3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3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3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3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3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3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1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3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3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3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3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3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3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3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3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3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3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3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3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3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3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3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3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400" t="str">
        <f ca="1">+IF(OFFSET('Water Data'!$D$27,0,10*ROW('Water Data'!D182))="","",OFFSET('Water Data'!$D$27,0,10*ROW('Water Data'!D182)))</f>
        <v/>
      </c>
      <c r="BT188" s="400" t="str">
        <f ca="1">+IF(OFFSET('Water Data'!$D$28,0,10*ROW('Water Data'!D182))="","",OFFSET('Water Data'!$D$28,0,10*ROW('Water Data'!D182)))</f>
        <v/>
      </c>
      <c r="BU188" s="400" t="str">
        <f ca="1">+IF(OFFSET('Water Data'!$D$29,0,10*ROW('Water Data'!D182))="","",OFFSET('Water Data'!$D$29,0,10*ROW('Water Data'!D182)))</f>
        <v/>
      </c>
      <c r="BV188" s="400" t="str">
        <f ca="1">+IF(OFFSET('Water Data'!$E$27,0,10*ROW('Water Data'!E182))="","",OFFSET('Water Data'!$E$27,0,10*ROW('Water Data'!E182)))</f>
        <v/>
      </c>
      <c r="BW188" s="400" t="str">
        <f ca="1">+IF(OFFSET('Water Data'!$E$28,0,10*ROW('Water Data'!E182))="","",OFFSET('Water Data'!$E$28,0,10*ROW('Water Data'!E182)))</f>
        <v/>
      </c>
      <c r="BX188" s="400" t="str">
        <f ca="1">+IF(OFFSET('Water Data'!$E$29,0,10*ROW('Water Data'!E182))="","",OFFSET('Water Data'!$E$29,0,10*ROW('Water Data'!E182)))</f>
        <v/>
      </c>
      <c r="BY188" s="400" t="str">
        <f ca="1">+IF(OFFSET('Water Data'!$F$27,0,10*ROW('Water Data'!F182))="","",OFFSET('Water Data'!$F$27,0,10*ROW('Water Data'!F182)))</f>
        <v/>
      </c>
      <c r="BZ188" s="400" t="str">
        <f ca="1">+IF(OFFSET('Water Data'!$F$28,0,10*ROW('Water Data'!F182))="","",OFFSET('Water Data'!$F$28,0,10*ROW('Water Data'!F182)))</f>
        <v/>
      </c>
      <c r="CA188" s="400" t="str">
        <f ca="1">+IF(OFFSET('Water Data'!$F$29,0,10*ROW('Water Data'!F182))="","",OFFSET('Water Data'!$F$29,0,10*ROW('Water Data'!F182)))</f>
        <v/>
      </c>
      <c r="CB188" s="400" t="str">
        <f ca="1">+IF(OFFSET('Water Data'!$G$27,0,10*ROW('Water Data'!G182))="","",OFFSET('Water Data'!$G$27,0,10*ROW('Water Data'!G182)))</f>
        <v/>
      </c>
      <c r="CC188" s="400" t="str">
        <f ca="1">+IF(OFFSET('Water Data'!$G$28,0,10*ROW('Water Data'!G182))="","",OFFSET('Water Data'!$G$28,0,10*ROW('Water Data'!G182)))</f>
        <v/>
      </c>
      <c r="CD188" s="400" t="str">
        <f ca="1">+IF(OFFSET('Water Data'!$G$29,0,10*ROW('Water Data'!G182))="","",OFFSET('Water Data'!$G$29,0,10*ROW('Water Data'!G182)))</f>
        <v/>
      </c>
      <c r="CE188" s="400" t="str">
        <f ca="1">+IF(OFFSET('Water Data'!$H$27,0,10*ROW('Water Data'!H182))="","",OFFSET('Water Data'!$H$27,0,10*ROW('Water Data'!H182)))</f>
        <v/>
      </c>
      <c r="CF188" s="400" t="str">
        <f ca="1">+IF(OFFSET('Water Data'!$H$28,0,10*ROW('Water Data'!H182))="","",OFFSET('Water Data'!$H$28,0,10*ROW('Water Data'!H182)))</f>
        <v/>
      </c>
      <c r="CG188" s="400" t="str">
        <f ca="1">+IF(OFFSET('Water Data'!$H$29,0,10*ROW('Water Data'!H182))="","",OFFSET('Water Data'!$H$29,0,10*ROW('Water Data'!H182)))</f>
        <v/>
      </c>
      <c r="CH188" s="400" t="str">
        <f ca="1">+IF(OFFSET('Water Data'!$I$27,0,10*ROW('Water Data'!I182))="","",OFFSET('Water Data'!$I$27,0,10*ROW('Water Data'!I182)))</f>
        <v/>
      </c>
      <c r="CI188" s="400" t="str">
        <f ca="1">+IF(OFFSET('Water Data'!$I$28,0,10*ROW('Water Data'!I182))="","",OFFSET('Water Data'!$I$28,0,10*ROW('Water Data'!I182)))</f>
        <v/>
      </c>
      <c r="CJ188" s="400" t="str">
        <f ca="1">+IF(OFFSET('Water Data'!$I$29,0,10*ROW('Water Data'!I182))="","",OFFSET('Water Data'!$I$29,0,10*ROW('Water Data'!I182)))</f>
        <v/>
      </c>
      <c r="CK188" s="400" t="str">
        <f ca="1">+IF(OFFSET('Sanitation Data'!$D$28,0,10*ROW('Sanitation Data'!D182))="","",OFFSET('Sanitation Data'!$D$28,0,10*ROW('Sanitation Data'!D182)))</f>
        <v/>
      </c>
      <c r="CL188" s="400" t="str">
        <f ca="1">+IF(OFFSET('Sanitation Data'!$D$29,0,10*ROW('Sanitation Data'!D182))="","",OFFSET('Sanitation Data'!$D$29,0,10*ROW('Sanitation Data'!D182)))</f>
        <v/>
      </c>
      <c r="CM188" s="400" t="str">
        <f ca="1">+IF(OFFSET('Sanitation Data'!$D$30,0,10*ROW('Sanitation Data'!D182))="","",OFFSET('Sanitation Data'!$D$30,0,10*ROW('Sanitation Data'!D182)))</f>
        <v/>
      </c>
      <c r="CN188" s="400" t="str">
        <f ca="1">+IF(OFFSET('Sanitation Data'!$D$31,0,10*ROW('Sanitation Data'!D182))="","",OFFSET('Sanitation Data'!$D$31,0,10*ROW('Sanitation Data'!D182)))</f>
        <v/>
      </c>
      <c r="CO188" s="400" t="str">
        <f ca="1">+IF(OFFSET('Sanitation Data'!$D$32,0,10*ROW('Sanitation Data'!D182))="","",OFFSET('Sanitation Data'!$D$32,0,10*ROW('Sanitation Data'!D182)))</f>
        <v/>
      </c>
      <c r="CP188" s="400" t="str">
        <f ca="1">+IF(OFFSET('Sanitation Data'!$E$28,0,10*ROW('Sanitation Data'!E182))="","",OFFSET('Sanitation Data'!$E$28,0,10*ROW('Sanitation Data'!E182)))</f>
        <v/>
      </c>
      <c r="CQ188" s="400" t="str">
        <f ca="1">+IF(OFFSET('Sanitation Data'!$E$29,0,10*ROW('Sanitation Data'!E182))="","",OFFSET('Sanitation Data'!$E$29,0,10*ROW('Sanitation Data'!E182)))</f>
        <v/>
      </c>
      <c r="CR188" s="400" t="str">
        <f ca="1">+IF(OFFSET('Sanitation Data'!$E$30,0,10*ROW('Sanitation Data'!E182))="","",OFFSET('Sanitation Data'!$E$30,0,10*ROW('Sanitation Data'!E182)))</f>
        <v/>
      </c>
      <c r="CS188" s="400" t="str">
        <f ca="1">+IF(OFFSET('Sanitation Data'!$E$31,0,10*ROW('Sanitation Data'!E182))="","",OFFSET('Sanitation Data'!$E$31,0,10*ROW('Sanitation Data'!E182)))</f>
        <v/>
      </c>
      <c r="CT188" s="400" t="str">
        <f ca="1">+IF(OFFSET('Sanitation Data'!$E$32,0,10*ROW('Sanitation Data'!E182))="","",OFFSET('Sanitation Data'!$E$32,0,10*ROW('Sanitation Data'!E182)))</f>
        <v/>
      </c>
      <c r="CU188" s="400" t="str">
        <f ca="1">+IF(OFFSET('Sanitation Data'!$F$28,0,10*ROW('Sanitation Data'!F182))="","",OFFSET('Sanitation Data'!$F$28,0,10*ROW('Sanitation Data'!F182)))</f>
        <v/>
      </c>
      <c r="CV188" s="400" t="str">
        <f ca="1">+IF(OFFSET('Sanitation Data'!$F$29,0,10*ROW('Sanitation Data'!F182))="","",OFFSET('Sanitation Data'!$F$29,0,10*ROW('Sanitation Data'!F182)))</f>
        <v/>
      </c>
      <c r="CW188" s="400" t="str">
        <f ca="1">+IF(OFFSET('Sanitation Data'!$F$30,0,10*ROW('Sanitation Data'!F182))="","",OFFSET('Sanitation Data'!$F$30,0,10*ROW('Sanitation Data'!F182)))</f>
        <v/>
      </c>
      <c r="CX188" s="400" t="str">
        <f ca="1">+IF(OFFSET('Sanitation Data'!$F$31,0,10*ROW('Sanitation Data'!F182))="","",OFFSET('Sanitation Data'!$F$31,0,10*ROW('Sanitation Data'!F182)))</f>
        <v/>
      </c>
      <c r="CY188" s="400" t="str">
        <f ca="1">+IF(OFFSET('Sanitation Data'!$F$32,0,10*ROW('Sanitation Data'!F182))="","",OFFSET('Sanitation Data'!$F$32,0,10*ROW('Sanitation Data'!F182)))</f>
        <v/>
      </c>
      <c r="CZ188" s="400" t="str">
        <f ca="1">+IF(OFFSET('Sanitation Data'!$G$28,0,10*ROW('Sanitation Data'!G182))="","",OFFSET('Sanitation Data'!$G$28,0,10*ROW('Sanitation Data'!G182)))</f>
        <v/>
      </c>
      <c r="DA188" s="400" t="str">
        <f ca="1">+IF(OFFSET('Sanitation Data'!$G$29,0,10*ROW('Sanitation Data'!G182))="","",OFFSET('Sanitation Data'!$G$29,0,10*ROW('Sanitation Data'!G182)))</f>
        <v/>
      </c>
      <c r="DB188" s="400" t="str">
        <f ca="1">+IF(OFFSET('Sanitation Data'!$G$30,0,10*ROW('Sanitation Data'!G182))="","",OFFSET('Sanitation Data'!$G$30,0,10*ROW('Sanitation Data'!G182)))</f>
        <v/>
      </c>
      <c r="DC188" s="400" t="str">
        <f ca="1">+IF(OFFSET('Sanitation Data'!$G$31,0,10*ROW('Sanitation Data'!G182))="","",OFFSET('Sanitation Data'!$G$31,0,10*ROW('Sanitation Data'!G182)))</f>
        <v/>
      </c>
      <c r="DD188" s="400" t="str">
        <f ca="1">+IF(OFFSET('Sanitation Data'!$G$32,0,10*ROW('Sanitation Data'!G182))="","",OFFSET('Sanitation Data'!$G$32,0,10*ROW('Sanitation Data'!G182)))</f>
        <v/>
      </c>
      <c r="DE188" s="400" t="str">
        <f ca="1">+IF(OFFSET('Sanitation Data'!$H$28,0,10*ROW('Sanitation Data'!H182))="","",OFFSET('Sanitation Data'!$H$28,0,10*ROW('Sanitation Data'!H182)))</f>
        <v/>
      </c>
      <c r="DF188" s="400" t="str">
        <f ca="1">+IF(OFFSET('Sanitation Data'!$H$29,0,10*ROW('Sanitation Data'!H182))="","",OFFSET('Sanitation Data'!$H$29,0,10*ROW('Sanitation Data'!H182)))</f>
        <v/>
      </c>
      <c r="DG188" s="400" t="str">
        <f ca="1">+IF(OFFSET('Sanitation Data'!$H$30,0,10*ROW('Sanitation Data'!H182))="","",OFFSET('Sanitation Data'!$H$30,0,10*ROW('Sanitation Data'!H182)))</f>
        <v/>
      </c>
      <c r="DH188" s="400" t="str">
        <f ca="1">+IF(OFFSET('Sanitation Data'!$H$31,0,10*ROW('Sanitation Data'!H182))="","",OFFSET('Sanitation Data'!$H$31,0,10*ROW('Sanitation Data'!H182)))</f>
        <v/>
      </c>
      <c r="DI188" s="400" t="str">
        <f ca="1">+IF(OFFSET('Sanitation Data'!$H$32,0,10*ROW('Sanitation Data'!H182))="","",OFFSET('Sanitation Data'!$H$32,0,10*ROW('Sanitation Data'!H182)))</f>
        <v/>
      </c>
      <c r="DJ188" s="400" t="str">
        <f ca="1">+IF(OFFSET('Sanitation Data'!$I$28,0,10*ROW('Sanitation Data'!I182))="","",OFFSET('Sanitation Data'!$I$28,0,10*ROW('Sanitation Data'!I182)))</f>
        <v/>
      </c>
      <c r="DK188" s="400" t="str">
        <f ca="1">+IF(OFFSET('Sanitation Data'!$I$29,0,10*ROW('Sanitation Data'!I182))="","",OFFSET('Sanitation Data'!$I$29,0,10*ROW('Sanitation Data'!I182)))</f>
        <v/>
      </c>
      <c r="DL188" s="400" t="str">
        <f ca="1">+IF(OFFSET('Sanitation Data'!$I$30,0,10*ROW('Sanitation Data'!I182))="","",OFFSET('Sanitation Data'!$I$30,0,10*ROW('Sanitation Data'!I182)))</f>
        <v/>
      </c>
      <c r="DM188" s="400" t="str">
        <f ca="1">+IF(OFFSET('Sanitation Data'!$I$31,0,10*ROW('Sanitation Data'!I182))="","",OFFSET('Sanitation Data'!$I$31,0,10*ROW('Sanitation Data'!I182)))</f>
        <v/>
      </c>
      <c r="DN188" s="400" t="str">
        <f ca="1">+IF(OFFSET('Sanitation Data'!$I$32,0,10*ROW('Sanitation Data'!I182))="","",OFFSET('Sanitation Data'!$I$32,0,10*ROW('Sanitation Data'!I182)))</f>
        <v/>
      </c>
      <c r="DO188" s="400" t="str">
        <f ca="1">+IF(OFFSET('Hygiene Data'!$D$11,0,10*ROW('Hygiene Data'!D182))="","",OFFSET('Hygiene Data'!$D$11,0,10*ROW('Hygiene Data'!D182)))</f>
        <v/>
      </c>
      <c r="DP188" s="400" t="str">
        <f ca="1">+IF(OFFSET('Hygiene Data'!$D$12,0,10*ROW('Hygiene Data'!D182))="","",OFFSET('Hygiene Data'!$D$12,0,10*ROW('Hygiene Data'!D182)))</f>
        <v/>
      </c>
      <c r="DQ188" s="400" t="str">
        <f ca="1">+IF(OFFSET('Hygiene Data'!$D$13,0,10*ROW('Hygiene Data'!D182))="","",OFFSET('Hygiene Data'!$D$13,0,10*ROW('Hygiene Data'!D182)))</f>
        <v/>
      </c>
      <c r="DR188" s="400" t="str">
        <f ca="1">+IF(OFFSET('Hygiene Data'!$E$11,0,10*ROW('Hygiene Data'!E182))="","",OFFSET('Hygiene Data'!$E$11,0,10*ROW('Hygiene Data'!E182)))</f>
        <v/>
      </c>
      <c r="DS188" s="400" t="str">
        <f ca="1">+IF(OFFSET('Hygiene Data'!$E$12,0,10*ROW('Hygiene Data'!E182))="","",OFFSET('Hygiene Data'!$E$12,0,10*ROW('Hygiene Data'!E182)))</f>
        <v/>
      </c>
      <c r="DT188" s="400" t="str">
        <f ca="1">+IF(OFFSET('Hygiene Data'!$E$13,0,10*ROW('Hygiene Data'!E182))="","",OFFSET('Hygiene Data'!$E$13,0,10*ROW('Hygiene Data'!E182)))</f>
        <v/>
      </c>
      <c r="DU188" s="400" t="str">
        <f ca="1">+IF(OFFSET('Hygiene Data'!$F$11,0,10*ROW('Hygiene Data'!F182))="","",OFFSET('Hygiene Data'!$F$11,0,10*ROW('Hygiene Data'!F182)))</f>
        <v/>
      </c>
      <c r="DV188" s="400" t="str">
        <f ca="1">+IF(OFFSET('Hygiene Data'!$F$12,0,10*ROW('Hygiene Data'!F182))="","",OFFSET('Hygiene Data'!$F$12,0,10*ROW('Hygiene Data'!F182)))</f>
        <v/>
      </c>
      <c r="DW188" s="400" t="str">
        <f ca="1">+IF(OFFSET('Hygiene Data'!$F$13,0,10*ROW('Hygiene Data'!F182))="","",OFFSET('Hygiene Data'!$F$13,0,10*ROW('Hygiene Data'!F182)))</f>
        <v/>
      </c>
      <c r="DX188" s="400" t="str">
        <f ca="1">+IF(OFFSET('Hygiene Data'!$G$11,0,10*ROW('Hygiene Data'!G182))="","",OFFSET('Hygiene Data'!$G$11,0,10*ROW('Hygiene Data'!G182)))</f>
        <v/>
      </c>
      <c r="DY188" s="400" t="str">
        <f ca="1">+IF(OFFSET('Hygiene Data'!$G$12,0,10*ROW('Hygiene Data'!G182))="","",OFFSET('Hygiene Data'!$G$12,0,10*ROW('Hygiene Data'!G182)))</f>
        <v/>
      </c>
      <c r="DZ188" s="400" t="str">
        <f ca="1">+IF(OFFSET('Hygiene Data'!$G$13,0,10*ROW('Hygiene Data'!G182))="","",OFFSET('Hygiene Data'!$G$13,0,10*ROW('Hygiene Data'!G182)))</f>
        <v/>
      </c>
      <c r="EA188" s="400" t="str">
        <f ca="1">+IF(OFFSET('Hygiene Data'!$H$11,0,10*ROW('Hygiene Data'!H182))="","",OFFSET('Hygiene Data'!$H$11,0,10*ROW('Hygiene Data'!H182)))</f>
        <v/>
      </c>
      <c r="EB188" s="400" t="str">
        <f ca="1">+IF(OFFSET('Hygiene Data'!$H$12,0,10*ROW('Hygiene Data'!H182))="","",OFFSET('Hygiene Data'!$H$12,0,10*ROW('Hygiene Data'!H182)))</f>
        <v/>
      </c>
      <c r="EC188" s="400" t="str">
        <f ca="1">+IF(OFFSET('Hygiene Data'!$H$13,0,10*ROW('Hygiene Data'!H182))="","",OFFSET('Hygiene Data'!$H$13,0,10*ROW('Hygiene Data'!H182)))</f>
        <v/>
      </c>
      <c r="ED188" s="400" t="str">
        <f ca="1">+IF(OFFSET('Hygiene Data'!$I$11,0,10*ROW('Hygiene Data'!I182))="","",OFFSET('Hygiene Data'!$I$11,0,10*ROW('Hygiene Data'!I182)))</f>
        <v/>
      </c>
      <c r="EE188" s="400" t="str">
        <f ca="1">+IF(OFFSET('Hygiene Data'!$I$12,0,10*ROW('Hygiene Data'!I182))="","",OFFSET('Hygiene Data'!$I$12,0,10*ROW('Hygiene Data'!I182)))</f>
        <v/>
      </c>
      <c r="EF188" s="400" t="str">
        <f ca="1">+IF(OFFSET('Hygiene Data'!$I$13,0,10*ROW('Hygiene Data'!I182))="","",OFFSET('Hygiene Data'!$I$13,0,10*ROW('Hygiene Data'!I182)))</f>
        <v/>
      </c>
    </row>
    <row r="189" spans="1:136" x14ac:dyDescent="0.25">
      <c r="A189" s="509" t="str">
        <f ca="1">+IF(OFFSET('Water Data'!$B$2,0,10*ROW('Water Data'!E183))="","",OFFSET('Water Data'!$B$2,0,10*ROW('Water Data'!E183)))</f>
        <v/>
      </c>
      <c r="B189" s="50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36" t="str">
        <f t="shared" ca="1" si="2"/>
        <v/>
      </c>
      <c r="D189" s="53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3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3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3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3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3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3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3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3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3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3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3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3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3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3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3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3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3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3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3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3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3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3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3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3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3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3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3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3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3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3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3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3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3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3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3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3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3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3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3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3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3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3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3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3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3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3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3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3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1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3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3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3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3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3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3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3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3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3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3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3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3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3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3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3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3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400" t="str">
        <f ca="1">+IF(OFFSET('Water Data'!$D$27,0,10*ROW('Water Data'!D183))="","",OFFSET('Water Data'!$D$27,0,10*ROW('Water Data'!D183)))</f>
        <v/>
      </c>
      <c r="BT189" s="400" t="str">
        <f ca="1">+IF(OFFSET('Water Data'!$D$28,0,10*ROW('Water Data'!D183))="","",OFFSET('Water Data'!$D$28,0,10*ROW('Water Data'!D183)))</f>
        <v/>
      </c>
      <c r="BU189" s="400" t="str">
        <f ca="1">+IF(OFFSET('Water Data'!$D$29,0,10*ROW('Water Data'!D183))="","",OFFSET('Water Data'!$D$29,0,10*ROW('Water Data'!D183)))</f>
        <v/>
      </c>
      <c r="BV189" s="400" t="str">
        <f ca="1">+IF(OFFSET('Water Data'!$E$27,0,10*ROW('Water Data'!E183))="","",OFFSET('Water Data'!$E$27,0,10*ROW('Water Data'!E183)))</f>
        <v/>
      </c>
      <c r="BW189" s="400" t="str">
        <f ca="1">+IF(OFFSET('Water Data'!$E$28,0,10*ROW('Water Data'!E183))="","",OFFSET('Water Data'!$E$28,0,10*ROW('Water Data'!E183)))</f>
        <v/>
      </c>
      <c r="BX189" s="400" t="str">
        <f ca="1">+IF(OFFSET('Water Data'!$E$29,0,10*ROW('Water Data'!E183))="","",OFFSET('Water Data'!$E$29,0,10*ROW('Water Data'!E183)))</f>
        <v/>
      </c>
      <c r="BY189" s="400" t="str">
        <f ca="1">+IF(OFFSET('Water Data'!$F$27,0,10*ROW('Water Data'!F183))="","",OFFSET('Water Data'!$F$27,0,10*ROW('Water Data'!F183)))</f>
        <v/>
      </c>
      <c r="BZ189" s="400" t="str">
        <f ca="1">+IF(OFFSET('Water Data'!$F$28,0,10*ROW('Water Data'!F183))="","",OFFSET('Water Data'!$F$28,0,10*ROW('Water Data'!F183)))</f>
        <v/>
      </c>
      <c r="CA189" s="400" t="str">
        <f ca="1">+IF(OFFSET('Water Data'!$F$29,0,10*ROW('Water Data'!F183))="","",OFFSET('Water Data'!$F$29,0,10*ROW('Water Data'!F183)))</f>
        <v/>
      </c>
      <c r="CB189" s="400" t="str">
        <f ca="1">+IF(OFFSET('Water Data'!$G$27,0,10*ROW('Water Data'!G183))="","",OFFSET('Water Data'!$G$27,0,10*ROW('Water Data'!G183)))</f>
        <v/>
      </c>
      <c r="CC189" s="400" t="str">
        <f ca="1">+IF(OFFSET('Water Data'!$G$28,0,10*ROW('Water Data'!G183))="","",OFFSET('Water Data'!$G$28,0,10*ROW('Water Data'!G183)))</f>
        <v/>
      </c>
      <c r="CD189" s="400" t="str">
        <f ca="1">+IF(OFFSET('Water Data'!$G$29,0,10*ROW('Water Data'!G183))="","",OFFSET('Water Data'!$G$29,0,10*ROW('Water Data'!G183)))</f>
        <v/>
      </c>
      <c r="CE189" s="400" t="str">
        <f ca="1">+IF(OFFSET('Water Data'!$H$27,0,10*ROW('Water Data'!H183))="","",OFFSET('Water Data'!$H$27,0,10*ROW('Water Data'!H183)))</f>
        <v/>
      </c>
      <c r="CF189" s="400" t="str">
        <f ca="1">+IF(OFFSET('Water Data'!$H$28,0,10*ROW('Water Data'!H183))="","",OFFSET('Water Data'!$H$28,0,10*ROW('Water Data'!H183)))</f>
        <v/>
      </c>
      <c r="CG189" s="400" t="str">
        <f ca="1">+IF(OFFSET('Water Data'!$H$29,0,10*ROW('Water Data'!H183))="","",OFFSET('Water Data'!$H$29,0,10*ROW('Water Data'!H183)))</f>
        <v/>
      </c>
      <c r="CH189" s="400" t="str">
        <f ca="1">+IF(OFFSET('Water Data'!$I$27,0,10*ROW('Water Data'!I183))="","",OFFSET('Water Data'!$I$27,0,10*ROW('Water Data'!I183)))</f>
        <v/>
      </c>
      <c r="CI189" s="400" t="str">
        <f ca="1">+IF(OFFSET('Water Data'!$I$28,0,10*ROW('Water Data'!I183))="","",OFFSET('Water Data'!$I$28,0,10*ROW('Water Data'!I183)))</f>
        <v/>
      </c>
      <c r="CJ189" s="400" t="str">
        <f ca="1">+IF(OFFSET('Water Data'!$I$29,0,10*ROW('Water Data'!I183))="","",OFFSET('Water Data'!$I$29,0,10*ROW('Water Data'!I183)))</f>
        <v/>
      </c>
      <c r="CK189" s="400" t="str">
        <f ca="1">+IF(OFFSET('Sanitation Data'!$D$28,0,10*ROW('Sanitation Data'!D183))="","",OFFSET('Sanitation Data'!$D$28,0,10*ROW('Sanitation Data'!D183)))</f>
        <v/>
      </c>
      <c r="CL189" s="400" t="str">
        <f ca="1">+IF(OFFSET('Sanitation Data'!$D$29,0,10*ROW('Sanitation Data'!D183))="","",OFFSET('Sanitation Data'!$D$29,0,10*ROW('Sanitation Data'!D183)))</f>
        <v/>
      </c>
      <c r="CM189" s="400" t="str">
        <f ca="1">+IF(OFFSET('Sanitation Data'!$D$30,0,10*ROW('Sanitation Data'!D183))="","",OFFSET('Sanitation Data'!$D$30,0,10*ROW('Sanitation Data'!D183)))</f>
        <v/>
      </c>
      <c r="CN189" s="400" t="str">
        <f ca="1">+IF(OFFSET('Sanitation Data'!$D$31,0,10*ROW('Sanitation Data'!D183))="","",OFFSET('Sanitation Data'!$D$31,0,10*ROW('Sanitation Data'!D183)))</f>
        <v/>
      </c>
      <c r="CO189" s="400" t="str">
        <f ca="1">+IF(OFFSET('Sanitation Data'!$D$32,0,10*ROW('Sanitation Data'!D183))="","",OFFSET('Sanitation Data'!$D$32,0,10*ROW('Sanitation Data'!D183)))</f>
        <v/>
      </c>
      <c r="CP189" s="400" t="str">
        <f ca="1">+IF(OFFSET('Sanitation Data'!$E$28,0,10*ROW('Sanitation Data'!E183))="","",OFFSET('Sanitation Data'!$E$28,0,10*ROW('Sanitation Data'!E183)))</f>
        <v/>
      </c>
      <c r="CQ189" s="400" t="str">
        <f ca="1">+IF(OFFSET('Sanitation Data'!$E$29,0,10*ROW('Sanitation Data'!E183))="","",OFFSET('Sanitation Data'!$E$29,0,10*ROW('Sanitation Data'!E183)))</f>
        <v/>
      </c>
      <c r="CR189" s="400" t="str">
        <f ca="1">+IF(OFFSET('Sanitation Data'!$E$30,0,10*ROW('Sanitation Data'!E183))="","",OFFSET('Sanitation Data'!$E$30,0,10*ROW('Sanitation Data'!E183)))</f>
        <v/>
      </c>
      <c r="CS189" s="400" t="str">
        <f ca="1">+IF(OFFSET('Sanitation Data'!$E$31,0,10*ROW('Sanitation Data'!E183))="","",OFFSET('Sanitation Data'!$E$31,0,10*ROW('Sanitation Data'!E183)))</f>
        <v/>
      </c>
      <c r="CT189" s="400" t="str">
        <f ca="1">+IF(OFFSET('Sanitation Data'!$E$32,0,10*ROW('Sanitation Data'!E183))="","",OFFSET('Sanitation Data'!$E$32,0,10*ROW('Sanitation Data'!E183)))</f>
        <v/>
      </c>
      <c r="CU189" s="400" t="str">
        <f ca="1">+IF(OFFSET('Sanitation Data'!$F$28,0,10*ROW('Sanitation Data'!F183))="","",OFFSET('Sanitation Data'!$F$28,0,10*ROW('Sanitation Data'!F183)))</f>
        <v/>
      </c>
      <c r="CV189" s="400" t="str">
        <f ca="1">+IF(OFFSET('Sanitation Data'!$F$29,0,10*ROW('Sanitation Data'!F183))="","",OFFSET('Sanitation Data'!$F$29,0,10*ROW('Sanitation Data'!F183)))</f>
        <v/>
      </c>
      <c r="CW189" s="400" t="str">
        <f ca="1">+IF(OFFSET('Sanitation Data'!$F$30,0,10*ROW('Sanitation Data'!F183))="","",OFFSET('Sanitation Data'!$F$30,0,10*ROW('Sanitation Data'!F183)))</f>
        <v/>
      </c>
      <c r="CX189" s="400" t="str">
        <f ca="1">+IF(OFFSET('Sanitation Data'!$F$31,0,10*ROW('Sanitation Data'!F183))="","",OFFSET('Sanitation Data'!$F$31,0,10*ROW('Sanitation Data'!F183)))</f>
        <v/>
      </c>
      <c r="CY189" s="400" t="str">
        <f ca="1">+IF(OFFSET('Sanitation Data'!$F$32,0,10*ROW('Sanitation Data'!F183))="","",OFFSET('Sanitation Data'!$F$32,0,10*ROW('Sanitation Data'!F183)))</f>
        <v/>
      </c>
      <c r="CZ189" s="400" t="str">
        <f ca="1">+IF(OFFSET('Sanitation Data'!$G$28,0,10*ROW('Sanitation Data'!G183))="","",OFFSET('Sanitation Data'!$G$28,0,10*ROW('Sanitation Data'!G183)))</f>
        <v/>
      </c>
      <c r="DA189" s="400" t="str">
        <f ca="1">+IF(OFFSET('Sanitation Data'!$G$29,0,10*ROW('Sanitation Data'!G183))="","",OFFSET('Sanitation Data'!$G$29,0,10*ROW('Sanitation Data'!G183)))</f>
        <v/>
      </c>
      <c r="DB189" s="400" t="str">
        <f ca="1">+IF(OFFSET('Sanitation Data'!$G$30,0,10*ROW('Sanitation Data'!G183))="","",OFFSET('Sanitation Data'!$G$30,0,10*ROW('Sanitation Data'!G183)))</f>
        <v/>
      </c>
      <c r="DC189" s="400" t="str">
        <f ca="1">+IF(OFFSET('Sanitation Data'!$G$31,0,10*ROW('Sanitation Data'!G183))="","",OFFSET('Sanitation Data'!$G$31,0,10*ROW('Sanitation Data'!G183)))</f>
        <v/>
      </c>
      <c r="DD189" s="400" t="str">
        <f ca="1">+IF(OFFSET('Sanitation Data'!$G$32,0,10*ROW('Sanitation Data'!G183))="","",OFFSET('Sanitation Data'!$G$32,0,10*ROW('Sanitation Data'!G183)))</f>
        <v/>
      </c>
      <c r="DE189" s="400" t="str">
        <f ca="1">+IF(OFFSET('Sanitation Data'!$H$28,0,10*ROW('Sanitation Data'!H183))="","",OFFSET('Sanitation Data'!$H$28,0,10*ROW('Sanitation Data'!H183)))</f>
        <v/>
      </c>
      <c r="DF189" s="400" t="str">
        <f ca="1">+IF(OFFSET('Sanitation Data'!$H$29,0,10*ROW('Sanitation Data'!H183))="","",OFFSET('Sanitation Data'!$H$29,0,10*ROW('Sanitation Data'!H183)))</f>
        <v/>
      </c>
      <c r="DG189" s="400" t="str">
        <f ca="1">+IF(OFFSET('Sanitation Data'!$H$30,0,10*ROW('Sanitation Data'!H183))="","",OFFSET('Sanitation Data'!$H$30,0,10*ROW('Sanitation Data'!H183)))</f>
        <v/>
      </c>
      <c r="DH189" s="400" t="str">
        <f ca="1">+IF(OFFSET('Sanitation Data'!$H$31,0,10*ROW('Sanitation Data'!H183))="","",OFFSET('Sanitation Data'!$H$31,0,10*ROW('Sanitation Data'!H183)))</f>
        <v/>
      </c>
      <c r="DI189" s="400" t="str">
        <f ca="1">+IF(OFFSET('Sanitation Data'!$H$32,0,10*ROW('Sanitation Data'!H183))="","",OFFSET('Sanitation Data'!$H$32,0,10*ROW('Sanitation Data'!H183)))</f>
        <v/>
      </c>
      <c r="DJ189" s="400" t="str">
        <f ca="1">+IF(OFFSET('Sanitation Data'!$I$28,0,10*ROW('Sanitation Data'!I183))="","",OFFSET('Sanitation Data'!$I$28,0,10*ROW('Sanitation Data'!I183)))</f>
        <v/>
      </c>
      <c r="DK189" s="400" t="str">
        <f ca="1">+IF(OFFSET('Sanitation Data'!$I$29,0,10*ROW('Sanitation Data'!I183))="","",OFFSET('Sanitation Data'!$I$29,0,10*ROW('Sanitation Data'!I183)))</f>
        <v/>
      </c>
      <c r="DL189" s="400" t="str">
        <f ca="1">+IF(OFFSET('Sanitation Data'!$I$30,0,10*ROW('Sanitation Data'!I183))="","",OFFSET('Sanitation Data'!$I$30,0,10*ROW('Sanitation Data'!I183)))</f>
        <v/>
      </c>
      <c r="DM189" s="400" t="str">
        <f ca="1">+IF(OFFSET('Sanitation Data'!$I$31,0,10*ROW('Sanitation Data'!I183))="","",OFFSET('Sanitation Data'!$I$31,0,10*ROW('Sanitation Data'!I183)))</f>
        <v/>
      </c>
      <c r="DN189" s="400" t="str">
        <f ca="1">+IF(OFFSET('Sanitation Data'!$I$32,0,10*ROW('Sanitation Data'!I183))="","",OFFSET('Sanitation Data'!$I$32,0,10*ROW('Sanitation Data'!I183)))</f>
        <v/>
      </c>
      <c r="DO189" s="400" t="str">
        <f ca="1">+IF(OFFSET('Hygiene Data'!$D$11,0,10*ROW('Hygiene Data'!D183))="","",OFFSET('Hygiene Data'!$D$11,0,10*ROW('Hygiene Data'!D183)))</f>
        <v/>
      </c>
      <c r="DP189" s="400" t="str">
        <f ca="1">+IF(OFFSET('Hygiene Data'!$D$12,0,10*ROW('Hygiene Data'!D183))="","",OFFSET('Hygiene Data'!$D$12,0,10*ROW('Hygiene Data'!D183)))</f>
        <v/>
      </c>
      <c r="DQ189" s="400" t="str">
        <f ca="1">+IF(OFFSET('Hygiene Data'!$D$13,0,10*ROW('Hygiene Data'!D183))="","",OFFSET('Hygiene Data'!$D$13,0,10*ROW('Hygiene Data'!D183)))</f>
        <v/>
      </c>
      <c r="DR189" s="400" t="str">
        <f ca="1">+IF(OFFSET('Hygiene Data'!$E$11,0,10*ROW('Hygiene Data'!E183))="","",OFFSET('Hygiene Data'!$E$11,0,10*ROW('Hygiene Data'!E183)))</f>
        <v/>
      </c>
      <c r="DS189" s="400" t="str">
        <f ca="1">+IF(OFFSET('Hygiene Data'!$E$12,0,10*ROW('Hygiene Data'!E183))="","",OFFSET('Hygiene Data'!$E$12,0,10*ROW('Hygiene Data'!E183)))</f>
        <v/>
      </c>
      <c r="DT189" s="400" t="str">
        <f ca="1">+IF(OFFSET('Hygiene Data'!$E$13,0,10*ROW('Hygiene Data'!E183))="","",OFFSET('Hygiene Data'!$E$13,0,10*ROW('Hygiene Data'!E183)))</f>
        <v/>
      </c>
      <c r="DU189" s="400" t="str">
        <f ca="1">+IF(OFFSET('Hygiene Data'!$F$11,0,10*ROW('Hygiene Data'!F183))="","",OFFSET('Hygiene Data'!$F$11,0,10*ROW('Hygiene Data'!F183)))</f>
        <v/>
      </c>
      <c r="DV189" s="400" t="str">
        <f ca="1">+IF(OFFSET('Hygiene Data'!$F$12,0,10*ROW('Hygiene Data'!F183))="","",OFFSET('Hygiene Data'!$F$12,0,10*ROW('Hygiene Data'!F183)))</f>
        <v/>
      </c>
      <c r="DW189" s="400" t="str">
        <f ca="1">+IF(OFFSET('Hygiene Data'!$F$13,0,10*ROW('Hygiene Data'!F183))="","",OFFSET('Hygiene Data'!$F$13,0,10*ROW('Hygiene Data'!F183)))</f>
        <v/>
      </c>
      <c r="DX189" s="400" t="str">
        <f ca="1">+IF(OFFSET('Hygiene Data'!$G$11,0,10*ROW('Hygiene Data'!G183))="","",OFFSET('Hygiene Data'!$G$11,0,10*ROW('Hygiene Data'!G183)))</f>
        <v/>
      </c>
      <c r="DY189" s="400" t="str">
        <f ca="1">+IF(OFFSET('Hygiene Data'!$G$12,0,10*ROW('Hygiene Data'!G183))="","",OFFSET('Hygiene Data'!$G$12,0,10*ROW('Hygiene Data'!G183)))</f>
        <v/>
      </c>
      <c r="DZ189" s="400" t="str">
        <f ca="1">+IF(OFFSET('Hygiene Data'!$G$13,0,10*ROW('Hygiene Data'!G183))="","",OFFSET('Hygiene Data'!$G$13,0,10*ROW('Hygiene Data'!G183)))</f>
        <v/>
      </c>
      <c r="EA189" s="400" t="str">
        <f ca="1">+IF(OFFSET('Hygiene Data'!$H$11,0,10*ROW('Hygiene Data'!H183))="","",OFFSET('Hygiene Data'!$H$11,0,10*ROW('Hygiene Data'!H183)))</f>
        <v/>
      </c>
      <c r="EB189" s="400" t="str">
        <f ca="1">+IF(OFFSET('Hygiene Data'!$H$12,0,10*ROW('Hygiene Data'!H183))="","",OFFSET('Hygiene Data'!$H$12,0,10*ROW('Hygiene Data'!H183)))</f>
        <v/>
      </c>
      <c r="EC189" s="400" t="str">
        <f ca="1">+IF(OFFSET('Hygiene Data'!$H$13,0,10*ROW('Hygiene Data'!H183))="","",OFFSET('Hygiene Data'!$H$13,0,10*ROW('Hygiene Data'!H183)))</f>
        <v/>
      </c>
      <c r="ED189" s="400" t="str">
        <f ca="1">+IF(OFFSET('Hygiene Data'!$I$11,0,10*ROW('Hygiene Data'!I183))="","",OFFSET('Hygiene Data'!$I$11,0,10*ROW('Hygiene Data'!I183)))</f>
        <v/>
      </c>
      <c r="EE189" s="400" t="str">
        <f ca="1">+IF(OFFSET('Hygiene Data'!$I$12,0,10*ROW('Hygiene Data'!I183))="","",OFFSET('Hygiene Data'!$I$12,0,10*ROW('Hygiene Data'!I183)))</f>
        <v/>
      </c>
      <c r="EF189" s="400" t="str">
        <f ca="1">+IF(OFFSET('Hygiene Data'!$I$13,0,10*ROW('Hygiene Data'!I183))="","",OFFSET('Hygiene Data'!$I$13,0,10*ROW('Hygiene Data'!I183)))</f>
        <v/>
      </c>
    </row>
    <row r="190" spans="1:136" x14ac:dyDescent="0.25">
      <c r="A190" s="509" t="str">
        <f ca="1">+IF(OFFSET('Water Data'!$B$2,0,10*ROW('Water Data'!E184))="","",OFFSET('Water Data'!$B$2,0,10*ROW('Water Data'!E184)))</f>
        <v/>
      </c>
      <c r="B190" s="50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36" t="str">
        <f t="shared" ca="1" si="2"/>
        <v/>
      </c>
      <c r="D190" s="53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3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3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3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3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3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3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3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3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3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3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3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3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3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3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3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3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3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3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3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3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3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3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3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3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3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3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3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3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3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3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3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3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3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3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3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3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3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3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3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3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3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3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3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3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3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3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3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3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1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3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3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3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3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3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3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3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3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3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3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3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3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3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3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3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3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400" t="str">
        <f ca="1">+IF(OFFSET('Water Data'!$D$27,0,10*ROW('Water Data'!D184))="","",OFFSET('Water Data'!$D$27,0,10*ROW('Water Data'!D184)))</f>
        <v/>
      </c>
      <c r="BT190" s="400" t="str">
        <f ca="1">+IF(OFFSET('Water Data'!$D$28,0,10*ROW('Water Data'!D184))="","",OFFSET('Water Data'!$D$28,0,10*ROW('Water Data'!D184)))</f>
        <v/>
      </c>
      <c r="BU190" s="400" t="str">
        <f ca="1">+IF(OFFSET('Water Data'!$D$29,0,10*ROW('Water Data'!D184))="","",OFFSET('Water Data'!$D$29,0,10*ROW('Water Data'!D184)))</f>
        <v/>
      </c>
      <c r="BV190" s="400" t="str">
        <f ca="1">+IF(OFFSET('Water Data'!$E$27,0,10*ROW('Water Data'!E184))="","",OFFSET('Water Data'!$E$27,0,10*ROW('Water Data'!E184)))</f>
        <v/>
      </c>
      <c r="BW190" s="400" t="str">
        <f ca="1">+IF(OFFSET('Water Data'!$E$28,0,10*ROW('Water Data'!E184))="","",OFFSET('Water Data'!$E$28,0,10*ROW('Water Data'!E184)))</f>
        <v/>
      </c>
      <c r="BX190" s="400" t="str">
        <f ca="1">+IF(OFFSET('Water Data'!$E$29,0,10*ROW('Water Data'!E184))="","",OFFSET('Water Data'!$E$29,0,10*ROW('Water Data'!E184)))</f>
        <v/>
      </c>
      <c r="BY190" s="400" t="str">
        <f ca="1">+IF(OFFSET('Water Data'!$F$27,0,10*ROW('Water Data'!F184))="","",OFFSET('Water Data'!$F$27,0,10*ROW('Water Data'!F184)))</f>
        <v/>
      </c>
      <c r="BZ190" s="400" t="str">
        <f ca="1">+IF(OFFSET('Water Data'!$F$28,0,10*ROW('Water Data'!F184))="","",OFFSET('Water Data'!$F$28,0,10*ROW('Water Data'!F184)))</f>
        <v/>
      </c>
      <c r="CA190" s="400" t="str">
        <f ca="1">+IF(OFFSET('Water Data'!$F$29,0,10*ROW('Water Data'!F184))="","",OFFSET('Water Data'!$F$29,0,10*ROW('Water Data'!F184)))</f>
        <v/>
      </c>
      <c r="CB190" s="400" t="str">
        <f ca="1">+IF(OFFSET('Water Data'!$G$27,0,10*ROW('Water Data'!G184))="","",OFFSET('Water Data'!$G$27,0,10*ROW('Water Data'!G184)))</f>
        <v/>
      </c>
      <c r="CC190" s="400" t="str">
        <f ca="1">+IF(OFFSET('Water Data'!$G$28,0,10*ROW('Water Data'!G184))="","",OFFSET('Water Data'!$G$28,0,10*ROW('Water Data'!G184)))</f>
        <v/>
      </c>
      <c r="CD190" s="400" t="str">
        <f ca="1">+IF(OFFSET('Water Data'!$G$29,0,10*ROW('Water Data'!G184))="","",OFFSET('Water Data'!$G$29,0,10*ROW('Water Data'!G184)))</f>
        <v/>
      </c>
      <c r="CE190" s="400" t="str">
        <f ca="1">+IF(OFFSET('Water Data'!$H$27,0,10*ROW('Water Data'!H184))="","",OFFSET('Water Data'!$H$27,0,10*ROW('Water Data'!H184)))</f>
        <v/>
      </c>
      <c r="CF190" s="400" t="str">
        <f ca="1">+IF(OFFSET('Water Data'!$H$28,0,10*ROW('Water Data'!H184))="","",OFFSET('Water Data'!$H$28,0,10*ROW('Water Data'!H184)))</f>
        <v/>
      </c>
      <c r="CG190" s="400" t="str">
        <f ca="1">+IF(OFFSET('Water Data'!$H$29,0,10*ROW('Water Data'!H184))="","",OFFSET('Water Data'!$H$29,0,10*ROW('Water Data'!H184)))</f>
        <v/>
      </c>
      <c r="CH190" s="400" t="str">
        <f ca="1">+IF(OFFSET('Water Data'!$I$27,0,10*ROW('Water Data'!I184))="","",OFFSET('Water Data'!$I$27,0,10*ROW('Water Data'!I184)))</f>
        <v/>
      </c>
      <c r="CI190" s="400" t="str">
        <f ca="1">+IF(OFFSET('Water Data'!$I$28,0,10*ROW('Water Data'!I184))="","",OFFSET('Water Data'!$I$28,0,10*ROW('Water Data'!I184)))</f>
        <v/>
      </c>
      <c r="CJ190" s="400" t="str">
        <f ca="1">+IF(OFFSET('Water Data'!$I$29,0,10*ROW('Water Data'!I184))="","",OFFSET('Water Data'!$I$29,0,10*ROW('Water Data'!I184)))</f>
        <v/>
      </c>
      <c r="CK190" s="400" t="str">
        <f ca="1">+IF(OFFSET('Sanitation Data'!$D$28,0,10*ROW('Sanitation Data'!D184))="","",OFFSET('Sanitation Data'!$D$28,0,10*ROW('Sanitation Data'!D184)))</f>
        <v/>
      </c>
      <c r="CL190" s="400" t="str">
        <f ca="1">+IF(OFFSET('Sanitation Data'!$D$29,0,10*ROW('Sanitation Data'!D184))="","",OFFSET('Sanitation Data'!$D$29,0,10*ROW('Sanitation Data'!D184)))</f>
        <v/>
      </c>
      <c r="CM190" s="400" t="str">
        <f ca="1">+IF(OFFSET('Sanitation Data'!$D$30,0,10*ROW('Sanitation Data'!D184))="","",OFFSET('Sanitation Data'!$D$30,0,10*ROW('Sanitation Data'!D184)))</f>
        <v/>
      </c>
      <c r="CN190" s="400" t="str">
        <f ca="1">+IF(OFFSET('Sanitation Data'!$D$31,0,10*ROW('Sanitation Data'!D184))="","",OFFSET('Sanitation Data'!$D$31,0,10*ROW('Sanitation Data'!D184)))</f>
        <v/>
      </c>
      <c r="CO190" s="400" t="str">
        <f ca="1">+IF(OFFSET('Sanitation Data'!$D$32,0,10*ROW('Sanitation Data'!D184))="","",OFFSET('Sanitation Data'!$D$32,0,10*ROW('Sanitation Data'!D184)))</f>
        <v/>
      </c>
      <c r="CP190" s="400" t="str">
        <f ca="1">+IF(OFFSET('Sanitation Data'!$E$28,0,10*ROW('Sanitation Data'!E184))="","",OFFSET('Sanitation Data'!$E$28,0,10*ROW('Sanitation Data'!E184)))</f>
        <v/>
      </c>
      <c r="CQ190" s="400" t="str">
        <f ca="1">+IF(OFFSET('Sanitation Data'!$E$29,0,10*ROW('Sanitation Data'!E184))="","",OFFSET('Sanitation Data'!$E$29,0,10*ROW('Sanitation Data'!E184)))</f>
        <v/>
      </c>
      <c r="CR190" s="400" t="str">
        <f ca="1">+IF(OFFSET('Sanitation Data'!$E$30,0,10*ROW('Sanitation Data'!E184))="","",OFFSET('Sanitation Data'!$E$30,0,10*ROW('Sanitation Data'!E184)))</f>
        <v/>
      </c>
      <c r="CS190" s="400" t="str">
        <f ca="1">+IF(OFFSET('Sanitation Data'!$E$31,0,10*ROW('Sanitation Data'!E184))="","",OFFSET('Sanitation Data'!$E$31,0,10*ROW('Sanitation Data'!E184)))</f>
        <v/>
      </c>
      <c r="CT190" s="400" t="str">
        <f ca="1">+IF(OFFSET('Sanitation Data'!$E$32,0,10*ROW('Sanitation Data'!E184))="","",OFFSET('Sanitation Data'!$E$32,0,10*ROW('Sanitation Data'!E184)))</f>
        <v/>
      </c>
      <c r="CU190" s="400" t="str">
        <f ca="1">+IF(OFFSET('Sanitation Data'!$F$28,0,10*ROW('Sanitation Data'!F184))="","",OFFSET('Sanitation Data'!$F$28,0,10*ROW('Sanitation Data'!F184)))</f>
        <v/>
      </c>
      <c r="CV190" s="400" t="str">
        <f ca="1">+IF(OFFSET('Sanitation Data'!$F$29,0,10*ROW('Sanitation Data'!F184))="","",OFFSET('Sanitation Data'!$F$29,0,10*ROW('Sanitation Data'!F184)))</f>
        <v/>
      </c>
      <c r="CW190" s="400" t="str">
        <f ca="1">+IF(OFFSET('Sanitation Data'!$F$30,0,10*ROW('Sanitation Data'!F184))="","",OFFSET('Sanitation Data'!$F$30,0,10*ROW('Sanitation Data'!F184)))</f>
        <v/>
      </c>
      <c r="CX190" s="400" t="str">
        <f ca="1">+IF(OFFSET('Sanitation Data'!$F$31,0,10*ROW('Sanitation Data'!F184))="","",OFFSET('Sanitation Data'!$F$31,0,10*ROW('Sanitation Data'!F184)))</f>
        <v/>
      </c>
      <c r="CY190" s="400" t="str">
        <f ca="1">+IF(OFFSET('Sanitation Data'!$F$32,0,10*ROW('Sanitation Data'!F184))="","",OFFSET('Sanitation Data'!$F$32,0,10*ROW('Sanitation Data'!F184)))</f>
        <v/>
      </c>
      <c r="CZ190" s="400" t="str">
        <f ca="1">+IF(OFFSET('Sanitation Data'!$G$28,0,10*ROW('Sanitation Data'!G184))="","",OFFSET('Sanitation Data'!$G$28,0,10*ROW('Sanitation Data'!G184)))</f>
        <v/>
      </c>
      <c r="DA190" s="400" t="str">
        <f ca="1">+IF(OFFSET('Sanitation Data'!$G$29,0,10*ROW('Sanitation Data'!G184))="","",OFFSET('Sanitation Data'!$G$29,0,10*ROW('Sanitation Data'!G184)))</f>
        <v/>
      </c>
      <c r="DB190" s="400" t="str">
        <f ca="1">+IF(OFFSET('Sanitation Data'!$G$30,0,10*ROW('Sanitation Data'!G184))="","",OFFSET('Sanitation Data'!$G$30,0,10*ROW('Sanitation Data'!G184)))</f>
        <v/>
      </c>
      <c r="DC190" s="400" t="str">
        <f ca="1">+IF(OFFSET('Sanitation Data'!$G$31,0,10*ROW('Sanitation Data'!G184))="","",OFFSET('Sanitation Data'!$G$31,0,10*ROW('Sanitation Data'!G184)))</f>
        <v/>
      </c>
      <c r="DD190" s="400" t="str">
        <f ca="1">+IF(OFFSET('Sanitation Data'!$G$32,0,10*ROW('Sanitation Data'!G184))="","",OFFSET('Sanitation Data'!$G$32,0,10*ROW('Sanitation Data'!G184)))</f>
        <v/>
      </c>
      <c r="DE190" s="400" t="str">
        <f ca="1">+IF(OFFSET('Sanitation Data'!$H$28,0,10*ROW('Sanitation Data'!H184))="","",OFFSET('Sanitation Data'!$H$28,0,10*ROW('Sanitation Data'!H184)))</f>
        <v/>
      </c>
      <c r="DF190" s="400" t="str">
        <f ca="1">+IF(OFFSET('Sanitation Data'!$H$29,0,10*ROW('Sanitation Data'!H184))="","",OFFSET('Sanitation Data'!$H$29,0,10*ROW('Sanitation Data'!H184)))</f>
        <v/>
      </c>
      <c r="DG190" s="400" t="str">
        <f ca="1">+IF(OFFSET('Sanitation Data'!$H$30,0,10*ROW('Sanitation Data'!H184))="","",OFFSET('Sanitation Data'!$H$30,0,10*ROW('Sanitation Data'!H184)))</f>
        <v/>
      </c>
      <c r="DH190" s="400" t="str">
        <f ca="1">+IF(OFFSET('Sanitation Data'!$H$31,0,10*ROW('Sanitation Data'!H184))="","",OFFSET('Sanitation Data'!$H$31,0,10*ROW('Sanitation Data'!H184)))</f>
        <v/>
      </c>
      <c r="DI190" s="400" t="str">
        <f ca="1">+IF(OFFSET('Sanitation Data'!$H$32,0,10*ROW('Sanitation Data'!H184))="","",OFFSET('Sanitation Data'!$H$32,0,10*ROW('Sanitation Data'!H184)))</f>
        <v/>
      </c>
      <c r="DJ190" s="400" t="str">
        <f ca="1">+IF(OFFSET('Sanitation Data'!$I$28,0,10*ROW('Sanitation Data'!I184))="","",OFFSET('Sanitation Data'!$I$28,0,10*ROW('Sanitation Data'!I184)))</f>
        <v/>
      </c>
      <c r="DK190" s="400" t="str">
        <f ca="1">+IF(OFFSET('Sanitation Data'!$I$29,0,10*ROW('Sanitation Data'!I184))="","",OFFSET('Sanitation Data'!$I$29,0,10*ROW('Sanitation Data'!I184)))</f>
        <v/>
      </c>
      <c r="DL190" s="400" t="str">
        <f ca="1">+IF(OFFSET('Sanitation Data'!$I$30,0,10*ROW('Sanitation Data'!I184))="","",OFFSET('Sanitation Data'!$I$30,0,10*ROW('Sanitation Data'!I184)))</f>
        <v/>
      </c>
      <c r="DM190" s="400" t="str">
        <f ca="1">+IF(OFFSET('Sanitation Data'!$I$31,0,10*ROW('Sanitation Data'!I184))="","",OFFSET('Sanitation Data'!$I$31,0,10*ROW('Sanitation Data'!I184)))</f>
        <v/>
      </c>
      <c r="DN190" s="400" t="str">
        <f ca="1">+IF(OFFSET('Sanitation Data'!$I$32,0,10*ROW('Sanitation Data'!I184))="","",OFFSET('Sanitation Data'!$I$32,0,10*ROW('Sanitation Data'!I184)))</f>
        <v/>
      </c>
      <c r="DO190" s="400" t="str">
        <f ca="1">+IF(OFFSET('Hygiene Data'!$D$11,0,10*ROW('Hygiene Data'!D184))="","",OFFSET('Hygiene Data'!$D$11,0,10*ROW('Hygiene Data'!D184)))</f>
        <v/>
      </c>
      <c r="DP190" s="400" t="str">
        <f ca="1">+IF(OFFSET('Hygiene Data'!$D$12,0,10*ROW('Hygiene Data'!D184))="","",OFFSET('Hygiene Data'!$D$12,0,10*ROW('Hygiene Data'!D184)))</f>
        <v/>
      </c>
      <c r="DQ190" s="400" t="str">
        <f ca="1">+IF(OFFSET('Hygiene Data'!$D$13,0,10*ROW('Hygiene Data'!D184))="","",OFFSET('Hygiene Data'!$D$13,0,10*ROW('Hygiene Data'!D184)))</f>
        <v/>
      </c>
      <c r="DR190" s="400" t="str">
        <f ca="1">+IF(OFFSET('Hygiene Data'!$E$11,0,10*ROW('Hygiene Data'!E184))="","",OFFSET('Hygiene Data'!$E$11,0,10*ROW('Hygiene Data'!E184)))</f>
        <v/>
      </c>
      <c r="DS190" s="400" t="str">
        <f ca="1">+IF(OFFSET('Hygiene Data'!$E$12,0,10*ROW('Hygiene Data'!E184))="","",OFFSET('Hygiene Data'!$E$12,0,10*ROW('Hygiene Data'!E184)))</f>
        <v/>
      </c>
      <c r="DT190" s="400" t="str">
        <f ca="1">+IF(OFFSET('Hygiene Data'!$E$13,0,10*ROW('Hygiene Data'!E184))="","",OFFSET('Hygiene Data'!$E$13,0,10*ROW('Hygiene Data'!E184)))</f>
        <v/>
      </c>
      <c r="DU190" s="400" t="str">
        <f ca="1">+IF(OFFSET('Hygiene Data'!$F$11,0,10*ROW('Hygiene Data'!F184))="","",OFFSET('Hygiene Data'!$F$11,0,10*ROW('Hygiene Data'!F184)))</f>
        <v/>
      </c>
      <c r="DV190" s="400" t="str">
        <f ca="1">+IF(OFFSET('Hygiene Data'!$F$12,0,10*ROW('Hygiene Data'!F184))="","",OFFSET('Hygiene Data'!$F$12,0,10*ROW('Hygiene Data'!F184)))</f>
        <v/>
      </c>
      <c r="DW190" s="400" t="str">
        <f ca="1">+IF(OFFSET('Hygiene Data'!$F$13,0,10*ROW('Hygiene Data'!F184))="","",OFFSET('Hygiene Data'!$F$13,0,10*ROW('Hygiene Data'!F184)))</f>
        <v/>
      </c>
      <c r="DX190" s="400" t="str">
        <f ca="1">+IF(OFFSET('Hygiene Data'!$G$11,0,10*ROW('Hygiene Data'!G184))="","",OFFSET('Hygiene Data'!$G$11,0,10*ROW('Hygiene Data'!G184)))</f>
        <v/>
      </c>
      <c r="DY190" s="400" t="str">
        <f ca="1">+IF(OFFSET('Hygiene Data'!$G$12,0,10*ROW('Hygiene Data'!G184))="","",OFFSET('Hygiene Data'!$G$12,0,10*ROW('Hygiene Data'!G184)))</f>
        <v/>
      </c>
      <c r="DZ190" s="400" t="str">
        <f ca="1">+IF(OFFSET('Hygiene Data'!$G$13,0,10*ROW('Hygiene Data'!G184))="","",OFFSET('Hygiene Data'!$G$13,0,10*ROW('Hygiene Data'!G184)))</f>
        <v/>
      </c>
      <c r="EA190" s="400" t="str">
        <f ca="1">+IF(OFFSET('Hygiene Data'!$H$11,0,10*ROW('Hygiene Data'!H184))="","",OFFSET('Hygiene Data'!$H$11,0,10*ROW('Hygiene Data'!H184)))</f>
        <v/>
      </c>
      <c r="EB190" s="400" t="str">
        <f ca="1">+IF(OFFSET('Hygiene Data'!$H$12,0,10*ROW('Hygiene Data'!H184))="","",OFFSET('Hygiene Data'!$H$12,0,10*ROW('Hygiene Data'!H184)))</f>
        <v/>
      </c>
      <c r="EC190" s="400" t="str">
        <f ca="1">+IF(OFFSET('Hygiene Data'!$H$13,0,10*ROW('Hygiene Data'!H184))="","",OFFSET('Hygiene Data'!$H$13,0,10*ROW('Hygiene Data'!H184)))</f>
        <v/>
      </c>
      <c r="ED190" s="400" t="str">
        <f ca="1">+IF(OFFSET('Hygiene Data'!$I$11,0,10*ROW('Hygiene Data'!I184))="","",OFFSET('Hygiene Data'!$I$11,0,10*ROW('Hygiene Data'!I184)))</f>
        <v/>
      </c>
      <c r="EE190" s="400" t="str">
        <f ca="1">+IF(OFFSET('Hygiene Data'!$I$12,0,10*ROW('Hygiene Data'!I184))="","",OFFSET('Hygiene Data'!$I$12,0,10*ROW('Hygiene Data'!I184)))</f>
        <v/>
      </c>
      <c r="EF190" s="400" t="str">
        <f ca="1">+IF(OFFSET('Hygiene Data'!$I$13,0,10*ROW('Hygiene Data'!I184))="","",OFFSET('Hygiene Data'!$I$13,0,10*ROW('Hygiene Data'!I184)))</f>
        <v/>
      </c>
    </row>
    <row r="191" spans="1:136" x14ac:dyDescent="0.25">
      <c r="A191" s="509" t="str">
        <f ca="1">+IF(OFFSET('Water Data'!$B$2,0,10*ROW('Water Data'!E185))="","",OFFSET('Water Data'!$B$2,0,10*ROW('Water Data'!E185)))</f>
        <v/>
      </c>
      <c r="B191" s="50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36" t="str">
        <f t="shared" ca="1" si="2"/>
        <v/>
      </c>
      <c r="D191" s="53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3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3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3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3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3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3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3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3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3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3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3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3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3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3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3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3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3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3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3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3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3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3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3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3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3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3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3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3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3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3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3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3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3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3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3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3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3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3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3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3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3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3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3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3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3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3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3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3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1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3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3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3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3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3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3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3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3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3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3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3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3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3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3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3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3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400" t="str">
        <f ca="1">+IF(OFFSET('Water Data'!$D$27,0,10*ROW('Water Data'!D185))="","",OFFSET('Water Data'!$D$27,0,10*ROW('Water Data'!D185)))</f>
        <v/>
      </c>
      <c r="BT191" s="400" t="str">
        <f ca="1">+IF(OFFSET('Water Data'!$D$28,0,10*ROW('Water Data'!D185))="","",OFFSET('Water Data'!$D$28,0,10*ROW('Water Data'!D185)))</f>
        <v/>
      </c>
      <c r="BU191" s="400" t="str">
        <f ca="1">+IF(OFFSET('Water Data'!$D$29,0,10*ROW('Water Data'!D185))="","",OFFSET('Water Data'!$D$29,0,10*ROW('Water Data'!D185)))</f>
        <v/>
      </c>
      <c r="BV191" s="400" t="str">
        <f ca="1">+IF(OFFSET('Water Data'!$E$27,0,10*ROW('Water Data'!E185))="","",OFFSET('Water Data'!$E$27,0,10*ROW('Water Data'!E185)))</f>
        <v/>
      </c>
      <c r="BW191" s="400" t="str">
        <f ca="1">+IF(OFFSET('Water Data'!$E$28,0,10*ROW('Water Data'!E185))="","",OFFSET('Water Data'!$E$28,0,10*ROW('Water Data'!E185)))</f>
        <v/>
      </c>
      <c r="BX191" s="400" t="str">
        <f ca="1">+IF(OFFSET('Water Data'!$E$29,0,10*ROW('Water Data'!E185))="","",OFFSET('Water Data'!$E$29,0,10*ROW('Water Data'!E185)))</f>
        <v/>
      </c>
      <c r="BY191" s="400" t="str">
        <f ca="1">+IF(OFFSET('Water Data'!$F$27,0,10*ROW('Water Data'!F185))="","",OFFSET('Water Data'!$F$27,0,10*ROW('Water Data'!F185)))</f>
        <v/>
      </c>
      <c r="BZ191" s="400" t="str">
        <f ca="1">+IF(OFFSET('Water Data'!$F$28,0,10*ROW('Water Data'!F185))="","",OFFSET('Water Data'!$F$28,0,10*ROW('Water Data'!F185)))</f>
        <v/>
      </c>
      <c r="CA191" s="400" t="str">
        <f ca="1">+IF(OFFSET('Water Data'!$F$29,0,10*ROW('Water Data'!F185))="","",OFFSET('Water Data'!$F$29,0,10*ROW('Water Data'!F185)))</f>
        <v/>
      </c>
      <c r="CB191" s="400" t="str">
        <f ca="1">+IF(OFFSET('Water Data'!$G$27,0,10*ROW('Water Data'!G185))="","",OFFSET('Water Data'!$G$27,0,10*ROW('Water Data'!G185)))</f>
        <v/>
      </c>
      <c r="CC191" s="400" t="str">
        <f ca="1">+IF(OFFSET('Water Data'!$G$28,0,10*ROW('Water Data'!G185))="","",OFFSET('Water Data'!$G$28,0,10*ROW('Water Data'!G185)))</f>
        <v/>
      </c>
      <c r="CD191" s="400" t="str">
        <f ca="1">+IF(OFFSET('Water Data'!$G$29,0,10*ROW('Water Data'!G185))="","",OFFSET('Water Data'!$G$29,0,10*ROW('Water Data'!G185)))</f>
        <v/>
      </c>
      <c r="CE191" s="400" t="str">
        <f ca="1">+IF(OFFSET('Water Data'!$H$27,0,10*ROW('Water Data'!H185))="","",OFFSET('Water Data'!$H$27,0,10*ROW('Water Data'!H185)))</f>
        <v/>
      </c>
      <c r="CF191" s="400" t="str">
        <f ca="1">+IF(OFFSET('Water Data'!$H$28,0,10*ROW('Water Data'!H185))="","",OFFSET('Water Data'!$H$28,0,10*ROW('Water Data'!H185)))</f>
        <v/>
      </c>
      <c r="CG191" s="400" t="str">
        <f ca="1">+IF(OFFSET('Water Data'!$H$29,0,10*ROW('Water Data'!H185))="","",OFFSET('Water Data'!$H$29,0,10*ROW('Water Data'!H185)))</f>
        <v/>
      </c>
      <c r="CH191" s="400" t="str">
        <f ca="1">+IF(OFFSET('Water Data'!$I$27,0,10*ROW('Water Data'!I185))="","",OFFSET('Water Data'!$I$27,0,10*ROW('Water Data'!I185)))</f>
        <v/>
      </c>
      <c r="CI191" s="400" t="str">
        <f ca="1">+IF(OFFSET('Water Data'!$I$28,0,10*ROW('Water Data'!I185))="","",OFFSET('Water Data'!$I$28,0,10*ROW('Water Data'!I185)))</f>
        <v/>
      </c>
      <c r="CJ191" s="400" t="str">
        <f ca="1">+IF(OFFSET('Water Data'!$I$29,0,10*ROW('Water Data'!I185))="","",OFFSET('Water Data'!$I$29,0,10*ROW('Water Data'!I185)))</f>
        <v/>
      </c>
      <c r="CK191" s="400" t="str">
        <f ca="1">+IF(OFFSET('Sanitation Data'!$D$28,0,10*ROW('Sanitation Data'!D185))="","",OFFSET('Sanitation Data'!$D$28,0,10*ROW('Sanitation Data'!D185)))</f>
        <v/>
      </c>
      <c r="CL191" s="400" t="str">
        <f ca="1">+IF(OFFSET('Sanitation Data'!$D$29,0,10*ROW('Sanitation Data'!D185))="","",OFFSET('Sanitation Data'!$D$29,0,10*ROW('Sanitation Data'!D185)))</f>
        <v/>
      </c>
      <c r="CM191" s="400" t="str">
        <f ca="1">+IF(OFFSET('Sanitation Data'!$D$30,0,10*ROW('Sanitation Data'!D185))="","",OFFSET('Sanitation Data'!$D$30,0,10*ROW('Sanitation Data'!D185)))</f>
        <v/>
      </c>
      <c r="CN191" s="400" t="str">
        <f ca="1">+IF(OFFSET('Sanitation Data'!$D$31,0,10*ROW('Sanitation Data'!D185))="","",OFFSET('Sanitation Data'!$D$31,0,10*ROW('Sanitation Data'!D185)))</f>
        <v/>
      </c>
      <c r="CO191" s="400" t="str">
        <f ca="1">+IF(OFFSET('Sanitation Data'!$D$32,0,10*ROW('Sanitation Data'!D185))="","",OFFSET('Sanitation Data'!$D$32,0,10*ROW('Sanitation Data'!D185)))</f>
        <v/>
      </c>
      <c r="CP191" s="400" t="str">
        <f ca="1">+IF(OFFSET('Sanitation Data'!$E$28,0,10*ROW('Sanitation Data'!E185))="","",OFFSET('Sanitation Data'!$E$28,0,10*ROW('Sanitation Data'!E185)))</f>
        <v/>
      </c>
      <c r="CQ191" s="400" t="str">
        <f ca="1">+IF(OFFSET('Sanitation Data'!$E$29,0,10*ROW('Sanitation Data'!E185))="","",OFFSET('Sanitation Data'!$E$29,0,10*ROW('Sanitation Data'!E185)))</f>
        <v/>
      </c>
      <c r="CR191" s="400" t="str">
        <f ca="1">+IF(OFFSET('Sanitation Data'!$E$30,0,10*ROW('Sanitation Data'!E185))="","",OFFSET('Sanitation Data'!$E$30,0,10*ROW('Sanitation Data'!E185)))</f>
        <v/>
      </c>
      <c r="CS191" s="400" t="str">
        <f ca="1">+IF(OFFSET('Sanitation Data'!$E$31,0,10*ROW('Sanitation Data'!E185))="","",OFFSET('Sanitation Data'!$E$31,0,10*ROW('Sanitation Data'!E185)))</f>
        <v/>
      </c>
      <c r="CT191" s="400" t="str">
        <f ca="1">+IF(OFFSET('Sanitation Data'!$E$32,0,10*ROW('Sanitation Data'!E185))="","",OFFSET('Sanitation Data'!$E$32,0,10*ROW('Sanitation Data'!E185)))</f>
        <v/>
      </c>
      <c r="CU191" s="400" t="str">
        <f ca="1">+IF(OFFSET('Sanitation Data'!$F$28,0,10*ROW('Sanitation Data'!F185))="","",OFFSET('Sanitation Data'!$F$28,0,10*ROW('Sanitation Data'!F185)))</f>
        <v/>
      </c>
      <c r="CV191" s="400" t="str">
        <f ca="1">+IF(OFFSET('Sanitation Data'!$F$29,0,10*ROW('Sanitation Data'!F185))="","",OFFSET('Sanitation Data'!$F$29,0,10*ROW('Sanitation Data'!F185)))</f>
        <v/>
      </c>
      <c r="CW191" s="400" t="str">
        <f ca="1">+IF(OFFSET('Sanitation Data'!$F$30,0,10*ROW('Sanitation Data'!F185))="","",OFFSET('Sanitation Data'!$F$30,0,10*ROW('Sanitation Data'!F185)))</f>
        <v/>
      </c>
      <c r="CX191" s="400" t="str">
        <f ca="1">+IF(OFFSET('Sanitation Data'!$F$31,0,10*ROW('Sanitation Data'!F185))="","",OFFSET('Sanitation Data'!$F$31,0,10*ROW('Sanitation Data'!F185)))</f>
        <v/>
      </c>
      <c r="CY191" s="400" t="str">
        <f ca="1">+IF(OFFSET('Sanitation Data'!$F$32,0,10*ROW('Sanitation Data'!F185))="","",OFFSET('Sanitation Data'!$F$32,0,10*ROW('Sanitation Data'!F185)))</f>
        <v/>
      </c>
      <c r="CZ191" s="400" t="str">
        <f ca="1">+IF(OFFSET('Sanitation Data'!$G$28,0,10*ROW('Sanitation Data'!G185))="","",OFFSET('Sanitation Data'!$G$28,0,10*ROW('Sanitation Data'!G185)))</f>
        <v/>
      </c>
      <c r="DA191" s="400" t="str">
        <f ca="1">+IF(OFFSET('Sanitation Data'!$G$29,0,10*ROW('Sanitation Data'!G185))="","",OFFSET('Sanitation Data'!$G$29,0,10*ROW('Sanitation Data'!G185)))</f>
        <v/>
      </c>
      <c r="DB191" s="400" t="str">
        <f ca="1">+IF(OFFSET('Sanitation Data'!$G$30,0,10*ROW('Sanitation Data'!G185))="","",OFFSET('Sanitation Data'!$G$30,0,10*ROW('Sanitation Data'!G185)))</f>
        <v/>
      </c>
      <c r="DC191" s="400" t="str">
        <f ca="1">+IF(OFFSET('Sanitation Data'!$G$31,0,10*ROW('Sanitation Data'!G185))="","",OFFSET('Sanitation Data'!$G$31,0,10*ROW('Sanitation Data'!G185)))</f>
        <v/>
      </c>
      <c r="DD191" s="400" t="str">
        <f ca="1">+IF(OFFSET('Sanitation Data'!$G$32,0,10*ROW('Sanitation Data'!G185))="","",OFFSET('Sanitation Data'!$G$32,0,10*ROW('Sanitation Data'!G185)))</f>
        <v/>
      </c>
      <c r="DE191" s="400" t="str">
        <f ca="1">+IF(OFFSET('Sanitation Data'!$H$28,0,10*ROW('Sanitation Data'!H185))="","",OFFSET('Sanitation Data'!$H$28,0,10*ROW('Sanitation Data'!H185)))</f>
        <v/>
      </c>
      <c r="DF191" s="400" t="str">
        <f ca="1">+IF(OFFSET('Sanitation Data'!$H$29,0,10*ROW('Sanitation Data'!H185))="","",OFFSET('Sanitation Data'!$H$29,0,10*ROW('Sanitation Data'!H185)))</f>
        <v/>
      </c>
      <c r="DG191" s="400" t="str">
        <f ca="1">+IF(OFFSET('Sanitation Data'!$H$30,0,10*ROW('Sanitation Data'!H185))="","",OFFSET('Sanitation Data'!$H$30,0,10*ROW('Sanitation Data'!H185)))</f>
        <v/>
      </c>
      <c r="DH191" s="400" t="str">
        <f ca="1">+IF(OFFSET('Sanitation Data'!$H$31,0,10*ROW('Sanitation Data'!H185))="","",OFFSET('Sanitation Data'!$H$31,0,10*ROW('Sanitation Data'!H185)))</f>
        <v/>
      </c>
      <c r="DI191" s="400" t="str">
        <f ca="1">+IF(OFFSET('Sanitation Data'!$H$32,0,10*ROW('Sanitation Data'!H185))="","",OFFSET('Sanitation Data'!$H$32,0,10*ROW('Sanitation Data'!H185)))</f>
        <v/>
      </c>
      <c r="DJ191" s="400" t="str">
        <f ca="1">+IF(OFFSET('Sanitation Data'!$I$28,0,10*ROW('Sanitation Data'!I185))="","",OFFSET('Sanitation Data'!$I$28,0,10*ROW('Sanitation Data'!I185)))</f>
        <v/>
      </c>
      <c r="DK191" s="400" t="str">
        <f ca="1">+IF(OFFSET('Sanitation Data'!$I$29,0,10*ROW('Sanitation Data'!I185))="","",OFFSET('Sanitation Data'!$I$29,0,10*ROW('Sanitation Data'!I185)))</f>
        <v/>
      </c>
      <c r="DL191" s="400" t="str">
        <f ca="1">+IF(OFFSET('Sanitation Data'!$I$30,0,10*ROW('Sanitation Data'!I185))="","",OFFSET('Sanitation Data'!$I$30,0,10*ROW('Sanitation Data'!I185)))</f>
        <v/>
      </c>
      <c r="DM191" s="400" t="str">
        <f ca="1">+IF(OFFSET('Sanitation Data'!$I$31,0,10*ROW('Sanitation Data'!I185))="","",OFFSET('Sanitation Data'!$I$31,0,10*ROW('Sanitation Data'!I185)))</f>
        <v/>
      </c>
      <c r="DN191" s="400" t="str">
        <f ca="1">+IF(OFFSET('Sanitation Data'!$I$32,0,10*ROW('Sanitation Data'!I185))="","",OFFSET('Sanitation Data'!$I$32,0,10*ROW('Sanitation Data'!I185)))</f>
        <v/>
      </c>
      <c r="DO191" s="400" t="str">
        <f ca="1">+IF(OFFSET('Hygiene Data'!$D$11,0,10*ROW('Hygiene Data'!D185))="","",OFFSET('Hygiene Data'!$D$11,0,10*ROW('Hygiene Data'!D185)))</f>
        <v/>
      </c>
      <c r="DP191" s="400" t="str">
        <f ca="1">+IF(OFFSET('Hygiene Data'!$D$12,0,10*ROW('Hygiene Data'!D185))="","",OFFSET('Hygiene Data'!$D$12,0,10*ROW('Hygiene Data'!D185)))</f>
        <v/>
      </c>
      <c r="DQ191" s="400" t="str">
        <f ca="1">+IF(OFFSET('Hygiene Data'!$D$13,0,10*ROW('Hygiene Data'!D185))="","",OFFSET('Hygiene Data'!$D$13,0,10*ROW('Hygiene Data'!D185)))</f>
        <v/>
      </c>
      <c r="DR191" s="400" t="str">
        <f ca="1">+IF(OFFSET('Hygiene Data'!$E$11,0,10*ROW('Hygiene Data'!E185))="","",OFFSET('Hygiene Data'!$E$11,0,10*ROW('Hygiene Data'!E185)))</f>
        <v/>
      </c>
      <c r="DS191" s="400" t="str">
        <f ca="1">+IF(OFFSET('Hygiene Data'!$E$12,0,10*ROW('Hygiene Data'!E185))="","",OFFSET('Hygiene Data'!$E$12,0,10*ROW('Hygiene Data'!E185)))</f>
        <v/>
      </c>
      <c r="DT191" s="400" t="str">
        <f ca="1">+IF(OFFSET('Hygiene Data'!$E$13,0,10*ROW('Hygiene Data'!E185))="","",OFFSET('Hygiene Data'!$E$13,0,10*ROW('Hygiene Data'!E185)))</f>
        <v/>
      </c>
      <c r="DU191" s="400" t="str">
        <f ca="1">+IF(OFFSET('Hygiene Data'!$F$11,0,10*ROW('Hygiene Data'!F185))="","",OFFSET('Hygiene Data'!$F$11,0,10*ROW('Hygiene Data'!F185)))</f>
        <v/>
      </c>
      <c r="DV191" s="400" t="str">
        <f ca="1">+IF(OFFSET('Hygiene Data'!$F$12,0,10*ROW('Hygiene Data'!F185))="","",OFFSET('Hygiene Data'!$F$12,0,10*ROW('Hygiene Data'!F185)))</f>
        <v/>
      </c>
      <c r="DW191" s="400" t="str">
        <f ca="1">+IF(OFFSET('Hygiene Data'!$F$13,0,10*ROW('Hygiene Data'!F185))="","",OFFSET('Hygiene Data'!$F$13,0,10*ROW('Hygiene Data'!F185)))</f>
        <v/>
      </c>
      <c r="DX191" s="400" t="str">
        <f ca="1">+IF(OFFSET('Hygiene Data'!$G$11,0,10*ROW('Hygiene Data'!G185))="","",OFFSET('Hygiene Data'!$G$11,0,10*ROW('Hygiene Data'!G185)))</f>
        <v/>
      </c>
      <c r="DY191" s="400" t="str">
        <f ca="1">+IF(OFFSET('Hygiene Data'!$G$12,0,10*ROW('Hygiene Data'!G185))="","",OFFSET('Hygiene Data'!$G$12,0,10*ROW('Hygiene Data'!G185)))</f>
        <v/>
      </c>
      <c r="DZ191" s="400" t="str">
        <f ca="1">+IF(OFFSET('Hygiene Data'!$G$13,0,10*ROW('Hygiene Data'!G185))="","",OFFSET('Hygiene Data'!$G$13,0,10*ROW('Hygiene Data'!G185)))</f>
        <v/>
      </c>
      <c r="EA191" s="400" t="str">
        <f ca="1">+IF(OFFSET('Hygiene Data'!$H$11,0,10*ROW('Hygiene Data'!H185))="","",OFFSET('Hygiene Data'!$H$11,0,10*ROW('Hygiene Data'!H185)))</f>
        <v/>
      </c>
      <c r="EB191" s="400" t="str">
        <f ca="1">+IF(OFFSET('Hygiene Data'!$H$12,0,10*ROW('Hygiene Data'!H185))="","",OFFSET('Hygiene Data'!$H$12,0,10*ROW('Hygiene Data'!H185)))</f>
        <v/>
      </c>
      <c r="EC191" s="400" t="str">
        <f ca="1">+IF(OFFSET('Hygiene Data'!$H$13,0,10*ROW('Hygiene Data'!H185))="","",OFFSET('Hygiene Data'!$H$13,0,10*ROW('Hygiene Data'!H185)))</f>
        <v/>
      </c>
      <c r="ED191" s="400" t="str">
        <f ca="1">+IF(OFFSET('Hygiene Data'!$I$11,0,10*ROW('Hygiene Data'!I185))="","",OFFSET('Hygiene Data'!$I$11,0,10*ROW('Hygiene Data'!I185)))</f>
        <v/>
      </c>
      <c r="EE191" s="400" t="str">
        <f ca="1">+IF(OFFSET('Hygiene Data'!$I$12,0,10*ROW('Hygiene Data'!I185))="","",OFFSET('Hygiene Data'!$I$12,0,10*ROW('Hygiene Data'!I185)))</f>
        <v/>
      </c>
      <c r="EF191" s="400" t="str">
        <f ca="1">+IF(OFFSET('Hygiene Data'!$I$13,0,10*ROW('Hygiene Data'!I185))="","",OFFSET('Hygiene Data'!$I$13,0,10*ROW('Hygiene Data'!I185)))</f>
        <v/>
      </c>
    </row>
    <row r="192" spans="1:136" x14ac:dyDescent="0.25">
      <c r="A192" s="509" t="str">
        <f ca="1">+IF(OFFSET('Water Data'!$B$2,0,10*ROW('Water Data'!E186))="","",OFFSET('Water Data'!$B$2,0,10*ROW('Water Data'!E186)))</f>
        <v/>
      </c>
      <c r="B192" s="50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36" t="str">
        <f t="shared" ca="1" si="2"/>
        <v/>
      </c>
      <c r="D192" s="53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3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3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3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3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3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3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3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3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3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3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3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3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3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3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3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3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3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3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3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3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3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3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3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3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3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3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3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3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3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3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3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3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3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3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3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3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3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3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3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3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3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3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3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3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3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3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3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3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1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3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3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3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3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3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3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3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3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3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3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3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3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3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3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3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3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400" t="str">
        <f ca="1">+IF(OFFSET('Water Data'!$D$27,0,10*ROW('Water Data'!D186))="","",OFFSET('Water Data'!$D$27,0,10*ROW('Water Data'!D186)))</f>
        <v/>
      </c>
      <c r="BT192" s="400" t="str">
        <f ca="1">+IF(OFFSET('Water Data'!$D$28,0,10*ROW('Water Data'!D186))="","",OFFSET('Water Data'!$D$28,0,10*ROW('Water Data'!D186)))</f>
        <v/>
      </c>
      <c r="BU192" s="400" t="str">
        <f ca="1">+IF(OFFSET('Water Data'!$D$29,0,10*ROW('Water Data'!D186))="","",OFFSET('Water Data'!$D$29,0,10*ROW('Water Data'!D186)))</f>
        <v/>
      </c>
      <c r="BV192" s="400" t="str">
        <f ca="1">+IF(OFFSET('Water Data'!$E$27,0,10*ROW('Water Data'!E186))="","",OFFSET('Water Data'!$E$27,0,10*ROW('Water Data'!E186)))</f>
        <v/>
      </c>
      <c r="BW192" s="400" t="str">
        <f ca="1">+IF(OFFSET('Water Data'!$E$28,0,10*ROW('Water Data'!E186))="","",OFFSET('Water Data'!$E$28,0,10*ROW('Water Data'!E186)))</f>
        <v/>
      </c>
      <c r="BX192" s="400" t="str">
        <f ca="1">+IF(OFFSET('Water Data'!$E$29,0,10*ROW('Water Data'!E186))="","",OFFSET('Water Data'!$E$29,0,10*ROW('Water Data'!E186)))</f>
        <v/>
      </c>
      <c r="BY192" s="400" t="str">
        <f ca="1">+IF(OFFSET('Water Data'!$F$27,0,10*ROW('Water Data'!F186))="","",OFFSET('Water Data'!$F$27,0,10*ROW('Water Data'!F186)))</f>
        <v/>
      </c>
      <c r="BZ192" s="400" t="str">
        <f ca="1">+IF(OFFSET('Water Data'!$F$28,0,10*ROW('Water Data'!F186))="","",OFFSET('Water Data'!$F$28,0,10*ROW('Water Data'!F186)))</f>
        <v/>
      </c>
      <c r="CA192" s="400" t="str">
        <f ca="1">+IF(OFFSET('Water Data'!$F$29,0,10*ROW('Water Data'!F186))="","",OFFSET('Water Data'!$F$29,0,10*ROW('Water Data'!F186)))</f>
        <v/>
      </c>
      <c r="CB192" s="400" t="str">
        <f ca="1">+IF(OFFSET('Water Data'!$G$27,0,10*ROW('Water Data'!G186))="","",OFFSET('Water Data'!$G$27,0,10*ROW('Water Data'!G186)))</f>
        <v/>
      </c>
      <c r="CC192" s="400" t="str">
        <f ca="1">+IF(OFFSET('Water Data'!$G$28,0,10*ROW('Water Data'!G186))="","",OFFSET('Water Data'!$G$28,0,10*ROW('Water Data'!G186)))</f>
        <v/>
      </c>
      <c r="CD192" s="400" t="str">
        <f ca="1">+IF(OFFSET('Water Data'!$G$29,0,10*ROW('Water Data'!G186))="","",OFFSET('Water Data'!$G$29,0,10*ROW('Water Data'!G186)))</f>
        <v/>
      </c>
      <c r="CE192" s="400" t="str">
        <f ca="1">+IF(OFFSET('Water Data'!$H$27,0,10*ROW('Water Data'!H186))="","",OFFSET('Water Data'!$H$27,0,10*ROW('Water Data'!H186)))</f>
        <v/>
      </c>
      <c r="CF192" s="400" t="str">
        <f ca="1">+IF(OFFSET('Water Data'!$H$28,0,10*ROW('Water Data'!H186))="","",OFFSET('Water Data'!$H$28,0,10*ROW('Water Data'!H186)))</f>
        <v/>
      </c>
      <c r="CG192" s="400" t="str">
        <f ca="1">+IF(OFFSET('Water Data'!$H$29,0,10*ROW('Water Data'!H186))="","",OFFSET('Water Data'!$H$29,0,10*ROW('Water Data'!H186)))</f>
        <v/>
      </c>
      <c r="CH192" s="400" t="str">
        <f ca="1">+IF(OFFSET('Water Data'!$I$27,0,10*ROW('Water Data'!I186))="","",OFFSET('Water Data'!$I$27,0,10*ROW('Water Data'!I186)))</f>
        <v/>
      </c>
      <c r="CI192" s="400" t="str">
        <f ca="1">+IF(OFFSET('Water Data'!$I$28,0,10*ROW('Water Data'!I186))="","",OFFSET('Water Data'!$I$28,0,10*ROW('Water Data'!I186)))</f>
        <v/>
      </c>
      <c r="CJ192" s="400" t="str">
        <f ca="1">+IF(OFFSET('Water Data'!$I$29,0,10*ROW('Water Data'!I186))="","",OFFSET('Water Data'!$I$29,0,10*ROW('Water Data'!I186)))</f>
        <v/>
      </c>
      <c r="CK192" s="400" t="str">
        <f ca="1">+IF(OFFSET('Sanitation Data'!$D$28,0,10*ROW('Sanitation Data'!D186))="","",OFFSET('Sanitation Data'!$D$28,0,10*ROW('Sanitation Data'!D186)))</f>
        <v/>
      </c>
      <c r="CL192" s="400" t="str">
        <f ca="1">+IF(OFFSET('Sanitation Data'!$D$29,0,10*ROW('Sanitation Data'!D186))="","",OFFSET('Sanitation Data'!$D$29,0,10*ROW('Sanitation Data'!D186)))</f>
        <v/>
      </c>
      <c r="CM192" s="400" t="str">
        <f ca="1">+IF(OFFSET('Sanitation Data'!$D$30,0,10*ROW('Sanitation Data'!D186))="","",OFFSET('Sanitation Data'!$D$30,0,10*ROW('Sanitation Data'!D186)))</f>
        <v/>
      </c>
      <c r="CN192" s="400" t="str">
        <f ca="1">+IF(OFFSET('Sanitation Data'!$D$31,0,10*ROW('Sanitation Data'!D186))="","",OFFSET('Sanitation Data'!$D$31,0,10*ROW('Sanitation Data'!D186)))</f>
        <v/>
      </c>
      <c r="CO192" s="400" t="str">
        <f ca="1">+IF(OFFSET('Sanitation Data'!$D$32,0,10*ROW('Sanitation Data'!D186))="","",OFFSET('Sanitation Data'!$D$32,0,10*ROW('Sanitation Data'!D186)))</f>
        <v/>
      </c>
      <c r="CP192" s="400" t="str">
        <f ca="1">+IF(OFFSET('Sanitation Data'!$E$28,0,10*ROW('Sanitation Data'!E186))="","",OFFSET('Sanitation Data'!$E$28,0,10*ROW('Sanitation Data'!E186)))</f>
        <v/>
      </c>
      <c r="CQ192" s="400" t="str">
        <f ca="1">+IF(OFFSET('Sanitation Data'!$E$29,0,10*ROW('Sanitation Data'!E186))="","",OFFSET('Sanitation Data'!$E$29,0,10*ROW('Sanitation Data'!E186)))</f>
        <v/>
      </c>
      <c r="CR192" s="400" t="str">
        <f ca="1">+IF(OFFSET('Sanitation Data'!$E$30,0,10*ROW('Sanitation Data'!E186))="","",OFFSET('Sanitation Data'!$E$30,0,10*ROW('Sanitation Data'!E186)))</f>
        <v/>
      </c>
      <c r="CS192" s="400" t="str">
        <f ca="1">+IF(OFFSET('Sanitation Data'!$E$31,0,10*ROW('Sanitation Data'!E186))="","",OFFSET('Sanitation Data'!$E$31,0,10*ROW('Sanitation Data'!E186)))</f>
        <v/>
      </c>
      <c r="CT192" s="400" t="str">
        <f ca="1">+IF(OFFSET('Sanitation Data'!$E$32,0,10*ROW('Sanitation Data'!E186))="","",OFFSET('Sanitation Data'!$E$32,0,10*ROW('Sanitation Data'!E186)))</f>
        <v/>
      </c>
      <c r="CU192" s="400" t="str">
        <f ca="1">+IF(OFFSET('Sanitation Data'!$F$28,0,10*ROW('Sanitation Data'!F186))="","",OFFSET('Sanitation Data'!$F$28,0,10*ROW('Sanitation Data'!F186)))</f>
        <v/>
      </c>
      <c r="CV192" s="400" t="str">
        <f ca="1">+IF(OFFSET('Sanitation Data'!$F$29,0,10*ROW('Sanitation Data'!F186))="","",OFFSET('Sanitation Data'!$F$29,0,10*ROW('Sanitation Data'!F186)))</f>
        <v/>
      </c>
      <c r="CW192" s="400" t="str">
        <f ca="1">+IF(OFFSET('Sanitation Data'!$F$30,0,10*ROW('Sanitation Data'!F186))="","",OFFSET('Sanitation Data'!$F$30,0,10*ROW('Sanitation Data'!F186)))</f>
        <v/>
      </c>
      <c r="CX192" s="400" t="str">
        <f ca="1">+IF(OFFSET('Sanitation Data'!$F$31,0,10*ROW('Sanitation Data'!F186))="","",OFFSET('Sanitation Data'!$F$31,0,10*ROW('Sanitation Data'!F186)))</f>
        <v/>
      </c>
      <c r="CY192" s="400" t="str">
        <f ca="1">+IF(OFFSET('Sanitation Data'!$F$32,0,10*ROW('Sanitation Data'!F186))="","",OFFSET('Sanitation Data'!$F$32,0,10*ROW('Sanitation Data'!F186)))</f>
        <v/>
      </c>
      <c r="CZ192" s="400" t="str">
        <f ca="1">+IF(OFFSET('Sanitation Data'!$G$28,0,10*ROW('Sanitation Data'!G186))="","",OFFSET('Sanitation Data'!$G$28,0,10*ROW('Sanitation Data'!G186)))</f>
        <v/>
      </c>
      <c r="DA192" s="400" t="str">
        <f ca="1">+IF(OFFSET('Sanitation Data'!$G$29,0,10*ROW('Sanitation Data'!G186))="","",OFFSET('Sanitation Data'!$G$29,0,10*ROW('Sanitation Data'!G186)))</f>
        <v/>
      </c>
      <c r="DB192" s="400" t="str">
        <f ca="1">+IF(OFFSET('Sanitation Data'!$G$30,0,10*ROW('Sanitation Data'!G186))="","",OFFSET('Sanitation Data'!$G$30,0,10*ROW('Sanitation Data'!G186)))</f>
        <v/>
      </c>
      <c r="DC192" s="400" t="str">
        <f ca="1">+IF(OFFSET('Sanitation Data'!$G$31,0,10*ROW('Sanitation Data'!G186))="","",OFFSET('Sanitation Data'!$G$31,0,10*ROW('Sanitation Data'!G186)))</f>
        <v/>
      </c>
      <c r="DD192" s="400" t="str">
        <f ca="1">+IF(OFFSET('Sanitation Data'!$G$32,0,10*ROW('Sanitation Data'!G186))="","",OFFSET('Sanitation Data'!$G$32,0,10*ROW('Sanitation Data'!G186)))</f>
        <v/>
      </c>
      <c r="DE192" s="400" t="str">
        <f ca="1">+IF(OFFSET('Sanitation Data'!$H$28,0,10*ROW('Sanitation Data'!H186))="","",OFFSET('Sanitation Data'!$H$28,0,10*ROW('Sanitation Data'!H186)))</f>
        <v/>
      </c>
      <c r="DF192" s="400" t="str">
        <f ca="1">+IF(OFFSET('Sanitation Data'!$H$29,0,10*ROW('Sanitation Data'!H186))="","",OFFSET('Sanitation Data'!$H$29,0,10*ROW('Sanitation Data'!H186)))</f>
        <v/>
      </c>
      <c r="DG192" s="400" t="str">
        <f ca="1">+IF(OFFSET('Sanitation Data'!$H$30,0,10*ROW('Sanitation Data'!H186))="","",OFFSET('Sanitation Data'!$H$30,0,10*ROW('Sanitation Data'!H186)))</f>
        <v/>
      </c>
      <c r="DH192" s="400" t="str">
        <f ca="1">+IF(OFFSET('Sanitation Data'!$H$31,0,10*ROW('Sanitation Data'!H186))="","",OFFSET('Sanitation Data'!$H$31,0,10*ROW('Sanitation Data'!H186)))</f>
        <v/>
      </c>
      <c r="DI192" s="400" t="str">
        <f ca="1">+IF(OFFSET('Sanitation Data'!$H$32,0,10*ROW('Sanitation Data'!H186))="","",OFFSET('Sanitation Data'!$H$32,0,10*ROW('Sanitation Data'!H186)))</f>
        <v/>
      </c>
      <c r="DJ192" s="400" t="str">
        <f ca="1">+IF(OFFSET('Sanitation Data'!$I$28,0,10*ROW('Sanitation Data'!I186))="","",OFFSET('Sanitation Data'!$I$28,0,10*ROW('Sanitation Data'!I186)))</f>
        <v/>
      </c>
      <c r="DK192" s="400" t="str">
        <f ca="1">+IF(OFFSET('Sanitation Data'!$I$29,0,10*ROW('Sanitation Data'!I186))="","",OFFSET('Sanitation Data'!$I$29,0,10*ROW('Sanitation Data'!I186)))</f>
        <v/>
      </c>
      <c r="DL192" s="400" t="str">
        <f ca="1">+IF(OFFSET('Sanitation Data'!$I$30,0,10*ROW('Sanitation Data'!I186))="","",OFFSET('Sanitation Data'!$I$30,0,10*ROW('Sanitation Data'!I186)))</f>
        <v/>
      </c>
      <c r="DM192" s="400" t="str">
        <f ca="1">+IF(OFFSET('Sanitation Data'!$I$31,0,10*ROW('Sanitation Data'!I186))="","",OFFSET('Sanitation Data'!$I$31,0,10*ROW('Sanitation Data'!I186)))</f>
        <v/>
      </c>
      <c r="DN192" s="400" t="str">
        <f ca="1">+IF(OFFSET('Sanitation Data'!$I$32,0,10*ROW('Sanitation Data'!I186))="","",OFFSET('Sanitation Data'!$I$32,0,10*ROW('Sanitation Data'!I186)))</f>
        <v/>
      </c>
      <c r="DO192" s="400" t="str">
        <f ca="1">+IF(OFFSET('Hygiene Data'!$D$11,0,10*ROW('Hygiene Data'!D186))="","",OFFSET('Hygiene Data'!$D$11,0,10*ROW('Hygiene Data'!D186)))</f>
        <v/>
      </c>
      <c r="DP192" s="400" t="str">
        <f ca="1">+IF(OFFSET('Hygiene Data'!$D$12,0,10*ROW('Hygiene Data'!D186))="","",OFFSET('Hygiene Data'!$D$12,0,10*ROW('Hygiene Data'!D186)))</f>
        <v/>
      </c>
      <c r="DQ192" s="400" t="str">
        <f ca="1">+IF(OFFSET('Hygiene Data'!$D$13,0,10*ROW('Hygiene Data'!D186))="","",OFFSET('Hygiene Data'!$D$13,0,10*ROW('Hygiene Data'!D186)))</f>
        <v/>
      </c>
      <c r="DR192" s="400" t="str">
        <f ca="1">+IF(OFFSET('Hygiene Data'!$E$11,0,10*ROW('Hygiene Data'!E186))="","",OFFSET('Hygiene Data'!$E$11,0,10*ROW('Hygiene Data'!E186)))</f>
        <v/>
      </c>
      <c r="DS192" s="400" t="str">
        <f ca="1">+IF(OFFSET('Hygiene Data'!$E$12,0,10*ROW('Hygiene Data'!E186))="","",OFFSET('Hygiene Data'!$E$12,0,10*ROW('Hygiene Data'!E186)))</f>
        <v/>
      </c>
      <c r="DT192" s="400" t="str">
        <f ca="1">+IF(OFFSET('Hygiene Data'!$E$13,0,10*ROW('Hygiene Data'!E186))="","",OFFSET('Hygiene Data'!$E$13,0,10*ROW('Hygiene Data'!E186)))</f>
        <v/>
      </c>
      <c r="DU192" s="400" t="str">
        <f ca="1">+IF(OFFSET('Hygiene Data'!$F$11,0,10*ROW('Hygiene Data'!F186))="","",OFFSET('Hygiene Data'!$F$11,0,10*ROW('Hygiene Data'!F186)))</f>
        <v/>
      </c>
      <c r="DV192" s="400" t="str">
        <f ca="1">+IF(OFFSET('Hygiene Data'!$F$12,0,10*ROW('Hygiene Data'!F186))="","",OFFSET('Hygiene Data'!$F$12,0,10*ROW('Hygiene Data'!F186)))</f>
        <v/>
      </c>
      <c r="DW192" s="400" t="str">
        <f ca="1">+IF(OFFSET('Hygiene Data'!$F$13,0,10*ROW('Hygiene Data'!F186))="","",OFFSET('Hygiene Data'!$F$13,0,10*ROW('Hygiene Data'!F186)))</f>
        <v/>
      </c>
      <c r="DX192" s="400" t="str">
        <f ca="1">+IF(OFFSET('Hygiene Data'!$G$11,0,10*ROW('Hygiene Data'!G186))="","",OFFSET('Hygiene Data'!$G$11,0,10*ROW('Hygiene Data'!G186)))</f>
        <v/>
      </c>
      <c r="DY192" s="400" t="str">
        <f ca="1">+IF(OFFSET('Hygiene Data'!$G$12,0,10*ROW('Hygiene Data'!G186))="","",OFFSET('Hygiene Data'!$G$12,0,10*ROW('Hygiene Data'!G186)))</f>
        <v/>
      </c>
      <c r="DZ192" s="400" t="str">
        <f ca="1">+IF(OFFSET('Hygiene Data'!$G$13,0,10*ROW('Hygiene Data'!G186))="","",OFFSET('Hygiene Data'!$G$13,0,10*ROW('Hygiene Data'!G186)))</f>
        <v/>
      </c>
      <c r="EA192" s="400" t="str">
        <f ca="1">+IF(OFFSET('Hygiene Data'!$H$11,0,10*ROW('Hygiene Data'!H186))="","",OFFSET('Hygiene Data'!$H$11,0,10*ROW('Hygiene Data'!H186)))</f>
        <v/>
      </c>
      <c r="EB192" s="400" t="str">
        <f ca="1">+IF(OFFSET('Hygiene Data'!$H$12,0,10*ROW('Hygiene Data'!H186))="","",OFFSET('Hygiene Data'!$H$12,0,10*ROW('Hygiene Data'!H186)))</f>
        <v/>
      </c>
      <c r="EC192" s="400" t="str">
        <f ca="1">+IF(OFFSET('Hygiene Data'!$H$13,0,10*ROW('Hygiene Data'!H186))="","",OFFSET('Hygiene Data'!$H$13,0,10*ROW('Hygiene Data'!H186)))</f>
        <v/>
      </c>
      <c r="ED192" s="400" t="str">
        <f ca="1">+IF(OFFSET('Hygiene Data'!$I$11,0,10*ROW('Hygiene Data'!I186))="","",OFFSET('Hygiene Data'!$I$11,0,10*ROW('Hygiene Data'!I186)))</f>
        <v/>
      </c>
      <c r="EE192" s="400" t="str">
        <f ca="1">+IF(OFFSET('Hygiene Data'!$I$12,0,10*ROW('Hygiene Data'!I186))="","",OFFSET('Hygiene Data'!$I$12,0,10*ROW('Hygiene Data'!I186)))</f>
        <v/>
      </c>
      <c r="EF192" s="400" t="str">
        <f ca="1">+IF(OFFSET('Hygiene Data'!$I$13,0,10*ROW('Hygiene Data'!I186))="","",OFFSET('Hygiene Data'!$I$13,0,10*ROW('Hygiene Data'!I186)))</f>
        <v/>
      </c>
    </row>
    <row r="193" spans="1:136" x14ac:dyDescent="0.25">
      <c r="A193" s="509" t="str">
        <f ca="1">+IF(OFFSET('Water Data'!$B$2,0,10*ROW('Water Data'!E187))="","",OFFSET('Water Data'!$B$2,0,10*ROW('Water Data'!E187)))</f>
        <v/>
      </c>
      <c r="B193" s="50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36" t="str">
        <f t="shared" ca="1" si="2"/>
        <v/>
      </c>
      <c r="D193" s="53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3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3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3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3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3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3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3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3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3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3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3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3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3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3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3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3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3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3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3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3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3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3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3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3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3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3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3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3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3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3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3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3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3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3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3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3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3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3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3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3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3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3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3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3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3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3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3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3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1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3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3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3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3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3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3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3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3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3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3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3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3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3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3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3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3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400" t="str">
        <f ca="1">+IF(OFFSET('Water Data'!$D$27,0,10*ROW('Water Data'!D187))="","",OFFSET('Water Data'!$D$27,0,10*ROW('Water Data'!D187)))</f>
        <v/>
      </c>
      <c r="BT193" s="400" t="str">
        <f ca="1">+IF(OFFSET('Water Data'!$D$28,0,10*ROW('Water Data'!D187))="","",OFFSET('Water Data'!$D$28,0,10*ROW('Water Data'!D187)))</f>
        <v/>
      </c>
      <c r="BU193" s="400" t="str">
        <f ca="1">+IF(OFFSET('Water Data'!$D$29,0,10*ROW('Water Data'!D187))="","",OFFSET('Water Data'!$D$29,0,10*ROW('Water Data'!D187)))</f>
        <v/>
      </c>
      <c r="BV193" s="400" t="str">
        <f ca="1">+IF(OFFSET('Water Data'!$E$27,0,10*ROW('Water Data'!E187))="","",OFFSET('Water Data'!$E$27,0,10*ROW('Water Data'!E187)))</f>
        <v/>
      </c>
      <c r="BW193" s="400" t="str">
        <f ca="1">+IF(OFFSET('Water Data'!$E$28,0,10*ROW('Water Data'!E187))="","",OFFSET('Water Data'!$E$28,0,10*ROW('Water Data'!E187)))</f>
        <v/>
      </c>
      <c r="BX193" s="400" t="str">
        <f ca="1">+IF(OFFSET('Water Data'!$E$29,0,10*ROW('Water Data'!E187))="","",OFFSET('Water Data'!$E$29,0,10*ROW('Water Data'!E187)))</f>
        <v/>
      </c>
      <c r="BY193" s="400" t="str">
        <f ca="1">+IF(OFFSET('Water Data'!$F$27,0,10*ROW('Water Data'!F187))="","",OFFSET('Water Data'!$F$27,0,10*ROW('Water Data'!F187)))</f>
        <v/>
      </c>
      <c r="BZ193" s="400" t="str">
        <f ca="1">+IF(OFFSET('Water Data'!$F$28,0,10*ROW('Water Data'!F187))="","",OFFSET('Water Data'!$F$28,0,10*ROW('Water Data'!F187)))</f>
        <v/>
      </c>
      <c r="CA193" s="400" t="str">
        <f ca="1">+IF(OFFSET('Water Data'!$F$29,0,10*ROW('Water Data'!F187))="","",OFFSET('Water Data'!$F$29,0,10*ROW('Water Data'!F187)))</f>
        <v/>
      </c>
      <c r="CB193" s="400" t="str">
        <f ca="1">+IF(OFFSET('Water Data'!$G$27,0,10*ROW('Water Data'!G187))="","",OFFSET('Water Data'!$G$27,0,10*ROW('Water Data'!G187)))</f>
        <v/>
      </c>
      <c r="CC193" s="400" t="str">
        <f ca="1">+IF(OFFSET('Water Data'!$G$28,0,10*ROW('Water Data'!G187))="","",OFFSET('Water Data'!$G$28,0,10*ROW('Water Data'!G187)))</f>
        <v/>
      </c>
      <c r="CD193" s="400" t="str">
        <f ca="1">+IF(OFFSET('Water Data'!$G$29,0,10*ROW('Water Data'!G187))="","",OFFSET('Water Data'!$G$29,0,10*ROW('Water Data'!G187)))</f>
        <v/>
      </c>
      <c r="CE193" s="400" t="str">
        <f ca="1">+IF(OFFSET('Water Data'!$H$27,0,10*ROW('Water Data'!H187))="","",OFFSET('Water Data'!$H$27,0,10*ROW('Water Data'!H187)))</f>
        <v/>
      </c>
      <c r="CF193" s="400" t="str">
        <f ca="1">+IF(OFFSET('Water Data'!$H$28,0,10*ROW('Water Data'!H187))="","",OFFSET('Water Data'!$H$28,0,10*ROW('Water Data'!H187)))</f>
        <v/>
      </c>
      <c r="CG193" s="400" t="str">
        <f ca="1">+IF(OFFSET('Water Data'!$H$29,0,10*ROW('Water Data'!H187))="","",OFFSET('Water Data'!$H$29,0,10*ROW('Water Data'!H187)))</f>
        <v/>
      </c>
      <c r="CH193" s="400" t="str">
        <f ca="1">+IF(OFFSET('Water Data'!$I$27,0,10*ROW('Water Data'!I187))="","",OFFSET('Water Data'!$I$27,0,10*ROW('Water Data'!I187)))</f>
        <v/>
      </c>
      <c r="CI193" s="400" t="str">
        <f ca="1">+IF(OFFSET('Water Data'!$I$28,0,10*ROW('Water Data'!I187))="","",OFFSET('Water Data'!$I$28,0,10*ROW('Water Data'!I187)))</f>
        <v/>
      </c>
      <c r="CJ193" s="400" t="str">
        <f ca="1">+IF(OFFSET('Water Data'!$I$29,0,10*ROW('Water Data'!I187))="","",OFFSET('Water Data'!$I$29,0,10*ROW('Water Data'!I187)))</f>
        <v/>
      </c>
      <c r="CK193" s="400" t="str">
        <f ca="1">+IF(OFFSET('Sanitation Data'!$D$28,0,10*ROW('Sanitation Data'!D187))="","",OFFSET('Sanitation Data'!$D$28,0,10*ROW('Sanitation Data'!D187)))</f>
        <v/>
      </c>
      <c r="CL193" s="400" t="str">
        <f ca="1">+IF(OFFSET('Sanitation Data'!$D$29,0,10*ROW('Sanitation Data'!D187))="","",OFFSET('Sanitation Data'!$D$29,0,10*ROW('Sanitation Data'!D187)))</f>
        <v/>
      </c>
      <c r="CM193" s="400" t="str">
        <f ca="1">+IF(OFFSET('Sanitation Data'!$D$30,0,10*ROW('Sanitation Data'!D187))="","",OFFSET('Sanitation Data'!$D$30,0,10*ROW('Sanitation Data'!D187)))</f>
        <v/>
      </c>
      <c r="CN193" s="400" t="str">
        <f ca="1">+IF(OFFSET('Sanitation Data'!$D$31,0,10*ROW('Sanitation Data'!D187))="","",OFFSET('Sanitation Data'!$D$31,0,10*ROW('Sanitation Data'!D187)))</f>
        <v/>
      </c>
      <c r="CO193" s="400" t="str">
        <f ca="1">+IF(OFFSET('Sanitation Data'!$D$32,0,10*ROW('Sanitation Data'!D187))="","",OFFSET('Sanitation Data'!$D$32,0,10*ROW('Sanitation Data'!D187)))</f>
        <v/>
      </c>
      <c r="CP193" s="400" t="str">
        <f ca="1">+IF(OFFSET('Sanitation Data'!$E$28,0,10*ROW('Sanitation Data'!E187))="","",OFFSET('Sanitation Data'!$E$28,0,10*ROW('Sanitation Data'!E187)))</f>
        <v/>
      </c>
      <c r="CQ193" s="400" t="str">
        <f ca="1">+IF(OFFSET('Sanitation Data'!$E$29,0,10*ROW('Sanitation Data'!E187))="","",OFFSET('Sanitation Data'!$E$29,0,10*ROW('Sanitation Data'!E187)))</f>
        <v/>
      </c>
      <c r="CR193" s="400" t="str">
        <f ca="1">+IF(OFFSET('Sanitation Data'!$E$30,0,10*ROW('Sanitation Data'!E187))="","",OFFSET('Sanitation Data'!$E$30,0,10*ROW('Sanitation Data'!E187)))</f>
        <v/>
      </c>
      <c r="CS193" s="400" t="str">
        <f ca="1">+IF(OFFSET('Sanitation Data'!$E$31,0,10*ROW('Sanitation Data'!E187))="","",OFFSET('Sanitation Data'!$E$31,0,10*ROW('Sanitation Data'!E187)))</f>
        <v/>
      </c>
      <c r="CT193" s="400" t="str">
        <f ca="1">+IF(OFFSET('Sanitation Data'!$E$32,0,10*ROW('Sanitation Data'!E187))="","",OFFSET('Sanitation Data'!$E$32,0,10*ROW('Sanitation Data'!E187)))</f>
        <v/>
      </c>
      <c r="CU193" s="400" t="str">
        <f ca="1">+IF(OFFSET('Sanitation Data'!$F$28,0,10*ROW('Sanitation Data'!F187))="","",OFFSET('Sanitation Data'!$F$28,0,10*ROW('Sanitation Data'!F187)))</f>
        <v/>
      </c>
      <c r="CV193" s="400" t="str">
        <f ca="1">+IF(OFFSET('Sanitation Data'!$F$29,0,10*ROW('Sanitation Data'!F187))="","",OFFSET('Sanitation Data'!$F$29,0,10*ROW('Sanitation Data'!F187)))</f>
        <v/>
      </c>
      <c r="CW193" s="400" t="str">
        <f ca="1">+IF(OFFSET('Sanitation Data'!$F$30,0,10*ROW('Sanitation Data'!F187))="","",OFFSET('Sanitation Data'!$F$30,0,10*ROW('Sanitation Data'!F187)))</f>
        <v/>
      </c>
      <c r="CX193" s="400" t="str">
        <f ca="1">+IF(OFFSET('Sanitation Data'!$F$31,0,10*ROW('Sanitation Data'!F187))="","",OFFSET('Sanitation Data'!$F$31,0,10*ROW('Sanitation Data'!F187)))</f>
        <v/>
      </c>
      <c r="CY193" s="400" t="str">
        <f ca="1">+IF(OFFSET('Sanitation Data'!$F$32,0,10*ROW('Sanitation Data'!F187))="","",OFFSET('Sanitation Data'!$F$32,0,10*ROW('Sanitation Data'!F187)))</f>
        <v/>
      </c>
      <c r="CZ193" s="400" t="str">
        <f ca="1">+IF(OFFSET('Sanitation Data'!$G$28,0,10*ROW('Sanitation Data'!G187))="","",OFFSET('Sanitation Data'!$G$28,0,10*ROW('Sanitation Data'!G187)))</f>
        <v/>
      </c>
      <c r="DA193" s="400" t="str">
        <f ca="1">+IF(OFFSET('Sanitation Data'!$G$29,0,10*ROW('Sanitation Data'!G187))="","",OFFSET('Sanitation Data'!$G$29,0,10*ROW('Sanitation Data'!G187)))</f>
        <v/>
      </c>
      <c r="DB193" s="400" t="str">
        <f ca="1">+IF(OFFSET('Sanitation Data'!$G$30,0,10*ROW('Sanitation Data'!G187))="","",OFFSET('Sanitation Data'!$G$30,0,10*ROW('Sanitation Data'!G187)))</f>
        <v/>
      </c>
      <c r="DC193" s="400" t="str">
        <f ca="1">+IF(OFFSET('Sanitation Data'!$G$31,0,10*ROW('Sanitation Data'!G187))="","",OFFSET('Sanitation Data'!$G$31,0,10*ROW('Sanitation Data'!G187)))</f>
        <v/>
      </c>
      <c r="DD193" s="400" t="str">
        <f ca="1">+IF(OFFSET('Sanitation Data'!$G$32,0,10*ROW('Sanitation Data'!G187))="","",OFFSET('Sanitation Data'!$G$32,0,10*ROW('Sanitation Data'!G187)))</f>
        <v/>
      </c>
      <c r="DE193" s="400" t="str">
        <f ca="1">+IF(OFFSET('Sanitation Data'!$H$28,0,10*ROW('Sanitation Data'!H187))="","",OFFSET('Sanitation Data'!$H$28,0,10*ROW('Sanitation Data'!H187)))</f>
        <v/>
      </c>
      <c r="DF193" s="400" t="str">
        <f ca="1">+IF(OFFSET('Sanitation Data'!$H$29,0,10*ROW('Sanitation Data'!H187))="","",OFFSET('Sanitation Data'!$H$29,0,10*ROW('Sanitation Data'!H187)))</f>
        <v/>
      </c>
      <c r="DG193" s="400" t="str">
        <f ca="1">+IF(OFFSET('Sanitation Data'!$H$30,0,10*ROW('Sanitation Data'!H187))="","",OFFSET('Sanitation Data'!$H$30,0,10*ROW('Sanitation Data'!H187)))</f>
        <v/>
      </c>
      <c r="DH193" s="400" t="str">
        <f ca="1">+IF(OFFSET('Sanitation Data'!$H$31,0,10*ROW('Sanitation Data'!H187))="","",OFFSET('Sanitation Data'!$H$31,0,10*ROW('Sanitation Data'!H187)))</f>
        <v/>
      </c>
      <c r="DI193" s="400" t="str">
        <f ca="1">+IF(OFFSET('Sanitation Data'!$H$32,0,10*ROW('Sanitation Data'!H187))="","",OFFSET('Sanitation Data'!$H$32,0,10*ROW('Sanitation Data'!H187)))</f>
        <v/>
      </c>
      <c r="DJ193" s="400" t="str">
        <f ca="1">+IF(OFFSET('Sanitation Data'!$I$28,0,10*ROW('Sanitation Data'!I187))="","",OFFSET('Sanitation Data'!$I$28,0,10*ROW('Sanitation Data'!I187)))</f>
        <v/>
      </c>
      <c r="DK193" s="400" t="str">
        <f ca="1">+IF(OFFSET('Sanitation Data'!$I$29,0,10*ROW('Sanitation Data'!I187))="","",OFFSET('Sanitation Data'!$I$29,0,10*ROW('Sanitation Data'!I187)))</f>
        <v/>
      </c>
      <c r="DL193" s="400" t="str">
        <f ca="1">+IF(OFFSET('Sanitation Data'!$I$30,0,10*ROW('Sanitation Data'!I187))="","",OFFSET('Sanitation Data'!$I$30,0,10*ROW('Sanitation Data'!I187)))</f>
        <v/>
      </c>
      <c r="DM193" s="400" t="str">
        <f ca="1">+IF(OFFSET('Sanitation Data'!$I$31,0,10*ROW('Sanitation Data'!I187))="","",OFFSET('Sanitation Data'!$I$31,0,10*ROW('Sanitation Data'!I187)))</f>
        <v/>
      </c>
      <c r="DN193" s="400" t="str">
        <f ca="1">+IF(OFFSET('Sanitation Data'!$I$32,0,10*ROW('Sanitation Data'!I187))="","",OFFSET('Sanitation Data'!$I$32,0,10*ROW('Sanitation Data'!I187)))</f>
        <v/>
      </c>
      <c r="DO193" s="400" t="str">
        <f ca="1">+IF(OFFSET('Hygiene Data'!$D$11,0,10*ROW('Hygiene Data'!D187))="","",OFFSET('Hygiene Data'!$D$11,0,10*ROW('Hygiene Data'!D187)))</f>
        <v/>
      </c>
      <c r="DP193" s="400" t="str">
        <f ca="1">+IF(OFFSET('Hygiene Data'!$D$12,0,10*ROW('Hygiene Data'!D187))="","",OFFSET('Hygiene Data'!$D$12,0,10*ROW('Hygiene Data'!D187)))</f>
        <v/>
      </c>
      <c r="DQ193" s="400" t="str">
        <f ca="1">+IF(OFFSET('Hygiene Data'!$D$13,0,10*ROW('Hygiene Data'!D187))="","",OFFSET('Hygiene Data'!$D$13,0,10*ROW('Hygiene Data'!D187)))</f>
        <v/>
      </c>
      <c r="DR193" s="400" t="str">
        <f ca="1">+IF(OFFSET('Hygiene Data'!$E$11,0,10*ROW('Hygiene Data'!E187))="","",OFFSET('Hygiene Data'!$E$11,0,10*ROW('Hygiene Data'!E187)))</f>
        <v/>
      </c>
      <c r="DS193" s="400" t="str">
        <f ca="1">+IF(OFFSET('Hygiene Data'!$E$12,0,10*ROW('Hygiene Data'!E187))="","",OFFSET('Hygiene Data'!$E$12,0,10*ROW('Hygiene Data'!E187)))</f>
        <v/>
      </c>
      <c r="DT193" s="400" t="str">
        <f ca="1">+IF(OFFSET('Hygiene Data'!$E$13,0,10*ROW('Hygiene Data'!E187))="","",OFFSET('Hygiene Data'!$E$13,0,10*ROW('Hygiene Data'!E187)))</f>
        <v/>
      </c>
      <c r="DU193" s="400" t="str">
        <f ca="1">+IF(OFFSET('Hygiene Data'!$F$11,0,10*ROW('Hygiene Data'!F187))="","",OFFSET('Hygiene Data'!$F$11,0,10*ROW('Hygiene Data'!F187)))</f>
        <v/>
      </c>
      <c r="DV193" s="400" t="str">
        <f ca="1">+IF(OFFSET('Hygiene Data'!$F$12,0,10*ROW('Hygiene Data'!F187))="","",OFFSET('Hygiene Data'!$F$12,0,10*ROW('Hygiene Data'!F187)))</f>
        <v/>
      </c>
      <c r="DW193" s="400" t="str">
        <f ca="1">+IF(OFFSET('Hygiene Data'!$F$13,0,10*ROW('Hygiene Data'!F187))="","",OFFSET('Hygiene Data'!$F$13,0,10*ROW('Hygiene Data'!F187)))</f>
        <v/>
      </c>
      <c r="DX193" s="400" t="str">
        <f ca="1">+IF(OFFSET('Hygiene Data'!$G$11,0,10*ROW('Hygiene Data'!G187))="","",OFFSET('Hygiene Data'!$G$11,0,10*ROW('Hygiene Data'!G187)))</f>
        <v/>
      </c>
      <c r="DY193" s="400" t="str">
        <f ca="1">+IF(OFFSET('Hygiene Data'!$G$12,0,10*ROW('Hygiene Data'!G187))="","",OFFSET('Hygiene Data'!$G$12,0,10*ROW('Hygiene Data'!G187)))</f>
        <v/>
      </c>
      <c r="DZ193" s="400" t="str">
        <f ca="1">+IF(OFFSET('Hygiene Data'!$G$13,0,10*ROW('Hygiene Data'!G187))="","",OFFSET('Hygiene Data'!$G$13,0,10*ROW('Hygiene Data'!G187)))</f>
        <v/>
      </c>
      <c r="EA193" s="400" t="str">
        <f ca="1">+IF(OFFSET('Hygiene Data'!$H$11,0,10*ROW('Hygiene Data'!H187))="","",OFFSET('Hygiene Data'!$H$11,0,10*ROW('Hygiene Data'!H187)))</f>
        <v/>
      </c>
      <c r="EB193" s="400" t="str">
        <f ca="1">+IF(OFFSET('Hygiene Data'!$H$12,0,10*ROW('Hygiene Data'!H187))="","",OFFSET('Hygiene Data'!$H$12,0,10*ROW('Hygiene Data'!H187)))</f>
        <v/>
      </c>
      <c r="EC193" s="400" t="str">
        <f ca="1">+IF(OFFSET('Hygiene Data'!$H$13,0,10*ROW('Hygiene Data'!H187))="","",OFFSET('Hygiene Data'!$H$13,0,10*ROW('Hygiene Data'!H187)))</f>
        <v/>
      </c>
      <c r="ED193" s="400" t="str">
        <f ca="1">+IF(OFFSET('Hygiene Data'!$I$11,0,10*ROW('Hygiene Data'!I187))="","",OFFSET('Hygiene Data'!$I$11,0,10*ROW('Hygiene Data'!I187)))</f>
        <v/>
      </c>
      <c r="EE193" s="400" t="str">
        <f ca="1">+IF(OFFSET('Hygiene Data'!$I$12,0,10*ROW('Hygiene Data'!I187))="","",OFFSET('Hygiene Data'!$I$12,0,10*ROW('Hygiene Data'!I187)))</f>
        <v/>
      </c>
      <c r="EF193" s="400" t="str">
        <f ca="1">+IF(OFFSET('Hygiene Data'!$I$13,0,10*ROW('Hygiene Data'!I187))="","",OFFSET('Hygiene Data'!$I$13,0,10*ROW('Hygiene Data'!I187)))</f>
        <v/>
      </c>
    </row>
    <row r="194" spans="1:136" x14ac:dyDescent="0.25">
      <c r="A194" s="509" t="str">
        <f ca="1">+IF(OFFSET('Water Data'!$B$2,0,10*ROW('Water Data'!E188))="","",OFFSET('Water Data'!$B$2,0,10*ROW('Water Data'!E188)))</f>
        <v/>
      </c>
      <c r="B194" s="50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36" t="str">
        <f t="shared" ca="1" si="2"/>
        <v/>
      </c>
      <c r="D194" s="53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3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3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3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3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3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3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3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3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3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3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3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3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3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3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3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3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3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3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3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3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3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3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3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3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3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3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3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3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3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3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3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3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3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3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3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3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3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3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3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3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3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3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3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3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3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3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3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3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1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3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3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3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3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3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3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3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3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3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3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3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3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3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3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3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3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400" t="str">
        <f ca="1">+IF(OFFSET('Water Data'!$D$27,0,10*ROW('Water Data'!D188))="","",OFFSET('Water Data'!$D$27,0,10*ROW('Water Data'!D188)))</f>
        <v/>
      </c>
      <c r="BT194" s="400" t="str">
        <f ca="1">+IF(OFFSET('Water Data'!$D$28,0,10*ROW('Water Data'!D188))="","",OFFSET('Water Data'!$D$28,0,10*ROW('Water Data'!D188)))</f>
        <v/>
      </c>
      <c r="BU194" s="400" t="str">
        <f ca="1">+IF(OFFSET('Water Data'!$D$29,0,10*ROW('Water Data'!D188))="","",OFFSET('Water Data'!$D$29,0,10*ROW('Water Data'!D188)))</f>
        <v/>
      </c>
      <c r="BV194" s="400" t="str">
        <f ca="1">+IF(OFFSET('Water Data'!$E$27,0,10*ROW('Water Data'!E188))="","",OFFSET('Water Data'!$E$27,0,10*ROW('Water Data'!E188)))</f>
        <v/>
      </c>
      <c r="BW194" s="400" t="str">
        <f ca="1">+IF(OFFSET('Water Data'!$E$28,0,10*ROW('Water Data'!E188))="","",OFFSET('Water Data'!$E$28,0,10*ROW('Water Data'!E188)))</f>
        <v/>
      </c>
      <c r="BX194" s="400" t="str">
        <f ca="1">+IF(OFFSET('Water Data'!$E$29,0,10*ROW('Water Data'!E188))="","",OFFSET('Water Data'!$E$29,0,10*ROW('Water Data'!E188)))</f>
        <v/>
      </c>
      <c r="BY194" s="400" t="str">
        <f ca="1">+IF(OFFSET('Water Data'!$F$27,0,10*ROW('Water Data'!F188))="","",OFFSET('Water Data'!$F$27,0,10*ROW('Water Data'!F188)))</f>
        <v/>
      </c>
      <c r="BZ194" s="400" t="str">
        <f ca="1">+IF(OFFSET('Water Data'!$F$28,0,10*ROW('Water Data'!F188))="","",OFFSET('Water Data'!$F$28,0,10*ROW('Water Data'!F188)))</f>
        <v/>
      </c>
      <c r="CA194" s="400" t="str">
        <f ca="1">+IF(OFFSET('Water Data'!$F$29,0,10*ROW('Water Data'!F188))="","",OFFSET('Water Data'!$F$29,0,10*ROW('Water Data'!F188)))</f>
        <v/>
      </c>
      <c r="CB194" s="400" t="str">
        <f ca="1">+IF(OFFSET('Water Data'!$G$27,0,10*ROW('Water Data'!G188))="","",OFFSET('Water Data'!$G$27,0,10*ROW('Water Data'!G188)))</f>
        <v/>
      </c>
      <c r="CC194" s="400" t="str">
        <f ca="1">+IF(OFFSET('Water Data'!$G$28,0,10*ROW('Water Data'!G188))="","",OFFSET('Water Data'!$G$28,0,10*ROW('Water Data'!G188)))</f>
        <v/>
      </c>
      <c r="CD194" s="400" t="str">
        <f ca="1">+IF(OFFSET('Water Data'!$G$29,0,10*ROW('Water Data'!G188))="","",OFFSET('Water Data'!$G$29,0,10*ROW('Water Data'!G188)))</f>
        <v/>
      </c>
      <c r="CE194" s="400" t="str">
        <f ca="1">+IF(OFFSET('Water Data'!$H$27,0,10*ROW('Water Data'!H188))="","",OFFSET('Water Data'!$H$27,0,10*ROW('Water Data'!H188)))</f>
        <v/>
      </c>
      <c r="CF194" s="400" t="str">
        <f ca="1">+IF(OFFSET('Water Data'!$H$28,0,10*ROW('Water Data'!H188))="","",OFFSET('Water Data'!$H$28,0,10*ROW('Water Data'!H188)))</f>
        <v/>
      </c>
      <c r="CG194" s="400" t="str">
        <f ca="1">+IF(OFFSET('Water Data'!$H$29,0,10*ROW('Water Data'!H188))="","",OFFSET('Water Data'!$H$29,0,10*ROW('Water Data'!H188)))</f>
        <v/>
      </c>
      <c r="CH194" s="400" t="str">
        <f ca="1">+IF(OFFSET('Water Data'!$I$27,0,10*ROW('Water Data'!I188))="","",OFFSET('Water Data'!$I$27,0,10*ROW('Water Data'!I188)))</f>
        <v/>
      </c>
      <c r="CI194" s="400" t="str">
        <f ca="1">+IF(OFFSET('Water Data'!$I$28,0,10*ROW('Water Data'!I188))="","",OFFSET('Water Data'!$I$28,0,10*ROW('Water Data'!I188)))</f>
        <v/>
      </c>
      <c r="CJ194" s="400" t="str">
        <f ca="1">+IF(OFFSET('Water Data'!$I$29,0,10*ROW('Water Data'!I188))="","",OFFSET('Water Data'!$I$29,0,10*ROW('Water Data'!I188)))</f>
        <v/>
      </c>
      <c r="CK194" s="400" t="str">
        <f ca="1">+IF(OFFSET('Sanitation Data'!$D$28,0,10*ROW('Sanitation Data'!D188))="","",OFFSET('Sanitation Data'!$D$28,0,10*ROW('Sanitation Data'!D188)))</f>
        <v/>
      </c>
      <c r="CL194" s="400" t="str">
        <f ca="1">+IF(OFFSET('Sanitation Data'!$D$29,0,10*ROW('Sanitation Data'!D188))="","",OFFSET('Sanitation Data'!$D$29,0,10*ROW('Sanitation Data'!D188)))</f>
        <v/>
      </c>
      <c r="CM194" s="400" t="str">
        <f ca="1">+IF(OFFSET('Sanitation Data'!$D$30,0,10*ROW('Sanitation Data'!D188))="","",OFFSET('Sanitation Data'!$D$30,0,10*ROW('Sanitation Data'!D188)))</f>
        <v/>
      </c>
      <c r="CN194" s="400" t="str">
        <f ca="1">+IF(OFFSET('Sanitation Data'!$D$31,0,10*ROW('Sanitation Data'!D188))="","",OFFSET('Sanitation Data'!$D$31,0,10*ROW('Sanitation Data'!D188)))</f>
        <v/>
      </c>
      <c r="CO194" s="400" t="str">
        <f ca="1">+IF(OFFSET('Sanitation Data'!$D$32,0,10*ROW('Sanitation Data'!D188))="","",OFFSET('Sanitation Data'!$D$32,0,10*ROW('Sanitation Data'!D188)))</f>
        <v/>
      </c>
      <c r="CP194" s="400" t="str">
        <f ca="1">+IF(OFFSET('Sanitation Data'!$E$28,0,10*ROW('Sanitation Data'!E188))="","",OFFSET('Sanitation Data'!$E$28,0,10*ROW('Sanitation Data'!E188)))</f>
        <v/>
      </c>
      <c r="CQ194" s="400" t="str">
        <f ca="1">+IF(OFFSET('Sanitation Data'!$E$29,0,10*ROW('Sanitation Data'!E188))="","",OFFSET('Sanitation Data'!$E$29,0,10*ROW('Sanitation Data'!E188)))</f>
        <v/>
      </c>
      <c r="CR194" s="400" t="str">
        <f ca="1">+IF(OFFSET('Sanitation Data'!$E$30,0,10*ROW('Sanitation Data'!E188))="","",OFFSET('Sanitation Data'!$E$30,0,10*ROW('Sanitation Data'!E188)))</f>
        <v/>
      </c>
      <c r="CS194" s="400" t="str">
        <f ca="1">+IF(OFFSET('Sanitation Data'!$E$31,0,10*ROW('Sanitation Data'!E188))="","",OFFSET('Sanitation Data'!$E$31,0,10*ROW('Sanitation Data'!E188)))</f>
        <v/>
      </c>
      <c r="CT194" s="400" t="str">
        <f ca="1">+IF(OFFSET('Sanitation Data'!$E$32,0,10*ROW('Sanitation Data'!E188))="","",OFFSET('Sanitation Data'!$E$32,0,10*ROW('Sanitation Data'!E188)))</f>
        <v/>
      </c>
      <c r="CU194" s="400" t="str">
        <f ca="1">+IF(OFFSET('Sanitation Data'!$F$28,0,10*ROW('Sanitation Data'!F188))="","",OFFSET('Sanitation Data'!$F$28,0,10*ROW('Sanitation Data'!F188)))</f>
        <v/>
      </c>
      <c r="CV194" s="400" t="str">
        <f ca="1">+IF(OFFSET('Sanitation Data'!$F$29,0,10*ROW('Sanitation Data'!F188))="","",OFFSET('Sanitation Data'!$F$29,0,10*ROW('Sanitation Data'!F188)))</f>
        <v/>
      </c>
      <c r="CW194" s="400" t="str">
        <f ca="1">+IF(OFFSET('Sanitation Data'!$F$30,0,10*ROW('Sanitation Data'!F188))="","",OFFSET('Sanitation Data'!$F$30,0,10*ROW('Sanitation Data'!F188)))</f>
        <v/>
      </c>
      <c r="CX194" s="400" t="str">
        <f ca="1">+IF(OFFSET('Sanitation Data'!$F$31,0,10*ROW('Sanitation Data'!F188))="","",OFFSET('Sanitation Data'!$F$31,0,10*ROW('Sanitation Data'!F188)))</f>
        <v/>
      </c>
      <c r="CY194" s="400" t="str">
        <f ca="1">+IF(OFFSET('Sanitation Data'!$F$32,0,10*ROW('Sanitation Data'!F188))="","",OFFSET('Sanitation Data'!$F$32,0,10*ROW('Sanitation Data'!F188)))</f>
        <v/>
      </c>
      <c r="CZ194" s="400" t="str">
        <f ca="1">+IF(OFFSET('Sanitation Data'!$G$28,0,10*ROW('Sanitation Data'!G188))="","",OFFSET('Sanitation Data'!$G$28,0,10*ROW('Sanitation Data'!G188)))</f>
        <v/>
      </c>
      <c r="DA194" s="400" t="str">
        <f ca="1">+IF(OFFSET('Sanitation Data'!$G$29,0,10*ROW('Sanitation Data'!G188))="","",OFFSET('Sanitation Data'!$G$29,0,10*ROW('Sanitation Data'!G188)))</f>
        <v/>
      </c>
      <c r="DB194" s="400" t="str">
        <f ca="1">+IF(OFFSET('Sanitation Data'!$G$30,0,10*ROW('Sanitation Data'!G188))="","",OFFSET('Sanitation Data'!$G$30,0,10*ROW('Sanitation Data'!G188)))</f>
        <v/>
      </c>
      <c r="DC194" s="400" t="str">
        <f ca="1">+IF(OFFSET('Sanitation Data'!$G$31,0,10*ROW('Sanitation Data'!G188))="","",OFFSET('Sanitation Data'!$G$31,0,10*ROW('Sanitation Data'!G188)))</f>
        <v/>
      </c>
      <c r="DD194" s="400" t="str">
        <f ca="1">+IF(OFFSET('Sanitation Data'!$G$32,0,10*ROW('Sanitation Data'!G188))="","",OFFSET('Sanitation Data'!$G$32,0,10*ROW('Sanitation Data'!G188)))</f>
        <v/>
      </c>
      <c r="DE194" s="400" t="str">
        <f ca="1">+IF(OFFSET('Sanitation Data'!$H$28,0,10*ROW('Sanitation Data'!H188))="","",OFFSET('Sanitation Data'!$H$28,0,10*ROW('Sanitation Data'!H188)))</f>
        <v/>
      </c>
      <c r="DF194" s="400" t="str">
        <f ca="1">+IF(OFFSET('Sanitation Data'!$H$29,0,10*ROW('Sanitation Data'!H188))="","",OFFSET('Sanitation Data'!$H$29,0,10*ROW('Sanitation Data'!H188)))</f>
        <v/>
      </c>
      <c r="DG194" s="400" t="str">
        <f ca="1">+IF(OFFSET('Sanitation Data'!$H$30,0,10*ROW('Sanitation Data'!H188))="","",OFFSET('Sanitation Data'!$H$30,0,10*ROW('Sanitation Data'!H188)))</f>
        <v/>
      </c>
      <c r="DH194" s="400" t="str">
        <f ca="1">+IF(OFFSET('Sanitation Data'!$H$31,0,10*ROW('Sanitation Data'!H188))="","",OFFSET('Sanitation Data'!$H$31,0,10*ROW('Sanitation Data'!H188)))</f>
        <v/>
      </c>
      <c r="DI194" s="400" t="str">
        <f ca="1">+IF(OFFSET('Sanitation Data'!$H$32,0,10*ROW('Sanitation Data'!H188))="","",OFFSET('Sanitation Data'!$H$32,0,10*ROW('Sanitation Data'!H188)))</f>
        <v/>
      </c>
      <c r="DJ194" s="400" t="str">
        <f ca="1">+IF(OFFSET('Sanitation Data'!$I$28,0,10*ROW('Sanitation Data'!I188))="","",OFFSET('Sanitation Data'!$I$28,0,10*ROW('Sanitation Data'!I188)))</f>
        <v/>
      </c>
      <c r="DK194" s="400" t="str">
        <f ca="1">+IF(OFFSET('Sanitation Data'!$I$29,0,10*ROW('Sanitation Data'!I188))="","",OFFSET('Sanitation Data'!$I$29,0,10*ROW('Sanitation Data'!I188)))</f>
        <v/>
      </c>
      <c r="DL194" s="400" t="str">
        <f ca="1">+IF(OFFSET('Sanitation Data'!$I$30,0,10*ROW('Sanitation Data'!I188))="","",OFFSET('Sanitation Data'!$I$30,0,10*ROW('Sanitation Data'!I188)))</f>
        <v/>
      </c>
      <c r="DM194" s="400" t="str">
        <f ca="1">+IF(OFFSET('Sanitation Data'!$I$31,0,10*ROW('Sanitation Data'!I188))="","",OFFSET('Sanitation Data'!$I$31,0,10*ROW('Sanitation Data'!I188)))</f>
        <v/>
      </c>
      <c r="DN194" s="400" t="str">
        <f ca="1">+IF(OFFSET('Sanitation Data'!$I$32,0,10*ROW('Sanitation Data'!I188))="","",OFFSET('Sanitation Data'!$I$32,0,10*ROW('Sanitation Data'!I188)))</f>
        <v/>
      </c>
      <c r="DO194" s="400" t="str">
        <f ca="1">+IF(OFFSET('Hygiene Data'!$D$11,0,10*ROW('Hygiene Data'!D188))="","",OFFSET('Hygiene Data'!$D$11,0,10*ROW('Hygiene Data'!D188)))</f>
        <v/>
      </c>
      <c r="DP194" s="400" t="str">
        <f ca="1">+IF(OFFSET('Hygiene Data'!$D$12,0,10*ROW('Hygiene Data'!D188))="","",OFFSET('Hygiene Data'!$D$12,0,10*ROW('Hygiene Data'!D188)))</f>
        <v/>
      </c>
      <c r="DQ194" s="400" t="str">
        <f ca="1">+IF(OFFSET('Hygiene Data'!$D$13,0,10*ROW('Hygiene Data'!D188))="","",OFFSET('Hygiene Data'!$D$13,0,10*ROW('Hygiene Data'!D188)))</f>
        <v/>
      </c>
      <c r="DR194" s="400" t="str">
        <f ca="1">+IF(OFFSET('Hygiene Data'!$E$11,0,10*ROW('Hygiene Data'!E188))="","",OFFSET('Hygiene Data'!$E$11,0,10*ROW('Hygiene Data'!E188)))</f>
        <v/>
      </c>
      <c r="DS194" s="400" t="str">
        <f ca="1">+IF(OFFSET('Hygiene Data'!$E$12,0,10*ROW('Hygiene Data'!E188))="","",OFFSET('Hygiene Data'!$E$12,0,10*ROW('Hygiene Data'!E188)))</f>
        <v/>
      </c>
      <c r="DT194" s="400" t="str">
        <f ca="1">+IF(OFFSET('Hygiene Data'!$E$13,0,10*ROW('Hygiene Data'!E188))="","",OFFSET('Hygiene Data'!$E$13,0,10*ROW('Hygiene Data'!E188)))</f>
        <v/>
      </c>
      <c r="DU194" s="400" t="str">
        <f ca="1">+IF(OFFSET('Hygiene Data'!$F$11,0,10*ROW('Hygiene Data'!F188))="","",OFFSET('Hygiene Data'!$F$11,0,10*ROW('Hygiene Data'!F188)))</f>
        <v/>
      </c>
      <c r="DV194" s="400" t="str">
        <f ca="1">+IF(OFFSET('Hygiene Data'!$F$12,0,10*ROW('Hygiene Data'!F188))="","",OFFSET('Hygiene Data'!$F$12,0,10*ROW('Hygiene Data'!F188)))</f>
        <v/>
      </c>
      <c r="DW194" s="400" t="str">
        <f ca="1">+IF(OFFSET('Hygiene Data'!$F$13,0,10*ROW('Hygiene Data'!F188))="","",OFFSET('Hygiene Data'!$F$13,0,10*ROW('Hygiene Data'!F188)))</f>
        <v/>
      </c>
      <c r="DX194" s="400" t="str">
        <f ca="1">+IF(OFFSET('Hygiene Data'!$G$11,0,10*ROW('Hygiene Data'!G188))="","",OFFSET('Hygiene Data'!$G$11,0,10*ROW('Hygiene Data'!G188)))</f>
        <v/>
      </c>
      <c r="DY194" s="400" t="str">
        <f ca="1">+IF(OFFSET('Hygiene Data'!$G$12,0,10*ROW('Hygiene Data'!G188))="","",OFFSET('Hygiene Data'!$G$12,0,10*ROW('Hygiene Data'!G188)))</f>
        <v/>
      </c>
      <c r="DZ194" s="400" t="str">
        <f ca="1">+IF(OFFSET('Hygiene Data'!$G$13,0,10*ROW('Hygiene Data'!G188))="","",OFFSET('Hygiene Data'!$G$13,0,10*ROW('Hygiene Data'!G188)))</f>
        <v/>
      </c>
      <c r="EA194" s="400" t="str">
        <f ca="1">+IF(OFFSET('Hygiene Data'!$H$11,0,10*ROW('Hygiene Data'!H188))="","",OFFSET('Hygiene Data'!$H$11,0,10*ROW('Hygiene Data'!H188)))</f>
        <v/>
      </c>
      <c r="EB194" s="400" t="str">
        <f ca="1">+IF(OFFSET('Hygiene Data'!$H$12,0,10*ROW('Hygiene Data'!H188))="","",OFFSET('Hygiene Data'!$H$12,0,10*ROW('Hygiene Data'!H188)))</f>
        <v/>
      </c>
      <c r="EC194" s="400" t="str">
        <f ca="1">+IF(OFFSET('Hygiene Data'!$H$13,0,10*ROW('Hygiene Data'!H188))="","",OFFSET('Hygiene Data'!$H$13,0,10*ROW('Hygiene Data'!H188)))</f>
        <v/>
      </c>
      <c r="ED194" s="400" t="str">
        <f ca="1">+IF(OFFSET('Hygiene Data'!$I$11,0,10*ROW('Hygiene Data'!I188))="","",OFFSET('Hygiene Data'!$I$11,0,10*ROW('Hygiene Data'!I188)))</f>
        <v/>
      </c>
      <c r="EE194" s="400" t="str">
        <f ca="1">+IF(OFFSET('Hygiene Data'!$I$12,0,10*ROW('Hygiene Data'!I188))="","",OFFSET('Hygiene Data'!$I$12,0,10*ROW('Hygiene Data'!I188)))</f>
        <v/>
      </c>
      <c r="EF194" s="400" t="str">
        <f ca="1">+IF(OFFSET('Hygiene Data'!$I$13,0,10*ROW('Hygiene Data'!I188))="","",OFFSET('Hygiene Data'!$I$13,0,10*ROW('Hygiene Data'!I188)))</f>
        <v/>
      </c>
    </row>
    <row r="195" spans="1:136" x14ac:dyDescent="0.25">
      <c r="A195" s="509" t="str">
        <f ca="1">+IF(OFFSET('Water Data'!$B$2,0,10*ROW('Water Data'!E189))="","",OFFSET('Water Data'!$B$2,0,10*ROW('Water Data'!E189)))</f>
        <v/>
      </c>
      <c r="B195" s="50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36" t="str">
        <f t="shared" ca="1" si="2"/>
        <v/>
      </c>
      <c r="D195" s="53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3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3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3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3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3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3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3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3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3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3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3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3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3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3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3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3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3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3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3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3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3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3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3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3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3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3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3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3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3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3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3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3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3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3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3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3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3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3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3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3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3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3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3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3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3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3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3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3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1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3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3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3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3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3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3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3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3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3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3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3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3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3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3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3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3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400" t="str">
        <f ca="1">+IF(OFFSET('Water Data'!$D$27,0,10*ROW('Water Data'!D189))="","",OFFSET('Water Data'!$D$27,0,10*ROW('Water Data'!D189)))</f>
        <v/>
      </c>
      <c r="BT195" s="400" t="str">
        <f ca="1">+IF(OFFSET('Water Data'!$D$28,0,10*ROW('Water Data'!D189))="","",OFFSET('Water Data'!$D$28,0,10*ROW('Water Data'!D189)))</f>
        <v/>
      </c>
      <c r="BU195" s="400" t="str">
        <f ca="1">+IF(OFFSET('Water Data'!$D$29,0,10*ROW('Water Data'!D189))="","",OFFSET('Water Data'!$D$29,0,10*ROW('Water Data'!D189)))</f>
        <v/>
      </c>
      <c r="BV195" s="400" t="str">
        <f ca="1">+IF(OFFSET('Water Data'!$E$27,0,10*ROW('Water Data'!E189))="","",OFFSET('Water Data'!$E$27,0,10*ROW('Water Data'!E189)))</f>
        <v/>
      </c>
      <c r="BW195" s="400" t="str">
        <f ca="1">+IF(OFFSET('Water Data'!$E$28,0,10*ROW('Water Data'!E189))="","",OFFSET('Water Data'!$E$28,0,10*ROW('Water Data'!E189)))</f>
        <v/>
      </c>
      <c r="BX195" s="400" t="str">
        <f ca="1">+IF(OFFSET('Water Data'!$E$29,0,10*ROW('Water Data'!E189))="","",OFFSET('Water Data'!$E$29,0,10*ROW('Water Data'!E189)))</f>
        <v/>
      </c>
      <c r="BY195" s="400" t="str">
        <f ca="1">+IF(OFFSET('Water Data'!$F$27,0,10*ROW('Water Data'!F189))="","",OFFSET('Water Data'!$F$27,0,10*ROW('Water Data'!F189)))</f>
        <v/>
      </c>
      <c r="BZ195" s="400" t="str">
        <f ca="1">+IF(OFFSET('Water Data'!$F$28,0,10*ROW('Water Data'!F189))="","",OFFSET('Water Data'!$F$28,0,10*ROW('Water Data'!F189)))</f>
        <v/>
      </c>
      <c r="CA195" s="400" t="str">
        <f ca="1">+IF(OFFSET('Water Data'!$F$29,0,10*ROW('Water Data'!F189))="","",OFFSET('Water Data'!$F$29,0,10*ROW('Water Data'!F189)))</f>
        <v/>
      </c>
      <c r="CB195" s="400" t="str">
        <f ca="1">+IF(OFFSET('Water Data'!$G$27,0,10*ROW('Water Data'!G189))="","",OFFSET('Water Data'!$G$27,0,10*ROW('Water Data'!G189)))</f>
        <v/>
      </c>
      <c r="CC195" s="400" t="str">
        <f ca="1">+IF(OFFSET('Water Data'!$G$28,0,10*ROW('Water Data'!G189))="","",OFFSET('Water Data'!$G$28,0,10*ROW('Water Data'!G189)))</f>
        <v/>
      </c>
      <c r="CD195" s="400" t="str">
        <f ca="1">+IF(OFFSET('Water Data'!$G$29,0,10*ROW('Water Data'!G189))="","",OFFSET('Water Data'!$G$29,0,10*ROW('Water Data'!G189)))</f>
        <v/>
      </c>
      <c r="CE195" s="400" t="str">
        <f ca="1">+IF(OFFSET('Water Data'!$H$27,0,10*ROW('Water Data'!H189))="","",OFFSET('Water Data'!$H$27,0,10*ROW('Water Data'!H189)))</f>
        <v/>
      </c>
      <c r="CF195" s="400" t="str">
        <f ca="1">+IF(OFFSET('Water Data'!$H$28,0,10*ROW('Water Data'!H189))="","",OFFSET('Water Data'!$H$28,0,10*ROW('Water Data'!H189)))</f>
        <v/>
      </c>
      <c r="CG195" s="400" t="str">
        <f ca="1">+IF(OFFSET('Water Data'!$H$29,0,10*ROW('Water Data'!H189))="","",OFFSET('Water Data'!$H$29,0,10*ROW('Water Data'!H189)))</f>
        <v/>
      </c>
      <c r="CH195" s="400" t="str">
        <f ca="1">+IF(OFFSET('Water Data'!$I$27,0,10*ROW('Water Data'!I189))="","",OFFSET('Water Data'!$I$27,0,10*ROW('Water Data'!I189)))</f>
        <v/>
      </c>
      <c r="CI195" s="400" t="str">
        <f ca="1">+IF(OFFSET('Water Data'!$I$28,0,10*ROW('Water Data'!I189))="","",OFFSET('Water Data'!$I$28,0,10*ROW('Water Data'!I189)))</f>
        <v/>
      </c>
      <c r="CJ195" s="400" t="str">
        <f ca="1">+IF(OFFSET('Water Data'!$I$29,0,10*ROW('Water Data'!I189))="","",OFFSET('Water Data'!$I$29,0,10*ROW('Water Data'!I189)))</f>
        <v/>
      </c>
      <c r="CK195" s="400" t="str">
        <f ca="1">+IF(OFFSET('Sanitation Data'!$D$28,0,10*ROW('Sanitation Data'!D189))="","",OFFSET('Sanitation Data'!$D$28,0,10*ROW('Sanitation Data'!D189)))</f>
        <v/>
      </c>
      <c r="CL195" s="400" t="str">
        <f ca="1">+IF(OFFSET('Sanitation Data'!$D$29,0,10*ROW('Sanitation Data'!D189))="","",OFFSET('Sanitation Data'!$D$29,0,10*ROW('Sanitation Data'!D189)))</f>
        <v/>
      </c>
      <c r="CM195" s="400" t="str">
        <f ca="1">+IF(OFFSET('Sanitation Data'!$D$30,0,10*ROW('Sanitation Data'!D189))="","",OFFSET('Sanitation Data'!$D$30,0,10*ROW('Sanitation Data'!D189)))</f>
        <v/>
      </c>
      <c r="CN195" s="400" t="str">
        <f ca="1">+IF(OFFSET('Sanitation Data'!$D$31,0,10*ROW('Sanitation Data'!D189))="","",OFFSET('Sanitation Data'!$D$31,0,10*ROW('Sanitation Data'!D189)))</f>
        <v/>
      </c>
      <c r="CO195" s="400" t="str">
        <f ca="1">+IF(OFFSET('Sanitation Data'!$D$32,0,10*ROW('Sanitation Data'!D189))="","",OFFSET('Sanitation Data'!$D$32,0,10*ROW('Sanitation Data'!D189)))</f>
        <v/>
      </c>
      <c r="CP195" s="400" t="str">
        <f ca="1">+IF(OFFSET('Sanitation Data'!$E$28,0,10*ROW('Sanitation Data'!E189))="","",OFFSET('Sanitation Data'!$E$28,0,10*ROW('Sanitation Data'!E189)))</f>
        <v/>
      </c>
      <c r="CQ195" s="400" t="str">
        <f ca="1">+IF(OFFSET('Sanitation Data'!$E$29,0,10*ROW('Sanitation Data'!E189))="","",OFFSET('Sanitation Data'!$E$29,0,10*ROW('Sanitation Data'!E189)))</f>
        <v/>
      </c>
      <c r="CR195" s="400" t="str">
        <f ca="1">+IF(OFFSET('Sanitation Data'!$E$30,0,10*ROW('Sanitation Data'!E189))="","",OFFSET('Sanitation Data'!$E$30,0,10*ROW('Sanitation Data'!E189)))</f>
        <v/>
      </c>
      <c r="CS195" s="400" t="str">
        <f ca="1">+IF(OFFSET('Sanitation Data'!$E$31,0,10*ROW('Sanitation Data'!E189))="","",OFFSET('Sanitation Data'!$E$31,0,10*ROW('Sanitation Data'!E189)))</f>
        <v/>
      </c>
      <c r="CT195" s="400" t="str">
        <f ca="1">+IF(OFFSET('Sanitation Data'!$E$32,0,10*ROW('Sanitation Data'!E189))="","",OFFSET('Sanitation Data'!$E$32,0,10*ROW('Sanitation Data'!E189)))</f>
        <v/>
      </c>
      <c r="CU195" s="400" t="str">
        <f ca="1">+IF(OFFSET('Sanitation Data'!$F$28,0,10*ROW('Sanitation Data'!F189))="","",OFFSET('Sanitation Data'!$F$28,0,10*ROW('Sanitation Data'!F189)))</f>
        <v/>
      </c>
      <c r="CV195" s="400" t="str">
        <f ca="1">+IF(OFFSET('Sanitation Data'!$F$29,0,10*ROW('Sanitation Data'!F189))="","",OFFSET('Sanitation Data'!$F$29,0,10*ROW('Sanitation Data'!F189)))</f>
        <v/>
      </c>
      <c r="CW195" s="400" t="str">
        <f ca="1">+IF(OFFSET('Sanitation Data'!$F$30,0,10*ROW('Sanitation Data'!F189))="","",OFFSET('Sanitation Data'!$F$30,0,10*ROW('Sanitation Data'!F189)))</f>
        <v/>
      </c>
      <c r="CX195" s="400" t="str">
        <f ca="1">+IF(OFFSET('Sanitation Data'!$F$31,0,10*ROW('Sanitation Data'!F189))="","",OFFSET('Sanitation Data'!$F$31,0,10*ROW('Sanitation Data'!F189)))</f>
        <v/>
      </c>
      <c r="CY195" s="400" t="str">
        <f ca="1">+IF(OFFSET('Sanitation Data'!$F$32,0,10*ROW('Sanitation Data'!F189))="","",OFFSET('Sanitation Data'!$F$32,0,10*ROW('Sanitation Data'!F189)))</f>
        <v/>
      </c>
      <c r="CZ195" s="400" t="str">
        <f ca="1">+IF(OFFSET('Sanitation Data'!$G$28,0,10*ROW('Sanitation Data'!G189))="","",OFFSET('Sanitation Data'!$G$28,0,10*ROW('Sanitation Data'!G189)))</f>
        <v/>
      </c>
      <c r="DA195" s="400" t="str">
        <f ca="1">+IF(OFFSET('Sanitation Data'!$G$29,0,10*ROW('Sanitation Data'!G189))="","",OFFSET('Sanitation Data'!$G$29,0,10*ROW('Sanitation Data'!G189)))</f>
        <v/>
      </c>
      <c r="DB195" s="400" t="str">
        <f ca="1">+IF(OFFSET('Sanitation Data'!$G$30,0,10*ROW('Sanitation Data'!G189))="","",OFFSET('Sanitation Data'!$G$30,0,10*ROW('Sanitation Data'!G189)))</f>
        <v/>
      </c>
      <c r="DC195" s="400" t="str">
        <f ca="1">+IF(OFFSET('Sanitation Data'!$G$31,0,10*ROW('Sanitation Data'!G189))="","",OFFSET('Sanitation Data'!$G$31,0,10*ROW('Sanitation Data'!G189)))</f>
        <v/>
      </c>
      <c r="DD195" s="400" t="str">
        <f ca="1">+IF(OFFSET('Sanitation Data'!$G$32,0,10*ROW('Sanitation Data'!G189))="","",OFFSET('Sanitation Data'!$G$32,0,10*ROW('Sanitation Data'!G189)))</f>
        <v/>
      </c>
      <c r="DE195" s="400" t="str">
        <f ca="1">+IF(OFFSET('Sanitation Data'!$H$28,0,10*ROW('Sanitation Data'!H189))="","",OFFSET('Sanitation Data'!$H$28,0,10*ROW('Sanitation Data'!H189)))</f>
        <v/>
      </c>
      <c r="DF195" s="400" t="str">
        <f ca="1">+IF(OFFSET('Sanitation Data'!$H$29,0,10*ROW('Sanitation Data'!H189))="","",OFFSET('Sanitation Data'!$H$29,0,10*ROW('Sanitation Data'!H189)))</f>
        <v/>
      </c>
      <c r="DG195" s="400" t="str">
        <f ca="1">+IF(OFFSET('Sanitation Data'!$H$30,0,10*ROW('Sanitation Data'!H189))="","",OFFSET('Sanitation Data'!$H$30,0,10*ROW('Sanitation Data'!H189)))</f>
        <v/>
      </c>
      <c r="DH195" s="400" t="str">
        <f ca="1">+IF(OFFSET('Sanitation Data'!$H$31,0,10*ROW('Sanitation Data'!H189))="","",OFFSET('Sanitation Data'!$H$31,0,10*ROW('Sanitation Data'!H189)))</f>
        <v/>
      </c>
      <c r="DI195" s="400" t="str">
        <f ca="1">+IF(OFFSET('Sanitation Data'!$H$32,0,10*ROW('Sanitation Data'!H189))="","",OFFSET('Sanitation Data'!$H$32,0,10*ROW('Sanitation Data'!H189)))</f>
        <v/>
      </c>
      <c r="DJ195" s="400" t="str">
        <f ca="1">+IF(OFFSET('Sanitation Data'!$I$28,0,10*ROW('Sanitation Data'!I189))="","",OFFSET('Sanitation Data'!$I$28,0,10*ROW('Sanitation Data'!I189)))</f>
        <v/>
      </c>
      <c r="DK195" s="400" t="str">
        <f ca="1">+IF(OFFSET('Sanitation Data'!$I$29,0,10*ROW('Sanitation Data'!I189))="","",OFFSET('Sanitation Data'!$I$29,0,10*ROW('Sanitation Data'!I189)))</f>
        <v/>
      </c>
      <c r="DL195" s="400" t="str">
        <f ca="1">+IF(OFFSET('Sanitation Data'!$I$30,0,10*ROW('Sanitation Data'!I189))="","",OFFSET('Sanitation Data'!$I$30,0,10*ROW('Sanitation Data'!I189)))</f>
        <v/>
      </c>
      <c r="DM195" s="400" t="str">
        <f ca="1">+IF(OFFSET('Sanitation Data'!$I$31,0,10*ROW('Sanitation Data'!I189))="","",OFFSET('Sanitation Data'!$I$31,0,10*ROW('Sanitation Data'!I189)))</f>
        <v/>
      </c>
      <c r="DN195" s="400" t="str">
        <f ca="1">+IF(OFFSET('Sanitation Data'!$I$32,0,10*ROW('Sanitation Data'!I189))="","",OFFSET('Sanitation Data'!$I$32,0,10*ROW('Sanitation Data'!I189)))</f>
        <v/>
      </c>
      <c r="DO195" s="400" t="str">
        <f ca="1">+IF(OFFSET('Hygiene Data'!$D$11,0,10*ROW('Hygiene Data'!D189))="","",OFFSET('Hygiene Data'!$D$11,0,10*ROW('Hygiene Data'!D189)))</f>
        <v/>
      </c>
      <c r="DP195" s="400" t="str">
        <f ca="1">+IF(OFFSET('Hygiene Data'!$D$12,0,10*ROW('Hygiene Data'!D189))="","",OFFSET('Hygiene Data'!$D$12,0,10*ROW('Hygiene Data'!D189)))</f>
        <v/>
      </c>
      <c r="DQ195" s="400" t="str">
        <f ca="1">+IF(OFFSET('Hygiene Data'!$D$13,0,10*ROW('Hygiene Data'!D189))="","",OFFSET('Hygiene Data'!$D$13,0,10*ROW('Hygiene Data'!D189)))</f>
        <v/>
      </c>
      <c r="DR195" s="400" t="str">
        <f ca="1">+IF(OFFSET('Hygiene Data'!$E$11,0,10*ROW('Hygiene Data'!E189))="","",OFFSET('Hygiene Data'!$E$11,0,10*ROW('Hygiene Data'!E189)))</f>
        <v/>
      </c>
      <c r="DS195" s="400" t="str">
        <f ca="1">+IF(OFFSET('Hygiene Data'!$E$12,0,10*ROW('Hygiene Data'!E189))="","",OFFSET('Hygiene Data'!$E$12,0,10*ROW('Hygiene Data'!E189)))</f>
        <v/>
      </c>
      <c r="DT195" s="400" t="str">
        <f ca="1">+IF(OFFSET('Hygiene Data'!$E$13,0,10*ROW('Hygiene Data'!E189))="","",OFFSET('Hygiene Data'!$E$13,0,10*ROW('Hygiene Data'!E189)))</f>
        <v/>
      </c>
      <c r="DU195" s="400" t="str">
        <f ca="1">+IF(OFFSET('Hygiene Data'!$F$11,0,10*ROW('Hygiene Data'!F189))="","",OFFSET('Hygiene Data'!$F$11,0,10*ROW('Hygiene Data'!F189)))</f>
        <v/>
      </c>
      <c r="DV195" s="400" t="str">
        <f ca="1">+IF(OFFSET('Hygiene Data'!$F$12,0,10*ROW('Hygiene Data'!F189))="","",OFFSET('Hygiene Data'!$F$12,0,10*ROW('Hygiene Data'!F189)))</f>
        <v/>
      </c>
      <c r="DW195" s="400" t="str">
        <f ca="1">+IF(OFFSET('Hygiene Data'!$F$13,0,10*ROW('Hygiene Data'!F189))="","",OFFSET('Hygiene Data'!$F$13,0,10*ROW('Hygiene Data'!F189)))</f>
        <v/>
      </c>
      <c r="DX195" s="400" t="str">
        <f ca="1">+IF(OFFSET('Hygiene Data'!$G$11,0,10*ROW('Hygiene Data'!G189))="","",OFFSET('Hygiene Data'!$G$11,0,10*ROW('Hygiene Data'!G189)))</f>
        <v/>
      </c>
      <c r="DY195" s="400" t="str">
        <f ca="1">+IF(OFFSET('Hygiene Data'!$G$12,0,10*ROW('Hygiene Data'!G189))="","",OFFSET('Hygiene Data'!$G$12,0,10*ROW('Hygiene Data'!G189)))</f>
        <v/>
      </c>
      <c r="DZ195" s="400" t="str">
        <f ca="1">+IF(OFFSET('Hygiene Data'!$G$13,0,10*ROW('Hygiene Data'!G189))="","",OFFSET('Hygiene Data'!$G$13,0,10*ROW('Hygiene Data'!G189)))</f>
        <v/>
      </c>
      <c r="EA195" s="400" t="str">
        <f ca="1">+IF(OFFSET('Hygiene Data'!$H$11,0,10*ROW('Hygiene Data'!H189))="","",OFFSET('Hygiene Data'!$H$11,0,10*ROW('Hygiene Data'!H189)))</f>
        <v/>
      </c>
      <c r="EB195" s="400" t="str">
        <f ca="1">+IF(OFFSET('Hygiene Data'!$H$12,0,10*ROW('Hygiene Data'!H189))="","",OFFSET('Hygiene Data'!$H$12,0,10*ROW('Hygiene Data'!H189)))</f>
        <v/>
      </c>
      <c r="EC195" s="400" t="str">
        <f ca="1">+IF(OFFSET('Hygiene Data'!$H$13,0,10*ROW('Hygiene Data'!H189))="","",OFFSET('Hygiene Data'!$H$13,0,10*ROW('Hygiene Data'!H189)))</f>
        <v/>
      </c>
      <c r="ED195" s="400" t="str">
        <f ca="1">+IF(OFFSET('Hygiene Data'!$I$11,0,10*ROW('Hygiene Data'!I189))="","",OFFSET('Hygiene Data'!$I$11,0,10*ROW('Hygiene Data'!I189)))</f>
        <v/>
      </c>
      <c r="EE195" s="400" t="str">
        <f ca="1">+IF(OFFSET('Hygiene Data'!$I$12,0,10*ROW('Hygiene Data'!I189))="","",OFFSET('Hygiene Data'!$I$12,0,10*ROW('Hygiene Data'!I189)))</f>
        <v/>
      </c>
      <c r="EF195" s="400" t="str">
        <f ca="1">+IF(OFFSET('Hygiene Data'!$I$13,0,10*ROW('Hygiene Data'!I189))="","",OFFSET('Hygiene Data'!$I$13,0,10*ROW('Hygiene Data'!I189)))</f>
        <v/>
      </c>
    </row>
    <row r="196" spans="1:136" x14ac:dyDescent="0.25">
      <c r="A196" s="509" t="str">
        <f ca="1">+IF(OFFSET('Water Data'!$B$2,0,10*ROW('Water Data'!E190))="","",OFFSET('Water Data'!$B$2,0,10*ROW('Water Data'!E190)))</f>
        <v/>
      </c>
      <c r="B196" s="50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36" t="str">
        <f t="shared" ca="1" si="2"/>
        <v/>
      </c>
      <c r="D196" s="53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3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3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3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3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3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3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3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3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3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3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3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3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3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3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3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3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3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3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3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3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3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3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3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3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3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3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3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3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3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3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3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3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3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3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3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3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3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3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3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3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3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3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3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3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3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3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3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3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1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3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3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3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3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3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3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3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3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3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3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3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3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3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3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3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3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400" t="str">
        <f ca="1">+IF(OFFSET('Water Data'!$D$27,0,10*ROW('Water Data'!D190))="","",OFFSET('Water Data'!$D$27,0,10*ROW('Water Data'!D190)))</f>
        <v/>
      </c>
      <c r="BT196" s="400" t="str">
        <f ca="1">+IF(OFFSET('Water Data'!$D$28,0,10*ROW('Water Data'!D190))="","",OFFSET('Water Data'!$D$28,0,10*ROW('Water Data'!D190)))</f>
        <v/>
      </c>
      <c r="BU196" s="400" t="str">
        <f ca="1">+IF(OFFSET('Water Data'!$D$29,0,10*ROW('Water Data'!D190))="","",OFFSET('Water Data'!$D$29,0,10*ROW('Water Data'!D190)))</f>
        <v/>
      </c>
      <c r="BV196" s="400" t="str">
        <f ca="1">+IF(OFFSET('Water Data'!$E$27,0,10*ROW('Water Data'!E190))="","",OFFSET('Water Data'!$E$27,0,10*ROW('Water Data'!E190)))</f>
        <v/>
      </c>
      <c r="BW196" s="400" t="str">
        <f ca="1">+IF(OFFSET('Water Data'!$E$28,0,10*ROW('Water Data'!E190))="","",OFFSET('Water Data'!$E$28,0,10*ROW('Water Data'!E190)))</f>
        <v/>
      </c>
      <c r="BX196" s="400" t="str">
        <f ca="1">+IF(OFFSET('Water Data'!$E$29,0,10*ROW('Water Data'!E190))="","",OFFSET('Water Data'!$E$29,0,10*ROW('Water Data'!E190)))</f>
        <v/>
      </c>
      <c r="BY196" s="400" t="str">
        <f ca="1">+IF(OFFSET('Water Data'!$F$27,0,10*ROW('Water Data'!F190))="","",OFFSET('Water Data'!$F$27,0,10*ROW('Water Data'!F190)))</f>
        <v/>
      </c>
      <c r="BZ196" s="400" t="str">
        <f ca="1">+IF(OFFSET('Water Data'!$F$28,0,10*ROW('Water Data'!F190))="","",OFFSET('Water Data'!$F$28,0,10*ROW('Water Data'!F190)))</f>
        <v/>
      </c>
      <c r="CA196" s="400" t="str">
        <f ca="1">+IF(OFFSET('Water Data'!$F$29,0,10*ROW('Water Data'!F190))="","",OFFSET('Water Data'!$F$29,0,10*ROW('Water Data'!F190)))</f>
        <v/>
      </c>
      <c r="CB196" s="400" t="str">
        <f ca="1">+IF(OFFSET('Water Data'!$G$27,0,10*ROW('Water Data'!G190))="","",OFFSET('Water Data'!$G$27,0,10*ROW('Water Data'!G190)))</f>
        <v/>
      </c>
      <c r="CC196" s="400" t="str">
        <f ca="1">+IF(OFFSET('Water Data'!$G$28,0,10*ROW('Water Data'!G190))="","",OFFSET('Water Data'!$G$28,0,10*ROW('Water Data'!G190)))</f>
        <v/>
      </c>
      <c r="CD196" s="400" t="str">
        <f ca="1">+IF(OFFSET('Water Data'!$G$29,0,10*ROW('Water Data'!G190))="","",OFFSET('Water Data'!$G$29,0,10*ROW('Water Data'!G190)))</f>
        <v/>
      </c>
      <c r="CE196" s="400" t="str">
        <f ca="1">+IF(OFFSET('Water Data'!$H$27,0,10*ROW('Water Data'!H190))="","",OFFSET('Water Data'!$H$27,0,10*ROW('Water Data'!H190)))</f>
        <v/>
      </c>
      <c r="CF196" s="400" t="str">
        <f ca="1">+IF(OFFSET('Water Data'!$H$28,0,10*ROW('Water Data'!H190))="","",OFFSET('Water Data'!$H$28,0,10*ROW('Water Data'!H190)))</f>
        <v/>
      </c>
      <c r="CG196" s="400" t="str">
        <f ca="1">+IF(OFFSET('Water Data'!$H$29,0,10*ROW('Water Data'!H190))="","",OFFSET('Water Data'!$H$29,0,10*ROW('Water Data'!H190)))</f>
        <v/>
      </c>
      <c r="CH196" s="400" t="str">
        <f ca="1">+IF(OFFSET('Water Data'!$I$27,0,10*ROW('Water Data'!I190))="","",OFFSET('Water Data'!$I$27,0,10*ROW('Water Data'!I190)))</f>
        <v/>
      </c>
      <c r="CI196" s="400" t="str">
        <f ca="1">+IF(OFFSET('Water Data'!$I$28,0,10*ROW('Water Data'!I190))="","",OFFSET('Water Data'!$I$28,0,10*ROW('Water Data'!I190)))</f>
        <v/>
      </c>
      <c r="CJ196" s="400" t="str">
        <f ca="1">+IF(OFFSET('Water Data'!$I$29,0,10*ROW('Water Data'!I190))="","",OFFSET('Water Data'!$I$29,0,10*ROW('Water Data'!I190)))</f>
        <v/>
      </c>
      <c r="CK196" s="400" t="str">
        <f ca="1">+IF(OFFSET('Sanitation Data'!$D$28,0,10*ROW('Sanitation Data'!D190))="","",OFFSET('Sanitation Data'!$D$28,0,10*ROW('Sanitation Data'!D190)))</f>
        <v/>
      </c>
      <c r="CL196" s="400" t="str">
        <f ca="1">+IF(OFFSET('Sanitation Data'!$D$29,0,10*ROW('Sanitation Data'!D190))="","",OFFSET('Sanitation Data'!$D$29,0,10*ROW('Sanitation Data'!D190)))</f>
        <v/>
      </c>
      <c r="CM196" s="400" t="str">
        <f ca="1">+IF(OFFSET('Sanitation Data'!$D$30,0,10*ROW('Sanitation Data'!D190))="","",OFFSET('Sanitation Data'!$D$30,0,10*ROW('Sanitation Data'!D190)))</f>
        <v/>
      </c>
      <c r="CN196" s="400" t="str">
        <f ca="1">+IF(OFFSET('Sanitation Data'!$D$31,0,10*ROW('Sanitation Data'!D190))="","",OFFSET('Sanitation Data'!$D$31,0,10*ROW('Sanitation Data'!D190)))</f>
        <v/>
      </c>
      <c r="CO196" s="400" t="str">
        <f ca="1">+IF(OFFSET('Sanitation Data'!$D$32,0,10*ROW('Sanitation Data'!D190))="","",OFFSET('Sanitation Data'!$D$32,0,10*ROW('Sanitation Data'!D190)))</f>
        <v/>
      </c>
      <c r="CP196" s="400" t="str">
        <f ca="1">+IF(OFFSET('Sanitation Data'!$E$28,0,10*ROW('Sanitation Data'!E190))="","",OFFSET('Sanitation Data'!$E$28,0,10*ROW('Sanitation Data'!E190)))</f>
        <v/>
      </c>
      <c r="CQ196" s="400" t="str">
        <f ca="1">+IF(OFFSET('Sanitation Data'!$E$29,0,10*ROW('Sanitation Data'!E190))="","",OFFSET('Sanitation Data'!$E$29,0,10*ROW('Sanitation Data'!E190)))</f>
        <v/>
      </c>
      <c r="CR196" s="400" t="str">
        <f ca="1">+IF(OFFSET('Sanitation Data'!$E$30,0,10*ROW('Sanitation Data'!E190))="","",OFFSET('Sanitation Data'!$E$30,0,10*ROW('Sanitation Data'!E190)))</f>
        <v/>
      </c>
      <c r="CS196" s="400" t="str">
        <f ca="1">+IF(OFFSET('Sanitation Data'!$E$31,0,10*ROW('Sanitation Data'!E190))="","",OFFSET('Sanitation Data'!$E$31,0,10*ROW('Sanitation Data'!E190)))</f>
        <v/>
      </c>
      <c r="CT196" s="400" t="str">
        <f ca="1">+IF(OFFSET('Sanitation Data'!$E$32,0,10*ROW('Sanitation Data'!E190))="","",OFFSET('Sanitation Data'!$E$32,0,10*ROW('Sanitation Data'!E190)))</f>
        <v/>
      </c>
      <c r="CU196" s="400" t="str">
        <f ca="1">+IF(OFFSET('Sanitation Data'!$F$28,0,10*ROW('Sanitation Data'!F190))="","",OFFSET('Sanitation Data'!$F$28,0,10*ROW('Sanitation Data'!F190)))</f>
        <v/>
      </c>
      <c r="CV196" s="400" t="str">
        <f ca="1">+IF(OFFSET('Sanitation Data'!$F$29,0,10*ROW('Sanitation Data'!F190))="","",OFFSET('Sanitation Data'!$F$29,0,10*ROW('Sanitation Data'!F190)))</f>
        <v/>
      </c>
      <c r="CW196" s="400" t="str">
        <f ca="1">+IF(OFFSET('Sanitation Data'!$F$30,0,10*ROW('Sanitation Data'!F190))="","",OFFSET('Sanitation Data'!$F$30,0,10*ROW('Sanitation Data'!F190)))</f>
        <v/>
      </c>
      <c r="CX196" s="400" t="str">
        <f ca="1">+IF(OFFSET('Sanitation Data'!$F$31,0,10*ROW('Sanitation Data'!F190))="","",OFFSET('Sanitation Data'!$F$31,0,10*ROW('Sanitation Data'!F190)))</f>
        <v/>
      </c>
      <c r="CY196" s="400" t="str">
        <f ca="1">+IF(OFFSET('Sanitation Data'!$F$32,0,10*ROW('Sanitation Data'!F190))="","",OFFSET('Sanitation Data'!$F$32,0,10*ROW('Sanitation Data'!F190)))</f>
        <v/>
      </c>
      <c r="CZ196" s="400" t="str">
        <f ca="1">+IF(OFFSET('Sanitation Data'!$G$28,0,10*ROW('Sanitation Data'!G190))="","",OFFSET('Sanitation Data'!$G$28,0,10*ROW('Sanitation Data'!G190)))</f>
        <v/>
      </c>
      <c r="DA196" s="400" t="str">
        <f ca="1">+IF(OFFSET('Sanitation Data'!$G$29,0,10*ROW('Sanitation Data'!G190))="","",OFFSET('Sanitation Data'!$G$29,0,10*ROW('Sanitation Data'!G190)))</f>
        <v/>
      </c>
      <c r="DB196" s="400" t="str">
        <f ca="1">+IF(OFFSET('Sanitation Data'!$G$30,0,10*ROW('Sanitation Data'!G190))="","",OFFSET('Sanitation Data'!$G$30,0,10*ROW('Sanitation Data'!G190)))</f>
        <v/>
      </c>
      <c r="DC196" s="400" t="str">
        <f ca="1">+IF(OFFSET('Sanitation Data'!$G$31,0,10*ROW('Sanitation Data'!G190))="","",OFFSET('Sanitation Data'!$G$31,0,10*ROW('Sanitation Data'!G190)))</f>
        <v/>
      </c>
      <c r="DD196" s="400" t="str">
        <f ca="1">+IF(OFFSET('Sanitation Data'!$G$32,0,10*ROW('Sanitation Data'!G190))="","",OFFSET('Sanitation Data'!$G$32,0,10*ROW('Sanitation Data'!G190)))</f>
        <v/>
      </c>
      <c r="DE196" s="400" t="str">
        <f ca="1">+IF(OFFSET('Sanitation Data'!$H$28,0,10*ROW('Sanitation Data'!H190))="","",OFFSET('Sanitation Data'!$H$28,0,10*ROW('Sanitation Data'!H190)))</f>
        <v/>
      </c>
      <c r="DF196" s="400" t="str">
        <f ca="1">+IF(OFFSET('Sanitation Data'!$H$29,0,10*ROW('Sanitation Data'!H190))="","",OFFSET('Sanitation Data'!$H$29,0,10*ROW('Sanitation Data'!H190)))</f>
        <v/>
      </c>
      <c r="DG196" s="400" t="str">
        <f ca="1">+IF(OFFSET('Sanitation Data'!$H$30,0,10*ROW('Sanitation Data'!H190))="","",OFFSET('Sanitation Data'!$H$30,0,10*ROW('Sanitation Data'!H190)))</f>
        <v/>
      </c>
      <c r="DH196" s="400" t="str">
        <f ca="1">+IF(OFFSET('Sanitation Data'!$H$31,0,10*ROW('Sanitation Data'!H190))="","",OFFSET('Sanitation Data'!$H$31,0,10*ROW('Sanitation Data'!H190)))</f>
        <v/>
      </c>
      <c r="DI196" s="400" t="str">
        <f ca="1">+IF(OFFSET('Sanitation Data'!$H$32,0,10*ROW('Sanitation Data'!H190))="","",OFFSET('Sanitation Data'!$H$32,0,10*ROW('Sanitation Data'!H190)))</f>
        <v/>
      </c>
      <c r="DJ196" s="400" t="str">
        <f ca="1">+IF(OFFSET('Sanitation Data'!$I$28,0,10*ROW('Sanitation Data'!I190))="","",OFFSET('Sanitation Data'!$I$28,0,10*ROW('Sanitation Data'!I190)))</f>
        <v/>
      </c>
      <c r="DK196" s="400" t="str">
        <f ca="1">+IF(OFFSET('Sanitation Data'!$I$29,0,10*ROW('Sanitation Data'!I190))="","",OFFSET('Sanitation Data'!$I$29,0,10*ROW('Sanitation Data'!I190)))</f>
        <v/>
      </c>
      <c r="DL196" s="400" t="str">
        <f ca="1">+IF(OFFSET('Sanitation Data'!$I$30,0,10*ROW('Sanitation Data'!I190))="","",OFFSET('Sanitation Data'!$I$30,0,10*ROW('Sanitation Data'!I190)))</f>
        <v/>
      </c>
      <c r="DM196" s="400" t="str">
        <f ca="1">+IF(OFFSET('Sanitation Data'!$I$31,0,10*ROW('Sanitation Data'!I190))="","",OFFSET('Sanitation Data'!$I$31,0,10*ROW('Sanitation Data'!I190)))</f>
        <v/>
      </c>
      <c r="DN196" s="400" t="str">
        <f ca="1">+IF(OFFSET('Sanitation Data'!$I$32,0,10*ROW('Sanitation Data'!I190))="","",OFFSET('Sanitation Data'!$I$32,0,10*ROW('Sanitation Data'!I190)))</f>
        <v/>
      </c>
      <c r="DO196" s="400" t="str">
        <f ca="1">+IF(OFFSET('Hygiene Data'!$D$11,0,10*ROW('Hygiene Data'!D190))="","",OFFSET('Hygiene Data'!$D$11,0,10*ROW('Hygiene Data'!D190)))</f>
        <v/>
      </c>
      <c r="DP196" s="400" t="str">
        <f ca="1">+IF(OFFSET('Hygiene Data'!$D$12,0,10*ROW('Hygiene Data'!D190))="","",OFFSET('Hygiene Data'!$D$12,0,10*ROW('Hygiene Data'!D190)))</f>
        <v/>
      </c>
      <c r="DQ196" s="400" t="str">
        <f ca="1">+IF(OFFSET('Hygiene Data'!$D$13,0,10*ROW('Hygiene Data'!D190))="","",OFFSET('Hygiene Data'!$D$13,0,10*ROW('Hygiene Data'!D190)))</f>
        <v/>
      </c>
      <c r="DR196" s="400" t="str">
        <f ca="1">+IF(OFFSET('Hygiene Data'!$E$11,0,10*ROW('Hygiene Data'!E190))="","",OFFSET('Hygiene Data'!$E$11,0,10*ROW('Hygiene Data'!E190)))</f>
        <v/>
      </c>
      <c r="DS196" s="400" t="str">
        <f ca="1">+IF(OFFSET('Hygiene Data'!$E$12,0,10*ROW('Hygiene Data'!E190))="","",OFFSET('Hygiene Data'!$E$12,0,10*ROW('Hygiene Data'!E190)))</f>
        <v/>
      </c>
      <c r="DT196" s="400" t="str">
        <f ca="1">+IF(OFFSET('Hygiene Data'!$E$13,0,10*ROW('Hygiene Data'!E190))="","",OFFSET('Hygiene Data'!$E$13,0,10*ROW('Hygiene Data'!E190)))</f>
        <v/>
      </c>
      <c r="DU196" s="400" t="str">
        <f ca="1">+IF(OFFSET('Hygiene Data'!$F$11,0,10*ROW('Hygiene Data'!F190))="","",OFFSET('Hygiene Data'!$F$11,0,10*ROW('Hygiene Data'!F190)))</f>
        <v/>
      </c>
      <c r="DV196" s="400" t="str">
        <f ca="1">+IF(OFFSET('Hygiene Data'!$F$12,0,10*ROW('Hygiene Data'!F190))="","",OFFSET('Hygiene Data'!$F$12,0,10*ROW('Hygiene Data'!F190)))</f>
        <v/>
      </c>
      <c r="DW196" s="400" t="str">
        <f ca="1">+IF(OFFSET('Hygiene Data'!$F$13,0,10*ROW('Hygiene Data'!F190))="","",OFFSET('Hygiene Data'!$F$13,0,10*ROW('Hygiene Data'!F190)))</f>
        <v/>
      </c>
      <c r="DX196" s="400" t="str">
        <f ca="1">+IF(OFFSET('Hygiene Data'!$G$11,0,10*ROW('Hygiene Data'!G190))="","",OFFSET('Hygiene Data'!$G$11,0,10*ROW('Hygiene Data'!G190)))</f>
        <v/>
      </c>
      <c r="DY196" s="400" t="str">
        <f ca="1">+IF(OFFSET('Hygiene Data'!$G$12,0,10*ROW('Hygiene Data'!G190))="","",OFFSET('Hygiene Data'!$G$12,0,10*ROW('Hygiene Data'!G190)))</f>
        <v/>
      </c>
      <c r="DZ196" s="400" t="str">
        <f ca="1">+IF(OFFSET('Hygiene Data'!$G$13,0,10*ROW('Hygiene Data'!G190))="","",OFFSET('Hygiene Data'!$G$13,0,10*ROW('Hygiene Data'!G190)))</f>
        <v/>
      </c>
      <c r="EA196" s="400" t="str">
        <f ca="1">+IF(OFFSET('Hygiene Data'!$H$11,0,10*ROW('Hygiene Data'!H190))="","",OFFSET('Hygiene Data'!$H$11,0,10*ROW('Hygiene Data'!H190)))</f>
        <v/>
      </c>
      <c r="EB196" s="400" t="str">
        <f ca="1">+IF(OFFSET('Hygiene Data'!$H$12,0,10*ROW('Hygiene Data'!H190))="","",OFFSET('Hygiene Data'!$H$12,0,10*ROW('Hygiene Data'!H190)))</f>
        <v/>
      </c>
      <c r="EC196" s="400" t="str">
        <f ca="1">+IF(OFFSET('Hygiene Data'!$H$13,0,10*ROW('Hygiene Data'!H190))="","",OFFSET('Hygiene Data'!$H$13,0,10*ROW('Hygiene Data'!H190)))</f>
        <v/>
      </c>
      <c r="ED196" s="400" t="str">
        <f ca="1">+IF(OFFSET('Hygiene Data'!$I$11,0,10*ROW('Hygiene Data'!I190))="","",OFFSET('Hygiene Data'!$I$11,0,10*ROW('Hygiene Data'!I190)))</f>
        <v/>
      </c>
      <c r="EE196" s="400" t="str">
        <f ca="1">+IF(OFFSET('Hygiene Data'!$I$12,0,10*ROW('Hygiene Data'!I190))="","",OFFSET('Hygiene Data'!$I$12,0,10*ROW('Hygiene Data'!I190)))</f>
        <v/>
      </c>
      <c r="EF196" s="400" t="str">
        <f ca="1">+IF(OFFSET('Hygiene Data'!$I$13,0,10*ROW('Hygiene Data'!I190))="","",OFFSET('Hygiene Data'!$I$13,0,10*ROW('Hygiene Data'!I190)))</f>
        <v/>
      </c>
    </row>
    <row r="197" spans="1:136" x14ac:dyDescent="0.25">
      <c r="A197" s="509" t="str">
        <f ca="1">+IF(OFFSET('Water Data'!$B$2,0,10*ROW('Water Data'!E191))="","",OFFSET('Water Data'!$B$2,0,10*ROW('Water Data'!E191)))</f>
        <v/>
      </c>
      <c r="B197" s="50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36" t="str">
        <f t="shared" ca="1" si="2"/>
        <v/>
      </c>
      <c r="D197" s="53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3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3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3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3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3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3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3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3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3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3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3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3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3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3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3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3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3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3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3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3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3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3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3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3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3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3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3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3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3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3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3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3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3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3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3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3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3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3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3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3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3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3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3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3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3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3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3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3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1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3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3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3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3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3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3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3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3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3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3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3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3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3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3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3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3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400" t="str">
        <f ca="1">+IF(OFFSET('Water Data'!$D$27,0,10*ROW('Water Data'!D191))="","",OFFSET('Water Data'!$D$27,0,10*ROW('Water Data'!D191)))</f>
        <v/>
      </c>
      <c r="BT197" s="400" t="str">
        <f ca="1">+IF(OFFSET('Water Data'!$D$28,0,10*ROW('Water Data'!D191))="","",OFFSET('Water Data'!$D$28,0,10*ROW('Water Data'!D191)))</f>
        <v/>
      </c>
      <c r="BU197" s="400" t="str">
        <f ca="1">+IF(OFFSET('Water Data'!$D$29,0,10*ROW('Water Data'!D191))="","",OFFSET('Water Data'!$D$29,0,10*ROW('Water Data'!D191)))</f>
        <v/>
      </c>
      <c r="BV197" s="400" t="str">
        <f ca="1">+IF(OFFSET('Water Data'!$E$27,0,10*ROW('Water Data'!E191))="","",OFFSET('Water Data'!$E$27,0,10*ROW('Water Data'!E191)))</f>
        <v/>
      </c>
      <c r="BW197" s="400" t="str">
        <f ca="1">+IF(OFFSET('Water Data'!$E$28,0,10*ROW('Water Data'!E191))="","",OFFSET('Water Data'!$E$28,0,10*ROW('Water Data'!E191)))</f>
        <v/>
      </c>
      <c r="BX197" s="400" t="str">
        <f ca="1">+IF(OFFSET('Water Data'!$E$29,0,10*ROW('Water Data'!E191))="","",OFFSET('Water Data'!$E$29,0,10*ROW('Water Data'!E191)))</f>
        <v/>
      </c>
      <c r="BY197" s="400" t="str">
        <f ca="1">+IF(OFFSET('Water Data'!$F$27,0,10*ROW('Water Data'!F191))="","",OFFSET('Water Data'!$F$27,0,10*ROW('Water Data'!F191)))</f>
        <v/>
      </c>
      <c r="BZ197" s="400" t="str">
        <f ca="1">+IF(OFFSET('Water Data'!$F$28,0,10*ROW('Water Data'!F191))="","",OFFSET('Water Data'!$F$28,0,10*ROW('Water Data'!F191)))</f>
        <v/>
      </c>
      <c r="CA197" s="400" t="str">
        <f ca="1">+IF(OFFSET('Water Data'!$F$29,0,10*ROW('Water Data'!F191))="","",OFFSET('Water Data'!$F$29,0,10*ROW('Water Data'!F191)))</f>
        <v/>
      </c>
      <c r="CB197" s="400" t="str">
        <f ca="1">+IF(OFFSET('Water Data'!$G$27,0,10*ROW('Water Data'!G191))="","",OFFSET('Water Data'!$G$27,0,10*ROW('Water Data'!G191)))</f>
        <v/>
      </c>
      <c r="CC197" s="400" t="str">
        <f ca="1">+IF(OFFSET('Water Data'!$G$28,0,10*ROW('Water Data'!G191))="","",OFFSET('Water Data'!$G$28,0,10*ROW('Water Data'!G191)))</f>
        <v/>
      </c>
      <c r="CD197" s="400" t="str">
        <f ca="1">+IF(OFFSET('Water Data'!$G$29,0,10*ROW('Water Data'!G191))="","",OFFSET('Water Data'!$G$29,0,10*ROW('Water Data'!G191)))</f>
        <v/>
      </c>
      <c r="CE197" s="400" t="str">
        <f ca="1">+IF(OFFSET('Water Data'!$H$27,0,10*ROW('Water Data'!H191))="","",OFFSET('Water Data'!$H$27,0,10*ROW('Water Data'!H191)))</f>
        <v/>
      </c>
      <c r="CF197" s="400" t="str">
        <f ca="1">+IF(OFFSET('Water Data'!$H$28,0,10*ROW('Water Data'!H191))="","",OFFSET('Water Data'!$H$28,0,10*ROW('Water Data'!H191)))</f>
        <v/>
      </c>
      <c r="CG197" s="400" t="str">
        <f ca="1">+IF(OFFSET('Water Data'!$H$29,0,10*ROW('Water Data'!H191))="","",OFFSET('Water Data'!$H$29,0,10*ROW('Water Data'!H191)))</f>
        <v/>
      </c>
      <c r="CH197" s="400" t="str">
        <f ca="1">+IF(OFFSET('Water Data'!$I$27,0,10*ROW('Water Data'!I191))="","",OFFSET('Water Data'!$I$27,0,10*ROW('Water Data'!I191)))</f>
        <v/>
      </c>
      <c r="CI197" s="400" t="str">
        <f ca="1">+IF(OFFSET('Water Data'!$I$28,0,10*ROW('Water Data'!I191))="","",OFFSET('Water Data'!$I$28,0,10*ROW('Water Data'!I191)))</f>
        <v/>
      </c>
      <c r="CJ197" s="400" t="str">
        <f ca="1">+IF(OFFSET('Water Data'!$I$29,0,10*ROW('Water Data'!I191))="","",OFFSET('Water Data'!$I$29,0,10*ROW('Water Data'!I191)))</f>
        <v/>
      </c>
      <c r="CK197" s="400" t="str">
        <f ca="1">+IF(OFFSET('Sanitation Data'!$D$28,0,10*ROW('Sanitation Data'!D191))="","",OFFSET('Sanitation Data'!$D$28,0,10*ROW('Sanitation Data'!D191)))</f>
        <v/>
      </c>
      <c r="CL197" s="400" t="str">
        <f ca="1">+IF(OFFSET('Sanitation Data'!$D$29,0,10*ROW('Sanitation Data'!D191))="","",OFFSET('Sanitation Data'!$D$29,0,10*ROW('Sanitation Data'!D191)))</f>
        <v/>
      </c>
      <c r="CM197" s="400" t="str">
        <f ca="1">+IF(OFFSET('Sanitation Data'!$D$30,0,10*ROW('Sanitation Data'!D191))="","",OFFSET('Sanitation Data'!$D$30,0,10*ROW('Sanitation Data'!D191)))</f>
        <v/>
      </c>
      <c r="CN197" s="400" t="str">
        <f ca="1">+IF(OFFSET('Sanitation Data'!$D$31,0,10*ROW('Sanitation Data'!D191))="","",OFFSET('Sanitation Data'!$D$31,0,10*ROW('Sanitation Data'!D191)))</f>
        <v/>
      </c>
      <c r="CO197" s="400" t="str">
        <f ca="1">+IF(OFFSET('Sanitation Data'!$D$32,0,10*ROW('Sanitation Data'!D191))="","",OFFSET('Sanitation Data'!$D$32,0,10*ROW('Sanitation Data'!D191)))</f>
        <v/>
      </c>
      <c r="CP197" s="400" t="str">
        <f ca="1">+IF(OFFSET('Sanitation Data'!$E$28,0,10*ROW('Sanitation Data'!E191))="","",OFFSET('Sanitation Data'!$E$28,0,10*ROW('Sanitation Data'!E191)))</f>
        <v/>
      </c>
      <c r="CQ197" s="400" t="str">
        <f ca="1">+IF(OFFSET('Sanitation Data'!$E$29,0,10*ROW('Sanitation Data'!E191))="","",OFFSET('Sanitation Data'!$E$29,0,10*ROW('Sanitation Data'!E191)))</f>
        <v/>
      </c>
      <c r="CR197" s="400" t="str">
        <f ca="1">+IF(OFFSET('Sanitation Data'!$E$30,0,10*ROW('Sanitation Data'!E191))="","",OFFSET('Sanitation Data'!$E$30,0,10*ROW('Sanitation Data'!E191)))</f>
        <v/>
      </c>
      <c r="CS197" s="400" t="str">
        <f ca="1">+IF(OFFSET('Sanitation Data'!$E$31,0,10*ROW('Sanitation Data'!E191))="","",OFFSET('Sanitation Data'!$E$31,0,10*ROW('Sanitation Data'!E191)))</f>
        <v/>
      </c>
      <c r="CT197" s="400" t="str">
        <f ca="1">+IF(OFFSET('Sanitation Data'!$E$32,0,10*ROW('Sanitation Data'!E191))="","",OFFSET('Sanitation Data'!$E$32,0,10*ROW('Sanitation Data'!E191)))</f>
        <v/>
      </c>
      <c r="CU197" s="400" t="str">
        <f ca="1">+IF(OFFSET('Sanitation Data'!$F$28,0,10*ROW('Sanitation Data'!F191))="","",OFFSET('Sanitation Data'!$F$28,0,10*ROW('Sanitation Data'!F191)))</f>
        <v/>
      </c>
      <c r="CV197" s="400" t="str">
        <f ca="1">+IF(OFFSET('Sanitation Data'!$F$29,0,10*ROW('Sanitation Data'!F191))="","",OFFSET('Sanitation Data'!$F$29,0,10*ROW('Sanitation Data'!F191)))</f>
        <v/>
      </c>
      <c r="CW197" s="400" t="str">
        <f ca="1">+IF(OFFSET('Sanitation Data'!$F$30,0,10*ROW('Sanitation Data'!F191))="","",OFFSET('Sanitation Data'!$F$30,0,10*ROW('Sanitation Data'!F191)))</f>
        <v/>
      </c>
      <c r="CX197" s="400" t="str">
        <f ca="1">+IF(OFFSET('Sanitation Data'!$F$31,0,10*ROW('Sanitation Data'!F191))="","",OFFSET('Sanitation Data'!$F$31,0,10*ROW('Sanitation Data'!F191)))</f>
        <v/>
      </c>
      <c r="CY197" s="400" t="str">
        <f ca="1">+IF(OFFSET('Sanitation Data'!$F$32,0,10*ROW('Sanitation Data'!F191))="","",OFFSET('Sanitation Data'!$F$32,0,10*ROW('Sanitation Data'!F191)))</f>
        <v/>
      </c>
      <c r="CZ197" s="400" t="str">
        <f ca="1">+IF(OFFSET('Sanitation Data'!$G$28,0,10*ROW('Sanitation Data'!G191))="","",OFFSET('Sanitation Data'!$G$28,0,10*ROW('Sanitation Data'!G191)))</f>
        <v/>
      </c>
      <c r="DA197" s="400" t="str">
        <f ca="1">+IF(OFFSET('Sanitation Data'!$G$29,0,10*ROW('Sanitation Data'!G191))="","",OFFSET('Sanitation Data'!$G$29,0,10*ROW('Sanitation Data'!G191)))</f>
        <v/>
      </c>
      <c r="DB197" s="400" t="str">
        <f ca="1">+IF(OFFSET('Sanitation Data'!$G$30,0,10*ROW('Sanitation Data'!G191))="","",OFFSET('Sanitation Data'!$G$30,0,10*ROW('Sanitation Data'!G191)))</f>
        <v/>
      </c>
      <c r="DC197" s="400" t="str">
        <f ca="1">+IF(OFFSET('Sanitation Data'!$G$31,0,10*ROW('Sanitation Data'!G191))="","",OFFSET('Sanitation Data'!$G$31,0,10*ROW('Sanitation Data'!G191)))</f>
        <v/>
      </c>
      <c r="DD197" s="400" t="str">
        <f ca="1">+IF(OFFSET('Sanitation Data'!$G$32,0,10*ROW('Sanitation Data'!G191))="","",OFFSET('Sanitation Data'!$G$32,0,10*ROW('Sanitation Data'!G191)))</f>
        <v/>
      </c>
      <c r="DE197" s="400" t="str">
        <f ca="1">+IF(OFFSET('Sanitation Data'!$H$28,0,10*ROW('Sanitation Data'!H191))="","",OFFSET('Sanitation Data'!$H$28,0,10*ROW('Sanitation Data'!H191)))</f>
        <v/>
      </c>
      <c r="DF197" s="400" t="str">
        <f ca="1">+IF(OFFSET('Sanitation Data'!$H$29,0,10*ROW('Sanitation Data'!H191))="","",OFFSET('Sanitation Data'!$H$29,0,10*ROW('Sanitation Data'!H191)))</f>
        <v/>
      </c>
      <c r="DG197" s="400" t="str">
        <f ca="1">+IF(OFFSET('Sanitation Data'!$H$30,0,10*ROW('Sanitation Data'!H191))="","",OFFSET('Sanitation Data'!$H$30,0,10*ROW('Sanitation Data'!H191)))</f>
        <v/>
      </c>
      <c r="DH197" s="400" t="str">
        <f ca="1">+IF(OFFSET('Sanitation Data'!$H$31,0,10*ROW('Sanitation Data'!H191))="","",OFFSET('Sanitation Data'!$H$31,0,10*ROW('Sanitation Data'!H191)))</f>
        <v/>
      </c>
      <c r="DI197" s="400" t="str">
        <f ca="1">+IF(OFFSET('Sanitation Data'!$H$32,0,10*ROW('Sanitation Data'!H191))="","",OFFSET('Sanitation Data'!$H$32,0,10*ROW('Sanitation Data'!H191)))</f>
        <v/>
      </c>
      <c r="DJ197" s="400" t="str">
        <f ca="1">+IF(OFFSET('Sanitation Data'!$I$28,0,10*ROW('Sanitation Data'!I191))="","",OFFSET('Sanitation Data'!$I$28,0,10*ROW('Sanitation Data'!I191)))</f>
        <v/>
      </c>
      <c r="DK197" s="400" t="str">
        <f ca="1">+IF(OFFSET('Sanitation Data'!$I$29,0,10*ROW('Sanitation Data'!I191))="","",OFFSET('Sanitation Data'!$I$29,0,10*ROW('Sanitation Data'!I191)))</f>
        <v/>
      </c>
      <c r="DL197" s="400" t="str">
        <f ca="1">+IF(OFFSET('Sanitation Data'!$I$30,0,10*ROW('Sanitation Data'!I191))="","",OFFSET('Sanitation Data'!$I$30,0,10*ROW('Sanitation Data'!I191)))</f>
        <v/>
      </c>
      <c r="DM197" s="400" t="str">
        <f ca="1">+IF(OFFSET('Sanitation Data'!$I$31,0,10*ROW('Sanitation Data'!I191))="","",OFFSET('Sanitation Data'!$I$31,0,10*ROW('Sanitation Data'!I191)))</f>
        <v/>
      </c>
      <c r="DN197" s="400" t="str">
        <f ca="1">+IF(OFFSET('Sanitation Data'!$I$32,0,10*ROW('Sanitation Data'!I191))="","",OFFSET('Sanitation Data'!$I$32,0,10*ROW('Sanitation Data'!I191)))</f>
        <v/>
      </c>
      <c r="DO197" s="400" t="str">
        <f ca="1">+IF(OFFSET('Hygiene Data'!$D$11,0,10*ROW('Hygiene Data'!D191))="","",OFFSET('Hygiene Data'!$D$11,0,10*ROW('Hygiene Data'!D191)))</f>
        <v/>
      </c>
      <c r="DP197" s="400" t="str">
        <f ca="1">+IF(OFFSET('Hygiene Data'!$D$12,0,10*ROW('Hygiene Data'!D191))="","",OFFSET('Hygiene Data'!$D$12,0,10*ROW('Hygiene Data'!D191)))</f>
        <v/>
      </c>
      <c r="DQ197" s="400" t="str">
        <f ca="1">+IF(OFFSET('Hygiene Data'!$D$13,0,10*ROW('Hygiene Data'!D191))="","",OFFSET('Hygiene Data'!$D$13,0,10*ROW('Hygiene Data'!D191)))</f>
        <v/>
      </c>
      <c r="DR197" s="400" t="str">
        <f ca="1">+IF(OFFSET('Hygiene Data'!$E$11,0,10*ROW('Hygiene Data'!E191))="","",OFFSET('Hygiene Data'!$E$11,0,10*ROW('Hygiene Data'!E191)))</f>
        <v/>
      </c>
      <c r="DS197" s="400" t="str">
        <f ca="1">+IF(OFFSET('Hygiene Data'!$E$12,0,10*ROW('Hygiene Data'!E191))="","",OFFSET('Hygiene Data'!$E$12,0,10*ROW('Hygiene Data'!E191)))</f>
        <v/>
      </c>
      <c r="DT197" s="400" t="str">
        <f ca="1">+IF(OFFSET('Hygiene Data'!$E$13,0,10*ROW('Hygiene Data'!E191))="","",OFFSET('Hygiene Data'!$E$13,0,10*ROW('Hygiene Data'!E191)))</f>
        <v/>
      </c>
      <c r="DU197" s="400" t="str">
        <f ca="1">+IF(OFFSET('Hygiene Data'!$F$11,0,10*ROW('Hygiene Data'!F191))="","",OFFSET('Hygiene Data'!$F$11,0,10*ROW('Hygiene Data'!F191)))</f>
        <v/>
      </c>
      <c r="DV197" s="400" t="str">
        <f ca="1">+IF(OFFSET('Hygiene Data'!$F$12,0,10*ROW('Hygiene Data'!F191))="","",OFFSET('Hygiene Data'!$F$12,0,10*ROW('Hygiene Data'!F191)))</f>
        <v/>
      </c>
      <c r="DW197" s="400" t="str">
        <f ca="1">+IF(OFFSET('Hygiene Data'!$F$13,0,10*ROW('Hygiene Data'!F191))="","",OFFSET('Hygiene Data'!$F$13,0,10*ROW('Hygiene Data'!F191)))</f>
        <v/>
      </c>
      <c r="DX197" s="400" t="str">
        <f ca="1">+IF(OFFSET('Hygiene Data'!$G$11,0,10*ROW('Hygiene Data'!G191))="","",OFFSET('Hygiene Data'!$G$11,0,10*ROW('Hygiene Data'!G191)))</f>
        <v/>
      </c>
      <c r="DY197" s="400" t="str">
        <f ca="1">+IF(OFFSET('Hygiene Data'!$G$12,0,10*ROW('Hygiene Data'!G191))="","",OFFSET('Hygiene Data'!$G$12,0,10*ROW('Hygiene Data'!G191)))</f>
        <v/>
      </c>
      <c r="DZ197" s="400" t="str">
        <f ca="1">+IF(OFFSET('Hygiene Data'!$G$13,0,10*ROW('Hygiene Data'!G191))="","",OFFSET('Hygiene Data'!$G$13,0,10*ROW('Hygiene Data'!G191)))</f>
        <v/>
      </c>
      <c r="EA197" s="400" t="str">
        <f ca="1">+IF(OFFSET('Hygiene Data'!$H$11,0,10*ROW('Hygiene Data'!H191))="","",OFFSET('Hygiene Data'!$H$11,0,10*ROW('Hygiene Data'!H191)))</f>
        <v/>
      </c>
      <c r="EB197" s="400" t="str">
        <f ca="1">+IF(OFFSET('Hygiene Data'!$H$12,0,10*ROW('Hygiene Data'!H191))="","",OFFSET('Hygiene Data'!$H$12,0,10*ROW('Hygiene Data'!H191)))</f>
        <v/>
      </c>
      <c r="EC197" s="400" t="str">
        <f ca="1">+IF(OFFSET('Hygiene Data'!$H$13,0,10*ROW('Hygiene Data'!H191))="","",OFFSET('Hygiene Data'!$H$13,0,10*ROW('Hygiene Data'!H191)))</f>
        <v/>
      </c>
      <c r="ED197" s="400" t="str">
        <f ca="1">+IF(OFFSET('Hygiene Data'!$I$11,0,10*ROW('Hygiene Data'!I191))="","",OFFSET('Hygiene Data'!$I$11,0,10*ROW('Hygiene Data'!I191)))</f>
        <v/>
      </c>
      <c r="EE197" s="400" t="str">
        <f ca="1">+IF(OFFSET('Hygiene Data'!$I$12,0,10*ROW('Hygiene Data'!I191))="","",OFFSET('Hygiene Data'!$I$12,0,10*ROW('Hygiene Data'!I191)))</f>
        <v/>
      </c>
      <c r="EF197" s="400" t="str">
        <f ca="1">+IF(OFFSET('Hygiene Data'!$I$13,0,10*ROW('Hygiene Data'!I191))="","",OFFSET('Hygiene Data'!$I$13,0,10*ROW('Hygiene Data'!I191)))</f>
        <v/>
      </c>
    </row>
    <row r="198" spans="1:136" x14ac:dyDescent="0.25">
      <c r="A198" s="509" t="str">
        <f ca="1">+IF(OFFSET('Water Data'!$B$2,0,10*ROW('Water Data'!E192))="","",OFFSET('Water Data'!$B$2,0,10*ROW('Water Data'!E192)))</f>
        <v/>
      </c>
      <c r="B198" s="50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36" t="str">
        <f t="shared" ca="1" si="2"/>
        <v/>
      </c>
      <c r="D198" s="53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3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3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3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3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3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3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3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3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3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3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3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3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3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3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3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3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3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3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3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3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3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3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3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3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3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3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3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3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3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3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3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3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3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3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3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3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3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3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3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3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3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3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3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3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3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3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3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3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1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3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3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3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3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3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3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3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3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3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3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3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3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3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3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3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3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400" t="str">
        <f ca="1">+IF(OFFSET('Water Data'!$D$27,0,10*ROW('Water Data'!D192))="","",OFFSET('Water Data'!$D$27,0,10*ROW('Water Data'!D192)))</f>
        <v/>
      </c>
      <c r="BT198" s="400" t="str">
        <f ca="1">+IF(OFFSET('Water Data'!$D$28,0,10*ROW('Water Data'!D192))="","",OFFSET('Water Data'!$D$28,0,10*ROW('Water Data'!D192)))</f>
        <v/>
      </c>
      <c r="BU198" s="400" t="str">
        <f ca="1">+IF(OFFSET('Water Data'!$D$29,0,10*ROW('Water Data'!D192))="","",OFFSET('Water Data'!$D$29,0,10*ROW('Water Data'!D192)))</f>
        <v/>
      </c>
      <c r="BV198" s="400" t="str">
        <f ca="1">+IF(OFFSET('Water Data'!$E$27,0,10*ROW('Water Data'!E192))="","",OFFSET('Water Data'!$E$27,0,10*ROW('Water Data'!E192)))</f>
        <v/>
      </c>
      <c r="BW198" s="400" t="str">
        <f ca="1">+IF(OFFSET('Water Data'!$E$28,0,10*ROW('Water Data'!E192))="","",OFFSET('Water Data'!$E$28,0,10*ROW('Water Data'!E192)))</f>
        <v/>
      </c>
      <c r="BX198" s="400" t="str">
        <f ca="1">+IF(OFFSET('Water Data'!$E$29,0,10*ROW('Water Data'!E192))="","",OFFSET('Water Data'!$E$29,0,10*ROW('Water Data'!E192)))</f>
        <v/>
      </c>
      <c r="BY198" s="400" t="str">
        <f ca="1">+IF(OFFSET('Water Data'!$F$27,0,10*ROW('Water Data'!F192))="","",OFFSET('Water Data'!$F$27,0,10*ROW('Water Data'!F192)))</f>
        <v/>
      </c>
      <c r="BZ198" s="400" t="str">
        <f ca="1">+IF(OFFSET('Water Data'!$F$28,0,10*ROW('Water Data'!F192))="","",OFFSET('Water Data'!$F$28,0,10*ROW('Water Data'!F192)))</f>
        <v/>
      </c>
      <c r="CA198" s="400" t="str">
        <f ca="1">+IF(OFFSET('Water Data'!$F$29,0,10*ROW('Water Data'!F192))="","",OFFSET('Water Data'!$F$29,0,10*ROW('Water Data'!F192)))</f>
        <v/>
      </c>
      <c r="CB198" s="400" t="str">
        <f ca="1">+IF(OFFSET('Water Data'!$G$27,0,10*ROW('Water Data'!G192))="","",OFFSET('Water Data'!$G$27,0,10*ROW('Water Data'!G192)))</f>
        <v/>
      </c>
      <c r="CC198" s="400" t="str">
        <f ca="1">+IF(OFFSET('Water Data'!$G$28,0,10*ROW('Water Data'!G192))="","",OFFSET('Water Data'!$G$28,0,10*ROW('Water Data'!G192)))</f>
        <v/>
      </c>
      <c r="CD198" s="400" t="str">
        <f ca="1">+IF(OFFSET('Water Data'!$G$29,0,10*ROW('Water Data'!G192))="","",OFFSET('Water Data'!$G$29,0,10*ROW('Water Data'!G192)))</f>
        <v/>
      </c>
      <c r="CE198" s="400" t="str">
        <f ca="1">+IF(OFFSET('Water Data'!$H$27,0,10*ROW('Water Data'!H192))="","",OFFSET('Water Data'!$H$27,0,10*ROW('Water Data'!H192)))</f>
        <v/>
      </c>
      <c r="CF198" s="400" t="str">
        <f ca="1">+IF(OFFSET('Water Data'!$H$28,0,10*ROW('Water Data'!H192))="","",OFFSET('Water Data'!$H$28,0,10*ROW('Water Data'!H192)))</f>
        <v/>
      </c>
      <c r="CG198" s="400" t="str">
        <f ca="1">+IF(OFFSET('Water Data'!$H$29,0,10*ROW('Water Data'!H192))="","",OFFSET('Water Data'!$H$29,0,10*ROW('Water Data'!H192)))</f>
        <v/>
      </c>
      <c r="CH198" s="400" t="str">
        <f ca="1">+IF(OFFSET('Water Data'!$I$27,0,10*ROW('Water Data'!I192))="","",OFFSET('Water Data'!$I$27,0,10*ROW('Water Data'!I192)))</f>
        <v/>
      </c>
      <c r="CI198" s="400" t="str">
        <f ca="1">+IF(OFFSET('Water Data'!$I$28,0,10*ROW('Water Data'!I192))="","",OFFSET('Water Data'!$I$28,0,10*ROW('Water Data'!I192)))</f>
        <v/>
      </c>
      <c r="CJ198" s="400" t="str">
        <f ca="1">+IF(OFFSET('Water Data'!$I$29,0,10*ROW('Water Data'!I192))="","",OFFSET('Water Data'!$I$29,0,10*ROW('Water Data'!I192)))</f>
        <v/>
      </c>
      <c r="CK198" s="400" t="str">
        <f ca="1">+IF(OFFSET('Sanitation Data'!$D$28,0,10*ROW('Sanitation Data'!D192))="","",OFFSET('Sanitation Data'!$D$28,0,10*ROW('Sanitation Data'!D192)))</f>
        <v/>
      </c>
      <c r="CL198" s="400" t="str">
        <f ca="1">+IF(OFFSET('Sanitation Data'!$D$29,0,10*ROW('Sanitation Data'!D192))="","",OFFSET('Sanitation Data'!$D$29,0,10*ROW('Sanitation Data'!D192)))</f>
        <v/>
      </c>
      <c r="CM198" s="400" t="str">
        <f ca="1">+IF(OFFSET('Sanitation Data'!$D$30,0,10*ROW('Sanitation Data'!D192))="","",OFFSET('Sanitation Data'!$D$30,0,10*ROW('Sanitation Data'!D192)))</f>
        <v/>
      </c>
      <c r="CN198" s="400" t="str">
        <f ca="1">+IF(OFFSET('Sanitation Data'!$D$31,0,10*ROW('Sanitation Data'!D192))="","",OFFSET('Sanitation Data'!$D$31,0,10*ROW('Sanitation Data'!D192)))</f>
        <v/>
      </c>
      <c r="CO198" s="400" t="str">
        <f ca="1">+IF(OFFSET('Sanitation Data'!$D$32,0,10*ROW('Sanitation Data'!D192))="","",OFFSET('Sanitation Data'!$D$32,0,10*ROW('Sanitation Data'!D192)))</f>
        <v/>
      </c>
      <c r="CP198" s="400" t="str">
        <f ca="1">+IF(OFFSET('Sanitation Data'!$E$28,0,10*ROW('Sanitation Data'!E192))="","",OFFSET('Sanitation Data'!$E$28,0,10*ROW('Sanitation Data'!E192)))</f>
        <v/>
      </c>
      <c r="CQ198" s="400" t="str">
        <f ca="1">+IF(OFFSET('Sanitation Data'!$E$29,0,10*ROW('Sanitation Data'!E192))="","",OFFSET('Sanitation Data'!$E$29,0,10*ROW('Sanitation Data'!E192)))</f>
        <v/>
      </c>
      <c r="CR198" s="400" t="str">
        <f ca="1">+IF(OFFSET('Sanitation Data'!$E$30,0,10*ROW('Sanitation Data'!E192))="","",OFFSET('Sanitation Data'!$E$30,0,10*ROW('Sanitation Data'!E192)))</f>
        <v/>
      </c>
      <c r="CS198" s="400" t="str">
        <f ca="1">+IF(OFFSET('Sanitation Data'!$E$31,0,10*ROW('Sanitation Data'!E192))="","",OFFSET('Sanitation Data'!$E$31,0,10*ROW('Sanitation Data'!E192)))</f>
        <v/>
      </c>
      <c r="CT198" s="400" t="str">
        <f ca="1">+IF(OFFSET('Sanitation Data'!$E$32,0,10*ROW('Sanitation Data'!E192))="","",OFFSET('Sanitation Data'!$E$32,0,10*ROW('Sanitation Data'!E192)))</f>
        <v/>
      </c>
      <c r="CU198" s="400" t="str">
        <f ca="1">+IF(OFFSET('Sanitation Data'!$F$28,0,10*ROW('Sanitation Data'!F192))="","",OFFSET('Sanitation Data'!$F$28,0,10*ROW('Sanitation Data'!F192)))</f>
        <v/>
      </c>
      <c r="CV198" s="400" t="str">
        <f ca="1">+IF(OFFSET('Sanitation Data'!$F$29,0,10*ROW('Sanitation Data'!F192))="","",OFFSET('Sanitation Data'!$F$29,0,10*ROW('Sanitation Data'!F192)))</f>
        <v/>
      </c>
      <c r="CW198" s="400" t="str">
        <f ca="1">+IF(OFFSET('Sanitation Data'!$F$30,0,10*ROW('Sanitation Data'!F192))="","",OFFSET('Sanitation Data'!$F$30,0,10*ROW('Sanitation Data'!F192)))</f>
        <v/>
      </c>
      <c r="CX198" s="400" t="str">
        <f ca="1">+IF(OFFSET('Sanitation Data'!$F$31,0,10*ROW('Sanitation Data'!F192))="","",OFFSET('Sanitation Data'!$F$31,0,10*ROW('Sanitation Data'!F192)))</f>
        <v/>
      </c>
      <c r="CY198" s="400" t="str">
        <f ca="1">+IF(OFFSET('Sanitation Data'!$F$32,0,10*ROW('Sanitation Data'!F192))="","",OFFSET('Sanitation Data'!$F$32,0,10*ROW('Sanitation Data'!F192)))</f>
        <v/>
      </c>
      <c r="CZ198" s="400" t="str">
        <f ca="1">+IF(OFFSET('Sanitation Data'!$G$28,0,10*ROW('Sanitation Data'!G192))="","",OFFSET('Sanitation Data'!$G$28,0,10*ROW('Sanitation Data'!G192)))</f>
        <v/>
      </c>
      <c r="DA198" s="400" t="str">
        <f ca="1">+IF(OFFSET('Sanitation Data'!$G$29,0,10*ROW('Sanitation Data'!G192))="","",OFFSET('Sanitation Data'!$G$29,0,10*ROW('Sanitation Data'!G192)))</f>
        <v/>
      </c>
      <c r="DB198" s="400" t="str">
        <f ca="1">+IF(OFFSET('Sanitation Data'!$G$30,0,10*ROW('Sanitation Data'!G192))="","",OFFSET('Sanitation Data'!$G$30,0,10*ROW('Sanitation Data'!G192)))</f>
        <v/>
      </c>
      <c r="DC198" s="400" t="str">
        <f ca="1">+IF(OFFSET('Sanitation Data'!$G$31,0,10*ROW('Sanitation Data'!G192))="","",OFFSET('Sanitation Data'!$G$31,0,10*ROW('Sanitation Data'!G192)))</f>
        <v/>
      </c>
      <c r="DD198" s="400" t="str">
        <f ca="1">+IF(OFFSET('Sanitation Data'!$G$32,0,10*ROW('Sanitation Data'!G192))="","",OFFSET('Sanitation Data'!$G$32,0,10*ROW('Sanitation Data'!G192)))</f>
        <v/>
      </c>
      <c r="DE198" s="400" t="str">
        <f ca="1">+IF(OFFSET('Sanitation Data'!$H$28,0,10*ROW('Sanitation Data'!H192))="","",OFFSET('Sanitation Data'!$H$28,0,10*ROW('Sanitation Data'!H192)))</f>
        <v/>
      </c>
      <c r="DF198" s="400" t="str">
        <f ca="1">+IF(OFFSET('Sanitation Data'!$H$29,0,10*ROW('Sanitation Data'!H192))="","",OFFSET('Sanitation Data'!$H$29,0,10*ROW('Sanitation Data'!H192)))</f>
        <v/>
      </c>
      <c r="DG198" s="400" t="str">
        <f ca="1">+IF(OFFSET('Sanitation Data'!$H$30,0,10*ROW('Sanitation Data'!H192))="","",OFFSET('Sanitation Data'!$H$30,0,10*ROW('Sanitation Data'!H192)))</f>
        <v/>
      </c>
      <c r="DH198" s="400" t="str">
        <f ca="1">+IF(OFFSET('Sanitation Data'!$H$31,0,10*ROW('Sanitation Data'!H192))="","",OFFSET('Sanitation Data'!$H$31,0,10*ROW('Sanitation Data'!H192)))</f>
        <v/>
      </c>
      <c r="DI198" s="400" t="str">
        <f ca="1">+IF(OFFSET('Sanitation Data'!$H$32,0,10*ROW('Sanitation Data'!H192))="","",OFFSET('Sanitation Data'!$H$32,0,10*ROW('Sanitation Data'!H192)))</f>
        <v/>
      </c>
      <c r="DJ198" s="400" t="str">
        <f ca="1">+IF(OFFSET('Sanitation Data'!$I$28,0,10*ROW('Sanitation Data'!I192))="","",OFFSET('Sanitation Data'!$I$28,0,10*ROW('Sanitation Data'!I192)))</f>
        <v/>
      </c>
      <c r="DK198" s="400" t="str">
        <f ca="1">+IF(OFFSET('Sanitation Data'!$I$29,0,10*ROW('Sanitation Data'!I192))="","",OFFSET('Sanitation Data'!$I$29,0,10*ROW('Sanitation Data'!I192)))</f>
        <v/>
      </c>
      <c r="DL198" s="400" t="str">
        <f ca="1">+IF(OFFSET('Sanitation Data'!$I$30,0,10*ROW('Sanitation Data'!I192))="","",OFFSET('Sanitation Data'!$I$30,0,10*ROW('Sanitation Data'!I192)))</f>
        <v/>
      </c>
      <c r="DM198" s="400" t="str">
        <f ca="1">+IF(OFFSET('Sanitation Data'!$I$31,0,10*ROW('Sanitation Data'!I192))="","",OFFSET('Sanitation Data'!$I$31,0,10*ROW('Sanitation Data'!I192)))</f>
        <v/>
      </c>
      <c r="DN198" s="400" t="str">
        <f ca="1">+IF(OFFSET('Sanitation Data'!$I$32,0,10*ROW('Sanitation Data'!I192))="","",OFFSET('Sanitation Data'!$I$32,0,10*ROW('Sanitation Data'!I192)))</f>
        <v/>
      </c>
      <c r="DO198" s="400" t="str">
        <f ca="1">+IF(OFFSET('Hygiene Data'!$D$11,0,10*ROW('Hygiene Data'!D192))="","",OFFSET('Hygiene Data'!$D$11,0,10*ROW('Hygiene Data'!D192)))</f>
        <v/>
      </c>
      <c r="DP198" s="400" t="str">
        <f ca="1">+IF(OFFSET('Hygiene Data'!$D$12,0,10*ROW('Hygiene Data'!D192))="","",OFFSET('Hygiene Data'!$D$12,0,10*ROW('Hygiene Data'!D192)))</f>
        <v/>
      </c>
      <c r="DQ198" s="400" t="str">
        <f ca="1">+IF(OFFSET('Hygiene Data'!$D$13,0,10*ROW('Hygiene Data'!D192))="","",OFFSET('Hygiene Data'!$D$13,0,10*ROW('Hygiene Data'!D192)))</f>
        <v/>
      </c>
      <c r="DR198" s="400" t="str">
        <f ca="1">+IF(OFFSET('Hygiene Data'!$E$11,0,10*ROW('Hygiene Data'!E192))="","",OFFSET('Hygiene Data'!$E$11,0,10*ROW('Hygiene Data'!E192)))</f>
        <v/>
      </c>
      <c r="DS198" s="400" t="str">
        <f ca="1">+IF(OFFSET('Hygiene Data'!$E$12,0,10*ROW('Hygiene Data'!E192))="","",OFFSET('Hygiene Data'!$E$12,0,10*ROW('Hygiene Data'!E192)))</f>
        <v/>
      </c>
      <c r="DT198" s="400" t="str">
        <f ca="1">+IF(OFFSET('Hygiene Data'!$E$13,0,10*ROW('Hygiene Data'!E192))="","",OFFSET('Hygiene Data'!$E$13,0,10*ROW('Hygiene Data'!E192)))</f>
        <v/>
      </c>
      <c r="DU198" s="400" t="str">
        <f ca="1">+IF(OFFSET('Hygiene Data'!$F$11,0,10*ROW('Hygiene Data'!F192))="","",OFFSET('Hygiene Data'!$F$11,0,10*ROW('Hygiene Data'!F192)))</f>
        <v/>
      </c>
      <c r="DV198" s="400" t="str">
        <f ca="1">+IF(OFFSET('Hygiene Data'!$F$12,0,10*ROW('Hygiene Data'!F192))="","",OFFSET('Hygiene Data'!$F$12,0,10*ROW('Hygiene Data'!F192)))</f>
        <v/>
      </c>
      <c r="DW198" s="400" t="str">
        <f ca="1">+IF(OFFSET('Hygiene Data'!$F$13,0,10*ROW('Hygiene Data'!F192))="","",OFFSET('Hygiene Data'!$F$13,0,10*ROW('Hygiene Data'!F192)))</f>
        <v/>
      </c>
      <c r="DX198" s="400" t="str">
        <f ca="1">+IF(OFFSET('Hygiene Data'!$G$11,0,10*ROW('Hygiene Data'!G192))="","",OFFSET('Hygiene Data'!$G$11,0,10*ROW('Hygiene Data'!G192)))</f>
        <v/>
      </c>
      <c r="DY198" s="400" t="str">
        <f ca="1">+IF(OFFSET('Hygiene Data'!$G$12,0,10*ROW('Hygiene Data'!G192))="","",OFFSET('Hygiene Data'!$G$12,0,10*ROW('Hygiene Data'!G192)))</f>
        <v/>
      </c>
      <c r="DZ198" s="400" t="str">
        <f ca="1">+IF(OFFSET('Hygiene Data'!$G$13,0,10*ROW('Hygiene Data'!G192))="","",OFFSET('Hygiene Data'!$G$13,0,10*ROW('Hygiene Data'!G192)))</f>
        <v/>
      </c>
      <c r="EA198" s="400" t="str">
        <f ca="1">+IF(OFFSET('Hygiene Data'!$H$11,0,10*ROW('Hygiene Data'!H192))="","",OFFSET('Hygiene Data'!$H$11,0,10*ROW('Hygiene Data'!H192)))</f>
        <v/>
      </c>
      <c r="EB198" s="400" t="str">
        <f ca="1">+IF(OFFSET('Hygiene Data'!$H$12,0,10*ROW('Hygiene Data'!H192))="","",OFFSET('Hygiene Data'!$H$12,0,10*ROW('Hygiene Data'!H192)))</f>
        <v/>
      </c>
      <c r="EC198" s="400" t="str">
        <f ca="1">+IF(OFFSET('Hygiene Data'!$H$13,0,10*ROW('Hygiene Data'!H192))="","",OFFSET('Hygiene Data'!$H$13,0,10*ROW('Hygiene Data'!H192)))</f>
        <v/>
      </c>
      <c r="ED198" s="400" t="str">
        <f ca="1">+IF(OFFSET('Hygiene Data'!$I$11,0,10*ROW('Hygiene Data'!I192))="","",OFFSET('Hygiene Data'!$I$11,0,10*ROW('Hygiene Data'!I192)))</f>
        <v/>
      </c>
      <c r="EE198" s="400" t="str">
        <f ca="1">+IF(OFFSET('Hygiene Data'!$I$12,0,10*ROW('Hygiene Data'!I192))="","",OFFSET('Hygiene Data'!$I$12,0,10*ROW('Hygiene Data'!I192)))</f>
        <v/>
      </c>
      <c r="EF198" s="400" t="str">
        <f ca="1">+IF(OFFSET('Hygiene Data'!$I$13,0,10*ROW('Hygiene Data'!I192))="","",OFFSET('Hygiene Data'!$I$13,0,10*ROW('Hygiene Data'!I192)))</f>
        <v/>
      </c>
    </row>
    <row r="199" spans="1:136" x14ac:dyDescent="0.25">
      <c r="A199" s="509" t="str">
        <f ca="1">+IF(OFFSET('Water Data'!$B$2,0,10*ROW('Water Data'!E193))="","",OFFSET('Water Data'!$B$2,0,10*ROW('Water Data'!E193)))</f>
        <v/>
      </c>
      <c r="B199" s="50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36" t="str">
        <f t="shared" ref="C199:C207" ca="1" si="3">+IF(ISNUMBER(VALUE(MID(A199,5,4))), VALUE(MID(A199, 5,4)),"")</f>
        <v/>
      </c>
      <c r="D199" s="53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3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3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3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3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3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3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3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3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3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3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3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3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3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3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3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3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3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3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3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3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3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3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3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3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3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3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3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3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3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3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3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3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3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3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3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3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3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3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3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3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3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3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3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3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3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3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3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3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1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3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3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3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3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3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3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3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3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3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3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3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3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3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3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3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3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400" t="str">
        <f ca="1">+IF(OFFSET('Water Data'!$D$27,0,10*ROW('Water Data'!D193))="","",OFFSET('Water Data'!$D$27,0,10*ROW('Water Data'!D193)))</f>
        <v/>
      </c>
      <c r="BT199" s="400" t="str">
        <f ca="1">+IF(OFFSET('Water Data'!$D$28,0,10*ROW('Water Data'!D193))="","",OFFSET('Water Data'!$D$28,0,10*ROW('Water Data'!D193)))</f>
        <v/>
      </c>
      <c r="BU199" s="400" t="str">
        <f ca="1">+IF(OFFSET('Water Data'!$D$29,0,10*ROW('Water Data'!D193))="","",OFFSET('Water Data'!$D$29,0,10*ROW('Water Data'!D193)))</f>
        <v/>
      </c>
      <c r="BV199" s="400" t="str">
        <f ca="1">+IF(OFFSET('Water Data'!$E$27,0,10*ROW('Water Data'!E193))="","",OFFSET('Water Data'!$E$27,0,10*ROW('Water Data'!E193)))</f>
        <v/>
      </c>
      <c r="BW199" s="400" t="str">
        <f ca="1">+IF(OFFSET('Water Data'!$E$28,0,10*ROW('Water Data'!E193))="","",OFFSET('Water Data'!$E$28,0,10*ROW('Water Data'!E193)))</f>
        <v/>
      </c>
      <c r="BX199" s="400" t="str">
        <f ca="1">+IF(OFFSET('Water Data'!$E$29,0,10*ROW('Water Data'!E193))="","",OFFSET('Water Data'!$E$29,0,10*ROW('Water Data'!E193)))</f>
        <v/>
      </c>
      <c r="BY199" s="400" t="str">
        <f ca="1">+IF(OFFSET('Water Data'!$F$27,0,10*ROW('Water Data'!F193))="","",OFFSET('Water Data'!$F$27,0,10*ROW('Water Data'!F193)))</f>
        <v/>
      </c>
      <c r="BZ199" s="400" t="str">
        <f ca="1">+IF(OFFSET('Water Data'!$F$28,0,10*ROW('Water Data'!F193))="","",OFFSET('Water Data'!$F$28,0,10*ROW('Water Data'!F193)))</f>
        <v/>
      </c>
      <c r="CA199" s="400" t="str">
        <f ca="1">+IF(OFFSET('Water Data'!$F$29,0,10*ROW('Water Data'!F193))="","",OFFSET('Water Data'!$F$29,0,10*ROW('Water Data'!F193)))</f>
        <v/>
      </c>
      <c r="CB199" s="400" t="str">
        <f ca="1">+IF(OFFSET('Water Data'!$G$27,0,10*ROW('Water Data'!G193))="","",OFFSET('Water Data'!$G$27,0,10*ROW('Water Data'!G193)))</f>
        <v/>
      </c>
      <c r="CC199" s="400" t="str">
        <f ca="1">+IF(OFFSET('Water Data'!$G$28,0,10*ROW('Water Data'!G193))="","",OFFSET('Water Data'!$G$28,0,10*ROW('Water Data'!G193)))</f>
        <v/>
      </c>
      <c r="CD199" s="400" t="str">
        <f ca="1">+IF(OFFSET('Water Data'!$G$29,0,10*ROW('Water Data'!G193))="","",OFFSET('Water Data'!$G$29,0,10*ROW('Water Data'!G193)))</f>
        <v/>
      </c>
      <c r="CE199" s="400" t="str">
        <f ca="1">+IF(OFFSET('Water Data'!$H$27,0,10*ROW('Water Data'!H193))="","",OFFSET('Water Data'!$H$27,0,10*ROW('Water Data'!H193)))</f>
        <v/>
      </c>
      <c r="CF199" s="400" t="str">
        <f ca="1">+IF(OFFSET('Water Data'!$H$28,0,10*ROW('Water Data'!H193))="","",OFFSET('Water Data'!$H$28,0,10*ROW('Water Data'!H193)))</f>
        <v/>
      </c>
      <c r="CG199" s="400" t="str">
        <f ca="1">+IF(OFFSET('Water Data'!$H$29,0,10*ROW('Water Data'!H193))="","",OFFSET('Water Data'!$H$29,0,10*ROW('Water Data'!H193)))</f>
        <v/>
      </c>
      <c r="CH199" s="400" t="str">
        <f ca="1">+IF(OFFSET('Water Data'!$I$27,0,10*ROW('Water Data'!I193))="","",OFFSET('Water Data'!$I$27,0,10*ROW('Water Data'!I193)))</f>
        <v/>
      </c>
      <c r="CI199" s="400" t="str">
        <f ca="1">+IF(OFFSET('Water Data'!$I$28,0,10*ROW('Water Data'!I193))="","",OFFSET('Water Data'!$I$28,0,10*ROW('Water Data'!I193)))</f>
        <v/>
      </c>
      <c r="CJ199" s="400" t="str">
        <f ca="1">+IF(OFFSET('Water Data'!$I$29,0,10*ROW('Water Data'!I193))="","",OFFSET('Water Data'!$I$29,0,10*ROW('Water Data'!I193)))</f>
        <v/>
      </c>
      <c r="CK199" s="400" t="str">
        <f ca="1">+IF(OFFSET('Sanitation Data'!$D$28,0,10*ROW('Sanitation Data'!D193))="","",OFFSET('Sanitation Data'!$D$28,0,10*ROW('Sanitation Data'!D193)))</f>
        <v/>
      </c>
      <c r="CL199" s="400" t="str">
        <f ca="1">+IF(OFFSET('Sanitation Data'!$D$29,0,10*ROW('Sanitation Data'!D193))="","",OFFSET('Sanitation Data'!$D$29,0,10*ROW('Sanitation Data'!D193)))</f>
        <v/>
      </c>
      <c r="CM199" s="400" t="str">
        <f ca="1">+IF(OFFSET('Sanitation Data'!$D$30,0,10*ROW('Sanitation Data'!D193))="","",OFFSET('Sanitation Data'!$D$30,0,10*ROW('Sanitation Data'!D193)))</f>
        <v/>
      </c>
      <c r="CN199" s="400" t="str">
        <f ca="1">+IF(OFFSET('Sanitation Data'!$D$31,0,10*ROW('Sanitation Data'!D193))="","",OFFSET('Sanitation Data'!$D$31,0,10*ROW('Sanitation Data'!D193)))</f>
        <v/>
      </c>
      <c r="CO199" s="400" t="str">
        <f ca="1">+IF(OFFSET('Sanitation Data'!$D$32,0,10*ROW('Sanitation Data'!D193))="","",OFFSET('Sanitation Data'!$D$32,0,10*ROW('Sanitation Data'!D193)))</f>
        <v/>
      </c>
      <c r="CP199" s="400" t="str">
        <f ca="1">+IF(OFFSET('Sanitation Data'!$E$28,0,10*ROW('Sanitation Data'!E193))="","",OFFSET('Sanitation Data'!$E$28,0,10*ROW('Sanitation Data'!E193)))</f>
        <v/>
      </c>
      <c r="CQ199" s="400" t="str">
        <f ca="1">+IF(OFFSET('Sanitation Data'!$E$29,0,10*ROW('Sanitation Data'!E193))="","",OFFSET('Sanitation Data'!$E$29,0,10*ROW('Sanitation Data'!E193)))</f>
        <v/>
      </c>
      <c r="CR199" s="400" t="str">
        <f ca="1">+IF(OFFSET('Sanitation Data'!$E$30,0,10*ROW('Sanitation Data'!E193))="","",OFFSET('Sanitation Data'!$E$30,0,10*ROW('Sanitation Data'!E193)))</f>
        <v/>
      </c>
      <c r="CS199" s="400" t="str">
        <f ca="1">+IF(OFFSET('Sanitation Data'!$E$31,0,10*ROW('Sanitation Data'!E193))="","",OFFSET('Sanitation Data'!$E$31,0,10*ROW('Sanitation Data'!E193)))</f>
        <v/>
      </c>
      <c r="CT199" s="400" t="str">
        <f ca="1">+IF(OFFSET('Sanitation Data'!$E$32,0,10*ROW('Sanitation Data'!E193))="","",OFFSET('Sanitation Data'!$E$32,0,10*ROW('Sanitation Data'!E193)))</f>
        <v/>
      </c>
      <c r="CU199" s="400" t="str">
        <f ca="1">+IF(OFFSET('Sanitation Data'!$F$28,0,10*ROW('Sanitation Data'!F193))="","",OFFSET('Sanitation Data'!$F$28,0,10*ROW('Sanitation Data'!F193)))</f>
        <v/>
      </c>
      <c r="CV199" s="400" t="str">
        <f ca="1">+IF(OFFSET('Sanitation Data'!$F$29,0,10*ROW('Sanitation Data'!F193))="","",OFFSET('Sanitation Data'!$F$29,0,10*ROW('Sanitation Data'!F193)))</f>
        <v/>
      </c>
      <c r="CW199" s="400" t="str">
        <f ca="1">+IF(OFFSET('Sanitation Data'!$F$30,0,10*ROW('Sanitation Data'!F193))="","",OFFSET('Sanitation Data'!$F$30,0,10*ROW('Sanitation Data'!F193)))</f>
        <v/>
      </c>
      <c r="CX199" s="400" t="str">
        <f ca="1">+IF(OFFSET('Sanitation Data'!$F$31,0,10*ROW('Sanitation Data'!F193))="","",OFFSET('Sanitation Data'!$F$31,0,10*ROW('Sanitation Data'!F193)))</f>
        <v/>
      </c>
      <c r="CY199" s="400" t="str">
        <f ca="1">+IF(OFFSET('Sanitation Data'!$F$32,0,10*ROW('Sanitation Data'!F193))="","",OFFSET('Sanitation Data'!$F$32,0,10*ROW('Sanitation Data'!F193)))</f>
        <v/>
      </c>
      <c r="CZ199" s="400" t="str">
        <f ca="1">+IF(OFFSET('Sanitation Data'!$G$28,0,10*ROW('Sanitation Data'!G193))="","",OFFSET('Sanitation Data'!$G$28,0,10*ROW('Sanitation Data'!G193)))</f>
        <v/>
      </c>
      <c r="DA199" s="400" t="str">
        <f ca="1">+IF(OFFSET('Sanitation Data'!$G$29,0,10*ROW('Sanitation Data'!G193))="","",OFFSET('Sanitation Data'!$G$29,0,10*ROW('Sanitation Data'!G193)))</f>
        <v/>
      </c>
      <c r="DB199" s="400" t="str">
        <f ca="1">+IF(OFFSET('Sanitation Data'!$G$30,0,10*ROW('Sanitation Data'!G193))="","",OFFSET('Sanitation Data'!$G$30,0,10*ROW('Sanitation Data'!G193)))</f>
        <v/>
      </c>
      <c r="DC199" s="400" t="str">
        <f ca="1">+IF(OFFSET('Sanitation Data'!$G$31,0,10*ROW('Sanitation Data'!G193))="","",OFFSET('Sanitation Data'!$G$31,0,10*ROW('Sanitation Data'!G193)))</f>
        <v/>
      </c>
      <c r="DD199" s="400" t="str">
        <f ca="1">+IF(OFFSET('Sanitation Data'!$G$32,0,10*ROW('Sanitation Data'!G193))="","",OFFSET('Sanitation Data'!$G$32,0,10*ROW('Sanitation Data'!G193)))</f>
        <v/>
      </c>
      <c r="DE199" s="400" t="str">
        <f ca="1">+IF(OFFSET('Sanitation Data'!$H$28,0,10*ROW('Sanitation Data'!H193))="","",OFFSET('Sanitation Data'!$H$28,0,10*ROW('Sanitation Data'!H193)))</f>
        <v/>
      </c>
      <c r="DF199" s="400" t="str">
        <f ca="1">+IF(OFFSET('Sanitation Data'!$H$29,0,10*ROW('Sanitation Data'!H193))="","",OFFSET('Sanitation Data'!$H$29,0,10*ROW('Sanitation Data'!H193)))</f>
        <v/>
      </c>
      <c r="DG199" s="400" t="str">
        <f ca="1">+IF(OFFSET('Sanitation Data'!$H$30,0,10*ROW('Sanitation Data'!H193))="","",OFFSET('Sanitation Data'!$H$30,0,10*ROW('Sanitation Data'!H193)))</f>
        <v/>
      </c>
      <c r="DH199" s="400" t="str">
        <f ca="1">+IF(OFFSET('Sanitation Data'!$H$31,0,10*ROW('Sanitation Data'!H193))="","",OFFSET('Sanitation Data'!$H$31,0,10*ROW('Sanitation Data'!H193)))</f>
        <v/>
      </c>
      <c r="DI199" s="400" t="str">
        <f ca="1">+IF(OFFSET('Sanitation Data'!$H$32,0,10*ROW('Sanitation Data'!H193))="","",OFFSET('Sanitation Data'!$H$32,0,10*ROW('Sanitation Data'!H193)))</f>
        <v/>
      </c>
      <c r="DJ199" s="400" t="str">
        <f ca="1">+IF(OFFSET('Sanitation Data'!$I$28,0,10*ROW('Sanitation Data'!I193))="","",OFFSET('Sanitation Data'!$I$28,0,10*ROW('Sanitation Data'!I193)))</f>
        <v/>
      </c>
      <c r="DK199" s="400" t="str">
        <f ca="1">+IF(OFFSET('Sanitation Data'!$I$29,0,10*ROW('Sanitation Data'!I193))="","",OFFSET('Sanitation Data'!$I$29,0,10*ROW('Sanitation Data'!I193)))</f>
        <v/>
      </c>
      <c r="DL199" s="400" t="str">
        <f ca="1">+IF(OFFSET('Sanitation Data'!$I$30,0,10*ROW('Sanitation Data'!I193))="","",OFFSET('Sanitation Data'!$I$30,0,10*ROW('Sanitation Data'!I193)))</f>
        <v/>
      </c>
      <c r="DM199" s="400" t="str">
        <f ca="1">+IF(OFFSET('Sanitation Data'!$I$31,0,10*ROW('Sanitation Data'!I193))="","",OFFSET('Sanitation Data'!$I$31,0,10*ROW('Sanitation Data'!I193)))</f>
        <v/>
      </c>
      <c r="DN199" s="400" t="str">
        <f ca="1">+IF(OFFSET('Sanitation Data'!$I$32,0,10*ROW('Sanitation Data'!I193))="","",OFFSET('Sanitation Data'!$I$32,0,10*ROW('Sanitation Data'!I193)))</f>
        <v/>
      </c>
      <c r="DO199" s="400" t="str">
        <f ca="1">+IF(OFFSET('Hygiene Data'!$D$11,0,10*ROW('Hygiene Data'!D193))="","",OFFSET('Hygiene Data'!$D$11,0,10*ROW('Hygiene Data'!D193)))</f>
        <v/>
      </c>
      <c r="DP199" s="400" t="str">
        <f ca="1">+IF(OFFSET('Hygiene Data'!$D$12,0,10*ROW('Hygiene Data'!D193))="","",OFFSET('Hygiene Data'!$D$12,0,10*ROW('Hygiene Data'!D193)))</f>
        <v/>
      </c>
      <c r="DQ199" s="400" t="str">
        <f ca="1">+IF(OFFSET('Hygiene Data'!$D$13,0,10*ROW('Hygiene Data'!D193))="","",OFFSET('Hygiene Data'!$D$13,0,10*ROW('Hygiene Data'!D193)))</f>
        <v/>
      </c>
      <c r="DR199" s="400" t="str">
        <f ca="1">+IF(OFFSET('Hygiene Data'!$E$11,0,10*ROW('Hygiene Data'!E193))="","",OFFSET('Hygiene Data'!$E$11,0,10*ROW('Hygiene Data'!E193)))</f>
        <v/>
      </c>
      <c r="DS199" s="400" t="str">
        <f ca="1">+IF(OFFSET('Hygiene Data'!$E$12,0,10*ROW('Hygiene Data'!E193))="","",OFFSET('Hygiene Data'!$E$12,0,10*ROW('Hygiene Data'!E193)))</f>
        <v/>
      </c>
      <c r="DT199" s="400" t="str">
        <f ca="1">+IF(OFFSET('Hygiene Data'!$E$13,0,10*ROW('Hygiene Data'!E193))="","",OFFSET('Hygiene Data'!$E$13,0,10*ROW('Hygiene Data'!E193)))</f>
        <v/>
      </c>
      <c r="DU199" s="400" t="str">
        <f ca="1">+IF(OFFSET('Hygiene Data'!$F$11,0,10*ROW('Hygiene Data'!F193))="","",OFFSET('Hygiene Data'!$F$11,0,10*ROW('Hygiene Data'!F193)))</f>
        <v/>
      </c>
      <c r="DV199" s="400" t="str">
        <f ca="1">+IF(OFFSET('Hygiene Data'!$F$12,0,10*ROW('Hygiene Data'!F193))="","",OFFSET('Hygiene Data'!$F$12,0,10*ROW('Hygiene Data'!F193)))</f>
        <v/>
      </c>
      <c r="DW199" s="400" t="str">
        <f ca="1">+IF(OFFSET('Hygiene Data'!$F$13,0,10*ROW('Hygiene Data'!F193))="","",OFFSET('Hygiene Data'!$F$13,0,10*ROW('Hygiene Data'!F193)))</f>
        <v/>
      </c>
      <c r="DX199" s="400" t="str">
        <f ca="1">+IF(OFFSET('Hygiene Data'!$G$11,0,10*ROW('Hygiene Data'!G193))="","",OFFSET('Hygiene Data'!$G$11,0,10*ROW('Hygiene Data'!G193)))</f>
        <v/>
      </c>
      <c r="DY199" s="400" t="str">
        <f ca="1">+IF(OFFSET('Hygiene Data'!$G$12,0,10*ROW('Hygiene Data'!G193))="","",OFFSET('Hygiene Data'!$G$12,0,10*ROW('Hygiene Data'!G193)))</f>
        <v/>
      </c>
      <c r="DZ199" s="400" t="str">
        <f ca="1">+IF(OFFSET('Hygiene Data'!$G$13,0,10*ROW('Hygiene Data'!G193))="","",OFFSET('Hygiene Data'!$G$13,0,10*ROW('Hygiene Data'!G193)))</f>
        <v/>
      </c>
      <c r="EA199" s="400" t="str">
        <f ca="1">+IF(OFFSET('Hygiene Data'!$H$11,0,10*ROW('Hygiene Data'!H193))="","",OFFSET('Hygiene Data'!$H$11,0,10*ROW('Hygiene Data'!H193)))</f>
        <v/>
      </c>
      <c r="EB199" s="400" t="str">
        <f ca="1">+IF(OFFSET('Hygiene Data'!$H$12,0,10*ROW('Hygiene Data'!H193))="","",OFFSET('Hygiene Data'!$H$12,0,10*ROW('Hygiene Data'!H193)))</f>
        <v/>
      </c>
      <c r="EC199" s="400" t="str">
        <f ca="1">+IF(OFFSET('Hygiene Data'!$H$13,0,10*ROW('Hygiene Data'!H193))="","",OFFSET('Hygiene Data'!$H$13,0,10*ROW('Hygiene Data'!H193)))</f>
        <v/>
      </c>
      <c r="ED199" s="400" t="str">
        <f ca="1">+IF(OFFSET('Hygiene Data'!$I$11,0,10*ROW('Hygiene Data'!I193))="","",OFFSET('Hygiene Data'!$I$11,0,10*ROW('Hygiene Data'!I193)))</f>
        <v/>
      </c>
      <c r="EE199" s="400" t="str">
        <f ca="1">+IF(OFFSET('Hygiene Data'!$I$12,0,10*ROW('Hygiene Data'!I193))="","",OFFSET('Hygiene Data'!$I$12,0,10*ROW('Hygiene Data'!I193)))</f>
        <v/>
      </c>
      <c r="EF199" s="400" t="str">
        <f ca="1">+IF(OFFSET('Hygiene Data'!$I$13,0,10*ROW('Hygiene Data'!I193))="","",OFFSET('Hygiene Data'!$I$13,0,10*ROW('Hygiene Data'!I193)))</f>
        <v/>
      </c>
    </row>
    <row r="200" spans="1:136" x14ac:dyDescent="0.25">
      <c r="A200" s="509" t="str">
        <f ca="1">+IF(OFFSET('Water Data'!$B$2,0,10*ROW('Water Data'!E194))="","",OFFSET('Water Data'!$B$2,0,10*ROW('Water Data'!E194)))</f>
        <v/>
      </c>
      <c r="B200" s="50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36" t="str">
        <f t="shared" ca="1" si="3"/>
        <v/>
      </c>
      <c r="D200" s="53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3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3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3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3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3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3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3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3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3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3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3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3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3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3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3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3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3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3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3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3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3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3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3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3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3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3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3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3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3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3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3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3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3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3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3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3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3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3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3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3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3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3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3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3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3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3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3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3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1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3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3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3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3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3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3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3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3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3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3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3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3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3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3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3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3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400" t="str">
        <f ca="1">+IF(OFFSET('Water Data'!$D$27,0,10*ROW('Water Data'!D194))="","",OFFSET('Water Data'!$D$27,0,10*ROW('Water Data'!D194)))</f>
        <v/>
      </c>
      <c r="BT200" s="400" t="str">
        <f ca="1">+IF(OFFSET('Water Data'!$D$28,0,10*ROW('Water Data'!D194))="","",OFFSET('Water Data'!$D$28,0,10*ROW('Water Data'!D194)))</f>
        <v/>
      </c>
      <c r="BU200" s="400" t="str">
        <f ca="1">+IF(OFFSET('Water Data'!$D$29,0,10*ROW('Water Data'!D194))="","",OFFSET('Water Data'!$D$29,0,10*ROW('Water Data'!D194)))</f>
        <v/>
      </c>
      <c r="BV200" s="400" t="str">
        <f ca="1">+IF(OFFSET('Water Data'!$E$27,0,10*ROW('Water Data'!E194))="","",OFFSET('Water Data'!$E$27,0,10*ROW('Water Data'!E194)))</f>
        <v/>
      </c>
      <c r="BW200" s="400" t="str">
        <f ca="1">+IF(OFFSET('Water Data'!$E$28,0,10*ROW('Water Data'!E194))="","",OFFSET('Water Data'!$E$28,0,10*ROW('Water Data'!E194)))</f>
        <v/>
      </c>
      <c r="BX200" s="400" t="str">
        <f ca="1">+IF(OFFSET('Water Data'!$E$29,0,10*ROW('Water Data'!E194))="","",OFFSET('Water Data'!$E$29,0,10*ROW('Water Data'!E194)))</f>
        <v/>
      </c>
      <c r="BY200" s="400" t="str">
        <f ca="1">+IF(OFFSET('Water Data'!$F$27,0,10*ROW('Water Data'!F194))="","",OFFSET('Water Data'!$F$27,0,10*ROW('Water Data'!F194)))</f>
        <v/>
      </c>
      <c r="BZ200" s="400" t="str">
        <f ca="1">+IF(OFFSET('Water Data'!$F$28,0,10*ROW('Water Data'!F194))="","",OFFSET('Water Data'!$F$28,0,10*ROW('Water Data'!F194)))</f>
        <v/>
      </c>
      <c r="CA200" s="400" t="str">
        <f ca="1">+IF(OFFSET('Water Data'!$F$29,0,10*ROW('Water Data'!F194))="","",OFFSET('Water Data'!$F$29,0,10*ROW('Water Data'!F194)))</f>
        <v/>
      </c>
      <c r="CB200" s="400" t="str">
        <f ca="1">+IF(OFFSET('Water Data'!$G$27,0,10*ROW('Water Data'!G194))="","",OFFSET('Water Data'!$G$27,0,10*ROW('Water Data'!G194)))</f>
        <v/>
      </c>
      <c r="CC200" s="400" t="str">
        <f ca="1">+IF(OFFSET('Water Data'!$G$28,0,10*ROW('Water Data'!G194))="","",OFFSET('Water Data'!$G$28,0,10*ROW('Water Data'!G194)))</f>
        <v/>
      </c>
      <c r="CD200" s="400" t="str">
        <f ca="1">+IF(OFFSET('Water Data'!$G$29,0,10*ROW('Water Data'!G194))="","",OFFSET('Water Data'!$G$29,0,10*ROW('Water Data'!G194)))</f>
        <v/>
      </c>
      <c r="CE200" s="400" t="str">
        <f ca="1">+IF(OFFSET('Water Data'!$H$27,0,10*ROW('Water Data'!H194))="","",OFFSET('Water Data'!$H$27,0,10*ROW('Water Data'!H194)))</f>
        <v/>
      </c>
      <c r="CF200" s="400" t="str">
        <f ca="1">+IF(OFFSET('Water Data'!$H$28,0,10*ROW('Water Data'!H194))="","",OFFSET('Water Data'!$H$28,0,10*ROW('Water Data'!H194)))</f>
        <v/>
      </c>
      <c r="CG200" s="400" t="str">
        <f ca="1">+IF(OFFSET('Water Data'!$H$29,0,10*ROW('Water Data'!H194))="","",OFFSET('Water Data'!$H$29,0,10*ROW('Water Data'!H194)))</f>
        <v/>
      </c>
      <c r="CH200" s="400" t="str">
        <f ca="1">+IF(OFFSET('Water Data'!$I$27,0,10*ROW('Water Data'!I194))="","",OFFSET('Water Data'!$I$27,0,10*ROW('Water Data'!I194)))</f>
        <v/>
      </c>
      <c r="CI200" s="400" t="str">
        <f ca="1">+IF(OFFSET('Water Data'!$I$28,0,10*ROW('Water Data'!I194))="","",OFFSET('Water Data'!$I$28,0,10*ROW('Water Data'!I194)))</f>
        <v/>
      </c>
      <c r="CJ200" s="400" t="str">
        <f ca="1">+IF(OFFSET('Water Data'!$I$29,0,10*ROW('Water Data'!I194))="","",OFFSET('Water Data'!$I$29,0,10*ROW('Water Data'!I194)))</f>
        <v/>
      </c>
      <c r="CK200" s="400" t="str">
        <f ca="1">+IF(OFFSET('Sanitation Data'!$D$28,0,10*ROW('Sanitation Data'!D194))="","",OFFSET('Sanitation Data'!$D$28,0,10*ROW('Sanitation Data'!D194)))</f>
        <v/>
      </c>
      <c r="CL200" s="400" t="str">
        <f ca="1">+IF(OFFSET('Sanitation Data'!$D$29,0,10*ROW('Sanitation Data'!D194))="","",OFFSET('Sanitation Data'!$D$29,0,10*ROW('Sanitation Data'!D194)))</f>
        <v/>
      </c>
      <c r="CM200" s="400" t="str">
        <f ca="1">+IF(OFFSET('Sanitation Data'!$D$30,0,10*ROW('Sanitation Data'!D194))="","",OFFSET('Sanitation Data'!$D$30,0,10*ROW('Sanitation Data'!D194)))</f>
        <v/>
      </c>
      <c r="CN200" s="400" t="str">
        <f ca="1">+IF(OFFSET('Sanitation Data'!$D$31,0,10*ROW('Sanitation Data'!D194))="","",OFFSET('Sanitation Data'!$D$31,0,10*ROW('Sanitation Data'!D194)))</f>
        <v/>
      </c>
      <c r="CO200" s="400" t="str">
        <f ca="1">+IF(OFFSET('Sanitation Data'!$D$32,0,10*ROW('Sanitation Data'!D194))="","",OFFSET('Sanitation Data'!$D$32,0,10*ROW('Sanitation Data'!D194)))</f>
        <v/>
      </c>
      <c r="CP200" s="400" t="str">
        <f ca="1">+IF(OFFSET('Sanitation Data'!$E$28,0,10*ROW('Sanitation Data'!E194))="","",OFFSET('Sanitation Data'!$E$28,0,10*ROW('Sanitation Data'!E194)))</f>
        <v/>
      </c>
      <c r="CQ200" s="400" t="str">
        <f ca="1">+IF(OFFSET('Sanitation Data'!$E$29,0,10*ROW('Sanitation Data'!E194))="","",OFFSET('Sanitation Data'!$E$29,0,10*ROW('Sanitation Data'!E194)))</f>
        <v/>
      </c>
      <c r="CR200" s="400" t="str">
        <f ca="1">+IF(OFFSET('Sanitation Data'!$E$30,0,10*ROW('Sanitation Data'!E194))="","",OFFSET('Sanitation Data'!$E$30,0,10*ROW('Sanitation Data'!E194)))</f>
        <v/>
      </c>
      <c r="CS200" s="400" t="str">
        <f ca="1">+IF(OFFSET('Sanitation Data'!$E$31,0,10*ROW('Sanitation Data'!E194))="","",OFFSET('Sanitation Data'!$E$31,0,10*ROW('Sanitation Data'!E194)))</f>
        <v/>
      </c>
      <c r="CT200" s="400" t="str">
        <f ca="1">+IF(OFFSET('Sanitation Data'!$E$32,0,10*ROW('Sanitation Data'!E194))="","",OFFSET('Sanitation Data'!$E$32,0,10*ROW('Sanitation Data'!E194)))</f>
        <v/>
      </c>
      <c r="CU200" s="400" t="str">
        <f ca="1">+IF(OFFSET('Sanitation Data'!$F$28,0,10*ROW('Sanitation Data'!F194))="","",OFFSET('Sanitation Data'!$F$28,0,10*ROW('Sanitation Data'!F194)))</f>
        <v/>
      </c>
      <c r="CV200" s="400" t="str">
        <f ca="1">+IF(OFFSET('Sanitation Data'!$F$29,0,10*ROW('Sanitation Data'!F194))="","",OFFSET('Sanitation Data'!$F$29,0,10*ROW('Sanitation Data'!F194)))</f>
        <v/>
      </c>
      <c r="CW200" s="400" t="str">
        <f ca="1">+IF(OFFSET('Sanitation Data'!$F$30,0,10*ROW('Sanitation Data'!F194))="","",OFFSET('Sanitation Data'!$F$30,0,10*ROW('Sanitation Data'!F194)))</f>
        <v/>
      </c>
      <c r="CX200" s="400" t="str">
        <f ca="1">+IF(OFFSET('Sanitation Data'!$F$31,0,10*ROW('Sanitation Data'!F194))="","",OFFSET('Sanitation Data'!$F$31,0,10*ROW('Sanitation Data'!F194)))</f>
        <v/>
      </c>
      <c r="CY200" s="400" t="str">
        <f ca="1">+IF(OFFSET('Sanitation Data'!$F$32,0,10*ROW('Sanitation Data'!F194))="","",OFFSET('Sanitation Data'!$F$32,0,10*ROW('Sanitation Data'!F194)))</f>
        <v/>
      </c>
      <c r="CZ200" s="400" t="str">
        <f ca="1">+IF(OFFSET('Sanitation Data'!$G$28,0,10*ROW('Sanitation Data'!G194))="","",OFFSET('Sanitation Data'!$G$28,0,10*ROW('Sanitation Data'!G194)))</f>
        <v/>
      </c>
      <c r="DA200" s="400" t="str">
        <f ca="1">+IF(OFFSET('Sanitation Data'!$G$29,0,10*ROW('Sanitation Data'!G194))="","",OFFSET('Sanitation Data'!$G$29,0,10*ROW('Sanitation Data'!G194)))</f>
        <v/>
      </c>
      <c r="DB200" s="400" t="str">
        <f ca="1">+IF(OFFSET('Sanitation Data'!$G$30,0,10*ROW('Sanitation Data'!G194))="","",OFFSET('Sanitation Data'!$G$30,0,10*ROW('Sanitation Data'!G194)))</f>
        <v/>
      </c>
      <c r="DC200" s="400" t="str">
        <f ca="1">+IF(OFFSET('Sanitation Data'!$G$31,0,10*ROW('Sanitation Data'!G194))="","",OFFSET('Sanitation Data'!$G$31,0,10*ROW('Sanitation Data'!G194)))</f>
        <v/>
      </c>
      <c r="DD200" s="400" t="str">
        <f ca="1">+IF(OFFSET('Sanitation Data'!$G$32,0,10*ROW('Sanitation Data'!G194))="","",OFFSET('Sanitation Data'!$G$32,0,10*ROW('Sanitation Data'!G194)))</f>
        <v/>
      </c>
      <c r="DE200" s="400" t="str">
        <f ca="1">+IF(OFFSET('Sanitation Data'!$H$28,0,10*ROW('Sanitation Data'!H194))="","",OFFSET('Sanitation Data'!$H$28,0,10*ROW('Sanitation Data'!H194)))</f>
        <v/>
      </c>
      <c r="DF200" s="400" t="str">
        <f ca="1">+IF(OFFSET('Sanitation Data'!$H$29,0,10*ROW('Sanitation Data'!H194))="","",OFFSET('Sanitation Data'!$H$29,0,10*ROW('Sanitation Data'!H194)))</f>
        <v/>
      </c>
      <c r="DG200" s="400" t="str">
        <f ca="1">+IF(OFFSET('Sanitation Data'!$H$30,0,10*ROW('Sanitation Data'!H194))="","",OFFSET('Sanitation Data'!$H$30,0,10*ROW('Sanitation Data'!H194)))</f>
        <v/>
      </c>
      <c r="DH200" s="400" t="str">
        <f ca="1">+IF(OFFSET('Sanitation Data'!$H$31,0,10*ROW('Sanitation Data'!H194))="","",OFFSET('Sanitation Data'!$H$31,0,10*ROW('Sanitation Data'!H194)))</f>
        <v/>
      </c>
      <c r="DI200" s="400" t="str">
        <f ca="1">+IF(OFFSET('Sanitation Data'!$H$32,0,10*ROW('Sanitation Data'!H194))="","",OFFSET('Sanitation Data'!$H$32,0,10*ROW('Sanitation Data'!H194)))</f>
        <v/>
      </c>
      <c r="DJ200" s="400" t="str">
        <f ca="1">+IF(OFFSET('Sanitation Data'!$I$28,0,10*ROW('Sanitation Data'!I194))="","",OFFSET('Sanitation Data'!$I$28,0,10*ROW('Sanitation Data'!I194)))</f>
        <v/>
      </c>
      <c r="DK200" s="400" t="str">
        <f ca="1">+IF(OFFSET('Sanitation Data'!$I$29,0,10*ROW('Sanitation Data'!I194))="","",OFFSET('Sanitation Data'!$I$29,0,10*ROW('Sanitation Data'!I194)))</f>
        <v/>
      </c>
      <c r="DL200" s="400" t="str">
        <f ca="1">+IF(OFFSET('Sanitation Data'!$I$30,0,10*ROW('Sanitation Data'!I194))="","",OFFSET('Sanitation Data'!$I$30,0,10*ROW('Sanitation Data'!I194)))</f>
        <v/>
      </c>
      <c r="DM200" s="400" t="str">
        <f ca="1">+IF(OFFSET('Sanitation Data'!$I$31,0,10*ROW('Sanitation Data'!I194))="","",OFFSET('Sanitation Data'!$I$31,0,10*ROW('Sanitation Data'!I194)))</f>
        <v/>
      </c>
      <c r="DN200" s="400" t="str">
        <f ca="1">+IF(OFFSET('Sanitation Data'!$I$32,0,10*ROW('Sanitation Data'!I194))="","",OFFSET('Sanitation Data'!$I$32,0,10*ROW('Sanitation Data'!I194)))</f>
        <v/>
      </c>
      <c r="DO200" s="400" t="str">
        <f ca="1">+IF(OFFSET('Hygiene Data'!$D$11,0,10*ROW('Hygiene Data'!D194))="","",OFFSET('Hygiene Data'!$D$11,0,10*ROW('Hygiene Data'!D194)))</f>
        <v/>
      </c>
      <c r="DP200" s="400" t="str">
        <f ca="1">+IF(OFFSET('Hygiene Data'!$D$12,0,10*ROW('Hygiene Data'!D194))="","",OFFSET('Hygiene Data'!$D$12,0,10*ROW('Hygiene Data'!D194)))</f>
        <v/>
      </c>
      <c r="DQ200" s="400" t="str">
        <f ca="1">+IF(OFFSET('Hygiene Data'!$D$13,0,10*ROW('Hygiene Data'!D194))="","",OFFSET('Hygiene Data'!$D$13,0,10*ROW('Hygiene Data'!D194)))</f>
        <v/>
      </c>
      <c r="DR200" s="400" t="str">
        <f ca="1">+IF(OFFSET('Hygiene Data'!$E$11,0,10*ROW('Hygiene Data'!E194))="","",OFFSET('Hygiene Data'!$E$11,0,10*ROW('Hygiene Data'!E194)))</f>
        <v/>
      </c>
      <c r="DS200" s="400" t="str">
        <f ca="1">+IF(OFFSET('Hygiene Data'!$E$12,0,10*ROW('Hygiene Data'!E194))="","",OFFSET('Hygiene Data'!$E$12,0,10*ROW('Hygiene Data'!E194)))</f>
        <v/>
      </c>
      <c r="DT200" s="400" t="str">
        <f ca="1">+IF(OFFSET('Hygiene Data'!$E$13,0,10*ROW('Hygiene Data'!E194))="","",OFFSET('Hygiene Data'!$E$13,0,10*ROW('Hygiene Data'!E194)))</f>
        <v/>
      </c>
      <c r="DU200" s="400" t="str">
        <f ca="1">+IF(OFFSET('Hygiene Data'!$F$11,0,10*ROW('Hygiene Data'!F194))="","",OFFSET('Hygiene Data'!$F$11,0,10*ROW('Hygiene Data'!F194)))</f>
        <v/>
      </c>
      <c r="DV200" s="400" t="str">
        <f ca="1">+IF(OFFSET('Hygiene Data'!$F$12,0,10*ROW('Hygiene Data'!F194))="","",OFFSET('Hygiene Data'!$F$12,0,10*ROW('Hygiene Data'!F194)))</f>
        <v/>
      </c>
      <c r="DW200" s="400" t="str">
        <f ca="1">+IF(OFFSET('Hygiene Data'!$F$13,0,10*ROW('Hygiene Data'!F194))="","",OFFSET('Hygiene Data'!$F$13,0,10*ROW('Hygiene Data'!F194)))</f>
        <v/>
      </c>
      <c r="DX200" s="400" t="str">
        <f ca="1">+IF(OFFSET('Hygiene Data'!$G$11,0,10*ROW('Hygiene Data'!G194))="","",OFFSET('Hygiene Data'!$G$11,0,10*ROW('Hygiene Data'!G194)))</f>
        <v/>
      </c>
      <c r="DY200" s="400" t="str">
        <f ca="1">+IF(OFFSET('Hygiene Data'!$G$12,0,10*ROW('Hygiene Data'!G194))="","",OFFSET('Hygiene Data'!$G$12,0,10*ROW('Hygiene Data'!G194)))</f>
        <v/>
      </c>
      <c r="DZ200" s="400" t="str">
        <f ca="1">+IF(OFFSET('Hygiene Data'!$G$13,0,10*ROW('Hygiene Data'!G194))="","",OFFSET('Hygiene Data'!$G$13,0,10*ROW('Hygiene Data'!G194)))</f>
        <v/>
      </c>
      <c r="EA200" s="400" t="str">
        <f ca="1">+IF(OFFSET('Hygiene Data'!$H$11,0,10*ROW('Hygiene Data'!H194))="","",OFFSET('Hygiene Data'!$H$11,0,10*ROW('Hygiene Data'!H194)))</f>
        <v/>
      </c>
      <c r="EB200" s="400" t="str">
        <f ca="1">+IF(OFFSET('Hygiene Data'!$H$12,0,10*ROW('Hygiene Data'!H194))="","",OFFSET('Hygiene Data'!$H$12,0,10*ROW('Hygiene Data'!H194)))</f>
        <v/>
      </c>
      <c r="EC200" s="400" t="str">
        <f ca="1">+IF(OFFSET('Hygiene Data'!$H$13,0,10*ROW('Hygiene Data'!H194))="","",OFFSET('Hygiene Data'!$H$13,0,10*ROW('Hygiene Data'!H194)))</f>
        <v/>
      </c>
      <c r="ED200" s="400" t="str">
        <f ca="1">+IF(OFFSET('Hygiene Data'!$I$11,0,10*ROW('Hygiene Data'!I194))="","",OFFSET('Hygiene Data'!$I$11,0,10*ROW('Hygiene Data'!I194)))</f>
        <v/>
      </c>
      <c r="EE200" s="400" t="str">
        <f ca="1">+IF(OFFSET('Hygiene Data'!$I$12,0,10*ROW('Hygiene Data'!I194))="","",OFFSET('Hygiene Data'!$I$12,0,10*ROW('Hygiene Data'!I194)))</f>
        <v/>
      </c>
      <c r="EF200" s="400" t="str">
        <f ca="1">+IF(OFFSET('Hygiene Data'!$I$13,0,10*ROW('Hygiene Data'!I194))="","",OFFSET('Hygiene Data'!$I$13,0,10*ROW('Hygiene Data'!I194)))</f>
        <v/>
      </c>
    </row>
    <row r="201" spans="1:136" x14ac:dyDescent="0.25">
      <c r="A201" s="509" t="str">
        <f ca="1">+IF(OFFSET('Water Data'!$B$2,0,10*ROW('Water Data'!E195))="","",OFFSET('Water Data'!$B$2,0,10*ROW('Water Data'!E195)))</f>
        <v/>
      </c>
      <c r="B201" s="50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36" t="str">
        <f t="shared" ca="1" si="3"/>
        <v/>
      </c>
      <c r="D201" s="53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3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3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3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3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3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3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3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3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3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3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3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3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3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3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3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3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3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3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3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3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3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3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3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3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3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3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3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3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3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3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3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3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3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3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3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3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3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3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3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3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3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3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3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3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3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3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3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3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1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3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3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3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3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3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3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3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3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3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3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3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3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3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3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3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3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400" t="str">
        <f ca="1">+IF(OFFSET('Water Data'!$D$27,0,10*ROW('Water Data'!D195))="","",OFFSET('Water Data'!$D$27,0,10*ROW('Water Data'!D195)))</f>
        <v/>
      </c>
      <c r="BT201" s="400" t="str">
        <f ca="1">+IF(OFFSET('Water Data'!$D$28,0,10*ROW('Water Data'!D195))="","",OFFSET('Water Data'!$D$28,0,10*ROW('Water Data'!D195)))</f>
        <v/>
      </c>
      <c r="BU201" s="400" t="str">
        <f ca="1">+IF(OFFSET('Water Data'!$D$29,0,10*ROW('Water Data'!D195))="","",OFFSET('Water Data'!$D$29,0,10*ROW('Water Data'!D195)))</f>
        <v/>
      </c>
      <c r="BV201" s="400" t="str">
        <f ca="1">+IF(OFFSET('Water Data'!$E$27,0,10*ROW('Water Data'!E195))="","",OFFSET('Water Data'!$E$27,0,10*ROW('Water Data'!E195)))</f>
        <v/>
      </c>
      <c r="BW201" s="400" t="str">
        <f ca="1">+IF(OFFSET('Water Data'!$E$28,0,10*ROW('Water Data'!E195))="","",OFFSET('Water Data'!$E$28,0,10*ROW('Water Data'!E195)))</f>
        <v/>
      </c>
      <c r="BX201" s="400" t="str">
        <f ca="1">+IF(OFFSET('Water Data'!$E$29,0,10*ROW('Water Data'!E195))="","",OFFSET('Water Data'!$E$29,0,10*ROW('Water Data'!E195)))</f>
        <v/>
      </c>
      <c r="BY201" s="400" t="str">
        <f ca="1">+IF(OFFSET('Water Data'!$F$27,0,10*ROW('Water Data'!F195))="","",OFFSET('Water Data'!$F$27,0,10*ROW('Water Data'!F195)))</f>
        <v/>
      </c>
      <c r="BZ201" s="400" t="str">
        <f ca="1">+IF(OFFSET('Water Data'!$F$28,0,10*ROW('Water Data'!F195))="","",OFFSET('Water Data'!$F$28,0,10*ROW('Water Data'!F195)))</f>
        <v/>
      </c>
      <c r="CA201" s="400" t="str">
        <f ca="1">+IF(OFFSET('Water Data'!$F$29,0,10*ROW('Water Data'!F195))="","",OFFSET('Water Data'!$F$29,0,10*ROW('Water Data'!F195)))</f>
        <v/>
      </c>
      <c r="CB201" s="400" t="str">
        <f ca="1">+IF(OFFSET('Water Data'!$G$27,0,10*ROW('Water Data'!G195))="","",OFFSET('Water Data'!$G$27,0,10*ROW('Water Data'!G195)))</f>
        <v/>
      </c>
      <c r="CC201" s="400" t="str">
        <f ca="1">+IF(OFFSET('Water Data'!$G$28,0,10*ROW('Water Data'!G195))="","",OFFSET('Water Data'!$G$28,0,10*ROW('Water Data'!G195)))</f>
        <v/>
      </c>
      <c r="CD201" s="400" t="str">
        <f ca="1">+IF(OFFSET('Water Data'!$G$29,0,10*ROW('Water Data'!G195))="","",OFFSET('Water Data'!$G$29,0,10*ROW('Water Data'!G195)))</f>
        <v/>
      </c>
      <c r="CE201" s="400" t="str">
        <f ca="1">+IF(OFFSET('Water Data'!$H$27,0,10*ROW('Water Data'!H195))="","",OFFSET('Water Data'!$H$27,0,10*ROW('Water Data'!H195)))</f>
        <v/>
      </c>
      <c r="CF201" s="400" t="str">
        <f ca="1">+IF(OFFSET('Water Data'!$H$28,0,10*ROW('Water Data'!H195))="","",OFFSET('Water Data'!$H$28,0,10*ROW('Water Data'!H195)))</f>
        <v/>
      </c>
      <c r="CG201" s="400" t="str">
        <f ca="1">+IF(OFFSET('Water Data'!$H$29,0,10*ROW('Water Data'!H195))="","",OFFSET('Water Data'!$H$29,0,10*ROW('Water Data'!H195)))</f>
        <v/>
      </c>
      <c r="CH201" s="400" t="str">
        <f ca="1">+IF(OFFSET('Water Data'!$I$27,0,10*ROW('Water Data'!I195))="","",OFFSET('Water Data'!$I$27,0,10*ROW('Water Data'!I195)))</f>
        <v/>
      </c>
      <c r="CI201" s="400" t="str">
        <f ca="1">+IF(OFFSET('Water Data'!$I$28,0,10*ROW('Water Data'!I195))="","",OFFSET('Water Data'!$I$28,0,10*ROW('Water Data'!I195)))</f>
        <v/>
      </c>
      <c r="CJ201" s="400" t="str">
        <f ca="1">+IF(OFFSET('Water Data'!$I$29,0,10*ROW('Water Data'!I195))="","",OFFSET('Water Data'!$I$29,0,10*ROW('Water Data'!I195)))</f>
        <v/>
      </c>
      <c r="CK201" s="400" t="str">
        <f ca="1">+IF(OFFSET('Sanitation Data'!$D$28,0,10*ROW('Sanitation Data'!D195))="","",OFFSET('Sanitation Data'!$D$28,0,10*ROW('Sanitation Data'!D195)))</f>
        <v/>
      </c>
      <c r="CL201" s="400" t="str">
        <f ca="1">+IF(OFFSET('Sanitation Data'!$D$29,0,10*ROW('Sanitation Data'!D195))="","",OFFSET('Sanitation Data'!$D$29,0,10*ROW('Sanitation Data'!D195)))</f>
        <v/>
      </c>
      <c r="CM201" s="400" t="str">
        <f ca="1">+IF(OFFSET('Sanitation Data'!$D$30,0,10*ROW('Sanitation Data'!D195))="","",OFFSET('Sanitation Data'!$D$30,0,10*ROW('Sanitation Data'!D195)))</f>
        <v/>
      </c>
      <c r="CN201" s="400" t="str">
        <f ca="1">+IF(OFFSET('Sanitation Data'!$D$31,0,10*ROW('Sanitation Data'!D195))="","",OFFSET('Sanitation Data'!$D$31,0,10*ROW('Sanitation Data'!D195)))</f>
        <v/>
      </c>
      <c r="CO201" s="400" t="str">
        <f ca="1">+IF(OFFSET('Sanitation Data'!$D$32,0,10*ROW('Sanitation Data'!D195))="","",OFFSET('Sanitation Data'!$D$32,0,10*ROW('Sanitation Data'!D195)))</f>
        <v/>
      </c>
      <c r="CP201" s="400" t="str">
        <f ca="1">+IF(OFFSET('Sanitation Data'!$E$28,0,10*ROW('Sanitation Data'!E195))="","",OFFSET('Sanitation Data'!$E$28,0,10*ROW('Sanitation Data'!E195)))</f>
        <v/>
      </c>
      <c r="CQ201" s="400" t="str">
        <f ca="1">+IF(OFFSET('Sanitation Data'!$E$29,0,10*ROW('Sanitation Data'!E195))="","",OFFSET('Sanitation Data'!$E$29,0,10*ROW('Sanitation Data'!E195)))</f>
        <v/>
      </c>
      <c r="CR201" s="400" t="str">
        <f ca="1">+IF(OFFSET('Sanitation Data'!$E$30,0,10*ROW('Sanitation Data'!E195))="","",OFFSET('Sanitation Data'!$E$30,0,10*ROW('Sanitation Data'!E195)))</f>
        <v/>
      </c>
      <c r="CS201" s="400" t="str">
        <f ca="1">+IF(OFFSET('Sanitation Data'!$E$31,0,10*ROW('Sanitation Data'!E195))="","",OFFSET('Sanitation Data'!$E$31,0,10*ROW('Sanitation Data'!E195)))</f>
        <v/>
      </c>
      <c r="CT201" s="400" t="str">
        <f ca="1">+IF(OFFSET('Sanitation Data'!$E$32,0,10*ROW('Sanitation Data'!E195))="","",OFFSET('Sanitation Data'!$E$32,0,10*ROW('Sanitation Data'!E195)))</f>
        <v/>
      </c>
      <c r="CU201" s="400" t="str">
        <f ca="1">+IF(OFFSET('Sanitation Data'!$F$28,0,10*ROW('Sanitation Data'!F195))="","",OFFSET('Sanitation Data'!$F$28,0,10*ROW('Sanitation Data'!F195)))</f>
        <v/>
      </c>
      <c r="CV201" s="400" t="str">
        <f ca="1">+IF(OFFSET('Sanitation Data'!$F$29,0,10*ROW('Sanitation Data'!F195))="","",OFFSET('Sanitation Data'!$F$29,0,10*ROW('Sanitation Data'!F195)))</f>
        <v/>
      </c>
      <c r="CW201" s="400" t="str">
        <f ca="1">+IF(OFFSET('Sanitation Data'!$F$30,0,10*ROW('Sanitation Data'!F195))="","",OFFSET('Sanitation Data'!$F$30,0,10*ROW('Sanitation Data'!F195)))</f>
        <v/>
      </c>
      <c r="CX201" s="400" t="str">
        <f ca="1">+IF(OFFSET('Sanitation Data'!$F$31,0,10*ROW('Sanitation Data'!F195))="","",OFFSET('Sanitation Data'!$F$31,0,10*ROW('Sanitation Data'!F195)))</f>
        <v/>
      </c>
      <c r="CY201" s="400" t="str">
        <f ca="1">+IF(OFFSET('Sanitation Data'!$F$32,0,10*ROW('Sanitation Data'!F195))="","",OFFSET('Sanitation Data'!$F$32,0,10*ROW('Sanitation Data'!F195)))</f>
        <v/>
      </c>
      <c r="CZ201" s="400" t="str">
        <f ca="1">+IF(OFFSET('Sanitation Data'!$G$28,0,10*ROW('Sanitation Data'!G195))="","",OFFSET('Sanitation Data'!$G$28,0,10*ROW('Sanitation Data'!G195)))</f>
        <v/>
      </c>
      <c r="DA201" s="400" t="str">
        <f ca="1">+IF(OFFSET('Sanitation Data'!$G$29,0,10*ROW('Sanitation Data'!G195))="","",OFFSET('Sanitation Data'!$G$29,0,10*ROW('Sanitation Data'!G195)))</f>
        <v/>
      </c>
      <c r="DB201" s="400" t="str">
        <f ca="1">+IF(OFFSET('Sanitation Data'!$G$30,0,10*ROW('Sanitation Data'!G195))="","",OFFSET('Sanitation Data'!$G$30,0,10*ROW('Sanitation Data'!G195)))</f>
        <v/>
      </c>
      <c r="DC201" s="400" t="str">
        <f ca="1">+IF(OFFSET('Sanitation Data'!$G$31,0,10*ROW('Sanitation Data'!G195))="","",OFFSET('Sanitation Data'!$G$31,0,10*ROW('Sanitation Data'!G195)))</f>
        <v/>
      </c>
      <c r="DD201" s="400" t="str">
        <f ca="1">+IF(OFFSET('Sanitation Data'!$G$32,0,10*ROW('Sanitation Data'!G195))="","",OFFSET('Sanitation Data'!$G$32,0,10*ROW('Sanitation Data'!G195)))</f>
        <v/>
      </c>
      <c r="DE201" s="400" t="str">
        <f ca="1">+IF(OFFSET('Sanitation Data'!$H$28,0,10*ROW('Sanitation Data'!H195))="","",OFFSET('Sanitation Data'!$H$28,0,10*ROW('Sanitation Data'!H195)))</f>
        <v/>
      </c>
      <c r="DF201" s="400" t="str">
        <f ca="1">+IF(OFFSET('Sanitation Data'!$H$29,0,10*ROW('Sanitation Data'!H195))="","",OFFSET('Sanitation Data'!$H$29,0,10*ROW('Sanitation Data'!H195)))</f>
        <v/>
      </c>
      <c r="DG201" s="400" t="str">
        <f ca="1">+IF(OFFSET('Sanitation Data'!$H$30,0,10*ROW('Sanitation Data'!H195))="","",OFFSET('Sanitation Data'!$H$30,0,10*ROW('Sanitation Data'!H195)))</f>
        <v/>
      </c>
      <c r="DH201" s="400" t="str">
        <f ca="1">+IF(OFFSET('Sanitation Data'!$H$31,0,10*ROW('Sanitation Data'!H195))="","",OFFSET('Sanitation Data'!$H$31,0,10*ROW('Sanitation Data'!H195)))</f>
        <v/>
      </c>
      <c r="DI201" s="400" t="str">
        <f ca="1">+IF(OFFSET('Sanitation Data'!$H$32,0,10*ROW('Sanitation Data'!H195))="","",OFFSET('Sanitation Data'!$H$32,0,10*ROW('Sanitation Data'!H195)))</f>
        <v/>
      </c>
      <c r="DJ201" s="400" t="str">
        <f ca="1">+IF(OFFSET('Sanitation Data'!$I$28,0,10*ROW('Sanitation Data'!I195))="","",OFFSET('Sanitation Data'!$I$28,0,10*ROW('Sanitation Data'!I195)))</f>
        <v/>
      </c>
      <c r="DK201" s="400" t="str">
        <f ca="1">+IF(OFFSET('Sanitation Data'!$I$29,0,10*ROW('Sanitation Data'!I195))="","",OFFSET('Sanitation Data'!$I$29,0,10*ROW('Sanitation Data'!I195)))</f>
        <v/>
      </c>
      <c r="DL201" s="400" t="str">
        <f ca="1">+IF(OFFSET('Sanitation Data'!$I$30,0,10*ROW('Sanitation Data'!I195))="","",OFFSET('Sanitation Data'!$I$30,0,10*ROW('Sanitation Data'!I195)))</f>
        <v/>
      </c>
      <c r="DM201" s="400" t="str">
        <f ca="1">+IF(OFFSET('Sanitation Data'!$I$31,0,10*ROW('Sanitation Data'!I195))="","",OFFSET('Sanitation Data'!$I$31,0,10*ROW('Sanitation Data'!I195)))</f>
        <v/>
      </c>
      <c r="DN201" s="400" t="str">
        <f ca="1">+IF(OFFSET('Sanitation Data'!$I$32,0,10*ROW('Sanitation Data'!I195))="","",OFFSET('Sanitation Data'!$I$32,0,10*ROW('Sanitation Data'!I195)))</f>
        <v/>
      </c>
      <c r="DO201" s="400" t="str">
        <f ca="1">+IF(OFFSET('Hygiene Data'!$D$11,0,10*ROW('Hygiene Data'!D195))="","",OFFSET('Hygiene Data'!$D$11,0,10*ROW('Hygiene Data'!D195)))</f>
        <v/>
      </c>
      <c r="DP201" s="400" t="str">
        <f ca="1">+IF(OFFSET('Hygiene Data'!$D$12,0,10*ROW('Hygiene Data'!D195))="","",OFFSET('Hygiene Data'!$D$12,0,10*ROW('Hygiene Data'!D195)))</f>
        <v/>
      </c>
      <c r="DQ201" s="400" t="str">
        <f ca="1">+IF(OFFSET('Hygiene Data'!$D$13,0,10*ROW('Hygiene Data'!D195))="","",OFFSET('Hygiene Data'!$D$13,0,10*ROW('Hygiene Data'!D195)))</f>
        <v/>
      </c>
      <c r="DR201" s="400" t="str">
        <f ca="1">+IF(OFFSET('Hygiene Data'!$E$11,0,10*ROW('Hygiene Data'!E195))="","",OFFSET('Hygiene Data'!$E$11,0,10*ROW('Hygiene Data'!E195)))</f>
        <v/>
      </c>
      <c r="DS201" s="400" t="str">
        <f ca="1">+IF(OFFSET('Hygiene Data'!$E$12,0,10*ROW('Hygiene Data'!E195))="","",OFFSET('Hygiene Data'!$E$12,0,10*ROW('Hygiene Data'!E195)))</f>
        <v/>
      </c>
      <c r="DT201" s="400" t="str">
        <f ca="1">+IF(OFFSET('Hygiene Data'!$E$13,0,10*ROW('Hygiene Data'!E195))="","",OFFSET('Hygiene Data'!$E$13,0,10*ROW('Hygiene Data'!E195)))</f>
        <v/>
      </c>
      <c r="DU201" s="400" t="str">
        <f ca="1">+IF(OFFSET('Hygiene Data'!$F$11,0,10*ROW('Hygiene Data'!F195))="","",OFFSET('Hygiene Data'!$F$11,0,10*ROW('Hygiene Data'!F195)))</f>
        <v/>
      </c>
      <c r="DV201" s="400" t="str">
        <f ca="1">+IF(OFFSET('Hygiene Data'!$F$12,0,10*ROW('Hygiene Data'!F195))="","",OFFSET('Hygiene Data'!$F$12,0,10*ROW('Hygiene Data'!F195)))</f>
        <v/>
      </c>
      <c r="DW201" s="400" t="str">
        <f ca="1">+IF(OFFSET('Hygiene Data'!$F$13,0,10*ROW('Hygiene Data'!F195))="","",OFFSET('Hygiene Data'!$F$13,0,10*ROW('Hygiene Data'!F195)))</f>
        <v/>
      </c>
      <c r="DX201" s="400" t="str">
        <f ca="1">+IF(OFFSET('Hygiene Data'!$G$11,0,10*ROW('Hygiene Data'!G195))="","",OFFSET('Hygiene Data'!$G$11,0,10*ROW('Hygiene Data'!G195)))</f>
        <v/>
      </c>
      <c r="DY201" s="400" t="str">
        <f ca="1">+IF(OFFSET('Hygiene Data'!$G$12,0,10*ROW('Hygiene Data'!G195))="","",OFFSET('Hygiene Data'!$G$12,0,10*ROW('Hygiene Data'!G195)))</f>
        <v/>
      </c>
      <c r="DZ201" s="400" t="str">
        <f ca="1">+IF(OFFSET('Hygiene Data'!$G$13,0,10*ROW('Hygiene Data'!G195))="","",OFFSET('Hygiene Data'!$G$13,0,10*ROW('Hygiene Data'!G195)))</f>
        <v/>
      </c>
      <c r="EA201" s="400" t="str">
        <f ca="1">+IF(OFFSET('Hygiene Data'!$H$11,0,10*ROW('Hygiene Data'!H195))="","",OFFSET('Hygiene Data'!$H$11,0,10*ROW('Hygiene Data'!H195)))</f>
        <v/>
      </c>
      <c r="EB201" s="400" t="str">
        <f ca="1">+IF(OFFSET('Hygiene Data'!$H$12,0,10*ROW('Hygiene Data'!H195))="","",OFFSET('Hygiene Data'!$H$12,0,10*ROW('Hygiene Data'!H195)))</f>
        <v/>
      </c>
      <c r="EC201" s="400" t="str">
        <f ca="1">+IF(OFFSET('Hygiene Data'!$H$13,0,10*ROW('Hygiene Data'!H195))="","",OFFSET('Hygiene Data'!$H$13,0,10*ROW('Hygiene Data'!H195)))</f>
        <v/>
      </c>
      <c r="ED201" s="400" t="str">
        <f ca="1">+IF(OFFSET('Hygiene Data'!$I$11,0,10*ROW('Hygiene Data'!I195))="","",OFFSET('Hygiene Data'!$I$11,0,10*ROW('Hygiene Data'!I195)))</f>
        <v/>
      </c>
      <c r="EE201" s="400" t="str">
        <f ca="1">+IF(OFFSET('Hygiene Data'!$I$12,0,10*ROW('Hygiene Data'!I195))="","",OFFSET('Hygiene Data'!$I$12,0,10*ROW('Hygiene Data'!I195)))</f>
        <v/>
      </c>
      <c r="EF201" s="400" t="str">
        <f ca="1">+IF(OFFSET('Hygiene Data'!$I$13,0,10*ROW('Hygiene Data'!I195))="","",OFFSET('Hygiene Data'!$I$13,0,10*ROW('Hygiene Data'!I195)))</f>
        <v/>
      </c>
    </row>
    <row r="202" spans="1:136" x14ac:dyDescent="0.25">
      <c r="A202" s="509" t="str">
        <f ca="1">+IF(OFFSET('Water Data'!$B$2,0,10*ROW('Water Data'!E196))="","",OFFSET('Water Data'!$B$2,0,10*ROW('Water Data'!E196)))</f>
        <v/>
      </c>
      <c r="B202" s="50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36" t="str">
        <f t="shared" ca="1" si="3"/>
        <v/>
      </c>
      <c r="D202" s="53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3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3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3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3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3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3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3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3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3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3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3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3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3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3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3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3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3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3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3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3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3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3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3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3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3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3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3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3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3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3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3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3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3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3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3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3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3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3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3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3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3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3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3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3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3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3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3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3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1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3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3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3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3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3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3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3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3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3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3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3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3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3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3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3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3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400" t="str">
        <f ca="1">+IF(OFFSET('Water Data'!$D$27,0,10*ROW('Water Data'!D196))="","",OFFSET('Water Data'!$D$27,0,10*ROW('Water Data'!D196)))</f>
        <v/>
      </c>
      <c r="BT202" s="400" t="str">
        <f ca="1">+IF(OFFSET('Water Data'!$D$28,0,10*ROW('Water Data'!D196))="","",OFFSET('Water Data'!$D$28,0,10*ROW('Water Data'!D196)))</f>
        <v/>
      </c>
      <c r="BU202" s="400" t="str">
        <f ca="1">+IF(OFFSET('Water Data'!$D$29,0,10*ROW('Water Data'!D196))="","",OFFSET('Water Data'!$D$29,0,10*ROW('Water Data'!D196)))</f>
        <v/>
      </c>
      <c r="BV202" s="400" t="str">
        <f ca="1">+IF(OFFSET('Water Data'!$E$27,0,10*ROW('Water Data'!E196))="","",OFFSET('Water Data'!$E$27,0,10*ROW('Water Data'!E196)))</f>
        <v/>
      </c>
      <c r="BW202" s="400" t="str">
        <f ca="1">+IF(OFFSET('Water Data'!$E$28,0,10*ROW('Water Data'!E196))="","",OFFSET('Water Data'!$E$28,0,10*ROW('Water Data'!E196)))</f>
        <v/>
      </c>
      <c r="BX202" s="400" t="str">
        <f ca="1">+IF(OFFSET('Water Data'!$E$29,0,10*ROW('Water Data'!E196))="","",OFFSET('Water Data'!$E$29,0,10*ROW('Water Data'!E196)))</f>
        <v/>
      </c>
      <c r="BY202" s="400" t="str">
        <f ca="1">+IF(OFFSET('Water Data'!$F$27,0,10*ROW('Water Data'!F196))="","",OFFSET('Water Data'!$F$27,0,10*ROW('Water Data'!F196)))</f>
        <v/>
      </c>
      <c r="BZ202" s="400" t="str">
        <f ca="1">+IF(OFFSET('Water Data'!$F$28,0,10*ROW('Water Data'!F196))="","",OFFSET('Water Data'!$F$28,0,10*ROW('Water Data'!F196)))</f>
        <v/>
      </c>
      <c r="CA202" s="400" t="str">
        <f ca="1">+IF(OFFSET('Water Data'!$F$29,0,10*ROW('Water Data'!F196))="","",OFFSET('Water Data'!$F$29,0,10*ROW('Water Data'!F196)))</f>
        <v/>
      </c>
      <c r="CB202" s="400" t="str">
        <f ca="1">+IF(OFFSET('Water Data'!$G$27,0,10*ROW('Water Data'!G196))="","",OFFSET('Water Data'!$G$27,0,10*ROW('Water Data'!G196)))</f>
        <v/>
      </c>
      <c r="CC202" s="400" t="str">
        <f ca="1">+IF(OFFSET('Water Data'!$G$28,0,10*ROW('Water Data'!G196))="","",OFFSET('Water Data'!$G$28,0,10*ROW('Water Data'!G196)))</f>
        <v/>
      </c>
      <c r="CD202" s="400" t="str">
        <f ca="1">+IF(OFFSET('Water Data'!$G$29,0,10*ROW('Water Data'!G196))="","",OFFSET('Water Data'!$G$29,0,10*ROW('Water Data'!G196)))</f>
        <v/>
      </c>
      <c r="CE202" s="400" t="str">
        <f ca="1">+IF(OFFSET('Water Data'!$H$27,0,10*ROW('Water Data'!H196))="","",OFFSET('Water Data'!$H$27,0,10*ROW('Water Data'!H196)))</f>
        <v/>
      </c>
      <c r="CF202" s="400" t="str">
        <f ca="1">+IF(OFFSET('Water Data'!$H$28,0,10*ROW('Water Data'!H196))="","",OFFSET('Water Data'!$H$28,0,10*ROW('Water Data'!H196)))</f>
        <v/>
      </c>
      <c r="CG202" s="400" t="str">
        <f ca="1">+IF(OFFSET('Water Data'!$H$29,0,10*ROW('Water Data'!H196))="","",OFFSET('Water Data'!$H$29,0,10*ROW('Water Data'!H196)))</f>
        <v/>
      </c>
      <c r="CH202" s="400" t="str">
        <f ca="1">+IF(OFFSET('Water Data'!$I$27,0,10*ROW('Water Data'!I196))="","",OFFSET('Water Data'!$I$27,0,10*ROW('Water Data'!I196)))</f>
        <v/>
      </c>
      <c r="CI202" s="400" t="str">
        <f ca="1">+IF(OFFSET('Water Data'!$I$28,0,10*ROW('Water Data'!I196))="","",OFFSET('Water Data'!$I$28,0,10*ROW('Water Data'!I196)))</f>
        <v/>
      </c>
      <c r="CJ202" s="400" t="str">
        <f ca="1">+IF(OFFSET('Water Data'!$I$29,0,10*ROW('Water Data'!I196))="","",OFFSET('Water Data'!$I$29,0,10*ROW('Water Data'!I196)))</f>
        <v/>
      </c>
      <c r="CK202" s="400" t="str">
        <f ca="1">+IF(OFFSET('Sanitation Data'!$D$28,0,10*ROW('Sanitation Data'!D196))="","",OFFSET('Sanitation Data'!$D$28,0,10*ROW('Sanitation Data'!D196)))</f>
        <v/>
      </c>
      <c r="CL202" s="400" t="str">
        <f ca="1">+IF(OFFSET('Sanitation Data'!$D$29,0,10*ROW('Sanitation Data'!D196))="","",OFFSET('Sanitation Data'!$D$29,0,10*ROW('Sanitation Data'!D196)))</f>
        <v/>
      </c>
      <c r="CM202" s="400" t="str">
        <f ca="1">+IF(OFFSET('Sanitation Data'!$D$30,0,10*ROW('Sanitation Data'!D196))="","",OFFSET('Sanitation Data'!$D$30,0,10*ROW('Sanitation Data'!D196)))</f>
        <v/>
      </c>
      <c r="CN202" s="400" t="str">
        <f ca="1">+IF(OFFSET('Sanitation Data'!$D$31,0,10*ROW('Sanitation Data'!D196))="","",OFFSET('Sanitation Data'!$D$31,0,10*ROW('Sanitation Data'!D196)))</f>
        <v/>
      </c>
      <c r="CO202" s="400" t="str">
        <f ca="1">+IF(OFFSET('Sanitation Data'!$D$32,0,10*ROW('Sanitation Data'!D196))="","",OFFSET('Sanitation Data'!$D$32,0,10*ROW('Sanitation Data'!D196)))</f>
        <v/>
      </c>
      <c r="CP202" s="400" t="str">
        <f ca="1">+IF(OFFSET('Sanitation Data'!$E$28,0,10*ROW('Sanitation Data'!E196))="","",OFFSET('Sanitation Data'!$E$28,0,10*ROW('Sanitation Data'!E196)))</f>
        <v/>
      </c>
      <c r="CQ202" s="400" t="str">
        <f ca="1">+IF(OFFSET('Sanitation Data'!$E$29,0,10*ROW('Sanitation Data'!E196))="","",OFFSET('Sanitation Data'!$E$29,0,10*ROW('Sanitation Data'!E196)))</f>
        <v/>
      </c>
      <c r="CR202" s="400" t="str">
        <f ca="1">+IF(OFFSET('Sanitation Data'!$E$30,0,10*ROW('Sanitation Data'!E196))="","",OFFSET('Sanitation Data'!$E$30,0,10*ROW('Sanitation Data'!E196)))</f>
        <v/>
      </c>
      <c r="CS202" s="400" t="str">
        <f ca="1">+IF(OFFSET('Sanitation Data'!$E$31,0,10*ROW('Sanitation Data'!E196))="","",OFFSET('Sanitation Data'!$E$31,0,10*ROW('Sanitation Data'!E196)))</f>
        <v/>
      </c>
      <c r="CT202" s="400" t="str">
        <f ca="1">+IF(OFFSET('Sanitation Data'!$E$32,0,10*ROW('Sanitation Data'!E196))="","",OFFSET('Sanitation Data'!$E$32,0,10*ROW('Sanitation Data'!E196)))</f>
        <v/>
      </c>
      <c r="CU202" s="400" t="str">
        <f ca="1">+IF(OFFSET('Sanitation Data'!$F$28,0,10*ROW('Sanitation Data'!F196))="","",OFFSET('Sanitation Data'!$F$28,0,10*ROW('Sanitation Data'!F196)))</f>
        <v/>
      </c>
      <c r="CV202" s="400" t="str">
        <f ca="1">+IF(OFFSET('Sanitation Data'!$F$29,0,10*ROW('Sanitation Data'!F196))="","",OFFSET('Sanitation Data'!$F$29,0,10*ROW('Sanitation Data'!F196)))</f>
        <v/>
      </c>
      <c r="CW202" s="400" t="str">
        <f ca="1">+IF(OFFSET('Sanitation Data'!$F$30,0,10*ROW('Sanitation Data'!F196))="","",OFFSET('Sanitation Data'!$F$30,0,10*ROW('Sanitation Data'!F196)))</f>
        <v/>
      </c>
      <c r="CX202" s="400" t="str">
        <f ca="1">+IF(OFFSET('Sanitation Data'!$F$31,0,10*ROW('Sanitation Data'!F196))="","",OFFSET('Sanitation Data'!$F$31,0,10*ROW('Sanitation Data'!F196)))</f>
        <v/>
      </c>
      <c r="CY202" s="400" t="str">
        <f ca="1">+IF(OFFSET('Sanitation Data'!$F$32,0,10*ROW('Sanitation Data'!F196))="","",OFFSET('Sanitation Data'!$F$32,0,10*ROW('Sanitation Data'!F196)))</f>
        <v/>
      </c>
      <c r="CZ202" s="400" t="str">
        <f ca="1">+IF(OFFSET('Sanitation Data'!$G$28,0,10*ROW('Sanitation Data'!G196))="","",OFFSET('Sanitation Data'!$G$28,0,10*ROW('Sanitation Data'!G196)))</f>
        <v/>
      </c>
      <c r="DA202" s="400" t="str">
        <f ca="1">+IF(OFFSET('Sanitation Data'!$G$29,0,10*ROW('Sanitation Data'!G196))="","",OFFSET('Sanitation Data'!$G$29,0,10*ROW('Sanitation Data'!G196)))</f>
        <v/>
      </c>
      <c r="DB202" s="400" t="str">
        <f ca="1">+IF(OFFSET('Sanitation Data'!$G$30,0,10*ROW('Sanitation Data'!G196))="","",OFFSET('Sanitation Data'!$G$30,0,10*ROW('Sanitation Data'!G196)))</f>
        <v/>
      </c>
      <c r="DC202" s="400" t="str">
        <f ca="1">+IF(OFFSET('Sanitation Data'!$G$31,0,10*ROW('Sanitation Data'!G196))="","",OFFSET('Sanitation Data'!$G$31,0,10*ROW('Sanitation Data'!G196)))</f>
        <v/>
      </c>
      <c r="DD202" s="400" t="str">
        <f ca="1">+IF(OFFSET('Sanitation Data'!$G$32,0,10*ROW('Sanitation Data'!G196))="","",OFFSET('Sanitation Data'!$G$32,0,10*ROW('Sanitation Data'!G196)))</f>
        <v/>
      </c>
      <c r="DE202" s="400" t="str">
        <f ca="1">+IF(OFFSET('Sanitation Data'!$H$28,0,10*ROW('Sanitation Data'!H196))="","",OFFSET('Sanitation Data'!$H$28,0,10*ROW('Sanitation Data'!H196)))</f>
        <v/>
      </c>
      <c r="DF202" s="400" t="str">
        <f ca="1">+IF(OFFSET('Sanitation Data'!$H$29,0,10*ROW('Sanitation Data'!H196))="","",OFFSET('Sanitation Data'!$H$29,0,10*ROW('Sanitation Data'!H196)))</f>
        <v/>
      </c>
      <c r="DG202" s="400" t="str">
        <f ca="1">+IF(OFFSET('Sanitation Data'!$H$30,0,10*ROW('Sanitation Data'!H196))="","",OFFSET('Sanitation Data'!$H$30,0,10*ROW('Sanitation Data'!H196)))</f>
        <v/>
      </c>
      <c r="DH202" s="400" t="str">
        <f ca="1">+IF(OFFSET('Sanitation Data'!$H$31,0,10*ROW('Sanitation Data'!H196))="","",OFFSET('Sanitation Data'!$H$31,0,10*ROW('Sanitation Data'!H196)))</f>
        <v/>
      </c>
      <c r="DI202" s="400" t="str">
        <f ca="1">+IF(OFFSET('Sanitation Data'!$H$32,0,10*ROW('Sanitation Data'!H196))="","",OFFSET('Sanitation Data'!$H$32,0,10*ROW('Sanitation Data'!H196)))</f>
        <v/>
      </c>
      <c r="DJ202" s="400" t="str">
        <f ca="1">+IF(OFFSET('Sanitation Data'!$I$28,0,10*ROW('Sanitation Data'!I196))="","",OFFSET('Sanitation Data'!$I$28,0,10*ROW('Sanitation Data'!I196)))</f>
        <v/>
      </c>
      <c r="DK202" s="400" t="str">
        <f ca="1">+IF(OFFSET('Sanitation Data'!$I$29,0,10*ROW('Sanitation Data'!I196))="","",OFFSET('Sanitation Data'!$I$29,0,10*ROW('Sanitation Data'!I196)))</f>
        <v/>
      </c>
      <c r="DL202" s="400" t="str">
        <f ca="1">+IF(OFFSET('Sanitation Data'!$I$30,0,10*ROW('Sanitation Data'!I196))="","",OFFSET('Sanitation Data'!$I$30,0,10*ROW('Sanitation Data'!I196)))</f>
        <v/>
      </c>
      <c r="DM202" s="400" t="str">
        <f ca="1">+IF(OFFSET('Sanitation Data'!$I$31,0,10*ROW('Sanitation Data'!I196))="","",OFFSET('Sanitation Data'!$I$31,0,10*ROW('Sanitation Data'!I196)))</f>
        <v/>
      </c>
      <c r="DN202" s="400" t="str">
        <f ca="1">+IF(OFFSET('Sanitation Data'!$I$32,0,10*ROW('Sanitation Data'!I196))="","",OFFSET('Sanitation Data'!$I$32,0,10*ROW('Sanitation Data'!I196)))</f>
        <v/>
      </c>
      <c r="DO202" s="400" t="str">
        <f ca="1">+IF(OFFSET('Hygiene Data'!$D$11,0,10*ROW('Hygiene Data'!D196))="","",OFFSET('Hygiene Data'!$D$11,0,10*ROW('Hygiene Data'!D196)))</f>
        <v/>
      </c>
      <c r="DP202" s="400" t="str">
        <f ca="1">+IF(OFFSET('Hygiene Data'!$D$12,0,10*ROW('Hygiene Data'!D196))="","",OFFSET('Hygiene Data'!$D$12,0,10*ROW('Hygiene Data'!D196)))</f>
        <v/>
      </c>
      <c r="DQ202" s="400" t="str">
        <f ca="1">+IF(OFFSET('Hygiene Data'!$D$13,0,10*ROW('Hygiene Data'!D196))="","",OFFSET('Hygiene Data'!$D$13,0,10*ROW('Hygiene Data'!D196)))</f>
        <v/>
      </c>
      <c r="DR202" s="400" t="str">
        <f ca="1">+IF(OFFSET('Hygiene Data'!$E$11,0,10*ROW('Hygiene Data'!E196))="","",OFFSET('Hygiene Data'!$E$11,0,10*ROW('Hygiene Data'!E196)))</f>
        <v/>
      </c>
      <c r="DS202" s="400" t="str">
        <f ca="1">+IF(OFFSET('Hygiene Data'!$E$12,0,10*ROW('Hygiene Data'!E196))="","",OFFSET('Hygiene Data'!$E$12,0,10*ROW('Hygiene Data'!E196)))</f>
        <v/>
      </c>
      <c r="DT202" s="400" t="str">
        <f ca="1">+IF(OFFSET('Hygiene Data'!$E$13,0,10*ROW('Hygiene Data'!E196))="","",OFFSET('Hygiene Data'!$E$13,0,10*ROW('Hygiene Data'!E196)))</f>
        <v/>
      </c>
      <c r="DU202" s="400" t="str">
        <f ca="1">+IF(OFFSET('Hygiene Data'!$F$11,0,10*ROW('Hygiene Data'!F196))="","",OFFSET('Hygiene Data'!$F$11,0,10*ROW('Hygiene Data'!F196)))</f>
        <v/>
      </c>
      <c r="DV202" s="400" t="str">
        <f ca="1">+IF(OFFSET('Hygiene Data'!$F$12,0,10*ROW('Hygiene Data'!F196))="","",OFFSET('Hygiene Data'!$F$12,0,10*ROW('Hygiene Data'!F196)))</f>
        <v/>
      </c>
      <c r="DW202" s="400" t="str">
        <f ca="1">+IF(OFFSET('Hygiene Data'!$F$13,0,10*ROW('Hygiene Data'!F196))="","",OFFSET('Hygiene Data'!$F$13,0,10*ROW('Hygiene Data'!F196)))</f>
        <v/>
      </c>
      <c r="DX202" s="400" t="str">
        <f ca="1">+IF(OFFSET('Hygiene Data'!$G$11,0,10*ROW('Hygiene Data'!G196))="","",OFFSET('Hygiene Data'!$G$11,0,10*ROW('Hygiene Data'!G196)))</f>
        <v/>
      </c>
      <c r="DY202" s="400" t="str">
        <f ca="1">+IF(OFFSET('Hygiene Data'!$G$12,0,10*ROW('Hygiene Data'!G196))="","",OFFSET('Hygiene Data'!$G$12,0,10*ROW('Hygiene Data'!G196)))</f>
        <v/>
      </c>
      <c r="DZ202" s="400" t="str">
        <f ca="1">+IF(OFFSET('Hygiene Data'!$G$13,0,10*ROW('Hygiene Data'!G196))="","",OFFSET('Hygiene Data'!$G$13,0,10*ROW('Hygiene Data'!G196)))</f>
        <v/>
      </c>
      <c r="EA202" s="400" t="str">
        <f ca="1">+IF(OFFSET('Hygiene Data'!$H$11,0,10*ROW('Hygiene Data'!H196))="","",OFFSET('Hygiene Data'!$H$11,0,10*ROW('Hygiene Data'!H196)))</f>
        <v/>
      </c>
      <c r="EB202" s="400" t="str">
        <f ca="1">+IF(OFFSET('Hygiene Data'!$H$12,0,10*ROW('Hygiene Data'!H196))="","",OFFSET('Hygiene Data'!$H$12,0,10*ROW('Hygiene Data'!H196)))</f>
        <v/>
      </c>
      <c r="EC202" s="400" t="str">
        <f ca="1">+IF(OFFSET('Hygiene Data'!$H$13,0,10*ROW('Hygiene Data'!H196))="","",OFFSET('Hygiene Data'!$H$13,0,10*ROW('Hygiene Data'!H196)))</f>
        <v/>
      </c>
      <c r="ED202" s="400" t="str">
        <f ca="1">+IF(OFFSET('Hygiene Data'!$I$11,0,10*ROW('Hygiene Data'!I196))="","",OFFSET('Hygiene Data'!$I$11,0,10*ROW('Hygiene Data'!I196)))</f>
        <v/>
      </c>
      <c r="EE202" s="400" t="str">
        <f ca="1">+IF(OFFSET('Hygiene Data'!$I$12,0,10*ROW('Hygiene Data'!I196))="","",OFFSET('Hygiene Data'!$I$12,0,10*ROW('Hygiene Data'!I196)))</f>
        <v/>
      </c>
      <c r="EF202" s="400" t="str">
        <f ca="1">+IF(OFFSET('Hygiene Data'!$I$13,0,10*ROW('Hygiene Data'!I196))="","",OFFSET('Hygiene Data'!$I$13,0,10*ROW('Hygiene Data'!I196)))</f>
        <v/>
      </c>
    </row>
    <row r="203" spans="1:136" x14ac:dyDescent="0.25">
      <c r="A203" s="509" t="str">
        <f ca="1">+IF(OFFSET('Water Data'!$B$2,0,10*ROW('Water Data'!E197))="","",OFFSET('Water Data'!$B$2,0,10*ROW('Water Data'!E197)))</f>
        <v/>
      </c>
      <c r="B203" s="50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36" t="str">
        <f t="shared" ca="1" si="3"/>
        <v/>
      </c>
      <c r="D203" s="53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3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3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3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3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3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3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3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3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3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3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3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3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3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3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3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3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3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3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3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3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3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3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3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3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3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3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3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3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3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3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3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3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3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3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3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3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3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3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3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3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3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3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3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3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3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3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3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3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1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3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3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3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3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3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3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3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3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3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3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3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3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3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3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3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3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400" t="str">
        <f ca="1">+IF(OFFSET('Water Data'!$D$27,0,10*ROW('Water Data'!D197))="","",OFFSET('Water Data'!$D$27,0,10*ROW('Water Data'!D197)))</f>
        <v/>
      </c>
      <c r="BT203" s="400" t="str">
        <f ca="1">+IF(OFFSET('Water Data'!$D$28,0,10*ROW('Water Data'!D197))="","",OFFSET('Water Data'!$D$28,0,10*ROW('Water Data'!D197)))</f>
        <v/>
      </c>
      <c r="BU203" s="400" t="str">
        <f ca="1">+IF(OFFSET('Water Data'!$D$29,0,10*ROW('Water Data'!D197))="","",OFFSET('Water Data'!$D$29,0,10*ROW('Water Data'!D197)))</f>
        <v/>
      </c>
      <c r="BV203" s="400" t="str">
        <f ca="1">+IF(OFFSET('Water Data'!$E$27,0,10*ROW('Water Data'!E197))="","",OFFSET('Water Data'!$E$27,0,10*ROW('Water Data'!E197)))</f>
        <v/>
      </c>
      <c r="BW203" s="400" t="str">
        <f ca="1">+IF(OFFSET('Water Data'!$E$28,0,10*ROW('Water Data'!E197))="","",OFFSET('Water Data'!$E$28,0,10*ROW('Water Data'!E197)))</f>
        <v/>
      </c>
      <c r="BX203" s="400" t="str">
        <f ca="1">+IF(OFFSET('Water Data'!$E$29,0,10*ROW('Water Data'!E197))="","",OFFSET('Water Data'!$E$29,0,10*ROW('Water Data'!E197)))</f>
        <v/>
      </c>
      <c r="BY203" s="400" t="str">
        <f ca="1">+IF(OFFSET('Water Data'!$F$27,0,10*ROW('Water Data'!F197))="","",OFFSET('Water Data'!$F$27,0,10*ROW('Water Data'!F197)))</f>
        <v/>
      </c>
      <c r="BZ203" s="400" t="str">
        <f ca="1">+IF(OFFSET('Water Data'!$F$28,0,10*ROW('Water Data'!F197))="","",OFFSET('Water Data'!$F$28,0,10*ROW('Water Data'!F197)))</f>
        <v/>
      </c>
      <c r="CA203" s="400" t="str">
        <f ca="1">+IF(OFFSET('Water Data'!$F$29,0,10*ROW('Water Data'!F197))="","",OFFSET('Water Data'!$F$29,0,10*ROW('Water Data'!F197)))</f>
        <v/>
      </c>
      <c r="CB203" s="400" t="str">
        <f ca="1">+IF(OFFSET('Water Data'!$G$27,0,10*ROW('Water Data'!G197))="","",OFFSET('Water Data'!$G$27,0,10*ROW('Water Data'!G197)))</f>
        <v/>
      </c>
      <c r="CC203" s="400" t="str">
        <f ca="1">+IF(OFFSET('Water Data'!$G$28,0,10*ROW('Water Data'!G197))="","",OFFSET('Water Data'!$G$28,0,10*ROW('Water Data'!G197)))</f>
        <v/>
      </c>
      <c r="CD203" s="400" t="str">
        <f ca="1">+IF(OFFSET('Water Data'!$G$29,0,10*ROW('Water Data'!G197))="","",OFFSET('Water Data'!$G$29,0,10*ROW('Water Data'!G197)))</f>
        <v/>
      </c>
      <c r="CE203" s="400" t="str">
        <f ca="1">+IF(OFFSET('Water Data'!$H$27,0,10*ROW('Water Data'!H197))="","",OFFSET('Water Data'!$H$27,0,10*ROW('Water Data'!H197)))</f>
        <v/>
      </c>
      <c r="CF203" s="400" t="str">
        <f ca="1">+IF(OFFSET('Water Data'!$H$28,0,10*ROW('Water Data'!H197))="","",OFFSET('Water Data'!$H$28,0,10*ROW('Water Data'!H197)))</f>
        <v/>
      </c>
      <c r="CG203" s="400" t="str">
        <f ca="1">+IF(OFFSET('Water Data'!$H$29,0,10*ROW('Water Data'!H197))="","",OFFSET('Water Data'!$H$29,0,10*ROW('Water Data'!H197)))</f>
        <v/>
      </c>
      <c r="CH203" s="400" t="str">
        <f ca="1">+IF(OFFSET('Water Data'!$I$27,0,10*ROW('Water Data'!I197))="","",OFFSET('Water Data'!$I$27,0,10*ROW('Water Data'!I197)))</f>
        <v/>
      </c>
      <c r="CI203" s="400" t="str">
        <f ca="1">+IF(OFFSET('Water Data'!$I$28,0,10*ROW('Water Data'!I197))="","",OFFSET('Water Data'!$I$28,0,10*ROW('Water Data'!I197)))</f>
        <v/>
      </c>
      <c r="CJ203" s="400" t="str">
        <f ca="1">+IF(OFFSET('Water Data'!$I$29,0,10*ROW('Water Data'!I197))="","",OFFSET('Water Data'!$I$29,0,10*ROW('Water Data'!I197)))</f>
        <v/>
      </c>
      <c r="CK203" s="400" t="str">
        <f ca="1">+IF(OFFSET('Sanitation Data'!$D$28,0,10*ROW('Sanitation Data'!D197))="","",OFFSET('Sanitation Data'!$D$28,0,10*ROW('Sanitation Data'!D197)))</f>
        <v/>
      </c>
      <c r="CL203" s="400" t="str">
        <f ca="1">+IF(OFFSET('Sanitation Data'!$D$29,0,10*ROW('Sanitation Data'!D197))="","",OFFSET('Sanitation Data'!$D$29,0,10*ROW('Sanitation Data'!D197)))</f>
        <v/>
      </c>
      <c r="CM203" s="400" t="str">
        <f ca="1">+IF(OFFSET('Sanitation Data'!$D$30,0,10*ROW('Sanitation Data'!D197))="","",OFFSET('Sanitation Data'!$D$30,0,10*ROW('Sanitation Data'!D197)))</f>
        <v/>
      </c>
      <c r="CN203" s="400" t="str">
        <f ca="1">+IF(OFFSET('Sanitation Data'!$D$31,0,10*ROW('Sanitation Data'!D197))="","",OFFSET('Sanitation Data'!$D$31,0,10*ROW('Sanitation Data'!D197)))</f>
        <v/>
      </c>
      <c r="CO203" s="400" t="str">
        <f ca="1">+IF(OFFSET('Sanitation Data'!$D$32,0,10*ROW('Sanitation Data'!D197))="","",OFFSET('Sanitation Data'!$D$32,0,10*ROW('Sanitation Data'!D197)))</f>
        <v/>
      </c>
      <c r="CP203" s="400" t="str">
        <f ca="1">+IF(OFFSET('Sanitation Data'!$E$28,0,10*ROW('Sanitation Data'!E197))="","",OFFSET('Sanitation Data'!$E$28,0,10*ROW('Sanitation Data'!E197)))</f>
        <v/>
      </c>
      <c r="CQ203" s="400" t="str">
        <f ca="1">+IF(OFFSET('Sanitation Data'!$E$29,0,10*ROW('Sanitation Data'!E197))="","",OFFSET('Sanitation Data'!$E$29,0,10*ROW('Sanitation Data'!E197)))</f>
        <v/>
      </c>
      <c r="CR203" s="400" t="str">
        <f ca="1">+IF(OFFSET('Sanitation Data'!$E$30,0,10*ROW('Sanitation Data'!E197))="","",OFFSET('Sanitation Data'!$E$30,0,10*ROW('Sanitation Data'!E197)))</f>
        <v/>
      </c>
      <c r="CS203" s="400" t="str">
        <f ca="1">+IF(OFFSET('Sanitation Data'!$E$31,0,10*ROW('Sanitation Data'!E197))="","",OFFSET('Sanitation Data'!$E$31,0,10*ROW('Sanitation Data'!E197)))</f>
        <v/>
      </c>
      <c r="CT203" s="400" t="str">
        <f ca="1">+IF(OFFSET('Sanitation Data'!$E$32,0,10*ROW('Sanitation Data'!E197))="","",OFFSET('Sanitation Data'!$E$32,0,10*ROW('Sanitation Data'!E197)))</f>
        <v/>
      </c>
      <c r="CU203" s="400" t="str">
        <f ca="1">+IF(OFFSET('Sanitation Data'!$F$28,0,10*ROW('Sanitation Data'!F197))="","",OFFSET('Sanitation Data'!$F$28,0,10*ROW('Sanitation Data'!F197)))</f>
        <v/>
      </c>
      <c r="CV203" s="400" t="str">
        <f ca="1">+IF(OFFSET('Sanitation Data'!$F$29,0,10*ROW('Sanitation Data'!F197))="","",OFFSET('Sanitation Data'!$F$29,0,10*ROW('Sanitation Data'!F197)))</f>
        <v/>
      </c>
      <c r="CW203" s="400" t="str">
        <f ca="1">+IF(OFFSET('Sanitation Data'!$F$30,0,10*ROW('Sanitation Data'!F197))="","",OFFSET('Sanitation Data'!$F$30,0,10*ROW('Sanitation Data'!F197)))</f>
        <v/>
      </c>
      <c r="CX203" s="400" t="str">
        <f ca="1">+IF(OFFSET('Sanitation Data'!$F$31,0,10*ROW('Sanitation Data'!F197))="","",OFFSET('Sanitation Data'!$F$31,0,10*ROW('Sanitation Data'!F197)))</f>
        <v/>
      </c>
      <c r="CY203" s="400" t="str">
        <f ca="1">+IF(OFFSET('Sanitation Data'!$F$32,0,10*ROW('Sanitation Data'!F197))="","",OFFSET('Sanitation Data'!$F$32,0,10*ROW('Sanitation Data'!F197)))</f>
        <v/>
      </c>
      <c r="CZ203" s="400" t="str">
        <f ca="1">+IF(OFFSET('Sanitation Data'!$G$28,0,10*ROW('Sanitation Data'!G197))="","",OFFSET('Sanitation Data'!$G$28,0,10*ROW('Sanitation Data'!G197)))</f>
        <v/>
      </c>
      <c r="DA203" s="400" t="str">
        <f ca="1">+IF(OFFSET('Sanitation Data'!$G$29,0,10*ROW('Sanitation Data'!G197))="","",OFFSET('Sanitation Data'!$G$29,0,10*ROW('Sanitation Data'!G197)))</f>
        <v/>
      </c>
      <c r="DB203" s="400" t="str">
        <f ca="1">+IF(OFFSET('Sanitation Data'!$G$30,0,10*ROW('Sanitation Data'!G197))="","",OFFSET('Sanitation Data'!$G$30,0,10*ROW('Sanitation Data'!G197)))</f>
        <v/>
      </c>
      <c r="DC203" s="400" t="str">
        <f ca="1">+IF(OFFSET('Sanitation Data'!$G$31,0,10*ROW('Sanitation Data'!G197))="","",OFFSET('Sanitation Data'!$G$31,0,10*ROW('Sanitation Data'!G197)))</f>
        <v/>
      </c>
      <c r="DD203" s="400" t="str">
        <f ca="1">+IF(OFFSET('Sanitation Data'!$G$32,0,10*ROW('Sanitation Data'!G197))="","",OFFSET('Sanitation Data'!$G$32,0,10*ROW('Sanitation Data'!G197)))</f>
        <v/>
      </c>
      <c r="DE203" s="400" t="str">
        <f ca="1">+IF(OFFSET('Sanitation Data'!$H$28,0,10*ROW('Sanitation Data'!H197))="","",OFFSET('Sanitation Data'!$H$28,0,10*ROW('Sanitation Data'!H197)))</f>
        <v/>
      </c>
      <c r="DF203" s="400" t="str">
        <f ca="1">+IF(OFFSET('Sanitation Data'!$H$29,0,10*ROW('Sanitation Data'!H197))="","",OFFSET('Sanitation Data'!$H$29,0,10*ROW('Sanitation Data'!H197)))</f>
        <v/>
      </c>
      <c r="DG203" s="400" t="str">
        <f ca="1">+IF(OFFSET('Sanitation Data'!$H$30,0,10*ROW('Sanitation Data'!H197))="","",OFFSET('Sanitation Data'!$H$30,0,10*ROW('Sanitation Data'!H197)))</f>
        <v/>
      </c>
      <c r="DH203" s="400" t="str">
        <f ca="1">+IF(OFFSET('Sanitation Data'!$H$31,0,10*ROW('Sanitation Data'!H197))="","",OFFSET('Sanitation Data'!$H$31,0,10*ROW('Sanitation Data'!H197)))</f>
        <v/>
      </c>
      <c r="DI203" s="400" t="str">
        <f ca="1">+IF(OFFSET('Sanitation Data'!$H$32,0,10*ROW('Sanitation Data'!H197))="","",OFFSET('Sanitation Data'!$H$32,0,10*ROW('Sanitation Data'!H197)))</f>
        <v/>
      </c>
      <c r="DJ203" s="400" t="str">
        <f ca="1">+IF(OFFSET('Sanitation Data'!$I$28,0,10*ROW('Sanitation Data'!I197))="","",OFFSET('Sanitation Data'!$I$28,0,10*ROW('Sanitation Data'!I197)))</f>
        <v/>
      </c>
      <c r="DK203" s="400" t="str">
        <f ca="1">+IF(OFFSET('Sanitation Data'!$I$29,0,10*ROW('Sanitation Data'!I197))="","",OFFSET('Sanitation Data'!$I$29,0,10*ROW('Sanitation Data'!I197)))</f>
        <v/>
      </c>
      <c r="DL203" s="400" t="str">
        <f ca="1">+IF(OFFSET('Sanitation Data'!$I$30,0,10*ROW('Sanitation Data'!I197))="","",OFFSET('Sanitation Data'!$I$30,0,10*ROW('Sanitation Data'!I197)))</f>
        <v/>
      </c>
      <c r="DM203" s="400" t="str">
        <f ca="1">+IF(OFFSET('Sanitation Data'!$I$31,0,10*ROW('Sanitation Data'!I197))="","",OFFSET('Sanitation Data'!$I$31,0,10*ROW('Sanitation Data'!I197)))</f>
        <v/>
      </c>
      <c r="DN203" s="400" t="str">
        <f ca="1">+IF(OFFSET('Sanitation Data'!$I$32,0,10*ROW('Sanitation Data'!I197))="","",OFFSET('Sanitation Data'!$I$32,0,10*ROW('Sanitation Data'!I197)))</f>
        <v/>
      </c>
      <c r="DO203" s="400" t="str">
        <f ca="1">+IF(OFFSET('Hygiene Data'!$D$11,0,10*ROW('Hygiene Data'!D197))="","",OFFSET('Hygiene Data'!$D$11,0,10*ROW('Hygiene Data'!D197)))</f>
        <v/>
      </c>
      <c r="DP203" s="400" t="str">
        <f ca="1">+IF(OFFSET('Hygiene Data'!$D$12,0,10*ROW('Hygiene Data'!D197))="","",OFFSET('Hygiene Data'!$D$12,0,10*ROW('Hygiene Data'!D197)))</f>
        <v/>
      </c>
      <c r="DQ203" s="400" t="str">
        <f ca="1">+IF(OFFSET('Hygiene Data'!$D$13,0,10*ROW('Hygiene Data'!D197))="","",OFFSET('Hygiene Data'!$D$13,0,10*ROW('Hygiene Data'!D197)))</f>
        <v/>
      </c>
      <c r="DR203" s="400" t="str">
        <f ca="1">+IF(OFFSET('Hygiene Data'!$E$11,0,10*ROW('Hygiene Data'!E197))="","",OFFSET('Hygiene Data'!$E$11,0,10*ROW('Hygiene Data'!E197)))</f>
        <v/>
      </c>
      <c r="DS203" s="400" t="str">
        <f ca="1">+IF(OFFSET('Hygiene Data'!$E$12,0,10*ROW('Hygiene Data'!E197))="","",OFFSET('Hygiene Data'!$E$12,0,10*ROW('Hygiene Data'!E197)))</f>
        <v/>
      </c>
      <c r="DT203" s="400" t="str">
        <f ca="1">+IF(OFFSET('Hygiene Data'!$E$13,0,10*ROW('Hygiene Data'!E197))="","",OFFSET('Hygiene Data'!$E$13,0,10*ROW('Hygiene Data'!E197)))</f>
        <v/>
      </c>
      <c r="DU203" s="400" t="str">
        <f ca="1">+IF(OFFSET('Hygiene Data'!$F$11,0,10*ROW('Hygiene Data'!F197))="","",OFFSET('Hygiene Data'!$F$11,0,10*ROW('Hygiene Data'!F197)))</f>
        <v/>
      </c>
      <c r="DV203" s="400" t="str">
        <f ca="1">+IF(OFFSET('Hygiene Data'!$F$12,0,10*ROW('Hygiene Data'!F197))="","",OFFSET('Hygiene Data'!$F$12,0,10*ROW('Hygiene Data'!F197)))</f>
        <v/>
      </c>
      <c r="DW203" s="400" t="str">
        <f ca="1">+IF(OFFSET('Hygiene Data'!$F$13,0,10*ROW('Hygiene Data'!F197))="","",OFFSET('Hygiene Data'!$F$13,0,10*ROW('Hygiene Data'!F197)))</f>
        <v/>
      </c>
      <c r="DX203" s="400" t="str">
        <f ca="1">+IF(OFFSET('Hygiene Data'!$G$11,0,10*ROW('Hygiene Data'!G197))="","",OFFSET('Hygiene Data'!$G$11,0,10*ROW('Hygiene Data'!G197)))</f>
        <v/>
      </c>
      <c r="DY203" s="400" t="str">
        <f ca="1">+IF(OFFSET('Hygiene Data'!$G$12,0,10*ROW('Hygiene Data'!G197))="","",OFFSET('Hygiene Data'!$G$12,0,10*ROW('Hygiene Data'!G197)))</f>
        <v/>
      </c>
      <c r="DZ203" s="400" t="str">
        <f ca="1">+IF(OFFSET('Hygiene Data'!$G$13,0,10*ROW('Hygiene Data'!G197))="","",OFFSET('Hygiene Data'!$G$13,0,10*ROW('Hygiene Data'!G197)))</f>
        <v/>
      </c>
      <c r="EA203" s="400" t="str">
        <f ca="1">+IF(OFFSET('Hygiene Data'!$H$11,0,10*ROW('Hygiene Data'!H197))="","",OFFSET('Hygiene Data'!$H$11,0,10*ROW('Hygiene Data'!H197)))</f>
        <v/>
      </c>
      <c r="EB203" s="400" t="str">
        <f ca="1">+IF(OFFSET('Hygiene Data'!$H$12,0,10*ROW('Hygiene Data'!H197))="","",OFFSET('Hygiene Data'!$H$12,0,10*ROW('Hygiene Data'!H197)))</f>
        <v/>
      </c>
      <c r="EC203" s="400" t="str">
        <f ca="1">+IF(OFFSET('Hygiene Data'!$H$13,0,10*ROW('Hygiene Data'!H197))="","",OFFSET('Hygiene Data'!$H$13,0,10*ROW('Hygiene Data'!H197)))</f>
        <v/>
      </c>
      <c r="ED203" s="400" t="str">
        <f ca="1">+IF(OFFSET('Hygiene Data'!$I$11,0,10*ROW('Hygiene Data'!I197))="","",OFFSET('Hygiene Data'!$I$11,0,10*ROW('Hygiene Data'!I197)))</f>
        <v/>
      </c>
      <c r="EE203" s="400" t="str">
        <f ca="1">+IF(OFFSET('Hygiene Data'!$I$12,0,10*ROW('Hygiene Data'!I197))="","",OFFSET('Hygiene Data'!$I$12,0,10*ROW('Hygiene Data'!I197)))</f>
        <v/>
      </c>
      <c r="EF203" s="400" t="str">
        <f ca="1">+IF(OFFSET('Hygiene Data'!$I$13,0,10*ROW('Hygiene Data'!I197))="","",OFFSET('Hygiene Data'!$I$13,0,10*ROW('Hygiene Data'!I197)))</f>
        <v/>
      </c>
    </row>
    <row r="204" spans="1:136" x14ac:dyDescent="0.25">
      <c r="A204" s="509" t="str">
        <f ca="1">+IF(OFFSET('Water Data'!$B$2,0,10*ROW('Water Data'!E198))="","",OFFSET('Water Data'!$B$2,0,10*ROW('Water Data'!E198)))</f>
        <v/>
      </c>
      <c r="B204" s="50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36" t="str">
        <f t="shared" ca="1" si="3"/>
        <v/>
      </c>
      <c r="D204" s="53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3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3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3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3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3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3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3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3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3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3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3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3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3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3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3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3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3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3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3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3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3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3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3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3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3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3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3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3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3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3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3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3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3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3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3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3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3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3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3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3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3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3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3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3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3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3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3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3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1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3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3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3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3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3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3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3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3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3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3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3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3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3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3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3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3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400" t="str">
        <f ca="1">+IF(OFFSET('Water Data'!$D$27,0,10*ROW('Water Data'!D198))="","",OFFSET('Water Data'!$D$27,0,10*ROW('Water Data'!D198)))</f>
        <v/>
      </c>
      <c r="BT204" s="400" t="str">
        <f ca="1">+IF(OFFSET('Water Data'!$D$28,0,10*ROW('Water Data'!D198))="","",OFFSET('Water Data'!$D$28,0,10*ROW('Water Data'!D198)))</f>
        <v/>
      </c>
      <c r="BU204" s="400" t="str">
        <f ca="1">+IF(OFFSET('Water Data'!$D$29,0,10*ROW('Water Data'!D198))="","",OFFSET('Water Data'!$D$29,0,10*ROW('Water Data'!D198)))</f>
        <v/>
      </c>
      <c r="BV204" s="400" t="str">
        <f ca="1">+IF(OFFSET('Water Data'!$E$27,0,10*ROW('Water Data'!E198))="","",OFFSET('Water Data'!$E$27,0,10*ROW('Water Data'!E198)))</f>
        <v/>
      </c>
      <c r="BW204" s="400" t="str">
        <f ca="1">+IF(OFFSET('Water Data'!$E$28,0,10*ROW('Water Data'!E198))="","",OFFSET('Water Data'!$E$28,0,10*ROW('Water Data'!E198)))</f>
        <v/>
      </c>
      <c r="BX204" s="400" t="str">
        <f ca="1">+IF(OFFSET('Water Data'!$E$29,0,10*ROW('Water Data'!E198))="","",OFFSET('Water Data'!$E$29,0,10*ROW('Water Data'!E198)))</f>
        <v/>
      </c>
      <c r="BY204" s="400" t="str">
        <f ca="1">+IF(OFFSET('Water Data'!$F$27,0,10*ROW('Water Data'!F198))="","",OFFSET('Water Data'!$F$27,0,10*ROW('Water Data'!F198)))</f>
        <v/>
      </c>
      <c r="BZ204" s="400" t="str">
        <f ca="1">+IF(OFFSET('Water Data'!$F$28,0,10*ROW('Water Data'!F198))="","",OFFSET('Water Data'!$F$28,0,10*ROW('Water Data'!F198)))</f>
        <v/>
      </c>
      <c r="CA204" s="400" t="str">
        <f ca="1">+IF(OFFSET('Water Data'!$F$29,0,10*ROW('Water Data'!F198))="","",OFFSET('Water Data'!$F$29,0,10*ROW('Water Data'!F198)))</f>
        <v/>
      </c>
      <c r="CB204" s="400" t="str">
        <f ca="1">+IF(OFFSET('Water Data'!$G$27,0,10*ROW('Water Data'!G198))="","",OFFSET('Water Data'!$G$27,0,10*ROW('Water Data'!G198)))</f>
        <v/>
      </c>
      <c r="CC204" s="400" t="str">
        <f ca="1">+IF(OFFSET('Water Data'!$G$28,0,10*ROW('Water Data'!G198))="","",OFFSET('Water Data'!$G$28,0,10*ROW('Water Data'!G198)))</f>
        <v/>
      </c>
      <c r="CD204" s="400" t="str">
        <f ca="1">+IF(OFFSET('Water Data'!$G$29,0,10*ROW('Water Data'!G198))="","",OFFSET('Water Data'!$G$29,0,10*ROW('Water Data'!G198)))</f>
        <v/>
      </c>
      <c r="CE204" s="400" t="str">
        <f ca="1">+IF(OFFSET('Water Data'!$H$27,0,10*ROW('Water Data'!H198))="","",OFFSET('Water Data'!$H$27,0,10*ROW('Water Data'!H198)))</f>
        <v/>
      </c>
      <c r="CF204" s="400" t="str">
        <f ca="1">+IF(OFFSET('Water Data'!$H$28,0,10*ROW('Water Data'!H198))="","",OFFSET('Water Data'!$H$28,0,10*ROW('Water Data'!H198)))</f>
        <v/>
      </c>
      <c r="CG204" s="400" t="str">
        <f ca="1">+IF(OFFSET('Water Data'!$H$29,0,10*ROW('Water Data'!H198))="","",OFFSET('Water Data'!$H$29,0,10*ROW('Water Data'!H198)))</f>
        <v/>
      </c>
      <c r="CH204" s="400" t="str">
        <f ca="1">+IF(OFFSET('Water Data'!$I$27,0,10*ROW('Water Data'!I198))="","",OFFSET('Water Data'!$I$27,0,10*ROW('Water Data'!I198)))</f>
        <v/>
      </c>
      <c r="CI204" s="400" t="str">
        <f ca="1">+IF(OFFSET('Water Data'!$I$28,0,10*ROW('Water Data'!I198))="","",OFFSET('Water Data'!$I$28,0,10*ROW('Water Data'!I198)))</f>
        <v/>
      </c>
      <c r="CJ204" s="400" t="str">
        <f ca="1">+IF(OFFSET('Water Data'!$I$29,0,10*ROW('Water Data'!I198))="","",OFFSET('Water Data'!$I$29,0,10*ROW('Water Data'!I198)))</f>
        <v/>
      </c>
      <c r="CK204" s="400" t="str">
        <f ca="1">+IF(OFFSET('Sanitation Data'!$D$28,0,10*ROW('Sanitation Data'!D198))="","",OFFSET('Sanitation Data'!$D$28,0,10*ROW('Sanitation Data'!D198)))</f>
        <v/>
      </c>
      <c r="CL204" s="400" t="str">
        <f ca="1">+IF(OFFSET('Sanitation Data'!$D$29,0,10*ROW('Sanitation Data'!D198))="","",OFFSET('Sanitation Data'!$D$29,0,10*ROW('Sanitation Data'!D198)))</f>
        <v/>
      </c>
      <c r="CM204" s="400" t="str">
        <f ca="1">+IF(OFFSET('Sanitation Data'!$D$30,0,10*ROW('Sanitation Data'!D198))="","",OFFSET('Sanitation Data'!$D$30,0,10*ROW('Sanitation Data'!D198)))</f>
        <v/>
      </c>
      <c r="CN204" s="400" t="str">
        <f ca="1">+IF(OFFSET('Sanitation Data'!$D$31,0,10*ROW('Sanitation Data'!D198))="","",OFFSET('Sanitation Data'!$D$31,0,10*ROW('Sanitation Data'!D198)))</f>
        <v/>
      </c>
      <c r="CO204" s="400" t="str">
        <f ca="1">+IF(OFFSET('Sanitation Data'!$D$32,0,10*ROW('Sanitation Data'!D198))="","",OFFSET('Sanitation Data'!$D$32,0,10*ROW('Sanitation Data'!D198)))</f>
        <v/>
      </c>
      <c r="CP204" s="400" t="str">
        <f ca="1">+IF(OFFSET('Sanitation Data'!$E$28,0,10*ROW('Sanitation Data'!E198))="","",OFFSET('Sanitation Data'!$E$28,0,10*ROW('Sanitation Data'!E198)))</f>
        <v/>
      </c>
      <c r="CQ204" s="400" t="str">
        <f ca="1">+IF(OFFSET('Sanitation Data'!$E$29,0,10*ROW('Sanitation Data'!E198))="","",OFFSET('Sanitation Data'!$E$29,0,10*ROW('Sanitation Data'!E198)))</f>
        <v/>
      </c>
      <c r="CR204" s="400" t="str">
        <f ca="1">+IF(OFFSET('Sanitation Data'!$E$30,0,10*ROW('Sanitation Data'!E198))="","",OFFSET('Sanitation Data'!$E$30,0,10*ROW('Sanitation Data'!E198)))</f>
        <v/>
      </c>
      <c r="CS204" s="400" t="str">
        <f ca="1">+IF(OFFSET('Sanitation Data'!$E$31,0,10*ROW('Sanitation Data'!E198))="","",OFFSET('Sanitation Data'!$E$31,0,10*ROW('Sanitation Data'!E198)))</f>
        <v/>
      </c>
      <c r="CT204" s="400" t="str">
        <f ca="1">+IF(OFFSET('Sanitation Data'!$E$32,0,10*ROW('Sanitation Data'!E198))="","",OFFSET('Sanitation Data'!$E$32,0,10*ROW('Sanitation Data'!E198)))</f>
        <v/>
      </c>
      <c r="CU204" s="400" t="str">
        <f ca="1">+IF(OFFSET('Sanitation Data'!$F$28,0,10*ROW('Sanitation Data'!F198))="","",OFFSET('Sanitation Data'!$F$28,0,10*ROW('Sanitation Data'!F198)))</f>
        <v/>
      </c>
      <c r="CV204" s="400" t="str">
        <f ca="1">+IF(OFFSET('Sanitation Data'!$F$29,0,10*ROW('Sanitation Data'!F198))="","",OFFSET('Sanitation Data'!$F$29,0,10*ROW('Sanitation Data'!F198)))</f>
        <v/>
      </c>
      <c r="CW204" s="400" t="str">
        <f ca="1">+IF(OFFSET('Sanitation Data'!$F$30,0,10*ROW('Sanitation Data'!F198))="","",OFFSET('Sanitation Data'!$F$30,0,10*ROW('Sanitation Data'!F198)))</f>
        <v/>
      </c>
      <c r="CX204" s="400" t="str">
        <f ca="1">+IF(OFFSET('Sanitation Data'!$F$31,0,10*ROW('Sanitation Data'!F198))="","",OFFSET('Sanitation Data'!$F$31,0,10*ROW('Sanitation Data'!F198)))</f>
        <v/>
      </c>
      <c r="CY204" s="400" t="str">
        <f ca="1">+IF(OFFSET('Sanitation Data'!$F$32,0,10*ROW('Sanitation Data'!F198))="","",OFFSET('Sanitation Data'!$F$32,0,10*ROW('Sanitation Data'!F198)))</f>
        <v/>
      </c>
      <c r="CZ204" s="400" t="str">
        <f ca="1">+IF(OFFSET('Sanitation Data'!$G$28,0,10*ROW('Sanitation Data'!G198))="","",OFFSET('Sanitation Data'!$G$28,0,10*ROW('Sanitation Data'!G198)))</f>
        <v/>
      </c>
      <c r="DA204" s="400" t="str">
        <f ca="1">+IF(OFFSET('Sanitation Data'!$G$29,0,10*ROW('Sanitation Data'!G198))="","",OFFSET('Sanitation Data'!$G$29,0,10*ROW('Sanitation Data'!G198)))</f>
        <v/>
      </c>
      <c r="DB204" s="400" t="str">
        <f ca="1">+IF(OFFSET('Sanitation Data'!$G$30,0,10*ROW('Sanitation Data'!G198))="","",OFFSET('Sanitation Data'!$G$30,0,10*ROW('Sanitation Data'!G198)))</f>
        <v/>
      </c>
      <c r="DC204" s="400" t="str">
        <f ca="1">+IF(OFFSET('Sanitation Data'!$G$31,0,10*ROW('Sanitation Data'!G198))="","",OFFSET('Sanitation Data'!$G$31,0,10*ROW('Sanitation Data'!G198)))</f>
        <v/>
      </c>
      <c r="DD204" s="400" t="str">
        <f ca="1">+IF(OFFSET('Sanitation Data'!$G$32,0,10*ROW('Sanitation Data'!G198))="","",OFFSET('Sanitation Data'!$G$32,0,10*ROW('Sanitation Data'!G198)))</f>
        <v/>
      </c>
      <c r="DE204" s="400" t="str">
        <f ca="1">+IF(OFFSET('Sanitation Data'!$H$28,0,10*ROW('Sanitation Data'!H198))="","",OFFSET('Sanitation Data'!$H$28,0,10*ROW('Sanitation Data'!H198)))</f>
        <v/>
      </c>
      <c r="DF204" s="400" t="str">
        <f ca="1">+IF(OFFSET('Sanitation Data'!$H$29,0,10*ROW('Sanitation Data'!H198))="","",OFFSET('Sanitation Data'!$H$29,0,10*ROW('Sanitation Data'!H198)))</f>
        <v/>
      </c>
      <c r="DG204" s="400" t="str">
        <f ca="1">+IF(OFFSET('Sanitation Data'!$H$30,0,10*ROW('Sanitation Data'!H198))="","",OFFSET('Sanitation Data'!$H$30,0,10*ROW('Sanitation Data'!H198)))</f>
        <v/>
      </c>
      <c r="DH204" s="400" t="str">
        <f ca="1">+IF(OFFSET('Sanitation Data'!$H$31,0,10*ROW('Sanitation Data'!H198))="","",OFFSET('Sanitation Data'!$H$31,0,10*ROW('Sanitation Data'!H198)))</f>
        <v/>
      </c>
      <c r="DI204" s="400" t="str">
        <f ca="1">+IF(OFFSET('Sanitation Data'!$H$32,0,10*ROW('Sanitation Data'!H198))="","",OFFSET('Sanitation Data'!$H$32,0,10*ROW('Sanitation Data'!H198)))</f>
        <v/>
      </c>
      <c r="DJ204" s="400" t="str">
        <f ca="1">+IF(OFFSET('Sanitation Data'!$I$28,0,10*ROW('Sanitation Data'!I198))="","",OFFSET('Sanitation Data'!$I$28,0,10*ROW('Sanitation Data'!I198)))</f>
        <v/>
      </c>
      <c r="DK204" s="400" t="str">
        <f ca="1">+IF(OFFSET('Sanitation Data'!$I$29,0,10*ROW('Sanitation Data'!I198))="","",OFFSET('Sanitation Data'!$I$29,0,10*ROW('Sanitation Data'!I198)))</f>
        <v/>
      </c>
      <c r="DL204" s="400" t="str">
        <f ca="1">+IF(OFFSET('Sanitation Data'!$I$30,0,10*ROW('Sanitation Data'!I198))="","",OFFSET('Sanitation Data'!$I$30,0,10*ROW('Sanitation Data'!I198)))</f>
        <v/>
      </c>
      <c r="DM204" s="400" t="str">
        <f ca="1">+IF(OFFSET('Sanitation Data'!$I$31,0,10*ROW('Sanitation Data'!I198))="","",OFFSET('Sanitation Data'!$I$31,0,10*ROW('Sanitation Data'!I198)))</f>
        <v/>
      </c>
      <c r="DN204" s="400" t="str">
        <f ca="1">+IF(OFFSET('Sanitation Data'!$I$32,0,10*ROW('Sanitation Data'!I198))="","",OFFSET('Sanitation Data'!$I$32,0,10*ROW('Sanitation Data'!I198)))</f>
        <v/>
      </c>
      <c r="DO204" s="400" t="str">
        <f ca="1">+IF(OFFSET('Hygiene Data'!$D$11,0,10*ROW('Hygiene Data'!D198))="","",OFFSET('Hygiene Data'!$D$11,0,10*ROW('Hygiene Data'!D198)))</f>
        <v/>
      </c>
      <c r="DP204" s="400" t="str">
        <f ca="1">+IF(OFFSET('Hygiene Data'!$D$12,0,10*ROW('Hygiene Data'!D198))="","",OFFSET('Hygiene Data'!$D$12,0,10*ROW('Hygiene Data'!D198)))</f>
        <v/>
      </c>
      <c r="DQ204" s="400" t="str">
        <f ca="1">+IF(OFFSET('Hygiene Data'!$D$13,0,10*ROW('Hygiene Data'!D198))="","",OFFSET('Hygiene Data'!$D$13,0,10*ROW('Hygiene Data'!D198)))</f>
        <v/>
      </c>
      <c r="DR204" s="400" t="str">
        <f ca="1">+IF(OFFSET('Hygiene Data'!$E$11,0,10*ROW('Hygiene Data'!E198))="","",OFFSET('Hygiene Data'!$E$11,0,10*ROW('Hygiene Data'!E198)))</f>
        <v/>
      </c>
      <c r="DS204" s="400" t="str">
        <f ca="1">+IF(OFFSET('Hygiene Data'!$E$12,0,10*ROW('Hygiene Data'!E198))="","",OFFSET('Hygiene Data'!$E$12,0,10*ROW('Hygiene Data'!E198)))</f>
        <v/>
      </c>
      <c r="DT204" s="400" t="str">
        <f ca="1">+IF(OFFSET('Hygiene Data'!$E$13,0,10*ROW('Hygiene Data'!E198))="","",OFFSET('Hygiene Data'!$E$13,0,10*ROW('Hygiene Data'!E198)))</f>
        <v/>
      </c>
      <c r="DU204" s="400" t="str">
        <f ca="1">+IF(OFFSET('Hygiene Data'!$F$11,0,10*ROW('Hygiene Data'!F198))="","",OFFSET('Hygiene Data'!$F$11,0,10*ROW('Hygiene Data'!F198)))</f>
        <v/>
      </c>
      <c r="DV204" s="400" t="str">
        <f ca="1">+IF(OFFSET('Hygiene Data'!$F$12,0,10*ROW('Hygiene Data'!F198))="","",OFFSET('Hygiene Data'!$F$12,0,10*ROW('Hygiene Data'!F198)))</f>
        <v/>
      </c>
      <c r="DW204" s="400" t="str">
        <f ca="1">+IF(OFFSET('Hygiene Data'!$F$13,0,10*ROW('Hygiene Data'!F198))="","",OFFSET('Hygiene Data'!$F$13,0,10*ROW('Hygiene Data'!F198)))</f>
        <v/>
      </c>
      <c r="DX204" s="400" t="str">
        <f ca="1">+IF(OFFSET('Hygiene Data'!$G$11,0,10*ROW('Hygiene Data'!G198))="","",OFFSET('Hygiene Data'!$G$11,0,10*ROW('Hygiene Data'!G198)))</f>
        <v/>
      </c>
      <c r="DY204" s="400" t="str">
        <f ca="1">+IF(OFFSET('Hygiene Data'!$G$12,0,10*ROW('Hygiene Data'!G198))="","",OFFSET('Hygiene Data'!$G$12,0,10*ROW('Hygiene Data'!G198)))</f>
        <v/>
      </c>
      <c r="DZ204" s="400" t="str">
        <f ca="1">+IF(OFFSET('Hygiene Data'!$G$13,0,10*ROW('Hygiene Data'!G198))="","",OFFSET('Hygiene Data'!$G$13,0,10*ROW('Hygiene Data'!G198)))</f>
        <v/>
      </c>
      <c r="EA204" s="400" t="str">
        <f ca="1">+IF(OFFSET('Hygiene Data'!$H$11,0,10*ROW('Hygiene Data'!H198))="","",OFFSET('Hygiene Data'!$H$11,0,10*ROW('Hygiene Data'!H198)))</f>
        <v/>
      </c>
      <c r="EB204" s="400" t="str">
        <f ca="1">+IF(OFFSET('Hygiene Data'!$H$12,0,10*ROW('Hygiene Data'!H198))="","",OFFSET('Hygiene Data'!$H$12,0,10*ROW('Hygiene Data'!H198)))</f>
        <v/>
      </c>
      <c r="EC204" s="400" t="str">
        <f ca="1">+IF(OFFSET('Hygiene Data'!$H$13,0,10*ROW('Hygiene Data'!H198))="","",OFFSET('Hygiene Data'!$H$13,0,10*ROW('Hygiene Data'!H198)))</f>
        <v/>
      </c>
      <c r="ED204" s="400" t="str">
        <f ca="1">+IF(OFFSET('Hygiene Data'!$I$11,0,10*ROW('Hygiene Data'!I198))="","",OFFSET('Hygiene Data'!$I$11,0,10*ROW('Hygiene Data'!I198)))</f>
        <v/>
      </c>
      <c r="EE204" s="400" t="str">
        <f ca="1">+IF(OFFSET('Hygiene Data'!$I$12,0,10*ROW('Hygiene Data'!I198))="","",OFFSET('Hygiene Data'!$I$12,0,10*ROW('Hygiene Data'!I198)))</f>
        <v/>
      </c>
      <c r="EF204" s="400" t="str">
        <f ca="1">+IF(OFFSET('Hygiene Data'!$I$13,0,10*ROW('Hygiene Data'!I198))="","",OFFSET('Hygiene Data'!$I$13,0,10*ROW('Hygiene Data'!I198)))</f>
        <v/>
      </c>
    </row>
    <row r="205" spans="1:136" x14ac:dyDescent="0.25">
      <c r="A205" s="509" t="str">
        <f ca="1">+IF(OFFSET('Water Data'!$B$2,0,10*ROW('Water Data'!E199))="","",OFFSET('Water Data'!$B$2,0,10*ROW('Water Data'!E199)))</f>
        <v/>
      </c>
      <c r="B205" s="50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36" t="str">
        <f t="shared" ca="1" si="3"/>
        <v/>
      </c>
      <c r="D205" s="53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3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3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3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3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3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3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3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3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3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3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3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3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3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3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3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3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3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3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3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3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3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3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3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3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3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3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3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3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3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3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3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3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3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3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3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3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3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3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3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3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3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3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3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3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3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3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3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3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1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3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3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3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3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3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3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3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3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3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3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3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3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3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3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3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3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400" t="str">
        <f ca="1">+IF(OFFSET('Water Data'!$D$27,0,10*ROW('Water Data'!D199))="","",OFFSET('Water Data'!$D$27,0,10*ROW('Water Data'!D199)))</f>
        <v/>
      </c>
      <c r="BT205" s="400" t="str">
        <f ca="1">+IF(OFFSET('Water Data'!$D$28,0,10*ROW('Water Data'!D199))="","",OFFSET('Water Data'!$D$28,0,10*ROW('Water Data'!D199)))</f>
        <v/>
      </c>
      <c r="BU205" s="400" t="str">
        <f ca="1">+IF(OFFSET('Water Data'!$D$29,0,10*ROW('Water Data'!D199))="","",OFFSET('Water Data'!$D$29,0,10*ROW('Water Data'!D199)))</f>
        <v/>
      </c>
      <c r="BV205" s="400" t="str">
        <f ca="1">+IF(OFFSET('Water Data'!$E$27,0,10*ROW('Water Data'!E199))="","",OFFSET('Water Data'!$E$27,0,10*ROW('Water Data'!E199)))</f>
        <v/>
      </c>
      <c r="BW205" s="400" t="str">
        <f ca="1">+IF(OFFSET('Water Data'!$E$28,0,10*ROW('Water Data'!E199))="","",OFFSET('Water Data'!$E$28,0,10*ROW('Water Data'!E199)))</f>
        <v/>
      </c>
      <c r="BX205" s="400" t="str">
        <f ca="1">+IF(OFFSET('Water Data'!$E$29,0,10*ROW('Water Data'!E199))="","",OFFSET('Water Data'!$E$29,0,10*ROW('Water Data'!E199)))</f>
        <v/>
      </c>
      <c r="BY205" s="400" t="str">
        <f ca="1">+IF(OFFSET('Water Data'!$F$27,0,10*ROW('Water Data'!F199))="","",OFFSET('Water Data'!$F$27,0,10*ROW('Water Data'!F199)))</f>
        <v/>
      </c>
      <c r="BZ205" s="400" t="str">
        <f ca="1">+IF(OFFSET('Water Data'!$F$28,0,10*ROW('Water Data'!F199))="","",OFFSET('Water Data'!$F$28,0,10*ROW('Water Data'!F199)))</f>
        <v/>
      </c>
      <c r="CA205" s="400" t="str">
        <f ca="1">+IF(OFFSET('Water Data'!$F$29,0,10*ROW('Water Data'!F199))="","",OFFSET('Water Data'!$F$29,0,10*ROW('Water Data'!F199)))</f>
        <v/>
      </c>
      <c r="CB205" s="400" t="str">
        <f ca="1">+IF(OFFSET('Water Data'!$G$27,0,10*ROW('Water Data'!G199))="","",OFFSET('Water Data'!$G$27,0,10*ROW('Water Data'!G199)))</f>
        <v/>
      </c>
      <c r="CC205" s="400" t="str">
        <f ca="1">+IF(OFFSET('Water Data'!$G$28,0,10*ROW('Water Data'!G199))="","",OFFSET('Water Data'!$G$28,0,10*ROW('Water Data'!G199)))</f>
        <v/>
      </c>
      <c r="CD205" s="400" t="str">
        <f ca="1">+IF(OFFSET('Water Data'!$G$29,0,10*ROW('Water Data'!G199))="","",OFFSET('Water Data'!$G$29,0,10*ROW('Water Data'!G199)))</f>
        <v/>
      </c>
      <c r="CE205" s="400" t="str">
        <f ca="1">+IF(OFFSET('Water Data'!$H$27,0,10*ROW('Water Data'!H199))="","",OFFSET('Water Data'!$H$27,0,10*ROW('Water Data'!H199)))</f>
        <v/>
      </c>
      <c r="CF205" s="400" t="str">
        <f ca="1">+IF(OFFSET('Water Data'!$H$28,0,10*ROW('Water Data'!H199))="","",OFFSET('Water Data'!$H$28,0,10*ROW('Water Data'!H199)))</f>
        <v/>
      </c>
      <c r="CG205" s="400" t="str">
        <f ca="1">+IF(OFFSET('Water Data'!$H$29,0,10*ROW('Water Data'!H199))="","",OFFSET('Water Data'!$H$29,0,10*ROW('Water Data'!H199)))</f>
        <v/>
      </c>
      <c r="CH205" s="400" t="str">
        <f ca="1">+IF(OFFSET('Water Data'!$I$27,0,10*ROW('Water Data'!I199))="","",OFFSET('Water Data'!$I$27,0,10*ROW('Water Data'!I199)))</f>
        <v/>
      </c>
      <c r="CI205" s="400" t="str">
        <f ca="1">+IF(OFFSET('Water Data'!$I$28,0,10*ROW('Water Data'!I199))="","",OFFSET('Water Data'!$I$28,0,10*ROW('Water Data'!I199)))</f>
        <v/>
      </c>
      <c r="CJ205" s="400" t="str">
        <f ca="1">+IF(OFFSET('Water Data'!$I$29,0,10*ROW('Water Data'!I199))="","",OFFSET('Water Data'!$I$29,0,10*ROW('Water Data'!I199)))</f>
        <v/>
      </c>
      <c r="CK205" s="400" t="str">
        <f ca="1">+IF(OFFSET('Sanitation Data'!$D$28,0,10*ROW('Sanitation Data'!D199))="","",OFFSET('Sanitation Data'!$D$28,0,10*ROW('Sanitation Data'!D199)))</f>
        <v/>
      </c>
      <c r="CL205" s="400" t="str">
        <f ca="1">+IF(OFFSET('Sanitation Data'!$D$29,0,10*ROW('Sanitation Data'!D199))="","",OFFSET('Sanitation Data'!$D$29,0,10*ROW('Sanitation Data'!D199)))</f>
        <v/>
      </c>
      <c r="CM205" s="400" t="str">
        <f ca="1">+IF(OFFSET('Sanitation Data'!$D$30,0,10*ROW('Sanitation Data'!D199))="","",OFFSET('Sanitation Data'!$D$30,0,10*ROW('Sanitation Data'!D199)))</f>
        <v/>
      </c>
      <c r="CN205" s="400" t="str">
        <f ca="1">+IF(OFFSET('Sanitation Data'!$D$31,0,10*ROW('Sanitation Data'!D199))="","",OFFSET('Sanitation Data'!$D$31,0,10*ROW('Sanitation Data'!D199)))</f>
        <v/>
      </c>
      <c r="CO205" s="400" t="str">
        <f ca="1">+IF(OFFSET('Sanitation Data'!$D$32,0,10*ROW('Sanitation Data'!D199))="","",OFFSET('Sanitation Data'!$D$32,0,10*ROW('Sanitation Data'!D199)))</f>
        <v/>
      </c>
      <c r="CP205" s="400" t="str">
        <f ca="1">+IF(OFFSET('Sanitation Data'!$E$28,0,10*ROW('Sanitation Data'!E199))="","",OFFSET('Sanitation Data'!$E$28,0,10*ROW('Sanitation Data'!E199)))</f>
        <v/>
      </c>
      <c r="CQ205" s="400" t="str">
        <f ca="1">+IF(OFFSET('Sanitation Data'!$E$29,0,10*ROW('Sanitation Data'!E199))="","",OFFSET('Sanitation Data'!$E$29,0,10*ROW('Sanitation Data'!E199)))</f>
        <v/>
      </c>
      <c r="CR205" s="400" t="str">
        <f ca="1">+IF(OFFSET('Sanitation Data'!$E$30,0,10*ROW('Sanitation Data'!E199))="","",OFFSET('Sanitation Data'!$E$30,0,10*ROW('Sanitation Data'!E199)))</f>
        <v/>
      </c>
      <c r="CS205" s="400" t="str">
        <f ca="1">+IF(OFFSET('Sanitation Data'!$E$31,0,10*ROW('Sanitation Data'!E199))="","",OFFSET('Sanitation Data'!$E$31,0,10*ROW('Sanitation Data'!E199)))</f>
        <v/>
      </c>
      <c r="CT205" s="400" t="str">
        <f ca="1">+IF(OFFSET('Sanitation Data'!$E$32,0,10*ROW('Sanitation Data'!E199))="","",OFFSET('Sanitation Data'!$E$32,0,10*ROW('Sanitation Data'!E199)))</f>
        <v/>
      </c>
      <c r="CU205" s="400" t="str">
        <f ca="1">+IF(OFFSET('Sanitation Data'!$F$28,0,10*ROW('Sanitation Data'!F199))="","",OFFSET('Sanitation Data'!$F$28,0,10*ROW('Sanitation Data'!F199)))</f>
        <v/>
      </c>
      <c r="CV205" s="400" t="str">
        <f ca="1">+IF(OFFSET('Sanitation Data'!$F$29,0,10*ROW('Sanitation Data'!F199))="","",OFFSET('Sanitation Data'!$F$29,0,10*ROW('Sanitation Data'!F199)))</f>
        <v/>
      </c>
      <c r="CW205" s="400" t="str">
        <f ca="1">+IF(OFFSET('Sanitation Data'!$F$30,0,10*ROW('Sanitation Data'!F199))="","",OFFSET('Sanitation Data'!$F$30,0,10*ROW('Sanitation Data'!F199)))</f>
        <v/>
      </c>
      <c r="CX205" s="400" t="str">
        <f ca="1">+IF(OFFSET('Sanitation Data'!$F$31,0,10*ROW('Sanitation Data'!F199))="","",OFFSET('Sanitation Data'!$F$31,0,10*ROW('Sanitation Data'!F199)))</f>
        <v/>
      </c>
      <c r="CY205" s="400" t="str">
        <f ca="1">+IF(OFFSET('Sanitation Data'!$F$32,0,10*ROW('Sanitation Data'!F199))="","",OFFSET('Sanitation Data'!$F$32,0,10*ROW('Sanitation Data'!F199)))</f>
        <v/>
      </c>
      <c r="CZ205" s="400" t="str">
        <f ca="1">+IF(OFFSET('Sanitation Data'!$G$28,0,10*ROW('Sanitation Data'!G199))="","",OFFSET('Sanitation Data'!$G$28,0,10*ROW('Sanitation Data'!G199)))</f>
        <v/>
      </c>
      <c r="DA205" s="400" t="str">
        <f ca="1">+IF(OFFSET('Sanitation Data'!$G$29,0,10*ROW('Sanitation Data'!G199))="","",OFFSET('Sanitation Data'!$G$29,0,10*ROW('Sanitation Data'!G199)))</f>
        <v/>
      </c>
      <c r="DB205" s="400" t="str">
        <f ca="1">+IF(OFFSET('Sanitation Data'!$G$30,0,10*ROW('Sanitation Data'!G199))="","",OFFSET('Sanitation Data'!$G$30,0,10*ROW('Sanitation Data'!G199)))</f>
        <v/>
      </c>
      <c r="DC205" s="400" t="str">
        <f ca="1">+IF(OFFSET('Sanitation Data'!$G$31,0,10*ROW('Sanitation Data'!G199))="","",OFFSET('Sanitation Data'!$G$31,0,10*ROW('Sanitation Data'!G199)))</f>
        <v/>
      </c>
      <c r="DD205" s="400" t="str">
        <f ca="1">+IF(OFFSET('Sanitation Data'!$G$32,0,10*ROW('Sanitation Data'!G199))="","",OFFSET('Sanitation Data'!$G$32,0,10*ROW('Sanitation Data'!G199)))</f>
        <v/>
      </c>
      <c r="DE205" s="400" t="str">
        <f ca="1">+IF(OFFSET('Sanitation Data'!$H$28,0,10*ROW('Sanitation Data'!H199))="","",OFFSET('Sanitation Data'!$H$28,0,10*ROW('Sanitation Data'!H199)))</f>
        <v/>
      </c>
      <c r="DF205" s="400" t="str">
        <f ca="1">+IF(OFFSET('Sanitation Data'!$H$29,0,10*ROW('Sanitation Data'!H199))="","",OFFSET('Sanitation Data'!$H$29,0,10*ROW('Sanitation Data'!H199)))</f>
        <v/>
      </c>
      <c r="DG205" s="400" t="str">
        <f ca="1">+IF(OFFSET('Sanitation Data'!$H$30,0,10*ROW('Sanitation Data'!H199))="","",OFFSET('Sanitation Data'!$H$30,0,10*ROW('Sanitation Data'!H199)))</f>
        <v/>
      </c>
      <c r="DH205" s="400" t="str">
        <f ca="1">+IF(OFFSET('Sanitation Data'!$H$31,0,10*ROW('Sanitation Data'!H199))="","",OFFSET('Sanitation Data'!$H$31,0,10*ROW('Sanitation Data'!H199)))</f>
        <v/>
      </c>
      <c r="DI205" s="400" t="str">
        <f ca="1">+IF(OFFSET('Sanitation Data'!$H$32,0,10*ROW('Sanitation Data'!H199))="","",OFFSET('Sanitation Data'!$H$32,0,10*ROW('Sanitation Data'!H199)))</f>
        <v/>
      </c>
      <c r="DJ205" s="400" t="str">
        <f ca="1">+IF(OFFSET('Sanitation Data'!$I$28,0,10*ROW('Sanitation Data'!I199))="","",OFFSET('Sanitation Data'!$I$28,0,10*ROW('Sanitation Data'!I199)))</f>
        <v/>
      </c>
      <c r="DK205" s="400" t="str">
        <f ca="1">+IF(OFFSET('Sanitation Data'!$I$29,0,10*ROW('Sanitation Data'!I199))="","",OFFSET('Sanitation Data'!$I$29,0,10*ROW('Sanitation Data'!I199)))</f>
        <v/>
      </c>
      <c r="DL205" s="400" t="str">
        <f ca="1">+IF(OFFSET('Sanitation Data'!$I$30,0,10*ROW('Sanitation Data'!I199))="","",OFFSET('Sanitation Data'!$I$30,0,10*ROW('Sanitation Data'!I199)))</f>
        <v/>
      </c>
      <c r="DM205" s="400" t="str">
        <f ca="1">+IF(OFFSET('Sanitation Data'!$I$31,0,10*ROW('Sanitation Data'!I199))="","",OFFSET('Sanitation Data'!$I$31,0,10*ROW('Sanitation Data'!I199)))</f>
        <v/>
      </c>
      <c r="DN205" s="400" t="str">
        <f ca="1">+IF(OFFSET('Sanitation Data'!$I$32,0,10*ROW('Sanitation Data'!I199))="","",OFFSET('Sanitation Data'!$I$32,0,10*ROW('Sanitation Data'!I199)))</f>
        <v/>
      </c>
      <c r="DO205" s="400" t="str">
        <f ca="1">+IF(OFFSET('Hygiene Data'!$D$11,0,10*ROW('Hygiene Data'!D199))="","",OFFSET('Hygiene Data'!$D$11,0,10*ROW('Hygiene Data'!D199)))</f>
        <v/>
      </c>
      <c r="DP205" s="400" t="str">
        <f ca="1">+IF(OFFSET('Hygiene Data'!$D$12,0,10*ROW('Hygiene Data'!D199))="","",OFFSET('Hygiene Data'!$D$12,0,10*ROW('Hygiene Data'!D199)))</f>
        <v/>
      </c>
      <c r="DQ205" s="400" t="str">
        <f ca="1">+IF(OFFSET('Hygiene Data'!$D$13,0,10*ROW('Hygiene Data'!D199))="","",OFFSET('Hygiene Data'!$D$13,0,10*ROW('Hygiene Data'!D199)))</f>
        <v/>
      </c>
      <c r="DR205" s="400" t="str">
        <f ca="1">+IF(OFFSET('Hygiene Data'!$E$11,0,10*ROW('Hygiene Data'!E199))="","",OFFSET('Hygiene Data'!$E$11,0,10*ROW('Hygiene Data'!E199)))</f>
        <v/>
      </c>
      <c r="DS205" s="400" t="str">
        <f ca="1">+IF(OFFSET('Hygiene Data'!$E$12,0,10*ROW('Hygiene Data'!E199))="","",OFFSET('Hygiene Data'!$E$12,0,10*ROW('Hygiene Data'!E199)))</f>
        <v/>
      </c>
      <c r="DT205" s="400" t="str">
        <f ca="1">+IF(OFFSET('Hygiene Data'!$E$13,0,10*ROW('Hygiene Data'!E199))="","",OFFSET('Hygiene Data'!$E$13,0,10*ROW('Hygiene Data'!E199)))</f>
        <v/>
      </c>
      <c r="DU205" s="400" t="str">
        <f ca="1">+IF(OFFSET('Hygiene Data'!$F$11,0,10*ROW('Hygiene Data'!F199))="","",OFFSET('Hygiene Data'!$F$11,0,10*ROW('Hygiene Data'!F199)))</f>
        <v/>
      </c>
      <c r="DV205" s="400" t="str">
        <f ca="1">+IF(OFFSET('Hygiene Data'!$F$12,0,10*ROW('Hygiene Data'!F199))="","",OFFSET('Hygiene Data'!$F$12,0,10*ROW('Hygiene Data'!F199)))</f>
        <v/>
      </c>
      <c r="DW205" s="400" t="str">
        <f ca="1">+IF(OFFSET('Hygiene Data'!$F$13,0,10*ROW('Hygiene Data'!F199))="","",OFFSET('Hygiene Data'!$F$13,0,10*ROW('Hygiene Data'!F199)))</f>
        <v/>
      </c>
      <c r="DX205" s="400" t="str">
        <f ca="1">+IF(OFFSET('Hygiene Data'!$G$11,0,10*ROW('Hygiene Data'!G199))="","",OFFSET('Hygiene Data'!$G$11,0,10*ROW('Hygiene Data'!G199)))</f>
        <v/>
      </c>
      <c r="DY205" s="400" t="str">
        <f ca="1">+IF(OFFSET('Hygiene Data'!$G$12,0,10*ROW('Hygiene Data'!G199))="","",OFFSET('Hygiene Data'!$G$12,0,10*ROW('Hygiene Data'!G199)))</f>
        <v/>
      </c>
      <c r="DZ205" s="400" t="str">
        <f ca="1">+IF(OFFSET('Hygiene Data'!$G$13,0,10*ROW('Hygiene Data'!G199))="","",OFFSET('Hygiene Data'!$G$13,0,10*ROW('Hygiene Data'!G199)))</f>
        <v/>
      </c>
      <c r="EA205" s="400" t="str">
        <f ca="1">+IF(OFFSET('Hygiene Data'!$H$11,0,10*ROW('Hygiene Data'!H199))="","",OFFSET('Hygiene Data'!$H$11,0,10*ROW('Hygiene Data'!H199)))</f>
        <v/>
      </c>
      <c r="EB205" s="400" t="str">
        <f ca="1">+IF(OFFSET('Hygiene Data'!$H$12,0,10*ROW('Hygiene Data'!H199))="","",OFFSET('Hygiene Data'!$H$12,0,10*ROW('Hygiene Data'!H199)))</f>
        <v/>
      </c>
      <c r="EC205" s="400" t="str">
        <f ca="1">+IF(OFFSET('Hygiene Data'!$H$13,0,10*ROW('Hygiene Data'!H199))="","",OFFSET('Hygiene Data'!$H$13,0,10*ROW('Hygiene Data'!H199)))</f>
        <v/>
      </c>
      <c r="ED205" s="400" t="str">
        <f ca="1">+IF(OFFSET('Hygiene Data'!$I$11,0,10*ROW('Hygiene Data'!I199))="","",OFFSET('Hygiene Data'!$I$11,0,10*ROW('Hygiene Data'!I199)))</f>
        <v/>
      </c>
      <c r="EE205" s="400" t="str">
        <f ca="1">+IF(OFFSET('Hygiene Data'!$I$12,0,10*ROW('Hygiene Data'!I199))="","",OFFSET('Hygiene Data'!$I$12,0,10*ROW('Hygiene Data'!I199)))</f>
        <v/>
      </c>
      <c r="EF205" s="400" t="str">
        <f ca="1">+IF(OFFSET('Hygiene Data'!$I$13,0,10*ROW('Hygiene Data'!I199))="","",OFFSET('Hygiene Data'!$I$13,0,10*ROW('Hygiene Data'!I199)))</f>
        <v/>
      </c>
    </row>
    <row r="206" spans="1:136" x14ac:dyDescent="0.25">
      <c r="A206" s="509" t="str">
        <f ca="1">+IF(OFFSET('Water Data'!$B$2,0,10*ROW('Water Data'!E200))="","",OFFSET('Water Data'!$B$2,0,10*ROW('Water Data'!E200)))</f>
        <v/>
      </c>
      <c r="B206" s="50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36" t="str">
        <f t="shared" ca="1" si="3"/>
        <v/>
      </c>
      <c r="D206" s="53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3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3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3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3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3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3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3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3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3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3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3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3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3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3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3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3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3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3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3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3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3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3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3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3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3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3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3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3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3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3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3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3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3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3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3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3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3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3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3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3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3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3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3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3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3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3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3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3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1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3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3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3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3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3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3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3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3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3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3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3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3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3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3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3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3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400" t="str">
        <f ca="1">+IF(OFFSET('Water Data'!$D$27,0,10*ROW('Water Data'!D200))="","",OFFSET('Water Data'!$D$27,0,10*ROW('Water Data'!D200)))</f>
        <v/>
      </c>
      <c r="BT206" s="400" t="str">
        <f ca="1">+IF(OFFSET('Water Data'!$D$28,0,10*ROW('Water Data'!D200))="","",OFFSET('Water Data'!$D$28,0,10*ROW('Water Data'!D200)))</f>
        <v/>
      </c>
      <c r="BU206" s="400" t="str">
        <f ca="1">+IF(OFFSET('Water Data'!$D$29,0,10*ROW('Water Data'!D200))="","",OFFSET('Water Data'!$D$29,0,10*ROW('Water Data'!D200)))</f>
        <v/>
      </c>
      <c r="BV206" s="400" t="str">
        <f ca="1">+IF(OFFSET('Water Data'!$E$27,0,10*ROW('Water Data'!E200))="","",OFFSET('Water Data'!$E$27,0,10*ROW('Water Data'!E200)))</f>
        <v/>
      </c>
      <c r="BW206" s="400" t="str">
        <f ca="1">+IF(OFFSET('Water Data'!$E$28,0,10*ROW('Water Data'!E200))="","",OFFSET('Water Data'!$E$28,0,10*ROW('Water Data'!E200)))</f>
        <v/>
      </c>
      <c r="BX206" s="400" t="str">
        <f ca="1">+IF(OFFSET('Water Data'!$E$29,0,10*ROW('Water Data'!E200))="","",OFFSET('Water Data'!$E$29,0,10*ROW('Water Data'!E200)))</f>
        <v/>
      </c>
      <c r="BY206" s="400" t="str">
        <f ca="1">+IF(OFFSET('Water Data'!$F$27,0,10*ROW('Water Data'!F200))="","",OFFSET('Water Data'!$F$27,0,10*ROW('Water Data'!F200)))</f>
        <v/>
      </c>
      <c r="BZ206" s="400" t="str">
        <f ca="1">+IF(OFFSET('Water Data'!$F$28,0,10*ROW('Water Data'!F200))="","",OFFSET('Water Data'!$F$28,0,10*ROW('Water Data'!F200)))</f>
        <v/>
      </c>
      <c r="CA206" s="400" t="str">
        <f ca="1">+IF(OFFSET('Water Data'!$F$29,0,10*ROW('Water Data'!F200))="","",OFFSET('Water Data'!$F$29,0,10*ROW('Water Data'!F200)))</f>
        <v/>
      </c>
      <c r="CB206" s="400" t="str">
        <f ca="1">+IF(OFFSET('Water Data'!$G$27,0,10*ROW('Water Data'!G200))="","",OFFSET('Water Data'!$G$27,0,10*ROW('Water Data'!G200)))</f>
        <v/>
      </c>
      <c r="CC206" s="400" t="str">
        <f ca="1">+IF(OFFSET('Water Data'!$G$28,0,10*ROW('Water Data'!G200))="","",OFFSET('Water Data'!$G$28,0,10*ROW('Water Data'!G200)))</f>
        <v/>
      </c>
      <c r="CD206" s="400" t="str">
        <f ca="1">+IF(OFFSET('Water Data'!$G$29,0,10*ROW('Water Data'!G200))="","",OFFSET('Water Data'!$G$29,0,10*ROW('Water Data'!G200)))</f>
        <v/>
      </c>
      <c r="CE206" s="400" t="str">
        <f ca="1">+IF(OFFSET('Water Data'!$H$27,0,10*ROW('Water Data'!H200))="","",OFFSET('Water Data'!$H$27,0,10*ROW('Water Data'!H200)))</f>
        <v/>
      </c>
      <c r="CF206" s="400" t="str">
        <f ca="1">+IF(OFFSET('Water Data'!$H$28,0,10*ROW('Water Data'!H200))="","",OFFSET('Water Data'!$H$28,0,10*ROW('Water Data'!H200)))</f>
        <v/>
      </c>
      <c r="CG206" s="400" t="str">
        <f ca="1">+IF(OFFSET('Water Data'!$H$29,0,10*ROW('Water Data'!H200))="","",OFFSET('Water Data'!$H$29,0,10*ROW('Water Data'!H200)))</f>
        <v/>
      </c>
      <c r="CH206" s="400" t="str">
        <f ca="1">+IF(OFFSET('Water Data'!$I$27,0,10*ROW('Water Data'!I200))="","",OFFSET('Water Data'!$I$27,0,10*ROW('Water Data'!I200)))</f>
        <v/>
      </c>
      <c r="CI206" s="400" t="str">
        <f ca="1">+IF(OFFSET('Water Data'!$I$28,0,10*ROW('Water Data'!I200))="","",OFFSET('Water Data'!$I$28,0,10*ROW('Water Data'!I200)))</f>
        <v/>
      </c>
      <c r="CJ206" s="400" t="str">
        <f ca="1">+IF(OFFSET('Water Data'!$I$29,0,10*ROW('Water Data'!I200))="","",OFFSET('Water Data'!$I$29,0,10*ROW('Water Data'!I200)))</f>
        <v/>
      </c>
      <c r="CK206" s="400" t="str">
        <f ca="1">+IF(OFFSET('Sanitation Data'!$D$28,0,10*ROW('Sanitation Data'!D200))="","",OFFSET('Sanitation Data'!$D$28,0,10*ROW('Sanitation Data'!D200)))</f>
        <v/>
      </c>
      <c r="CL206" s="400" t="str">
        <f ca="1">+IF(OFFSET('Sanitation Data'!$D$29,0,10*ROW('Sanitation Data'!D200))="","",OFFSET('Sanitation Data'!$D$29,0,10*ROW('Sanitation Data'!D200)))</f>
        <v/>
      </c>
      <c r="CM206" s="400" t="str">
        <f ca="1">+IF(OFFSET('Sanitation Data'!$D$30,0,10*ROW('Sanitation Data'!D200))="","",OFFSET('Sanitation Data'!$D$30,0,10*ROW('Sanitation Data'!D200)))</f>
        <v/>
      </c>
      <c r="CN206" s="400" t="str">
        <f ca="1">+IF(OFFSET('Sanitation Data'!$D$31,0,10*ROW('Sanitation Data'!D200))="","",OFFSET('Sanitation Data'!$D$31,0,10*ROW('Sanitation Data'!D200)))</f>
        <v/>
      </c>
      <c r="CO206" s="400" t="str">
        <f ca="1">+IF(OFFSET('Sanitation Data'!$D$32,0,10*ROW('Sanitation Data'!D200))="","",OFFSET('Sanitation Data'!$D$32,0,10*ROW('Sanitation Data'!D200)))</f>
        <v/>
      </c>
      <c r="CP206" s="400" t="str">
        <f ca="1">+IF(OFFSET('Sanitation Data'!$E$28,0,10*ROW('Sanitation Data'!E200))="","",OFFSET('Sanitation Data'!$E$28,0,10*ROW('Sanitation Data'!E200)))</f>
        <v/>
      </c>
      <c r="CQ206" s="400" t="str">
        <f ca="1">+IF(OFFSET('Sanitation Data'!$E$29,0,10*ROW('Sanitation Data'!E200))="","",OFFSET('Sanitation Data'!$E$29,0,10*ROW('Sanitation Data'!E200)))</f>
        <v/>
      </c>
      <c r="CR206" s="400" t="str">
        <f ca="1">+IF(OFFSET('Sanitation Data'!$E$30,0,10*ROW('Sanitation Data'!E200))="","",OFFSET('Sanitation Data'!$E$30,0,10*ROW('Sanitation Data'!E200)))</f>
        <v/>
      </c>
      <c r="CS206" s="400" t="str">
        <f ca="1">+IF(OFFSET('Sanitation Data'!$E$31,0,10*ROW('Sanitation Data'!E200))="","",OFFSET('Sanitation Data'!$E$31,0,10*ROW('Sanitation Data'!E200)))</f>
        <v/>
      </c>
      <c r="CT206" s="400" t="str">
        <f ca="1">+IF(OFFSET('Sanitation Data'!$E$32,0,10*ROW('Sanitation Data'!E200))="","",OFFSET('Sanitation Data'!$E$32,0,10*ROW('Sanitation Data'!E200)))</f>
        <v/>
      </c>
      <c r="CU206" s="400" t="str">
        <f ca="1">+IF(OFFSET('Sanitation Data'!$F$28,0,10*ROW('Sanitation Data'!F200))="","",OFFSET('Sanitation Data'!$F$28,0,10*ROW('Sanitation Data'!F200)))</f>
        <v/>
      </c>
      <c r="CV206" s="400" t="str">
        <f ca="1">+IF(OFFSET('Sanitation Data'!$F$29,0,10*ROW('Sanitation Data'!F200))="","",OFFSET('Sanitation Data'!$F$29,0,10*ROW('Sanitation Data'!F200)))</f>
        <v/>
      </c>
      <c r="CW206" s="400" t="str">
        <f ca="1">+IF(OFFSET('Sanitation Data'!$F$30,0,10*ROW('Sanitation Data'!F200))="","",OFFSET('Sanitation Data'!$F$30,0,10*ROW('Sanitation Data'!F200)))</f>
        <v/>
      </c>
      <c r="CX206" s="400" t="str">
        <f ca="1">+IF(OFFSET('Sanitation Data'!$F$31,0,10*ROW('Sanitation Data'!F200))="","",OFFSET('Sanitation Data'!$F$31,0,10*ROW('Sanitation Data'!F200)))</f>
        <v/>
      </c>
      <c r="CY206" s="400" t="str">
        <f ca="1">+IF(OFFSET('Sanitation Data'!$F$32,0,10*ROW('Sanitation Data'!F200))="","",OFFSET('Sanitation Data'!$F$32,0,10*ROW('Sanitation Data'!F200)))</f>
        <v/>
      </c>
      <c r="CZ206" s="400" t="str">
        <f ca="1">+IF(OFFSET('Sanitation Data'!$G$28,0,10*ROW('Sanitation Data'!G200))="","",OFFSET('Sanitation Data'!$G$28,0,10*ROW('Sanitation Data'!G200)))</f>
        <v/>
      </c>
      <c r="DA206" s="400" t="str">
        <f ca="1">+IF(OFFSET('Sanitation Data'!$G$29,0,10*ROW('Sanitation Data'!G200))="","",OFFSET('Sanitation Data'!$G$29,0,10*ROW('Sanitation Data'!G200)))</f>
        <v/>
      </c>
      <c r="DB206" s="400" t="str">
        <f ca="1">+IF(OFFSET('Sanitation Data'!$G$30,0,10*ROW('Sanitation Data'!G200))="","",OFFSET('Sanitation Data'!$G$30,0,10*ROW('Sanitation Data'!G200)))</f>
        <v/>
      </c>
      <c r="DC206" s="400" t="str">
        <f ca="1">+IF(OFFSET('Sanitation Data'!$G$31,0,10*ROW('Sanitation Data'!G200))="","",OFFSET('Sanitation Data'!$G$31,0,10*ROW('Sanitation Data'!G200)))</f>
        <v/>
      </c>
      <c r="DD206" s="400" t="str">
        <f ca="1">+IF(OFFSET('Sanitation Data'!$G$32,0,10*ROW('Sanitation Data'!G200))="","",OFFSET('Sanitation Data'!$G$32,0,10*ROW('Sanitation Data'!G200)))</f>
        <v/>
      </c>
      <c r="DE206" s="400" t="str">
        <f ca="1">+IF(OFFSET('Sanitation Data'!$H$28,0,10*ROW('Sanitation Data'!H200))="","",OFFSET('Sanitation Data'!$H$28,0,10*ROW('Sanitation Data'!H200)))</f>
        <v/>
      </c>
      <c r="DF206" s="400" t="str">
        <f ca="1">+IF(OFFSET('Sanitation Data'!$H$29,0,10*ROW('Sanitation Data'!H200))="","",OFFSET('Sanitation Data'!$H$29,0,10*ROW('Sanitation Data'!H200)))</f>
        <v/>
      </c>
      <c r="DG206" s="400" t="str">
        <f ca="1">+IF(OFFSET('Sanitation Data'!$H$30,0,10*ROW('Sanitation Data'!H200))="","",OFFSET('Sanitation Data'!$H$30,0,10*ROW('Sanitation Data'!H200)))</f>
        <v/>
      </c>
      <c r="DH206" s="400" t="str">
        <f ca="1">+IF(OFFSET('Sanitation Data'!$H$31,0,10*ROW('Sanitation Data'!H200))="","",OFFSET('Sanitation Data'!$H$31,0,10*ROW('Sanitation Data'!H200)))</f>
        <v/>
      </c>
      <c r="DI206" s="400" t="str">
        <f ca="1">+IF(OFFSET('Sanitation Data'!$H$32,0,10*ROW('Sanitation Data'!H200))="","",OFFSET('Sanitation Data'!$H$32,0,10*ROW('Sanitation Data'!H200)))</f>
        <v/>
      </c>
      <c r="DJ206" s="400" t="str">
        <f ca="1">+IF(OFFSET('Sanitation Data'!$I$28,0,10*ROW('Sanitation Data'!I200))="","",OFFSET('Sanitation Data'!$I$28,0,10*ROW('Sanitation Data'!I200)))</f>
        <v/>
      </c>
      <c r="DK206" s="400" t="str">
        <f ca="1">+IF(OFFSET('Sanitation Data'!$I$29,0,10*ROW('Sanitation Data'!I200))="","",OFFSET('Sanitation Data'!$I$29,0,10*ROW('Sanitation Data'!I200)))</f>
        <v/>
      </c>
      <c r="DL206" s="400" t="str">
        <f ca="1">+IF(OFFSET('Sanitation Data'!$I$30,0,10*ROW('Sanitation Data'!I200))="","",OFFSET('Sanitation Data'!$I$30,0,10*ROW('Sanitation Data'!I200)))</f>
        <v/>
      </c>
      <c r="DM206" s="400" t="str">
        <f ca="1">+IF(OFFSET('Sanitation Data'!$I$31,0,10*ROW('Sanitation Data'!I200))="","",OFFSET('Sanitation Data'!$I$31,0,10*ROW('Sanitation Data'!I200)))</f>
        <v/>
      </c>
      <c r="DN206" s="400" t="str">
        <f ca="1">+IF(OFFSET('Sanitation Data'!$I$32,0,10*ROW('Sanitation Data'!I200))="","",OFFSET('Sanitation Data'!$I$32,0,10*ROW('Sanitation Data'!I200)))</f>
        <v/>
      </c>
      <c r="DO206" s="400" t="str">
        <f ca="1">+IF(OFFSET('Hygiene Data'!$D$11,0,10*ROW('Hygiene Data'!D200))="","",OFFSET('Hygiene Data'!$D$11,0,10*ROW('Hygiene Data'!D200)))</f>
        <v/>
      </c>
      <c r="DP206" s="400" t="str">
        <f ca="1">+IF(OFFSET('Hygiene Data'!$D$12,0,10*ROW('Hygiene Data'!D200))="","",OFFSET('Hygiene Data'!$D$12,0,10*ROW('Hygiene Data'!D200)))</f>
        <v/>
      </c>
      <c r="DQ206" s="400" t="str">
        <f ca="1">+IF(OFFSET('Hygiene Data'!$D$13,0,10*ROW('Hygiene Data'!D200))="","",OFFSET('Hygiene Data'!$D$13,0,10*ROW('Hygiene Data'!D200)))</f>
        <v/>
      </c>
      <c r="DR206" s="400" t="str">
        <f ca="1">+IF(OFFSET('Hygiene Data'!$E$11,0,10*ROW('Hygiene Data'!E200))="","",OFFSET('Hygiene Data'!$E$11,0,10*ROW('Hygiene Data'!E200)))</f>
        <v/>
      </c>
      <c r="DS206" s="400" t="str">
        <f ca="1">+IF(OFFSET('Hygiene Data'!$E$12,0,10*ROW('Hygiene Data'!E200))="","",OFFSET('Hygiene Data'!$E$12,0,10*ROW('Hygiene Data'!E200)))</f>
        <v/>
      </c>
      <c r="DT206" s="400" t="str">
        <f ca="1">+IF(OFFSET('Hygiene Data'!$E$13,0,10*ROW('Hygiene Data'!E200))="","",OFFSET('Hygiene Data'!$E$13,0,10*ROW('Hygiene Data'!E200)))</f>
        <v/>
      </c>
      <c r="DU206" s="400" t="str">
        <f ca="1">+IF(OFFSET('Hygiene Data'!$F$11,0,10*ROW('Hygiene Data'!F200))="","",OFFSET('Hygiene Data'!$F$11,0,10*ROW('Hygiene Data'!F200)))</f>
        <v/>
      </c>
      <c r="DV206" s="400" t="str">
        <f ca="1">+IF(OFFSET('Hygiene Data'!$F$12,0,10*ROW('Hygiene Data'!F200))="","",OFFSET('Hygiene Data'!$F$12,0,10*ROW('Hygiene Data'!F200)))</f>
        <v/>
      </c>
      <c r="DW206" s="400" t="str">
        <f ca="1">+IF(OFFSET('Hygiene Data'!$F$13,0,10*ROW('Hygiene Data'!F200))="","",OFFSET('Hygiene Data'!$F$13,0,10*ROW('Hygiene Data'!F200)))</f>
        <v/>
      </c>
      <c r="DX206" s="400" t="str">
        <f ca="1">+IF(OFFSET('Hygiene Data'!$G$11,0,10*ROW('Hygiene Data'!G200))="","",OFFSET('Hygiene Data'!$G$11,0,10*ROW('Hygiene Data'!G200)))</f>
        <v/>
      </c>
      <c r="DY206" s="400" t="str">
        <f ca="1">+IF(OFFSET('Hygiene Data'!$G$12,0,10*ROW('Hygiene Data'!G200))="","",OFFSET('Hygiene Data'!$G$12,0,10*ROW('Hygiene Data'!G200)))</f>
        <v/>
      </c>
      <c r="DZ206" s="400" t="str">
        <f ca="1">+IF(OFFSET('Hygiene Data'!$G$13,0,10*ROW('Hygiene Data'!G200))="","",OFFSET('Hygiene Data'!$G$13,0,10*ROW('Hygiene Data'!G200)))</f>
        <v/>
      </c>
      <c r="EA206" s="400" t="str">
        <f ca="1">+IF(OFFSET('Hygiene Data'!$H$11,0,10*ROW('Hygiene Data'!H200))="","",OFFSET('Hygiene Data'!$H$11,0,10*ROW('Hygiene Data'!H200)))</f>
        <v/>
      </c>
      <c r="EB206" s="400" t="str">
        <f ca="1">+IF(OFFSET('Hygiene Data'!$H$12,0,10*ROW('Hygiene Data'!H200))="","",OFFSET('Hygiene Data'!$H$12,0,10*ROW('Hygiene Data'!H200)))</f>
        <v/>
      </c>
      <c r="EC206" s="400" t="str">
        <f ca="1">+IF(OFFSET('Hygiene Data'!$H$13,0,10*ROW('Hygiene Data'!H200))="","",OFFSET('Hygiene Data'!$H$13,0,10*ROW('Hygiene Data'!H200)))</f>
        <v/>
      </c>
      <c r="ED206" s="400" t="str">
        <f ca="1">+IF(OFFSET('Hygiene Data'!$I$11,0,10*ROW('Hygiene Data'!I200))="","",OFFSET('Hygiene Data'!$I$11,0,10*ROW('Hygiene Data'!I200)))</f>
        <v/>
      </c>
      <c r="EE206" s="400" t="str">
        <f ca="1">+IF(OFFSET('Hygiene Data'!$I$12,0,10*ROW('Hygiene Data'!I200))="","",OFFSET('Hygiene Data'!$I$12,0,10*ROW('Hygiene Data'!I200)))</f>
        <v/>
      </c>
      <c r="EF206" s="400" t="str">
        <f ca="1">+IF(OFFSET('Hygiene Data'!$I$13,0,10*ROW('Hygiene Data'!I200))="","",OFFSET('Hygiene Data'!$I$13,0,10*ROW('Hygiene Data'!I200)))</f>
        <v/>
      </c>
    </row>
    <row r="207" spans="1:136" x14ac:dyDescent="0.25">
      <c r="A207" s="509" t="str">
        <f ca="1">+IF(OFFSET('Water Data'!$B$2,0,10*ROW('Water Data'!E201))="","",OFFSET('Water Data'!$B$2,0,10*ROW('Water Data'!E201)))</f>
        <v/>
      </c>
      <c r="B207" s="50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36" t="str">
        <f t="shared" ca="1" si="3"/>
        <v/>
      </c>
      <c r="D207" s="53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3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3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3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3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3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3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3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3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3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3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3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3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3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3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3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3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3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3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3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3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3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3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3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3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3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3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3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3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3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3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3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3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3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3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3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3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3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3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3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3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3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3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3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3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3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3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3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3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1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3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3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3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3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3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3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3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3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3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3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3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3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3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3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3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3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400" t="str">
        <f ca="1">+IF(OFFSET('Water Data'!$D$27,0,10*ROW('Water Data'!D201))="","",OFFSET('Water Data'!$D$27,0,10*ROW('Water Data'!D201)))</f>
        <v/>
      </c>
      <c r="BT207" s="400" t="str">
        <f ca="1">+IF(OFFSET('Water Data'!$D$28,0,10*ROW('Water Data'!D201))="","",OFFSET('Water Data'!$D$28,0,10*ROW('Water Data'!D201)))</f>
        <v/>
      </c>
      <c r="BU207" s="400" t="str">
        <f ca="1">+IF(OFFSET('Water Data'!$D$29,0,10*ROW('Water Data'!D201))="","",OFFSET('Water Data'!$D$29,0,10*ROW('Water Data'!D201)))</f>
        <v/>
      </c>
      <c r="BV207" s="400" t="str">
        <f ca="1">+IF(OFFSET('Water Data'!$E$27,0,10*ROW('Water Data'!E201))="","",OFFSET('Water Data'!$E$27,0,10*ROW('Water Data'!E201)))</f>
        <v/>
      </c>
      <c r="BW207" s="400" t="str">
        <f ca="1">+IF(OFFSET('Water Data'!$E$28,0,10*ROW('Water Data'!E201))="","",OFFSET('Water Data'!$E$28,0,10*ROW('Water Data'!E201)))</f>
        <v/>
      </c>
      <c r="BX207" s="400" t="str">
        <f ca="1">+IF(OFFSET('Water Data'!$E$29,0,10*ROW('Water Data'!E201))="","",OFFSET('Water Data'!$E$29,0,10*ROW('Water Data'!E201)))</f>
        <v/>
      </c>
      <c r="BY207" s="400" t="str">
        <f ca="1">+IF(OFFSET('Water Data'!$F$27,0,10*ROW('Water Data'!F201))="","",OFFSET('Water Data'!$F$27,0,10*ROW('Water Data'!F201)))</f>
        <v/>
      </c>
      <c r="BZ207" s="400" t="str">
        <f ca="1">+IF(OFFSET('Water Data'!$F$28,0,10*ROW('Water Data'!F201))="","",OFFSET('Water Data'!$F$28,0,10*ROW('Water Data'!F201)))</f>
        <v/>
      </c>
      <c r="CA207" s="400" t="str">
        <f ca="1">+IF(OFFSET('Water Data'!$F$29,0,10*ROW('Water Data'!F201))="","",OFFSET('Water Data'!$F$29,0,10*ROW('Water Data'!F201)))</f>
        <v/>
      </c>
      <c r="CB207" s="400" t="str">
        <f ca="1">+IF(OFFSET('Water Data'!$G$27,0,10*ROW('Water Data'!G201))="","",OFFSET('Water Data'!$G$27,0,10*ROW('Water Data'!G201)))</f>
        <v/>
      </c>
      <c r="CC207" s="400" t="str">
        <f ca="1">+IF(OFFSET('Water Data'!$G$28,0,10*ROW('Water Data'!G201))="","",OFFSET('Water Data'!$G$28,0,10*ROW('Water Data'!G201)))</f>
        <v/>
      </c>
      <c r="CD207" s="400" t="str">
        <f ca="1">+IF(OFFSET('Water Data'!$G$29,0,10*ROW('Water Data'!G201))="","",OFFSET('Water Data'!$G$29,0,10*ROW('Water Data'!G201)))</f>
        <v/>
      </c>
      <c r="CE207" s="400" t="str">
        <f ca="1">+IF(OFFSET('Water Data'!$H$27,0,10*ROW('Water Data'!H201))="","",OFFSET('Water Data'!$H$27,0,10*ROW('Water Data'!H201)))</f>
        <v/>
      </c>
      <c r="CF207" s="400" t="str">
        <f ca="1">+IF(OFFSET('Water Data'!$H$28,0,10*ROW('Water Data'!H201))="","",OFFSET('Water Data'!$H$28,0,10*ROW('Water Data'!H201)))</f>
        <v/>
      </c>
      <c r="CG207" s="400" t="str">
        <f ca="1">+IF(OFFSET('Water Data'!$H$29,0,10*ROW('Water Data'!H201))="","",OFFSET('Water Data'!$H$29,0,10*ROW('Water Data'!H201)))</f>
        <v/>
      </c>
      <c r="CH207" s="400" t="str">
        <f ca="1">+IF(OFFSET('Water Data'!$I$27,0,10*ROW('Water Data'!I201))="","",OFFSET('Water Data'!$I$27,0,10*ROW('Water Data'!I201)))</f>
        <v/>
      </c>
      <c r="CI207" s="400" t="str">
        <f ca="1">+IF(OFFSET('Water Data'!$I$28,0,10*ROW('Water Data'!I201))="","",OFFSET('Water Data'!$I$28,0,10*ROW('Water Data'!I201)))</f>
        <v/>
      </c>
      <c r="CJ207" s="400" t="str">
        <f ca="1">+IF(OFFSET('Water Data'!$I$29,0,10*ROW('Water Data'!I201))="","",OFFSET('Water Data'!$I$29,0,10*ROW('Water Data'!I201)))</f>
        <v/>
      </c>
      <c r="CK207" s="400" t="str">
        <f ca="1">+IF(OFFSET('Sanitation Data'!$D$28,0,10*ROW('Sanitation Data'!D201))="","",OFFSET('Sanitation Data'!$D$28,0,10*ROW('Sanitation Data'!D201)))</f>
        <v/>
      </c>
      <c r="CL207" s="400" t="str">
        <f ca="1">+IF(OFFSET('Sanitation Data'!$D$29,0,10*ROW('Sanitation Data'!D201))="","",OFFSET('Sanitation Data'!$D$29,0,10*ROW('Sanitation Data'!D201)))</f>
        <v/>
      </c>
      <c r="CM207" s="400" t="str">
        <f ca="1">+IF(OFFSET('Sanitation Data'!$D$30,0,10*ROW('Sanitation Data'!D201))="","",OFFSET('Sanitation Data'!$D$30,0,10*ROW('Sanitation Data'!D201)))</f>
        <v/>
      </c>
      <c r="CN207" s="400" t="str">
        <f ca="1">+IF(OFFSET('Sanitation Data'!$D$31,0,10*ROW('Sanitation Data'!D201))="","",OFFSET('Sanitation Data'!$D$31,0,10*ROW('Sanitation Data'!D201)))</f>
        <v/>
      </c>
      <c r="CO207" s="400" t="str">
        <f ca="1">+IF(OFFSET('Sanitation Data'!$D$32,0,10*ROW('Sanitation Data'!D201))="","",OFFSET('Sanitation Data'!$D$32,0,10*ROW('Sanitation Data'!D201)))</f>
        <v/>
      </c>
      <c r="CP207" s="400" t="str">
        <f ca="1">+IF(OFFSET('Sanitation Data'!$E$28,0,10*ROW('Sanitation Data'!E201))="","",OFFSET('Sanitation Data'!$E$28,0,10*ROW('Sanitation Data'!E201)))</f>
        <v/>
      </c>
      <c r="CQ207" s="400" t="str">
        <f ca="1">+IF(OFFSET('Sanitation Data'!$E$29,0,10*ROW('Sanitation Data'!E201))="","",OFFSET('Sanitation Data'!$E$29,0,10*ROW('Sanitation Data'!E201)))</f>
        <v/>
      </c>
      <c r="CR207" s="400" t="str">
        <f ca="1">+IF(OFFSET('Sanitation Data'!$E$30,0,10*ROW('Sanitation Data'!E201))="","",OFFSET('Sanitation Data'!$E$30,0,10*ROW('Sanitation Data'!E201)))</f>
        <v/>
      </c>
      <c r="CS207" s="400" t="str">
        <f ca="1">+IF(OFFSET('Sanitation Data'!$E$31,0,10*ROW('Sanitation Data'!E201))="","",OFFSET('Sanitation Data'!$E$31,0,10*ROW('Sanitation Data'!E201)))</f>
        <v/>
      </c>
      <c r="CT207" s="400" t="str">
        <f ca="1">+IF(OFFSET('Sanitation Data'!$E$32,0,10*ROW('Sanitation Data'!E201))="","",OFFSET('Sanitation Data'!$E$32,0,10*ROW('Sanitation Data'!E201)))</f>
        <v/>
      </c>
      <c r="CU207" s="400" t="str">
        <f ca="1">+IF(OFFSET('Sanitation Data'!$F$28,0,10*ROW('Sanitation Data'!F201))="","",OFFSET('Sanitation Data'!$F$28,0,10*ROW('Sanitation Data'!F201)))</f>
        <v/>
      </c>
      <c r="CV207" s="400" t="str">
        <f ca="1">+IF(OFFSET('Sanitation Data'!$F$29,0,10*ROW('Sanitation Data'!F201))="","",OFFSET('Sanitation Data'!$F$29,0,10*ROW('Sanitation Data'!F201)))</f>
        <v/>
      </c>
      <c r="CW207" s="400" t="str">
        <f ca="1">+IF(OFFSET('Sanitation Data'!$F$30,0,10*ROW('Sanitation Data'!F201))="","",OFFSET('Sanitation Data'!$F$30,0,10*ROW('Sanitation Data'!F201)))</f>
        <v/>
      </c>
      <c r="CX207" s="400" t="str">
        <f ca="1">+IF(OFFSET('Sanitation Data'!$F$31,0,10*ROW('Sanitation Data'!F201))="","",OFFSET('Sanitation Data'!$F$31,0,10*ROW('Sanitation Data'!F201)))</f>
        <v/>
      </c>
      <c r="CY207" s="400" t="str">
        <f ca="1">+IF(OFFSET('Sanitation Data'!$F$32,0,10*ROW('Sanitation Data'!F201))="","",OFFSET('Sanitation Data'!$F$32,0,10*ROW('Sanitation Data'!F201)))</f>
        <v/>
      </c>
      <c r="CZ207" s="400" t="str">
        <f ca="1">+IF(OFFSET('Sanitation Data'!$G$28,0,10*ROW('Sanitation Data'!G201))="","",OFFSET('Sanitation Data'!$G$28,0,10*ROW('Sanitation Data'!G201)))</f>
        <v/>
      </c>
      <c r="DA207" s="400" t="str">
        <f ca="1">+IF(OFFSET('Sanitation Data'!$G$29,0,10*ROW('Sanitation Data'!G201))="","",OFFSET('Sanitation Data'!$G$29,0,10*ROW('Sanitation Data'!G201)))</f>
        <v/>
      </c>
      <c r="DB207" s="400" t="str">
        <f ca="1">+IF(OFFSET('Sanitation Data'!$G$30,0,10*ROW('Sanitation Data'!G201))="","",OFFSET('Sanitation Data'!$G$30,0,10*ROW('Sanitation Data'!G201)))</f>
        <v/>
      </c>
      <c r="DC207" s="400" t="str">
        <f ca="1">+IF(OFFSET('Sanitation Data'!$G$31,0,10*ROW('Sanitation Data'!G201))="","",OFFSET('Sanitation Data'!$G$31,0,10*ROW('Sanitation Data'!G201)))</f>
        <v/>
      </c>
      <c r="DD207" s="400" t="str">
        <f ca="1">+IF(OFFSET('Sanitation Data'!$G$32,0,10*ROW('Sanitation Data'!G201))="","",OFFSET('Sanitation Data'!$G$32,0,10*ROW('Sanitation Data'!G201)))</f>
        <v/>
      </c>
      <c r="DE207" s="400" t="str">
        <f ca="1">+IF(OFFSET('Sanitation Data'!$H$28,0,10*ROW('Sanitation Data'!H201))="","",OFFSET('Sanitation Data'!$H$28,0,10*ROW('Sanitation Data'!H201)))</f>
        <v/>
      </c>
      <c r="DF207" s="400" t="str">
        <f ca="1">+IF(OFFSET('Sanitation Data'!$H$29,0,10*ROW('Sanitation Data'!H201))="","",OFFSET('Sanitation Data'!$H$29,0,10*ROW('Sanitation Data'!H201)))</f>
        <v/>
      </c>
      <c r="DG207" s="400" t="str">
        <f ca="1">+IF(OFFSET('Sanitation Data'!$H$30,0,10*ROW('Sanitation Data'!H201))="","",OFFSET('Sanitation Data'!$H$30,0,10*ROW('Sanitation Data'!H201)))</f>
        <v/>
      </c>
      <c r="DH207" s="400" t="str">
        <f ca="1">+IF(OFFSET('Sanitation Data'!$H$31,0,10*ROW('Sanitation Data'!H201))="","",OFFSET('Sanitation Data'!$H$31,0,10*ROW('Sanitation Data'!H201)))</f>
        <v/>
      </c>
      <c r="DI207" s="400" t="str">
        <f ca="1">+IF(OFFSET('Sanitation Data'!$H$32,0,10*ROW('Sanitation Data'!H201))="","",OFFSET('Sanitation Data'!$H$32,0,10*ROW('Sanitation Data'!H201)))</f>
        <v/>
      </c>
      <c r="DJ207" s="400" t="str">
        <f ca="1">+IF(OFFSET('Sanitation Data'!$I$28,0,10*ROW('Sanitation Data'!I201))="","",OFFSET('Sanitation Data'!$I$28,0,10*ROW('Sanitation Data'!I201)))</f>
        <v/>
      </c>
      <c r="DK207" s="400" t="str">
        <f ca="1">+IF(OFFSET('Sanitation Data'!$I$29,0,10*ROW('Sanitation Data'!I201))="","",OFFSET('Sanitation Data'!$I$29,0,10*ROW('Sanitation Data'!I201)))</f>
        <v/>
      </c>
      <c r="DL207" s="400" t="str">
        <f ca="1">+IF(OFFSET('Sanitation Data'!$I$30,0,10*ROW('Sanitation Data'!I201))="","",OFFSET('Sanitation Data'!$I$30,0,10*ROW('Sanitation Data'!I201)))</f>
        <v/>
      </c>
      <c r="DM207" s="400" t="str">
        <f ca="1">+IF(OFFSET('Sanitation Data'!$I$31,0,10*ROW('Sanitation Data'!I201))="","",OFFSET('Sanitation Data'!$I$31,0,10*ROW('Sanitation Data'!I201)))</f>
        <v/>
      </c>
      <c r="DN207" s="400" t="str">
        <f ca="1">+IF(OFFSET('Sanitation Data'!$I$32,0,10*ROW('Sanitation Data'!I201))="","",OFFSET('Sanitation Data'!$I$32,0,10*ROW('Sanitation Data'!I201)))</f>
        <v/>
      </c>
      <c r="DO207" s="400" t="str">
        <f ca="1">+IF(OFFSET('Hygiene Data'!$D$11,0,10*ROW('Hygiene Data'!D201))="","",OFFSET('Hygiene Data'!$D$11,0,10*ROW('Hygiene Data'!D201)))</f>
        <v/>
      </c>
      <c r="DP207" s="400" t="str">
        <f ca="1">+IF(OFFSET('Hygiene Data'!$D$12,0,10*ROW('Hygiene Data'!D201))="","",OFFSET('Hygiene Data'!$D$12,0,10*ROW('Hygiene Data'!D201)))</f>
        <v/>
      </c>
      <c r="DQ207" s="400" t="str">
        <f ca="1">+IF(OFFSET('Hygiene Data'!$D$13,0,10*ROW('Hygiene Data'!D201))="","",OFFSET('Hygiene Data'!$D$13,0,10*ROW('Hygiene Data'!D201)))</f>
        <v/>
      </c>
      <c r="DR207" s="400" t="str">
        <f ca="1">+IF(OFFSET('Hygiene Data'!$E$11,0,10*ROW('Hygiene Data'!E201))="","",OFFSET('Hygiene Data'!$E$11,0,10*ROW('Hygiene Data'!E201)))</f>
        <v/>
      </c>
      <c r="DS207" s="400" t="str">
        <f ca="1">+IF(OFFSET('Hygiene Data'!$E$12,0,10*ROW('Hygiene Data'!E201))="","",OFFSET('Hygiene Data'!$E$12,0,10*ROW('Hygiene Data'!E201)))</f>
        <v/>
      </c>
      <c r="DT207" s="400" t="str">
        <f ca="1">+IF(OFFSET('Hygiene Data'!$E$13,0,10*ROW('Hygiene Data'!E201))="","",OFFSET('Hygiene Data'!$E$13,0,10*ROW('Hygiene Data'!E201)))</f>
        <v/>
      </c>
      <c r="DU207" s="400" t="str">
        <f ca="1">+IF(OFFSET('Hygiene Data'!$F$11,0,10*ROW('Hygiene Data'!F201))="","",OFFSET('Hygiene Data'!$F$11,0,10*ROW('Hygiene Data'!F201)))</f>
        <v/>
      </c>
      <c r="DV207" s="400" t="str">
        <f ca="1">+IF(OFFSET('Hygiene Data'!$F$12,0,10*ROW('Hygiene Data'!F201))="","",OFFSET('Hygiene Data'!$F$12,0,10*ROW('Hygiene Data'!F201)))</f>
        <v/>
      </c>
      <c r="DW207" s="400" t="str">
        <f ca="1">+IF(OFFSET('Hygiene Data'!$F$13,0,10*ROW('Hygiene Data'!F201))="","",OFFSET('Hygiene Data'!$F$13,0,10*ROW('Hygiene Data'!F201)))</f>
        <v/>
      </c>
      <c r="DX207" s="400" t="str">
        <f ca="1">+IF(OFFSET('Hygiene Data'!$G$11,0,10*ROW('Hygiene Data'!G201))="","",OFFSET('Hygiene Data'!$G$11,0,10*ROW('Hygiene Data'!G201)))</f>
        <v/>
      </c>
      <c r="DY207" s="400" t="str">
        <f ca="1">+IF(OFFSET('Hygiene Data'!$G$12,0,10*ROW('Hygiene Data'!G201))="","",OFFSET('Hygiene Data'!$G$12,0,10*ROW('Hygiene Data'!G201)))</f>
        <v/>
      </c>
      <c r="DZ207" s="400" t="str">
        <f ca="1">+IF(OFFSET('Hygiene Data'!$G$13,0,10*ROW('Hygiene Data'!G201))="","",OFFSET('Hygiene Data'!$G$13,0,10*ROW('Hygiene Data'!G201)))</f>
        <v/>
      </c>
      <c r="EA207" s="400" t="str">
        <f ca="1">+IF(OFFSET('Hygiene Data'!$H$11,0,10*ROW('Hygiene Data'!H201))="","",OFFSET('Hygiene Data'!$H$11,0,10*ROW('Hygiene Data'!H201)))</f>
        <v/>
      </c>
      <c r="EB207" s="400" t="str">
        <f ca="1">+IF(OFFSET('Hygiene Data'!$H$12,0,10*ROW('Hygiene Data'!H201))="","",OFFSET('Hygiene Data'!$H$12,0,10*ROW('Hygiene Data'!H201)))</f>
        <v/>
      </c>
      <c r="EC207" s="400" t="str">
        <f ca="1">+IF(OFFSET('Hygiene Data'!$H$13,0,10*ROW('Hygiene Data'!H201))="","",OFFSET('Hygiene Data'!$H$13,0,10*ROW('Hygiene Data'!H201)))</f>
        <v/>
      </c>
      <c r="ED207" s="400" t="str">
        <f ca="1">+IF(OFFSET('Hygiene Data'!$I$11,0,10*ROW('Hygiene Data'!I201))="","",OFFSET('Hygiene Data'!$I$11,0,10*ROW('Hygiene Data'!I201)))</f>
        <v/>
      </c>
      <c r="EE207" s="400" t="str">
        <f ca="1">+IF(OFFSET('Hygiene Data'!$I$12,0,10*ROW('Hygiene Data'!I201))="","",OFFSET('Hygiene Data'!$I$12,0,10*ROW('Hygiene Data'!I201)))</f>
        <v/>
      </c>
      <c r="EF207" s="400" t="str">
        <f ca="1">+IF(OFFSET('Hygiene Data'!$I$13,0,10*ROW('Hygiene Data'!I201))="","",OFFSET('Hygiene Data'!$I$13,0,10*ROW('Hygiene Data'!I201)))</f>
        <v/>
      </c>
    </row>
    <row r="208" spans="1:136" s="399" customFormat="1" x14ac:dyDescent="0.25">
      <c r="BA208" s="517"/>
    </row>
    <row r="209" spans="53:53" s="399" customFormat="1" x14ac:dyDescent="0.25">
      <c r="BA209" s="517"/>
    </row>
    <row r="210" spans="53:53" s="399" customFormat="1" x14ac:dyDescent="0.25">
      <c r="BA210" s="517"/>
    </row>
    <row r="211" spans="53:53" s="399" customFormat="1" x14ac:dyDescent="0.25">
      <c r="BA211" s="517"/>
    </row>
    <row r="212" spans="53:53" s="399" customFormat="1" x14ac:dyDescent="0.25">
      <c r="BA212" s="517"/>
    </row>
    <row r="213" spans="53:53" s="399" customFormat="1" x14ac:dyDescent="0.25">
      <c r="BA213" s="517"/>
    </row>
    <row r="214" spans="53:53" s="399" customFormat="1" x14ac:dyDescent="0.25">
      <c r="BA214" s="517"/>
    </row>
    <row r="215" spans="53:53" s="399" customFormat="1" x14ac:dyDescent="0.25">
      <c r="BA215" s="517"/>
    </row>
    <row r="216" spans="53:53" s="399" customFormat="1" x14ac:dyDescent="0.25">
      <c r="BA216" s="517"/>
    </row>
    <row r="217" spans="53:53" s="399" customFormat="1" x14ac:dyDescent="0.25">
      <c r="BA217" s="517"/>
    </row>
    <row r="218" spans="53:53" s="399" customFormat="1" x14ac:dyDescent="0.25">
      <c r="BA218" s="517"/>
    </row>
    <row r="219" spans="53:53" s="399" customFormat="1" x14ac:dyDescent="0.25">
      <c r="BA219" s="517"/>
    </row>
    <row r="220" spans="53:53" s="399" customFormat="1" x14ac:dyDescent="0.25">
      <c r="BA220" s="517"/>
    </row>
    <row r="221" spans="53:53" s="399" customFormat="1" x14ac:dyDescent="0.25">
      <c r="BA221" s="517"/>
    </row>
    <row r="222" spans="53:53" s="399" customFormat="1" x14ac:dyDescent="0.25">
      <c r="BA222" s="517"/>
    </row>
    <row r="223" spans="53:53" s="399" customFormat="1" x14ac:dyDescent="0.25">
      <c r="BA223" s="517"/>
    </row>
    <row r="224" spans="53:53" s="399" customFormat="1" x14ac:dyDescent="0.25">
      <c r="BA224" s="517"/>
    </row>
    <row r="225" spans="53:53" s="399" customFormat="1" x14ac:dyDescent="0.25">
      <c r="BA225" s="517"/>
    </row>
    <row r="226" spans="53:53" s="399" customFormat="1" x14ac:dyDescent="0.25">
      <c r="BA226" s="517"/>
    </row>
    <row r="227" spans="53:53" s="399" customFormat="1" x14ac:dyDescent="0.25">
      <c r="BA227" s="517"/>
    </row>
    <row r="228" spans="53:53" s="399" customFormat="1" x14ac:dyDescent="0.25">
      <c r="BA228" s="517"/>
    </row>
    <row r="229" spans="53:53" s="399" customFormat="1" x14ac:dyDescent="0.25">
      <c r="BA229" s="517"/>
    </row>
    <row r="230" spans="53:53" s="399" customFormat="1" x14ac:dyDescent="0.25">
      <c r="BA230" s="517"/>
    </row>
    <row r="231" spans="53:53" s="399" customFormat="1" x14ac:dyDescent="0.25">
      <c r="BA231" s="517"/>
    </row>
    <row r="232" spans="53:53" s="399" customFormat="1" x14ac:dyDescent="0.25">
      <c r="BA232" s="517"/>
    </row>
    <row r="233" spans="53:53" s="399" customFormat="1" x14ac:dyDescent="0.25">
      <c r="BA233" s="517"/>
    </row>
    <row r="234" spans="53:53" s="399" customFormat="1" x14ac:dyDescent="0.25">
      <c r="BA234" s="517"/>
    </row>
    <row r="235" spans="53:53" s="399" customFormat="1" x14ac:dyDescent="0.25">
      <c r="BA235" s="517"/>
    </row>
    <row r="236" spans="53:53" s="399" customFormat="1" x14ac:dyDescent="0.25">
      <c r="BA236" s="517"/>
    </row>
    <row r="237" spans="53:53" s="399" customFormat="1" x14ac:dyDescent="0.25">
      <c r="BA237" s="517"/>
    </row>
    <row r="238" spans="53:53" s="399" customFormat="1" x14ac:dyDescent="0.25">
      <c r="BA238" s="517"/>
    </row>
    <row r="239" spans="53:53" s="399" customFormat="1" x14ac:dyDescent="0.25">
      <c r="BA239" s="517"/>
    </row>
    <row r="240" spans="53:53" s="399" customFormat="1" x14ac:dyDescent="0.25">
      <c r="BA240" s="517"/>
    </row>
    <row r="241" spans="53:53" s="399" customFormat="1" x14ac:dyDescent="0.25">
      <c r="BA241" s="517"/>
    </row>
    <row r="242" spans="53:53" s="399" customFormat="1" x14ac:dyDescent="0.25">
      <c r="BA242" s="517"/>
    </row>
    <row r="243" spans="53:53" s="399" customFormat="1" x14ac:dyDescent="0.25">
      <c r="BA243" s="517"/>
    </row>
    <row r="244" spans="53:53" s="399" customFormat="1" x14ac:dyDescent="0.25">
      <c r="BA244" s="517"/>
    </row>
    <row r="245" spans="53:53" s="399" customFormat="1" x14ac:dyDescent="0.25">
      <c r="BA245" s="517"/>
    </row>
    <row r="246" spans="53:53" s="399" customFormat="1" x14ac:dyDescent="0.25">
      <c r="BA246" s="517"/>
    </row>
    <row r="247" spans="53:53" s="399" customFormat="1" x14ac:dyDescent="0.25">
      <c r="BA247" s="517"/>
    </row>
    <row r="248" spans="53:53" s="399" customFormat="1" x14ac:dyDescent="0.25">
      <c r="BA248" s="517"/>
    </row>
    <row r="249" spans="53:53" s="399" customFormat="1" x14ac:dyDescent="0.25">
      <c r="BA249" s="517"/>
    </row>
    <row r="250" spans="53:53" s="399" customFormat="1" x14ac:dyDescent="0.25">
      <c r="BA250" s="517"/>
    </row>
    <row r="251" spans="53:53" s="399" customFormat="1" x14ac:dyDescent="0.25">
      <c r="BA251" s="517"/>
    </row>
    <row r="252" spans="53:53" s="399" customFormat="1" x14ac:dyDescent="0.25">
      <c r="BA252" s="517"/>
    </row>
    <row r="253" spans="53:53" s="399" customFormat="1" x14ac:dyDescent="0.25">
      <c r="BA253" s="517"/>
    </row>
    <row r="254" spans="53:53" s="399" customFormat="1" x14ac:dyDescent="0.25">
      <c r="BA254" s="517"/>
    </row>
    <row r="255" spans="53:53" s="399" customFormat="1" x14ac:dyDescent="0.25">
      <c r="BA255" s="517"/>
    </row>
    <row r="256" spans="53:53" s="399" customFormat="1" x14ac:dyDescent="0.25">
      <c r="BA256" s="517"/>
    </row>
    <row r="257" spans="53:53" s="399" customFormat="1" x14ac:dyDescent="0.25">
      <c r="BA257" s="517"/>
    </row>
    <row r="258" spans="53:53" s="399" customFormat="1" x14ac:dyDescent="0.25">
      <c r="BA258" s="517"/>
    </row>
    <row r="259" spans="53:53" s="399" customFormat="1" x14ac:dyDescent="0.25">
      <c r="BA259" s="517"/>
    </row>
    <row r="260" spans="53:53" s="399" customFormat="1" x14ac:dyDescent="0.25">
      <c r="BA260" s="517"/>
    </row>
    <row r="261" spans="53:53" s="399" customFormat="1" x14ac:dyDescent="0.25">
      <c r="BA261" s="517"/>
    </row>
    <row r="262" spans="53:53" s="399" customFormat="1" x14ac:dyDescent="0.25">
      <c r="BA262" s="517"/>
    </row>
    <row r="263" spans="53:53" s="399" customFormat="1" x14ac:dyDescent="0.25">
      <c r="BA263" s="517"/>
    </row>
    <row r="264" spans="53:53" s="399" customFormat="1" x14ac:dyDescent="0.25">
      <c r="BA264" s="517"/>
    </row>
    <row r="265" spans="53:53" s="399" customFormat="1" x14ac:dyDescent="0.25">
      <c r="BA265" s="517"/>
    </row>
    <row r="266" spans="53:53" s="399" customFormat="1" x14ac:dyDescent="0.25">
      <c r="BA266" s="517"/>
    </row>
    <row r="267" spans="53:53" s="399" customFormat="1" x14ac:dyDescent="0.25">
      <c r="BA267" s="517"/>
    </row>
    <row r="268" spans="53:53" s="399" customFormat="1" x14ac:dyDescent="0.25">
      <c r="BA268" s="517"/>
    </row>
    <row r="269" spans="53:53" s="399" customFormat="1" x14ac:dyDescent="0.25">
      <c r="BA269" s="517"/>
    </row>
    <row r="270" spans="53:53" s="399" customFormat="1" x14ac:dyDescent="0.25">
      <c r="BA270" s="517"/>
    </row>
    <row r="271" spans="53:53" s="399" customFormat="1" x14ac:dyDescent="0.25">
      <c r="BA271" s="517"/>
    </row>
    <row r="272" spans="53:53" s="399" customFormat="1" x14ac:dyDescent="0.25">
      <c r="BA272" s="517"/>
    </row>
    <row r="273" spans="53:53" s="399" customFormat="1" x14ac:dyDescent="0.25">
      <c r="BA273" s="517"/>
    </row>
    <row r="274" spans="53:53" s="399" customFormat="1" x14ac:dyDescent="0.25">
      <c r="BA274" s="517"/>
    </row>
    <row r="275" spans="53:53" s="399" customFormat="1" x14ac:dyDescent="0.25">
      <c r="BA275" s="517"/>
    </row>
    <row r="276" spans="53:53" s="399" customFormat="1" x14ac:dyDescent="0.25">
      <c r="BA276" s="517"/>
    </row>
    <row r="277" spans="53:53" s="399" customFormat="1" x14ac:dyDescent="0.25">
      <c r="BA277" s="517"/>
    </row>
    <row r="278" spans="53:53" s="399" customFormat="1" x14ac:dyDescent="0.25">
      <c r="BA278" s="517"/>
    </row>
    <row r="279" spans="53:53" s="399" customFormat="1" x14ac:dyDescent="0.25">
      <c r="BA279" s="517"/>
    </row>
    <row r="280" spans="53:53" s="399" customFormat="1" x14ac:dyDescent="0.25">
      <c r="BA280" s="517"/>
    </row>
    <row r="281" spans="53:53" s="399" customFormat="1" x14ac:dyDescent="0.25">
      <c r="BA281" s="517"/>
    </row>
    <row r="282" spans="53:53" s="399" customFormat="1" x14ac:dyDescent="0.25">
      <c r="BA282" s="517"/>
    </row>
    <row r="283" spans="53:53" s="399" customFormat="1" x14ac:dyDescent="0.25">
      <c r="BA283" s="517"/>
    </row>
    <row r="284" spans="53:53" s="399" customFormat="1" x14ac:dyDescent="0.25">
      <c r="BA284" s="517"/>
    </row>
    <row r="285" spans="53:53" s="399" customFormat="1" x14ac:dyDescent="0.25">
      <c r="BA285" s="517"/>
    </row>
    <row r="286" spans="53:53" s="399" customFormat="1" x14ac:dyDescent="0.25">
      <c r="BA286" s="517"/>
    </row>
    <row r="287" spans="53:53" s="399" customFormat="1" x14ac:dyDescent="0.25">
      <c r="BA287" s="517"/>
    </row>
    <row r="288" spans="53:53" s="399" customFormat="1" x14ac:dyDescent="0.25">
      <c r="BA288" s="517"/>
    </row>
    <row r="289" spans="53:53" s="399" customFormat="1" x14ac:dyDescent="0.25">
      <c r="BA289" s="517"/>
    </row>
    <row r="290" spans="53:53" s="399" customFormat="1" x14ac:dyDescent="0.25">
      <c r="BA290" s="517"/>
    </row>
    <row r="291" spans="53:53" s="399" customFormat="1" x14ac:dyDescent="0.25">
      <c r="BA291" s="517"/>
    </row>
    <row r="292" spans="53:53" s="399" customFormat="1" x14ac:dyDescent="0.25">
      <c r="BA292" s="517"/>
    </row>
    <row r="293" spans="53:53" s="399" customFormat="1" x14ac:dyDescent="0.25">
      <c r="BA293" s="517"/>
    </row>
    <row r="294" spans="53:53" s="399" customFormat="1" x14ac:dyDescent="0.25">
      <c r="BA294" s="517"/>
    </row>
    <row r="295" spans="53:53" s="399" customFormat="1" x14ac:dyDescent="0.25">
      <c r="BA295" s="517"/>
    </row>
    <row r="296" spans="53:53" s="399" customFormat="1" x14ac:dyDescent="0.25">
      <c r="BA296" s="517"/>
    </row>
    <row r="297" spans="53:53" s="399" customFormat="1" x14ac:dyDescent="0.25">
      <c r="BA297" s="517"/>
    </row>
    <row r="298" spans="53:53" s="399" customFormat="1" x14ac:dyDescent="0.25">
      <c r="BA298" s="517"/>
    </row>
    <row r="299" spans="53:53" s="399" customFormat="1" x14ac:dyDescent="0.25">
      <c r="BA299" s="517"/>
    </row>
    <row r="300" spans="53:53" s="399" customFormat="1" x14ac:dyDescent="0.25">
      <c r="BA300" s="517"/>
    </row>
    <row r="301" spans="53:53" s="399" customFormat="1" x14ac:dyDescent="0.25">
      <c r="BA301" s="517"/>
    </row>
    <row r="302" spans="53:53" s="399" customFormat="1" x14ac:dyDescent="0.25">
      <c r="BA302" s="517"/>
    </row>
    <row r="303" spans="53:53" s="399" customFormat="1" x14ac:dyDescent="0.25">
      <c r="BA303" s="517"/>
    </row>
    <row r="304" spans="53:53" s="399" customFormat="1" x14ac:dyDescent="0.25">
      <c r="BA304" s="517"/>
    </row>
    <row r="305" spans="53:53" s="399" customFormat="1" x14ac:dyDescent="0.25">
      <c r="BA305" s="517"/>
    </row>
    <row r="306" spans="53:53" s="399" customFormat="1" x14ac:dyDescent="0.25">
      <c r="BA306" s="517"/>
    </row>
    <row r="307" spans="53:53" s="399" customFormat="1" x14ac:dyDescent="0.25">
      <c r="BA307" s="517"/>
    </row>
    <row r="308" spans="53:53" s="399" customFormat="1" x14ac:dyDescent="0.25">
      <c r="BA308" s="517"/>
    </row>
    <row r="309" spans="53:53" s="399" customFormat="1" x14ac:dyDescent="0.25">
      <c r="BA309" s="517"/>
    </row>
    <row r="310" spans="53:53" s="399" customFormat="1" x14ac:dyDescent="0.25">
      <c r="BA310" s="517"/>
    </row>
    <row r="311" spans="53:53" s="399" customFormat="1" x14ac:dyDescent="0.25">
      <c r="BA311" s="517"/>
    </row>
    <row r="312" spans="53:53" s="399" customFormat="1" x14ac:dyDescent="0.25">
      <c r="BA312" s="517"/>
    </row>
    <row r="313" spans="53:53" s="399" customFormat="1" x14ac:dyDescent="0.25">
      <c r="BA313" s="517"/>
    </row>
    <row r="314" spans="53:53" s="399" customFormat="1" x14ac:dyDescent="0.25">
      <c r="BA314" s="517"/>
    </row>
    <row r="315" spans="53:53" s="399" customFormat="1" x14ac:dyDescent="0.25">
      <c r="BA315" s="517"/>
    </row>
    <row r="316" spans="53:53" s="399" customFormat="1" x14ac:dyDescent="0.25">
      <c r="BA316" s="517"/>
    </row>
    <row r="317" spans="53:53" s="399" customFormat="1" x14ac:dyDescent="0.25">
      <c r="BA317" s="517"/>
    </row>
    <row r="318" spans="53:53" s="399" customFormat="1" x14ac:dyDescent="0.25">
      <c r="BA318" s="517"/>
    </row>
    <row r="319" spans="53:53" s="399" customFormat="1" x14ac:dyDescent="0.25">
      <c r="BA319" s="517"/>
    </row>
    <row r="320" spans="53:53" s="399" customFormat="1" x14ac:dyDescent="0.25">
      <c r="BA320" s="517"/>
    </row>
    <row r="321" spans="53:53" s="399" customFormat="1" x14ac:dyDescent="0.25">
      <c r="BA321" s="517"/>
    </row>
    <row r="322" spans="53:53" s="399" customFormat="1" x14ac:dyDescent="0.25">
      <c r="BA322" s="517"/>
    </row>
    <row r="323" spans="53:53" s="399" customFormat="1" x14ac:dyDescent="0.25">
      <c r="BA323" s="517"/>
    </row>
    <row r="324" spans="53:53" s="399" customFormat="1" x14ac:dyDescent="0.25">
      <c r="BA324" s="517"/>
    </row>
    <row r="325" spans="53:53" s="399" customFormat="1" x14ac:dyDescent="0.25">
      <c r="BA325" s="517"/>
    </row>
    <row r="326" spans="53:53" s="399" customFormat="1" x14ac:dyDescent="0.25">
      <c r="BA326" s="517"/>
    </row>
    <row r="327" spans="53:53" s="399" customFormat="1" x14ac:dyDescent="0.25">
      <c r="BA327" s="517"/>
    </row>
    <row r="328" spans="53:53" s="399" customFormat="1" x14ac:dyDescent="0.25">
      <c r="BA328" s="517"/>
    </row>
    <row r="329" spans="53:53" s="399" customFormat="1" x14ac:dyDescent="0.25">
      <c r="BA329" s="517"/>
    </row>
    <row r="330" spans="53:53" s="399" customFormat="1" x14ac:dyDescent="0.25">
      <c r="BA330" s="517"/>
    </row>
    <row r="331" spans="53:53" s="399" customFormat="1" x14ac:dyDescent="0.25">
      <c r="BA331" s="517"/>
    </row>
    <row r="332" spans="53:53" s="399" customFormat="1" x14ac:dyDescent="0.25">
      <c r="BA332" s="517"/>
    </row>
    <row r="333" spans="53:53" s="399" customFormat="1" x14ac:dyDescent="0.25">
      <c r="BA333" s="517"/>
    </row>
    <row r="334" spans="53:53" s="399" customFormat="1" x14ac:dyDescent="0.25">
      <c r="BA334" s="517"/>
    </row>
    <row r="335" spans="53:53" s="399" customFormat="1" x14ac:dyDescent="0.25">
      <c r="BA335" s="517"/>
    </row>
    <row r="336" spans="53:53" s="399" customFormat="1" x14ac:dyDescent="0.25">
      <c r="BA336" s="517"/>
    </row>
    <row r="337" spans="53:53" s="399" customFormat="1" x14ac:dyDescent="0.25">
      <c r="BA337" s="517"/>
    </row>
    <row r="338" spans="53:53" s="399" customFormat="1" x14ac:dyDescent="0.25">
      <c r="BA338" s="517"/>
    </row>
    <row r="339" spans="53:53" s="399" customFormat="1" x14ac:dyDescent="0.25">
      <c r="BA339" s="517"/>
    </row>
    <row r="340" spans="53:53" s="399" customFormat="1" x14ac:dyDescent="0.25">
      <c r="BA340" s="517"/>
    </row>
    <row r="341" spans="53:53" s="399" customFormat="1" x14ac:dyDescent="0.25">
      <c r="BA341" s="517"/>
    </row>
    <row r="342" spans="53:53" s="399" customFormat="1" x14ac:dyDescent="0.25">
      <c r="BA342" s="517"/>
    </row>
    <row r="343" spans="53:53" s="399" customFormat="1" x14ac:dyDescent="0.25">
      <c r="BA343" s="517"/>
    </row>
    <row r="344" spans="53:53" s="399" customFormat="1" x14ac:dyDescent="0.25">
      <c r="BA344" s="517"/>
    </row>
    <row r="345" spans="53:53" s="399" customFormat="1" x14ac:dyDescent="0.25">
      <c r="BA345" s="517"/>
    </row>
    <row r="346" spans="53:53" s="399" customFormat="1" x14ac:dyDescent="0.25">
      <c r="BA346" s="517"/>
    </row>
    <row r="347" spans="53:53" s="399" customFormat="1" x14ac:dyDescent="0.25">
      <c r="BA347" s="517"/>
    </row>
    <row r="348" spans="53:53" s="399" customFormat="1" x14ac:dyDescent="0.25">
      <c r="BA348" s="517"/>
    </row>
    <row r="349" spans="53:53" s="399" customFormat="1" x14ac:dyDescent="0.25">
      <c r="BA349" s="517"/>
    </row>
    <row r="350" spans="53:53" s="399" customFormat="1" x14ac:dyDescent="0.25">
      <c r="BA350" s="517"/>
    </row>
    <row r="351" spans="53:53" s="399" customFormat="1" x14ac:dyDescent="0.25">
      <c r="BA351" s="517"/>
    </row>
    <row r="352" spans="53:53" s="399" customFormat="1" x14ac:dyDescent="0.25">
      <c r="BA352" s="517"/>
    </row>
    <row r="353" spans="53:53" s="399" customFormat="1" x14ac:dyDescent="0.25">
      <c r="BA353" s="517"/>
    </row>
    <row r="354" spans="53:53" s="399" customFormat="1" x14ac:dyDescent="0.25">
      <c r="BA354" s="517"/>
    </row>
    <row r="355" spans="53:53" s="399" customFormat="1" x14ac:dyDescent="0.25">
      <c r="BA355" s="517"/>
    </row>
    <row r="356" spans="53:53" s="399" customFormat="1" x14ac:dyDescent="0.25">
      <c r="BA356" s="517"/>
    </row>
    <row r="357" spans="53:53" s="399" customFormat="1" x14ac:dyDescent="0.25">
      <c r="BA357" s="517"/>
    </row>
    <row r="358" spans="53:53" s="399" customFormat="1" x14ac:dyDescent="0.25">
      <c r="BA358" s="517"/>
    </row>
    <row r="359" spans="53:53" s="399" customFormat="1" x14ac:dyDescent="0.25">
      <c r="BA359" s="517"/>
    </row>
    <row r="360" spans="53:53" s="399" customFormat="1" x14ac:dyDescent="0.25">
      <c r="BA360" s="517"/>
    </row>
    <row r="361" spans="53:53" s="399" customFormat="1" x14ac:dyDescent="0.25">
      <c r="BA361" s="517"/>
    </row>
    <row r="362" spans="53:53" s="399" customFormat="1" x14ac:dyDescent="0.25">
      <c r="BA362" s="517"/>
    </row>
    <row r="363" spans="53:53" s="399" customFormat="1" x14ac:dyDescent="0.25">
      <c r="BA363" s="517"/>
    </row>
    <row r="364" spans="53:53" s="399" customFormat="1" x14ac:dyDescent="0.25">
      <c r="BA364" s="517"/>
    </row>
    <row r="365" spans="53:53" s="399" customFormat="1" x14ac:dyDescent="0.25">
      <c r="BA365" s="517"/>
    </row>
    <row r="366" spans="53:53" s="399" customFormat="1" x14ac:dyDescent="0.25">
      <c r="BA366" s="517"/>
    </row>
    <row r="367" spans="53:53" s="399" customFormat="1" x14ac:dyDescent="0.25">
      <c r="BA367" s="517"/>
    </row>
    <row r="368" spans="53:53" s="399" customFormat="1" x14ac:dyDescent="0.25">
      <c r="BA368" s="517"/>
    </row>
    <row r="369" spans="53:53" s="399" customFormat="1" x14ac:dyDescent="0.25">
      <c r="BA369" s="517"/>
    </row>
    <row r="370" spans="53:53" s="399" customFormat="1" x14ac:dyDescent="0.25">
      <c r="BA370" s="517"/>
    </row>
    <row r="371" spans="53:53" s="399" customFormat="1" x14ac:dyDescent="0.25">
      <c r="BA371" s="517"/>
    </row>
    <row r="372" spans="53:53" s="399" customFormat="1" x14ac:dyDescent="0.25">
      <c r="BA372" s="517"/>
    </row>
    <row r="373" spans="53:53" s="399" customFormat="1" x14ac:dyDescent="0.25">
      <c r="BA373" s="517"/>
    </row>
    <row r="374" spans="53:53" s="399" customFormat="1" x14ac:dyDescent="0.25">
      <c r="BA374" s="517"/>
    </row>
    <row r="375" spans="53:53" s="399" customFormat="1" x14ac:dyDescent="0.25">
      <c r="BA375" s="517"/>
    </row>
    <row r="376" spans="53:53" s="399" customFormat="1" x14ac:dyDescent="0.25">
      <c r="BA376" s="517"/>
    </row>
    <row r="377" spans="53:53" s="399" customFormat="1" x14ac:dyDescent="0.25">
      <c r="BA377" s="517"/>
    </row>
    <row r="378" spans="53:53" s="399" customFormat="1" x14ac:dyDescent="0.25">
      <c r="BA378" s="517"/>
    </row>
    <row r="379" spans="53:53" s="399" customFormat="1" x14ac:dyDescent="0.25">
      <c r="BA379" s="517"/>
    </row>
    <row r="380" spans="53:53" s="399" customFormat="1" x14ac:dyDescent="0.25">
      <c r="BA380" s="517"/>
    </row>
    <row r="381" spans="53:53" s="399" customFormat="1" x14ac:dyDescent="0.25">
      <c r="BA381" s="517"/>
    </row>
    <row r="382" spans="53:53" s="399" customFormat="1" x14ac:dyDescent="0.25">
      <c r="BA382" s="517"/>
    </row>
    <row r="383" spans="53:53" s="399" customFormat="1" x14ac:dyDescent="0.25">
      <c r="BA383" s="517"/>
    </row>
    <row r="384" spans="53:53" s="399" customFormat="1" x14ac:dyDescent="0.25">
      <c r="BA384" s="517"/>
    </row>
    <row r="385" spans="53:53" s="399" customFormat="1" x14ac:dyDescent="0.25">
      <c r="BA385" s="517"/>
    </row>
    <row r="386" spans="53:53" s="399" customFormat="1" x14ac:dyDescent="0.25">
      <c r="BA386" s="517"/>
    </row>
    <row r="387" spans="53:53" s="399" customFormat="1" x14ac:dyDescent="0.25">
      <c r="BA387" s="517"/>
    </row>
    <row r="388" spans="53:53" s="399" customFormat="1" x14ac:dyDescent="0.25">
      <c r="BA388" s="517"/>
    </row>
    <row r="389" spans="53:53" s="399" customFormat="1" x14ac:dyDescent="0.25">
      <c r="BA389" s="517"/>
    </row>
    <row r="390" spans="53:53" s="399" customFormat="1" x14ac:dyDescent="0.25">
      <c r="BA390" s="517"/>
    </row>
    <row r="391" spans="53:53" s="399" customFormat="1" x14ac:dyDescent="0.25">
      <c r="BA391" s="517"/>
    </row>
    <row r="392" spans="53:53" s="399" customFormat="1" x14ac:dyDescent="0.25">
      <c r="BA392" s="517"/>
    </row>
    <row r="393" spans="53:53" s="399" customFormat="1" x14ac:dyDescent="0.25">
      <c r="BA393" s="517"/>
    </row>
    <row r="394" spans="53:53" s="399" customFormat="1" x14ac:dyDescent="0.25">
      <c r="BA394" s="517"/>
    </row>
    <row r="395" spans="53:53" s="399" customFormat="1" x14ac:dyDescent="0.25">
      <c r="BA395" s="517"/>
    </row>
    <row r="396" spans="53:53" s="399" customFormat="1" x14ac:dyDescent="0.25">
      <c r="BA396" s="517"/>
    </row>
    <row r="397" spans="53:53" s="399" customFormat="1" x14ac:dyDescent="0.25">
      <c r="BA397" s="517"/>
    </row>
    <row r="398" spans="53:53" s="399" customFormat="1" x14ac:dyDescent="0.25">
      <c r="BA398" s="517"/>
    </row>
    <row r="399" spans="53:53" s="399" customFormat="1" x14ac:dyDescent="0.25">
      <c r="BA399" s="517"/>
    </row>
    <row r="400" spans="53:53" s="399" customFormat="1" x14ac:dyDescent="0.25">
      <c r="BA400" s="517"/>
    </row>
    <row r="401" spans="53:53" s="399" customFormat="1" x14ac:dyDescent="0.25">
      <c r="BA401" s="517"/>
    </row>
    <row r="402" spans="53:53" s="399" customFormat="1" x14ac:dyDescent="0.25">
      <c r="BA402" s="517"/>
    </row>
    <row r="403" spans="53:53" s="399" customFormat="1" x14ac:dyDescent="0.25">
      <c r="BA403" s="517"/>
    </row>
    <row r="404" spans="53:53" s="399" customFormat="1" x14ac:dyDescent="0.25">
      <c r="BA404" s="517"/>
    </row>
    <row r="405" spans="53:53" s="399" customFormat="1" x14ac:dyDescent="0.25">
      <c r="BA405" s="517"/>
    </row>
    <row r="406" spans="53:53" s="399" customFormat="1" x14ac:dyDescent="0.25">
      <c r="BA406" s="517"/>
    </row>
    <row r="407" spans="53:53" s="399" customFormat="1" x14ac:dyDescent="0.25">
      <c r="BA407" s="517"/>
    </row>
    <row r="408" spans="53:53" s="399" customFormat="1" x14ac:dyDescent="0.25">
      <c r="BA408" s="517"/>
    </row>
    <row r="409" spans="53:53" s="399" customFormat="1" x14ac:dyDescent="0.25">
      <c r="BA409" s="517"/>
    </row>
    <row r="410" spans="53:53" s="399" customFormat="1" x14ac:dyDescent="0.25">
      <c r="BA410" s="517"/>
    </row>
    <row r="411" spans="53:53" s="399" customFormat="1" x14ac:dyDescent="0.25">
      <c r="BA411" s="517"/>
    </row>
    <row r="412" spans="53:53" s="399" customFormat="1" x14ac:dyDescent="0.25">
      <c r="BA412" s="517"/>
    </row>
    <row r="413" spans="53:53" s="399" customFormat="1" x14ac:dyDescent="0.25">
      <c r="BA413" s="517"/>
    </row>
    <row r="414" spans="53:53" s="399" customFormat="1" x14ac:dyDescent="0.25">
      <c r="BA414" s="517"/>
    </row>
    <row r="415" spans="53:53" s="399" customFormat="1" x14ac:dyDescent="0.25">
      <c r="BA415" s="517"/>
    </row>
    <row r="416" spans="53:53" s="399" customFormat="1" x14ac:dyDescent="0.25">
      <c r="BA416" s="517"/>
    </row>
    <row r="417" spans="53:53" s="399" customFormat="1" x14ac:dyDescent="0.25">
      <c r="BA417" s="517"/>
    </row>
    <row r="418" spans="53:53" s="399" customFormat="1" x14ac:dyDescent="0.25">
      <c r="BA418" s="517"/>
    </row>
    <row r="419" spans="53:53" s="399" customFormat="1" x14ac:dyDescent="0.25">
      <c r="BA419" s="517"/>
    </row>
    <row r="420" spans="53:53" s="399" customFormat="1" x14ac:dyDescent="0.25">
      <c r="BA420" s="517"/>
    </row>
    <row r="421" spans="53:53" s="399" customFormat="1" x14ac:dyDescent="0.25">
      <c r="BA421" s="517"/>
    </row>
    <row r="422" spans="53:53" s="399" customFormat="1" x14ac:dyDescent="0.25">
      <c r="BA422" s="517"/>
    </row>
    <row r="423" spans="53:53" s="399" customFormat="1" x14ac:dyDescent="0.25">
      <c r="BA423" s="517"/>
    </row>
    <row r="424" spans="53:53" s="399" customFormat="1" x14ac:dyDescent="0.25">
      <c r="BA424" s="517"/>
    </row>
    <row r="425" spans="53:53" s="399" customFormat="1" x14ac:dyDescent="0.25">
      <c r="BA425" s="517"/>
    </row>
    <row r="426" spans="53:53" s="399" customFormat="1" x14ac:dyDescent="0.25">
      <c r="BA426" s="517"/>
    </row>
    <row r="427" spans="53:53" s="399" customFormat="1" x14ac:dyDescent="0.25">
      <c r="BA427" s="517"/>
    </row>
    <row r="428" spans="53:53" s="399" customFormat="1" x14ac:dyDescent="0.25">
      <c r="BA428" s="517"/>
    </row>
    <row r="429" spans="53:53" s="399" customFormat="1" x14ac:dyDescent="0.25">
      <c r="BA429" s="517"/>
    </row>
    <row r="430" spans="53:53" s="399" customFormat="1" x14ac:dyDescent="0.25">
      <c r="BA430" s="517"/>
    </row>
    <row r="431" spans="53:53" s="399" customFormat="1" x14ac:dyDescent="0.25">
      <c r="BA431" s="517"/>
    </row>
    <row r="432" spans="53:53" s="399" customFormat="1" x14ac:dyDescent="0.25">
      <c r="BA432" s="517"/>
    </row>
    <row r="433" spans="53:53" s="399" customFormat="1" x14ac:dyDescent="0.25">
      <c r="BA433" s="517"/>
    </row>
    <row r="434" spans="53:53" s="399" customFormat="1" x14ac:dyDescent="0.25">
      <c r="BA434" s="517"/>
    </row>
    <row r="435" spans="53:53" s="399" customFormat="1" x14ac:dyDescent="0.25">
      <c r="BA435" s="517"/>
    </row>
    <row r="436" spans="53:53" s="399" customFormat="1" x14ac:dyDescent="0.25">
      <c r="BA436" s="517"/>
    </row>
    <row r="437" spans="53:53" s="399" customFormat="1" x14ac:dyDescent="0.25">
      <c r="BA437" s="517"/>
    </row>
    <row r="438" spans="53:53" s="399" customFormat="1" x14ac:dyDescent="0.25">
      <c r="BA438" s="517"/>
    </row>
    <row r="439" spans="53:53" s="399" customFormat="1" x14ac:dyDescent="0.25">
      <c r="BA439" s="517"/>
    </row>
    <row r="440" spans="53:53" s="399" customFormat="1" x14ac:dyDescent="0.25">
      <c r="BA440" s="517"/>
    </row>
    <row r="441" spans="53:53" s="399" customFormat="1" x14ac:dyDescent="0.25">
      <c r="BA441" s="517"/>
    </row>
    <row r="442" spans="53:53" s="399" customFormat="1" x14ac:dyDescent="0.25">
      <c r="BA442" s="517"/>
    </row>
    <row r="443" spans="53:53" s="399" customFormat="1" x14ac:dyDescent="0.25">
      <c r="BA443" s="517"/>
    </row>
    <row r="444" spans="53:53" s="399" customFormat="1" x14ac:dyDescent="0.25">
      <c r="BA444" s="517"/>
    </row>
    <row r="445" spans="53:53" s="399" customFormat="1" x14ac:dyDescent="0.25">
      <c r="BA445" s="517"/>
    </row>
    <row r="446" spans="53:53" s="399" customFormat="1" x14ac:dyDescent="0.25">
      <c r="BA446" s="517"/>
    </row>
    <row r="447" spans="53:53" s="399" customFormat="1" x14ac:dyDescent="0.25">
      <c r="BA447" s="517"/>
    </row>
    <row r="448" spans="53:53" s="399" customFormat="1" x14ac:dyDescent="0.25">
      <c r="BA448" s="517"/>
    </row>
    <row r="449" spans="53:53" s="399" customFormat="1" x14ac:dyDescent="0.25">
      <c r="BA449" s="517"/>
    </row>
    <row r="450" spans="53:53" s="399" customFormat="1" x14ac:dyDescent="0.25">
      <c r="BA450" s="517"/>
    </row>
    <row r="451" spans="53:53" s="399" customFormat="1" x14ac:dyDescent="0.25">
      <c r="BA451" s="517"/>
    </row>
    <row r="452" spans="53:53" s="399" customFormat="1" x14ac:dyDescent="0.25">
      <c r="BA452" s="517"/>
    </row>
    <row r="453" spans="53:53" s="399" customFormat="1" x14ac:dyDescent="0.25">
      <c r="BA453" s="517"/>
    </row>
    <row r="454" spans="53:53" s="399" customFormat="1" x14ac:dyDescent="0.25">
      <c r="BA454" s="517"/>
    </row>
    <row r="455" spans="53:53" s="399" customFormat="1" x14ac:dyDescent="0.25">
      <c r="BA455" s="517"/>
    </row>
    <row r="456" spans="53:53" s="399" customFormat="1" x14ac:dyDescent="0.25">
      <c r="BA456" s="517"/>
    </row>
    <row r="457" spans="53:53" s="399" customFormat="1" x14ac:dyDescent="0.25">
      <c r="BA457" s="517"/>
    </row>
    <row r="458" spans="53:53" s="399" customFormat="1" x14ac:dyDescent="0.25">
      <c r="BA458" s="517"/>
    </row>
    <row r="459" spans="53:53" s="399" customFormat="1" x14ac:dyDescent="0.25">
      <c r="BA459" s="517"/>
    </row>
    <row r="460" spans="53:53" s="399" customFormat="1" x14ac:dyDescent="0.25">
      <c r="BA460" s="517"/>
    </row>
    <row r="461" spans="53:53" s="399" customFormat="1" x14ac:dyDescent="0.25">
      <c r="BA461" s="517"/>
    </row>
    <row r="462" spans="53:53" s="399" customFormat="1" x14ac:dyDescent="0.25">
      <c r="BA462" s="517"/>
    </row>
    <row r="463" spans="53:53" s="399" customFormat="1" x14ac:dyDescent="0.25">
      <c r="BA463" s="517"/>
    </row>
    <row r="464" spans="53:53" s="399" customFormat="1" x14ac:dyDescent="0.25">
      <c r="BA464" s="517"/>
    </row>
    <row r="465" spans="53:53" s="399" customFormat="1" x14ac:dyDescent="0.25">
      <c r="BA465" s="517"/>
    </row>
    <row r="466" spans="53:53" s="399" customFormat="1" x14ac:dyDescent="0.25">
      <c r="BA466" s="517"/>
    </row>
    <row r="467" spans="53:53" s="399" customFormat="1" x14ac:dyDescent="0.25">
      <c r="BA467" s="517"/>
    </row>
    <row r="468" spans="53:53" s="399" customFormat="1" x14ac:dyDescent="0.25">
      <c r="BA468" s="517"/>
    </row>
    <row r="469" spans="53:53" s="399" customFormat="1" x14ac:dyDescent="0.25">
      <c r="BA469" s="517"/>
    </row>
    <row r="470" spans="53:53" s="399" customFormat="1" x14ac:dyDescent="0.25">
      <c r="BA470" s="517"/>
    </row>
    <row r="471" spans="53:53" s="399" customFormat="1" x14ac:dyDescent="0.25">
      <c r="BA471" s="517"/>
    </row>
    <row r="472" spans="53:53" s="399" customFormat="1" x14ac:dyDescent="0.25">
      <c r="BA472" s="517"/>
    </row>
    <row r="473" spans="53:53" s="399" customFormat="1" x14ac:dyDescent="0.25">
      <c r="BA473" s="517"/>
    </row>
    <row r="474" spans="53:53" s="399" customFormat="1" x14ac:dyDescent="0.25">
      <c r="BA474" s="517"/>
    </row>
    <row r="475" spans="53:53" s="399" customFormat="1" x14ac:dyDescent="0.25">
      <c r="BA475" s="517"/>
    </row>
    <row r="476" spans="53:53" s="399" customFormat="1" x14ac:dyDescent="0.25">
      <c r="BA476" s="517"/>
    </row>
    <row r="477" spans="53:53" s="399" customFormat="1" x14ac:dyDescent="0.25">
      <c r="BA477" s="517"/>
    </row>
    <row r="478" spans="53:53" s="399" customFormat="1" x14ac:dyDescent="0.25">
      <c r="BA478" s="517"/>
    </row>
    <row r="479" spans="53:53" s="399" customFormat="1" x14ac:dyDescent="0.25">
      <c r="BA479" s="517"/>
    </row>
    <row r="480" spans="53:53" s="399" customFormat="1" x14ac:dyDescent="0.25">
      <c r="BA480" s="517"/>
    </row>
    <row r="481" spans="53:53" s="399" customFormat="1" x14ac:dyDescent="0.25">
      <c r="BA481" s="517"/>
    </row>
    <row r="482" spans="53:53" s="399" customFormat="1" x14ac:dyDescent="0.25">
      <c r="BA482" s="517"/>
    </row>
    <row r="483" spans="53:53" s="399" customFormat="1" x14ac:dyDescent="0.25">
      <c r="BA483" s="517"/>
    </row>
    <row r="484" spans="53:53" s="399" customFormat="1" x14ac:dyDescent="0.25">
      <c r="BA484" s="517"/>
    </row>
    <row r="485" spans="53:53" s="399" customFormat="1" x14ac:dyDescent="0.25">
      <c r="BA485" s="517"/>
    </row>
    <row r="486" spans="53:53" s="399" customFormat="1" x14ac:dyDescent="0.25">
      <c r="BA486" s="517"/>
    </row>
    <row r="487" spans="53:53" s="399" customFormat="1" x14ac:dyDescent="0.25">
      <c r="BA487" s="517"/>
    </row>
    <row r="488" spans="53:53" s="399" customFormat="1" x14ac:dyDescent="0.25">
      <c r="BA488" s="517"/>
    </row>
    <row r="489" spans="53:53" s="399" customFormat="1" x14ac:dyDescent="0.25">
      <c r="BA489" s="517"/>
    </row>
    <row r="490" spans="53:53" s="399" customFormat="1" x14ac:dyDescent="0.25">
      <c r="BA490" s="517"/>
    </row>
    <row r="491" spans="53:53" s="399" customFormat="1" x14ac:dyDescent="0.25">
      <c r="BA491" s="517"/>
    </row>
    <row r="492" spans="53:53" s="399" customFormat="1" x14ac:dyDescent="0.25">
      <c r="BA492" s="517"/>
    </row>
    <row r="493" spans="53:53" s="399" customFormat="1" x14ac:dyDescent="0.25">
      <c r="BA493" s="517"/>
    </row>
    <row r="494" spans="53:53" s="399" customFormat="1" x14ac:dyDescent="0.25">
      <c r="BA494" s="517"/>
    </row>
    <row r="495" spans="53:53" s="399" customFormat="1" x14ac:dyDescent="0.25">
      <c r="BA495" s="517"/>
    </row>
    <row r="496" spans="53:53" s="399" customFormat="1" x14ac:dyDescent="0.25">
      <c r="BA496" s="517"/>
    </row>
    <row r="497" spans="53:53" s="399" customFormat="1" x14ac:dyDescent="0.25">
      <c r="BA497" s="517"/>
    </row>
    <row r="498" spans="53:53" s="399" customFormat="1" x14ac:dyDescent="0.25">
      <c r="BA498" s="517"/>
    </row>
    <row r="499" spans="53:53" s="399" customFormat="1" x14ac:dyDescent="0.25">
      <c r="BA499" s="517"/>
    </row>
    <row r="500" spans="53:53" s="399" customFormat="1" x14ac:dyDescent="0.25">
      <c r="BA500" s="517"/>
    </row>
    <row r="501" spans="53:53" s="399" customFormat="1" x14ac:dyDescent="0.25">
      <c r="BA501" s="517"/>
    </row>
    <row r="502" spans="53:53" s="399" customFormat="1" x14ac:dyDescent="0.25">
      <c r="BA502" s="517"/>
    </row>
    <row r="503" spans="53:53" s="399" customFormat="1" x14ac:dyDescent="0.25">
      <c r="BA503" s="517"/>
    </row>
    <row r="504" spans="53:53" s="399" customFormat="1" x14ac:dyDescent="0.25">
      <c r="BA504" s="517"/>
    </row>
    <row r="505" spans="53:53" s="399" customFormat="1" x14ac:dyDescent="0.25">
      <c r="BA505" s="517"/>
    </row>
    <row r="506" spans="53:53" s="399" customFormat="1" x14ac:dyDescent="0.25">
      <c r="BA506" s="517"/>
    </row>
    <row r="507" spans="53:53" s="399" customFormat="1" x14ac:dyDescent="0.25">
      <c r="BA507" s="517"/>
    </row>
    <row r="508" spans="53:53" s="399" customFormat="1" x14ac:dyDescent="0.25">
      <c r="BA508" s="517"/>
    </row>
    <row r="509" spans="53:53" s="399" customFormat="1" x14ac:dyDescent="0.25">
      <c r="BA509" s="517"/>
    </row>
    <row r="510" spans="53:53" s="399" customFormat="1" x14ac:dyDescent="0.25">
      <c r="BA510" s="517"/>
    </row>
    <row r="511" spans="53:53" s="399" customFormat="1" x14ac:dyDescent="0.25">
      <c r="BA511" s="517"/>
    </row>
    <row r="512" spans="53:53" s="399" customFormat="1" x14ac:dyDescent="0.25">
      <c r="BA512" s="517"/>
    </row>
    <row r="513" spans="53:53" s="399" customFormat="1" x14ac:dyDescent="0.25">
      <c r="BA513" s="517"/>
    </row>
    <row r="514" spans="53:53" s="399" customFormat="1" x14ac:dyDescent="0.25">
      <c r="BA514" s="517"/>
    </row>
    <row r="515" spans="53:53" s="399" customFormat="1" x14ac:dyDescent="0.25">
      <c r="BA515" s="517"/>
    </row>
    <row r="516" spans="53:53" s="399" customFormat="1" x14ac:dyDescent="0.25">
      <c r="BA516" s="517"/>
    </row>
    <row r="517" spans="53:53" s="399" customFormat="1" x14ac:dyDescent="0.25">
      <c r="BA517" s="517"/>
    </row>
    <row r="518" spans="53:53" s="399" customFormat="1" x14ac:dyDescent="0.25">
      <c r="BA518" s="517"/>
    </row>
    <row r="519" spans="53:53" s="399" customFormat="1" x14ac:dyDescent="0.25">
      <c r="BA519" s="517"/>
    </row>
    <row r="520" spans="53:53" s="399" customFormat="1" x14ac:dyDescent="0.25">
      <c r="BA520" s="517"/>
    </row>
    <row r="521" spans="53:53" s="399" customFormat="1" x14ac:dyDescent="0.25">
      <c r="BA521" s="517"/>
    </row>
    <row r="522" spans="53:53" s="399" customFormat="1" x14ac:dyDescent="0.25">
      <c r="BA522" s="517"/>
    </row>
    <row r="523" spans="53:53" s="399" customFormat="1" x14ac:dyDescent="0.25">
      <c r="BA523" s="517"/>
    </row>
    <row r="524" spans="53:53" s="399" customFormat="1" x14ac:dyDescent="0.25">
      <c r="BA524" s="517"/>
    </row>
    <row r="525" spans="53:53" s="399" customFormat="1" x14ac:dyDescent="0.25">
      <c r="BA525" s="517"/>
    </row>
    <row r="526" spans="53:53" s="399" customFormat="1" x14ac:dyDescent="0.25">
      <c r="BA526" s="517"/>
    </row>
    <row r="527" spans="53:53" s="399" customFormat="1" x14ac:dyDescent="0.25">
      <c r="BA527" s="517"/>
    </row>
    <row r="528" spans="53:53" s="399" customFormat="1" x14ac:dyDescent="0.25">
      <c r="BA528" s="517"/>
    </row>
    <row r="529" spans="53:53" s="399" customFormat="1" x14ac:dyDescent="0.25">
      <c r="BA529" s="517"/>
    </row>
    <row r="530" spans="53:53" s="399" customFormat="1" x14ac:dyDescent="0.25">
      <c r="BA530" s="517"/>
    </row>
    <row r="531" spans="53:53" s="399" customFormat="1" x14ac:dyDescent="0.25">
      <c r="BA531" s="517"/>
    </row>
    <row r="532" spans="53:53" s="399" customFormat="1" x14ac:dyDescent="0.25">
      <c r="BA532" s="517"/>
    </row>
    <row r="533" spans="53:53" s="399" customFormat="1" x14ac:dyDescent="0.25">
      <c r="BA533" s="517"/>
    </row>
    <row r="534" spans="53:53" s="399" customFormat="1" x14ac:dyDescent="0.25">
      <c r="BA534" s="517"/>
    </row>
    <row r="535" spans="53:53" s="399" customFormat="1" x14ac:dyDescent="0.25">
      <c r="BA535" s="517"/>
    </row>
    <row r="536" spans="53:53" s="399" customFormat="1" x14ac:dyDescent="0.25">
      <c r="BA536" s="517"/>
    </row>
    <row r="537" spans="53:53" s="399" customFormat="1" x14ac:dyDescent="0.25">
      <c r="BA537" s="517"/>
    </row>
    <row r="538" spans="53:53" s="399" customFormat="1" x14ac:dyDescent="0.25">
      <c r="BA538" s="517"/>
    </row>
    <row r="539" spans="53:53" s="399" customFormat="1" x14ac:dyDescent="0.25">
      <c r="BA539" s="517"/>
    </row>
    <row r="540" spans="53:53" s="399" customFormat="1" x14ac:dyDescent="0.25">
      <c r="BA540" s="517"/>
    </row>
    <row r="541" spans="53:53" s="399" customFormat="1" x14ac:dyDescent="0.25">
      <c r="BA541" s="517"/>
    </row>
    <row r="542" spans="53:53" s="399" customFormat="1" x14ac:dyDescent="0.25">
      <c r="BA542" s="517"/>
    </row>
    <row r="543" spans="53:53" s="399" customFormat="1" x14ac:dyDescent="0.25">
      <c r="BA543" s="517"/>
    </row>
    <row r="544" spans="53:53" s="399" customFormat="1" x14ac:dyDescent="0.25">
      <c r="BA544" s="517"/>
    </row>
    <row r="545" spans="53:53" s="399" customFormat="1" x14ac:dyDescent="0.25">
      <c r="BA545" s="517"/>
    </row>
    <row r="546" spans="53:53" s="399" customFormat="1" x14ac:dyDescent="0.25">
      <c r="BA546" s="517"/>
    </row>
    <row r="547" spans="53:53" s="399" customFormat="1" x14ac:dyDescent="0.25">
      <c r="BA547" s="517"/>
    </row>
    <row r="548" spans="53:53" s="399" customFormat="1" x14ac:dyDescent="0.25">
      <c r="BA548" s="517"/>
    </row>
    <row r="549" spans="53:53" s="399" customFormat="1" x14ac:dyDescent="0.25">
      <c r="BA549" s="517"/>
    </row>
    <row r="550" spans="53:53" s="399" customFormat="1" x14ac:dyDescent="0.25">
      <c r="BA550" s="517"/>
    </row>
    <row r="551" spans="53:53" s="399" customFormat="1" x14ac:dyDescent="0.25">
      <c r="BA551" s="517"/>
    </row>
    <row r="552" spans="53:53" s="399" customFormat="1" x14ac:dyDescent="0.25">
      <c r="BA552" s="517"/>
    </row>
    <row r="553" spans="53:53" s="399" customFormat="1" x14ac:dyDescent="0.25">
      <c r="BA553" s="517"/>
    </row>
    <row r="554" spans="53:53" s="399" customFormat="1" x14ac:dyDescent="0.25">
      <c r="BA554" s="517"/>
    </row>
    <row r="555" spans="53:53" s="399" customFormat="1" x14ac:dyDescent="0.25">
      <c r="BA555" s="517"/>
    </row>
    <row r="556" spans="53:53" s="399" customFormat="1" x14ac:dyDescent="0.25">
      <c r="BA556" s="517"/>
    </row>
    <row r="557" spans="53:53" s="399" customFormat="1" x14ac:dyDescent="0.25">
      <c r="BA557" s="517"/>
    </row>
    <row r="558" spans="53:53" s="399" customFormat="1" x14ac:dyDescent="0.25">
      <c r="BA558" s="517"/>
    </row>
    <row r="559" spans="53:53" s="399" customFormat="1" x14ac:dyDescent="0.25">
      <c r="BA559" s="517"/>
    </row>
    <row r="560" spans="53:53" s="399" customFormat="1" x14ac:dyDescent="0.25">
      <c r="BA560" s="517"/>
    </row>
    <row r="561" spans="53:53" s="399" customFormat="1" x14ac:dyDescent="0.25">
      <c r="BA561" s="517"/>
    </row>
    <row r="562" spans="53:53" s="399" customFormat="1" x14ac:dyDescent="0.25">
      <c r="BA562" s="517"/>
    </row>
    <row r="563" spans="53:53" s="399" customFormat="1" x14ac:dyDescent="0.25">
      <c r="BA563" s="517"/>
    </row>
    <row r="564" spans="53:53" s="399" customFormat="1" x14ac:dyDescent="0.25">
      <c r="BA564" s="517"/>
    </row>
    <row r="565" spans="53:53" s="399" customFormat="1" x14ac:dyDescent="0.25">
      <c r="BA565" s="517"/>
    </row>
    <row r="566" spans="53:53" s="399" customFormat="1" x14ac:dyDescent="0.25">
      <c r="BA566" s="517"/>
    </row>
    <row r="567" spans="53:53" s="399" customFormat="1" x14ac:dyDescent="0.25">
      <c r="BA567" s="517"/>
    </row>
    <row r="568" spans="53:53" s="399" customFormat="1" x14ac:dyDescent="0.25">
      <c r="BA568" s="517"/>
    </row>
    <row r="569" spans="53:53" s="399" customFormat="1" x14ac:dyDescent="0.25">
      <c r="BA569" s="517"/>
    </row>
    <row r="570" spans="53:53" s="399" customFormat="1" x14ac:dyDescent="0.25">
      <c r="BA570" s="517"/>
    </row>
    <row r="571" spans="53:53" s="399" customFormat="1" x14ac:dyDescent="0.25">
      <c r="BA571" s="517"/>
    </row>
    <row r="572" spans="53:53" s="399" customFormat="1" x14ac:dyDescent="0.25">
      <c r="BA572" s="517"/>
    </row>
    <row r="573" spans="53:53" s="399" customFormat="1" x14ac:dyDescent="0.25">
      <c r="BA573" s="517"/>
    </row>
    <row r="574" spans="53:53" s="399" customFormat="1" x14ac:dyDescent="0.25">
      <c r="BA574" s="517"/>
    </row>
    <row r="575" spans="53:53" s="399" customFormat="1" x14ac:dyDescent="0.25">
      <c r="BA575" s="517"/>
    </row>
    <row r="576" spans="53:53" s="399" customFormat="1" x14ac:dyDescent="0.25">
      <c r="BA576" s="517"/>
    </row>
    <row r="577" spans="53:53" s="399" customFormat="1" x14ac:dyDescent="0.25">
      <c r="BA577" s="517"/>
    </row>
    <row r="578" spans="53:53" s="399" customFormat="1" x14ac:dyDescent="0.25">
      <c r="BA578" s="517"/>
    </row>
    <row r="579" spans="53:53" s="399" customFormat="1" x14ac:dyDescent="0.25">
      <c r="BA579" s="517"/>
    </row>
    <row r="580" spans="53:53" s="399" customFormat="1" x14ac:dyDescent="0.25">
      <c r="BA580" s="517"/>
    </row>
    <row r="581" spans="53:53" s="399" customFormat="1" x14ac:dyDescent="0.25">
      <c r="BA581" s="517"/>
    </row>
    <row r="582" spans="53:53" s="399" customFormat="1" x14ac:dyDescent="0.25">
      <c r="BA582" s="517"/>
    </row>
    <row r="583" spans="53:53" s="399" customFormat="1" x14ac:dyDescent="0.25">
      <c r="BA583" s="517"/>
    </row>
    <row r="584" spans="53:53" s="399" customFormat="1" x14ac:dyDescent="0.25">
      <c r="BA584" s="517"/>
    </row>
    <row r="585" spans="53:53" s="399" customFormat="1" x14ac:dyDescent="0.25">
      <c r="BA585" s="517"/>
    </row>
    <row r="586" spans="53:53" s="399" customFormat="1" x14ac:dyDescent="0.25">
      <c r="BA586" s="517"/>
    </row>
    <row r="587" spans="53:53" s="399" customFormat="1" x14ac:dyDescent="0.25">
      <c r="BA587" s="517"/>
    </row>
    <row r="588" spans="53:53" s="399" customFormat="1" x14ac:dyDescent="0.25">
      <c r="BA588" s="517"/>
    </row>
    <row r="589" spans="53:53" s="399" customFormat="1" x14ac:dyDescent="0.25">
      <c r="BA589" s="517"/>
    </row>
    <row r="590" spans="53:53" s="399" customFormat="1" x14ac:dyDescent="0.25">
      <c r="BA590" s="517"/>
    </row>
    <row r="591" spans="53:53" s="399" customFormat="1" x14ac:dyDescent="0.25">
      <c r="BA591" s="517"/>
    </row>
    <row r="592" spans="53:53" s="399" customFormat="1" x14ac:dyDescent="0.25">
      <c r="BA592" s="517"/>
    </row>
    <row r="593" spans="53:53" s="399" customFormat="1" x14ac:dyDescent="0.25">
      <c r="BA593" s="517"/>
    </row>
    <row r="594" spans="53:53" s="399" customFormat="1" x14ac:dyDescent="0.25">
      <c r="BA594" s="517"/>
    </row>
    <row r="595" spans="53:53" s="399" customFormat="1" x14ac:dyDescent="0.25">
      <c r="BA595" s="517"/>
    </row>
    <row r="596" spans="53:53" s="399" customFormat="1" x14ac:dyDescent="0.25">
      <c r="BA596" s="517"/>
    </row>
    <row r="597" spans="53:53" s="399" customFormat="1" x14ac:dyDescent="0.25">
      <c r="BA597" s="517"/>
    </row>
    <row r="598" spans="53:53" s="399" customFormat="1" x14ac:dyDescent="0.25">
      <c r="BA598" s="517"/>
    </row>
    <row r="599" spans="53:53" s="399" customFormat="1" x14ac:dyDescent="0.25">
      <c r="BA599" s="517"/>
    </row>
    <row r="600" spans="53:53" s="399" customFormat="1" x14ac:dyDescent="0.25">
      <c r="BA600" s="517"/>
    </row>
    <row r="601" spans="53:53" s="399" customFormat="1" x14ac:dyDescent="0.25">
      <c r="BA601" s="517"/>
    </row>
    <row r="602" spans="53:53" s="399" customFormat="1" x14ac:dyDescent="0.25">
      <c r="BA602" s="517"/>
    </row>
    <row r="603" spans="53:53" s="399" customFormat="1" x14ac:dyDescent="0.25">
      <c r="BA603" s="517"/>
    </row>
    <row r="604" spans="53:53" s="399" customFormat="1" x14ac:dyDescent="0.25">
      <c r="BA604" s="517"/>
    </row>
    <row r="605" spans="53:53" s="399" customFormat="1" x14ac:dyDescent="0.25">
      <c r="BA605" s="517"/>
    </row>
    <row r="606" spans="53:53" s="399" customFormat="1" x14ac:dyDescent="0.25">
      <c r="BA606" s="517"/>
    </row>
    <row r="607" spans="53:53" s="399" customFormat="1" x14ac:dyDescent="0.25">
      <c r="BA607" s="517"/>
    </row>
    <row r="608" spans="53:53" s="399" customFormat="1" x14ac:dyDescent="0.25">
      <c r="BA608" s="517"/>
    </row>
    <row r="609" spans="53:53" s="399" customFormat="1" x14ac:dyDescent="0.25">
      <c r="BA609" s="517"/>
    </row>
    <row r="610" spans="53:53" s="399" customFormat="1" x14ac:dyDescent="0.25">
      <c r="BA610" s="517"/>
    </row>
    <row r="611" spans="53:53" s="399" customFormat="1" x14ac:dyDescent="0.25">
      <c r="BA611" s="517"/>
    </row>
    <row r="612" spans="53:53" s="399" customFormat="1" x14ac:dyDescent="0.25">
      <c r="BA612" s="517"/>
    </row>
    <row r="613" spans="53:53" s="399" customFormat="1" x14ac:dyDescent="0.25">
      <c r="BA613" s="517"/>
    </row>
    <row r="614" spans="53:53" s="399" customFormat="1" x14ac:dyDescent="0.25">
      <c r="BA614" s="517"/>
    </row>
    <row r="615" spans="53:53" s="399" customFormat="1" x14ac:dyDescent="0.25">
      <c r="BA615" s="517"/>
    </row>
    <row r="616" spans="53:53" s="399" customFormat="1" x14ac:dyDescent="0.25">
      <c r="BA616" s="517"/>
    </row>
    <row r="617" spans="53:53" s="399" customFormat="1" x14ac:dyDescent="0.25">
      <c r="BA617" s="517"/>
    </row>
    <row r="618" spans="53:53" s="399" customFormat="1" x14ac:dyDescent="0.25">
      <c r="BA618" s="517"/>
    </row>
    <row r="619" spans="53:53" s="399" customFormat="1" x14ac:dyDescent="0.25">
      <c r="BA619" s="517"/>
    </row>
    <row r="620" spans="53:53" s="399" customFormat="1" x14ac:dyDescent="0.25">
      <c r="BA620" s="517"/>
    </row>
    <row r="621" spans="53:53" s="399" customFormat="1" x14ac:dyDescent="0.25">
      <c r="BA621" s="517"/>
    </row>
    <row r="622" spans="53:53" s="399" customFormat="1" x14ac:dyDescent="0.25">
      <c r="BA622" s="517"/>
    </row>
    <row r="623" spans="53:53" s="399" customFormat="1" x14ac:dyDescent="0.25">
      <c r="BA623" s="517"/>
    </row>
    <row r="624" spans="53:53" s="399" customFormat="1" x14ac:dyDescent="0.25">
      <c r="BA624" s="517"/>
    </row>
    <row r="625" spans="53:53" s="399" customFormat="1" x14ac:dyDescent="0.25">
      <c r="BA625" s="517"/>
    </row>
    <row r="626" spans="53:53" s="399" customFormat="1" x14ac:dyDescent="0.25">
      <c r="BA626" s="517"/>
    </row>
    <row r="627" spans="53:53" s="399" customFormat="1" x14ac:dyDescent="0.25">
      <c r="BA627" s="517"/>
    </row>
    <row r="628" spans="53:53" s="399" customFormat="1" x14ac:dyDescent="0.25">
      <c r="BA628" s="517"/>
    </row>
    <row r="629" spans="53:53" s="399" customFormat="1" x14ac:dyDescent="0.25">
      <c r="BA629" s="517"/>
    </row>
    <row r="630" spans="53:53" s="399" customFormat="1" x14ac:dyDescent="0.25">
      <c r="BA630" s="517"/>
    </row>
    <row r="631" spans="53:53" s="399" customFormat="1" x14ac:dyDescent="0.25">
      <c r="BA631" s="517"/>
    </row>
    <row r="632" spans="53:53" s="399" customFormat="1" x14ac:dyDescent="0.25">
      <c r="BA632" s="517"/>
    </row>
    <row r="633" spans="53:53" s="399" customFormat="1" x14ac:dyDescent="0.25">
      <c r="BA633" s="517"/>
    </row>
    <row r="634" spans="53:53" s="399" customFormat="1" x14ac:dyDescent="0.25">
      <c r="BA634" s="517"/>
    </row>
    <row r="635" spans="53:53" s="399" customFormat="1" x14ac:dyDescent="0.25">
      <c r="BA635" s="51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R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 min="252" max="252" width="24.59765625" style="76" customWidth="1"/>
    <col min="253" max="253" width="29.69921875" customWidth="1"/>
    <col min="254" max="259" width="7.796875" customWidth="1"/>
    <col min="260" max="261" width="1.09765625" customWidth="1"/>
  </cols>
  <sheetData>
    <row r="1" spans="1:252" s="173" customFormat="1" ht="30" customHeight="1" x14ac:dyDescent="0.3">
      <c r="B1" s="636" t="str">
        <f>HLOOKUP(Introduction!$G$4,nametranslations,101,FALSE)</f>
        <v>L'eau de boisson en milieu scolaire</v>
      </c>
      <c r="C1" s="208" t="s">
        <v>208</v>
      </c>
      <c r="D1" s="183" t="str">
        <f>+Introduction!$C$7</f>
        <v>Tchad</v>
      </c>
      <c r="E1" s="183"/>
      <c r="F1" s="183"/>
      <c r="G1" s="183"/>
      <c r="H1" s="183"/>
      <c r="I1" s="187"/>
      <c r="J1" s="174"/>
      <c r="K1" s="174"/>
      <c r="L1" s="636" t="str">
        <f>HLOOKUP(Introduction!$G$4,nametranslations,101,FALSE)</f>
        <v>L'eau de boisson en milieu scolaire</v>
      </c>
      <c r="M1" s="208" t="s">
        <v>209</v>
      </c>
      <c r="N1" s="183" t="str">
        <f>+Introduction!$C$7</f>
        <v>Tchad</v>
      </c>
      <c r="O1" s="183"/>
      <c r="P1" s="183"/>
      <c r="Q1" s="183"/>
      <c r="R1" s="183"/>
      <c r="S1" s="187"/>
      <c r="T1" s="174"/>
      <c r="U1" s="174"/>
      <c r="V1" s="636" t="str">
        <f>HLOOKUP(Introduction!$G$4,nametranslations,101,FALSE)</f>
        <v>L'eau de boisson en milieu scolaire</v>
      </c>
      <c r="W1" s="208" t="s">
        <v>210</v>
      </c>
      <c r="X1" s="183" t="str">
        <f>+Introduction!$C$7</f>
        <v>Tchad</v>
      </c>
      <c r="Y1" s="183"/>
      <c r="Z1" s="183"/>
      <c r="AA1" s="183"/>
      <c r="AB1" s="183"/>
      <c r="AC1" s="187"/>
      <c r="AD1" s="174"/>
      <c r="AE1" s="174"/>
      <c r="AF1" s="636" t="str">
        <f>HLOOKUP(Introduction!$G$4,nametranslations,101,FALSE)</f>
        <v>L'eau de boisson en milieu scolaire</v>
      </c>
      <c r="AG1" s="208" t="s">
        <v>211</v>
      </c>
      <c r="AH1" s="183" t="str">
        <f>+Introduction!$C$7</f>
        <v>Tchad</v>
      </c>
      <c r="AI1" s="183"/>
      <c r="AJ1" s="183"/>
      <c r="AK1" s="183"/>
      <c r="AL1" s="183"/>
      <c r="AM1" s="187"/>
      <c r="AN1" s="174"/>
      <c r="AO1" s="174"/>
      <c r="AP1" s="636" t="str">
        <f>HLOOKUP(Introduction!$G$4,nametranslations,101,FALSE)</f>
        <v>L'eau de boisson en milieu scolaire</v>
      </c>
      <c r="AQ1" s="208" t="s">
        <v>212</v>
      </c>
      <c r="AR1" s="183" t="str">
        <f>+Introduction!$C$7</f>
        <v>Tchad</v>
      </c>
      <c r="AS1" s="183"/>
      <c r="AT1" s="183"/>
      <c r="AU1" s="183"/>
      <c r="AV1" s="183"/>
      <c r="AW1" s="187"/>
      <c r="AX1" s="176"/>
      <c r="AY1" s="176"/>
      <c r="AZ1" s="636" t="str">
        <f>HLOOKUP(Introduction!$G$4,nametranslations,101,FALSE)</f>
        <v>L'eau de boisson en milieu scolaire</v>
      </c>
      <c r="BA1" s="208">
        <v>2018</v>
      </c>
      <c r="BB1" s="183" t="str">
        <f>+Introduction!$C$7</f>
        <v>Tchad</v>
      </c>
      <c r="BC1" s="183"/>
      <c r="BD1" s="183"/>
      <c r="BE1" s="183"/>
      <c r="BF1" s="183"/>
      <c r="BG1" s="187"/>
      <c r="BH1" s="174"/>
      <c r="BI1" s="174"/>
      <c r="BJ1" s="636" t="str">
        <f>HLOOKUP(Introduction!$G$4,nametranslations,101,FALSE)</f>
        <v>L'eau de boisson en milieu scolaire</v>
      </c>
      <c r="BK1" s="208">
        <v>2019</v>
      </c>
      <c r="BL1" s="183" t="str">
        <f>+Introduction!$C$7</f>
        <v>Tchad</v>
      </c>
      <c r="BM1" s="183"/>
      <c r="BN1" s="183"/>
      <c r="BO1" s="183"/>
      <c r="BP1" s="183"/>
      <c r="BQ1" s="187"/>
      <c r="BR1" s="174"/>
      <c r="BS1" s="174"/>
      <c r="BT1" s="636" t="str">
        <f>HLOOKUP(Introduction!$G$4,nametranslations,101,FALSE)</f>
        <v>L'eau de boisson en milieu scolaire</v>
      </c>
      <c r="BU1" s="208">
        <v>2021</v>
      </c>
      <c r="BV1" s="183" t="str">
        <f>+Introduction!$C$7</f>
        <v>Tchad</v>
      </c>
      <c r="BW1" s="183"/>
      <c r="BX1" s="183"/>
      <c r="BY1" s="183"/>
      <c r="BZ1" s="183"/>
      <c r="CA1" s="187"/>
      <c r="CB1" s="174"/>
      <c r="CC1" s="174"/>
      <c r="CD1" s="636" t="str">
        <f>HLOOKUP(Introduction!$G$4,nametranslations,101,FALSE)</f>
        <v>L'eau de boisson en milieu scolaire</v>
      </c>
      <c r="CE1" s="208">
        <v>2022</v>
      </c>
      <c r="CF1" s="183" t="str">
        <f>+Introduction!$C$7</f>
        <v>Tchad</v>
      </c>
      <c r="CG1" s="183"/>
      <c r="CH1" s="183"/>
      <c r="CI1" s="183"/>
      <c r="CJ1" s="183"/>
      <c r="CK1" s="187"/>
      <c r="CL1" s="174"/>
      <c r="CM1" s="174"/>
      <c r="CN1" s="636" t="str">
        <f>HLOOKUP(Introduction!$G$4,nametranslations,101,FALSE)</f>
        <v>L'eau de boisson en milieu scolaire</v>
      </c>
      <c r="CO1" s="208">
        <v>2022</v>
      </c>
      <c r="CP1" s="183" t="str">
        <f>+Introduction!$C$7</f>
        <v>Tchad</v>
      </c>
      <c r="CQ1" s="183"/>
      <c r="CR1" s="183"/>
      <c r="CS1" s="183"/>
      <c r="CT1" s="183"/>
      <c r="CU1" s="187"/>
      <c r="CV1" s="174"/>
      <c r="CW1" s="174"/>
      <c r="CX1" s="636" t="str">
        <f>HLOOKUP(Introduction!$G$4,nametranslations,101,FALSE)</f>
        <v>L'eau de boisson en milieu scolaire</v>
      </c>
      <c r="CY1" s="208">
        <v>2023</v>
      </c>
      <c r="CZ1" s="183" t="str">
        <f>+Introduction!$C$7</f>
        <v>Tchad</v>
      </c>
      <c r="DA1" s="183"/>
      <c r="DB1" s="183"/>
      <c r="DC1" s="183"/>
      <c r="DD1" s="183"/>
      <c r="DE1" s="187"/>
      <c r="DF1" s="174"/>
      <c r="DG1" s="174"/>
      <c r="DH1" s="636" t="str">
        <f>HLOOKUP(Introduction!$G$4,nametranslations,101,FALSE)</f>
        <v>L'eau de boisson en milieu scolaire</v>
      </c>
      <c r="DI1" s="208">
        <v>2023</v>
      </c>
      <c r="DJ1" s="183" t="str">
        <f>+Introduction!$C$7</f>
        <v>Tchad</v>
      </c>
      <c r="DK1" s="183"/>
      <c r="DL1" s="183"/>
      <c r="DM1" s="183"/>
      <c r="DN1" s="183"/>
      <c r="DO1" s="187"/>
      <c r="DP1" s="174"/>
      <c r="DQ1" s="174"/>
      <c r="DR1" s="636" t="str">
        <f>HLOOKUP(Introduction!$G$4,nametranslations,101,FALSE)</f>
        <v>L'eau de boisson en milieu scolaire</v>
      </c>
      <c r="DS1" s="208">
        <v>2024</v>
      </c>
      <c r="DT1" s="183" t="str">
        <f>+Introduction!$C$7</f>
        <v>Tchad</v>
      </c>
      <c r="DU1" s="183"/>
      <c r="DV1" s="183"/>
      <c r="DW1" s="183"/>
      <c r="DX1" s="183"/>
      <c r="DY1" s="187"/>
      <c r="DZ1" s="174"/>
      <c r="EA1" s="174"/>
      <c r="EB1" s="636" t="str">
        <f>HLOOKUP(Introduction!$G$4,nametranslations,101,FALSE)</f>
        <v>L'eau de boisson en milieu scolaire</v>
      </c>
      <c r="EC1" s="208">
        <v>2024</v>
      </c>
      <c r="ED1" s="183" t="str">
        <f>+Introduction!$C$7</f>
        <v>Tchad</v>
      </c>
      <c r="EE1" s="183"/>
      <c r="EF1" s="183"/>
      <c r="EG1" s="183"/>
      <c r="EH1" s="183"/>
      <c r="EI1" s="187"/>
      <c r="EJ1" s="174"/>
      <c r="EK1" s="174"/>
    </row>
    <row r="2" spans="1:252" s="173" customFormat="1" ht="30" customHeight="1" x14ac:dyDescent="0.3">
      <c r="A2" s="378" t="s">
        <v>235</v>
      </c>
      <c r="B2" s="184" t="s">
        <v>203</v>
      </c>
      <c r="C2" s="140" t="s">
        <v>168</v>
      </c>
      <c r="D2" s="140" t="s">
        <v>144</v>
      </c>
      <c r="E2" s="185"/>
      <c r="F2" s="185"/>
      <c r="G2" s="185"/>
      <c r="H2" s="185"/>
      <c r="I2" s="186"/>
      <c r="J2" s="174" t="s">
        <v>213</v>
      </c>
      <c r="K2" s="174"/>
      <c r="L2" s="184" t="s">
        <v>204</v>
      </c>
      <c r="M2" s="140" t="s">
        <v>168</v>
      </c>
      <c r="N2" s="140" t="s">
        <v>144</v>
      </c>
      <c r="O2" s="185"/>
      <c r="P2" s="185"/>
      <c r="Q2" s="185"/>
      <c r="R2" s="185"/>
      <c r="S2" s="186"/>
      <c r="T2" s="174" t="s">
        <v>213</v>
      </c>
      <c r="U2" s="174"/>
      <c r="V2" s="184" t="s">
        <v>205</v>
      </c>
      <c r="W2" s="140" t="s">
        <v>168</v>
      </c>
      <c r="X2" s="140" t="s">
        <v>144</v>
      </c>
      <c r="Y2" s="185"/>
      <c r="Z2" s="185"/>
      <c r="AA2" s="185"/>
      <c r="AB2" s="185"/>
      <c r="AC2" s="186"/>
      <c r="AD2" s="174" t="s">
        <v>213</v>
      </c>
      <c r="AE2" s="174"/>
      <c r="AF2" s="184" t="s">
        <v>206</v>
      </c>
      <c r="AG2" s="140" t="s">
        <v>169</v>
      </c>
      <c r="AH2" s="140" t="s">
        <v>150</v>
      </c>
      <c r="AI2" s="185"/>
      <c r="AJ2" s="185"/>
      <c r="AK2" s="185"/>
      <c r="AL2" s="185"/>
      <c r="AM2" s="186"/>
      <c r="AN2" s="174" t="s">
        <v>213</v>
      </c>
      <c r="AO2" s="174"/>
      <c r="AP2" s="184" t="s">
        <v>207</v>
      </c>
      <c r="AQ2" s="140" t="s">
        <v>169</v>
      </c>
      <c r="AR2" s="140" t="s">
        <v>171</v>
      </c>
      <c r="AS2" s="185"/>
      <c r="AT2" s="185"/>
      <c r="AU2" s="185"/>
      <c r="AV2" s="185"/>
      <c r="AW2" s="186"/>
      <c r="AX2" s="176" t="s">
        <v>213</v>
      </c>
      <c r="AY2" s="176"/>
      <c r="AZ2" s="184" t="s">
        <v>227</v>
      </c>
      <c r="BA2" s="140" t="s">
        <v>168</v>
      </c>
      <c r="BB2" s="140" t="s">
        <v>144</v>
      </c>
      <c r="BC2" s="185"/>
      <c r="BD2" s="185"/>
      <c r="BE2" s="185"/>
      <c r="BF2" s="185"/>
      <c r="BG2" s="186"/>
      <c r="BH2" s="174" t="s">
        <v>213</v>
      </c>
      <c r="BI2" s="174"/>
      <c r="BJ2" s="184" t="s">
        <v>229</v>
      </c>
      <c r="BK2" s="140" t="s">
        <v>168</v>
      </c>
      <c r="BL2" s="140" t="s">
        <v>144</v>
      </c>
      <c r="BM2" s="185"/>
      <c r="BN2" s="185"/>
      <c r="BO2" s="185"/>
      <c r="BP2" s="185"/>
      <c r="BQ2" s="186"/>
      <c r="BR2" s="174" t="s">
        <v>213</v>
      </c>
      <c r="BS2" s="174"/>
      <c r="BT2" s="184" t="s">
        <v>249</v>
      </c>
      <c r="BU2" s="140" t="s">
        <v>168</v>
      </c>
      <c r="BV2" s="140" t="s">
        <v>144</v>
      </c>
      <c r="BW2" s="185"/>
      <c r="BX2" s="185"/>
      <c r="BY2" s="185"/>
      <c r="BZ2" s="185"/>
      <c r="CA2" s="186"/>
      <c r="CB2" s="174" t="s">
        <v>213</v>
      </c>
      <c r="CC2" s="174"/>
      <c r="CD2" s="184" t="s">
        <v>236</v>
      </c>
      <c r="CE2" s="140" t="s">
        <v>169</v>
      </c>
      <c r="CF2" s="140" t="s">
        <v>237</v>
      </c>
      <c r="CG2" s="185"/>
      <c r="CH2" s="185"/>
      <c r="CI2" s="185"/>
      <c r="CJ2" s="185"/>
      <c r="CK2" s="186"/>
      <c r="CL2" s="174" t="s">
        <v>213</v>
      </c>
      <c r="CM2" s="174"/>
      <c r="CN2" s="184" t="s">
        <v>254</v>
      </c>
      <c r="CO2" s="140" t="s">
        <v>168</v>
      </c>
      <c r="CP2" s="140" t="s">
        <v>144</v>
      </c>
      <c r="CQ2" s="185"/>
      <c r="CR2" s="185"/>
      <c r="CS2" s="185"/>
      <c r="CT2" s="185"/>
      <c r="CU2" s="186"/>
      <c r="CV2" s="174" t="s">
        <v>213</v>
      </c>
      <c r="CW2" s="174"/>
      <c r="CX2" s="184" t="s">
        <v>279</v>
      </c>
      <c r="CY2" s="140" t="s">
        <v>168</v>
      </c>
      <c r="CZ2" s="140" t="s">
        <v>144</v>
      </c>
      <c r="DA2" s="185"/>
      <c r="DB2" s="185"/>
      <c r="DC2" s="185"/>
      <c r="DD2" s="185"/>
      <c r="DE2" s="186"/>
      <c r="DF2" s="174" t="s">
        <v>213</v>
      </c>
      <c r="DG2" s="174"/>
      <c r="DH2" s="184" t="s">
        <v>258</v>
      </c>
      <c r="DI2" s="140" t="s">
        <v>169</v>
      </c>
      <c r="DJ2" s="140" t="s">
        <v>259</v>
      </c>
      <c r="DK2" s="185"/>
      <c r="DL2" s="185"/>
      <c r="DM2" s="185"/>
      <c r="DN2" s="185"/>
      <c r="DO2" s="186"/>
      <c r="DP2" s="174" t="s">
        <v>213</v>
      </c>
      <c r="DQ2" s="174"/>
      <c r="DR2" s="184" t="s">
        <v>276</v>
      </c>
      <c r="DS2" s="140" t="s">
        <v>169</v>
      </c>
      <c r="DT2" s="140" t="s">
        <v>277</v>
      </c>
      <c r="DU2" s="185"/>
      <c r="DV2" s="185"/>
      <c r="DW2" s="185"/>
      <c r="DX2" s="185"/>
      <c r="DY2" s="186"/>
      <c r="DZ2" s="174" t="s">
        <v>213</v>
      </c>
      <c r="EA2" s="174"/>
      <c r="EB2" s="184" t="s">
        <v>281</v>
      </c>
      <c r="EC2" s="140" t="s">
        <v>168</v>
      </c>
      <c r="ED2" s="140" t="s">
        <v>144</v>
      </c>
      <c r="EE2" s="185"/>
      <c r="EF2" s="185"/>
      <c r="EG2" s="185"/>
      <c r="EH2" s="185"/>
      <c r="EI2" s="186"/>
      <c r="EJ2" s="174" t="s">
        <v>213</v>
      </c>
      <c r="EK2" s="174"/>
    </row>
    <row r="3" spans="1:252" s="149" customFormat="1" ht="18" customHeight="1" x14ac:dyDescent="0.3">
      <c r="A3" s="378"/>
      <c r="B3" s="141" t="str">
        <f>HLOOKUP(Introduction!$G$4,nametranslations,152,FALSE)</f>
        <v>Définition</v>
      </c>
      <c r="C3" s="142" t="str">
        <f>HLOOKUP(Introduction!$G$4,nametranslations,102,FALSE)</f>
        <v>Estimations (%)</v>
      </c>
      <c r="D3" s="143" t="str">
        <f>HLOOKUP(Introduction!$G$4,nametranslations,24,FALSE)</f>
        <v>Total</v>
      </c>
      <c r="E3" s="144" t="str">
        <f>HLOOKUP(Introduction!$G$4,nametranslations,26,FALSE)</f>
        <v>Urbain</v>
      </c>
      <c r="F3" s="144" t="str">
        <f>HLOOKUP(Introduction!$G$4,nametranslations,25,FALSE)</f>
        <v>Rural</v>
      </c>
      <c r="G3" s="144" t="str">
        <f>HLOOKUP(Introduction!$G$4,nametranslations,27,FALSE)</f>
        <v>Pré-primaire</v>
      </c>
      <c r="H3" s="144" t="str">
        <f>HLOOKUP(Introduction!$G$4,nametranslations,28,FALSE)</f>
        <v>Primaire</v>
      </c>
      <c r="I3" s="145" t="str">
        <f>HLOOKUP(Introduction!$G$4,nametranslations,29,FALSE)</f>
        <v>Secondaire</v>
      </c>
      <c r="J3" s="146"/>
      <c r="K3" s="146"/>
      <c r="L3" s="141" t="str">
        <f>HLOOKUP(Introduction!$G$4,nametranslations,152,FALSE)</f>
        <v>Définition</v>
      </c>
      <c r="M3" s="142" t="str">
        <f>HLOOKUP(Introduction!$G$4,nametranslations,102,FALSE)</f>
        <v>Estimations (%)</v>
      </c>
      <c r="N3" s="143" t="str">
        <f>HLOOKUP(Introduction!$G$4,nametranslations,24,FALSE)</f>
        <v>Total</v>
      </c>
      <c r="O3" s="144" t="str">
        <f>HLOOKUP(Introduction!$G$4,nametranslations,26,FALSE)</f>
        <v>Urbain</v>
      </c>
      <c r="P3" s="144" t="str">
        <f>HLOOKUP(Introduction!$G$4,nametranslations,25,FALSE)</f>
        <v>Rural</v>
      </c>
      <c r="Q3" s="144" t="str">
        <f>HLOOKUP(Introduction!$G$4,nametranslations,27,FALSE)</f>
        <v>Pré-primaire</v>
      </c>
      <c r="R3" s="144" t="str">
        <f>HLOOKUP(Introduction!$G$4,nametranslations,28,FALSE)</f>
        <v>Primaire</v>
      </c>
      <c r="S3" s="145" t="str">
        <f>HLOOKUP(Introduction!$G$4,nametranslations,29,FALSE)</f>
        <v>Secondaire</v>
      </c>
      <c r="T3" s="146"/>
      <c r="U3" s="146"/>
      <c r="V3" s="141" t="str">
        <f>HLOOKUP(Introduction!$G$4,nametranslations,152,FALSE)</f>
        <v>Définition</v>
      </c>
      <c r="W3" s="142" t="str">
        <f>HLOOKUP(Introduction!$G$4,nametranslations,102,FALSE)</f>
        <v>Estimations (%)</v>
      </c>
      <c r="X3" s="143" t="str">
        <f>HLOOKUP(Introduction!$G$4,nametranslations,24,FALSE)</f>
        <v>Total</v>
      </c>
      <c r="Y3" s="144" t="str">
        <f>HLOOKUP(Introduction!$G$4,nametranslations,26,FALSE)</f>
        <v>Urbain</v>
      </c>
      <c r="Z3" s="144" t="str">
        <f>HLOOKUP(Introduction!$G$4,nametranslations,25,FALSE)</f>
        <v>Rural</v>
      </c>
      <c r="AA3" s="144" t="str">
        <f>HLOOKUP(Introduction!$G$4,nametranslations,27,FALSE)</f>
        <v>Pré-primaire</v>
      </c>
      <c r="AB3" s="144" t="str">
        <f>HLOOKUP(Introduction!$G$4,nametranslations,28,FALSE)</f>
        <v>Primaire</v>
      </c>
      <c r="AC3" s="145" t="str">
        <f>HLOOKUP(Introduction!$G$4,nametranslations,29,FALSE)</f>
        <v>Secondaire</v>
      </c>
      <c r="AD3" s="146"/>
      <c r="AE3" s="146"/>
      <c r="AF3" s="141" t="str">
        <f>HLOOKUP(Introduction!$G$4,nametranslations,152,FALSE)</f>
        <v>Définition</v>
      </c>
      <c r="AG3" s="142" t="str">
        <f>HLOOKUP(Introduction!$G$4,nametranslations,102,FALSE)</f>
        <v>Estimations (%)</v>
      </c>
      <c r="AH3" s="143" t="str">
        <f>HLOOKUP(Introduction!$G$4,nametranslations,24,FALSE)</f>
        <v>Total</v>
      </c>
      <c r="AI3" s="144" t="str">
        <f>HLOOKUP(Introduction!$G$4,nametranslations,26,FALSE)</f>
        <v>Urbain</v>
      </c>
      <c r="AJ3" s="144" t="str">
        <f>HLOOKUP(Introduction!$G$4,nametranslations,25,FALSE)</f>
        <v>Rural</v>
      </c>
      <c r="AK3" s="144" t="str">
        <f>HLOOKUP(Introduction!$G$4,nametranslations,27,FALSE)</f>
        <v>Pré-primaire</v>
      </c>
      <c r="AL3" s="144" t="str">
        <f>HLOOKUP(Introduction!$G$4,nametranslations,28,FALSE)</f>
        <v>Primaire</v>
      </c>
      <c r="AM3" s="145" t="str">
        <f>HLOOKUP(Introduction!$G$4,nametranslations,29,FALSE)</f>
        <v>Secondaire</v>
      </c>
      <c r="AN3" s="146"/>
      <c r="AO3" s="146"/>
      <c r="AP3" s="141" t="str">
        <f>HLOOKUP(Introduction!$G$4,nametranslations,152,FALSE)</f>
        <v>Définition</v>
      </c>
      <c r="AQ3" s="142" t="str">
        <f>HLOOKUP(Introduction!$G$4,nametranslations,102,FALSE)</f>
        <v>Estimations (%)</v>
      </c>
      <c r="AR3" s="143" t="str">
        <f>HLOOKUP(Introduction!$G$4,nametranslations,24,FALSE)</f>
        <v>Total</v>
      </c>
      <c r="AS3" s="144" t="str">
        <f>HLOOKUP(Introduction!$G$4,nametranslations,26,FALSE)</f>
        <v>Urbain</v>
      </c>
      <c r="AT3" s="144" t="str">
        <f>HLOOKUP(Introduction!$G$4,nametranslations,25,FALSE)</f>
        <v>Rural</v>
      </c>
      <c r="AU3" s="144" t="str">
        <f>HLOOKUP(Introduction!$G$4,nametranslations,27,FALSE)</f>
        <v>Pré-primaire</v>
      </c>
      <c r="AV3" s="144" t="str">
        <f>HLOOKUP(Introduction!$G$4,nametranslations,28,FALSE)</f>
        <v>Primaire</v>
      </c>
      <c r="AW3" s="145" t="str">
        <f>HLOOKUP(Introduction!$G$4,nametranslations,29,FALSE)</f>
        <v>Secondaire</v>
      </c>
      <c r="AX3" s="147"/>
      <c r="AY3" s="147"/>
      <c r="AZ3" s="141" t="str">
        <f>HLOOKUP(Introduction!$G$4,nametranslations,152,FALSE)</f>
        <v>Définition</v>
      </c>
      <c r="BA3" s="142" t="str">
        <f>HLOOKUP(Introduction!$G$4,nametranslations,102,FALSE)</f>
        <v>Estimations (%)</v>
      </c>
      <c r="BB3" s="143" t="str">
        <f>HLOOKUP(Introduction!$G$4,nametranslations,24,FALSE)</f>
        <v>Total</v>
      </c>
      <c r="BC3" s="144" t="str">
        <f>HLOOKUP(Introduction!$G$4,nametranslations,26,FALSE)</f>
        <v>Urbain</v>
      </c>
      <c r="BD3" s="144" t="str">
        <f>HLOOKUP(Introduction!$G$4,nametranslations,25,FALSE)</f>
        <v>Rural</v>
      </c>
      <c r="BE3" s="144" t="str">
        <f>HLOOKUP(Introduction!$G$4,nametranslations,27,FALSE)</f>
        <v>Pré-primaire</v>
      </c>
      <c r="BF3" s="144" t="str">
        <f>HLOOKUP(Introduction!$G$4,nametranslations,28,FALSE)</f>
        <v>Primaire</v>
      </c>
      <c r="BG3" s="145" t="str">
        <f>HLOOKUP(Introduction!$G$4,nametranslations,29,FALSE)</f>
        <v>Secondaire</v>
      </c>
      <c r="BH3" s="146"/>
      <c r="BI3" s="146"/>
      <c r="BJ3" s="141" t="str">
        <f>HLOOKUP(Introduction!$G$4,nametranslations,152,FALSE)</f>
        <v>Définition</v>
      </c>
      <c r="BK3" s="142" t="str">
        <f>HLOOKUP(Introduction!$G$4,nametranslations,102,FALSE)</f>
        <v>Estimations (%)</v>
      </c>
      <c r="BL3" s="143" t="str">
        <f>HLOOKUP(Introduction!$G$4,nametranslations,24,FALSE)</f>
        <v>Total</v>
      </c>
      <c r="BM3" s="144" t="str">
        <f>HLOOKUP(Introduction!$G$4,nametranslations,26,FALSE)</f>
        <v>Urbain</v>
      </c>
      <c r="BN3" s="144" t="str">
        <f>HLOOKUP(Introduction!$G$4,nametranslations,25,FALSE)</f>
        <v>Rural</v>
      </c>
      <c r="BO3" s="144" t="str">
        <f>HLOOKUP(Introduction!$G$4,nametranslations,27,FALSE)</f>
        <v>Pré-primaire</v>
      </c>
      <c r="BP3" s="144" t="str">
        <f>HLOOKUP(Introduction!$G$4,nametranslations,28,FALSE)</f>
        <v>Primaire</v>
      </c>
      <c r="BQ3" s="145" t="str">
        <f>HLOOKUP(Introduction!$G$4,nametranslations,29,FALSE)</f>
        <v>Secondaire</v>
      </c>
      <c r="BR3" s="146"/>
      <c r="BS3" s="146"/>
      <c r="BT3" s="141" t="str">
        <f>HLOOKUP(Introduction!$G$4,nametranslations,152,FALSE)</f>
        <v>Définition</v>
      </c>
      <c r="BU3" s="142" t="str">
        <f>HLOOKUP(Introduction!$G$4,nametranslations,102,FALSE)</f>
        <v>Estimations (%)</v>
      </c>
      <c r="BV3" s="143" t="str">
        <f>HLOOKUP(Introduction!$G$4,nametranslations,24,FALSE)</f>
        <v>Total</v>
      </c>
      <c r="BW3" s="144" t="str">
        <f>HLOOKUP(Introduction!$G$4,nametranslations,26,FALSE)</f>
        <v>Urbain</v>
      </c>
      <c r="BX3" s="144" t="str">
        <f>HLOOKUP(Introduction!$G$4,nametranslations,25,FALSE)</f>
        <v>Rural</v>
      </c>
      <c r="BY3" s="144" t="str">
        <f>HLOOKUP(Introduction!$G$4,nametranslations,27,FALSE)</f>
        <v>Pré-primaire</v>
      </c>
      <c r="BZ3" s="144" t="str">
        <f>HLOOKUP(Introduction!$G$4,nametranslations,28,FALSE)</f>
        <v>Primaire</v>
      </c>
      <c r="CA3" s="145" t="str">
        <f>HLOOKUP(Introduction!$G$4,nametranslations,29,FALSE)</f>
        <v>Secondaire</v>
      </c>
      <c r="CB3" s="146"/>
      <c r="CC3" s="146"/>
      <c r="CD3" s="141" t="str">
        <f>HLOOKUP(Introduction!$G$4,nametranslations,152,FALSE)</f>
        <v>Définition</v>
      </c>
      <c r="CE3" s="142" t="str">
        <f>HLOOKUP(Introduction!$G$4,nametranslations,102,FALSE)</f>
        <v>Estimations (%)</v>
      </c>
      <c r="CF3" s="143" t="str">
        <f>HLOOKUP(Introduction!$G$4,nametranslations,24,FALSE)</f>
        <v>Total</v>
      </c>
      <c r="CG3" s="144" t="str">
        <f>HLOOKUP(Introduction!$G$4,nametranslations,26,FALSE)</f>
        <v>Urbain</v>
      </c>
      <c r="CH3" s="144" t="str">
        <f>HLOOKUP(Introduction!$G$4,nametranslations,25,FALSE)</f>
        <v>Rural</v>
      </c>
      <c r="CI3" s="144" t="str">
        <f>HLOOKUP(Introduction!$G$4,nametranslations,27,FALSE)</f>
        <v>Pré-primaire</v>
      </c>
      <c r="CJ3" s="144" t="str">
        <f>HLOOKUP(Introduction!$G$4,nametranslations,28,FALSE)</f>
        <v>Primaire</v>
      </c>
      <c r="CK3" s="145" t="str">
        <f>HLOOKUP(Introduction!$G$4,nametranslations,29,FALSE)</f>
        <v>Secondaire</v>
      </c>
      <c r="CL3" s="146"/>
      <c r="CM3" s="146"/>
      <c r="CN3" s="141" t="str">
        <f>HLOOKUP(Introduction!$G$4,nametranslations,152,FALSE)</f>
        <v>Définition</v>
      </c>
      <c r="CO3" s="142" t="str">
        <f>HLOOKUP(Introduction!$G$4,nametranslations,102,FALSE)</f>
        <v>Estimations (%)</v>
      </c>
      <c r="CP3" s="143" t="str">
        <f>HLOOKUP(Introduction!$G$4,nametranslations,24,FALSE)</f>
        <v>Total</v>
      </c>
      <c r="CQ3" s="144" t="str">
        <f>HLOOKUP(Introduction!$G$4,nametranslations,26,FALSE)</f>
        <v>Urbain</v>
      </c>
      <c r="CR3" s="144" t="str">
        <f>HLOOKUP(Introduction!$G$4,nametranslations,25,FALSE)</f>
        <v>Rural</v>
      </c>
      <c r="CS3" s="144" t="str">
        <f>HLOOKUP(Introduction!$G$4,nametranslations,27,FALSE)</f>
        <v>Pré-primaire</v>
      </c>
      <c r="CT3" s="144" t="str">
        <f>HLOOKUP(Introduction!$G$4,nametranslations,28,FALSE)</f>
        <v>Primaire</v>
      </c>
      <c r="CU3" s="145" t="str">
        <f>HLOOKUP(Introduction!$G$4,nametranslations,29,FALSE)</f>
        <v>Secondaire</v>
      </c>
      <c r="CV3" s="146"/>
      <c r="CW3" s="146"/>
      <c r="CX3" s="141" t="str">
        <f>HLOOKUP(Introduction!$G$4,nametranslations,152,FALSE)</f>
        <v>Définition</v>
      </c>
      <c r="CY3" s="142" t="str">
        <f>HLOOKUP(Introduction!$G$4,nametranslations,102,FALSE)</f>
        <v>Estimations (%)</v>
      </c>
      <c r="CZ3" s="143" t="str">
        <f>HLOOKUP(Introduction!$G$4,nametranslations,24,FALSE)</f>
        <v>Total</v>
      </c>
      <c r="DA3" s="144" t="str">
        <f>HLOOKUP(Introduction!$G$4,nametranslations,26,FALSE)</f>
        <v>Urbain</v>
      </c>
      <c r="DB3" s="144" t="str">
        <f>HLOOKUP(Introduction!$G$4,nametranslations,25,FALSE)</f>
        <v>Rural</v>
      </c>
      <c r="DC3" s="144" t="str">
        <f>HLOOKUP(Introduction!$G$4,nametranslations,27,FALSE)</f>
        <v>Pré-primaire</v>
      </c>
      <c r="DD3" s="144" t="str">
        <f>HLOOKUP(Introduction!$G$4,nametranslations,28,FALSE)</f>
        <v>Primaire</v>
      </c>
      <c r="DE3" s="145" t="str">
        <f>HLOOKUP(Introduction!$G$4,nametranslations,29,FALSE)</f>
        <v>Secondaire</v>
      </c>
      <c r="DF3" s="146"/>
      <c r="DG3" s="146"/>
      <c r="DH3" s="141" t="str">
        <f>HLOOKUP(Introduction!$G$4,nametranslations,152,FALSE)</f>
        <v>Définition</v>
      </c>
      <c r="DI3" s="142" t="str">
        <f>HLOOKUP(Introduction!$G$4,nametranslations,102,FALSE)</f>
        <v>Estimations (%)</v>
      </c>
      <c r="DJ3" s="143" t="str">
        <f>HLOOKUP(Introduction!$G$4,nametranslations,24,FALSE)</f>
        <v>Total</v>
      </c>
      <c r="DK3" s="144" t="str">
        <f>HLOOKUP(Introduction!$G$4,nametranslations,26,FALSE)</f>
        <v>Urbain</v>
      </c>
      <c r="DL3" s="144" t="str">
        <f>HLOOKUP(Introduction!$G$4,nametranslations,25,FALSE)</f>
        <v>Rural</v>
      </c>
      <c r="DM3" s="144" t="str">
        <f>HLOOKUP(Introduction!$G$4,nametranslations,27,FALSE)</f>
        <v>Pré-primaire</v>
      </c>
      <c r="DN3" s="144" t="str">
        <f>HLOOKUP(Introduction!$G$4,nametranslations,28,FALSE)</f>
        <v>Primaire</v>
      </c>
      <c r="DO3" s="145" t="str">
        <f>HLOOKUP(Introduction!$G$4,nametranslations,29,FALSE)</f>
        <v>Secondaire</v>
      </c>
      <c r="DP3" s="146"/>
      <c r="DQ3" s="146"/>
      <c r="DR3" s="141" t="str">
        <f>HLOOKUP(Introduction!$G$4,nametranslations,152,FALSE)</f>
        <v>Définition</v>
      </c>
      <c r="DS3" s="142" t="str">
        <f>HLOOKUP(Introduction!$G$4,nametranslations,102,FALSE)</f>
        <v>Estimations (%)</v>
      </c>
      <c r="DT3" s="143" t="str">
        <f>HLOOKUP(Introduction!$G$4,nametranslations,24,FALSE)</f>
        <v>Total</v>
      </c>
      <c r="DU3" s="144" t="str">
        <f>HLOOKUP(Introduction!$G$4,nametranslations,26,FALSE)</f>
        <v>Urbain</v>
      </c>
      <c r="DV3" s="144" t="str">
        <f>HLOOKUP(Introduction!$G$4,nametranslations,25,FALSE)</f>
        <v>Rural</v>
      </c>
      <c r="DW3" s="144" t="str">
        <f>HLOOKUP(Introduction!$G$4,nametranslations,27,FALSE)</f>
        <v>Pré-primaire</v>
      </c>
      <c r="DX3" s="144" t="str">
        <f>HLOOKUP(Introduction!$G$4,nametranslations,28,FALSE)</f>
        <v>Primaire</v>
      </c>
      <c r="DY3" s="145" t="str">
        <f>HLOOKUP(Introduction!$G$4,nametranslations,29,FALSE)</f>
        <v>Secondaire</v>
      </c>
      <c r="DZ3" s="146"/>
      <c r="EA3" s="146"/>
      <c r="EB3" s="141" t="str">
        <f>HLOOKUP(Introduction!$G$4,nametranslations,152,FALSE)</f>
        <v>Définition</v>
      </c>
      <c r="EC3" s="142" t="str">
        <f>HLOOKUP(Introduction!$G$4,nametranslations,102,FALSE)</f>
        <v>Estimations (%)</v>
      </c>
      <c r="ED3" s="143" t="str">
        <f>HLOOKUP(Introduction!$G$4,nametranslations,24,FALSE)</f>
        <v>Total</v>
      </c>
      <c r="EE3" s="144" t="str">
        <f>HLOOKUP(Introduction!$G$4,nametranslations,26,FALSE)</f>
        <v>Urbain</v>
      </c>
      <c r="EF3" s="144" t="str">
        <f>HLOOKUP(Introduction!$G$4,nametranslations,25,FALSE)</f>
        <v>Rural</v>
      </c>
      <c r="EG3" s="144" t="str">
        <f>HLOOKUP(Introduction!$G$4,nametranslations,27,FALSE)</f>
        <v>Pré-primaire</v>
      </c>
      <c r="EH3" s="144" t="str">
        <f>HLOOKUP(Introduction!$G$4,nametranslations,28,FALSE)</f>
        <v>Primaire</v>
      </c>
      <c r="EI3" s="145" t="str">
        <f>HLOOKUP(Introduction!$G$4,nametranslations,29,FALSE)</f>
        <v>Secondaire</v>
      </c>
      <c r="EJ3" s="146"/>
      <c r="EK3" s="146"/>
      <c r="EL3" s="148"/>
      <c r="EV3" s="148"/>
      <c r="FF3" s="148"/>
      <c r="FP3" s="148"/>
      <c r="FZ3" s="148"/>
      <c r="GJ3" s="148"/>
      <c r="GT3" s="148"/>
      <c r="HD3" s="148"/>
      <c r="HN3" s="148"/>
      <c r="HX3" s="148"/>
      <c r="IH3" s="148"/>
      <c r="IR3" s="148"/>
    </row>
    <row r="4" spans="1:252" s="2" customFormat="1" x14ac:dyDescent="0.3">
      <c r="A4" s="667" t="str">
        <f>IF(ISBLANK('Data Summary'!A6),"",'Data Summary'!A6)</f>
        <v>TCD_2010_UIS</v>
      </c>
      <c r="B4" s="70"/>
      <c r="C4" s="31" t="str">
        <f>HLOOKUP(Introduction!$G$4,nametranslations,103,FALSE)</f>
        <v>Aucun point d'eau</v>
      </c>
      <c r="D4" s="7" t="str">
        <f>IF(COUNTA(D13)=0,"",D13)</f>
        <v/>
      </c>
      <c r="E4" s="7" t="str">
        <f t="shared" ref="E4:I4" si="0">IF(COUNTA(E13)=0,"",E13)</f>
        <v/>
      </c>
      <c r="F4" s="7" t="str">
        <f t="shared" si="0"/>
        <v/>
      </c>
      <c r="G4" s="7" t="str">
        <f t="shared" si="0"/>
        <v/>
      </c>
      <c r="H4" s="7" t="str">
        <f t="shared" si="0"/>
        <v/>
      </c>
      <c r="I4" s="26" t="str">
        <f t="shared" si="0"/>
        <v/>
      </c>
      <c r="J4" s="21"/>
      <c r="K4" s="21"/>
      <c r="L4" s="70"/>
      <c r="M4" s="12" t="str">
        <f>HLOOKUP(Introduction!$G$4,nametranslations,103,FALSE)</f>
        <v>Aucun point d'eau</v>
      </c>
      <c r="N4" s="7" t="str">
        <f t="shared" ref="N4:S4" si="1">IF(COUNTA(N13)=0,"",N13)</f>
        <v/>
      </c>
      <c r="O4" s="7" t="str">
        <f t="shared" si="1"/>
        <v/>
      </c>
      <c r="P4" s="7" t="str">
        <f t="shared" si="1"/>
        <v/>
      </c>
      <c r="Q4" s="7" t="str">
        <f t="shared" si="1"/>
        <v/>
      </c>
      <c r="R4" s="7" t="str">
        <f t="shared" si="1"/>
        <v/>
      </c>
      <c r="S4" s="26" t="str">
        <f t="shared" si="1"/>
        <v/>
      </c>
      <c r="T4" s="21"/>
      <c r="U4" s="21"/>
      <c r="V4" s="70"/>
      <c r="W4" s="31" t="str">
        <f>HLOOKUP(Introduction!$G$4,nametranslations,103,FALSE)</f>
        <v>Aucun point d'eau</v>
      </c>
      <c r="X4" s="7" t="str">
        <f>IF(COUNTA(X13)=0,"",X13)</f>
        <v/>
      </c>
      <c r="Y4" s="7" t="str">
        <f t="shared" ref="Y4:AC4" si="2">IF(COUNTA(Y13)=0,"",Y13)</f>
        <v/>
      </c>
      <c r="Z4" s="7" t="str">
        <f t="shared" si="2"/>
        <v/>
      </c>
      <c r="AA4" s="7" t="str">
        <f t="shared" si="2"/>
        <v/>
      </c>
      <c r="AB4" s="7" t="str">
        <f t="shared" si="2"/>
        <v/>
      </c>
      <c r="AC4" s="26" t="str">
        <f t="shared" si="2"/>
        <v/>
      </c>
      <c r="AD4" s="21"/>
      <c r="AE4" s="21"/>
      <c r="AF4" s="70"/>
      <c r="AG4" s="31" t="str">
        <f>HLOOKUP(Introduction!$G$4,nametranslations,103,FALSE)</f>
        <v>Aucun point d'eau</v>
      </c>
      <c r="AH4" s="7" t="str">
        <f>IF(COUNTA(AH13)=0,"",AH13)</f>
        <v/>
      </c>
      <c r="AI4" s="7" t="str">
        <f t="shared" ref="AI4:AM4" si="3">IF(COUNTA(AI13)=0,"",AI13)</f>
        <v/>
      </c>
      <c r="AJ4" s="7" t="str">
        <f t="shared" si="3"/>
        <v/>
      </c>
      <c r="AK4" s="7">
        <f t="shared" si="3"/>
        <v>32</v>
      </c>
      <c r="AL4" s="7">
        <f t="shared" si="3"/>
        <v>74.100719424460436</v>
      </c>
      <c r="AM4" s="26">
        <f t="shared" si="3"/>
        <v>42.921550946798909</v>
      </c>
      <c r="AN4" s="21"/>
      <c r="AO4" s="21"/>
      <c r="AP4" s="70"/>
      <c r="AQ4" s="82" t="str">
        <f>HLOOKUP(Introduction!$G$4,nametranslations,103,FALSE)</f>
        <v>Aucun point d'eau</v>
      </c>
      <c r="AR4" s="7">
        <f>IF(COUNTA(AR13)=0,"",AR13)</f>
        <v>68.23075029706331</v>
      </c>
      <c r="AS4" s="7" t="str">
        <f t="shared" ref="AS4:AW4" si="4">IF(COUNTA(AS13)=0,"",AS13)</f>
        <v/>
      </c>
      <c r="AT4" s="7" t="str">
        <f t="shared" si="4"/>
        <v/>
      </c>
      <c r="AU4" s="7">
        <f t="shared" si="4"/>
        <v>44.813278008298752</v>
      </c>
      <c r="AV4" s="7">
        <f t="shared" si="4"/>
        <v>72.35927902527439</v>
      </c>
      <c r="AW4" s="26">
        <f t="shared" si="4"/>
        <v>46.27</v>
      </c>
      <c r="AX4" s="81"/>
      <c r="AY4" s="81"/>
      <c r="AZ4" s="70"/>
      <c r="BA4" s="31" t="str">
        <f>HLOOKUP(Introduction!$G$4,nametranslations,103,FALSE)</f>
        <v>Aucun point d'eau</v>
      </c>
      <c r="BB4" s="7" t="str">
        <f>IF(COUNTA(BB13)=0,"",BB13)</f>
        <v/>
      </c>
      <c r="BC4" s="7" t="str">
        <f t="shared" ref="BC4:BG4" si="5">IF(COUNTA(BC13)=0,"",BC13)</f>
        <v/>
      </c>
      <c r="BD4" s="7" t="str">
        <f t="shared" si="5"/>
        <v/>
      </c>
      <c r="BE4" s="7" t="str">
        <f t="shared" si="5"/>
        <v/>
      </c>
      <c r="BF4" s="7" t="str">
        <f t="shared" si="5"/>
        <v/>
      </c>
      <c r="BG4" s="26" t="str">
        <f t="shared" si="5"/>
        <v/>
      </c>
      <c r="BH4" s="21"/>
      <c r="BI4" s="21"/>
      <c r="BJ4" s="70"/>
      <c r="BK4" s="31" t="str">
        <f>HLOOKUP(Introduction!$G$4,nametranslations,103,FALSE)</f>
        <v>Aucun point d'eau</v>
      </c>
      <c r="BL4" s="7" t="str">
        <f>IF(COUNTA(BL13)=0,"",BL13)</f>
        <v/>
      </c>
      <c r="BM4" s="7" t="str">
        <f t="shared" ref="BM4:BQ4" si="6">IF(COUNTA(BM13)=0,"",BM13)</f>
        <v/>
      </c>
      <c r="BN4" s="7" t="str">
        <f t="shared" si="6"/>
        <v/>
      </c>
      <c r="BO4" s="7" t="str">
        <f t="shared" si="6"/>
        <v/>
      </c>
      <c r="BP4" s="7" t="str">
        <f t="shared" si="6"/>
        <v/>
      </c>
      <c r="BQ4" s="26" t="str">
        <f t="shared" si="6"/>
        <v/>
      </c>
      <c r="BR4" s="21"/>
      <c r="BS4" s="21"/>
      <c r="BT4" s="70"/>
      <c r="BU4" s="31" t="str">
        <f>HLOOKUP(Introduction!$G$4,nametranslations,103,FALSE)</f>
        <v>Aucun point d'eau</v>
      </c>
      <c r="BV4" s="7" t="str">
        <f>IF(COUNTA(BV13)=0,"",BV13)</f>
        <v/>
      </c>
      <c r="BW4" s="7" t="str">
        <f t="shared" ref="BW4:CA4" si="7">IF(COUNTA(BW13)=0,"",BW13)</f>
        <v/>
      </c>
      <c r="BX4" s="7" t="str">
        <f t="shared" si="7"/>
        <v/>
      </c>
      <c r="BY4" s="7" t="str">
        <f t="shared" si="7"/>
        <v/>
      </c>
      <c r="BZ4" s="7" t="str">
        <f t="shared" si="7"/>
        <v/>
      </c>
      <c r="CA4" s="26" t="str">
        <f t="shared" si="7"/>
        <v/>
      </c>
      <c r="CB4" s="21"/>
      <c r="CC4" s="21"/>
      <c r="CD4" s="70"/>
      <c r="CE4" s="31" t="str">
        <f>HLOOKUP(Introduction!$G$4,nametranslations,103,FALSE)</f>
        <v>Aucun point d'eau</v>
      </c>
      <c r="CF4" s="7">
        <f>IF(COUNTA(CF13)=0,"",CF13)</f>
        <v>40.134974196109567</v>
      </c>
      <c r="CG4" s="7">
        <f t="shared" ref="CG4:CK4" si="8">IF(COUNTA(CG13)=0,"",CG13)</f>
        <v>42.143906020558006</v>
      </c>
      <c r="CH4" s="7">
        <f t="shared" si="8"/>
        <v>66.790148177813379</v>
      </c>
      <c r="CI4" s="7">
        <f t="shared" si="8"/>
        <v>13.408723747980616</v>
      </c>
      <c r="CJ4" s="7">
        <f t="shared" si="8"/>
        <v>41.516366065464261</v>
      </c>
      <c r="CK4" s="26" t="str">
        <f t="shared" si="8"/>
        <v/>
      </c>
      <c r="CL4" s="21"/>
      <c r="CM4" s="21"/>
      <c r="CN4" s="70"/>
      <c r="CO4" s="31" t="str">
        <f>HLOOKUP(Introduction!$G$4,nametranslations,103,FALSE)</f>
        <v>Aucun point d'eau</v>
      </c>
      <c r="CP4" s="7" t="str">
        <f>IF(COUNTA(CP13)=0,"",CP13)</f>
        <v/>
      </c>
      <c r="CQ4" s="7" t="str">
        <f t="shared" ref="CQ4:CU4" si="9">IF(COUNTA(CQ13)=0,"",CQ13)</f>
        <v/>
      </c>
      <c r="CR4" s="7" t="str">
        <f t="shared" si="9"/>
        <v/>
      </c>
      <c r="CS4" s="7" t="str">
        <f t="shared" si="9"/>
        <v/>
      </c>
      <c r="CT4" s="7" t="str">
        <f t="shared" si="9"/>
        <v/>
      </c>
      <c r="CU4" s="26" t="str">
        <f t="shared" si="9"/>
        <v/>
      </c>
      <c r="CV4" s="21"/>
      <c r="CW4" s="21"/>
      <c r="CX4" s="70"/>
      <c r="CY4" s="31" t="str">
        <f>HLOOKUP(Introduction!$G$4,nametranslations,103,FALSE)</f>
        <v>Aucun point d'eau</v>
      </c>
      <c r="CZ4" s="7" t="str">
        <f>IF(COUNTA(CZ13)=0,"",CZ13)</f>
        <v/>
      </c>
      <c r="DA4" s="7" t="str">
        <f t="shared" ref="DA4:DE4" si="10">IF(COUNTA(DA13)=0,"",DA13)</f>
        <v/>
      </c>
      <c r="DB4" s="7" t="str">
        <f t="shared" si="10"/>
        <v/>
      </c>
      <c r="DC4" s="7" t="str">
        <f t="shared" si="10"/>
        <v/>
      </c>
      <c r="DD4" s="7" t="str">
        <f t="shared" si="10"/>
        <v/>
      </c>
      <c r="DE4" s="26" t="str">
        <f t="shared" si="10"/>
        <v/>
      </c>
      <c r="DF4" s="21"/>
      <c r="DG4" s="21"/>
      <c r="DH4" s="70"/>
      <c r="DI4" s="31" t="str">
        <f>HLOOKUP(Introduction!$G$4,nametranslations,103,FALSE)</f>
        <v>Aucun point d'eau</v>
      </c>
      <c r="DJ4" s="7">
        <f>IF(COUNTA(DJ13)=0,"",DJ13)</f>
        <v>41.96012670020496</v>
      </c>
      <c r="DK4" s="7">
        <f t="shared" ref="DK4:DO4" si="11">IF(COUNTA(DK13)=0,"",DK13)</f>
        <v>40.379499911331799</v>
      </c>
      <c r="DL4" s="7">
        <f t="shared" si="11"/>
        <v>53.259415025807677</v>
      </c>
      <c r="DM4" s="7">
        <f t="shared" si="11"/>
        <v>14.6875</v>
      </c>
      <c r="DN4" s="7">
        <f t="shared" si="11"/>
        <v>43.602544488284082</v>
      </c>
      <c r="DO4" s="26">
        <f t="shared" si="11"/>
        <v>40.992767915844837</v>
      </c>
      <c r="DP4" s="21"/>
      <c r="DQ4" s="21"/>
      <c r="DR4" s="70"/>
      <c r="DS4" s="31" t="str">
        <f>HLOOKUP(Introduction!$G$4,nametranslations,103,FALSE)</f>
        <v>Aucun point d'eau</v>
      </c>
      <c r="DT4" s="7">
        <f>IF(COUNTA(DT13)=0,"",DT13)</f>
        <v>35.155496624879447</v>
      </c>
      <c r="DU4" s="7">
        <f t="shared" ref="DU4:DY4" si="12">IF(COUNTA(DU13)=0,"",DU13)</f>
        <v>8.6872275149362252</v>
      </c>
      <c r="DV4" s="7">
        <f t="shared" si="12"/>
        <v>50.918357534378302</v>
      </c>
      <c r="DW4" s="7">
        <f t="shared" si="12"/>
        <v>11.306532663316588</v>
      </c>
      <c r="DX4" s="7">
        <f t="shared" si="12"/>
        <v>42.690476190476197</v>
      </c>
      <c r="DY4" s="26">
        <f t="shared" si="12"/>
        <v>11.38923654568211</v>
      </c>
      <c r="DZ4" s="21"/>
      <c r="EA4" s="21"/>
      <c r="EB4" s="70"/>
      <c r="EC4" s="31" t="str">
        <f>HLOOKUP(Introduction!$G$4,nametranslations,103,FALSE)</f>
        <v>Aucun point d'eau</v>
      </c>
      <c r="ED4" s="7" t="str">
        <f>IF(COUNTA(ED13)=0,"",ED13)</f>
        <v/>
      </c>
      <c r="EE4" s="7" t="str">
        <f t="shared" ref="EE4:EI4" si="13">IF(COUNTA(EE13)=0,"",EE13)</f>
        <v/>
      </c>
      <c r="EF4" s="7" t="str">
        <f t="shared" si="13"/>
        <v/>
      </c>
      <c r="EG4" s="7" t="str">
        <f t="shared" si="13"/>
        <v/>
      </c>
      <c r="EH4" s="7" t="str">
        <f t="shared" si="13"/>
        <v/>
      </c>
      <c r="EI4" s="26" t="str">
        <f t="shared" si="13"/>
        <v/>
      </c>
      <c r="EJ4" s="21"/>
      <c r="EK4" s="21"/>
      <c r="EL4" s="77"/>
      <c r="EV4" s="77"/>
      <c r="FF4" s="77"/>
      <c r="FP4" s="77"/>
      <c r="FZ4" s="77"/>
      <c r="GJ4" s="77"/>
      <c r="GT4" s="77"/>
      <c r="HD4" s="77"/>
      <c r="HN4" s="77"/>
      <c r="HX4" s="77"/>
      <c r="IH4" s="77"/>
      <c r="IR4" s="77"/>
    </row>
    <row r="5" spans="1:252" s="2" customFormat="1" x14ac:dyDescent="0.3">
      <c r="A5" s="667" t="str">
        <f ca="1">IF(ISBLANK('Data Summary'!A7),"",'Data Summary'!A7)</f>
        <v>TCD_2011_UIS</v>
      </c>
      <c r="B5" s="70"/>
      <c r="C5" s="31"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12" t="str">
        <f>HLOOKUP(Introduction!$G$4,nametranslations,104,FALSE)</f>
        <v>Non amélioré</v>
      </c>
      <c r="N5" s="7"/>
      <c r="O5" s="7" t="str">
        <f>IF((COUNTA(O14:O25)=0)+(COUNTA(O13)=0),"",100-O13-SUMPRODUCT(M14:M25,O14:O25))</f>
        <v/>
      </c>
      <c r="P5" s="7" t="str">
        <f>IF((COUNTA(P14:P25)=0)+(COUNTA(P13)=0),"",100-P13-SUMPRODUCT(M14:M25,P14:P25))</f>
        <v/>
      </c>
      <c r="Q5" s="7"/>
      <c r="R5" s="7"/>
      <c r="S5" s="26"/>
      <c r="T5" s="21"/>
      <c r="U5" s="21"/>
      <c r="V5" s="70"/>
      <c r="W5" s="31" t="str">
        <f>HLOOKUP(Introduction!$G$4,nametranslations,104,FALSE)</f>
        <v>Non amélioré</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6"/>
      <c r="AD5" s="21"/>
      <c r="AE5" s="21"/>
      <c r="AF5" s="70"/>
      <c r="AG5" s="31" t="str">
        <f>HLOOKUP(Introduction!$G$4,nametranslations,104,FALSE)</f>
        <v>Non amélioré</v>
      </c>
      <c r="AH5" s="7" t="str">
        <f>IF((COUNTA(AH14:AH25)=0)+(COUNTA(AH13)=0),"",100-AH13-SUMPRODUCT(AG14:AG25,AH14:AH25))</f>
        <v/>
      </c>
      <c r="AI5" s="7" t="str">
        <f>IF((COUNTA(AI14:AI25)=0)+(COUNTA(AI13)=0),"",100-AI13-SUMPRODUCT(AG14:AG25,AI14:AI25))</f>
        <v/>
      </c>
      <c r="AJ5" s="7" t="str">
        <f>IF((COUNTA(AJ14:AJ25)=0)+(COUNTA(AJ13)=0),"",100-AJ13-SUMPRODUCT(AG14:AG25,AJ14:AJ25))</f>
        <v/>
      </c>
      <c r="AK5" s="7">
        <f>IF((COUNTA(AK14:AK25)=0)+(COUNTA(AK13)=0),"",100-AK13-SUMPRODUCT(AG14:AG25,AK14:AK25))</f>
        <v>4.1363636363636331</v>
      </c>
      <c r="AL5" s="7">
        <f>IF((COUNTA(AL14:AL25)=0)+(COUNTA(AL13)=0),"",100-AL13-SUMPRODUCT(AG14:AG25,AL14:AL25))</f>
        <v>3.5992805755395629</v>
      </c>
      <c r="AM5" s="26">
        <f>IF((COUNTA(AM14:AM25)=0)+(COUNTA(AM13)=0),"",100-AM13-SUMPRODUCT(AG14:AG25,AM14:AM25))</f>
        <v>8.9269612263300289</v>
      </c>
      <c r="AN5" s="21"/>
      <c r="AO5" s="21"/>
      <c r="AP5" s="70"/>
      <c r="AQ5" s="82" t="str">
        <f>HLOOKUP(Introduction!$G$4,nametranslations,104,FALSE)</f>
        <v>Non amélioré</v>
      </c>
      <c r="AR5" s="7">
        <f>SUMPRODUCT(AU5:AW5,AU31:AW31)/SUM(AU31:AW31)</f>
        <v>1.0192751655067043</v>
      </c>
      <c r="AS5" s="7" t="str">
        <f>IF((COUNTA(AS14:AS25)=0)+(COUNTA(AS13)=0),"",100-AS13-SUMPRODUCT(AQ14:AQ25,AS14:AS25))</f>
        <v/>
      </c>
      <c r="AT5" s="7" t="str">
        <f>IF((COUNTA(AT14:AT25)=0)+(COUNTA(AT13)=0),"",100-AT13-SUMPRODUCT(AQ14:AQ25,AT14:AT25))</f>
        <v/>
      </c>
      <c r="AU5" s="7">
        <f>IF((COUNTA(AU14:AU25)=0)+(COUNTA(AU13)=0),"",100-AU13-SUMPRODUCT(AQ14:AQ25,AU14:AU25))</f>
        <v>0.62240663900415427</v>
      </c>
      <c r="AV5" s="7">
        <f>IF((COUNTA(AV14:AV25)=0)+(COUNTA(AV13)=0),"",100-AV13-SUMPRODUCT(AQ14:AQ25,AV14:AV25))</f>
        <v>0.88450307119121874</v>
      </c>
      <c r="AW5" s="26">
        <f>IF((COUNTA(AW14:AW25)=0)+(COUNTA(AW13)=0),"",100-AW13-SUMPRODUCT(AQ14:AQ25,AW14:AW25))</f>
        <v>1.9099999999999966</v>
      </c>
      <c r="AX5" s="81"/>
      <c r="AY5" s="81"/>
      <c r="AZ5" s="70"/>
      <c r="BA5" s="31" t="str">
        <f>HLOOKUP(Introduction!$G$4,nametranslations,104,FALSE)</f>
        <v>Non amélioré</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6"/>
      <c r="BH5" s="21"/>
      <c r="BI5" s="21"/>
      <c r="BJ5" s="70"/>
      <c r="BK5" s="31" t="str">
        <f>HLOOKUP(Introduction!$G$4,nametranslations,104,FALSE)</f>
        <v>Non amélioré</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6"/>
      <c r="BR5" s="21"/>
      <c r="BS5" s="21"/>
      <c r="BT5" s="70"/>
      <c r="BU5" s="31" t="str">
        <f>HLOOKUP(Introduction!$G$4,nametranslations,104,FALSE)</f>
        <v>Non amélioré</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6"/>
      <c r="CB5" s="21"/>
      <c r="CC5" s="21"/>
      <c r="CD5" s="70"/>
      <c r="CE5" s="31" t="str">
        <f>HLOOKUP(Introduction!$G$4,nametranslations,104,FALSE)</f>
        <v>Non amélioré</v>
      </c>
      <c r="CF5" s="7">
        <f>IF((COUNTA(CF14:CF25)=0)+(COUNTA(CF13)=0),"",100-CF13-SUMPRODUCT(CE14:CE25,CF14:CF25))</f>
        <v>16.069868995633193</v>
      </c>
      <c r="CG5" s="7">
        <f>IF((COUNTA(CG14:CG25)=0)+(COUNTA(CG13)=0),"",100-CG13-SUMPRODUCT(CE14:CE25,CG14:CG25))</f>
        <v>4.5154185022026354</v>
      </c>
      <c r="CH5" s="7">
        <f>IF((COUNTA(CH14:CH25)=0)+(COUNTA(CH13)=0),"",100-CH13-SUMPRODUCT(CE14:CE25,CH14:CH25))</f>
        <v>7.0784941930316307</v>
      </c>
      <c r="CI5" s="7">
        <f>IF((COUNTA(CI14:CI25)=0)+(COUNTA(CI13)=0),"",100-CI13-SUMPRODUCT(CE14:CE25,CI14:CI25))</f>
        <v>3.5541195476575069</v>
      </c>
      <c r="CJ5" s="7">
        <f>IF((COUNTA(CJ14:CJ25)=0)+(COUNTA(CJ13)=0),"",100-CJ13-SUMPRODUCT(CE14:CE25,CJ14:CJ25))</f>
        <v>16.71676686706747</v>
      </c>
      <c r="CK5" s="26"/>
      <c r="CL5" s="21"/>
      <c r="CM5" s="21"/>
      <c r="CN5" s="70"/>
      <c r="CO5" s="31" t="str">
        <f>HLOOKUP(Introduction!$G$4,nametranslations,104,FALSE)</f>
        <v>Non amélioré</v>
      </c>
      <c r="CP5" s="7" t="str">
        <f>IF((COUNTA(CP14:CP25)=0)+(COUNTA(CP13)=0),"",100-CP13-SUMPRODUCT(CO14:CO25,CP14:CP25))</f>
        <v/>
      </c>
      <c r="CQ5" s="7" t="str">
        <f>IF((COUNTA(CQ14:CQ25)=0)+(COUNTA(CQ13)=0),"",100-CQ13-SUMPRODUCT(CO14:CO25,CQ14:CQ25))</f>
        <v/>
      </c>
      <c r="CR5" s="7" t="str">
        <f>IF((COUNTA(CR14:CR25)=0)+(COUNTA(CR13)=0),"",100-CR13-SUMPRODUCT(CO14:CO25,CR14:CR25))</f>
        <v/>
      </c>
      <c r="CS5" s="7" t="str">
        <f>IF((COUNTA(CS14:CS25)=0)+(COUNTA(CS13)=0),"",100-CS13-SUMPRODUCT(CO14:CO25,CS14:CS25))</f>
        <v/>
      </c>
      <c r="CT5" s="7" t="str">
        <f>IF((COUNTA(CT14:CT25)=0)+(COUNTA(CT13)=0),"",100-CT13-SUMPRODUCT(CO14:CO25,CT14:CT25))</f>
        <v/>
      </c>
      <c r="CU5" s="26"/>
      <c r="CV5" s="21"/>
      <c r="CW5" s="21"/>
      <c r="CX5" s="70"/>
      <c r="CY5" s="31" t="str">
        <f>HLOOKUP(Introduction!$G$4,nametranslations,104,FALSE)</f>
        <v>Non amélioré</v>
      </c>
      <c r="CZ5" s="7" t="str">
        <f>IF((COUNTA(CZ14:CZ25)=0)+(COUNTA(CZ13)=0),"",100-CZ13-SUMPRODUCT(CY14:CY25,CZ14:CZ25))</f>
        <v/>
      </c>
      <c r="DA5" s="7" t="str">
        <f>IF((COUNTA(DA14:DA25)=0)+(COUNTA(DA13)=0),"",100-DA13-SUMPRODUCT(CY14:CY25,DA14:DA25))</f>
        <v/>
      </c>
      <c r="DB5" s="7" t="str">
        <f>IF((COUNTA(DB14:DB25)=0)+(COUNTA(DB13)=0),"",100-DB13-SUMPRODUCT(CY14:CY25,DB14:DB25))</f>
        <v/>
      </c>
      <c r="DC5" s="7" t="str">
        <f>IF((COUNTA(DC14:DC25)=0)+(COUNTA(DC13)=0),"",100-DC13-SUMPRODUCT(CY14:CY25,DC14:DC25))</f>
        <v/>
      </c>
      <c r="DD5" s="7" t="str">
        <f>IF((COUNTA(DD14:DD25)=0)+(COUNTA(DD13)=0),"",100-DD13-SUMPRODUCT(CY14:CY25,DD14:DD25))</f>
        <v/>
      </c>
      <c r="DE5" s="26"/>
      <c r="DF5" s="21"/>
      <c r="DG5" s="21"/>
      <c r="DH5" s="70"/>
      <c r="DI5" s="31" t="str">
        <f>HLOOKUP(Introduction!$G$4,nametranslations,104,FALSE)</f>
        <v>Non amélioré</v>
      </c>
      <c r="DJ5" s="7">
        <f>IF((COUNTA(DJ14:DJ25)=0)+(COUNTA(DJ13)=0),"",100-DJ13-SUMPRODUCT(DI14:DI25,DJ14:DJ25))</f>
        <v>15.685941145725053</v>
      </c>
      <c r="DK5" s="7">
        <f>IF((COUNTA(DK14:DK25)=0)+(COUNTA(DK13)=0),"",100-DK13-SUMPRODUCT(DI14:DI25,DK14:DK25))</f>
        <v>5.1072885263344503</v>
      </c>
      <c r="DL5" s="7">
        <f>IF((COUNTA(DL14:DL25)=0)+(COUNTA(DL13)=0),"",100-DL13-SUMPRODUCT(DI14:DI25,DL14:DL25))</f>
        <v>18.227872299751496</v>
      </c>
      <c r="DM5" s="7">
        <f>IF((COUNTA(DM14:DM25)=0)+(COUNTA(DM13)=0),"",100-DM13-SUMPRODUCT(DI14:DI25,DM14:DM25))</f>
        <v>2.65625</v>
      </c>
      <c r="DN5" s="7">
        <f>IF((COUNTA(DN14:DN25)=0)+(COUNTA(DN13)=0),"",100-DN13-SUMPRODUCT(DI14:DI25,DN14:DN25))</f>
        <v>16.120460584588137</v>
      </c>
      <c r="DO5" s="26"/>
      <c r="DP5" s="21"/>
      <c r="DQ5" s="21"/>
      <c r="DR5" s="70"/>
      <c r="DS5" s="31" t="str">
        <f>HLOOKUP(Introduction!$G$4,nametranslations,104,FALSE)</f>
        <v>Non amélioré</v>
      </c>
      <c r="DT5" s="7">
        <f>IF((COUNTA(DT14:DT25)=0)+(COUNTA(DT13)=0),"",100-DT13-SUMPRODUCT(DS14:DS25,DT14:DT25))</f>
        <v>10.517116682738681</v>
      </c>
      <c r="DU5" s="7">
        <f>IF((COUNTA(DU14:DU25)=0)+(COUNTA(DU13)=0),"",100-DU13-SUMPRODUCT(DS14:DS25,DU14:DU25))</f>
        <v>4.4727918617794273</v>
      </c>
      <c r="DV5" s="7">
        <f>IF((COUNTA(DV14:DV25)=0)+(COUNTA(DV13)=0),"",100-DV13-SUMPRODUCT(DS14:DS25,DV14:DV25))</f>
        <v>14.11674199442254</v>
      </c>
      <c r="DW5" s="7">
        <f>IF((COUNTA(DW14:DW25)=0)+(COUNTA(DW13)=0),"",100-DW13-SUMPRODUCT(DS14:DS25,DW14:DW25))</f>
        <v>3.0150753768844254</v>
      </c>
      <c r="DX5" s="7">
        <f>IF((COUNTA(DX14:DX25)=0)+(COUNTA(DX13)=0),"",100-DX13-SUMPRODUCT(DS14:DS25,DX14:DX25))</f>
        <v>13.079365079365076</v>
      </c>
      <c r="DY5" s="26">
        <f>IF((COUNTA(DY14:DY25)=0)+(COUNTA(DY13)=0),"",100-DY13-SUMPRODUCT(DS14:DS25,DY14:DY25))</f>
        <v>2.2841051314142646</v>
      </c>
      <c r="DZ5" s="21"/>
      <c r="EA5" s="21"/>
      <c r="EB5" s="70"/>
      <c r="EC5" s="31" t="str">
        <f>HLOOKUP(Introduction!$G$4,nametranslations,104,FALSE)</f>
        <v>Non amélioré</v>
      </c>
      <c r="ED5" s="7" t="str">
        <f>IF((COUNTA(ED14:ED25)=0)+(COUNTA(ED13)=0),"",100-ED13-SUMPRODUCT(EC14:EC25,ED14:ED25))</f>
        <v/>
      </c>
      <c r="EE5" s="7" t="str">
        <f>IF((COUNTA(EE14:EE25)=0)+(COUNTA(EE13)=0),"",100-EE13-SUMPRODUCT(EC14:EC25,EE14:EE25))</f>
        <v/>
      </c>
      <c r="EF5" s="7" t="str">
        <f>IF((COUNTA(EF14:EF25)=0)+(COUNTA(EF13)=0),"",100-EF13-SUMPRODUCT(EC14:EC25,EF14:EF25))</f>
        <v/>
      </c>
      <c r="EG5" s="7" t="str">
        <f>IF((COUNTA(EG14:EG25)=0)+(COUNTA(EG13)=0),"",100-EG13-SUMPRODUCT(EC14:EC25,EG14:EG25))</f>
        <v/>
      </c>
      <c r="EH5" s="7" t="str">
        <f>IF((COUNTA(EH14:EH25)=0)+(COUNTA(EH13)=0),"",100-EH13-SUMPRODUCT(EC14:EC25,EH14:EH25))</f>
        <v/>
      </c>
      <c r="EI5" s="26"/>
      <c r="EJ5" s="21"/>
      <c r="EK5" s="21"/>
      <c r="EL5" s="77"/>
      <c r="EV5" s="77"/>
      <c r="FF5" s="77"/>
      <c r="FP5" s="77"/>
      <c r="FZ5" s="77"/>
      <c r="GJ5" s="77"/>
      <c r="GT5" s="77"/>
      <c r="HD5" s="77"/>
      <c r="HN5" s="77"/>
      <c r="HX5" s="77"/>
      <c r="IH5" s="77"/>
      <c r="IR5" s="77"/>
    </row>
    <row r="6" spans="1:252" s="2" customFormat="1" x14ac:dyDescent="0.3">
      <c r="A6" s="667" t="str">
        <f ca="1">IF(ISBLANK('Data Summary'!A8),"",'Data Summary'!A8)</f>
        <v>TCD_2013_UIS</v>
      </c>
      <c r="B6" s="70"/>
      <c r="C6" s="31" t="str">
        <f>HLOOKUP(Introduction!$G$4,nametranslations,75,FALSE)</f>
        <v>Ameliorée</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70"/>
      <c r="M6" s="12" t="str">
        <f>HLOOKUP(Introduction!$G$4,nametranslations,75,FALSE)</f>
        <v>Ameliorée</v>
      </c>
      <c r="N6" s="7">
        <f>IF(COUNTA(N14:N25)=0,"",SUMPRODUCT(N14:N25,M14:M25))</f>
        <v>13.732950500748908</v>
      </c>
      <c r="O6" s="7" t="str">
        <f>IF(COUNTA(O14:O25)=0,"",SUMPRODUCT(O14:O25,M14:M25))</f>
        <v/>
      </c>
      <c r="P6" s="7" t="str">
        <f>IF(COUNTA(P14:P25)=0,"",SUMPRODUCT(P14:P25,M14:M25))</f>
        <v/>
      </c>
      <c r="Q6" s="7" t="str">
        <f>IF(COUNTA(Q14:Q25)=0,"",SUMPRODUCT(Q14:Q25,M14:M25))</f>
        <v/>
      </c>
      <c r="R6" s="7">
        <f>IF(COUNTA(R14:R25)=0,"",SUMPRODUCT(R14:R25,M14:M25))</f>
        <v>14.3</v>
      </c>
      <c r="S6" s="26">
        <f>IF(COUNTA(S14:S25)=0,"",SUMPRODUCT(S14:S25,M14:M25))</f>
        <v>13.1</v>
      </c>
      <c r="T6" s="21"/>
      <c r="U6" s="21"/>
      <c r="V6" s="70"/>
      <c r="W6" s="31" t="str">
        <f>HLOOKUP(Introduction!$G$4,nametranslations,75,FALSE)</f>
        <v>Ameliorée</v>
      </c>
      <c r="X6" s="7" t="str">
        <f>IF(COUNTA(X14:X25)=0,"",SUMPRODUCT(X14:X25,W14:W25))</f>
        <v/>
      </c>
      <c r="Y6" s="7" t="str">
        <f>IF(COUNTA(Y14:Y25)=0,"",SUMPRODUCT(Y14:Y25,W14:W25))</f>
        <v/>
      </c>
      <c r="Z6" s="7" t="str">
        <f>IF(COUNTA(Z14:Z25)=0,"",SUMPRODUCT(Z14:Z25,W14:W25))</f>
        <v/>
      </c>
      <c r="AA6" s="7" t="str">
        <f>IF(COUNTA(AA14:AA25)=0,"",SUMPRODUCT(AA14:AA25,W14:W25))</f>
        <v/>
      </c>
      <c r="AB6" s="7">
        <f>IF(COUNTA(AB14:AB25)=0,"",SUMPRODUCT(AB14:AB25,W14:W25))</f>
        <v>11.7</v>
      </c>
      <c r="AC6" s="26" t="str">
        <f>IF(COUNTA(AC14:AC25)=0,"",SUMPRODUCT(AC14:AC25,W14:W25))</f>
        <v/>
      </c>
      <c r="AD6" s="21"/>
      <c r="AE6" s="21"/>
      <c r="AF6" s="70"/>
      <c r="AG6" s="31" t="str">
        <f>HLOOKUP(Introduction!$G$4,nametranslations,75,FALSE)</f>
        <v>Ameliorée</v>
      </c>
      <c r="AH6" s="7">
        <f>IF(COUNTA(AH14:AH25)=0,"",SUMPRODUCT(AH14:AH25,AG14:AG25))</f>
        <v>26.6509340652111</v>
      </c>
      <c r="AI6" s="7" t="str">
        <f>IF(COUNTA(AI14:AI25)=0,"",SUMPRODUCT(AI14:AI25,AG14:AG25))</f>
        <v/>
      </c>
      <c r="AJ6" s="7" t="str">
        <f>IF(COUNTA(AJ14:AJ25)=0,"",SUMPRODUCT(AJ14:AJ25,AG14:AG25))</f>
        <v/>
      </c>
      <c r="AK6" s="7">
        <f>IF(COUNTA(AK14:AK25)=0,"",SUMPRODUCT(AK14:AK25,AG14:AG25))</f>
        <v>63.863636363636367</v>
      </c>
      <c r="AL6" s="7">
        <f>IF(COUNTA(AL14:AL25)=0,"",SUMPRODUCT(AL14:AL25,AG14:AG25))</f>
        <v>22.3</v>
      </c>
      <c r="AM6" s="26">
        <f>IF(COUNTA(AM14:AM25)=0,"",SUMPRODUCT(AM14:AM25,AG14:AG25))</f>
        <v>48.151487826871062</v>
      </c>
      <c r="AN6" s="21"/>
      <c r="AO6" s="21"/>
      <c r="AP6" s="70"/>
      <c r="AQ6" s="82" t="str">
        <f>HLOOKUP(Introduction!$G$4,nametranslations,75,FALSE)</f>
        <v>Ameliorée</v>
      </c>
      <c r="AR6" s="7">
        <f>SUMPRODUCT(AU6:AW6,AU31:AW31)/SUM(AU31:AW31)</f>
        <v>30.749974537429985</v>
      </c>
      <c r="AS6" s="7" t="str">
        <f>IF(COUNTA(AS14:AS25)=0,"",SUMPRODUCT(AS14:AS25,AQ14:AQ25))</f>
        <v/>
      </c>
      <c r="AT6" s="7" t="str">
        <f>IF(COUNTA(AT14:AT25)=0,"",SUMPRODUCT(AT14:AT25,AQ14:AQ25))</f>
        <v/>
      </c>
      <c r="AU6" s="7">
        <f>IF(COUNTA(AU14:AU25)=0,"",SUMPRODUCT(AU14:AU25,AQ14:AQ25))</f>
        <v>54.564315352697093</v>
      </c>
      <c r="AV6" s="7">
        <f>IF(COUNTA(AV14:AV25)=0,"",SUMPRODUCT(AV14:AV25,AQ14:AQ25))</f>
        <v>26.756217903534392</v>
      </c>
      <c r="AW6" s="26">
        <f>IF(COUNTA(AW14:AW25)=0,"",SUMPRODUCT(AW14:AW25,AQ14:AQ25))</f>
        <v>51.82</v>
      </c>
      <c r="AX6" s="81"/>
      <c r="AY6" s="81"/>
      <c r="AZ6" s="70"/>
      <c r="BA6" s="31" t="str">
        <f>HLOOKUP(Introduction!$G$4,nametranslations,75,FALSE)</f>
        <v>Ameliorée</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1"/>
      <c r="BI6" s="21"/>
      <c r="BJ6" s="70"/>
      <c r="BK6" s="31" t="str">
        <f>HLOOKUP(Introduction!$G$4,nametranslations,75,FALSE)</f>
        <v>Ameliorée</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6" t="str">
        <f>IF(COUNTA(BQ14:BQ25)=0,"",SUMPRODUCT(BQ14:BQ25,BK14:BK25))</f>
        <v/>
      </c>
      <c r="BR6" s="21"/>
      <c r="BS6" s="21"/>
      <c r="BT6" s="70"/>
      <c r="BU6" s="31" t="str">
        <f>HLOOKUP(Introduction!$G$4,nametranslations,75,FALSE)</f>
        <v>Ameliorée</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6" t="str">
        <f>IF(COUNTA(CA14:CA25)=0,"",SUMPRODUCT(CA14:CA25,BU14:BU25))</f>
        <v/>
      </c>
      <c r="CB6" s="21"/>
      <c r="CC6" s="21"/>
      <c r="CD6" s="70"/>
      <c r="CE6" s="31" t="str">
        <f>HLOOKUP(Introduction!$G$4,nametranslations,75,FALSE)</f>
        <v>Ameliorée</v>
      </c>
      <c r="CF6" s="7">
        <f>IF(COUNTA(CF14:CF25)=0,"",SUMPRODUCT(CF14:CF25,CE14:CE25))</f>
        <v>43.795156808257239</v>
      </c>
      <c r="CG6" s="7">
        <f>IF(COUNTA(CG14:CG25)=0,"",SUMPRODUCT(CG14:CG25,CE14:CE25))</f>
        <v>53.340675477239358</v>
      </c>
      <c r="CH6" s="7">
        <f>IF(COUNTA(CH14:CH25)=0,"",SUMPRODUCT(CH14:CH25,CE14:CE25))</f>
        <v>26.131357629154991</v>
      </c>
      <c r="CI6" s="7">
        <f>IF(COUNTA(CI14:CI25)=0,"",SUMPRODUCT(CI14:CI25,CE14:CE25))</f>
        <v>83.037156704361877</v>
      </c>
      <c r="CJ6" s="7">
        <f>IF(COUNTA(CJ14:CJ25)=0,"",SUMPRODUCT(CJ14:CJ25,CE14:CE25))</f>
        <v>41.766867067468269</v>
      </c>
      <c r="CK6" s="26" t="str">
        <f>IF(COUNTA(CK14:CK25)=0,"",SUMPRODUCT(CK14:CK25,CE14:CE25))</f>
        <v/>
      </c>
      <c r="CL6" s="21"/>
      <c r="CM6" s="21"/>
      <c r="CN6" s="70"/>
      <c r="CO6" s="31" t="str">
        <f>HLOOKUP(Introduction!$G$4,nametranslations,75,FALSE)</f>
        <v>Ameliorée</v>
      </c>
      <c r="CP6" s="7" t="str">
        <f>IF(COUNTA(CP14:CP25)=0,"",SUMPRODUCT(CP14:CP25,CO14:CO25))</f>
        <v/>
      </c>
      <c r="CQ6" s="7" t="str">
        <f>IF(COUNTA(CQ14:CQ25)=0,"",SUMPRODUCT(CQ14:CQ25,CO14:CO25))</f>
        <v/>
      </c>
      <c r="CR6" s="7" t="str">
        <f>IF(COUNTA(CR14:CR25)=0,"",SUMPRODUCT(CR14:CR25,CO14:CO25))</f>
        <v/>
      </c>
      <c r="CS6" s="7" t="str">
        <f>IF(COUNTA(CS14:CS25)=0,"",SUMPRODUCT(CS14:CS25,CO14:CO25))</f>
        <v/>
      </c>
      <c r="CT6" s="7" t="str">
        <f>IF(COUNTA(CT14:CT25)=0,"",SUMPRODUCT(CT14:CT25,CO14:CO25))</f>
        <v/>
      </c>
      <c r="CU6" s="26" t="str">
        <f>IF(COUNTA(CU14:CU25)=0,"",SUMPRODUCT(CU14:CU25,CO14:CO25))</f>
        <v/>
      </c>
      <c r="CV6" s="21"/>
      <c r="CW6" s="21"/>
      <c r="CX6" s="70"/>
      <c r="CY6" s="31" t="str">
        <f>HLOOKUP(Introduction!$G$4,nametranslations,75,FALSE)</f>
        <v>Ameliorée</v>
      </c>
      <c r="CZ6" s="7" t="str">
        <f>IF(COUNTA(CZ14:CZ25)=0,"",SUMPRODUCT(CZ14:CZ25,CY14:CY25))</f>
        <v/>
      </c>
      <c r="DA6" s="7" t="str">
        <f>IF(COUNTA(DA14:DA25)=0,"",SUMPRODUCT(DA14:DA25,CY14:CY25))</f>
        <v/>
      </c>
      <c r="DB6" s="7" t="str">
        <f>IF(COUNTA(DB14:DB25)=0,"",SUMPRODUCT(DB14:DB25,CY14:CY25))</f>
        <v/>
      </c>
      <c r="DC6" s="7" t="str">
        <f>IF(COUNTA(DC14:DC25)=0,"",SUMPRODUCT(DC14:DC25,CY14:CY25))</f>
        <v/>
      </c>
      <c r="DD6" s="7" t="str">
        <f>IF(COUNTA(DD14:DD25)=0,"",SUMPRODUCT(DD14:DD25,CY14:CY25))</f>
        <v/>
      </c>
      <c r="DE6" s="26" t="str">
        <f>IF(COUNTA(DE14:DE25)=0,"",SUMPRODUCT(DE14:DE25,CY14:CY25))</f>
        <v/>
      </c>
      <c r="DF6" s="21"/>
      <c r="DG6" s="21"/>
      <c r="DH6" s="70"/>
      <c r="DI6" s="31" t="str">
        <f>HLOOKUP(Introduction!$G$4,nametranslations,75,FALSE)</f>
        <v>Ameliorée</v>
      </c>
      <c r="DJ6" s="7">
        <f>IF(COUNTA(DJ14:DJ25)=0,"",SUMPRODUCT(DJ14:DJ25,DI14:DI25))</f>
        <v>42.353932154069987</v>
      </c>
      <c r="DK6" s="7">
        <f>IF(COUNTA(DK14:DK25)=0,"",SUMPRODUCT(DK14:DK25,DI14:DI25))</f>
        <v>54.513211562333751</v>
      </c>
      <c r="DL6" s="7">
        <f>IF(COUNTA(DL14:DL25)=0,"",SUMPRODUCT(DL14:DL25,DI14:DI25))</f>
        <v>28.512712674440827</v>
      </c>
      <c r="DM6" s="7">
        <f>IF(COUNTA(DM14:DM25)=0,"",SUMPRODUCT(DM14:DM25,DI14:DI25))</f>
        <v>82.65625</v>
      </c>
      <c r="DN6" s="7">
        <f>IF(COUNTA(DN14:DN25)=0,"",SUMPRODUCT(DN14:DN25,DI14:DI25))</f>
        <v>40.276994927127781</v>
      </c>
      <c r="DO6" s="26" t="str">
        <f>IF(COUNTA(DO14:DO25)=0,"",SUMPRODUCT(DO14:DO25,DI14:DI25))</f>
        <v/>
      </c>
      <c r="DP6" s="21"/>
      <c r="DQ6" s="21"/>
      <c r="DR6" s="70"/>
      <c r="DS6" s="31" t="str">
        <f>HLOOKUP(Introduction!$G$4,nametranslations,75,FALSE)</f>
        <v>Ameliorée</v>
      </c>
      <c r="DT6" s="7">
        <f>IF(COUNTA(DT14:DT25)=0,"",SUMPRODUCT(DT14:DT25,DS14:DS25))</f>
        <v>54.327386692381872</v>
      </c>
      <c r="DU6" s="7">
        <f>IF(COUNTA(DU14:DU25)=0,"",SUMPRODUCT(DU14:DU25,DS14:DS25))</f>
        <v>86.839980623284347</v>
      </c>
      <c r="DV6" s="7">
        <f>IF(COUNTA(DV14:DV25)=0,"",SUMPRODUCT(DV14:DV25,DS14:DS25))</f>
        <v>34.964900471199158</v>
      </c>
      <c r="DW6" s="7">
        <f>IF(COUNTA(DW14:DW25)=0,"",SUMPRODUCT(DW14:DW25,DS14:DS25))</f>
        <v>85.678391959798986</v>
      </c>
      <c r="DX6" s="7">
        <f>IF(COUNTA(DX14:DX25)=0,"",SUMPRODUCT(DX14:DX25,DS14:DS25))</f>
        <v>44.230158730158728</v>
      </c>
      <c r="DY6" s="26">
        <f>IF(COUNTA(DY14:DY25)=0,"",SUMPRODUCT(DY14:DY25,DS14:DS25))</f>
        <v>86.326658322903626</v>
      </c>
      <c r="DZ6" s="21"/>
      <c r="EA6" s="21"/>
      <c r="EB6" s="70"/>
      <c r="EC6" s="31" t="str">
        <f>HLOOKUP(Introduction!$G$4,nametranslations,75,FALSE)</f>
        <v>Ameliorée</v>
      </c>
      <c r="ED6" s="7" t="str">
        <f>IF(COUNTA(ED14:ED25)=0,"",SUMPRODUCT(ED14:ED25,EC14:EC25))</f>
        <v/>
      </c>
      <c r="EE6" s="7" t="str">
        <f>IF(COUNTA(EE14:EE25)=0,"",SUMPRODUCT(EE14:EE25,EC14:EC25))</f>
        <v/>
      </c>
      <c r="EF6" s="7" t="str">
        <f>IF(COUNTA(EF14:EF25)=0,"",SUMPRODUCT(EF14:EF25,EC14:EC25))</f>
        <v/>
      </c>
      <c r="EG6" s="7" t="str">
        <f>IF(COUNTA(EG14:EG25)=0,"",SUMPRODUCT(EG14:EG25,EC14:EC25))</f>
        <v/>
      </c>
      <c r="EH6" s="7" t="str">
        <f>IF(COUNTA(EH14:EH25)=0,"",SUMPRODUCT(EH14:EH25,EC14:EC25))</f>
        <v/>
      </c>
      <c r="EI6" s="26" t="str">
        <f>IF(COUNTA(EI14:EI25)=0,"",SUMPRODUCT(EI14:EI25,EC14:EC25))</f>
        <v/>
      </c>
      <c r="EJ6" s="21"/>
      <c r="EK6" s="21"/>
      <c r="EL6" s="77"/>
      <c r="EV6" s="77"/>
      <c r="FF6" s="77"/>
      <c r="FP6" s="77"/>
      <c r="FZ6" s="77"/>
      <c r="GJ6" s="77"/>
      <c r="GT6" s="77"/>
      <c r="HD6" s="77"/>
      <c r="HN6" s="77"/>
      <c r="HX6" s="77"/>
      <c r="IH6" s="77"/>
      <c r="IR6" s="77"/>
    </row>
    <row r="7" spans="1:252" s="2" customFormat="1" x14ac:dyDescent="0.3">
      <c r="A7" s="667" t="str">
        <f ca="1">IF(ISBLANK('Data Summary'!A9),"",'Data Summary'!A9)</f>
        <v>TCD_2015_EMIS</v>
      </c>
      <c r="B7" s="70"/>
      <c r="C7" s="57" t="str">
        <f>HLOOKUP(Introduction!$G$4,nametranslations,105,FALSE)</f>
        <v>Disponible</v>
      </c>
      <c r="D7" s="6"/>
      <c r="E7" s="6"/>
      <c r="F7" s="6"/>
      <c r="G7" s="6"/>
      <c r="H7" s="6"/>
      <c r="I7" s="26"/>
      <c r="J7" s="21"/>
      <c r="K7" s="21"/>
      <c r="L7" s="70"/>
      <c r="M7" s="28" t="str">
        <f>HLOOKUP(Introduction!$G$4,nametranslations,105,FALSE)</f>
        <v>Disponible</v>
      </c>
      <c r="N7" s="6"/>
      <c r="O7" s="6"/>
      <c r="P7" s="6"/>
      <c r="Q7" s="6"/>
      <c r="R7" s="6"/>
      <c r="S7" s="26"/>
      <c r="T7" s="21"/>
      <c r="U7" s="21"/>
      <c r="V7" s="70"/>
      <c r="W7" s="57" t="str">
        <f>HLOOKUP(Introduction!$G$4,nametranslations,105,FALSE)</f>
        <v>Disponible</v>
      </c>
      <c r="X7" s="6"/>
      <c r="Y7" s="6"/>
      <c r="Z7" s="6"/>
      <c r="AA7" s="6"/>
      <c r="AB7" s="6"/>
      <c r="AC7" s="26"/>
      <c r="AD7" s="21"/>
      <c r="AE7" s="21"/>
      <c r="AF7" s="70" t="s">
        <v>151</v>
      </c>
      <c r="AG7" s="57" t="str">
        <f>HLOOKUP(Introduction!$G$4,nametranslations,105,FALSE)</f>
        <v>Disponible</v>
      </c>
      <c r="AH7" s="6"/>
      <c r="AI7" s="6"/>
      <c r="AJ7" s="6"/>
      <c r="AK7" s="6"/>
      <c r="AL7" s="6">
        <f>2087/AL31*100</f>
        <v>19.755774327906096</v>
      </c>
      <c r="AM7" s="26"/>
      <c r="AN7" s="21"/>
      <c r="AO7" s="21"/>
      <c r="AP7" s="70" t="s">
        <v>172</v>
      </c>
      <c r="AQ7" s="83" t="str">
        <f>HLOOKUP(Introduction!$G$4,nametranslations,105,FALSE)</f>
        <v>Disponible</v>
      </c>
      <c r="AR7" s="6"/>
      <c r="AS7" s="6"/>
      <c r="AT7" s="6"/>
      <c r="AU7" s="6"/>
      <c r="AV7" s="6">
        <f>2000/AV31*100</f>
        <v>20.138958815829223</v>
      </c>
      <c r="AW7" s="26"/>
      <c r="AX7" s="81"/>
      <c r="AY7" s="81"/>
      <c r="AZ7" s="70"/>
      <c r="BA7" s="57" t="str">
        <f>HLOOKUP(Introduction!$G$4,nametranslations,105,FALSE)</f>
        <v>Disponible</v>
      </c>
      <c r="BB7" s="6"/>
      <c r="BC7" s="6"/>
      <c r="BD7" s="6"/>
      <c r="BE7" s="6"/>
      <c r="BF7" s="6"/>
      <c r="BG7" s="26"/>
      <c r="BH7" s="21"/>
      <c r="BI7" s="21"/>
      <c r="BJ7" s="70"/>
      <c r="BK7" s="57" t="str">
        <f>HLOOKUP(Introduction!$G$4,nametranslations,105,FALSE)</f>
        <v>Disponible</v>
      </c>
      <c r="BL7" s="6"/>
      <c r="BM7" s="6"/>
      <c r="BN7" s="6"/>
      <c r="BO7" s="6"/>
      <c r="BP7" s="6"/>
      <c r="BQ7" s="26"/>
      <c r="BR7" s="21"/>
      <c r="BS7" s="21"/>
      <c r="BT7" s="70"/>
      <c r="BU7" s="57" t="str">
        <f>HLOOKUP(Introduction!$G$4,nametranslations,105,FALSE)</f>
        <v>Disponible</v>
      </c>
      <c r="BV7" s="6"/>
      <c r="BW7" s="6"/>
      <c r="BX7" s="6"/>
      <c r="BY7" s="6"/>
      <c r="BZ7" s="6"/>
      <c r="CA7" s="26"/>
      <c r="CB7" s="21"/>
      <c r="CC7" s="21"/>
      <c r="CD7" s="70" t="s">
        <v>238</v>
      </c>
      <c r="CE7" s="57" t="str">
        <f>HLOOKUP(Introduction!$G$4,nametranslations,105,FALSE)</f>
        <v>Disponible</v>
      </c>
      <c r="CF7" s="6">
        <v>38.991663358475584</v>
      </c>
      <c r="CG7" s="6">
        <v>91.698841698841704</v>
      </c>
      <c r="CH7" s="6">
        <v>29.702970297029701</v>
      </c>
      <c r="CI7" s="6">
        <v>81.583198707592899</v>
      </c>
      <c r="CJ7" s="6">
        <v>36.790247160988642</v>
      </c>
      <c r="CK7" s="26"/>
      <c r="CL7" s="21"/>
      <c r="CM7" s="21"/>
      <c r="CN7" s="70"/>
      <c r="CO7" s="57" t="str">
        <f>HLOOKUP(Introduction!$G$4,nametranslations,105,FALSE)</f>
        <v>Disponible</v>
      </c>
      <c r="CP7" s="6"/>
      <c r="CQ7" s="6"/>
      <c r="CR7" s="6"/>
      <c r="CS7" s="6"/>
      <c r="CT7" s="6"/>
      <c r="CU7" s="26"/>
      <c r="CV7" s="21"/>
      <c r="CW7" s="21"/>
      <c r="CX7" s="70"/>
      <c r="CY7" s="57" t="str">
        <f>HLOOKUP(Introduction!$G$4,nametranslations,105,FALSE)</f>
        <v>Disponible</v>
      </c>
      <c r="CZ7" s="6"/>
      <c r="DA7" s="6"/>
      <c r="DB7" s="6"/>
      <c r="DC7" s="6"/>
      <c r="DD7" s="6"/>
      <c r="DE7" s="26"/>
      <c r="DF7" s="21"/>
      <c r="DG7" s="21"/>
      <c r="DH7" s="70" t="s">
        <v>238</v>
      </c>
      <c r="DI7" s="57" t="str">
        <f>HLOOKUP(Introduction!$G$4,nametranslations,105,FALSE)</f>
        <v>Disponible</v>
      </c>
      <c r="DJ7" s="6">
        <v>37.636878780917378</v>
      </c>
      <c r="DK7" s="6">
        <v>92.322456813819571</v>
      </c>
      <c r="DL7" s="6">
        <v>23.52941176470588</v>
      </c>
      <c r="DM7" s="6">
        <v>79.53125</v>
      </c>
      <c r="DN7" s="6">
        <v>35.47789677107658</v>
      </c>
      <c r="DO7" s="26"/>
      <c r="DP7" s="21"/>
      <c r="DQ7" s="21"/>
      <c r="DR7" s="70" t="s">
        <v>238</v>
      </c>
      <c r="DS7" s="57" t="str">
        <f>HLOOKUP(Introduction!$G$4,nametranslations,105,FALSE)</f>
        <v>Disponible</v>
      </c>
      <c r="DT7" s="6">
        <v>38.783751205400193</v>
      </c>
      <c r="DU7" s="6">
        <v>68.109155498143068</v>
      </c>
      <c r="DV7" s="6">
        <v>21.319357630541401</v>
      </c>
      <c r="DW7" s="6">
        <v>83.165829145728637</v>
      </c>
      <c r="DX7" s="6">
        <v>32.150793650793652</v>
      </c>
      <c r="DY7" s="26">
        <v>53.879849812265334</v>
      </c>
      <c r="DZ7" s="21"/>
      <c r="EA7" s="21"/>
      <c r="EB7" s="70"/>
      <c r="EC7" s="57" t="str">
        <f>HLOOKUP(Introduction!$G$4,nametranslations,105,FALSE)</f>
        <v>Disponible</v>
      </c>
      <c r="ED7" s="6"/>
      <c r="EE7" s="6"/>
      <c r="EF7" s="6"/>
      <c r="EG7" s="6"/>
      <c r="EH7" s="6"/>
      <c r="EI7" s="26"/>
      <c r="EJ7" s="21"/>
      <c r="EK7" s="21"/>
      <c r="EL7" s="77"/>
      <c r="EV7" s="77"/>
      <c r="FF7" s="77"/>
      <c r="FP7" s="77"/>
      <c r="FZ7" s="77"/>
      <c r="GJ7" s="77"/>
      <c r="GT7" s="77"/>
      <c r="HD7" s="77"/>
      <c r="HN7" s="77"/>
      <c r="HX7" s="77"/>
      <c r="IH7" s="77"/>
      <c r="IR7" s="77"/>
    </row>
    <row r="8" spans="1:252" s="2" customFormat="1" ht="15.6" customHeight="1" x14ac:dyDescent="0.3">
      <c r="A8" s="667" t="str">
        <f ca="1">IF(ISBLANK('Data Summary'!A10),"",'Data Summary'!A10)</f>
        <v>TCD_2016_EMIS</v>
      </c>
      <c r="B8" s="70"/>
      <c r="C8" s="57" t="str">
        <f>HLOOKUP(Introduction!$G$4,nametranslations,106,FALSE)</f>
        <v>Située sur place</v>
      </c>
      <c r="D8" s="58"/>
      <c r="E8" s="7"/>
      <c r="F8" s="7"/>
      <c r="G8" s="7"/>
      <c r="H8" s="7"/>
      <c r="I8" s="26"/>
      <c r="J8" s="21"/>
      <c r="K8" s="21"/>
      <c r="L8" s="70"/>
      <c r="M8" s="28" t="str">
        <f>HLOOKUP(Introduction!$G$4,nametranslations,106,FALSE)</f>
        <v>Située sur place</v>
      </c>
      <c r="N8" s="7"/>
      <c r="O8" s="7"/>
      <c r="P8" s="7"/>
      <c r="Q8" s="7"/>
      <c r="R8" s="7"/>
      <c r="S8" s="26"/>
      <c r="T8" s="21"/>
      <c r="U8" s="21"/>
      <c r="V8" s="70"/>
      <c r="W8" s="57" t="str">
        <f>HLOOKUP(Introduction!$G$4,nametranslations,106,FALSE)</f>
        <v>Située sur place</v>
      </c>
      <c r="X8" s="58"/>
      <c r="Y8" s="7"/>
      <c r="Z8" s="7"/>
      <c r="AA8" s="7"/>
      <c r="AB8" s="7"/>
      <c r="AC8" s="26"/>
      <c r="AD8" s="21"/>
      <c r="AE8" s="21"/>
      <c r="AF8" s="70"/>
      <c r="AG8" s="57" t="str">
        <f>HLOOKUP(Introduction!$G$4,nametranslations,106,FALSE)</f>
        <v>Située sur place</v>
      </c>
      <c r="AH8" s="58"/>
      <c r="AI8" s="7"/>
      <c r="AJ8" s="7"/>
      <c r="AK8" s="7"/>
      <c r="AL8" s="7"/>
      <c r="AM8" s="26"/>
      <c r="AN8" s="21"/>
      <c r="AO8" s="21"/>
      <c r="AP8" s="70"/>
      <c r="AQ8" s="83" t="str">
        <f>HLOOKUP(Introduction!$G$4,nametranslations,106,FALSE)</f>
        <v>Située sur place</v>
      </c>
      <c r="AR8" s="58"/>
      <c r="AS8" s="7"/>
      <c r="AT8" s="7"/>
      <c r="AU8" s="7"/>
      <c r="AV8" s="7"/>
      <c r="AW8" s="26"/>
      <c r="AX8" s="81"/>
      <c r="AY8" s="81"/>
      <c r="AZ8" s="70"/>
      <c r="BA8" s="57" t="str">
        <f>HLOOKUP(Introduction!$G$4,nametranslations,106,FALSE)</f>
        <v>Située sur place</v>
      </c>
      <c r="BB8" s="6"/>
      <c r="BC8" s="7"/>
      <c r="BD8" s="7"/>
      <c r="BE8" s="7"/>
      <c r="BF8" s="7"/>
      <c r="BG8" s="26"/>
      <c r="BH8" s="21"/>
      <c r="BI8" s="21"/>
      <c r="BJ8" s="70"/>
      <c r="BK8" s="57" t="str">
        <f>HLOOKUP(Introduction!$G$4,nametranslations,106,FALSE)</f>
        <v>Située sur place</v>
      </c>
      <c r="BL8" s="6"/>
      <c r="BM8" s="7"/>
      <c r="BN8" s="7"/>
      <c r="BO8" s="7"/>
      <c r="BP8" s="7"/>
      <c r="BQ8" s="26"/>
      <c r="BR8" s="21"/>
      <c r="BS8" s="21"/>
      <c r="BT8" s="70"/>
      <c r="BU8" s="57" t="str">
        <f>HLOOKUP(Introduction!$G$4,nametranslations,106,FALSE)</f>
        <v>Située sur place</v>
      </c>
      <c r="BV8" s="6"/>
      <c r="BW8" s="7"/>
      <c r="BX8" s="7"/>
      <c r="BY8" s="7"/>
      <c r="BZ8" s="7"/>
      <c r="CA8" s="26"/>
      <c r="CB8" s="21"/>
      <c r="CC8" s="21"/>
      <c r="CD8" s="70" t="s">
        <v>239</v>
      </c>
      <c r="CE8" s="57" t="str">
        <f>HLOOKUP(Introduction!$G$4,nametranslations,106,FALSE)</f>
        <v>Située sur place</v>
      </c>
      <c r="CF8" s="6"/>
      <c r="CG8" s="7"/>
      <c r="CH8" s="7"/>
      <c r="CI8" s="7"/>
      <c r="CJ8" s="7"/>
      <c r="CK8" s="26"/>
      <c r="CL8" s="21"/>
      <c r="CM8" s="21"/>
      <c r="CN8" s="70"/>
      <c r="CO8" s="57" t="str">
        <f>HLOOKUP(Introduction!$G$4,nametranslations,106,FALSE)</f>
        <v>Située sur place</v>
      </c>
      <c r="CP8" s="6"/>
      <c r="CQ8" s="7"/>
      <c r="CR8" s="7"/>
      <c r="CS8" s="7"/>
      <c r="CT8" s="7"/>
      <c r="CU8" s="26"/>
      <c r="CV8" s="21"/>
      <c r="CW8" s="21"/>
      <c r="CX8" s="70"/>
      <c r="CY8" s="57" t="str">
        <f>HLOOKUP(Introduction!$G$4,nametranslations,106,FALSE)</f>
        <v>Située sur place</v>
      </c>
      <c r="CZ8" s="6"/>
      <c r="DA8" s="7"/>
      <c r="DB8" s="7"/>
      <c r="DC8" s="7"/>
      <c r="DD8" s="7"/>
      <c r="DE8" s="26"/>
      <c r="DF8" s="21"/>
      <c r="DG8" s="21"/>
      <c r="DH8" s="70"/>
      <c r="DI8" s="57" t="str">
        <f>HLOOKUP(Introduction!$G$4,nametranslations,106,FALSE)</f>
        <v>Située sur place</v>
      </c>
      <c r="DJ8" s="6"/>
      <c r="DK8" s="7"/>
      <c r="DL8" s="7"/>
      <c r="DM8" s="7"/>
      <c r="DN8" s="7"/>
      <c r="DO8" s="26"/>
      <c r="DP8" s="21"/>
      <c r="DQ8" s="21"/>
      <c r="DR8" s="70"/>
      <c r="DS8" s="57" t="str">
        <f>HLOOKUP(Introduction!$G$4,nametranslations,106,FALSE)</f>
        <v>Située sur place</v>
      </c>
      <c r="DT8" s="58"/>
      <c r="DU8" s="7"/>
      <c r="DV8" s="7"/>
      <c r="DW8" s="7"/>
      <c r="DX8" s="7"/>
      <c r="DY8" s="26"/>
      <c r="DZ8" s="21"/>
      <c r="EA8" s="21"/>
      <c r="EB8" s="70"/>
      <c r="EC8" s="57" t="str">
        <f>HLOOKUP(Introduction!$G$4,nametranslations,106,FALSE)</f>
        <v>Située sur place</v>
      </c>
      <c r="ED8" s="6"/>
      <c r="EE8" s="7"/>
      <c r="EF8" s="7"/>
      <c r="EG8" s="7"/>
      <c r="EH8" s="7"/>
      <c r="EI8" s="26"/>
      <c r="EJ8" s="21"/>
      <c r="EK8" s="21"/>
      <c r="EL8" s="77"/>
      <c r="EV8" s="77"/>
      <c r="FF8" s="77"/>
      <c r="FP8" s="77"/>
      <c r="FZ8" s="77"/>
      <c r="GJ8" s="77"/>
      <c r="GT8" s="77"/>
      <c r="HD8" s="77"/>
      <c r="HN8" s="77"/>
      <c r="HX8" s="77"/>
      <c r="IH8" s="77"/>
      <c r="IR8" s="77"/>
    </row>
    <row r="9" spans="1:252" s="654" customFormat="1" ht="21" customHeight="1" x14ac:dyDescent="0.3">
      <c r="A9" s="668" t="str">
        <f ca="1">IF(ISBLANK('Data Summary'!A11),"",'Data Summary'!A11)</f>
        <v>TCD_2018_UIS</v>
      </c>
      <c r="B9" s="639"/>
      <c r="C9" s="640" t="str">
        <f>HLOOKUP(Introduction!$G$4,nametranslations,76,FALSE)</f>
        <v>De base (ameliorée et disponible)</v>
      </c>
      <c r="D9" s="641"/>
      <c r="E9" s="642"/>
      <c r="F9" s="642"/>
      <c r="G9" s="642"/>
      <c r="H9" s="642"/>
      <c r="I9" s="643"/>
      <c r="J9" s="644"/>
      <c r="K9" s="644"/>
      <c r="L9" s="639"/>
      <c r="M9" s="640" t="str">
        <f>HLOOKUP(Introduction!$G$4,nametranslations,76,FALSE)</f>
        <v>De base (ameliorée et disponible)</v>
      </c>
      <c r="N9" s="645"/>
      <c r="O9" s="645"/>
      <c r="P9" s="645"/>
      <c r="Q9" s="645"/>
      <c r="R9" s="645"/>
      <c r="S9" s="643"/>
      <c r="T9" s="644"/>
      <c r="U9" s="644"/>
      <c r="V9" s="639"/>
      <c r="W9" s="640" t="str">
        <f>HLOOKUP(Introduction!$G$4,nametranslations,76,FALSE)</f>
        <v>De base (ameliorée et disponible)</v>
      </c>
      <c r="X9" s="641"/>
      <c r="Y9" s="642"/>
      <c r="Z9" s="642"/>
      <c r="AA9" s="642"/>
      <c r="AB9" s="642"/>
      <c r="AC9" s="643"/>
      <c r="AD9" s="644"/>
      <c r="AE9" s="644"/>
      <c r="AF9" s="639" t="s">
        <v>161</v>
      </c>
      <c r="AG9" s="640" t="str">
        <f>HLOOKUP(Introduction!$G$4,nametranslations,76,FALSE)</f>
        <v>De base (ameliorée et disponible)</v>
      </c>
      <c r="AH9" s="646">
        <f>0.86*AH6</f>
        <v>22.919803296081547</v>
      </c>
      <c r="AI9" s="642"/>
      <c r="AJ9" s="642"/>
      <c r="AK9" s="642"/>
      <c r="AL9" s="642">
        <f>AL6*0.86</f>
        <v>19.178000000000001</v>
      </c>
      <c r="AM9" s="643"/>
      <c r="AN9" s="644"/>
      <c r="AO9" s="644"/>
      <c r="AP9" s="639" t="s">
        <v>173</v>
      </c>
      <c r="AQ9" s="647" t="str">
        <f>HLOOKUP(Introduction!$G$4,nametranslations,76,FALSE)</f>
        <v>De base (ameliorée et disponible)</v>
      </c>
      <c r="AR9" s="648">
        <f>AR6*(2000/2745)</f>
        <v>22.40435303273587</v>
      </c>
      <c r="AS9" s="649"/>
      <c r="AT9" s="649"/>
      <c r="AU9" s="649"/>
      <c r="AV9" s="649">
        <f>AV6*(2000/2745)</f>
        <v>19.49451213372269</v>
      </c>
      <c r="AW9" s="643"/>
      <c r="AX9" s="650"/>
      <c r="AY9" s="650"/>
      <c r="AZ9" s="639"/>
      <c r="BA9" s="640" t="str">
        <f>HLOOKUP(Introduction!$G$4,nametranslations,76,FALSE)</f>
        <v>De base (ameliorée et disponible)</v>
      </c>
      <c r="BB9" s="645">
        <v>15</v>
      </c>
      <c r="BC9" s="642"/>
      <c r="BD9" s="642"/>
      <c r="BE9" s="642"/>
      <c r="BF9" s="642">
        <v>15</v>
      </c>
      <c r="BG9" s="643"/>
      <c r="BH9" s="644"/>
      <c r="BI9" s="644"/>
      <c r="BJ9" s="639"/>
      <c r="BK9" s="640" t="str">
        <f>HLOOKUP(Introduction!$G$4,nametranslations,76,FALSE)</f>
        <v>De base (ameliorée et disponible)</v>
      </c>
      <c r="BL9" s="642">
        <v>48.113149999999997</v>
      </c>
      <c r="BM9" s="642"/>
      <c r="BN9" s="642"/>
      <c r="BO9" s="642"/>
      <c r="BP9" s="642">
        <v>48.113149999999997</v>
      </c>
      <c r="BQ9" s="643"/>
      <c r="BR9" s="644"/>
      <c r="BS9" s="644"/>
      <c r="BT9" s="639"/>
      <c r="BU9" s="640" t="str">
        <f>HLOOKUP(Introduction!$G$4,nametranslations,76,FALSE)</f>
        <v>De base (ameliorée et disponible)</v>
      </c>
      <c r="BV9" s="642">
        <v>35.797547206836448</v>
      </c>
      <c r="BW9" s="642"/>
      <c r="BX9" s="642"/>
      <c r="BY9" s="642"/>
      <c r="BZ9" s="642">
        <v>25.72</v>
      </c>
      <c r="CA9" s="643">
        <v>46.30912439889282</v>
      </c>
      <c r="CB9" s="644"/>
      <c r="CC9" s="644"/>
      <c r="CD9" s="639" t="s">
        <v>239</v>
      </c>
      <c r="CE9" s="640" t="str">
        <f>HLOOKUP(Introduction!$G$4,nametranslations,76,FALSE)</f>
        <v>De base (ameliorée et disponible)</v>
      </c>
      <c r="CF9" s="642">
        <v>28.827916181928988</v>
      </c>
      <c r="CG9" s="642">
        <v>84.54214275914785</v>
      </c>
      <c r="CH9" s="642">
        <v>23.371948289191298</v>
      </c>
      <c r="CI9" s="642">
        <v>78.234634581534991</v>
      </c>
      <c r="CJ9" s="642">
        <v>26.274245616685491</v>
      </c>
      <c r="CK9" s="643"/>
      <c r="CL9" s="644"/>
      <c r="CM9" s="644"/>
      <c r="CN9" s="639"/>
      <c r="CO9" s="640" t="str">
        <f>HLOOKUP(Introduction!$G$4,nametranslations,76,FALSE)</f>
        <v>De base (ameliorée et disponible)</v>
      </c>
      <c r="CP9" s="642">
        <v>21.738795700897089</v>
      </c>
      <c r="CQ9" s="642"/>
      <c r="CR9" s="642"/>
      <c r="CS9" s="642"/>
      <c r="CT9" s="642">
        <v>7.82</v>
      </c>
      <c r="CU9" s="643">
        <v>36.195188247275105</v>
      </c>
      <c r="CV9" s="644"/>
      <c r="CW9" s="644"/>
      <c r="CX9" s="639"/>
      <c r="CY9" s="640" t="str">
        <f>HLOOKUP(Introduction!$G$4,nametranslations,76,FALSE)</f>
        <v>De base (ameliorée et disponible)</v>
      </c>
      <c r="CZ9" s="642"/>
      <c r="DA9" s="642"/>
      <c r="DB9" s="642"/>
      <c r="DC9" s="642"/>
      <c r="DD9" s="642"/>
      <c r="DE9" s="643"/>
      <c r="DF9" s="644"/>
      <c r="DG9" s="644"/>
      <c r="DH9" s="639"/>
      <c r="DI9" s="640" t="str">
        <f>HLOOKUP(Introduction!$G$4,nametranslations,76,FALSE)</f>
        <v>De base (ameliorée et disponible)</v>
      </c>
      <c r="DJ9" s="645">
        <f>SUMPRODUCT(DM9:DN9,DM30:DN30)/SUM(DM30:DN30)</f>
        <v>27.871626232531348</v>
      </c>
      <c r="DK9" s="651">
        <f t="shared" ref="DK9:DL9" si="14">DK7/(100-DK4)*DK6</f>
        <v>84.413810899964716</v>
      </c>
      <c r="DL9" s="651">
        <f t="shared" si="14"/>
        <v>14.353422350535297</v>
      </c>
      <c r="DM9" s="651">
        <f>DM7/(100-DM4)*DM6</f>
        <v>77.055002289377285</v>
      </c>
      <c r="DN9" s="651">
        <f>DN7/(100-DN4)*DN6</f>
        <v>25.3370130852263</v>
      </c>
      <c r="DO9" s="643"/>
      <c r="DP9" s="644"/>
      <c r="DQ9" s="644"/>
      <c r="DR9" s="639"/>
      <c r="DS9" s="640" t="str">
        <f>HLOOKUP(Introduction!$G$4,nametranslations,76,FALSE)</f>
        <v>De base (ameliorée et disponible)</v>
      </c>
      <c r="DT9" s="645">
        <f t="shared" ref="DT9:DW9" si="15">DT7/(100-DT4)*DT6</f>
        <v>32.49342256394435</v>
      </c>
      <c r="DU9" s="652">
        <f t="shared" si="15"/>
        <v>64.77295106437019</v>
      </c>
      <c r="DV9" s="652">
        <f t="shared" si="15"/>
        <v>15.187536117681924</v>
      </c>
      <c r="DW9" s="652">
        <f t="shared" si="15"/>
        <v>80.338662149273276</v>
      </c>
      <c r="DX9" s="652">
        <f>DX7/(100-DX4)*DX6</f>
        <v>24.813235426654625</v>
      </c>
      <c r="DY9" s="643">
        <f>DY7/(100-DY4)*DY6</f>
        <v>52.490997751426576</v>
      </c>
      <c r="DZ9" s="644"/>
      <c r="EA9" s="644"/>
      <c r="EB9" s="639"/>
      <c r="EC9" s="640" t="str">
        <f>HLOOKUP(Introduction!$G$4,nametranslations,76,FALSE)</f>
        <v>De base (ameliorée et disponible)</v>
      </c>
      <c r="ED9" s="642">
        <v>34.280170803254521</v>
      </c>
      <c r="EE9" s="642"/>
      <c r="EF9" s="642"/>
      <c r="EG9" s="642"/>
      <c r="EH9" s="642">
        <v>33.984126984126981</v>
      </c>
      <c r="EI9" s="643">
        <v>34.593572778827983</v>
      </c>
      <c r="EJ9" s="644"/>
      <c r="EK9" s="644"/>
      <c r="EL9" s="653"/>
      <c r="EV9" s="653"/>
      <c r="FF9" s="653"/>
      <c r="FP9" s="653"/>
      <c r="FZ9" s="653"/>
      <c r="GJ9" s="653"/>
      <c r="GT9" s="653"/>
      <c r="HD9" s="653"/>
      <c r="HN9" s="653"/>
      <c r="HX9" s="653"/>
      <c r="IH9" s="653"/>
      <c r="IR9" s="653"/>
    </row>
    <row r="10" spans="1:252" s="654" customFormat="1" ht="21" customHeight="1" x14ac:dyDescent="0.3">
      <c r="A10" s="668" t="str">
        <f ca="1">IF(ISBLANK('Data Summary'!A12),"",'Data Summary'!A12)</f>
        <v>TCD_2019_UIS</v>
      </c>
      <c r="B10" s="639"/>
      <c r="C10" s="640" t="str">
        <f>HLOOKUP(Introduction!$G$4,nametranslations,107,FALSE)</f>
        <v>Ameliorée et situé sur place</v>
      </c>
      <c r="D10" s="655"/>
      <c r="E10" s="642"/>
      <c r="F10" s="642"/>
      <c r="G10" s="642"/>
      <c r="H10" s="642"/>
      <c r="I10" s="643"/>
      <c r="J10" s="644"/>
      <c r="K10" s="644"/>
      <c r="L10" s="639"/>
      <c r="M10" s="640" t="str">
        <f>HLOOKUP(Introduction!$G$4,nametranslations,107,FALSE)</f>
        <v>Ameliorée et situé sur place</v>
      </c>
      <c r="N10" s="646"/>
      <c r="O10" s="642"/>
      <c r="P10" s="642"/>
      <c r="Q10" s="642"/>
      <c r="R10" s="642"/>
      <c r="S10" s="643"/>
      <c r="T10" s="644"/>
      <c r="U10" s="644"/>
      <c r="V10" s="639"/>
      <c r="W10" s="640" t="str">
        <f>HLOOKUP(Introduction!$G$4,nametranslations,107,FALSE)</f>
        <v>Ameliorée et situé sur place</v>
      </c>
      <c r="X10" s="655"/>
      <c r="Y10" s="642"/>
      <c r="Z10" s="642"/>
      <c r="AA10" s="642"/>
      <c r="AB10" s="642"/>
      <c r="AC10" s="643"/>
      <c r="AD10" s="644"/>
      <c r="AE10" s="644"/>
      <c r="AF10" s="639"/>
      <c r="AG10" s="640" t="str">
        <f>HLOOKUP(Introduction!$G$4,nametranslations,107,FALSE)</f>
        <v>Ameliorée et situé sur place</v>
      </c>
      <c r="AH10" s="655"/>
      <c r="AI10" s="642"/>
      <c r="AJ10" s="642"/>
      <c r="AK10" s="642"/>
      <c r="AL10" s="642"/>
      <c r="AM10" s="643"/>
      <c r="AN10" s="644"/>
      <c r="AO10" s="644"/>
      <c r="AP10" s="639"/>
      <c r="AQ10" s="647" t="str">
        <f>HLOOKUP(Introduction!$G$4,nametranslations,107,FALSE)</f>
        <v>Ameliorée et situé sur place</v>
      </c>
      <c r="AR10" s="656"/>
      <c r="AS10" s="649"/>
      <c r="AT10" s="649"/>
      <c r="AU10" s="649"/>
      <c r="AV10" s="649"/>
      <c r="AW10" s="643"/>
      <c r="AX10" s="650"/>
      <c r="AY10" s="650"/>
      <c r="AZ10" s="639"/>
      <c r="BA10" s="640" t="str">
        <f>HLOOKUP(Introduction!$G$4,nametranslations,107,FALSE)</f>
        <v>Ameliorée et situé sur place</v>
      </c>
      <c r="BB10" s="645"/>
      <c r="BC10" s="642"/>
      <c r="BD10" s="642"/>
      <c r="BE10" s="642"/>
      <c r="BF10" s="642"/>
      <c r="BG10" s="643"/>
      <c r="BH10" s="644"/>
      <c r="BI10" s="644"/>
      <c r="BJ10" s="639"/>
      <c r="BK10" s="640" t="str">
        <f>HLOOKUP(Introduction!$G$4,nametranslations,107,FALSE)</f>
        <v>Ameliorée et situé sur place</v>
      </c>
      <c r="BL10" s="645"/>
      <c r="BM10" s="642"/>
      <c r="BN10" s="642"/>
      <c r="BO10" s="642"/>
      <c r="BP10" s="642"/>
      <c r="BQ10" s="643"/>
      <c r="BR10" s="644"/>
      <c r="BS10" s="644"/>
      <c r="BT10" s="639"/>
      <c r="BU10" s="640" t="str">
        <f>HLOOKUP(Introduction!$G$4,nametranslations,107,FALSE)</f>
        <v>Ameliorée et situé sur place</v>
      </c>
      <c r="BV10" s="645"/>
      <c r="BW10" s="642"/>
      <c r="BX10" s="642"/>
      <c r="BY10" s="642"/>
      <c r="BZ10" s="642"/>
      <c r="CA10" s="643"/>
      <c r="CB10" s="644"/>
      <c r="CC10" s="644"/>
      <c r="CD10" s="639"/>
      <c r="CE10" s="640" t="str">
        <f>HLOOKUP(Introduction!$G$4,nametranslations,107,FALSE)</f>
        <v>Ameliorée et situé sur place</v>
      </c>
      <c r="CF10" s="645"/>
      <c r="CG10" s="642"/>
      <c r="CH10" s="642"/>
      <c r="CI10" s="642"/>
      <c r="CJ10" s="642"/>
      <c r="CK10" s="643"/>
      <c r="CL10" s="644"/>
      <c r="CM10" s="644"/>
      <c r="CN10" s="639"/>
      <c r="CO10" s="640" t="str">
        <f>HLOOKUP(Introduction!$G$4,nametranslations,107,FALSE)</f>
        <v>Ameliorée et situé sur place</v>
      </c>
      <c r="CP10" s="645"/>
      <c r="CQ10" s="642"/>
      <c r="CR10" s="642"/>
      <c r="CS10" s="642"/>
      <c r="CT10" s="642"/>
      <c r="CU10" s="643"/>
      <c r="CV10" s="644"/>
      <c r="CW10" s="644"/>
      <c r="CX10" s="639"/>
      <c r="CY10" s="640" t="str">
        <f>HLOOKUP(Introduction!$G$4,nametranslations,107,FALSE)</f>
        <v>Ameliorée et situé sur place</v>
      </c>
      <c r="CZ10" s="645"/>
      <c r="DA10" s="642"/>
      <c r="DB10" s="642"/>
      <c r="DC10" s="642"/>
      <c r="DD10" s="642"/>
      <c r="DE10" s="643"/>
      <c r="DF10" s="644"/>
      <c r="DG10" s="644"/>
      <c r="DH10" s="639"/>
      <c r="DI10" s="640" t="str">
        <f>HLOOKUP(Introduction!$G$4,nametranslations,107,FALSE)</f>
        <v>Ameliorée et situé sur place</v>
      </c>
      <c r="DJ10" s="645"/>
      <c r="DK10" s="642"/>
      <c r="DL10" s="642"/>
      <c r="DM10" s="642"/>
      <c r="DN10" s="642"/>
      <c r="DO10" s="643"/>
      <c r="DP10" s="644"/>
      <c r="DQ10" s="644"/>
      <c r="DR10" s="639"/>
      <c r="DS10" s="640" t="str">
        <f>HLOOKUP(Introduction!$G$4,nametranslations,107,FALSE)</f>
        <v>Ameliorée et situé sur place</v>
      </c>
      <c r="DT10" s="645"/>
      <c r="DU10" s="642"/>
      <c r="DV10" s="642"/>
      <c r="DW10" s="642"/>
      <c r="DX10" s="642"/>
      <c r="DY10" s="643"/>
      <c r="DZ10" s="644"/>
      <c r="EA10" s="644"/>
      <c r="EB10" s="639"/>
      <c r="EC10" s="640" t="str">
        <f>HLOOKUP(Introduction!$G$4,nametranslations,107,FALSE)</f>
        <v>Ameliorée et situé sur place</v>
      </c>
      <c r="ED10" s="645"/>
      <c r="EE10" s="642"/>
      <c r="EF10" s="642"/>
      <c r="EG10" s="642"/>
      <c r="EH10" s="642"/>
      <c r="EI10" s="643"/>
      <c r="EJ10" s="644"/>
      <c r="EK10" s="644"/>
      <c r="EL10" s="653"/>
      <c r="EV10" s="653"/>
      <c r="FF10" s="653"/>
      <c r="FP10" s="653"/>
      <c r="FZ10" s="653"/>
      <c r="GJ10" s="653"/>
      <c r="GT10" s="653"/>
      <c r="HD10" s="653"/>
      <c r="HN10" s="653"/>
      <c r="HX10" s="653"/>
      <c r="IH10" s="653"/>
      <c r="IR10" s="653"/>
    </row>
    <row r="11" spans="1:252" s="654" customFormat="1" ht="21" customHeight="1" x14ac:dyDescent="0.3">
      <c r="A11" s="668" t="str">
        <f ca="1">IF(ISBLANK('Data Summary'!A13),"",'Data Summary'!A13)</f>
        <v>TCD_2021_UIS</v>
      </c>
      <c r="B11" s="639"/>
      <c r="C11" s="640" t="str">
        <f>HLOOKUP(Introduction!$G$4,nametranslations,108,FALSE)</f>
        <v>Ameliorée, disponible et située sur place</v>
      </c>
      <c r="D11" s="655"/>
      <c r="E11" s="642"/>
      <c r="F11" s="642"/>
      <c r="G11" s="642"/>
      <c r="H11" s="642"/>
      <c r="I11" s="643"/>
      <c r="J11" s="644"/>
      <c r="K11" s="644"/>
      <c r="L11" s="639"/>
      <c r="M11" s="640" t="str">
        <f>HLOOKUP(Introduction!$G$4,nametranslations,108,FALSE)</f>
        <v>Ameliorée, disponible et située sur place</v>
      </c>
      <c r="N11" s="646"/>
      <c r="O11" s="642"/>
      <c r="P11" s="642"/>
      <c r="Q11" s="642"/>
      <c r="R11" s="642"/>
      <c r="S11" s="643"/>
      <c r="T11" s="644"/>
      <c r="U11" s="644"/>
      <c r="V11" s="639"/>
      <c r="W11" s="640" t="str">
        <f>HLOOKUP(Introduction!$G$4,nametranslations,108,FALSE)</f>
        <v>Ameliorée, disponible et située sur place</v>
      </c>
      <c r="X11" s="655"/>
      <c r="Y11" s="642"/>
      <c r="Z11" s="642"/>
      <c r="AA11" s="642"/>
      <c r="AB11" s="642"/>
      <c r="AC11" s="643"/>
      <c r="AD11" s="644"/>
      <c r="AE11" s="644"/>
      <c r="AF11" s="639"/>
      <c r="AG11" s="640" t="str">
        <f>HLOOKUP(Introduction!$G$4,nametranslations,108,FALSE)</f>
        <v>Ameliorée, disponible et située sur place</v>
      </c>
      <c r="AH11" s="646"/>
      <c r="AI11" s="642"/>
      <c r="AJ11" s="642"/>
      <c r="AK11" s="642"/>
      <c r="AL11" s="642"/>
      <c r="AM11" s="643"/>
      <c r="AN11" s="644"/>
      <c r="AO11" s="644"/>
      <c r="AP11" s="639"/>
      <c r="AQ11" s="647" t="str">
        <f>HLOOKUP(Introduction!$G$4,nametranslations,108,FALSE)</f>
        <v>Ameliorée, disponible et située sur place</v>
      </c>
      <c r="AR11" s="648"/>
      <c r="AS11" s="649"/>
      <c r="AT11" s="649"/>
      <c r="AU11" s="649"/>
      <c r="AV11" s="649"/>
      <c r="AW11" s="643"/>
      <c r="AX11" s="650"/>
      <c r="AY11" s="650"/>
      <c r="AZ11" s="639"/>
      <c r="BA11" s="640" t="str">
        <f>HLOOKUP(Introduction!$G$4,nametranslations,108,FALSE)</f>
        <v>Ameliorée, disponible et située sur place</v>
      </c>
      <c r="BB11" s="645"/>
      <c r="BC11" s="642"/>
      <c r="BD11" s="642"/>
      <c r="BE11" s="642"/>
      <c r="BF11" s="642"/>
      <c r="BG11" s="643"/>
      <c r="BH11" s="644"/>
      <c r="BI11" s="644"/>
      <c r="BJ11" s="639"/>
      <c r="BK11" s="640" t="str">
        <f>HLOOKUP(Introduction!$G$4,nametranslations,108,FALSE)</f>
        <v>Ameliorée, disponible et située sur place</v>
      </c>
      <c r="BL11" s="645"/>
      <c r="BM11" s="642"/>
      <c r="BN11" s="642"/>
      <c r="BO11" s="642"/>
      <c r="BP11" s="642"/>
      <c r="BQ11" s="643"/>
      <c r="BR11" s="644"/>
      <c r="BS11" s="644"/>
      <c r="BT11" s="639"/>
      <c r="BU11" s="640" t="str">
        <f>HLOOKUP(Introduction!$G$4,nametranslations,108,FALSE)</f>
        <v>Ameliorée, disponible et située sur place</v>
      </c>
      <c r="BV11" s="645"/>
      <c r="BW11" s="642"/>
      <c r="BX11" s="642"/>
      <c r="BY11" s="642"/>
      <c r="BZ11" s="642"/>
      <c r="CA11" s="643"/>
      <c r="CB11" s="644"/>
      <c r="CC11" s="644"/>
      <c r="CD11" s="639"/>
      <c r="CE11" s="640" t="str">
        <f>HLOOKUP(Introduction!$G$4,nametranslations,108,FALSE)</f>
        <v>Ameliorée, disponible et située sur place</v>
      </c>
      <c r="CF11" s="645"/>
      <c r="CG11" s="642"/>
      <c r="CH11" s="642"/>
      <c r="CI11" s="642"/>
      <c r="CJ11" s="642"/>
      <c r="CK11" s="643"/>
      <c r="CL11" s="644"/>
      <c r="CM11" s="644"/>
      <c r="CN11" s="639"/>
      <c r="CO11" s="640" t="str">
        <f>HLOOKUP(Introduction!$G$4,nametranslations,108,FALSE)</f>
        <v>Ameliorée, disponible et située sur place</v>
      </c>
      <c r="CP11" s="645"/>
      <c r="CQ11" s="642"/>
      <c r="CR11" s="642"/>
      <c r="CS11" s="642"/>
      <c r="CT11" s="642"/>
      <c r="CU11" s="643"/>
      <c r="CV11" s="644"/>
      <c r="CW11" s="644"/>
      <c r="CX11" s="639"/>
      <c r="CY11" s="640" t="str">
        <f>HLOOKUP(Introduction!$G$4,nametranslations,108,FALSE)</f>
        <v>Ameliorée, disponible et située sur place</v>
      </c>
      <c r="CZ11" s="645"/>
      <c r="DA11" s="642"/>
      <c r="DB11" s="642"/>
      <c r="DC11" s="642"/>
      <c r="DD11" s="642"/>
      <c r="DE11" s="643"/>
      <c r="DF11" s="644"/>
      <c r="DG11" s="644"/>
      <c r="DH11" s="639"/>
      <c r="DI11" s="640" t="str">
        <f>HLOOKUP(Introduction!$G$4,nametranslations,108,FALSE)</f>
        <v>Ameliorée, disponible et située sur place</v>
      </c>
      <c r="DJ11" s="645"/>
      <c r="DK11" s="642"/>
      <c r="DL11" s="642"/>
      <c r="DM11" s="642"/>
      <c r="DN11" s="642"/>
      <c r="DO11" s="643"/>
      <c r="DP11" s="644"/>
      <c r="DQ11" s="644"/>
      <c r="DR11" s="639"/>
      <c r="DS11" s="640" t="str">
        <f>HLOOKUP(Introduction!$G$4,nametranslations,108,FALSE)</f>
        <v>Ameliorée, disponible et située sur place</v>
      </c>
      <c r="DT11" s="645"/>
      <c r="DU11" s="642"/>
      <c r="DV11" s="642"/>
      <c r="DW11" s="642"/>
      <c r="DX11" s="642"/>
      <c r="DY11" s="643"/>
      <c r="DZ11" s="644"/>
      <c r="EA11" s="644"/>
      <c r="EB11" s="639"/>
      <c r="EC11" s="640" t="str">
        <f>HLOOKUP(Introduction!$G$4,nametranslations,108,FALSE)</f>
        <v>Ameliorée, disponible et située sur place</v>
      </c>
      <c r="ED11" s="645"/>
      <c r="EE11" s="642"/>
      <c r="EF11" s="642"/>
      <c r="EG11" s="642"/>
      <c r="EH11" s="642"/>
      <c r="EI11" s="643"/>
      <c r="EJ11" s="644"/>
      <c r="EK11" s="644"/>
      <c r="EL11" s="653"/>
      <c r="EV11" s="653"/>
      <c r="FF11" s="653"/>
      <c r="FP11" s="653"/>
      <c r="FZ11" s="653"/>
      <c r="GJ11" s="653"/>
      <c r="GT11" s="653"/>
      <c r="HD11" s="653"/>
      <c r="HN11" s="653"/>
      <c r="HX11" s="653"/>
      <c r="IH11" s="653"/>
      <c r="IR11" s="653"/>
    </row>
    <row r="12" spans="1:252" s="156" customFormat="1" ht="18" customHeight="1" x14ac:dyDescent="0.2">
      <c r="A12" s="667" t="str">
        <f ca="1">IF(ISBLANK('Data Summary'!A14),"",'Data Summary'!A14)</f>
        <v>TCD_2022_EMIS</v>
      </c>
      <c r="B12" s="150" t="str">
        <f>HLOOKUP(Introduction!$G$4,nametranslations,109,FALSE)</f>
        <v>Type d'installation</v>
      </c>
      <c r="C12" s="151" t="str">
        <f>HLOOKUP(Introduction!$G$4,nametranslations,110,FALSE)</f>
        <v>Proportion améliorée</v>
      </c>
      <c r="D12" s="152"/>
      <c r="E12" s="152"/>
      <c r="F12" s="152"/>
      <c r="G12" s="152"/>
      <c r="H12" s="152"/>
      <c r="I12" s="153"/>
      <c r="J12" s="146"/>
      <c r="K12" s="146"/>
      <c r="L12" s="150" t="str">
        <f>HLOOKUP(Introduction!$G$4,nametranslations,109,FALSE)</f>
        <v>Type d'installation</v>
      </c>
      <c r="M12" s="151" t="str">
        <f>HLOOKUP(Introduction!$G$4,nametranslations,110,FALSE)</f>
        <v>Proportion améliorée</v>
      </c>
      <c r="N12" s="152"/>
      <c r="O12" s="152"/>
      <c r="P12" s="152"/>
      <c r="Q12" s="152"/>
      <c r="R12" s="152"/>
      <c r="S12" s="153"/>
      <c r="T12" s="146"/>
      <c r="U12" s="146"/>
      <c r="V12" s="150" t="str">
        <f>HLOOKUP(Introduction!$G$4,nametranslations,109,FALSE)</f>
        <v>Type d'installation</v>
      </c>
      <c r="W12" s="151" t="str">
        <f>HLOOKUP(Introduction!$G$4,nametranslations,110,FALSE)</f>
        <v>Proportion améliorée</v>
      </c>
      <c r="X12" s="152"/>
      <c r="Y12" s="152"/>
      <c r="Z12" s="152"/>
      <c r="AA12" s="152"/>
      <c r="AB12" s="152"/>
      <c r="AC12" s="153"/>
      <c r="AD12" s="146"/>
      <c r="AE12" s="146"/>
      <c r="AF12" s="150" t="str">
        <f>HLOOKUP(Introduction!$G$4,nametranslations,109,FALSE)</f>
        <v>Type d'installation</v>
      </c>
      <c r="AG12" s="151" t="str">
        <f>HLOOKUP(Introduction!$G$4,nametranslations,110,FALSE)</f>
        <v>Proportion améliorée</v>
      </c>
      <c r="AH12" s="152"/>
      <c r="AI12" s="152"/>
      <c r="AJ12" s="152"/>
      <c r="AK12" s="152"/>
      <c r="AL12" s="152"/>
      <c r="AM12" s="153"/>
      <c r="AN12" s="146"/>
      <c r="AO12" s="146"/>
      <c r="AP12" s="150" t="str">
        <f>HLOOKUP(Introduction!$G$4,nametranslations,109,FALSE)</f>
        <v>Type d'installation</v>
      </c>
      <c r="AQ12" s="151" t="str">
        <f>HLOOKUP(Introduction!$G$4,nametranslations,110,FALSE)</f>
        <v>Proportion améliorée</v>
      </c>
      <c r="AR12" s="154"/>
      <c r="AS12" s="154"/>
      <c r="AT12" s="154"/>
      <c r="AU12" s="154"/>
      <c r="AV12" s="154"/>
      <c r="AW12" s="153"/>
      <c r="AX12" s="147"/>
      <c r="AY12" s="147"/>
      <c r="AZ12" s="150" t="str">
        <f>HLOOKUP(Introduction!$G$4,nametranslations,109,FALSE)</f>
        <v>Type d'installation</v>
      </c>
      <c r="BA12" s="151" t="str">
        <f>HLOOKUP(Introduction!$G$4,nametranslations,110,FALSE)</f>
        <v>Proportion améliorée</v>
      </c>
      <c r="BB12" s="152"/>
      <c r="BC12" s="152"/>
      <c r="BD12" s="152"/>
      <c r="BE12" s="152"/>
      <c r="BF12" s="152"/>
      <c r="BG12" s="153"/>
      <c r="BH12" s="146"/>
      <c r="BI12" s="146"/>
      <c r="BJ12" s="150" t="str">
        <f>HLOOKUP(Introduction!$G$4,nametranslations,109,FALSE)</f>
        <v>Type d'installation</v>
      </c>
      <c r="BK12" s="151" t="str">
        <f>HLOOKUP(Introduction!$G$4,nametranslations,110,FALSE)</f>
        <v>Proportion améliorée</v>
      </c>
      <c r="BL12" s="152"/>
      <c r="BM12" s="152"/>
      <c r="BN12" s="152"/>
      <c r="BO12" s="152"/>
      <c r="BP12" s="152"/>
      <c r="BQ12" s="153"/>
      <c r="BR12" s="146"/>
      <c r="BS12" s="146"/>
      <c r="BT12" s="150" t="str">
        <f>HLOOKUP(Introduction!$G$4,nametranslations,109,FALSE)</f>
        <v>Type d'installation</v>
      </c>
      <c r="BU12" s="151" t="str">
        <f>HLOOKUP(Introduction!$G$4,nametranslations,110,FALSE)</f>
        <v>Proportion améliorée</v>
      </c>
      <c r="BV12" s="152"/>
      <c r="BW12" s="152"/>
      <c r="BX12" s="152"/>
      <c r="BY12" s="152"/>
      <c r="BZ12" s="152"/>
      <c r="CA12" s="153"/>
      <c r="CB12" s="146"/>
      <c r="CC12" s="146"/>
      <c r="CD12" s="150" t="str">
        <f>HLOOKUP(Introduction!$G$4,nametranslations,109,FALSE)</f>
        <v>Type d'installation</v>
      </c>
      <c r="CE12" s="151" t="str">
        <f>HLOOKUP(Introduction!$G$4,nametranslations,110,FALSE)</f>
        <v>Proportion améliorée</v>
      </c>
      <c r="CF12" s="152"/>
      <c r="CG12" s="152"/>
      <c r="CH12" s="152"/>
      <c r="CI12" s="152"/>
      <c r="CJ12" s="152"/>
      <c r="CK12" s="153"/>
      <c r="CL12" s="146"/>
      <c r="CM12" s="146"/>
      <c r="CN12" s="150" t="str">
        <f>HLOOKUP(Introduction!$G$4,nametranslations,109,FALSE)</f>
        <v>Type d'installation</v>
      </c>
      <c r="CO12" s="151" t="str">
        <f>HLOOKUP(Introduction!$G$4,nametranslations,110,FALSE)</f>
        <v>Proportion améliorée</v>
      </c>
      <c r="CP12" s="152"/>
      <c r="CQ12" s="152"/>
      <c r="CR12" s="152"/>
      <c r="CS12" s="152"/>
      <c r="CT12" s="152"/>
      <c r="CU12" s="153"/>
      <c r="CV12" s="146"/>
      <c r="CW12" s="146"/>
      <c r="CX12" s="150" t="str">
        <f>HLOOKUP(Introduction!$G$4,nametranslations,109,FALSE)</f>
        <v>Type d'installation</v>
      </c>
      <c r="CY12" s="151" t="str">
        <f>HLOOKUP(Introduction!$G$4,nametranslations,110,FALSE)</f>
        <v>Proportion améliorée</v>
      </c>
      <c r="CZ12" s="152"/>
      <c r="DA12" s="152"/>
      <c r="DB12" s="152"/>
      <c r="DC12" s="152"/>
      <c r="DD12" s="152"/>
      <c r="DE12" s="153"/>
      <c r="DF12" s="146"/>
      <c r="DG12" s="146"/>
      <c r="DH12" s="150" t="str">
        <f>HLOOKUP(Introduction!$G$4,nametranslations,109,FALSE)</f>
        <v>Type d'installation</v>
      </c>
      <c r="DI12" s="151" t="str">
        <f>HLOOKUP(Introduction!$G$4,nametranslations,110,FALSE)</f>
        <v>Proportion améliorée</v>
      </c>
      <c r="DJ12" s="152"/>
      <c r="DK12" s="152"/>
      <c r="DL12" s="152"/>
      <c r="DM12" s="152"/>
      <c r="DN12" s="152"/>
      <c r="DO12" s="153"/>
      <c r="DP12" s="146"/>
      <c r="DQ12" s="146"/>
      <c r="DR12" s="150" t="str">
        <f>HLOOKUP(Introduction!$G$4,nametranslations,109,FALSE)</f>
        <v>Type d'installation</v>
      </c>
      <c r="DS12" s="151" t="str">
        <f>HLOOKUP(Introduction!$G$4,nametranslations,110,FALSE)</f>
        <v>Proportion améliorée</v>
      </c>
      <c r="DT12" s="152"/>
      <c r="DU12" s="152"/>
      <c r="DV12" s="152"/>
      <c r="DW12" s="152"/>
      <c r="DX12" s="152"/>
      <c r="DY12" s="153"/>
      <c r="DZ12" s="146"/>
      <c r="EA12" s="146"/>
      <c r="EB12" s="150" t="str">
        <f>HLOOKUP(Introduction!$G$4,nametranslations,109,FALSE)</f>
        <v>Type d'installation</v>
      </c>
      <c r="EC12" s="151" t="str">
        <f>HLOOKUP(Introduction!$G$4,nametranslations,110,FALSE)</f>
        <v>Proportion améliorée</v>
      </c>
      <c r="ED12" s="152"/>
      <c r="EE12" s="152"/>
      <c r="EF12" s="152"/>
      <c r="EG12" s="152"/>
      <c r="EH12" s="152"/>
      <c r="EI12" s="153"/>
      <c r="EJ12" s="146"/>
      <c r="EK12" s="146"/>
      <c r="EL12" s="155"/>
      <c r="EV12" s="155"/>
      <c r="FF12" s="155"/>
      <c r="FP12" s="155"/>
      <c r="FZ12" s="155"/>
      <c r="GJ12" s="155"/>
      <c r="GT12" s="155"/>
      <c r="HD12" s="155"/>
      <c r="HN12" s="155"/>
      <c r="HX12" s="155"/>
      <c r="IH12" s="155"/>
      <c r="IR12" s="155"/>
    </row>
    <row r="13" spans="1:252" s="2" customFormat="1" ht="14.25" customHeight="1" x14ac:dyDescent="0.2">
      <c r="A13" s="667" t="str">
        <f ca="1">IF(ISBLANK('Data Summary'!A15),"",'Data Summary'!A15)</f>
        <v>TCD_2022_UIS</v>
      </c>
      <c r="B13" s="71" t="s">
        <v>54</v>
      </c>
      <c r="C13" s="3">
        <v>0</v>
      </c>
      <c r="D13" s="27"/>
      <c r="E13" s="27"/>
      <c r="F13" s="27"/>
      <c r="G13" s="27"/>
      <c r="H13" s="27"/>
      <c r="I13" s="32"/>
      <c r="J13" s="9"/>
      <c r="K13" s="9"/>
      <c r="L13" s="71" t="s">
        <v>54</v>
      </c>
      <c r="M13" s="3">
        <v>0</v>
      </c>
      <c r="N13" s="27"/>
      <c r="O13" s="27"/>
      <c r="P13" s="27"/>
      <c r="Q13" s="27"/>
      <c r="R13" s="27"/>
      <c r="S13" s="32"/>
      <c r="T13" s="9"/>
      <c r="U13" s="9"/>
      <c r="V13" s="71" t="s">
        <v>54</v>
      </c>
      <c r="W13" s="3">
        <v>0</v>
      </c>
      <c r="X13" s="27"/>
      <c r="Y13" s="27"/>
      <c r="Z13" s="27"/>
      <c r="AA13" s="27"/>
      <c r="AB13" s="27"/>
      <c r="AC13" s="32"/>
      <c r="AD13" s="9"/>
      <c r="AE13" s="9"/>
      <c r="AF13" s="71" t="s">
        <v>54</v>
      </c>
      <c r="AG13" s="3">
        <v>0</v>
      </c>
      <c r="AH13" s="27"/>
      <c r="AI13" s="27"/>
      <c r="AJ13" s="27"/>
      <c r="AK13" s="27">
        <v>32</v>
      </c>
      <c r="AL13" s="27">
        <f>100-(2736/AL31*100)</f>
        <v>74.100719424460436</v>
      </c>
      <c r="AM13" s="32">
        <f>100-SUM(AM18:AM21)</f>
        <v>42.921550946798909</v>
      </c>
      <c r="AN13" s="9"/>
      <c r="AO13" s="9"/>
      <c r="AP13" s="71" t="s">
        <v>54</v>
      </c>
      <c r="AQ13" s="3">
        <v>0</v>
      </c>
      <c r="AR13" s="27">
        <f>SUMPRODUCT(AU13:AW13,AU31:AW31)/SUM(AU31:AW31)</f>
        <v>68.23075029706331</v>
      </c>
      <c r="AS13" s="27"/>
      <c r="AT13" s="27"/>
      <c r="AU13" s="27">
        <f>100-133/AU31*100</f>
        <v>44.813278008298752</v>
      </c>
      <c r="AV13" s="27">
        <f>100-2745/AV31*100</f>
        <v>72.35927902527439</v>
      </c>
      <c r="AW13" s="32">
        <v>46.27</v>
      </c>
      <c r="AX13" s="80"/>
      <c r="AY13" s="80"/>
      <c r="AZ13" s="71" t="s">
        <v>54</v>
      </c>
      <c r="BA13" s="3">
        <v>0</v>
      </c>
      <c r="BB13" s="27"/>
      <c r="BC13" s="27"/>
      <c r="BD13" s="27"/>
      <c r="BE13" s="27"/>
      <c r="BF13" s="27"/>
      <c r="BG13" s="32"/>
      <c r="BH13" s="9"/>
      <c r="BI13" s="9"/>
      <c r="BJ13" s="71" t="s">
        <v>54</v>
      </c>
      <c r="BK13" s="3">
        <v>0</v>
      </c>
      <c r="BL13" s="27"/>
      <c r="BM13" s="27"/>
      <c r="BN13" s="27"/>
      <c r="BO13" s="27"/>
      <c r="BP13" s="27"/>
      <c r="BQ13" s="32"/>
      <c r="BR13" s="9"/>
      <c r="BS13" s="9"/>
      <c r="BT13" s="71" t="s">
        <v>54</v>
      </c>
      <c r="BU13" s="3">
        <v>0</v>
      </c>
      <c r="BV13" s="27"/>
      <c r="BW13" s="27"/>
      <c r="BX13" s="27"/>
      <c r="BY13" s="27"/>
      <c r="BZ13" s="27"/>
      <c r="CA13" s="32"/>
      <c r="CB13" s="9"/>
      <c r="CC13" s="9"/>
      <c r="CD13" s="71" t="s">
        <v>54</v>
      </c>
      <c r="CE13" s="3">
        <v>0</v>
      </c>
      <c r="CF13" s="27">
        <v>40.134974196109567</v>
      </c>
      <c r="CG13" s="27">
        <v>42.143906020558006</v>
      </c>
      <c r="CH13" s="27">
        <v>66.790148177813379</v>
      </c>
      <c r="CI13" s="27">
        <v>13.408723747980616</v>
      </c>
      <c r="CJ13" s="27">
        <v>41.516366065464261</v>
      </c>
      <c r="CK13" s="32"/>
      <c r="CL13" s="9"/>
      <c r="CM13" s="9"/>
      <c r="CN13" s="71" t="s">
        <v>54</v>
      </c>
      <c r="CO13" s="3">
        <v>0</v>
      </c>
      <c r="CP13" s="27"/>
      <c r="CQ13" s="27"/>
      <c r="CR13" s="27"/>
      <c r="CS13" s="27"/>
      <c r="CT13" s="27"/>
      <c r="CU13" s="32"/>
      <c r="CV13" s="9"/>
      <c r="CW13" s="9"/>
      <c r="CX13" s="71" t="s">
        <v>54</v>
      </c>
      <c r="CY13" s="3">
        <v>0</v>
      </c>
      <c r="CZ13" s="27"/>
      <c r="DA13" s="27"/>
      <c r="DB13" s="27"/>
      <c r="DC13" s="27"/>
      <c r="DD13" s="27"/>
      <c r="DE13" s="32"/>
      <c r="DF13" s="9"/>
      <c r="DG13" s="9"/>
      <c r="DH13" s="71" t="s">
        <v>54</v>
      </c>
      <c r="DI13" s="3">
        <v>0</v>
      </c>
      <c r="DJ13" s="27">
        <v>41.96012670020496</v>
      </c>
      <c r="DK13" s="27">
        <v>40.379499911331799</v>
      </c>
      <c r="DL13" s="27">
        <v>53.259415025807677</v>
      </c>
      <c r="DM13" s="27">
        <v>14.6875</v>
      </c>
      <c r="DN13" s="27">
        <v>43.602544488284082</v>
      </c>
      <c r="DO13" s="32">
        <v>40.992767915844837</v>
      </c>
      <c r="DP13" s="9"/>
      <c r="DQ13" s="9"/>
      <c r="DR13" s="71" t="s">
        <v>54</v>
      </c>
      <c r="DS13" s="3">
        <v>0</v>
      </c>
      <c r="DT13" s="27">
        <f t="shared" ref="DT13:DY13" si="16">100-SUM(DT15:DT20)</f>
        <v>35.155496624879447</v>
      </c>
      <c r="DU13" s="27">
        <f t="shared" si="16"/>
        <v>8.6872275149362252</v>
      </c>
      <c r="DV13" s="27">
        <f t="shared" si="16"/>
        <v>50.918357534378302</v>
      </c>
      <c r="DW13" s="27">
        <f t="shared" si="16"/>
        <v>11.306532663316588</v>
      </c>
      <c r="DX13" s="27">
        <f t="shared" si="16"/>
        <v>42.690476190476197</v>
      </c>
      <c r="DY13" s="27">
        <f t="shared" si="16"/>
        <v>11.38923654568211</v>
      </c>
      <c r="DZ13" s="9"/>
      <c r="EA13" s="9"/>
      <c r="EB13" s="71" t="s">
        <v>54</v>
      </c>
      <c r="EC13" s="3">
        <v>0</v>
      </c>
      <c r="ED13" s="27"/>
      <c r="EE13" s="27"/>
      <c r="EF13" s="27"/>
      <c r="EG13" s="27"/>
      <c r="EH13" s="27"/>
      <c r="EI13" s="32"/>
      <c r="EJ13" s="9"/>
      <c r="EK13" s="9"/>
      <c r="EL13" s="77"/>
      <c r="EV13" s="77"/>
      <c r="FF13" s="77"/>
      <c r="FP13" s="77"/>
      <c r="FZ13" s="77"/>
      <c r="GJ13" s="77"/>
      <c r="GT13" s="77"/>
      <c r="HD13" s="77"/>
      <c r="HN13" s="77"/>
      <c r="HX13" s="77"/>
      <c r="IH13" s="77"/>
      <c r="IR13" s="77"/>
    </row>
    <row r="14" spans="1:252" x14ac:dyDescent="0.3">
      <c r="A14" s="667" t="str">
        <f ca="1">IF(ISBLANK('Data Summary'!A16),"",'Data Summary'!A16)</f>
        <v>TCD_2023_UIS</v>
      </c>
      <c r="B14" s="72" t="s">
        <v>96</v>
      </c>
      <c r="C14" s="19">
        <v>0</v>
      </c>
      <c r="D14" s="27"/>
      <c r="E14" s="27"/>
      <c r="F14" s="27"/>
      <c r="G14" s="27"/>
      <c r="H14" s="27"/>
      <c r="I14" s="32"/>
      <c r="J14" s="9"/>
      <c r="K14" s="9"/>
      <c r="L14" s="72" t="s">
        <v>96</v>
      </c>
      <c r="M14" s="19">
        <v>0</v>
      </c>
      <c r="N14" s="27"/>
      <c r="O14" s="27"/>
      <c r="P14" s="27"/>
      <c r="Q14" s="27"/>
      <c r="R14" s="27">
        <v>0</v>
      </c>
      <c r="S14" s="32">
        <v>0</v>
      </c>
      <c r="T14" s="9"/>
      <c r="U14" s="9"/>
      <c r="V14" s="72" t="s">
        <v>96</v>
      </c>
      <c r="W14" s="19">
        <v>0</v>
      </c>
      <c r="X14" s="27"/>
      <c r="Y14" s="27"/>
      <c r="Z14" s="27"/>
      <c r="AA14" s="27"/>
      <c r="AB14" s="27">
        <v>0</v>
      </c>
      <c r="AC14" s="32"/>
      <c r="AD14" s="9"/>
      <c r="AE14" s="9"/>
      <c r="AF14" s="72" t="s">
        <v>96</v>
      </c>
      <c r="AG14" s="19">
        <v>0</v>
      </c>
      <c r="AH14" s="27"/>
      <c r="AI14" s="27"/>
      <c r="AJ14" s="27"/>
      <c r="AK14" s="27"/>
      <c r="AL14" s="27"/>
      <c r="AM14" s="32"/>
      <c r="AN14" s="9"/>
      <c r="AO14" s="9"/>
      <c r="AP14" s="72" t="s">
        <v>96</v>
      </c>
      <c r="AQ14" s="86">
        <v>0</v>
      </c>
      <c r="AR14" s="27"/>
      <c r="AS14" s="27"/>
      <c r="AT14" s="27"/>
      <c r="AU14" s="27"/>
      <c r="AV14" s="27"/>
      <c r="AW14" s="32"/>
      <c r="AX14" s="80"/>
      <c r="AY14" s="80"/>
      <c r="AZ14" s="72" t="s">
        <v>96</v>
      </c>
      <c r="BA14" s="19">
        <v>0</v>
      </c>
      <c r="BB14" s="27"/>
      <c r="BC14" s="27"/>
      <c r="BD14" s="27"/>
      <c r="BE14" s="27"/>
      <c r="BF14" s="27"/>
      <c r="BG14" s="32"/>
      <c r="BH14" s="9"/>
      <c r="BI14" s="9"/>
      <c r="BJ14" s="72" t="s">
        <v>96</v>
      </c>
      <c r="BK14" s="19">
        <v>0</v>
      </c>
      <c r="BL14" s="27"/>
      <c r="BM14" s="27"/>
      <c r="BN14" s="27"/>
      <c r="BO14" s="27"/>
      <c r="BP14" s="27"/>
      <c r="BQ14" s="32"/>
      <c r="BR14" s="9"/>
      <c r="BS14" s="9"/>
      <c r="BT14" s="72" t="s">
        <v>96</v>
      </c>
      <c r="BU14" s="19">
        <v>0</v>
      </c>
      <c r="BV14" s="27"/>
      <c r="BW14" s="27"/>
      <c r="BX14" s="27"/>
      <c r="BY14" s="27"/>
      <c r="BZ14" s="27"/>
      <c r="CA14" s="32"/>
      <c r="CB14" s="9"/>
      <c r="CC14" s="9"/>
      <c r="CD14" s="72" t="s">
        <v>96</v>
      </c>
      <c r="CE14" s="19">
        <v>0</v>
      </c>
      <c r="CF14" s="27"/>
      <c r="CG14" s="27"/>
      <c r="CH14" s="27"/>
      <c r="CI14" s="27"/>
      <c r="CJ14" s="27"/>
      <c r="CK14" s="32"/>
      <c r="CL14" s="9"/>
      <c r="CM14" s="9"/>
      <c r="CN14" s="72" t="s">
        <v>96</v>
      </c>
      <c r="CO14" s="19">
        <v>0</v>
      </c>
      <c r="CP14" s="27"/>
      <c r="CQ14" s="27"/>
      <c r="CR14" s="27"/>
      <c r="CS14" s="27"/>
      <c r="CT14" s="27"/>
      <c r="CU14" s="32"/>
      <c r="CV14" s="9"/>
      <c r="CW14" s="9"/>
      <c r="CX14" s="72" t="s">
        <v>96</v>
      </c>
      <c r="CY14" s="19">
        <v>0</v>
      </c>
      <c r="CZ14" s="27"/>
      <c r="DA14" s="27"/>
      <c r="DB14" s="27"/>
      <c r="DC14" s="27"/>
      <c r="DD14" s="27"/>
      <c r="DE14" s="32"/>
      <c r="DF14" s="9"/>
      <c r="DG14" s="9"/>
      <c r="DH14" s="72" t="s">
        <v>96</v>
      </c>
      <c r="DI14" s="19">
        <v>0</v>
      </c>
      <c r="DJ14" s="27"/>
      <c r="DK14" s="27"/>
      <c r="DL14" s="27"/>
      <c r="DM14" s="27"/>
      <c r="DN14" s="27"/>
      <c r="DO14" s="32"/>
      <c r="DP14" s="9"/>
      <c r="DQ14" s="9"/>
      <c r="DR14" s="72" t="s">
        <v>96</v>
      </c>
      <c r="DS14" s="370">
        <v>0</v>
      </c>
      <c r="DT14" s="27"/>
      <c r="DU14" s="27"/>
      <c r="DV14" s="27"/>
      <c r="DW14" s="27"/>
      <c r="DX14" s="27"/>
      <c r="DY14" s="27"/>
      <c r="DZ14" s="9"/>
      <c r="EA14" s="9"/>
      <c r="EB14" s="72" t="s">
        <v>96</v>
      </c>
      <c r="EC14" s="19">
        <v>0</v>
      </c>
      <c r="ED14" s="27"/>
      <c r="EE14" s="27"/>
      <c r="EF14" s="27"/>
      <c r="EG14" s="27"/>
      <c r="EH14" s="27"/>
      <c r="EI14" s="32"/>
      <c r="EJ14" s="9"/>
      <c r="EK14" s="9"/>
    </row>
    <row r="15" spans="1:252" s="1" customFormat="1" x14ac:dyDescent="0.3">
      <c r="A15" s="667" t="str">
        <f ca="1">IF(ISBLANK('Data Summary'!A17),"",'Data Summary'!A17)</f>
        <v>TCD_2023_EMIS</v>
      </c>
      <c r="B15" s="72"/>
      <c r="C15" s="4"/>
      <c r="D15" s="27"/>
      <c r="E15" s="5"/>
      <c r="F15" s="5"/>
      <c r="G15" s="5"/>
      <c r="H15" s="27"/>
      <c r="I15" s="32"/>
      <c r="J15" s="9"/>
      <c r="K15" s="9"/>
      <c r="L15" s="72" t="s">
        <v>145</v>
      </c>
      <c r="M15" s="4">
        <v>1</v>
      </c>
      <c r="N15" s="27">
        <f>(R15/100*Population!F18+S15/100*Population!G18)/(Population!F18+Population!G18)*100</f>
        <v>13.732950500748908</v>
      </c>
      <c r="O15" s="5"/>
      <c r="P15" s="5"/>
      <c r="Q15" s="5"/>
      <c r="R15" s="27">
        <v>14.3</v>
      </c>
      <c r="S15" s="32">
        <v>13.1</v>
      </c>
      <c r="T15" s="9"/>
      <c r="U15" s="9"/>
      <c r="V15" s="72" t="s">
        <v>145</v>
      </c>
      <c r="W15" s="4">
        <v>1</v>
      </c>
      <c r="X15" s="27"/>
      <c r="Y15" s="5"/>
      <c r="Z15" s="5"/>
      <c r="AA15" s="5"/>
      <c r="AB15" s="27">
        <v>11.7</v>
      </c>
      <c r="AC15" s="32"/>
      <c r="AD15" s="9"/>
      <c r="AE15" s="9"/>
      <c r="AF15" s="72" t="s">
        <v>153</v>
      </c>
      <c r="AG15" s="4">
        <v>1</v>
      </c>
      <c r="AH15" s="27"/>
      <c r="AI15" s="5"/>
      <c r="AJ15" s="5"/>
      <c r="AK15" s="5">
        <f>99/220*100</f>
        <v>45</v>
      </c>
      <c r="AL15" s="27"/>
      <c r="AM15" s="32"/>
      <c r="AN15" s="9"/>
      <c r="AO15" s="9"/>
      <c r="AP15" s="72" t="s">
        <v>155</v>
      </c>
      <c r="AQ15" s="4">
        <v>0.5</v>
      </c>
      <c r="AR15" s="27"/>
      <c r="AS15" s="85"/>
      <c r="AT15" s="85"/>
      <c r="AU15" s="85">
        <f>3/AU31*100</f>
        <v>1.2448132780082988</v>
      </c>
      <c r="AV15" s="27"/>
      <c r="AW15" s="32"/>
      <c r="AX15" s="80"/>
      <c r="AY15" s="80"/>
      <c r="AZ15" s="72"/>
      <c r="BA15" s="4"/>
      <c r="BB15" s="27"/>
      <c r="BC15" s="5"/>
      <c r="BD15" s="5"/>
      <c r="BE15" s="5"/>
      <c r="BF15" s="27"/>
      <c r="BG15" s="32"/>
      <c r="BH15" s="9"/>
      <c r="BI15" s="9"/>
      <c r="BJ15" s="72"/>
      <c r="BK15" s="4"/>
      <c r="BL15" s="27"/>
      <c r="BM15" s="5"/>
      <c r="BN15" s="5"/>
      <c r="BO15" s="5"/>
      <c r="BP15" s="27"/>
      <c r="BQ15" s="32"/>
      <c r="BR15" s="9"/>
      <c r="BS15" s="9"/>
      <c r="BT15" s="72"/>
      <c r="BU15" s="4"/>
      <c r="BV15" s="27"/>
      <c r="BW15" s="5"/>
      <c r="BX15" s="5"/>
      <c r="BY15" s="5"/>
      <c r="BZ15" s="27"/>
      <c r="CA15" s="32"/>
      <c r="CB15" s="9"/>
      <c r="CC15" s="9"/>
      <c r="CD15" s="72" t="s">
        <v>240</v>
      </c>
      <c r="CE15" s="4">
        <v>1</v>
      </c>
      <c r="CF15" s="27">
        <v>28.146089718142118</v>
      </c>
      <c r="CG15" s="5">
        <v>30.892070484581499</v>
      </c>
      <c r="CH15" s="5">
        <v>18.642370845014018</v>
      </c>
      <c r="CI15" s="5">
        <v>43.295638126009692</v>
      </c>
      <c r="CJ15" s="27">
        <v>27.36305945223781</v>
      </c>
      <c r="CK15" s="32"/>
      <c r="CL15" s="9"/>
      <c r="CM15" s="9"/>
      <c r="CN15" s="72"/>
      <c r="CO15" s="4"/>
      <c r="CP15" s="27"/>
      <c r="CQ15" s="5"/>
      <c r="CR15" s="5"/>
      <c r="CS15" s="5"/>
      <c r="CT15" s="27"/>
      <c r="CU15" s="32"/>
      <c r="CV15" s="9"/>
      <c r="CW15" s="9"/>
      <c r="CX15" s="72"/>
      <c r="CY15" s="4"/>
      <c r="CZ15" s="27"/>
      <c r="DA15" s="5"/>
      <c r="DB15" s="5"/>
      <c r="DC15" s="5"/>
      <c r="DD15" s="27"/>
      <c r="DE15" s="32"/>
      <c r="DF15" s="9"/>
      <c r="DG15" s="9"/>
      <c r="DH15" s="72" t="s">
        <v>240</v>
      </c>
      <c r="DI15" s="4">
        <v>1</v>
      </c>
      <c r="DJ15" s="27">
        <v>27.283865533348646</v>
      </c>
      <c r="DK15" s="5">
        <v>31.069338535201275</v>
      </c>
      <c r="DL15" s="5">
        <v>18.619766774995217</v>
      </c>
      <c r="DM15" s="5">
        <v>44.6875</v>
      </c>
      <c r="DN15" s="27">
        <v>26.386987680167483</v>
      </c>
      <c r="DO15" s="32"/>
      <c r="DP15" s="9"/>
      <c r="DQ15" s="9"/>
      <c r="DR15" s="72" t="s">
        <v>240</v>
      </c>
      <c r="DS15" s="4">
        <v>1</v>
      </c>
      <c r="DT15" s="6">
        <v>31.412729026036644</v>
      </c>
      <c r="DU15" s="369">
        <v>46.923946391086716</v>
      </c>
      <c r="DV15" s="369">
        <v>22.175209154726417</v>
      </c>
      <c r="DW15" s="369">
        <v>45.226130653266331</v>
      </c>
      <c r="DX15" s="369">
        <v>27.015873015873016</v>
      </c>
      <c r="DY15" s="369">
        <v>45.306633291614517</v>
      </c>
      <c r="DZ15" s="9"/>
      <c r="EA15" s="9"/>
      <c r="EB15" s="72"/>
      <c r="EC15" s="4"/>
      <c r="ED15" s="27"/>
      <c r="EE15" s="5"/>
      <c r="EF15" s="5"/>
      <c r="EG15" s="5"/>
      <c r="EH15" s="27"/>
      <c r="EI15" s="32"/>
      <c r="EJ15" s="9"/>
      <c r="EK15" s="9"/>
      <c r="EL15" s="78"/>
      <c r="EV15" s="78"/>
      <c r="FF15" s="78"/>
      <c r="FP15" s="78"/>
      <c r="FZ15" s="78"/>
      <c r="GJ15" s="78"/>
      <c r="GT15" s="78"/>
      <c r="HD15" s="78"/>
      <c r="HN15" s="78"/>
      <c r="HX15" s="78"/>
      <c r="IH15" s="78"/>
      <c r="IR15" s="78"/>
    </row>
    <row r="16" spans="1:252" s="1" customFormat="1" x14ac:dyDescent="0.3">
      <c r="A16" s="667" t="str">
        <f ca="1">IF(ISBLANK('Data Summary'!A18),"",'Data Summary'!A18)</f>
        <v>TCD_2024_EMIS</v>
      </c>
      <c r="B16" s="72"/>
      <c r="C16" s="11"/>
      <c r="D16" s="27"/>
      <c r="E16" s="5"/>
      <c r="F16" s="5"/>
      <c r="G16" s="5"/>
      <c r="H16" s="27"/>
      <c r="I16" s="32"/>
      <c r="J16" s="9"/>
      <c r="K16" s="9"/>
      <c r="L16" s="72"/>
      <c r="M16" s="11"/>
      <c r="N16" s="27"/>
      <c r="O16" s="5"/>
      <c r="P16" s="5"/>
      <c r="Q16" s="5"/>
      <c r="R16" s="27"/>
      <c r="S16" s="32"/>
      <c r="T16" s="9"/>
      <c r="U16" s="9"/>
      <c r="V16" s="72"/>
      <c r="W16" s="11"/>
      <c r="X16" s="27"/>
      <c r="Y16" s="5"/>
      <c r="Z16" s="5"/>
      <c r="AA16" s="5"/>
      <c r="AB16" s="27"/>
      <c r="AC16" s="32"/>
      <c r="AD16" s="9"/>
      <c r="AE16" s="9"/>
      <c r="AF16" s="72" t="s">
        <v>154</v>
      </c>
      <c r="AG16" s="11">
        <v>1</v>
      </c>
      <c r="AH16" s="27"/>
      <c r="AI16" s="5"/>
      <c r="AJ16" s="5"/>
      <c r="AK16" s="5">
        <f>32/220*100</f>
        <v>14.545454545454545</v>
      </c>
      <c r="AL16" s="27"/>
      <c r="AM16" s="32"/>
      <c r="AN16" s="9"/>
      <c r="AO16" s="9"/>
      <c r="AP16" s="72" t="s">
        <v>154</v>
      </c>
      <c r="AQ16" s="87">
        <v>1</v>
      </c>
      <c r="AR16" s="27"/>
      <c r="AS16" s="85"/>
      <c r="AT16" s="85"/>
      <c r="AU16" s="85">
        <f>14/AU31*100</f>
        <v>5.809128630705394</v>
      </c>
      <c r="AV16" s="27"/>
      <c r="AW16" s="32"/>
      <c r="AX16" s="80"/>
      <c r="AY16" s="80"/>
      <c r="AZ16" s="72"/>
      <c r="BA16" s="11"/>
      <c r="BB16" s="27"/>
      <c r="BC16" s="5"/>
      <c r="BD16" s="5"/>
      <c r="BE16" s="5"/>
      <c r="BF16" s="27"/>
      <c r="BG16" s="32"/>
      <c r="BH16" s="9"/>
      <c r="BI16" s="9"/>
      <c r="BJ16" s="72"/>
      <c r="BK16" s="11"/>
      <c r="BL16" s="27"/>
      <c r="BM16" s="5"/>
      <c r="BN16" s="5"/>
      <c r="BO16" s="5"/>
      <c r="BP16" s="27"/>
      <c r="BQ16" s="32"/>
      <c r="BR16" s="9"/>
      <c r="BS16" s="9"/>
      <c r="BT16" s="72"/>
      <c r="BU16" s="11"/>
      <c r="BV16" s="27"/>
      <c r="BW16" s="5"/>
      <c r="BX16" s="5"/>
      <c r="BY16" s="5"/>
      <c r="BZ16" s="27"/>
      <c r="CA16" s="32"/>
      <c r="CB16" s="9"/>
      <c r="CC16" s="9"/>
      <c r="CD16" s="72" t="s">
        <v>241</v>
      </c>
      <c r="CE16" s="11">
        <v>1</v>
      </c>
      <c r="CF16" s="27">
        <v>11.226677252878126</v>
      </c>
      <c r="CG16" s="5">
        <v>19.291483113069017</v>
      </c>
      <c r="CH16" s="5">
        <v>3.6343612334801763</v>
      </c>
      <c r="CI16" s="5">
        <v>36.672051696284328</v>
      </c>
      <c r="CJ16" s="27">
        <v>9.9114896459585839</v>
      </c>
      <c r="CK16" s="32"/>
      <c r="CL16" s="9"/>
      <c r="CM16" s="9"/>
      <c r="CN16" s="72"/>
      <c r="CO16" s="11"/>
      <c r="CP16" s="27"/>
      <c r="CQ16" s="5"/>
      <c r="CR16" s="5"/>
      <c r="CS16" s="5"/>
      <c r="CT16" s="27"/>
      <c r="CU16" s="32"/>
      <c r="CV16" s="9"/>
      <c r="CW16" s="9"/>
      <c r="CX16" s="72"/>
      <c r="CY16" s="11"/>
      <c r="CZ16" s="27"/>
      <c r="DA16" s="5"/>
      <c r="DB16" s="5"/>
      <c r="DC16" s="5"/>
      <c r="DD16" s="27"/>
      <c r="DE16" s="32"/>
      <c r="DF16" s="9"/>
      <c r="DG16" s="9"/>
      <c r="DH16" s="72" t="s">
        <v>241</v>
      </c>
      <c r="DI16" s="11">
        <v>1</v>
      </c>
      <c r="DJ16" s="27">
        <v>10.797151389846084</v>
      </c>
      <c r="DK16" s="5">
        <v>19.613406632381629</v>
      </c>
      <c r="DL16" s="5">
        <v>4.7218505065952963</v>
      </c>
      <c r="DM16" s="5">
        <v>34.84375</v>
      </c>
      <c r="DN16" s="27">
        <v>9.5579354215315249</v>
      </c>
      <c r="DO16" s="32"/>
      <c r="DP16" s="9"/>
      <c r="DQ16" s="9"/>
      <c r="DR16" s="72" t="s">
        <v>241</v>
      </c>
      <c r="DS16" s="371">
        <v>1</v>
      </c>
      <c r="DT16" s="6">
        <v>16.188524590163937</v>
      </c>
      <c r="DU16" s="369">
        <v>33.554012594865171</v>
      </c>
      <c r="DV16" s="369">
        <v>5.8467160303875376</v>
      </c>
      <c r="DW16" s="369">
        <v>36.055276381909543</v>
      </c>
      <c r="DX16" s="369">
        <v>11.03968253968254</v>
      </c>
      <c r="DY16" s="369">
        <v>31.539424280350438</v>
      </c>
      <c r="DZ16" s="9"/>
      <c r="EA16" s="9"/>
      <c r="EB16" s="72"/>
      <c r="EC16" s="11"/>
      <c r="ED16" s="27"/>
      <c r="EE16" s="5"/>
      <c r="EF16" s="5"/>
      <c r="EG16" s="5"/>
      <c r="EH16" s="27"/>
      <c r="EI16" s="32"/>
      <c r="EJ16" s="9"/>
      <c r="EK16" s="9"/>
      <c r="EL16" s="78"/>
      <c r="EV16" s="78"/>
      <c r="FF16" s="78"/>
      <c r="FP16" s="78"/>
      <c r="FZ16" s="78"/>
      <c r="GJ16" s="78"/>
      <c r="GT16" s="78"/>
      <c r="HD16" s="78"/>
      <c r="HN16" s="78"/>
      <c r="HX16" s="78"/>
      <c r="IH16" s="78"/>
      <c r="IR16" s="78"/>
    </row>
    <row r="17" spans="1:252" s="1" customFormat="1" x14ac:dyDescent="0.3">
      <c r="A17" s="667" t="str">
        <f ca="1">IF(ISBLANK('Data Summary'!A19),"",'Data Summary'!A19)</f>
        <v>TCD_2024_UIS</v>
      </c>
      <c r="B17" s="72"/>
      <c r="C17" s="11"/>
      <c r="D17" s="27"/>
      <c r="E17" s="5"/>
      <c r="F17" s="5"/>
      <c r="G17" s="5"/>
      <c r="H17" s="27"/>
      <c r="I17" s="23"/>
      <c r="J17" s="9"/>
      <c r="K17" s="9"/>
      <c r="L17" s="72"/>
      <c r="M17" s="11"/>
      <c r="N17" s="27"/>
      <c r="O17" s="5"/>
      <c r="P17" s="5"/>
      <c r="Q17" s="5"/>
      <c r="R17" s="5"/>
      <c r="S17" s="23"/>
      <c r="T17" s="9"/>
      <c r="U17" s="9"/>
      <c r="V17" s="72"/>
      <c r="W17" s="11"/>
      <c r="X17" s="27"/>
      <c r="Y17" s="5"/>
      <c r="Z17" s="5"/>
      <c r="AA17" s="5"/>
      <c r="AB17" s="27"/>
      <c r="AC17" s="23"/>
      <c r="AD17" s="9"/>
      <c r="AE17" s="9"/>
      <c r="AF17" s="72" t="s">
        <v>155</v>
      </c>
      <c r="AG17" s="11">
        <v>0.5</v>
      </c>
      <c r="AH17" s="27"/>
      <c r="AI17" s="5"/>
      <c r="AJ17" s="5"/>
      <c r="AK17" s="5">
        <f>19/220*100</f>
        <v>8.6363636363636367</v>
      </c>
      <c r="AL17" s="27"/>
      <c r="AM17" s="23"/>
      <c r="AN17" s="9"/>
      <c r="AO17" s="9"/>
      <c r="AP17" s="72" t="s">
        <v>153</v>
      </c>
      <c r="AQ17" s="87">
        <v>1</v>
      </c>
      <c r="AR17" s="27"/>
      <c r="AS17" s="85"/>
      <c r="AT17" s="85"/>
      <c r="AU17" s="85">
        <f>116/AU31*100</f>
        <v>48.132780082987551</v>
      </c>
      <c r="AV17" s="27"/>
      <c r="AW17" s="23"/>
      <c r="AX17" s="80"/>
      <c r="AY17" s="80"/>
      <c r="AZ17" s="72"/>
      <c r="BA17" s="11"/>
      <c r="BB17" s="27"/>
      <c r="BC17" s="5"/>
      <c r="BD17" s="5"/>
      <c r="BE17" s="5"/>
      <c r="BF17" s="27"/>
      <c r="BG17" s="23"/>
      <c r="BH17" s="9"/>
      <c r="BI17" s="9"/>
      <c r="BJ17" s="72"/>
      <c r="BK17" s="11"/>
      <c r="BL17" s="27"/>
      <c r="BM17" s="5"/>
      <c r="BN17" s="5"/>
      <c r="BO17" s="5"/>
      <c r="BP17" s="27"/>
      <c r="BQ17" s="23"/>
      <c r="BR17" s="9"/>
      <c r="BS17" s="9"/>
      <c r="BT17" s="72"/>
      <c r="BU17" s="11"/>
      <c r="BV17" s="27"/>
      <c r="BW17" s="5"/>
      <c r="BX17" s="5"/>
      <c r="BY17" s="5"/>
      <c r="BZ17" s="27"/>
      <c r="CA17" s="23"/>
      <c r="CB17" s="9"/>
      <c r="CC17" s="9"/>
      <c r="CD17" s="72" t="s">
        <v>242</v>
      </c>
      <c r="CE17" s="11">
        <v>0</v>
      </c>
      <c r="CF17" s="27">
        <v>16.069868995633186</v>
      </c>
      <c r="CG17" s="5">
        <v>4.5154185022026425</v>
      </c>
      <c r="CH17" s="5">
        <v>7.0784941930316378</v>
      </c>
      <c r="CI17" s="5">
        <v>3.5541195476575123</v>
      </c>
      <c r="CJ17" s="27">
        <v>16.716766867067467</v>
      </c>
      <c r="CK17" s="23"/>
      <c r="CL17" s="9"/>
      <c r="CM17" s="9"/>
      <c r="CN17" s="72"/>
      <c r="CO17" s="11"/>
      <c r="CP17" s="27"/>
      <c r="CQ17" s="5"/>
      <c r="CR17" s="5"/>
      <c r="CS17" s="5"/>
      <c r="CT17" s="27"/>
      <c r="CU17" s="23"/>
      <c r="CV17" s="9"/>
      <c r="CW17" s="9"/>
      <c r="CX17" s="72"/>
      <c r="CY17" s="11"/>
      <c r="CZ17" s="27"/>
      <c r="DA17" s="5"/>
      <c r="DB17" s="5"/>
      <c r="DC17" s="5"/>
      <c r="DD17" s="27"/>
      <c r="DE17" s="23"/>
      <c r="DF17" s="9"/>
      <c r="DG17" s="9"/>
      <c r="DH17" s="72" t="s">
        <v>242</v>
      </c>
      <c r="DI17" s="11">
        <v>0</v>
      </c>
      <c r="DJ17" s="27">
        <v>15.460601883758327</v>
      </c>
      <c r="DK17" s="5">
        <v>5.1072885263344574</v>
      </c>
      <c r="DL17" s="5">
        <v>18.208755496081054</v>
      </c>
      <c r="DM17" s="5">
        <v>2.65625</v>
      </c>
      <c r="DN17" s="27">
        <v>16.12046058458813</v>
      </c>
      <c r="DO17" s="23"/>
      <c r="DP17" s="9"/>
      <c r="DQ17" s="9"/>
      <c r="DR17" s="72" t="s">
        <v>242</v>
      </c>
      <c r="DS17" s="371">
        <v>0</v>
      </c>
      <c r="DT17" s="6">
        <v>10.517116682738671</v>
      </c>
      <c r="DU17" s="369">
        <v>4.4727918617794282</v>
      </c>
      <c r="DV17" s="369">
        <v>14.11674199442254</v>
      </c>
      <c r="DW17" s="369">
        <v>3.0150753768844218</v>
      </c>
      <c r="DX17" s="369">
        <v>13.079365079365079</v>
      </c>
      <c r="DY17" s="369">
        <v>2.2841051314142677</v>
      </c>
      <c r="DZ17" s="9"/>
      <c r="EA17" s="9"/>
      <c r="EB17" s="72"/>
      <c r="EC17" s="11"/>
      <c r="ED17" s="27"/>
      <c r="EE17" s="5"/>
      <c r="EF17" s="5"/>
      <c r="EG17" s="5"/>
      <c r="EH17" s="27"/>
      <c r="EI17" s="23"/>
      <c r="EJ17" s="9"/>
      <c r="EK17" s="9"/>
      <c r="EL17" s="78"/>
      <c r="EV17" s="78"/>
      <c r="FF17" s="78"/>
      <c r="FP17" s="78"/>
      <c r="FZ17" s="78"/>
      <c r="GJ17" s="78"/>
      <c r="GT17" s="78"/>
      <c r="HD17" s="78"/>
      <c r="HN17" s="78"/>
      <c r="HX17" s="78"/>
      <c r="IH17" s="78"/>
      <c r="IR17" s="78"/>
    </row>
    <row r="18" spans="1:252" s="1" customFormat="1" x14ac:dyDescent="0.3">
      <c r="A18" s="633" t="str">
        <f ca="1">IF(ISBLANK('Data Summary'!A20),"",'Data Summary'!A20)</f>
        <v/>
      </c>
      <c r="B18" s="72"/>
      <c r="C18" s="11"/>
      <c r="D18" s="59"/>
      <c r="E18" s="33"/>
      <c r="F18" s="33"/>
      <c r="G18" s="5"/>
      <c r="H18" s="27"/>
      <c r="I18" s="23"/>
      <c r="J18" s="9"/>
      <c r="K18" s="9"/>
      <c r="L18" s="72"/>
      <c r="M18" s="11"/>
      <c r="N18" s="27"/>
      <c r="O18" s="33"/>
      <c r="P18" s="33"/>
      <c r="Q18" s="5"/>
      <c r="R18" s="5"/>
      <c r="S18" s="23"/>
      <c r="T18" s="9"/>
      <c r="U18" s="9"/>
      <c r="V18" s="72"/>
      <c r="W18" s="11"/>
      <c r="X18" s="59"/>
      <c r="Y18" s="33"/>
      <c r="Z18" s="33"/>
      <c r="AA18" s="5"/>
      <c r="AB18" s="27"/>
      <c r="AC18" s="23"/>
      <c r="AD18" s="9"/>
      <c r="AE18" s="9"/>
      <c r="AF18" s="72" t="s">
        <v>156</v>
      </c>
      <c r="AG18" s="11">
        <v>1</v>
      </c>
      <c r="AH18" s="59"/>
      <c r="AI18" s="33"/>
      <c r="AJ18" s="33"/>
      <c r="AK18" s="5"/>
      <c r="AL18" s="27"/>
      <c r="AM18" s="23">
        <f>264/1109*100</f>
        <v>23.805229936880075</v>
      </c>
      <c r="AN18" s="9"/>
      <c r="AO18" s="9"/>
      <c r="AP18" s="72" t="s">
        <v>156</v>
      </c>
      <c r="AQ18" s="87">
        <v>1</v>
      </c>
      <c r="AR18" s="59"/>
      <c r="AS18" s="33"/>
      <c r="AT18" s="33"/>
      <c r="AU18" s="85"/>
      <c r="AV18" s="27"/>
      <c r="AW18" s="23">
        <v>31.4</v>
      </c>
      <c r="AX18" s="80"/>
      <c r="AY18" s="80"/>
      <c r="AZ18" s="72"/>
      <c r="BA18" s="11"/>
      <c r="BB18" s="59"/>
      <c r="BC18" s="33"/>
      <c r="BD18" s="33"/>
      <c r="BE18" s="5"/>
      <c r="BF18" s="27"/>
      <c r="BG18" s="23"/>
      <c r="BH18" s="9"/>
      <c r="BI18" s="9"/>
      <c r="BJ18" s="72"/>
      <c r="BK18" s="11"/>
      <c r="BL18" s="59"/>
      <c r="BM18" s="33"/>
      <c r="BN18" s="33"/>
      <c r="BO18" s="5"/>
      <c r="BP18" s="27"/>
      <c r="BQ18" s="23"/>
      <c r="BR18" s="9"/>
      <c r="BS18" s="9"/>
      <c r="BT18" s="72"/>
      <c r="BU18" s="11"/>
      <c r="BV18" s="59"/>
      <c r="BW18" s="33"/>
      <c r="BX18" s="33"/>
      <c r="BY18" s="5"/>
      <c r="BZ18" s="27"/>
      <c r="CA18" s="23"/>
      <c r="CB18" s="9"/>
      <c r="CC18" s="9"/>
      <c r="CD18" s="72" t="s">
        <v>243</v>
      </c>
      <c r="CE18" s="11">
        <v>1</v>
      </c>
      <c r="CF18" s="59">
        <v>0.88924176260420806</v>
      </c>
      <c r="CG18" s="33">
        <v>0.69750367107195299</v>
      </c>
      <c r="CH18" s="33">
        <v>0.74088906688025635</v>
      </c>
      <c r="CI18" s="5">
        <v>2.2617124394184165</v>
      </c>
      <c r="CJ18" s="27">
        <v>0.81830327321309282</v>
      </c>
      <c r="CK18" s="23"/>
      <c r="CL18" s="9"/>
      <c r="CM18" s="9"/>
      <c r="CN18" s="72"/>
      <c r="CO18" s="11"/>
      <c r="CP18" s="59"/>
      <c r="CQ18" s="33"/>
      <c r="CR18" s="33"/>
      <c r="CS18" s="5"/>
      <c r="CT18" s="27"/>
      <c r="CU18" s="23"/>
      <c r="CV18" s="9"/>
      <c r="CW18" s="9"/>
      <c r="CX18" s="72"/>
      <c r="CY18" s="11"/>
      <c r="CZ18" s="59"/>
      <c r="DA18" s="33"/>
      <c r="DB18" s="33"/>
      <c r="DC18" s="5"/>
      <c r="DD18" s="27"/>
      <c r="DE18" s="23"/>
      <c r="DF18" s="9"/>
      <c r="DG18" s="9"/>
      <c r="DH18" s="72" t="s">
        <v>243</v>
      </c>
      <c r="DI18" s="11">
        <v>1</v>
      </c>
      <c r="DJ18" s="59">
        <v>0.75809786354238451</v>
      </c>
      <c r="DK18" s="33">
        <v>1.0640184429863451</v>
      </c>
      <c r="DL18" s="33">
        <v>1.39552666794112</v>
      </c>
      <c r="DM18" s="5">
        <v>0.15625</v>
      </c>
      <c r="DN18" s="27">
        <v>0.78911345518962883</v>
      </c>
      <c r="DO18" s="23"/>
      <c r="DP18" s="9"/>
      <c r="DQ18" s="9"/>
      <c r="DR18" s="72" t="s">
        <v>243</v>
      </c>
      <c r="DS18" s="371">
        <v>1</v>
      </c>
      <c r="DT18" s="6">
        <v>1.2958052073288331</v>
      </c>
      <c r="DU18" s="369">
        <v>1.2594865170353626</v>
      </c>
      <c r="DV18" s="369">
        <v>1.3174343686892971</v>
      </c>
      <c r="DW18" s="369">
        <v>0.37688442211055273</v>
      </c>
      <c r="DX18" s="369">
        <v>1.3174603174603174</v>
      </c>
      <c r="DY18" s="369">
        <v>1.4392991239048811</v>
      </c>
      <c r="DZ18" s="9"/>
      <c r="EA18" s="9"/>
      <c r="EB18" s="72"/>
      <c r="EC18" s="11"/>
      <c r="ED18" s="59"/>
      <c r="EE18" s="33"/>
      <c r="EF18" s="33"/>
      <c r="EG18" s="5"/>
      <c r="EH18" s="27"/>
      <c r="EI18" s="23"/>
      <c r="EJ18" s="9"/>
      <c r="EK18" s="9"/>
      <c r="EL18" s="78"/>
      <c r="EV18" s="78"/>
      <c r="FF18" s="78"/>
      <c r="FP18" s="78"/>
      <c r="FZ18" s="78"/>
      <c r="GJ18" s="78"/>
      <c r="GT18" s="78"/>
      <c r="HD18" s="78"/>
      <c r="HN18" s="78"/>
      <c r="HX18" s="78"/>
      <c r="IH18" s="78"/>
      <c r="IR18" s="78"/>
    </row>
    <row r="19" spans="1:252" s="1" customFormat="1" x14ac:dyDescent="0.3">
      <c r="A19" s="633" t="str">
        <f ca="1">IF(ISBLANK('Data Summary'!A21),"",'Data Summary'!A21)</f>
        <v/>
      </c>
      <c r="B19" s="72"/>
      <c r="C19" s="4"/>
      <c r="D19" s="59"/>
      <c r="E19" s="33"/>
      <c r="F19" s="33"/>
      <c r="G19" s="33"/>
      <c r="H19" s="27"/>
      <c r="I19" s="34"/>
      <c r="J19" s="9"/>
      <c r="K19" s="9"/>
      <c r="L19" s="72"/>
      <c r="M19" s="4"/>
      <c r="N19" s="27"/>
      <c r="O19" s="33"/>
      <c r="P19" s="33"/>
      <c r="Q19" s="33"/>
      <c r="R19" s="33"/>
      <c r="S19" s="34"/>
      <c r="T19" s="9"/>
      <c r="U19" s="9"/>
      <c r="V19" s="72"/>
      <c r="W19" s="4"/>
      <c r="X19" s="59"/>
      <c r="Y19" s="33"/>
      <c r="Z19" s="33"/>
      <c r="AA19" s="33"/>
      <c r="AB19" s="27"/>
      <c r="AC19" s="34"/>
      <c r="AD19" s="9"/>
      <c r="AE19" s="9"/>
      <c r="AF19" s="72" t="s">
        <v>157</v>
      </c>
      <c r="AG19" s="4">
        <v>1</v>
      </c>
      <c r="AH19" s="59"/>
      <c r="AI19" s="33"/>
      <c r="AJ19" s="33"/>
      <c r="AK19" s="33"/>
      <c r="AL19" s="27"/>
      <c r="AM19" s="34">
        <f>208/1109*100</f>
        <v>18.755635707844906</v>
      </c>
      <c r="AN19" s="9"/>
      <c r="AO19" s="9"/>
      <c r="AP19" s="72" t="s">
        <v>157</v>
      </c>
      <c r="AQ19" s="4">
        <v>1</v>
      </c>
      <c r="AR19" s="59"/>
      <c r="AS19" s="33"/>
      <c r="AT19" s="33"/>
      <c r="AU19" s="33"/>
      <c r="AV19" s="27"/>
      <c r="AW19" s="34">
        <v>19.3</v>
      </c>
      <c r="AX19" s="80"/>
      <c r="AY19" s="80"/>
      <c r="AZ19" s="72"/>
      <c r="BA19" s="4"/>
      <c r="BB19" s="59"/>
      <c r="BC19" s="33"/>
      <c r="BD19" s="33"/>
      <c r="BE19" s="33"/>
      <c r="BF19" s="27"/>
      <c r="BG19" s="34"/>
      <c r="BH19" s="9"/>
      <c r="BI19" s="9"/>
      <c r="BJ19" s="72"/>
      <c r="BK19" s="4"/>
      <c r="BL19" s="59"/>
      <c r="BM19" s="33"/>
      <c r="BN19" s="33"/>
      <c r="BO19" s="33"/>
      <c r="BP19" s="27"/>
      <c r="BQ19" s="34"/>
      <c r="BR19" s="9"/>
      <c r="BS19" s="9"/>
      <c r="BT19" s="72"/>
      <c r="BU19" s="4"/>
      <c r="BV19" s="59"/>
      <c r="BW19" s="33"/>
      <c r="BX19" s="33"/>
      <c r="BY19" s="33"/>
      <c r="BZ19" s="27"/>
      <c r="CA19" s="34"/>
      <c r="CB19" s="9"/>
      <c r="CC19" s="9"/>
      <c r="CD19" s="72" t="s">
        <v>244</v>
      </c>
      <c r="CE19" s="4">
        <v>1</v>
      </c>
      <c r="CF19" s="59">
        <v>3.5331480746327908</v>
      </c>
      <c r="CG19" s="33">
        <v>2.4596182085168867</v>
      </c>
      <c r="CH19" s="33">
        <v>3.1137364837805368</v>
      </c>
      <c r="CI19" s="33">
        <v>0.80775444264943452</v>
      </c>
      <c r="CJ19" s="27">
        <v>3.6740146960587841</v>
      </c>
      <c r="CK19" s="34"/>
      <c r="CL19" s="9"/>
      <c r="CM19" s="9"/>
      <c r="CN19" s="72"/>
      <c r="CO19" s="4"/>
      <c r="CP19" s="59"/>
      <c r="CQ19" s="33"/>
      <c r="CR19" s="33"/>
      <c r="CS19" s="33"/>
      <c r="CT19" s="27"/>
      <c r="CU19" s="34"/>
      <c r="CV19" s="9"/>
      <c r="CW19" s="9"/>
      <c r="CX19" s="72"/>
      <c r="CY19" s="4"/>
      <c r="CZ19" s="59"/>
      <c r="DA19" s="33"/>
      <c r="DB19" s="33"/>
      <c r="DC19" s="33"/>
      <c r="DD19" s="27"/>
      <c r="DE19" s="34"/>
      <c r="DF19" s="9"/>
      <c r="DG19" s="9"/>
      <c r="DH19" s="72" t="s">
        <v>244</v>
      </c>
      <c r="DI19" s="4">
        <v>1</v>
      </c>
      <c r="DJ19" s="59">
        <v>3.5148173673328746</v>
      </c>
      <c r="DK19" s="33">
        <v>2.7664479517644978</v>
      </c>
      <c r="DL19" s="33">
        <v>3.7755687249091952</v>
      </c>
      <c r="DM19" s="33">
        <v>2.96875</v>
      </c>
      <c r="DN19" s="27">
        <v>3.5429583702391501</v>
      </c>
      <c r="DO19" s="34"/>
      <c r="DP19" s="9"/>
      <c r="DQ19" s="9"/>
      <c r="DR19" s="72" t="s">
        <v>244</v>
      </c>
      <c r="DS19" s="4">
        <v>1</v>
      </c>
      <c r="DT19" s="6">
        <v>5.4303278688524586</v>
      </c>
      <c r="DU19" s="369">
        <v>5.1025351202971096</v>
      </c>
      <c r="DV19" s="369">
        <v>5.6255409173959032</v>
      </c>
      <c r="DW19" s="33">
        <v>4.0201005025125625</v>
      </c>
      <c r="DX19" s="33">
        <v>4.8571428571428568</v>
      </c>
      <c r="DY19" s="33">
        <v>8.0413016270337927</v>
      </c>
      <c r="DZ19" s="9"/>
      <c r="EA19" s="9"/>
      <c r="EB19" s="72"/>
      <c r="EC19" s="4"/>
      <c r="ED19" s="59"/>
      <c r="EE19" s="33"/>
      <c r="EF19" s="33"/>
      <c r="EG19" s="33"/>
      <c r="EH19" s="27"/>
      <c r="EI19" s="34"/>
      <c r="EJ19" s="9"/>
      <c r="EK19" s="9"/>
      <c r="EL19" s="78"/>
      <c r="EV19" s="78"/>
      <c r="FF19" s="78"/>
      <c r="FP19" s="78"/>
      <c r="FZ19" s="78"/>
      <c r="GJ19" s="78"/>
      <c r="GT19" s="78"/>
      <c r="HD19" s="78"/>
      <c r="HN19" s="78"/>
      <c r="HX19" s="78"/>
      <c r="IH19" s="78"/>
      <c r="IR19" s="78"/>
    </row>
    <row r="20" spans="1:252" s="1" customFormat="1" x14ac:dyDescent="0.3">
      <c r="A20" s="633" t="str">
        <f ca="1">IF(ISBLANK('Data Summary'!A22),"",'Data Summary'!A22)</f>
        <v/>
      </c>
      <c r="B20" s="72"/>
      <c r="C20" s="4"/>
      <c r="D20" s="60"/>
      <c r="E20" s="33"/>
      <c r="F20" s="33"/>
      <c r="G20" s="33"/>
      <c r="H20" s="33"/>
      <c r="I20" s="35"/>
      <c r="J20" s="9"/>
      <c r="K20" s="9"/>
      <c r="L20" s="72"/>
      <c r="M20" s="4"/>
      <c r="N20" s="33"/>
      <c r="O20" s="33"/>
      <c r="P20" s="33"/>
      <c r="Q20" s="33"/>
      <c r="R20" s="33"/>
      <c r="S20" s="35"/>
      <c r="T20" s="9"/>
      <c r="U20" s="9"/>
      <c r="V20" s="72"/>
      <c r="W20" s="4"/>
      <c r="X20" s="60"/>
      <c r="Y20" s="33"/>
      <c r="Z20" s="33"/>
      <c r="AA20" s="33"/>
      <c r="AB20" s="33"/>
      <c r="AC20" s="35"/>
      <c r="AD20" s="9"/>
      <c r="AE20" s="9"/>
      <c r="AF20" s="72" t="s">
        <v>158</v>
      </c>
      <c r="AG20" s="4">
        <v>1</v>
      </c>
      <c r="AH20" s="60"/>
      <c r="AI20" s="33"/>
      <c r="AJ20" s="33"/>
      <c r="AK20" s="33"/>
      <c r="AL20" s="33"/>
      <c r="AM20" s="35">
        <f>62/1109*100</f>
        <v>5.5906221821460775</v>
      </c>
      <c r="AN20" s="9"/>
      <c r="AO20" s="9"/>
      <c r="AP20" s="72" t="s">
        <v>158</v>
      </c>
      <c r="AQ20" s="4">
        <v>1</v>
      </c>
      <c r="AR20" s="60"/>
      <c r="AS20" s="33"/>
      <c r="AT20" s="33"/>
      <c r="AU20" s="33"/>
      <c r="AV20" s="33"/>
      <c r="AW20" s="35">
        <v>1.1200000000000001</v>
      </c>
      <c r="AX20" s="80"/>
      <c r="AY20" s="80"/>
      <c r="AZ20" s="72"/>
      <c r="BA20" s="4"/>
      <c r="BB20" s="60"/>
      <c r="BC20" s="33"/>
      <c r="BD20" s="33"/>
      <c r="BE20" s="33"/>
      <c r="BF20" s="33"/>
      <c r="BG20" s="35"/>
      <c r="BH20" s="9"/>
      <c r="BI20" s="9"/>
      <c r="BJ20" s="72"/>
      <c r="BK20" s="4"/>
      <c r="BL20" s="60"/>
      <c r="BM20" s="33"/>
      <c r="BN20" s="33"/>
      <c r="BO20" s="33"/>
      <c r="BP20" s="33"/>
      <c r="BQ20" s="35"/>
      <c r="BR20" s="9"/>
      <c r="BS20" s="9"/>
      <c r="BT20" s="72"/>
      <c r="BU20" s="4"/>
      <c r="BV20" s="60"/>
      <c r="BW20" s="33"/>
      <c r="BX20" s="33"/>
      <c r="BY20" s="33"/>
      <c r="BZ20" s="33"/>
      <c r="CA20" s="35"/>
      <c r="CB20" s="9"/>
      <c r="CC20" s="9"/>
      <c r="CD20" s="72"/>
      <c r="CE20" s="4"/>
      <c r="CF20" s="60"/>
      <c r="CG20" s="33"/>
      <c r="CH20" s="33"/>
      <c r="CI20" s="33"/>
      <c r="CJ20" s="33"/>
      <c r="CK20" s="35"/>
      <c r="CL20" s="9"/>
      <c r="CM20" s="9"/>
      <c r="CN20" s="72"/>
      <c r="CO20" s="4"/>
      <c r="CP20" s="60"/>
      <c r="CQ20" s="33"/>
      <c r="CR20" s="33"/>
      <c r="CS20" s="33"/>
      <c r="CT20" s="33"/>
      <c r="CU20" s="35"/>
      <c r="CV20" s="9"/>
      <c r="CW20" s="9"/>
      <c r="CX20" s="72"/>
      <c r="CY20" s="4"/>
      <c r="CZ20" s="60"/>
      <c r="DA20" s="33"/>
      <c r="DB20" s="33"/>
      <c r="DC20" s="33"/>
      <c r="DD20" s="33"/>
      <c r="DE20" s="35"/>
      <c r="DF20" s="9"/>
      <c r="DG20" s="9"/>
      <c r="DH20" s="72"/>
      <c r="DI20" s="4"/>
      <c r="DJ20" s="60"/>
      <c r="DK20" s="33"/>
      <c r="DL20" s="33"/>
      <c r="DM20" s="33"/>
      <c r="DN20" s="33"/>
      <c r="DO20" s="35"/>
      <c r="DP20" s="9"/>
      <c r="DQ20" s="9"/>
      <c r="DR20" s="72"/>
      <c r="DS20" s="4"/>
      <c r="DT20" s="6"/>
      <c r="DU20" s="33"/>
      <c r="DV20" s="33"/>
      <c r="DW20" s="33"/>
      <c r="DX20" s="33"/>
      <c r="DY20" s="35"/>
      <c r="DZ20" s="9"/>
      <c r="EA20" s="9"/>
      <c r="EB20" s="72"/>
      <c r="EC20" s="4"/>
      <c r="ED20" s="60"/>
      <c r="EE20" s="33"/>
      <c r="EF20" s="33"/>
      <c r="EG20" s="33"/>
      <c r="EH20" s="33"/>
      <c r="EI20" s="35"/>
      <c r="EJ20" s="9"/>
      <c r="EK20" s="9"/>
      <c r="EL20" s="78"/>
      <c r="EV20" s="78"/>
      <c r="FF20" s="78"/>
      <c r="FP20" s="78"/>
      <c r="FZ20" s="78"/>
      <c r="GJ20" s="78"/>
      <c r="GT20" s="78"/>
      <c r="HD20" s="78"/>
      <c r="HN20" s="78"/>
      <c r="HX20" s="78"/>
      <c r="IH20" s="78"/>
      <c r="IR20" s="78"/>
    </row>
    <row r="21" spans="1:252" s="1" customFormat="1" x14ac:dyDescent="0.3">
      <c r="A21" s="633" t="str">
        <f ca="1">IF(ISBLANK('Data Summary'!A23),"",'Data Summary'!A23)</f>
        <v/>
      </c>
      <c r="B21" s="72"/>
      <c r="C21" s="11"/>
      <c r="D21" s="61"/>
      <c r="E21" s="5"/>
      <c r="F21" s="5"/>
      <c r="G21" s="5"/>
      <c r="H21" s="5"/>
      <c r="I21" s="35"/>
      <c r="J21" s="9"/>
      <c r="K21" s="9"/>
      <c r="L21" s="72"/>
      <c r="M21" s="11"/>
      <c r="N21" s="5"/>
      <c r="O21" s="5"/>
      <c r="P21" s="5"/>
      <c r="Q21" s="5"/>
      <c r="R21" s="5"/>
      <c r="S21" s="35"/>
      <c r="T21" s="9"/>
      <c r="U21" s="9"/>
      <c r="V21" s="72"/>
      <c r="W21" s="11"/>
      <c r="X21" s="61"/>
      <c r="Y21" s="5"/>
      <c r="Z21" s="5"/>
      <c r="AA21" s="5"/>
      <c r="AB21" s="5"/>
      <c r="AC21" s="35"/>
      <c r="AD21" s="9"/>
      <c r="AE21" s="9"/>
      <c r="AF21" s="72" t="s">
        <v>159</v>
      </c>
      <c r="AG21" s="11">
        <v>0</v>
      </c>
      <c r="AH21" s="61"/>
      <c r="AI21" s="5"/>
      <c r="AJ21" s="5"/>
      <c r="AK21" s="5"/>
      <c r="AL21" s="5"/>
      <c r="AM21" s="35">
        <f>99/1109*100</f>
        <v>8.9269612263300271</v>
      </c>
      <c r="AN21" s="9"/>
      <c r="AO21" s="9"/>
      <c r="AP21" s="72" t="s">
        <v>159</v>
      </c>
      <c r="AQ21" s="87">
        <v>0</v>
      </c>
      <c r="AR21" s="88"/>
      <c r="AS21" s="85"/>
      <c r="AT21" s="85"/>
      <c r="AU21" s="85"/>
      <c r="AV21" s="85"/>
      <c r="AW21" s="35">
        <v>1.86</v>
      </c>
      <c r="AX21" s="80"/>
      <c r="AY21" s="80"/>
      <c r="AZ21" s="72"/>
      <c r="BA21" s="11"/>
      <c r="BB21" s="61"/>
      <c r="BC21" s="5"/>
      <c r="BD21" s="5"/>
      <c r="BE21" s="5"/>
      <c r="BF21" s="5"/>
      <c r="BG21" s="35"/>
      <c r="BH21" s="9"/>
      <c r="BI21" s="9"/>
      <c r="BJ21" s="72"/>
      <c r="BK21" s="11"/>
      <c r="BL21" s="61"/>
      <c r="BM21" s="5"/>
      <c r="BN21" s="5"/>
      <c r="BO21" s="5"/>
      <c r="BP21" s="5"/>
      <c r="BQ21" s="35"/>
      <c r="BR21" s="9"/>
      <c r="BS21" s="9"/>
      <c r="BT21" s="72"/>
      <c r="BU21" s="11"/>
      <c r="BV21" s="61"/>
      <c r="BW21" s="5"/>
      <c r="BX21" s="5"/>
      <c r="BY21" s="5"/>
      <c r="BZ21" s="5"/>
      <c r="CA21" s="35"/>
      <c r="CB21" s="9"/>
      <c r="CC21" s="9"/>
      <c r="CD21" s="72"/>
      <c r="CE21" s="11"/>
      <c r="CF21" s="61"/>
      <c r="CG21" s="5"/>
      <c r="CH21" s="5"/>
      <c r="CI21" s="5"/>
      <c r="CJ21" s="5"/>
      <c r="CK21" s="35"/>
      <c r="CL21" s="9"/>
      <c r="CM21" s="9"/>
      <c r="CN21" s="72"/>
      <c r="CO21" s="11"/>
      <c r="CP21" s="61"/>
      <c r="CQ21" s="5"/>
      <c r="CR21" s="5"/>
      <c r="CS21" s="5"/>
      <c r="CT21" s="5"/>
      <c r="CU21" s="35"/>
      <c r="CV21" s="9"/>
      <c r="CW21" s="9"/>
      <c r="CX21" s="72"/>
      <c r="CY21" s="11"/>
      <c r="CZ21" s="61"/>
      <c r="DA21" s="5"/>
      <c r="DB21" s="5"/>
      <c r="DC21" s="5"/>
      <c r="DD21" s="5"/>
      <c r="DE21" s="35"/>
      <c r="DF21" s="9"/>
      <c r="DG21" s="9"/>
      <c r="DH21" s="72"/>
      <c r="DI21" s="11"/>
      <c r="DJ21" s="61"/>
      <c r="DK21" s="5"/>
      <c r="DL21" s="5"/>
      <c r="DM21" s="5"/>
      <c r="DN21" s="5"/>
      <c r="DO21" s="35"/>
      <c r="DP21" s="9"/>
      <c r="DQ21" s="9"/>
      <c r="DR21" s="72"/>
      <c r="DS21" s="11"/>
      <c r="DT21" s="61"/>
      <c r="DU21" s="5"/>
      <c r="DV21" s="5"/>
      <c r="DW21" s="5"/>
      <c r="DX21" s="5"/>
      <c r="DY21" s="35"/>
      <c r="DZ21" s="9"/>
      <c r="EA21" s="9"/>
      <c r="EB21" s="72"/>
      <c r="EC21" s="11"/>
      <c r="ED21" s="61"/>
      <c r="EE21" s="5"/>
      <c r="EF21" s="5"/>
      <c r="EG21" s="5"/>
      <c r="EH21" s="5"/>
      <c r="EI21" s="35"/>
      <c r="EJ21" s="9"/>
      <c r="EK21" s="9"/>
      <c r="EL21" s="78"/>
      <c r="EV21" s="78"/>
      <c r="FF21" s="78"/>
      <c r="FP21" s="78"/>
      <c r="FZ21" s="78"/>
      <c r="GJ21" s="78"/>
      <c r="GT21" s="78"/>
      <c r="HD21" s="78"/>
      <c r="HN21" s="78"/>
      <c r="HX21" s="78"/>
      <c r="IH21" s="78"/>
      <c r="IR21" s="78"/>
    </row>
    <row r="22" spans="1:252" s="1" customFormat="1" x14ac:dyDescent="0.3">
      <c r="A22" s="633" t="str">
        <f ca="1">IF(ISBLANK('Data Summary'!A24),"",'Data Summary'!A24)</f>
        <v/>
      </c>
      <c r="B22" s="72"/>
      <c r="C22" s="11"/>
      <c r="D22" s="61"/>
      <c r="E22" s="5"/>
      <c r="F22" s="5"/>
      <c r="G22" s="5"/>
      <c r="H22" s="5"/>
      <c r="I22" s="23"/>
      <c r="J22" s="9"/>
      <c r="K22" s="9"/>
      <c r="L22" s="72"/>
      <c r="M22" s="11"/>
      <c r="N22" s="5"/>
      <c r="O22" s="5"/>
      <c r="P22" s="5"/>
      <c r="Q22" s="5"/>
      <c r="R22" s="5"/>
      <c r="S22" s="23"/>
      <c r="T22" s="9"/>
      <c r="U22" s="9"/>
      <c r="V22" s="72"/>
      <c r="W22" s="11"/>
      <c r="X22" s="61"/>
      <c r="Y22" s="5"/>
      <c r="Z22" s="5"/>
      <c r="AA22" s="5"/>
      <c r="AB22" s="5"/>
      <c r="AC22" s="23"/>
      <c r="AD22" s="9"/>
      <c r="AE22" s="9"/>
      <c r="AF22" s="72" t="s">
        <v>160</v>
      </c>
      <c r="AG22" s="11">
        <v>1</v>
      </c>
      <c r="AH22" s="5">
        <f>((AK6/100*AK31)+(AL6/100*AL31)+(AM6/100*AM30))/(AK31+AL31+AM30)*100</f>
        <v>26.6509340652111</v>
      </c>
      <c r="AI22" s="5"/>
      <c r="AJ22" s="5"/>
      <c r="AK22" s="5"/>
      <c r="AL22" s="5">
        <v>22.3</v>
      </c>
      <c r="AM22" s="23"/>
      <c r="AN22" s="9"/>
      <c r="AO22" s="9"/>
      <c r="AP22" s="72" t="s">
        <v>160</v>
      </c>
      <c r="AQ22" s="87">
        <v>1</v>
      </c>
      <c r="AR22" s="85">
        <f>SUMPRODUCT(AU6:AW6,AU31:AW31)/SUM(AU31:AW31)</f>
        <v>30.749974537429985</v>
      </c>
      <c r="AS22" s="85"/>
      <c r="AT22" s="85"/>
      <c r="AU22" s="85"/>
      <c r="AV22" s="85">
        <f>(100-AV13)*0.968</f>
        <v>26.756217903534392</v>
      </c>
      <c r="AW22" s="23"/>
      <c r="AX22" s="80"/>
      <c r="AY22" s="80"/>
      <c r="AZ22" s="72"/>
      <c r="BA22" s="11"/>
      <c r="BB22" s="61"/>
      <c r="BC22" s="5"/>
      <c r="BD22" s="5"/>
      <c r="BE22" s="5"/>
      <c r="BF22" s="5"/>
      <c r="BG22" s="23"/>
      <c r="BH22" s="9"/>
      <c r="BI22" s="9"/>
      <c r="BJ22" s="72"/>
      <c r="BK22" s="11"/>
      <c r="BL22" s="61"/>
      <c r="BM22" s="5"/>
      <c r="BN22" s="5"/>
      <c r="BO22" s="5"/>
      <c r="BP22" s="5"/>
      <c r="BQ22" s="23"/>
      <c r="BR22" s="9"/>
      <c r="BS22" s="9"/>
      <c r="BT22" s="72"/>
      <c r="BU22" s="11"/>
      <c r="BV22" s="61"/>
      <c r="BW22" s="5"/>
      <c r="BX22" s="5"/>
      <c r="BY22" s="5"/>
      <c r="BZ22" s="5"/>
      <c r="CA22" s="23"/>
      <c r="CB22" s="9"/>
      <c r="CC22" s="9"/>
      <c r="CD22" s="72"/>
      <c r="CE22" s="11"/>
      <c r="CF22" s="61"/>
      <c r="CG22" s="5"/>
      <c r="CH22" s="5"/>
      <c r="CI22" s="5"/>
      <c r="CJ22" s="5"/>
      <c r="CK22" s="23"/>
      <c r="CL22" s="9"/>
      <c r="CM22" s="9"/>
      <c r="CN22" s="72"/>
      <c r="CO22" s="11"/>
      <c r="CP22" s="61"/>
      <c r="CQ22" s="5"/>
      <c r="CR22" s="5"/>
      <c r="CS22" s="5"/>
      <c r="CT22" s="5"/>
      <c r="CU22" s="23"/>
      <c r="CV22" s="9"/>
      <c r="CW22" s="9"/>
      <c r="CX22" s="72"/>
      <c r="CY22" s="11"/>
      <c r="CZ22" s="61"/>
      <c r="DA22" s="5"/>
      <c r="DB22" s="5"/>
      <c r="DC22" s="5"/>
      <c r="DD22" s="5"/>
      <c r="DE22" s="23"/>
      <c r="DF22" s="9"/>
      <c r="DG22" s="9"/>
      <c r="DH22" s="72"/>
      <c r="DI22" s="11"/>
      <c r="DJ22" s="61"/>
      <c r="DK22" s="5"/>
      <c r="DL22" s="5"/>
      <c r="DM22" s="5"/>
      <c r="DN22" s="5"/>
      <c r="DO22" s="23"/>
      <c r="DP22" s="9"/>
      <c r="DQ22" s="9"/>
      <c r="DR22" s="72"/>
      <c r="DS22" s="11"/>
      <c r="DT22" s="61"/>
      <c r="DU22" s="5"/>
      <c r="DV22" s="5"/>
      <c r="DW22" s="5"/>
      <c r="DX22" s="5"/>
      <c r="DY22" s="23"/>
      <c r="DZ22" s="9"/>
      <c r="EA22" s="9"/>
      <c r="EB22" s="72"/>
      <c r="EC22" s="11"/>
      <c r="ED22" s="61"/>
      <c r="EE22" s="5"/>
      <c r="EF22" s="5"/>
      <c r="EG22" s="5"/>
      <c r="EH22" s="5"/>
      <c r="EI22" s="23"/>
      <c r="EJ22" s="9"/>
      <c r="EK22" s="9"/>
      <c r="EL22" s="78"/>
      <c r="EV22" s="78"/>
      <c r="FF22" s="78"/>
      <c r="FP22" s="78"/>
      <c r="FZ22" s="78"/>
      <c r="GJ22" s="78"/>
      <c r="GT22" s="78"/>
      <c r="HD22" s="78"/>
      <c r="HN22" s="78"/>
      <c r="HX22" s="78"/>
      <c r="IH22" s="78"/>
      <c r="IR22" s="78"/>
    </row>
    <row r="23" spans="1:252" s="1" customFormat="1" x14ac:dyDescent="0.3">
      <c r="A23" s="633"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87"/>
      <c r="AR23" s="85"/>
      <c r="AS23" s="85"/>
      <c r="AT23" s="85"/>
      <c r="AU23" s="85"/>
      <c r="AV23" s="85"/>
      <c r="AW23" s="23"/>
      <c r="AX23" s="80"/>
      <c r="AY23" s="80"/>
      <c r="AZ23" s="72"/>
      <c r="BA23" s="11"/>
      <c r="BB23" s="5"/>
      <c r="BC23" s="5"/>
      <c r="BD23" s="5"/>
      <c r="BE23" s="5"/>
      <c r="BF23" s="5"/>
      <c r="BG23" s="23"/>
      <c r="BH23" s="9"/>
      <c r="BI23" s="9"/>
      <c r="BJ23" s="72"/>
      <c r="BK23" s="11"/>
      <c r="BL23" s="5"/>
      <c r="BM23" s="5"/>
      <c r="BN23" s="5"/>
      <c r="BO23" s="5"/>
      <c r="BP23" s="5"/>
      <c r="BQ23" s="23"/>
      <c r="BR23" s="9"/>
      <c r="BS23" s="9"/>
      <c r="BT23" s="72"/>
      <c r="BU23" s="11"/>
      <c r="BV23" s="5"/>
      <c r="BW23" s="5"/>
      <c r="BX23" s="5"/>
      <c r="BY23" s="5"/>
      <c r="BZ23" s="5"/>
      <c r="CA23" s="23"/>
      <c r="CB23" s="9"/>
      <c r="CC23" s="9"/>
      <c r="CD23" s="72"/>
      <c r="CE23" s="11"/>
      <c r="CF23" s="5"/>
      <c r="CG23" s="5"/>
      <c r="CH23" s="5"/>
      <c r="CI23" s="5"/>
      <c r="CJ23" s="5"/>
      <c r="CK23" s="23"/>
      <c r="CL23" s="9"/>
      <c r="CM23" s="9"/>
      <c r="CN23" s="72"/>
      <c r="CO23" s="11"/>
      <c r="CP23" s="5"/>
      <c r="CQ23" s="5"/>
      <c r="CR23" s="5"/>
      <c r="CS23" s="5"/>
      <c r="CT23" s="5"/>
      <c r="CU23" s="23"/>
      <c r="CV23" s="9"/>
      <c r="CW23" s="9"/>
      <c r="CX23" s="72"/>
      <c r="CY23" s="11"/>
      <c r="CZ23" s="5"/>
      <c r="DA23" s="5"/>
      <c r="DB23" s="5"/>
      <c r="DC23" s="5"/>
      <c r="DD23" s="5"/>
      <c r="DE23" s="23"/>
      <c r="DF23" s="9"/>
      <c r="DG23" s="9"/>
      <c r="DH23" s="72"/>
      <c r="DI23" s="11"/>
      <c r="DJ23" s="5"/>
      <c r="DK23" s="5"/>
      <c r="DL23" s="5"/>
      <c r="DM23" s="5"/>
      <c r="DN23" s="5"/>
      <c r="DO23" s="23"/>
      <c r="DP23" s="9"/>
      <c r="DQ23" s="9"/>
      <c r="DR23" s="72"/>
      <c r="DS23" s="11"/>
      <c r="DT23" s="5"/>
      <c r="DU23" s="5"/>
      <c r="DV23" s="5"/>
      <c r="DW23" s="5"/>
      <c r="DX23" s="5"/>
      <c r="DY23" s="23"/>
      <c r="DZ23" s="9"/>
      <c r="EA23" s="9"/>
      <c r="EB23" s="72"/>
      <c r="EC23" s="11"/>
      <c r="ED23" s="5"/>
      <c r="EE23" s="5"/>
      <c r="EF23" s="5"/>
      <c r="EG23" s="5"/>
      <c r="EH23" s="5"/>
      <c r="EI23" s="23"/>
      <c r="EJ23" s="9"/>
      <c r="EK23" s="9"/>
      <c r="EL23" s="78"/>
      <c r="EV23" s="78"/>
      <c r="FF23" s="78"/>
      <c r="FP23" s="78"/>
      <c r="FZ23" s="78"/>
      <c r="GJ23" s="78"/>
      <c r="GT23" s="78"/>
      <c r="HD23" s="78"/>
      <c r="HN23" s="78"/>
      <c r="HX23" s="78"/>
      <c r="IH23" s="78"/>
      <c r="IR23" s="78"/>
    </row>
    <row r="24" spans="1:252" s="1" customFormat="1" x14ac:dyDescent="0.3">
      <c r="A24" s="633"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87"/>
      <c r="AR24" s="85"/>
      <c r="AS24" s="85"/>
      <c r="AT24" s="85"/>
      <c r="AU24" s="85"/>
      <c r="AV24" s="85"/>
      <c r="AW24" s="23"/>
      <c r="AX24" s="80"/>
      <c r="AY24" s="80"/>
      <c r="AZ24" s="72"/>
      <c r="BA24" s="11"/>
      <c r="BB24" s="5"/>
      <c r="BC24" s="5"/>
      <c r="BD24" s="5"/>
      <c r="BE24" s="5"/>
      <c r="BF24" s="5"/>
      <c r="BG24" s="23"/>
      <c r="BH24" s="9"/>
      <c r="BI24" s="9"/>
      <c r="BJ24" s="72"/>
      <c r="BK24" s="11"/>
      <c r="BL24" s="5"/>
      <c r="BM24" s="5"/>
      <c r="BN24" s="5"/>
      <c r="BO24" s="5"/>
      <c r="BP24" s="5"/>
      <c r="BQ24" s="23"/>
      <c r="BR24" s="9"/>
      <c r="BS24" s="9"/>
      <c r="BT24" s="72"/>
      <c r="BU24" s="11"/>
      <c r="BV24" s="5"/>
      <c r="BW24" s="5"/>
      <c r="BX24" s="5"/>
      <c r="BY24" s="5"/>
      <c r="BZ24" s="5"/>
      <c r="CA24" s="23"/>
      <c r="CB24" s="9"/>
      <c r="CC24" s="9"/>
      <c r="CD24" s="72"/>
      <c r="CE24" s="11"/>
      <c r="CF24" s="5"/>
      <c r="CG24" s="5"/>
      <c r="CH24" s="5"/>
      <c r="CI24" s="5"/>
      <c r="CJ24" s="5"/>
      <c r="CK24" s="23"/>
      <c r="CL24" s="9"/>
      <c r="CM24" s="9"/>
      <c r="CN24" s="72"/>
      <c r="CO24" s="11"/>
      <c r="CP24" s="5"/>
      <c r="CQ24" s="5"/>
      <c r="CR24" s="5"/>
      <c r="CS24" s="5"/>
      <c r="CT24" s="5"/>
      <c r="CU24" s="23"/>
      <c r="CV24" s="9"/>
      <c r="CW24" s="9"/>
      <c r="CX24" s="72"/>
      <c r="CY24" s="11"/>
      <c r="CZ24" s="5"/>
      <c r="DA24" s="5"/>
      <c r="DB24" s="5"/>
      <c r="DC24" s="5"/>
      <c r="DD24" s="5"/>
      <c r="DE24" s="23"/>
      <c r="DF24" s="9"/>
      <c r="DG24" s="9"/>
      <c r="DH24" s="72"/>
      <c r="DI24" s="11"/>
      <c r="DJ24" s="5"/>
      <c r="DK24" s="5"/>
      <c r="DL24" s="5"/>
      <c r="DM24" s="5"/>
      <c r="DN24" s="5"/>
      <c r="DO24" s="23"/>
      <c r="DP24" s="9"/>
      <c r="DQ24" s="9"/>
      <c r="DR24" s="72"/>
      <c r="DS24" s="11"/>
      <c r="DT24" s="5"/>
      <c r="DU24" s="5"/>
      <c r="DV24" s="5"/>
      <c r="DW24" s="5"/>
      <c r="DX24" s="5"/>
      <c r="DY24" s="23"/>
      <c r="DZ24" s="9"/>
      <c r="EA24" s="9"/>
      <c r="EB24" s="72"/>
      <c r="EC24" s="11"/>
      <c r="ED24" s="5"/>
      <c r="EE24" s="5"/>
      <c r="EF24" s="5"/>
      <c r="EG24" s="5"/>
      <c r="EH24" s="5"/>
      <c r="EI24" s="23"/>
      <c r="EJ24" s="9"/>
      <c r="EK24" s="9"/>
      <c r="EL24" s="78"/>
      <c r="EV24" s="78"/>
      <c r="FF24" s="78"/>
      <c r="FP24" s="78"/>
      <c r="FZ24" s="78"/>
      <c r="GJ24" s="78"/>
      <c r="GT24" s="78"/>
      <c r="HD24" s="78"/>
      <c r="HN24" s="78"/>
      <c r="HX24" s="78"/>
      <c r="IH24" s="78"/>
      <c r="IR24" s="78"/>
    </row>
    <row r="25" spans="1:252" s="1" customFormat="1" x14ac:dyDescent="0.3">
      <c r="A25" s="633"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87"/>
      <c r="AR25" s="85"/>
      <c r="AS25" s="85"/>
      <c r="AT25" s="85"/>
      <c r="AU25" s="85"/>
      <c r="AV25" s="85"/>
      <c r="AW25" s="23"/>
      <c r="AX25" s="80"/>
      <c r="AY25" s="80"/>
      <c r="AZ25" s="72"/>
      <c r="BA25" s="11"/>
      <c r="BB25" s="5"/>
      <c r="BC25" s="5"/>
      <c r="BD25" s="5"/>
      <c r="BE25" s="5"/>
      <c r="BF25" s="5"/>
      <c r="BG25" s="23"/>
      <c r="BH25" s="9"/>
      <c r="BI25" s="9"/>
      <c r="BJ25" s="72"/>
      <c r="BK25" s="11"/>
      <c r="BL25" s="5"/>
      <c r="BM25" s="5"/>
      <c r="BN25" s="5"/>
      <c r="BO25" s="5"/>
      <c r="BP25" s="5"/>
      <c r="BQ25" s="23"/>
      <c r="BR25" s="9"/>
      <c r="BS25" s="9"/>
      <c r="BT25" s="72"/>
      <c r="BU25" s="11"/>
      <c r="BV25" s="5"/>
      <c r="BW25" s="5"/>
      <c r="BX25" s="5"/>
      <c r="BY25" s="5"/>
      <c r="BZ25" s="5"/>
      <c r="CA25" s="23"/>
      <c r="CB25" s="9"/>
      <c r="CC25" s="9"/>
      <c r="CD25" s="72"/>
      <c r="CE25" s="11"/>
      <c r="CF25" s="5"/>
      <c r="CG25" s="5"/>
      <c r="CH25" s="5"/>
      <c r="CI25" s="5"/>
      <c r="CJ25" s="5"/>
      <c r="CK25" s="23"/>
      <c r="CL25" s="9"/>
      <c r="CM25" s="9"/>
      <c r="CN25" s="72"/>
      <c r="CO25" s="11"/>
      <c r="CP25" s="5"/>
      <c r="CQ25" s="5"/>
      <c r="CR25" s="5"/>
      <c r="CS25" s="5"/>
      <c r="CT25" s="5"/>
      <c r="CU25" s="23"/>
      <c r="CV25" s="9"/>
      <c r="CW25" s="9"/>
      <c r="CX25" s="72"/>
      <c r="CY25" s="11"/>
      <c r="CZ25" s="5"/>
      <c r="DA25" s="5"/>
      <c r="DB25" s="5"/>
      <c r="DC25" s="5"/>
      <c r="DD25" s="5"/>
      <c r="DE25" s="23"/>
      <c r="DF25" s="9"/>
      <c r="DG25" s="9"/>
      <c r="DH25" s="72"/>
      <c r="DI25" s="11"/>
      <c r="DJ25" s="5"/>
      <c r="DK25" s="5"/>
      <c r="DL25" s="5"/>
      <c r="DM25" s="5"/>
      <c r="DN25" s="5"/>
      <c r="DO25" s="23"/>
      <c r="DP25" s="9"/>
      <c r="DQ25" s="9"/>
      <c r="DR25" s="72"/>
      <c r="DS25" s="11"/>
      <c r="DT25" s="5"/>
      <c r="DU25" s="5"/>
      <c r="DV25" s="5"/>
      <c r="DW25" s="5"/>
      <c r="DX25" s="5"/>
      <c r="DY25" s="23"/>
      <c r="DZ25" s="9"/>
      <c r="EA25" s="9"/>
      <c r="EB25" s="72"/>
      <c r="EC25" s="11"/>
      <c r="ED25" s="5"/>
      <c r="EE25" s="5"/>
      <c r="EF25" s="5"/>
      <c r="EG25" s="5"/>
      <c r="EH25" s="5"/>
      <c r="EI25" s="23"/>
      <c r="EJ25" s="9"/>
      <c r="EK25" s="9"/>
      <c r="EL25" s="78"/>
      <c r="EV25" s="78"/>
      <c r="FF25" s="78"/>
      <c r="FP25" s="78"/>
      <c r="FZ25" s="78"/>
      <c r="GJ25" s="78"/>
      <c r="GT25" s="78"/>
      <c r="HD25" s="78"/>
      <c r="HN25" s="78"/>
      <c r="HX25" s="78"/>
      <c r="IH25" s="78"/>
      <c r="IR25" s="78"/>
    </row>
    <row r="26" spans="1:252" s="1" customFormat="1" ht="83.25" customHeight="1" x14ac:dyDescent="0.3">
      <c r="A26" s="633" t="str">
        <f ca="1">IF(ISBLANK('Data Summary'!A28),"",'Data Summary'!A28)</f>
        <v/>
      </c>
      <c r="B26" s="73" t="str">
        <f>HLOOKUP(Introduction!$G$4,nametranslations,111,FALSE)</f>
        <v>Remarques</v>
      </c>
      <c r="C26" s="379" t="s">
        <v>146</v>
      </c>
      <c r="D26" s="379"/>
      <c r="E26" s="379"/>
      <c r="F26" s="379"/>
      <c r="G26" s="379"/>
      <c r="H26" s="379"/>
      <c r="I26" s="374"/>
      <c r="J26" s="9"/>
      <c r="K26" s="9"/>
      <c r="L26" s="73" t="str">
        <f>HLOOKUP(Introduction!$G$4,nametranslations,111,FALSE)</f>
        <v>Remarques</v>
      </c>
      <c r="M26" s="379" t="s">
        <v>201</v>
      </c>
      <c r="N26" s="379"/>
      <c r="O26" s="379"/>
      <c r="P26" s="379"/>
      <c r="Q26" s="379"/>
      <c r="R26" s="379"/>
      <c r="S26" s="374"/>
      <c r="T26" s="9"/>
      <c r="U26" s="9"/>
      <c r="V26" s="73" t="str">
        <f>HLOOKUP(Introduction!$G$4,nametranslations,111,FALSE)</f>
        <v>Remarques</v>
      </c>
      <c r="W26" s="380"/>
      <c r="X26" s="379"/>
      <c r="Y26" s="379"/>
      <c r="Z26" s="379"/>
      <c r="AA26" s="379"/>
      <c r="AB26" s="379"/>
      <c r="AC26" s="374"/>
      <c r="AD26" s="9"/>
      <c r="AE26" s="9"/>
      <c r="AF26" s="73" t="str">
        <f>HLOOKUP(Introduction!$G$4,nametranslations,111,FALSE)</f>
        <v>Remarques</v>
      </c>
      <c r="AG26" s="379" t="s">
        <v>162</v>
      </c>
      <c r="AH26" s="379"/>
      <c r="AI26" s="379"/>
      <c r="AJ26" s="379"/>
      <c r="AK26" s="379"/>
      <c r="AL26" s="379"/>
      <c r="AM26" s="374"/>
      <c r="AN26" s="9"/>
      <c r="AO26" s="9"/>
      <c r="AP26" s="73" t="str">
        <f>HLOOKUP(Introduction!$G$4,nametranslations,111,FALSE)</f>
        <v>Remarques</v>
      </c>
      <c r="AQ26" s="373" t="s">
        <v>174</v>
      </c>
      <c r="AR26" s="373"/>
      <c r="AS26" s="373"/>
      <c r="AT26" s="373"/>
      <c r="AU26" s="373"/>
      <c r="AV26" s="373"/>
      <c r="AW26" s="374"/>
      <c r="AX26" s="80"/>
      <c r="AY26" s="80"/>
      <c r="AZ26" s="73" t="str">
        <f>HLOOKUP(Introduction!$G$4,nametranslations,111,FALSE)</f>
        <v>Remarques</v>
      </c>
      <c r="BA26" s="373" t="s">
        <v>228</v>
      </c>
      <c r="BB26" s="373"/>
      <c r="BC26" s="373"/>
      <c r="BD26" s="373"/>
      <c r="BE26" s="373"/>
      <c r="BF26" s="373"/>
      <c r="BG26" s="374"/>
      <c r="BH26" s="9"/>
      <c r="BI26" s="9"/>
      <c r="BJ26" s="73" t="str">
        <f>HLOOKUP(Introduction!$G$4,nametranslations,111,FALSE)</f>
        <v>Remarques</v>
      </c>
      <c r="BK26" s="373" t="s">
        <v>255</v>
      </c>
      <c r="BL26" s="373"/>
      <c r="BM26" s="373"/>
      <c r="BN26" s="373"/>
      <c r="BO26" s="373"/>
      <c r="BP26" s="373"/>
      <c r="BQ26" s="374"/>
      <c r="BR26" s="9"/>
      <c r="BS26" s="9"/>
      <c r="BT26" s="73" t="str">
        <f>HLOOKUP(Introduction!$G$4,nametranslations,111,FALSE)</f>
        <v>Remarques</v>
      </c>
      <c r="BU26" s="373" t="s">
        <v>228</v>
      </c>
      <c r="BV26" s="373"/>
      <c r="BW26" s="373"/>
      <c r="BX26" s="373"/>
      <c r="BY26" s="373"/>
      <c r="BZ26" s="373"/>
      <c r="CA26" s="374"/>
      <c r="CB26" s="9"/>
      <c r="CC26" s="9"/>
      <c r="CD26" s="73" t="str">
        <f>HLOOKUP(Introduction!$G$4,nametranslations,111,FALSE)</f>
        <v>Remarques</v>
      </c>
      <c r="CE26" s="375" t="s">
        <v>245</v>
      </c>
      <c r="CF26" s="376"/>
      <c r="CG26" s="376"/>
      <c r="CH26" s="376"/>
      <c r="CI26" s="376"/>
      <c r="CJ26" s="376"/>
      <c r="CK26" s="377"/>
      <c r="CL26" s="9"/>
      <c r="CM26" s="9"/>
      <c r="CN26" s="73" t="str">
        <f>HLOOKUP(Introduction!$G$4,nametranslations,111,FALSE)</f>
        <v>Remarques</v>
      </c>
      <c r="CO26" s="373" t="s">
        <v>252</v>
      </c>
      <c r="CP26" s="373"/>
      <c r="CQ26" s="373"/>
      <c r="CR26" s="373"/>
      <c r="CS26" s="373"/>
      <c r="CT26" s="373"/>
      <c r="CU26" s="374"/>
      <c r="CV26" s="9"/>
      <c r="CW26" s="9"/>
      <c r="CX26" s="73" t="str">
        <f>HLOOKUP(Introduction!$G$4,nametranslations,111,FALSE)</f>
        <v>Remarques</v>
      </c>
      <c r="CY26" s="373" t="s">
        <v>253</v>
      </c>
      <c r="CZ26" s="373"/>
      <c r="DA26" s="373"/>
      <c r="DB26" s="373"/>
      <c r="DC26" s="373"/>
      <c r="DD26" s="373"/>
      <c r="DE26" s="374"/>
      <c r="DF26" s="9"/>
      <c r="DG26" s="9"/>
      <c r="DH26" s="73" t="str">
        <f>HLOOKUP(Introduction!$G$4,nametranslations,111,FALSE)</f>
        <v>Remarques</v>
      </c>
      <c r="DI26" s="375" t="s">
        <v>260</v>
      </c>
      <c r="DJ26" s="376"/>
      <c r="DK26" s="376"/>
      <c r="DL26" s="376"/>
      <c r="DM26" s="376"/>
      <c r="DN26" s="376"/>
      <c r="DO26" s="377"/>
      <c r="DP26" s="9"/>
      <c r="DQ26" s="9"/>
      <c r="DR26" s="73" t="str">
        <f>HLOOKUP(Introduction!$G$4,nametranslations,111,FALSE)</f>
        <v>Remarques</v>
      </c>
      <c r="DS26" s="375" t="s">
        <v>260</v>
      </c>
      <c r="DT26" s="376"/>
      <c r="DU26" s="376"/>
      <c r="DV26" s="376"/>
      <c r="DW26" s="376"/>
      <c r="DX26" s="376"/>
      <c r="DY26" s="377"/>
      <c r="DZ26" s="9"/>
      <c r="EA26" s="9"/>
      <c r="EB26" s="73" t="str">
        <f>HLOOKUP(Introduction!$G$4,nametranslations,111,FALSE)</f>
        <v>Remarques</v>
      </c>
      <c r="EC26" s="373" t="s">
        <v>282</v>
      </c>
      <c r="ED26" s="373"/>
      <c r="EE26" s="373"/>
      <c r="EF26" s="373"/>
      <c r="EG26" s="373"/>
      <c r="EH26" s="373"/>
      <c r="EI26" s="374"/>
      <c r="EJ26" s="9"/>
      <c r="EK26" s="9"/>
      <c r="EL26" s="78"/>
      <c r="EV26" s="78"/>
      <c r="FF26" s="78"/>
      <c r="FP26" s="78"/>
      <c r="FZ26" s="78"/>
      <c r="GJ26" s="78"/>
      <c r="GT26" s="78"/>
      <c r="HD26" s="78"/>
      <c r="HN26" s="78"/>
      <c r="HX26" s="78"/>
      <c r="IH26" s="78"/>
      <c r="IR26" s="78"/>
    </row>
    <row r="27" spans="1:252" s="1" customFormat="1" ht="15.75" customHeight="1" x14ac:dyDescent="0.3">
      <c r="A27" s="203" t="str">
        <f ca="1">IF(ISBLANK('Data Summary'!A29),"",'Data Summary'!A29)</f>
        <v/>
      </c>
      <c r="B27" s="73"/>
      <c r="C27" s="10" t="str">
        <f>HLOOKUP(Introduction!$G$4,nametranslations,112,FALSE)</f>
        <v>Estimation utilisée : installations</v>
      </c>
      <c r="D27" s="62"/>
      <c r="E27" s="62"/>
      <c r="F27" s="62"/>
      <c r="G27" s="62"/>
      <c r="H27" s="62"/>
      <c r="I27" s="56"/>
      <c r="J27" s="9"/>
      <c r="K27" s="9"/>
      <c r="L27" s="73"/>
      <c r="M27" s="10" t="str">
        <f>HLOOKUP(Introduction!$G$4,nametranslations,112,FALSE)</f>
        <v>Estimation utilisée : installations</v>
      </c>
      <c r="N27" s="62"/>
      <c r="O27" s="62"/>
      <c r="P27" s="62"/>
      <c r="Q27" s="62"/>
      <c r="R27" s="62"/>
      <c r="S27" s="56"/>
      <c r="T27" s="9"/>
      <c r="U27" s="9"/>
      <c r="V27" s="73"/>
      <c r="W27" s="10" t="str">
        <f>HLOOKUP(Introduction!$G$4,nametranslations,112,FALSE)</f>
        <v>Estimation utilisée : installations</v>
      </c>
      <c r="X27" s="62"/>
      <c r="Y27" s="62"/>
      <c r="Z27" s="62"/>
      <c r="AA27" s="62"/>
      <c r="AB27" s="62"/>
      <c r="AC27" s="56"/>
      <c r="AD27" s="9"/>
      <c r="AE27" s="9"/>
      <c r="AF27" s="73"/>
      <c r="AG27" s="10" t="str">
        <f>HLOOKUP(Introduction!$G$4,nametranslations,112,FALSE)</f>
        <v>Estimation utilisée : installations</v>
      </c>
      <c r="AH27" s="62"/>
      <c r="AI27" s="62"/>
      <c r="AJ27" s="62"/>
      <c r="AK27" s="29" t="s">
        <v>147</v>
      </c>
      <c r="AL27" s="29" t="s">
        <v>147</v>
      </c>
      <c r="AM27" s="54" t="s">
        <v>147</v>
      </c>
      <c r="AN27" s="9"/>
      <c r="AO27" s="9"/>
      <c r="AP27" s="73"/>
      <c r="AQ27" s="10" t="str">
        <f>HLOOKUP(Introduction!$G$4,nametranslations,112,FALSE)</f>
        <v>Estimation utilisée : installations</v>
      </c>
      <c r="AR27" s="29" t="s">
        <v>147</v>
      </c>
      <c r="AS27" s="62"/>
      <c r="AT27" s="62"/>
      <c r="AU27" s="29" t="s">
        <v>147</v>
      </c>
      <c r="AV27" s="29" t="s">
        <v>147</v>
      </c>
      <c r="AW27" s="54" t="s">
        <v>147</v>
      </c>
      <c r="AX27" s="80"/>
      <c r="AY27" s="80"/>
      <c r="AZ27" s="73"/>
      <c r="BA27" s="10" t="str">
        <f>HLOOKUP(Introduction!$G$4,nametranslations,112,FALSE)</f>
        <v>Estimation utilisée : installations</v>
      </c>
      <c r="BB27" s="62"/>
      <c r="BC27" s="62"/>
      <c r="BD27" s="62"/>
      <c r="BE27" s="62"/>
      <c r="BF27" s="62"/>
      <c r="BG27" s="56"/>
      <c r="BH27" s="9"/>
      <c r="BI27" s="9"/>
      <c r="BJ27" s="73"/>
      <c r="BK27" s="10" t="str">
        <f>HLOOKUP(Introduction!$G$4,nametranslations,112,FALSE)</f>
        <v>Estimation utilisée : installations</v>
      </c>
      <c r="BL27" s="62"/>
      <c r="BM27" s="62"/>
      <c r="BN27" s="62"/>
      <c r="BO27" s="62"/>
      <c r="BP27" s="62"/>
      <c r="BQ27" s="56"/>
      <c r="BR27" s="9"/>
      <c r="BS27" s="9"/>
      <c r="BT27" s="73"/>
      <c r="BU27" s="10" t="str">
        <f>HLOOKUP(Introduction!$G$4,nametranslations,112,FALSE)</f>
        <v>Estimation utilisée : installations</v>
      </c>
      <c r="BV27" s="62"/>
      <c r="BW27" s="62"/>
      <c r="BX27" s="62"/>
      <c r="BY27" s="62"/>
      <c r="BZ27" s="62"/>
      <c r="CA27" s="56"/>
      <c r="CB27" s="9"/>
      <c r="CC27" s="9"/>
      <c r="CD27" s="73"/>
      <c r="CE27" s="10" t="str">
        <f>HLOOKUP(Introduction!$G$4,nametranslations,112,FALSE)</f>
        <v>Estimation utilisée : installations</v>
      </c>
      <c r="CF27" s="62" t="s">
        <v>147</v>
      </c>
      <c r="CG27" s="62" t="s">
        <v>147</v>
      </c>
      <c r="CH27" s="62" t="s">
        <v>147</v>
      </c>
      <c r="CI27" s="62" t="s">
        <v>147</v>
      </c>
      <c r="CJ27" s="62" t="s">
        <v>147</v>
      </c>
      <c r="CK27" s="56"/>
      <c r="CL27" s="9"/>
      <c r="CM27" s="9"/>
      <c r="CN27" s="73"/>
      <c r="CO27" s="10" t="str">
        <f>HLOOKUP(Introduction!$G$4,nametranslations,112,FALSE)</f>
        <v>Estimation utilisée : installations</v>
      </c>
      <c r="CP27" s="62"/>
      <c r="CQ27" s="62"/>
      <c r="CR27" s="62"/>
      <c r="CS27" s="62"/>
      <c r="CT27" s="62"/>
      <c r="CU27" s="56"/>
      <c r="CV27" s="9"/>
      <c r="CW27" s="9"/>
      <c r="CX27" s="73"/>
      <c r="CY27" s="10" t="str">
        <f>HLOOKUP(Introduction!$G$4,nametranslations,112,FALSE)</f>
        <v>Estimation utilisée : installations</v>
      </c>
      <c r="CZ27" s="62"/>
      <c r="DA27" s="62"/>
      <c r="DB27" s="62"/>
      <c r="DC27" s="62"/>
      <c r="DD27" s="62"/>
      <c r="DE27" s="56"/>
      <c r="DF27" s="9"/>
      <c r="DG27" s="9"/>
      <c r="DH27" s="73"/>
      <c r="DI27" s="10" t="str">
        <f>HLOOKUP(Introduction!$G$4,nametranslations,112,FALSE)</f>
        <v>Estimation utilisée : installations</v>
      </c>
      <c r="DJ27" s="62" t="s">
        <v>147</v>
      </c>
      <c r="DK27" s="62" t="s">
        <v>147</v>
      </c>
      <c r="DL27" s="62" t="s">
        <v>147</v>
      </c>
      <c r="DM27" s="62" t="s">
        <v>147</v>
      </c>
      <c r="DN27" s="62" t="s">
        <v>147</v>
      </c>
      <c r="DO27" s="56" t="s">
        <v>147</v>
      </c>
      <c r="DP27" s="9"/>
      <c r="DQ27" s="9"/>
      <c r="DR27" s="73"/>
      <c r="DS27" s="211" t="str">
        <f>HLOOKUP(Introduction!$G$4,nametranslations,112,FALSE)</f>
        <v>Estimation utilisée : installations</v>
      </c>
      <c r="DT27" s="29" t="s">
        <v>147</v>
      </c>
      <c r="DU27" s="29" t="s">
        <v>147</v>
      </c>
      <c r="DV27" s="29" t="s">
        <v>147</v>
      </c>
      <c r="DW27" s="29" t="s">
        <v>147</v>
      </c>
      <c r="DX27" s="29" t="s">
        <v>147</v>
      </c>
      <c r="DY27" s="54" t="s">
        <v>147</v>
      </c>
      <c r="DZ27" s="9"/>
      <c r="EA27" s="9"/>
      <c r="EB27" s="73"/>
      <c r="EC27" s="10" t="str">
        <f>HLOOKUP(Introduction!$G$4,nametranslations,112,FALSE)</f>
        <v>Estimation utilisée : installations</v>
      </c>
      <c r="ED27" s="62"/>
      <c r="EE27" s="62"/>
      <c r="EF27" s="62"/>
      <c r="EG27" s="62"/>
      <c r="EH27" s="62"/>
      <c r="EI27" s="56"/>
      <c r="EJ27" s="9"/>
      <c r="EK27" s="9"/>
      <c r="EL27" s="78"/>
      <c r="EV27" s="78"/>
      <c r="FF27" s="78"/>
      <c r="FP27" s="78"/>
      <c r="FZ27" s="78"/>
      <c r="GJ27" s="78"/>
      <c r="GT27" s="78"/>
      <c r="HD27" s="78"/>
      <c r="HN27" s="78"/>
      <c r="HX27" s="78"/>
      <c r="IH27" s="78"/>
      <c r="IR27" s="78"/>
    </row>
    <row r="28" spans="1:252" s="1" customFormat="1" ht="15.75" customHeight="1" x14ac:dyDescent="0.3">
      <c r="A28" s="203" t="str">
        <f ca="1">IF(ISBLANK('Data Summary'!A30),"",'Data Summary'!A30)</f>
        <v/>
      </c>
      <c r="B28" s="73"/>
      <c r="C28" s="10" t="str">
        <f>HLOOKUP(Introduction!$G$4,nametranslations,113,FALSE)</f>
        <v>Estimation utilisée : améliorée</v>
      </c>
      <c r="D28" s="29"/>
      <c r="E28" s="29"/>
      <c r="F28" s="29"/>
      <c r="G28" s="29"/>
      <c r="H28" s="29"/>
      <c r="I28" s="54"/>
      <c r="J28" s="9"/>
      <c r="K28" s="9"/>
      <c r="L28" s="73"/>
      <c r="M28" s="10" t="str">
        <f>HLOOKUP(Introduction!$G$4,nametranslations,113,FALSE)</f>
        <v>Estimation utilisée : améliorée</v>
      </c>
      <c r="N28" s="36" t="s">
        <v>147</v>
      </c>
      <c r="O28" s="29"/>
      <c r="P28" s="29"/>
      <c r="Q28" s="29"/>
      <c r="R28" s="29" t="s">
        <v>147</v>
      </c>
      <c r="S28" s="54" t="s">
        <v>202</v>
      </c>
      <c r="T28" s="9"/>
      <c r="U28" s="9"/>
      <c r="V28" s="73"/>
      <c r="W28" s="10" t="str">
        <f>HLOOKUP(Introduction!$G$4,nametranslations,113,FALSE)</f>
        <v>Estimation utilisée : améliorée</v>
      </c>
      <c r="X28" s="29"/>
      <c r="Y28" s="29"/>
      <c r="Z28" s="29"/>
      <c r="AA28" s="29"/>
      <c r="AB28" s="29" t="s">
        <v>147</v>
      </c>
      <c r="AC28" s="54"/>
      <c r="AD28" s="9"/>
      <c r="AE28" s="9"/>
      <c r="AF28" s="73"/>
      <c r="AG28" s="10" t="str">
        <f>HLOOKUP(Introduction!$G$4,nametranslations,113,FALSE)</f>
        <v>Estimation utilisée : améliorée</v>
      </c>
      <c r="AH28" s="29" t="s">
        <v>147</v>
      </c>
      <c r="AI28" s="29"/>
      <c r="AJ28" s="29"/>
      <c r="AK28" s="29" t="s">
        <v>147</v>
      </c>
      <c r="AL28" s="29" t="s">
        <v>147</v>
      </c>
      <c r="AM28" s="54" t="s">
        <v>147</v>
      </c>
      <c r="AN28" s="9"/>
      <c r="AO28" s="9"/>
      <c r="AP28" s="73"/>
      <c r="AQ28" s="10" t="str">
        <f>HLOOKUP(Introduction!$G$4,nametranslations,113,FALSE)</f>
        <v>Estimation utilisée : améliorée</v>
      </c>
      <c r="AR28" s="29" t="s">
        <v>147</v>
      </c>
      <c r="AS28" s="29"/>
      <c r="AT28" s="29"/>
      <c r="AU28" s="29" t="s">
        <v>147</v>
      </c>
      <c r="AV28" s="29" t="s">
        <v>147</v>
      </c>
      <c r="AW28" s="54" t="s">
        <v>147</v>
      </c>
      <c r="AX28" s="80"/>
      <c r="AY28" s="80"/>
      <c r="AZ28" s="73"/>
      <c r="BA28" s="10" t="str">
        <f>HLOOKUP(Introduction!$G$4,nametranslations,113,FALSE)</f>
        <v>Estimation utilisée : améliorée</v>
      </c>
      <c r="BB28" s="29"/>
      <c r="BC28" s="29"/>
      <c r="BD28" s="29"/>
      <c r="BE28" s="29"/>
      <c r="BF28" s="29"/>
      <c r="BG28" s="54"/>
      <c r="BH28" s="9"/>
      <c r="BI28" s="9"/>
      <c r="BJ28" s="73"/>
      <c r="BK28" s="10" t="str">
        <f>HLOOKUP(Introduction!$G$4,nametranslations,113,FALSE)</f>
        <v>Estimation utilisée : améliorée</v>
      </c>
      <c r="BL28" s="29"/>
      <c r="BM28" s="29"/>
      <c r="BN28" s="29"/>
      <c r="BO28" s="29"/>
      <c r="BP28" s="29"/>
      <c r="BQ28" s="54"/>
      <c r="BR28" s="9"/>
      <c r="BS28" s="9"/>
      <c r="BT28" s="73"/>
      <c r="BU28" s="10" t="str">
        <f>HLOOKUP(Introduction!$G$4,nametranslations,113,FALSE)</f>
        <v>Estimation utilisée : améliorée</v>
      </c>
      <c r="BV28" s="29"/>
      <c r="BW28" s="29"/>
      <c r="BX28" s="29"/>
      <c r="BY28" s="29"/>
      <c r="BZ28" s="29"/>
      <c r="CA28" s="54"/>
      <c r="CB28" s="9"/>
      <c r="CC28" s="9"/>
      <c r="CD28" s="73"/>
      <c r="CE28" s="10" t="str">
        <f>HLOOKUP(Introduction!$G$4,nametranslations,113,FALSE)</f>
        <v>Estimation utilisée : améliorée</v>
      </c>
      <c r="CF28" s="29" t="s">
        <v>147</v>
      </c>
      <c r="CG28" s="29" t="s">
        <v>147</v>
      </c>
      <c r="CH28" s="29" t="s">
        <v>147</v>
      </c>
      <c r="CI28" s="29" t="s">
        <v>147</v>
      </c>
      <c r="CJ28" s="29" t="s">
        <v>147</v>
      </c>
      <c r="CK28" s="54"/>
      <c r="CL28" s="9"/>
      <c r="CM28" s="9"/>
      <c r="CN28" s="73"/>
      <c r="CO28" s="10" t="str">
        <f>HLOOKUP(Introduction!$G$4,nametranslations,113,FALSE)</f>
        <v>Estimation utilisée : améliorée</v>
      </c>
      <c r="CP28" s="29"/>
      <c r="CQ28" s="29"/>
      <c r="CR28" s="29"/>
      <c r="CS28" s="29"/>
      <c r="CT28" s="29"/>
      <c r="CU28" s="54"/>
      <c r="CV28" s="9"/>
      <c r="CW28" s="9"/>
      <c r="CX28" s="73"/>
      <c r="CY28" s="10" t="str">
        <f>HLOOKUP(Introduction!$G$4,nametranslations,113,FALSE)</f>
        <v>Estimation utilisée : améliorée</v>
      </c>
      <c r="CZ28" s="29"/>
      <c r="DA28" s="29"/>
      <c r="DB28" s="29"/>
      <c r="DC28" s="29"/>
      <c r="DD28" s="29"/>
      <c r="DE28" s="54"/>
      <c r="DF28" s="9"/>
      <c r="DG28" s="9"/>
      <c r="DH28" s="73"/>
      <c r="DI28" s="10" t="str">
        <f>HLOOKUP(Introduction!$G$4,nametranslations,113,FALSE)</f>
        <v>Estimation utilisée : améliorée</v>
      </c>
      <c r="DJ28" s="29" t="s">
        <v>147</v>
      </c>
      <c r="DK28" s="29" t="s">
        <v>147</v>
      </c>
      <c r="DL28" s="29" t="s">
        <v>147</v>
      </c>
      <c r="DM28" s="29" t="s">
        <v>147</v>
      </c>
      <c r="DN28" s="29" t="s">
        <v>147</v>
      </c>
      <c r="DO28" s="54"/>
      <c r="DP28" s="9"/>
      <c r="DQ28" s="9"/>
      <c r="DR28" s="73"/>
      <c r="DS28" s="211" t="str">
        <f>HLOOKUP(Introduction!$G$4,nametranslations,113,FALSE)</f>
        <v>Estimation utilisée : améliorée</v>
      </c>
      <c r="DT28" s="29" t="s">
        <v>147</v>
      </c>
      <c r="DU28" s="29" t="s">
        <v>147</v>
      </c>
      <c r="DV28" s="29" t="s">
        <v>147</v>
      </c>
      <c r="DW28" s="29" t="s">
        <v>147</v>
      </c>
      <c r="DX28" s="29" t="s">
        <v>147</v>
      </c>
      <c r="DY28" s="54" t="s">
        <v>147</v>
      </c>
      <c r="DZ28" s="9"/>
      <c r="EA28" s="9"/>
      <c r="EB28" s="73"/>
      <c r="EC28" s="10" t="str">
        <f>HLOOKUP(Introduction!$G$4,nametranslations,113,FALSE)</f>
        <v>Estimation utilisée : améliorée</v>
      </c>
      <c r="ED28" s="29"/>
      <c r="EE28" s="29"/>
      <c r="EF28" s="29"/>
      <c r="EG28" s="29"/>
      <c r="EH28" s="29"/>
      <c r="EI28" s="54"/>
      <c r="EJ28" s="9"/>
      <c r="EK28" s="9"/>
      <c r="EL28" s="78"/>
      <c r="EV28" s="78"/>
      <c r="FF28" s="78"/>
      <c r="FP28" s="78"/>
      <c r="FZ28" s="78"/>
      <c r="GJ28" s="78"/>
      <c r="GT28" s="78"/>
      <c r="HD28" s="78"/>
      <c r="HN28" s="78"/>
      <c r="HX28" s="78"/>
      <c r="IH28" s="78"/>
      <c r="IR28" s="78"/>
    </row>
    <row r="29" spans="1:252" ht="15.75" customHeight="1" x14ac:dyDescent="0.3">
      <c r="A29" s="203" t="str">
        <f ca="1">IF(ISBLANK('Data Summary'!A31),"",'Data Summary'!A31)</f>
        <v/>
      </c>
      <c r="B29" s="73"/>
      <c r="C29" s="10" t="str">
        <f>HLOOKUP(Introduction!$G$4,nametranslations,114,FALSE)</f>
        <v>Estimation utilisée : service de base</v>
      </c>
      <c r="D29" s="29"/>
      <c r="E29" s="29"/>
      <c r="F29" s="29"/>
      <c r="G29" s="29"/>
      <c r="H29" s="29"/>
      <c r="I29" s="54"/>
      <c r="J29" s="9"/>
      <c r="K29" s="9"/>
      <c r="L29" s="73"/>
      <c r="M29" s="10" t="str">
        <f>HLOOKUP(Introduction!$G$4,nametranslations,114,FALSE)</f>
        <v>Estimation utilisée : service de base</v>
      </c>
      <c r="N29" s="29"/>
      <c r="O29" s="29"/>
      <c r="P29" s="29"/>
      <c r="Q29" s="29"/>
      <c r="R29" s="29"/>
      <c r="S29" s="54"/>
      <c r="T29" s="9"/>
      <c r="U29" s="9"/>
      <c r="V29" s="73"/>
      <c r="W29" s="10" t="str">
        <f>HLOOKUP(Introduction!$G$4,nametranslations,114,FALSE)</f>
        <v>Estimation utilisée : service de base</v>
      </c>
      <c r="X29" s="29"/>
      <c r="Y29" s="29"/>
      <c r="Z29" s="29"/>
      <c r="AA29" s="29"/>
      <c r="AB29" s="29"/>
      <c r="AC29" s="54"/>
      <c r="AD29" s="9"/>
      <c r="AE29" s="9"/>
      <c r="AF29" s="73"/>
      <c r="AG29" s="10" t="str">
        <f>HLOOKUP(Introduction!$G$4,nametranslations,114,FALSE)</f>
        <v>Estimation utilisée : service de base</v>
      </c>
      <c r="AH29" s="29" t="s">
        <v>147</v>
      </c>
      <c r="AI29" s="29"/>
      <c r="AJ29" s="29"/>
      <c r="AK29" s="29"/>
      <c r="AL29" s="29" t="s">
        <v>147</v>
      </c>
      <c r="AM29" s="54"/>
      <c r="AN29" s="9"/>
      <c r="AO29" s="9"/>
      <c r="AP29" s="73"/>
      <c r="AQ29" s="10" t="str">
        <f>HLOOKUP(Introduction!$G$4,nametranslations,114,FALSE)</f>
        <v>Estimation utilisée : service de base</v>
      </c>
      <c r="AR29" s="29" t="s">
        <v>147</v>
      </c>
      <c r="AS29" s="29"/>
      <c r="AT29" s="29"/>
      <c r="AU29" s="29"/>
      <c r="AV29" s="29" t="s">
        <v>147</v>
      </c>
      <c r="AW29" s="54"/>
      <c r="AX29" s="80"/>
      <c r="AY29" s="80"/>
      <c r="AZ29" s="73"/>
      <c r="BA29" s="10" t="str">
        <f>HLOOKUP(Introduction!$G$4,nametranslations,114,FALSE)</f>
        <v>Estimation utilisée : service de base</v>
      </c>
      <c r="BB29" s="29" t="s">
        <v>147</v>
      </c>
      <c r="BC29" s="29"/>
      <c r="BD29" s="29"/>
      <c r="BE29" s="29"/>
      <c r="BF29" s="29" t="s">
        <v>147</v>
      </c>
      <c r="BG29" s="54"/>
      <c r="BH29" s="9"/>
      <c r="BI29" s="9"/>
      <c r="BJ29" s="73"/>
      <c r="BK29" s="10" t="str">
        <f>HLOOKUP(Introduction!$G$4,nametranslations,114,FALSE)</f>
        <v>Estimation utilisée : service de base</v>
      </c>
      <c r="BL29" s="29" t="s">
        <v>202</v>
      </c>
      <c r="BM29" s="29"/>
      <c r="BN29" s="29"/>
      <c r="BO29" s="29"/>
      <c r="BP29" s="29" t="s">
        <v>202</v>
      </c>
      <c r="BQ29" s="54"/>
      <c r="BR29" s="9"/>
      <c r="BS29" s="9"/>
      <c r="BT29" s="73"/>
      <c r="BU29" s="10" t="str">
        <f>HLOOKUP(Introduction!$G$4,nametranslations,114,FALSE)</f>
        <v>Estimation utilisée : service de base</v>
      </c>
      <c r="BV29" s="29" t="s">
        <v>147</v>
      </c>
      <c r="BW29" s="29"/>
      <c r="BX29" s="29"/>
      <c r="BY29" s="29"/>
      <c r="BZ29" s="29" t="s">
        <v>147</v>
      </c>
      <c r="CA29" s="54" t="s">
        <v>147</v>
      </c>
      <c r="CB29" s="9"/>
      <c r="CC29" s="9"/>
      <c r="CD29" s="73"/>
      <c r="CE29" s="10" t="str">
        <f>HLOOKUP(Introduction!$G$4,nametranslations,114,FALSE)</f>
        <v>Estimation utilisée : service de base</v>
      </c>
      <c r="CF29" s="29" t="s">
        <v>147</v>
      </c>
      <c r="CG29" s="29" t="s">
        <v>147</v>
      </c>
      <c r="CH29" s="29" t="s">
        <v>147</v>
      </c>
      <c r="CI29" s="29" t="s">
        <v>147</v>
      </c>
      <c r="CJ29" s="29" t="s">
        <v>147</v>
      </c>
      <c r="CK29" s="54"/>
      <c r="CL29" s="9"/>
      <c r="CM29" s="9"/>
      <c r="CN29" s="73"/>
      <c r="CO29" s="10" t="str">
        <f>HLOOKUP(Introduction!$G$4,nametranslations,114,FALSE)</f>
        <v>Estimation utilisée : service de base</v>
      </c>
      <c r="CP29" s="29" t="s">
        <v>202</v>
      </c>
      <c r="CQ29" s="29"/>
      <c r="CR29" s="29"/>
      <c r="CS29" s="29"/>
      <c r="CT29" s="29" t="s">
        <v>202</v>
      </c>
      <c r="CU29" s="54" t="s">
        <v>202</v>
      </c>
      <c r="CV29" s="9"/>
      <c r="CW29" s="9"/>
      <c r="CX29" s="73"/>
      <c r="CY29" s="10" t="str">
        <f>HLOOKUP(Introduction!$G$4,nametranslations,114,FALSE)</f>
        <v>Estimation utilisée : service de base</v>
      </c>
      <c r="CZ29" s="29"/>
      <c r="DA29" s="29"/>
      <c r="DB29" s="29"/>
      <c r="DC29" s="29"/>
      <c r="DD29" s="29"/>
      <c r="DE29" s="54"/>
      <c r="DF29" s="9"/>
      <c r="DG29" s="9"/>
      <c r="DH29" s="73"/>
      <c r="DI29" s="10" t="str">
        <f>HLOOKUP(Introduction!$G$4,nametranslations,114,FALSE)</f>
        <v>Estimation utilisée : service de base</v>
      </c>
      <c r="DJ29" s="29" t="s">
        <v>147</v>
      </c>
      <c r="DK29" s="29" t="s">
        <v>147</v>
      </c>
      <c r="DL29" s="29" t="s">
        <v>147</v>
      </c>
      <c r="DM29" s="29" t="s">
        <v>147</v>
      </c>
      <c r="DN29" s="29" t="s">
        <v>147</v>
      </c>
      <c r="DO29" s="54"/>
      <c r="DP29" s="9"/>
      <c r="DQ29" s="9"/>
      <c r="DR29" s="73"/>
      <c r="DS29" s="211" t="str">
        <f>HLOOKUP(Introduction!$G$4,nametranslations,114,FALSE)</f>
        <v>Estimation utilisée : service de base</v>
      </c>
      <c r="DT29" s="29" t="s">
        <v>147</v>
      </c>
      <c r="DU29" s="29" t="s">
        <v>147</v>
      </c>
      <c r="DV29" s="29" t="s">
        <v>147</v>
      </c>
      <c r="DW29" s="29" t="s">
        <v>147</v>
      </c>
      <c r="DX29" s="29" t="s">
        <v>147</v>
      </c>
      <c r="DY29" s="54" t="s">
        <v>147</v>
      </c>
      <c r="DZ29" s="9"/>
      <c r="EA29" s="9"/>
      <c r="EB29" s="73"/>
      <c r="EC29" s="10" t="str">
        <f>HLOOKUP(Introduction!$G$4,nametranslations,114,FALSE)</f>
        <v>Estimation utilisée : service de base</v>
      </c>
      <c r="ED29" s="29" t="s">
        <v>202</v>
      </c>
      <c r="EE29" s="29"/>
      <c r="EF29" s="29"/>
      <c r="EG29" s="29"/>
      <c r="EH29" s="29" t="s">
        <v>202</v>
      </c>
      <c r="EI29" s="54" t="s">
        <v>202</v>
      </c>
      <c r="EJ29" s="9"/>
      <c r="EK29" s="9"/>
    </row>
    <row r="30" spans="1:252" ht="15.75" customHeight="1" x14ac:dyDescent="0.3">
      <c r="A30" s="203" t="str">
        <f ca="1">IF(ISBLANK('Data Summary'!A32),"",'Data Summary'!A32)</f>
        <v/>
      </c>
      <c r="B30" s="74"/>
      <c r="C30" s="10" t="str">
        <f>HLOOKUP(Introduction!$G$4,nametranslations,115,FALSE)</f>
        <v>Nombre total d'écoles</v>
      </c>
      <c r="D30" s="37"/>
      <c r="E30" s="37"/>
      <c r="F30" s="37"/>
      <c r="G30" s="38"/>
      <c r="H30" s="39"/>
      <c r="I30" s="40"/>
      <c r="J30" s="9"/>
      <c r="K30" s="9"/>
      <c r="L30" s="74"/>
      <c r="M30" s="10" t="str">
        <f>HLOOKUP(Introduction!$G$4,nametranslations,115,FALSE)</f>
        <v>Nombre total d'écoles</v>
      </c>
      <c r="N30" s="37"/>
      <c r="O30" s="37"/>
      <c r="P30" s="37"/>
      <c r="Q30" s="38"/>
      <c r="R30" s="39"/>
      <c r="S30" s="40"/>
      <c r="T30" s="9"/>
      <c r="U30" s="9"/>
      <c r="V30" s="74"/>
      <c r="W30" s="10" t="str">
        <f>HLOOKUP(Introduction!$G$4,nametranslations,115,FALSE)</f>
        <v>Nombre total d'écoles</v>
      </c>
      <c r="X30" s="37"/>
      <c r="Y30" s="37"/>
      <c r="Z30" s="37"/>
      <c r="AA30" s="38"/>
      <c r="AB30" s="39"/>
      <c r="AC30" s="40"/>
      <c r="AD30" s="9"/>
      <c r="AE30" s="9"/>
      <c r="AF30" s="74"/>
      <c r="AG30" s="10" t="str">
        <f>HLOOKUP(Introduction!$G$4,nametranslations,115,FALSE)</f>
        <v>Nombre total d'écoles</v>
      </c>
      <c r="AH30" s="37"/>
      <c r="AI30" s="37"/>
      <c r="AJ30" s="37"/>
      <c r="AK30" s="38"/>
      <c r="AL30" s="39"/>
      <c r="AM30" s="40">
        <v>1757</v>
      </c>
      <c r="AN30" s="9"/>
      <c r="AO30" s="9"/>
      <c r="AP30" s="74"/>
      <c r="AQ30" s="10" t="str">
        <f>HLOOKUP(Introduction!$G$4,nametranslations,115,FALSE)</f>
        <v>Nombre total d'écoles</v>
      </c>
      <c r="AR30" s="89"/>
      <c r="AS30" s="89"/>
      <c r="AT30" s="89"/>
      <c r="AU30" s="90"/>
      <c r="AV30" s="91"/>
      <c r="AW30" s="40"/>
      <c r="AX30" s="80"/>
      <c r="AY30" s="80"/>
      <c r="AZ30" s="74"/>
      <c r="BA30" s="10" t="str">
        <f>HLOOKUP(Introduction!$G$4,nametranslations,115,FALSE)</f>
        <v>Nombre total d'écoles</v>
      </c>
      <c r="BB30" s="37"/>
      <c r="BC30" s="37"/>
      <c r="BD30" s="37"/>
      <c r="BE30" s="38"/>
      <c r="BF30" s="39"/>
      <c r="BG30" s="40"/>
      <c r="BH30" s="9"/>
      <c r="BI30" s="9"/>
      <c r="BJ30" s="74"/>
      <c r="BK30" s="10" t="str">
        <f>HLOOKUP(Introduction!$G$4,nametranslations,115,FALSE)</f>
        <v>Nombre total d'écoles</v>
      </c>
      <c r="BL30" s="37"/>
      <c r="BM30" s="37"/>
      <c r="BN30" s="37"/>
      <c r="BO30" s="38"/>
      <c r="BP30" s="39"/>
      <c r="BQ30" s="40"/>
      <c r="BR30" s="9"/>
      <c r="BS30" s="9"/>
      <c r="BT30" s="74"/>
      <c r="BU30" s="10" t="str">
        <f>HLOOKUP(Introduction!$G$4,nametranslations,115,FALSE)</f>
        <v>Nombre total d'écoles</v>
      </c>
      <c r="BV30" s="37"/>
      <c r="BW30" s="37"/>
      <c r="BX30" s="37"/>
      <c r="BY30" s="38"/>
      <c r="BZ30" s="39"/>
      <c r="CA30" s="40"/>
      <c r="CB30" s="9"/>
      <c r="CC30" s="9"/>
      <c r="CD30" s="74"/>
      <c r="CE30" s="10" t="str">
        <f>HLOOKUP(Introduction!$G$4,nametranslations,115,FALSE)</f>
        <v>Nombre total d'écoles</v>
      </c>
      <c r="CF30" s="37">
        <v>15436</v>
      </c>
      <c r="CG30" s="37">
        <v>5448</v>
      </c>
      <c r="CH30" s="37">
        <v>9988</v>
      </c>
      <c r="CI30" s="38">
        <v>619</v>
      </c>
      <c r="CJ30" s="39">
        <v>11976</v>
      </c>
      <c r="CK30" s="40">
        <v>2841</v>
      </c>
      <c r="CL30" s="9"/>
      <c r="CM30" s="9"/>
      <c r="CN30" s="74"/>
      <c r="CO30" s="10" t="str">
        <f>HLOOKUP(Introduction!$G$4,nametranslations,115,FALSE)</f>
        <v>Nombre total d'écoles</v>
      </c>
      <c r="CP30" s="37"/>
      <c r="CQ30" s="37"/>
      <c r="CR30" s="37"/>
      <c r="CS30" s="38"/>
      <c r="CT30" s="39"/>
      <c r="CU30" s="40"/>
      <c r="CV30" s="9"/>
      <c r="CW30" s="9"/>
      <c r="CX30" s="74"/>
      <c r="CY30" s="10" t="str">
        <f>HLOOKUP(Introduction!$G$4,nametranslations,115,FALSE)</f>
        <v>Nombre total d'écoles</v>
      </c>
      <c r="CZ30" s="37"/>
      <c r="DA30" s="37"/>
      <c r="DB30" s="37"/>
      <c r="DC30" s="38"/>
      <c r="DD30" s="39"/>
      <c r="DE30" s="40"/>
      <c r="DF30" s="9"/>
      <c r="DG30" s="9"/>
      <c r="DH30" s="74"/>
      <c r="DI30" s="10" t="str">
        <f>HLOOKUP(Introduction!$G$4,nametranslations,115,FALSE)</f>
        <v>Nombre total d'écoles</v>
      </c>
      <c r="DJ30" s="37">
        <v>16101</v>
      </c>
      <c r="DK30" s="37">
        <v>5639</v>
      </c>
      <c r="DL30" s="37">
        <v>10462</v>
      </c>
      <c r="DM30" s="38">
        <v>640</v>
      </c>
      <c r="DN30" s="39">
        <v>12419</v>
      </c>
      <c r="DO30" s="40">
        <v>3042</v>
      </c>
      <c r="DP30" s="9"/>
      <c r="DQ30" s="9"/>
      <c r="DR30" s="74"/>
      <c r="DS30" s="211" t="str">
        <f>HLOOKUP(Introduction!$G$4,nametranslations,115,FALSE)</f>
        <v>Nombre total d'écoles</v>
      </c>
      <c r="DT30" s="37">
        <v>16592</v>
      </c>
      <c r="DU30" s="37">
        <v>6193</v>
      </c>
      <c r="DV30" s="37">
        <v>10399</v>
      </c>
      <c r="DW30" s="38">
        <v>796</v>
      </c>
      <c r="DX30" s="39">
        <v>12600</v>
      </c>
      <c r="DY30" s="40">
        <v>3196</v>
      </c>
      <c r="DZ30" s="9"/>
      <c r="EA30" s="9"/>
      <c r="EB30" s="74"/>
      <c r="EC30" s="10" t="str">
        <f>HLOOKUP(Introduction!$G$4,nametranslations,115,FALSE)</f>
        <v>Nombre total d'écoles</v>
      </c>
      <c r="ED30" s="37"/>
      <c r="EE30" s="37"/>
      <c r="EF30" s="37"/>
      <c r="EG30" s="38"/>
      <c r="EH30" s="39"/>
      <c r="EI30" s="40"/>
      <c r="EJ30" s="9"/>
      <c r="EK30" s="9"/>
    </row>
    <row r="31" spans="1:252" ht="16.2" thickBot="1" x14ac:dyDescent="0.35">
      <c r="A31" s="203" t="str">
        <f ca="1">IF(ISBLANK('Data Summary'!A33),"",'Data Summary'!A33)</f>
        <v/>
      </c>
      <c r="B31" s="75"/>
      <c r="C31" s="41" t="str">
        <f>HLOOKUP(Introduction!$G$4,nametranslations,116,FALSE)</f>
        <v>Nombre enquêté</v>
      </c>
      <c r="D31" s="42"/>
      <c r="E31" s="42"/>
      <c r="F31" s="42"/>
      <c r="G31" s="42"/>
      <c r="H31" s="42"/>
      <c r="I31" s="43"/>
      <c r="J31" s="9"/>
      <c r="K31" s="9"/>
      <c r="L31" s="75"/>
      <c r="M31" s="41" t="str">
        <f>HLOOKUP(Introduction!$G$4,nametranslations,116,FALSE)</f>
        <v>Nombre enquêté</v>
      </c>
      <c r="N31" s="42"/>
      <c r="O31" s="42"/>
      <c r="P31" s="42"/>
      <c r="Q31" s="42"/>
      <c r="R31" s="42"/>
      <c r="S31" s="43"/>
      <c r="T31" s="9"/>
      <c r="U31" s="9"/>
      <c r="V31" s="75"/>
      <c r="W31" s="41" t="str">
        <f>HLOOKUP(Introduction!$G$4,nametranslations,116,FALSE)</f>
        <v>Nombre enquêté</v>
      </c>
      <c r="X31" s="42"/>
      <c r="Y31" s="42"/>
      <c r="Z31" s="42"/>
      <c r="AA31" s="42"/>
      <c r="AB31" s="42"/>
      <c r="AC31" s="43"/>
      <c r="AD31" s="9"/>
      <c r="AE31" s="9"/>
      <c r="AF31" s="75"/>
      <c r="AG31" s="41" t="str">
        <f>HLOOKUP(Introduction!$G$4,nametranslations,116,FALSE)</f>
        <v>Nombre enquêté</v>
      </c>
      <c r="AH31" s="42"/>
      <c r="AI31" s="42"/>
      <c r="AJ31" s="42"/>
      <c r="AK31" s="42">
        <v>220</v>
      </c>
      <c r="AL31" s="42">
        <v>10564</v>
      </c>
      <c r="AM31" s="43">
        <v>1109</v>
      </c>
      <c r="AN31" s="9"/>
      <c r="AO31" s="9"/>
      <c r="AP31" s="75"/>
      <c r="AQ31" s="41" t="str">
        <f>HLOOKUP(Introduction!$G$4,nametranslations,116,FALSE)</f>
        <v>Nombre enquêté</v>
      </c>
      <c r="AR31" s="42">
        <f>SUM(AU31:AW31)</f>
        <v>11782</v>
      </c>
      <c r="AS31" s="42"/>
      <c r="AT31" s="42"/>
      <c r="AU31" s="42">
        <v>241</v>
      </c>
      <c r="AV31" s="42">
        <v>9931</v>
      </c>
      <c r="AW31" s="43">
        <f>433+1177</f>
        <v>1610</v>
      </c>
      <c r="AX31" s="80"/>
      <c r="AY31" s="80"/>
      <c r="AZ31" s="75"/>
      <c r="BA31" s="41" t="str">
        <f>HLOOKUP(Introduction!$G$4,nametranslations,116,FALSE)</f>
        <v>Nombre enquêté</v>
      </c>
      <c r="BB31" s="42"/>
      <c r="BC31" s="42"/>
      <c r="BD31" s="42"/>
      <c r="BE31" s="42"/>
      <c r="BF31" s="42"/>
      <c r="BG31" s="43"/>
      <c r="BH31" s="9"/>
      <c r="BI31" s="9"/>
      <c r="BJ31" s="75"/>
      <c r="BK31" s="41" t="str">
        <f>HLOOKUP(Introduction!$G$4,nametranslations,116,FALSE)</f>
        <v>Nombre enquêté</v>
      </c>
      <c r="BL31" s="42"/>
      <c r="BM31" s="42"/>
      <c r="BN31" s="42"/>
      <c r="BO31" s="42"/>
      <c r="BP31" s="42"/>
      <c r="BQ31" s="43"/>
      <c r="BR31" s="9"/>
      <c r="BS31" s="9"/>
      <c r="BT31" s="75"/>
      <c r="BU31" s="41" t="str">
        <f>HLOOKUP(Introduction!$G$4,nametranslations,116,FALSE)</f>
        <v>Nombre enquêté</v>
      </c>
      <c r="BV31" s="42"/>
      <c r="BW31" s="42"/>
      <c r="BX31" s="42"/>
      <c r="BY31" s="42"/>
      <c r="BZ31" s="42"/>
      <c r="CA31" s="43"/>
      <c r="CB31" s="9"/>
      <c r="CC31" s="9"/>
      <c r="CD31" s="75"/>
      <c r="CE31" s="41" t="str">
        <f>HLOOKUP(Introduction!$G$4,nametranslations,116,FALSE)</f>
        <v>Nombre enquêté</v>
      </c>
      <c r="CF31" s="42">
        <v>15436</v>
      </c>
      <c r="CG31" s="42">
        <v>5448</v>
      </c>
      <c r="CH31" s="42">
        <v>9988</v>
      </c>
      <c r="CI31" s="42">
        <v>619</v>
      </c>
      <c r="CJ31" s="42">
        <v>11976</v>
      </c>
      <c r="CK31" s="43">
        <v>2841</v>
      </c>
      <c r="CL31" s="9"/>
      <c r="CM31" s="9"/>
      <c r="CN31" s="75"/>
      <c r="CO31" s="41" t="str">
        <f>HLOOKUP(Introduction!$G$4,nametranslations,116,FALSE)</f>
        <v>Nombre enquêté</v>
      </c>
      <c r="CP31" s="42"/>
      <c r="CQ31" s="42"/>
      <c r="CR31" s="42"/>
      <c r="CS31" s="42"/>
      <c r="CT31" s="42"/>
      <c r="CU31" s="43"/>
      <c r="CV31" s="9"/>
      <c r="CW31" s="9"/>
      <c r="CX31" s="75"/>
      <c r="CY31" s="41" t="str">
        <f>HLOOKUP(Introduction!$G$4,nametranslations,116,FALSE)</f>
        <v>Nombre enquêté</v>
      </c>
      <c r="CZ31" s="42"/>
      <c r="DA31" s="42"/>
      <c r="DB31" s="42"/>
      <c r="DC31" s="42"/>
      <c r="DD31" s="42"/>
      <c r="DE31" s="43"/>
      <c r="DF31" s="9"/>
      <c r="DG31" s="9"/>
      <c r="DH31" s="75"/>
      <c r="DI31" s="41" t="str">
        <f>HLOOKUP(Introduction!$G$4,nametranslations,116,FALSE)</f>
        <v>Nombre enquêté</v>
      </c>
      <c r="DJ31" s="42">
        <v>16101</v>
      </c>
      <c r="DK31" s="42">
        <v>5639</v>
      </c>
      <c r="DL31" s="42">
        <v>10462</v>
      </c>
      <c r="DM31" s="42">
        <v>640</v>
      </c>
      <c r="DN31" s="42">
        <v>12419</v>
      </c>
      <c r="DO31" s="43">
        <v>3042</v>
      </c>
      <c r="DP31" s="9"/>
      <c r="DQ31" s="9"/>
      <c r="DR31" s="75"/>
      <c r="DS31" s="212" t="str">
        <f>HLOOKUP(Introduction!$G$4,nametranslations,116,FALSE)</f>
        <v>Nombre enquêté</v>
      </c>
      <c r="DT31" s="42">
        <v>16592</v>
      </c>
      <c r="DU31" s="42">
        <v>6193</v>
      </c>
      <c r="DV31" s="42">
        <v>10399</v>
      </c>
      <c r="DW31" s="42">
        <v>796</v>
      </c>
      <c r="DX31" s="42">
        <v>12600</v>
      </c>
      <c r="DY31" s="43">
        <v>3196</v>
      </c>
      <c r="DZ31" s="9"/>
      <c r="EA31" s="9"/>
      <c r="EB31" s="75"/>
      <c r="EC31" s="41" t="str">
        <f>HLOOKUP(Introduction!$G$4,nametranslations,116,FALSE)</f>
        <v>Nombre enquêté</v>
      </c>
      <c r="ED31" s="42"/>
      <c r="EE31" s="42"/>
      <c r="EF31" s="42"/>
      <c r="EG31" s="42"/>
      <c r="EH31" s="42"/>
      <c r="EI31" s="43"/>
      <c r="EJ31" s="9"/>
      <c r="EK31" s="9"/>
    </row>
    <row r="32" spans="1:252" x14ac:dyDescent="0.3">
      <c r="A32" s="203" t="str">
        <f ca="1">IF(ISBLANK('Data Summary'!A34),"",'Data Summary'!A34)</f>
        <v/>
      </c>
    </row>
    <row r="33" spans="1:1" x14ac:dyDescent="0.3">
      <c r="A33" s="203" t="str">
        <f ca="1">IF(ISBLANK('Data Summary'!A35),"",'Data Summary'!A35)</f>
        <v/>
      </c>
    </row>
    <row r="34" spans="1:1" x14ac:dyDescent="0.3">
      <c r="A34" s="203" t="str">
        <f ca="1">IF(ISBLANK('Data Summary'!A36),"",'Data Summary'!A36)</f>
        <v/>
      </c>
    </row>
    <row r="35" spans="1:1" x14ac:dyDescent="0.3">
      <c r="A35" s="203" t="str">
        <f ca="1">IF(ISBLANK('Data Summary'!A37),"",'Data Summary'!A37)</f>
        <v/>
      </c>
    </row>
    <row r="36" spans="1:1" x14ac:dyDescent="0.3">
      <c r="A36" s="203" t="str">
        <f ca="1">IF(ISBLANK('Data Summary'!A38),"",'Data Summary'!A38)</f>
        <v/>
      </c>
    </row>
    <row r="37" spans="1:1" x14ac:dyDescent="0.3">
      <c r="A37" s="203" t="str">
        <f ca="1">IF(ISBLANK('Data Summary'!A39),"",'Data Summary'!A39)</f>
        <v/>
      </c>
    </row>
    <row r="38" spans="1:1" x14ac:dyDescent="0.3">
      <c r="A38" s="203" t="str">
        <f ca="1">IF(ISBLANK('Data Summary'!A40),"",'Data Summary'!A40)</f>
        <v/>
      </c>
    </row>
    <row r="39" spans="1:1" x14ac:dyDescent="0.3">
      <c r="A39" s="203" t="str">
        <f ca="1">IF(ISBLANK('Data Summary'!A41),"",'Data Summary'!A41)</f>
        <v/>
      </c>
    </row>
    <row r="40" spans="1:1" x14ac:dyDescent="0.3">
      <c r="A40" s="203" t="str">
        <f ca="1">IF(ISBLANK('Data Summary'!A42),"",'Data Summary'!A42)</f>
        <v/>
      </c>
    </row>
    <row r="41" spans="1:1" x14ac:dyDescent="0.3">
      <c r="A41" s="203" t="str">
        <f ca="1">IF(ISBLANK('Data Summary'!A43),"",'Data Summary'!A43)</f>
        <v/>
      </c>
    </row>
    <row r="42" spans="1:1" x14ac:dyDescent="0.3">
      <c r="A42" s="203" t="str">
        <f ca="1">IF(ISBLANK('Data Summary'!A44),"",'Data Summary'!A44)</f>
        <v/>
      </c>
    </row>
    <row r="43" spans="1:1" x14ac:dyDescent="0.3">
      <c r="A43" s="203" t="str">
        <f ca="1">IF(ISBLANK('Data Summary'!A45),"",'Data Summary'!A45)</f>
        <v/>
      </c>
    </row>
    <row r="44" spans="1:1" x14ac:dyDescent="0.3">
      <c r="A44" s="203" t="str">
        <f ca="1">IF(ISBLANK('Data Summary'!A46),"",'Data Summary'!A46)</f>
        <v/>
      </c>
    </row>
    <row r="45" spans="1:1" x14ac:dyDescent="0.3">
      <c r="A45" s="203" t="str">
        <f ca="1">IF(ISBLANK('Data Summary'!A47),"",'Data Summary'!A47)</f>
        <v/>
      </c>
    </row>
    <row r="46" spans="1:1" x14ac:dyDescent="0.3">
      <c r="A46" s="203" t="str">
        <f ca="1">IF(ISBLANK('Data Summary'!A48),"",'Data Summary'!A48)</f>
        <v/>
      </c>
    </row>
    <row r="47" spans="1:1" x14ac:dyDescent="0.3">
      <c r="A47" s="203" t="str">
        <f ca="1">IF(ISBLANK('Data Summary'!A49),"",'Data Summary'!A49)</f>
        <v/>
      </c>
    </row>
    <row r="48" spans="1:1" x14ac:dyDescent="0.3">
      <c r="A48" s="203" t="str">
        <f ca="1">IF(ISBLANK('Data Summary'!A50),"",'Data Summary'!A50)</f>
        <v/>
      </c>
    </row>
    <row r="49" spans="1:1" x14ac:dyDescent="0.3">
      <c r="A49" s="203" t="str">
        <f ca="1">IF(ISBLANK('Data Summary'!A51),"",'Data Summary'!A51)</f>
        <v/>
      </c>
    </row>
    <row r="50" spans="1:1" x14ac:dyDescent="0.3">
      <c r="A50" s="203" t="str">
        <f ca="1">IF(ISBLANK('Data Summary'!A52),"",'Data Summary'!A52)</f>
        <v/>
      </c>
    </row>
    <row r="51" spans="1:1" x14ac:dyDescent="0.3">
      <c r="A51" s="203" t="str">
        <f ca="1">IF(ISBLANK('Data Summary'!A53),"",'Data Summary'!A53)</f>
        <v/>
      </c>
    </row>
    <row r="52" spans="1:1" x14ac:dyDescent="0.3">
      <c r="A52" s="203" t="str">
        <f ca="1">IF(ISBLANK('Data Summary'!A54),"",'Data Summary'!A54)</f>
        <v/>
      </c>
    </row>
    <row r="53" spans="1:1" x14ac:dyDescent="0.3">
      <c r="A53" s="203" t="str">
        <f ca="1">IF(ISBLANK('Data Summary'!A55),"",'Data Summary'!A55)</f>
        <v/>
      </c>
    </row>
    <row r="54" spans="1:1" x14ac:dyDescent="0.3">
      <c r="A54" s="203" t="str">
        <f ca="1">IF(ISBLANK('Data Summary'!A56),"",'Data Summary'!A56)</f>
        <v/>
      </c>
    </row>
    <row r="55" spans="1:1" x14ac:dyDescent="0.3">
      <c r="A55" s="203" t="str">
        <f ca="1">IF(ISBLANK('Data Summary'!A57),"",'Data Summary'!A57)</f>
        <v/>
      </c>
    </row>
    <row r="56" spans="1:1" x14ac:dyDescent="0.3">
      <c r="A56" s="203" t="str">
        <f ca="1">IF(ISBLANK('Data Summary'!A58),"",'Data Summary'!A58)</f>
        <v/>
      </c>
    </row>
    <row r="57" spans="1:1" x14ac:dyDescent="0.3">
      <c r="A57" s="203" t="str">
        <f ca="1">IF(ISBLANK('Data Summary'!A59),"",'Data Summary'!A59)</f>
        <v/>
      </c>
    </row>
    <row r="58" spans="1:1" x14ac:dyDescent="0.3">
      <c r="A58" s="203" t="str">
        <f ca="1">IF(ISBLANK('Data Summary'!A60),"",'Data Summary'!A60)</f>
        <v/>
      </c>
    </row>
    <row r="59" spans="1:1" x14ac:dyDescent="0.3">
      <c r="A59" s="203" t="str">
        <f ca="1">IF(ISBLANK('Data Summary'!A61),"",'Data Summary'!A61)</f>
        <v/>
      </c>
    </row>
    <row r="60" spans="1:1" x14ac:dyDescent="0.3">
      <c r="A60" s="203" t="str">
        <f ca="1">IF(ISBLANK('Data Summary'!A62),"",'Data Summary'!A62)</f>
        <v/>
      </c>
    </row>
    <row r="61" spans="1:1" x14ac:dyDescent="0.3">
      <c r="A61" s="203" t="str">
        <f ca="1">IF(ISBLANK('Data Summary'!A63),"",'Data Summary'!A63)</f>
        <v/>
      </c>
    </row>
    <row r="62" spans="1:1" x14ac:dyDescent="0.3">
      <c r="A62" s="203" t="str">
        <f ca="1">IF(ISBLANK('Data Summary'!A64),"",'Data Summary'!A64)</f>
        <v/>
      </c>
    </row>
    <row r="63" spans="1:1" x14ac:dyDescent="0.3">
      <c r="A63" s="203" t="str">
        <f ca="1">IF(ISBLANK('Data Summary'!A65),"",'Data Summary'!A65)</f>
        <v/>
      </c>
    </row>
    <row r="64" spans="1:1" x14ac:dyDescent="0.3">
      <c r="A64" s="203" t="str">
        <f ca="1">IF(ISBLANK('Data Summary'!A66),"",'Data Summary'!A66)</f>
        <v/>
      </c>
    </row>
    <row r="65" spans="1:1" x14ac:dyDescent="0.3">
      <c r="A65" s="203" t="str">
        <f ca="1">IF(ISBLANK('Data Summary'!A67),"",'Data Summary'!A67)</f>
        <v/>
      </c>
    </row>
    <row r="66" spans="1:1" x14ac:dyDescent="0.3">
      <c r="A66" s="203" t="str">
        <f ca="1">IF(ISBLANK('Data Summary'!A68),"",'Data Summary'!A68)</f>
        <v/>
      </c>
    </row>
    <row r="67" spans="1:1" x14ac:dyDescent="0.3">
      <c r="A67" s="203" t="str">
        <f ca="1">IF(ISBLANK('Data Summary'!A69),"",'Data Summary'!A69)</f>
        <v/>
      </c>
    </row>
    <row r="68" spans="1:1" x14ac:dyDescent="0.3">
      <c r="A68" s="203" t="str">
        <f ca="1">IF(ISBLANK('Data Summary'!A70),"",'Data Summary'!A70)</f>
        <v/>
      </c>
    </row>
    <row r="69" spans="1:1" x14ac:dyDescent="0.3">
      <c r="A69" s="203" t="str">
        <f ca="1">IF(ISBLANK('Data Summary'!A71),"",'Data Summary'!A71)</f>
        <v/>
      </c>
    </row>
    <row r="70" spans="1:1" x14ac:dyDescent="0.3">
      <c r="A70" s="203" t="str">
        <f ca="1">IF(ISBLANK('Data Summary'!A72),"",'Data Summary'!A72)</f>
        <v/>
      </c>
    </row>
    <row r="71" spans="1:1" x14ac:dyDescent="0.3">
      <c r="A71" s="203" t="str">
        <f ca="1">IF(ISBLANK('Data Summary'!A73),"",'Data Summary'!A73)</f>
        <v/>
      </c>
    </row>
    <row r="72" spans="1:1" x14ac:dyDescent="0.3">
      <c r="A72" s="203" t="str">
        <f ca="1">IF(ISBLANK('Data Summary'!A74),"",'Data Summary'!A74)</f>
        <v/>
      </c>
    </row>
    <row r="73" spans="1:1" x14ac:dyDescent="0.3">
      <c r="A73" s="203" t="str">
        <f ca="1">IF(ISBLANK('Data Summary'!A75),"",'Data Summary'!A75)</f>
        <v/>
      </c>
    </row>
    <row r="74" spans="1:1" x14ac:dyDescent="0.3">
      <c r="A74" s="203" t="str">
        <f ca="1">IF(ISBLANK('Data Summary'!A76),"",'Data Summary'!A76)</f>
        <v/>
      </c>
    </row>
    <row r="75" spans="1:1" x14ac:dyDescent="0.3">
      <c r="A75" s="203" t="str">
        <f ca="1">IF(ISBLANK('Data Summary'!A77),"",'Data Summary'!A77)</f>
        <v/>
      </c>
    </row>
    <row r="76" spans="1:1" x14ac:dyDescent="0.3">
      <c r="A76" s="203" t="str">
        <f ca="1">IF(ISBLANK('Data Summary'!A78),"",'Data Summary'!A78)</f>
        <v/>
      </c>
    </row>
    <row r="77" spans="1:1" x14ac:dyDescent="0.3">
      <c r="A77" s="203" t="str">
        <f ca="1">IF(ISBLANK('Data Summary'!A79),"",'Data Summary'!A79)</f>
        <v/>
      </c>
    </row>
    <row r="78" spans="1:1" x14ac:dyDescent="0.3">
      <c r="A78" s="203" t="str">
        <f ca="1">IF(ISBLANK('Data Summary'!A80),"",'Data Summary'!A80)</f>
        <v/>
      </c>
    </row>
    <row r="79" spans="1:1" x14ac:dyDescent="0.3">
      <c r="A79" s="203" t="str">
        <f ca="1">IF(ISBLANK('Data Summary'!A81),"",'Data Summary'!A81)</f>
        <v/>
      </c>
    </row>
    <row r="80" spans="1:1" x14ac:dyDescent="0.3">
      <c r="A80" s="203" t="str">
        <f ca="1">IF(ISBLANK('Data Summary'!A82),"",'Data Summary'!A82)</f>
        <v/>
      </c>
    </row>
    <row r="81" spans="1:1" x14ac:dyDescent="0.3">
      <c r="A81" s="203" t="str">
        <f ca="1">IF(ISBLANK('Data Summary'!A83),"",'Data Summary'!A83)</f>
        <v/>
      </c>
    </row>
    <row r="82" spans="1:1" x14ac:dyDescent="0.3">
      <c r="A82" s="203" t="str">
        <f ca="1">IF(ISBLANK('Data Summary'!A84),"",'Data Summary'!A84)</f>
        <v/>
      </c>
    </row>
    <row r="83" spans="1:1" x14ac:dyDescent="0.3">
      <c r="A83" s="203" t="str">
        <f ca="1">IF(ISBLANK('Data Summary'!A85),"",'Data Summary'!A85)</f>
        <v/>
      </c>
    </row>
    <row r="84" spans="1:1" x14ac:dyDescent="0.3">
      <c r="A84" s="203" t="str">
        <f ca="1">IF(ISBLANK('Data Summary'!A86),"",'Data Summary'!A86)</f>
        <v/>
      </c>
    </row>
    <row r="85" spans="1:1" x14ac:dyDescent="0.3">
      <c r="A85" s="203" t="str">
        <f ca="1">IF(ISBLANK('Data Summary'!A87),"",'Data Summary'!A87)</f>
        <v/>
      </c>
    </row>
    <row r="86" spans="1:1" x14ac:dyDescent="0.3">
      <c r="A86" s="203" t="str">
        <f ca="1">IF(ISBLANK('Data Summary'!A88),"",'Data Summary'!A88)</f>
        <v/>
      </c>
    </row>
    <row r="87" spans="1:1" x14ac:dyDescent="0.3">
      <c r="A87" s="203" t="str">
        <f ca="1">IF(ISBLANK('Data Summary'!A89),"",'Data Summary'!A89)</f>
        <v/>
      </c>
    </row>
    <row r="88" spans="1:1" x14ac:dyDescent="0.3">
      <c r="A88" s="203" t="str">
        <f ca="1">IF(ISBLANK('Data Summary'!A90),"",'Data Summary'!A90)</f>
        <v/>
      </c>
    </row>
    <row r="89" spans="1:1" x14ac:dyDescent="0.3">
      <c r="A89" s="203" t="str">
        <f ca="1">IF(ISBLANK('Data Summary'!A91),"",'Data Summary'!A91)</f>
        <v/>
      </c>
    </row>
    <row r="90" spans="1:1" x14ac:dyDescent="0.3">
      <c r="A90" s="203" t="str">
        <f ca="1">IF(ISBLANK('Data Summary'!A92),"",'Data Summary'!A92)</f>
        <v/>
      </c>
    </row>
    <row r="91" spans="1:1" x14ac:dyDescent="0.3">
      <c r="A91" s="203" t="str">
        <f ca="1">IF(ISBLANK('Data Summary'!A93),"",'Data Summary'!A93)</f>
        <v/>
      </c>
    </row>
    <row r="92" spans="1:1" x14ac:dyDescent="0.3">
      <c r="A92" s="203" t="str">
        <f ca="1">IF(ISBLANK('Data Summary'!A94),"",'Data Summary'!A94)</f>
        <v/>
      </c>
    </row>
    <row r="93" spans="1:1" x14ac:dyDescent="0.3">
      <c r="A93" s="203" t="str">
        <f ca="1">IF(ISBLANK('Data Summary'!A95),"",'Data Summary'!A95)</f>
        <v/>
      </c>
    </row>
    <row r="94" spans="1:1" x14ac:dyDescent="0.3">
      <c r="A94" s="203" t="str">
        <f ca="1">IF(ISBLANK('Data Summary'!A96),"",'Data Summary'!A96)</f>
        <v/>
      </c>
    </row>
    <row r="95" spans="1:1" x14ac:dyDescent="0.3">
      <c r="A95" s="203" t="str">
        <f ca="1">IF(ISBLANK('Data Summary'!A97),"",'Data Summary'!A97)</f>
        <v/>
      </c>
    </row>
    <row r="96" spans="1:1" x14ac:dyDescent="0.3">
      <c r="A96" s="203" t="str">
        <f ca="1">IF(ISBLANK('Data Summary'!A98),"",'Data Summary'!A98)</f>
        <v/>
      </c>
    </row>
    <row r="97" spans="1:1" x14ac:dyDescent="0.3">
      <c r="A97" s="203" t="str">
        <f ca="1">IF(ISBLANK('Data Summary'!A99),"",'Data Summary'!A99)</f>
        <v/>
      </c>
    </row>
    <row r="98" spans="1:1" x14ac:dyDescent="0.3">
      <c r="A98" s="203" t="str">
        <f ca="1">IF(ISBLANK('Data Summary'!A100),"",'Data Summary'!A100)</f>
        <v/>
      </c>
    </row>
    <row r="99" spans="1:1" x14ac:dyDescent="0.3">
      <c r="A99" s="203" t="str">
        <f ca="1">IF(ISBLANK('Data Summary'!A101),"",'Data Summary'!A101)</f>
        <v/>
      </c>
    </row>
    <row r="100" spans="1:1" x14ac:dyDescent="0.3">
      <c r="A100" s="203" t="str">
        <f ca="1">IF(ISBLANK('Data Summary'!A102),"",'Data Summary'!A102)</f>
        <v/>
      </c>
    </row>
    <row r="101" spans="1:1" x14ac:dyDescent="0.3">
      <c r="A101" s="203" t="str">
        <f ca="1">IF(ISBLANK('Data Summary'!A103),"",'Data Summary'!A103)</f>
        <v/>
      </c>
    </row>
    <row r="102" spans="1:1" x14ac:dyDescent="0.3">
      <c r="A102" s="203" t="str">
        <f ca="1">IF(ISBLANK('Data Summary'!A104),"",'Data Summary'!A104)</f>
        <v/>
      </c>
    </row>
    <row r="103" spans="1:1" x14ac:dyDescent="0.3">
      <c r="A103" s="203" t="str">
        <f ca="1">IF(ISBLANK('Data Summary'!A105),"",'Data Summary'!A105)</f>
        <v/>
      </c>
    </row>
    <row r="104" spans="1:1" x14ac:dyDescent="0.3">
      <c r="A104" s="203" t="str">
        <f ca="1">IF(ISBLANK('Data Summary'!A106),"",'Data Summary'!A106)</f>
        <v/>
      </c>
    </row>
    <row r="105" spans="1:1" x14ac:dyDescent="0.3">
      <c r="A105" s="203" t="str">
        <f ca="1">IF(ISBLANK('Data Summary'!A107),"",'Data Summary'!A107)</f>
        <v/>
      </c>
    </row>
    <row r="106" spans="1:1" x14ac:dyDescent="0.3">
      <c r="A106" s="203" t="str">
        <f ca="1">IF(ISBLANK('Data Summary'!A108),"",'Data Summary'!A108)</f>
        <v/>
      </c>
    </row>
    <row r="107" spans="1:1" x14ac:dyDescent="0.3">
      <c r="A107" s="203" t="str">
        <f ca="1">IF(ISBLANK('Data Summary'!A109),"",'Data Summary'!A109)</f>
        <v/>
      </c>
    </row>
    <row r="108" spans="1:1" x14ac:dyDescent="0.3">
      <c r="A108" s="203" t="str">
        <f ca="1">IF(ISBLANK('Data Summary'!A110),"",'Data Summary'!A110)</f>
        <v/>
      </c>
    </row>
    <row r="109" spans="1:1" x14ac:dyDescent="0.3">
      <c r="A109" s="203" t="str">
        <f ca="1">IF(ISBLANK('Data Summary'!A111),"",'Data Summary'!A111)</f>
        <v/>
      </c>
    </row>
    <row r="110" spans="1:1" x14ac:dyDescent="0.3">
      <c r="A110" s="203" t="str">
        <f ca="1">IF(ISBLANK('Data Summary'!A112),"",'Data Summary'!A112)</f>
        <v/>
      </c>
    </row>
    <row r="111" spans="1:1" x14ac:dyDescent="0.3">
      <c r="A111" s="203" t="str">
        <f ca="1">IF(ISBLANK('Data Summary'!A113),"",'Data Summary'!A113)</f>
        <v/>
      </c>
    </row>
    <row r="112" spans="1:1" x14ac:dyDescent="0.3">
      <c r="A112" s="203" t="str">
        <f ca="1">IF(ISBLANK('Data Summary'!A114),"",'Data Summary'!A114)</f>
        <v/>
      </c>
    </row>
    <row r="113" spans="1:1" x14ac:dyDescent="0.3">
      <c r="A113" s="203" t="str">
        <f ca="1">IF(ISBLANK('Data Summary'!A115),"",'Data Summary'!A115)</f>
        <v/>
      </c>
    </row>
    <row r="114" spans="1:1" x14ac:dyDescent="0.3">
      <c r="A114" s="203" t="str">
        <f ca="1">IF(ISBLANK('Data Summary'!A116),"",'Data Summary'!A116)</f>
        <v/>
      </c>
    </row>
    <row r="115" spans="1:1" x14ac:dyDescent="0.3">
      <c r="A115" s="203" t="str">
        <f ca="1">IF(ISBLANK('Data Summary'!A117),"",'Data Summary'!A117)</f>
        <v/>
      </c>
    </row>
    <row r="116" spans="1:1" x14ac:dyDescent="0.3">
      <c r="A116" s="203" t="str">
        <f ca="1">IF(ISBLANK('Data Summary'!A118),"",'Data Summary'!A118)</f>
        <v/>
      </c>
    </row>
    <row r="117" spans="1:1" x14ac:dyDescent="0.3">
      <c r="A117" s="203" t="str">
        <f ca="1">IF(ISBLANK('Data Summary'!A119),"",'Data Summary'!A119)</f>
        <v/>
      </c>
    </row>
    <row r="118" spans="1:1" x14ac:dyDescent="0.3">
      <c r="A118" s="203" t="str">
        <f ca="1">IF(ISBLANK('Data Summary'!A120),"",'Data Summary'!A120)</f>
        <v/>
      </c>
    </row>
    <row r="119" spans="1:1" x14ac:dyDescent="0.3">
      <c r="A119" s="203" t="str">
        <f ca="1">IF(ISBLANK('Data Summary'!A121),"",'Data Summary'!A121)</f>
        <v/>
      </c>
    </row>
    <row r="120" spans="1:1" x14ac:dyDescent="0.3">
      <c r="A120" s="203" t="str">
        <f ca="1">IF(ISBLANK('Data Summary'!A122),"",'Data Summary'!A122)</f>
        <v/>
      </c>
    </row>
    <row r="121" spans="1:1" x14ac:dyDescent="0.3">
      <c r="A121" s="203" t="str">
        <f ca="1">IF(ISBLANK('Data Summary'!A123),"",'Data Summary'!A123)</f>
        <v/>
      </c>
    </row>
    <row r="122" spans="1:1" x14ac:dyDescent="0.3">
      <c r="A122" s="203" t="str">
        <f ca="1">IF(ISBLANK('Data Summary'!A124),"",'Data Summary'!A124)</f>
        <v/>
      </c>
    </row>
    <row r="123" spans="1:1" x14ac:dyDescent="0.3">
      <c r="A123" s="203" t="str">
        <f ca="1">IF(ISBLANK('Data Summary'!A125),"",'Data Summary'!A125)</f>
        <v/>
      </c>
    </row>
    <row r="124" spans="1:1" x14ac:dyDescent="0.3">
      <c r="A124" s="203" t="str">
        <f ca="1">IF(ISBLANK('Data Summary'!A126),"",'Data Summary'!A126)</f>
        <v/>
      </c>
    </row>
    <row r="125" spans="1:1" x14ac:dyDescent="0.3">
      <c r="A125" s="203" t="str">
        <f ca="1">IF(ISBLANK('Data Summary'!A127),"",'Data Summary'!A127)</f>
        <v/>
      </c>
    </row>
    <row r="126" spans="1:1" x14ac:dyDescent="0.3">
      <c r="A126" s="203" t="str">
        <f ca="1">IF(ISBLANK('Data Summary'!A128),"",'Data Summary'!A128)</f>
        <v/>
      </c>
    </row>
    <row r="127" spans="1:1" x14ac:dyDescent="0.3">
      <c r="A127" s="203" t="str">
        <f ca="1">IF(ISBLANK('Data Summary'!A129),"",'Data Summary'!A129)</f>
        <v/>
      </c>
    </row>
    <row r="128" spans="1:1" x14ac:dyDescent="0.3">
      <c r="A128" s="203" t="str">
        <f ca="1">IF(ISBLANK('Data Summary'!A130),"",'Data Summary'!A130)</f>
        <v/>
      </c>
    </row>
    <row r="129" spans="1:1" x14ac:dyDescent="0.3">
      <c r="A129" s="203" t="str">
        <f ca="1">IF(ISBLANK('Data Summary'!A131),"",'Data Summary'!A131)</f>
        <v/>
      </c>
    </row>
    <row r="130" spans="1:1" x14ac:dyDescent="0.3">
      <c r="A130" s="203" t="str">
        <f ca="1">IF(ISBLANK('Data Summary'!A132),"",'Data Summary'!A132)</f>
        <v/>
      </c>
    </row>
    <row r="131" spans="1:1" x14ac:dyDescent="0.3">
      <c r="A131" s="203" t="str">
        <f ca="1">IF(ISBLANK('Data Summary'!A133),"",'Data Summary'!A133)</f>
        <v/>
      </c>
    </row>
    <row r="132" spans="1:1" x14ac:dyDescent="0.3">
      <c r="A132" s="203" t="str">
        <f ca="1">IF(ISBLANK('Data Summary'!A134),"",'Data Summary'!A134)</f>
        <v/>
      </c>
    </row>
    <row r="133" spans="1:1" x14ac:dyDescent="0.3">
      <c r="A133" s="203" t="str">
        <f ca="1">IF(ISBLANK('Data Summary'!A135),"",'Data Summary'!A135)</f>
        <v/>
      </c>
    </row>
    <row r="134" spans="1:1" x14ac:dyDescent="0.3">
      <c r="A134" s="203" t="str">
        <f ca="1">IF(ISBLANK('Data Summary'!A136),"",'Data Summary'!A136)</f>
        <v/>
      </c>
    </row>
    <row r="135" spans="1:1" x14ac:dyDescent="0.3">
      <c r="A135" s="203" t="str">
        <f ca="1">IF(ISBLANK('Data Summary'!A137),"",'Data Summary'!A137)</f>
        <v/>
      </c>
    </row>
    <row r="136" spans="1:1" x14ac:dyDescent="0.3">
      <c r="A136" s="203" t="str">
        <f ca="1">IF(ISBLANK('Data Summary'!A138),"",'Data Summary'!A138)</f>
        <v/>
      </c>
    </row>
    <row r="137" spans="1:1" x14ac:dyDescent="0.3">
      <c r="A137" s="203" t="str">
        <f ca="1">IF(ISBLANK('Data Summary'!A139),"",'Data Summary'!A139)</f>
        <v/>
      </c>
    </row>
    <row r="138" spans="1:1" x14ac:dyDescent="0.3">
      <c r="A138" s="203" t="str">
        <f ca="1">IF(ISBLANK('Data Summary'!A140),"",'Data Summary'!A140)</f>
        <v/>
      </c>
    </row>
    <row r="139" spans="1:1" x14ac:dyDescent="0.3">
      <c r="A139" s="203" t="str">
        <f ca="1">IF(ISBLANK('Data Summary'!A141),"",'Data Summary'!A141)</f>
        <v/>
      </c>
    </row>
    <row r="140" spans="1:1" x14ac:dyDescent="0.3">
      <c r="A140" s="203" t="str">
        <f ca="1">IF(ISBLANK('Data Summary'!A142),"",'Data Summary'!A142)</f>
        <v/>
      </c>
    </row>
    <row r="141" spans="1:1" x14ac:dyDescent="0.3">
      <c r="A141" s="203" t="str">
        <f ca="1">IF(ISBLANK('Data Summary'!A143),"",'Data Summary'!A143)</f>
        <v/>
      </c>
    </row>
    <row r="142" spans="1:1" x14ac:dyDescent="0.3">
      <c r="A142" s="203" t="str">
        <f ca="1">IF(ISBLANK('Data Summary'!A144),"",'Data Summary'!A144)</f>
        <v/>
      </c>
    </row>
    <row r="143" spans="1:1" x14ac:dyDescent="0.3">
      <c r="A143" s="203" t="str">
        <f ca="1">IF(ISBLANK('Data Summary'!A145),"",'Data Summary'!A145)</f>
        <v/>
      </c>
    </row>
    <row r="144" spans="1:1" x14ac:dyDescent="0.3">
      <c r="A144" s="203" t="str">
        <f ca="1">IF(ISBLANK('Data Summary'!A146),"",'Data Summary'!A146)</f>
        <v/>
      </c>
    </row>
    <row r="145" spans="1:1" x14ac:dyDescent="0.3">
      <c r="A145" s="203" t="str">
        <f ca="1">IF(ISBLANK('Data Summary'!A147),"",'Data Summary'!A147)</f>
        <v/>
      </c>
    </row>
    <row r="146" spans="1:1" x14ac:dyDescent="0.3">
      <c r="A146" s="203" t="str">
        <f ca="1">IF(ISBLANK('Data Summary'!A148),"",'Data Summary'!A148)</f>
        <v/>
      </c>
    </row>
    <row r="147" spans="1:1" x14ac:dyDescent="0.3">
      <c r="A147" s="203" t="str">
        <f ca="1">IF(ISBLANK('Data Summary'!A149),"",'Data Summary'!A149)</f>
        <v/>
      </c>
    </row>
    <row r="148" spans="1:1" x14ac:dyDescent="0.3">
      <c r="A148" s="203" t="e">
        <f>IF(ISBLANK(#REF!),"",#REF!)</f>
        <v>#REF!</v>
      </c>
    </row>
    <row r="149" spans="1:1" x14ac:dyDescent="0.3">
      <c r="A149" s="203" t="e">
        <f>IF(ISBLANK(#REF!),"",#REF!)</f>
        <v>#REF!</v>
      </c>
    </row>
    <row r="150" spans="1:1" x14ac:dyDescent="0.3">
      <c r="A150" s="203" t="e">
        <f>IF(ISBLANK(#REF!),"",#REF!)</f>
        <v>#REF!</v>
      </c>
    </row>
    <row r="151" spans="1:1" x14ac:dyDescent="0.3">
      <c r="A151" s="203" t="e">
        <f>IF(ISBLANK(#REF!),"",#REF!)</f>
        <v>#REF!</v>
      </c>
    </row>
    <row r="152" spans="1:1" x14ac:dyDescent="0.3">
      <c r="A152" s="202"/>
    </row>
    <row r="153" spans="1:1" x14ac:dyDescent="0.3">
      <c r="A153" s="202"/>
    </row>
    <row r="154" spans="1:1" x14ac:dyDescent="0.3">
      <c r="A154" s="202"/>
    </row>
    <row r="155" spans="1:1" x14ac:dyDescent="0.3">
      <c r="A155" s="202"/>
    </row>
    <row r="156" spans="1:1" x14ac:dyDescent="0.3">
      <c r="A156" s="202"/>
    </row>
    <row r="157" spans="1:1" x14ac:dyDescent="0.3">
      <c r="A157" s="202"/>
    </row>
    <row r="158" spans="1:1" x14ac:dyDescent="0.3">
      <c r="A158" s="202"/>
    </row>
    <row r="159" spans="1:1" x14ac:dyDescent="0.3">
      <c r="A159" s="202"/>
    </row>
    <row r="160" spans="1:1" x14ac:dyDescent="0.3">
      <c r="A160" s="202"/>
    </row>
    <row r="161" spans="1:1" x14ac:dyDescent="0.3">
      <c r="A161" s="202"/>
    </row>
    <row r="162" spans="1:1" x14ac:dyDescent="0.3">
      <c r="A162" s="202"/>
    </row>
    <row r="163" spans="1:1" x14ac:dyDescent="0.3">
      <c r="A163" s="202"/>
    </row>
    <row r="164" spans="1:1" x14ac:dyDescent="0.3">
      <c r="A164" s="202"/>
    </row>
    <row r="165" spans="1:1" x14ac:dyDescent="0.3">
      <c r="A165" s="202"/>
    </row>
    <row r="166" spans="1:1" x14ac:dyDescent="0.3">
      <c r="A166" s="202"/>
    </row>
    <row r="167" spans="1:1" x14ac:dyDescent="0.3">
      <c r="A167" s="202"/>
    </row>
    <row r="168" spans="1:1" x14ac:dyDescent="0.3">
      <c r="A168" s="202"/>
    </row>
    <row r="169" spans="1:1" x14ac:dyDescent="0.3">
      <c r="A169" s="202"/>
    </row>
    <row r="170" spans="1:1" x14ac:dyDescent="0.3">
      <c r="A170" s="202"/>
    </row>
    <row r="171" spans="1:1" x14ac:dyDescent="0.3">
      <c r="A171" s="202"/>
    </row>
    <row r="172" spans="1:1" x14ac:dyDescent="0.3">
      <c r="A172" s="202"/>
    </row>
    <row r="173" spans="1:1" x14ac:dyDescent="0.3">
      <c r="A173" s="202"/>
    </row>
    <row r="174" spans="1:1" x14ac:dyDescent="0.3">
      <c r="A174" s="202"/>
    </row>
    <row r="175" spans="1:1" x14ac:dyDescent="0.3">
      <c r="A175" s="202"/>
    </row>
    <row r="176" spans="1:1" x14ac:dyDescent="0.3">
      <c r="A176" s="202"/>
    </row>
    <row r="177" spans="1:1" x14ac:dyDescent="0.3">
      <c r="A177" s="202"/>
    </row>
    <row r="178" spans="1:1" x14ac:dyDescent="0.3">
      <c r="A178" s="202"/>
    </row>
    <row r="179" spans="1:1" x14ac:dyDescent="0.3">
      <c r="A179" s="202"/>
    </row>
    <row r="180" spans="1:1" x14ac:dyDescent="0.3">
      <c r="A180" s="202"/>
    </row>
    <row r="181" spans="1:1" x14ac:dyDescent="0.3">
      <c r="A181" s="202"/>
    </row>
    <row r="182" spans="1:1" x14ac:dyDescent="0.3">
      <c r="A182" s="202"/>
    </row>
    <row r="183" spans="1:1" x14ac:dyDescent="0.3">
      <c r="A183" s="202"/>
    </row>
    <row r="184" spans="1:1" x14ac:dyDescent="0.3">
      <c r="A184" s="202"/>
    </row>
    <row r="185" spans="1:1" x14ac:dyDescent="0.3">
      <c r="A185" s="202"/>
    </row>
    <row r="186" spans="1:1" x14ac:dyDescent="0.3">
      <c r="A186" s="202"/>
    </row>
    <row r="187" spans="1:1" x14ac:dyDescent="0.3">
      <c r="A187" s="202"/>
    </row>
    <row r="188" spans="1:1" x14ac:dyDescent="0.3">
      <c r="A188" s="202"/>
    </row>
    <row r="189" spans="1:1" x14ac:dyDescent="0.3">
      <c r="A189" s="202"/>
    </row>
    <row r="190" spans="1:1" x14ac:dyDescent="0.3">
      <c r="A190" s="202"/>
    </row>
    <row r="191" spans="1:1" x14ac:dyDescent="0.3">
      <c r="A191" s="202"/>
    </row>
    <row r="192" spans="1:1" x14ac:dyDescent="0.3">
      <c r="A192" s="202"/>
    </row>
    <row r="193" spans="1:1" x14ac:dyDescent="0.3">
      <c r="A193" s="202"/>
    </row>
    <row r="194" spans="1:1" x14ac:dyDescent="0.3">
      <c r="A194" s="202"/>
    </row>
    <row r="195" spans="1:1" x14ac:dyDescent="0.3">
      <c r="A195" s="202"/>
    </row>
    <row r="196" spans="1:1" x14ac:dyDescent="0.3">
      <c r="A196" s="202"/>
    </row>
    <row r="197" spans="1:1" x14ac:dyDescent="0.3">
      <c r="A197" s="202"/>
    </row>
    <row r="198" spans="1:1" x14ac:dyDescent="0.3">
      <c r="A198" s="202"/>
    </row>
    <row r="199" spans="1:1" x14ac:dyDescent="0.3">
      <c r="A199" s="202"/>
    </row>
    <row r="200" spans="1:1" x14ac:dyDescent="0.3">
      <c r="A200" s="202"/>
    </row>
    <row r="201" spans="1:1" x14ac:dyDescent="0.3">
      <c r="A201" s="202"/>
    </row>
    <row r="202" spans="1:1" x14ac:dyDescent="0.3">
      <c r="A202" s="202"/>
    </row>
    <row r="203" spans="1:1" x14ac:dyDescent="0.3">
      <c r="A203" s="202"/>
    </row>
    <row r="204" spans="1:1" x14ac:dyDescent="0.3">
      <c r="A204" s="202"/>
    </row>
    <row r="205" spans="1:1" x14ac:dyDescent="0.3">
      <c r="A205" s="202"/>
    </row>
    <row r="206" spans="1:1" x14ac:dyDescent="0.3">
      <c r="A206" s="202"/>
    </row>
    <row r="207" spans="1:1" x14ac:dyDescent="0.3">
      <c r="A207" s="202"/>
    </row>
    <row r="208" spans="1:1" x14ac:dyDescent="0.3">
      <c r="A208" s="202"/>
    </row>
    <row r="209" spans="1:1" x14ac:dyDescent="0.3">
      <c r="A209" s="202"/>
    </row>
    <row r="210" spans="1:1" x14ac:dyDescent="0.3">
      <c r="A210" s="202"/>
    </row>
    <row r="211" spans="1:1" x14ac:dyDescent="0.3">
      <c r="A211" s="202"/>
    </row>
    <row r="212" spans="1:1" x14ac:dyDescent="0.3">
      <c r="A212" s="202"/>
    </row>
    <row r="213" spans="1:1" x14ac:dyDescent="0.3">
      <c r="A213" s="202"/>
    </row>
    <row r="214" spans="1:1" x14ac:dyDescent="0.3">
      <c r="A214" s="202"/>
    </row>
    <row r="215" spans="1:1" x14ac:dyDescent="0.3">
      <c r="A215" s="202"/>
    </row>
    <row r="216" spans="1:1" x14ac:dyDescent="0.3">
      <c r="A216" s="202"/>
    </row>
    <row r="217" spans="1:1" x14ac:dyDescent="0.3">
      <c r="A217" s="202"/>
    </row>
    <row r="218" spans="1:1" x14ac:dyDescent="0.3">
      <c r="A218" s="202"/>
    </row>
    <row r="219" spans="1:1" x14ac:dyDescent="0.3">
      <c r="A219" s="202"/>
    </row>
    <row r="220" spans="1:1" x14ac:dyDescent="0.3">
      <c r="A220" s="202"/>
    </row>
    <row r="221" spans="1:1" x14ac:dyDescent="0.3">
      <c r="A221" s="202"/>
    </row>
    <row r="222" spans="1:1" x14ac:dyDescent="0.3">
      <c r="A222" s="202"/>
    </row>
    <row r="223" spans="1:1" x14ac:dyDescent="0.3">
      <c r="A223" s="202"/>
    </row>
    <row r="224" spans="1:1" x14ac:dyDescent="0.3">
      <c r="A224" s="202"/>
    </row>
    <row r="225" spans="1:1" x14ac:dyDescent="0.3">
      <c r="A225" s="202"/>
    </row>
    <row r="226" spans="1:1" x14ac:dyDescent="0.3">
      <c r="A226" s="202"/>
    </row>
    <row r="227" spans="1:1" x14ac:dyDescent="0.3">
      <c r="A227" s="202"/>
    </row>
    <row r="228" spans="1:1" x14ac:dyDescent="0.3">
      <c r="A228" s="202"/>
    </row>
    <row r="229" spans="1:1" x14ac:dyDescent="0.3">
      <c r="A229" s="202"/>
    </row>
    <row r="230" spans="1:1" x14ac:dyDescent="0.3">
      <c r="A230" s="202"/>
    </row>
    <row r="231" spans="1:1" x14ac:dyDescent="0.3">
      <c r="A231" s="202"/>
    </row>
    <row r="232" spans="1:1" x14ac:dyDescent="0.3">
      <c r="A232" s="202"/>
    </row>
    <row r="233" spans="1:1" x14ac:dyDescent="0.3">
      <c r="A233" s="202"/>
    </row>
    <row r="234" spans="1:1" x14ac:dyDescent="0.3">
      <c r="A234" s="202"/>
    </row>
    <row r="235" spans="1:1" x14ac:dyDescent="0.3">
      <c r="A235" s="202"/>
    </row>
    <row r="236" spans="1:1" x14ac:dyDescent="0.3">
      <c r="A236" s="202"/>
    </row>
    <row r="237" spans="1:1" x14ac:dyDescent="0.3">
      <c r="A237" s="202"/>
    </row>
    <row r="238" spans="1:1" x14ac:dyDescent="0.3">
      <c r="A238" s="202"/>
    </row>
    <row r="239" spans="1:1" x14ac:dyDescent="0.3">
      <c r="A239" s="202"/>
    </row>
    <row r="240" spans="1:1" x14ac:dyDescent="0.3">
      <c r="A240" s="202"/>
    </row>
    <row r="241" spans="1:1" x14ac:dyDescent="0.3">
      <c r="A241" s="202"/>
    </row>
    <row r="242" spans="1:1" x14ac:dyDescent="0.3">
      <c r="A242" s="202"/>
    </row>
    <row r="243" spans="1:1" x14ac:dyDescent="0.3">
      <c r="A243" s="202"/>
    </row>
    <row r="244" spans="1:1" x14ac:dyDescent="0.3">
      <c r="A244" s="202"/>
    </row>
    <row r="245" spans="1:1" x14ac:dyDescent="0.3">
      <c r="A245" s="202"/>
    </row>
    <row r="246" spans="1:1" x14ac:dyDescent="0.3">
      <c r="A246" s="202"/>
    </row>
    <row r="247" spans="1:1" x14ac:dyDescent="0.3">
      <c r="A247" s="202"/>
    </row>
    <row r="248" spans="1:1" x14ac:dyDescent="0.3">
      <c r="A248" s="202"/>
    </row>
    <row r="249" spans="1:1" x14ac:dyDescent="0.3">
      <c r="A249" s="202"/>
    </row>
    <row r="250" spans="1:1" x14ac:dyDescent="0.3">
      <c r="A250" s="202"/>
    </row>
    <row r="251" spans="1:1" x14ac:dyDescent="0.3">
      <c r="A251" s="202"/>
    </row>
    <row r="252" spans="1:1" x14ac:dyDescent="0.3">
      <c r="A252" s="202"/>
    </row>
    <row r="253" spans="1:1" x14ac:dyDescent="0.3">
      <c r="A253" s="202"/>
    </row>
    <row r="254" spans="1:1" x14ac:dyDescent="0.3">
      <c r="A254" s="202"/>
    </row>
    <row r="255" spans="1:1" x14ac:dyDescent="0.3">
      <c r="A255" s="202"/>
    </row>
    <row r="256" spans="1:1" x14ac:dyDescent="0.3">
      <c r="A256" s="202"/>
    </row>
    <row r="257" spans="1:1" x14ac:dyDescent="0.3">
      <c r="A257" s="202"/>
    </row>
    <row r="258" spans="1:1" x14ac:dyDescent="0.3">
      <c r="A258" s="202"/>
    </row>
    <row r="259" spans="1:1" x14ac:dyDescent="0.3">
      <c r="A259" s="202"/>
    </row>
    <row r="260" spans="1:1" x14ac:dyDescent="0.3">
      <c r="A260" s="202"/>
    </row>
    <row r="261" spans="1:1" x14ac:dyDescent="0.3">
      <c r="A261" s="202"/>
    </row>
    <row r="262" spans="1:1" x14ac:dyDescent="0.3">
      <c r="A262" s="202"/>
    </row>
    <row r="263" spans="1:1" x14ac:dyDescent="0.3">
      <c r="A263" s="202"/>
    </row>
    <row r="264" spans="1:1" x14ac:dyDescent="0.3">
      <c r="A264" s="202"/>
    </row>
    <row r="265" spans="1:1" x14ac:dyDescent="0.3">
      <c r="A265" s="202"/>
    </row>
    <row r="266" spans="1:1" x14ac:dyDescent="0.3">
      <c r="A266" s="202"/>
    </row>
    <row r="267" spans="1:1" x14ac:dyDescent="0.3">
      <c r="A267" s="202"/>
    </row>
    <row r="268" spans="1:1" x14ac:dyDescent="0.3">
      <c r="A268" s="202"/>
    </row>
    <row r="269" spans="1:1" x14ac:dyDescent="0.3">
      <c r="A269" s="202"/>
    </row>
    <row r="270" spans="1:1" x14ac:dyDescent="0.3">
      <c r="A270" s="202"/>
    </row>
    <row r="271" spans="1:1" x14ac:dyDescent="0.3">
      <c r="A271" s="202"/>
    </row>
    <row r="272" spans="1:1" x14ac:dyDescent="0.3">
      <c r="A272" s="202"/>
    </row>
    <row r="273" spans="1:1" x14ac:dyDescent="0.3">
      <c r="A273" s="202"/>
    </row>
    <row r="274" spans="1:1" x14ac:dyDescent="0.3">
      <c r="A274" s="202"/>
    </row>
    <row r="275" spans="1:1" x14ac:dyDescent="0.3">
      <c r="A275" s="202"/>
    </row>
    <row r="276" spans="1:1" x14ac:dyDescent="0.3">
      <c r="A276" s="202"/>
    </row>
    <row r="277" spans="1:1" x14ac:dyDescent="0.3">
      <c r="A277" s="202"/>
    </row>
    <row r="278" spans="1:1" x14ac:dyDescent="0.3">
      <c r="A278" s="202"/>
    </row>
    <row r="279" spans="1:1" x14ac:dyDescent="0.3">
      <c r="A279" s="202"/>
    </row>
    <row r="280" spans="1:1" x14ac:dyDescent="0.3">
      <c r="A280" s="202"/>
    </row>
    <row r="281" spans="1:1" x14ac:dyDescent="0.3">
      <c r="A281" s="202"/>
    </row>
    <row r="282" spans="1:1" x14ac:dyDescent="0.3">
      <c r="A282" s="202"/>
    </row>
    <row r="283" spans="1:1" x14ac:dyDescent="0.3">
      <c r="A283" s="202"/>
    </row>
    <row r="284" spans="1:1" x14ac:dyDescent="0.3">
      <c r="A284" s="202"/>
    </row>
    <row r="285" spans="1:1" x14ac:dyDescent="0.3">
      <c r="A285" s="202"/>
    </row>
    <row r="286" spans="1:1" x14ac:dyDescent="0.3">
      <c r="A286" s="202"/>
    </row>
    <row r="287" spans="1:1" x14ac:dyDescent="0.3">
      <c r="A287" s="202"/>
    </row>
    <row r="288" spans="1:1" x14ac:dyDescent="0.3">
      <c r="A288" s="202"/>
    </row>
    <row r="289" spans="1:1" x14ac:dyDescent="0.3">
      <c r="A289" s="202"/>
    </row>
    <row r="290" spans="1:1" x14ac:dyDescent="0.3">
      <c r="A290" s="202"/>
    </row>
    <row r="291" spans="1:1" x14ac:dyDescent="0.3">
      <c r="A291" s="202"/>
    </row>
    <row r="292" spans="1:1" x14ac:dyDescent="0.3">
      <c r="A292" s="202"/>
    </row>
    <row r="293" spans="1:1" x14ac:dyDescent="0.3">
      <c r="A293" s="202"/>
    </row>
    <row r="294" spans="1:1" x14ac:dyDescent="0.3">
      <c r="A294" s="202"/>
    </row>
    <row r="295" spans="1:1" x14ac:dyDescent="0.3">
      <c r="A295" s="202"/>
    </row>
    <row r="296" spans="1:1" x14ac:dyDescent="0.3">
      <c r="A296" s="202"/>
    </row>
    <row r="297" spans="1:1" x14ac:dyDescent="0.3">
      <c r="A297" s="202"/>
    </row>
    <row r="298" spans="1:1" x14ac:dyDescent="0.3">
      <c r="A298" s="202"/>
    </row>
    <row r="299" spans="1:1" x14ac:dyDescent="0.3">
      <c r="A299" s="202"/>
    </row>
    <row r="300" spans="1:1" x14ac:dyDescent="0.3">
      <c r="A300" s="202"/>
    </row>
    <row r="301" spans="1:1" x14ac:dyDescent="0.3">
      <c r="A301" s="202"/>
    </row>
    <row r="302" spans="1:1" x14ac:dyDescent="0.3">
      <c r="A302" s="202"/>
    </row>
    <row r="303" spans="1:1" x14ac:dyDescent="0.3">
      <c r="A303" s="202"/>
    </row>
    <row r="304" spans="1:1" x14ac:dyDescent="0.3">
      <c r="A304" s="202"/>
    </row>
    <row r="305" spans="1:1" x14ac:dyDescent="0.3">
      <c r="A305" s="202"/>
    </row>
    <row r="306" spans="1:1" x14ac:dyDescent="0.3">
      <c r="A306" s="202"/>
    </row>
    <row r="307" spans="1:1" x14ac:dyDescent="0.3">
      <c r="A307" s="202"/>
    </row>
    <row r="308" spans="1:1" x14ac:dyDescent="0.3">
      <c r="A308" s="202"/>
    </row>
    <row r="309" spans="1:1" x14ac:dyDescent="0.3">
      <c r="A309" s="202"/>
    </row>
    <row r="310" spans="1:1" x14ac:dyDescent="0.3">
      <c r="A310" s="202"/>
    </row>
    <row r="311" spans="1:1" x14ac:dyDescent="0.3">
      <c r="A311" s="202"/>
    </row>
    <row r="312" spans="1:1" x14ac:dyDescent="0.3">
      <c r="A312" s="202"/>
    </row>
    <row r="313" spans="1:1" x14ac:dyDescent="0.3">
      <c r="A313" s="202"/>
    </row>
    <row r="314" spans="1:1" x14ac:dyDescent="0.3">
      <c r="A314" s="202"/>
    </row>
    <row r="315" spans="1:1" x14ac:dyDescent="0.3">
      <c r="A315" s="202"/>
    </row>
    <row r="316" spans="1:1" x14ac:dyDescent="0.3">
      <c r="A316" s="202"/>
    </row>
    <row r="317" spans="1:1" x14ac:dyDescent="0.3">
      <c r="A317" s="202"/>
    </row>
    <row r="318" spans="1:1" x14ac:dyDescent="0.3">
      <c r="A318" s="202"/>
    </row>
    <row r="319" spans="1:1" x14ac:dyDescent="0.3">
      <c r="A319" s="202"/>
    </row>
    <row r="320" spans="1:1" x14ac:dyDescent="0.3">
      <c r="A320" s="202"/>
    </row>
    <row r="321" spans="1:1" x14ac:dyDescent="0.3">
      <c r="A321" s="202"/>
    </row>
    <row r="322" spans="1:1" x14ac:dyDescent="0.3">
      <c r="A322" s="202"/>
    </row>
    <row r="323" spans="1:1" x14ac:dyDescent="0.3">
      <c r="A323" s="202"/>
    </row>
    <row r="324" spans="1:1" x14ac:dyDescent="0.3">
      <c r="A324" s="202"/>
    </row>
    <row r="325" spans="1:1" x14ac:dyDescent="0.3">
      <c r="A325" s="202"/>
    </row>
    <row r="326" spans="1:1" x14ac:dyDescent="0.3">
      <c r="A326" s="202"/>
    </row>
    <row r="327" spans="1:1" x14ac:dyDescent="0.3">
      <c r="A327" s="202"/>
    </row>
    <row r="328" spans="1:1" x14ac:dyDescent="0.3">
      <c r="A328" s="202"/>
    </row>
    <row r="329" spans="1:1" x14ac:dyDescent="0.3">
      <c r="A329" s="202"/>
    </row>
    <row r="330" spans="1:1" x14ac:dyDescent="0.3">
      <c r="A330" s="202"/>
    </row>
    <row r="331" spans="1:1" x14ac:dyDescent="0.3">
      <c r="A331" s="202"/>
    </row>
    <row r="332" spans="1:1" x14ac:dyDescent="0.3">
      <c r="A332" s="202"/>
    </row>
    <row r="333" spans="1:1" x14ac:dyDescent="0.3">
      <c r="A333" s="202"/>
    </row>
    <row r="334" spans="1:1" x14ac:dyDescent="0.3">
      <c r="A334" s="202"/>
    </row>
    <row r="335" spans="1:1" x14ac:dyDescent="0.3">
      <c r="A335" s="202"/>
    </row>
    <row r="336" spans="1:1" x14ac:dyDescent="0.3">
      <c r="A336" s="202"/>
    </row>
    <row r="337" spans="1:1" x14ac:dyDescent="0.3">
      <c r="A337" s="202"/>
    </row>
    <row r="338" spans="1:1" x14ac:dyDescent="0.3">
      <c r="A338" s="202"/>
    </row>
    <row r="339" spans="1:1" x14ac:dyDescent="0.3">
      <c r="A339" s="202"/>
    </row>
    <row r="340" spans="1:1" x14ac:dyDescent="0.3">
      <c r="A340" s="202"/>
    </row>
    <row r="341" spans="1:1" x14ac:dyDescent="0.3">
      <c r="A341" s="202"/>
    </row>
    <row r="342" spans="1:1" x14ac:dyDescent="0.3">
      <c r="A342" s="202"/>
    </row>
    <row r="343" spans="1:1" x14ac:dyDescent="0.3">
      <c r="A343" s="202"/>
    </row>
    <row r="344" spans="1:1" x14ac:dyDescent="0.3">
      <c r="A344" s="202"/>
    </row>
    <row r="345" spans="1:1" x14ac:dyDescent="0.3">
      <c r="A345" s="202"/>
    </row>
    <row r="346" spans="1:1" x14ac:dyDescent="0.3">
      <c r="A346" s="202"/>
    </row>
    <row r="347" spans="1:1" x14ac:dyDescent="0.3">
      <c r="A347" s="202"/>
    </row>
    <row r="348" spans="1:1" x14ac:dyDescent="0.3">
      <c r="A348" s="202"/>
    </row>
    <row r="349" spans="1:1" x14ac:dyDescent="0.3">
      <c r="A349" s="202"/>
    </row>
    <row r="350" spans="1:1" x14ac:dyDescent="0.3">
      <c r="A350" s="202"/>
    </row>
    <row r="351" spans="1:1" x14ac:dyDescent="0.3">
      <c r="A351" s="202"/>
    </row>
    <row r="352" spans="1:1" x14ac:dyDescent="0.3">
      <c r="A352" s="202"/>
    </row>
    <row r="353" spans="1:1" x14ac:dyDescent="0.3">
      <c r="A353" s="202"/>
    </row>
    <row r="354" spans="1:1" x14ac:dyDescent="0.3">
      <c r="A354" s="202"/>
    </row>
    <row r="355" spans="1:1" x14ac:dyDescent="0.3">
      <c r="A355" s="202"/>
    </row>
    <row r="356" spans="1:1" x14ac:dyDescent="0.3">
      <c r="A356" s="202"/>
    </row>
    <row r="357" spans="1:1" x14ac:dyDescent="0.3">
      <c r="A357" s="202"/>
    </row>
    <row r="358" spans="1:1" x14ac:dyDescent="0.3">
      <c r="A358" s="202"/>
    </row>
    <row r="359" spans="1:1" x14ac:dyDescent="0.3">
      <c r="A359" s="202"/>
    </row>
    <row r="360" spans="1:1" x14ac:dyDescent="0.3">
      <c r="A360" s="202"/>
    </row>
    <row r="361" spans="1:1" x14ac:dyDescent="0.3">
      <c r="A361" s="202"/>
    </row>
    <row r="362" spans="1:1" x14ac:dyDescent="0.3">
      <c r="A362" s="202"/>
    </row>
    <row r="363" spans="1:1" x14ac:dyDescent="0.3">
      <c r="A363" s="202"/>
    </row>
    <row r="364" spans="1:1" x14ac:dyDescent="0.3">
      <c r="A364" s="202"/>
    </row>
    <row r="365" spans="1:1" x14ac:dyDescent="0.3">
      <c r="A365" s="202"/>
    </row>
    <row r="366" spans="1:1" x14ac:dyDescent="0.3">
      <c r="A366" s="202"/>
    </row>
    <row r="367" spans="1:1" x14ac:dyDescent="0.3">
      <c r="A367" s="202"/>
    </row>
    <row r="368" spans="1:1" x14ac:dyDescent="0.3">
      <c r="A368" s="202"/>
    </row>
    <row r="369" spans="1:1" x14ac:dyDescent="0.3">
      <c r="A369" s="202"/>
    </row>
    <row r="370" spans="1:1" x14ac:dyDescent="0.3">
      <c r="A370" s="202"/>
    </row>
    <row r="371" spans="1:1" x14ac:dyDescent="0.3">
      <c r="A371" s="202"/>
    </row>
    <row r="372" spans="1:1" x14ac:dyDescent="0.3">
      <c r="A372" s="202"/>
    </row>
    <row r="373" spans="1:1" x14ac:dyDescent="0.3">
      <c r="A373" s="202"/>
    </row>
    <row r="374" spans="1:1" x14ac:dyDescent="0.3">
      <c r="A374" s="202"/>
    </row>
    <row r="375" spans="1:1" x14ac:dyDescent="0.3">
      <c r="A375" s="202"/>
    </row>
    <row r="376" spans="1:1" x14ac:dyDescent="0.3">
      <c r="A376" s="202"/>
    </row>
    <row r="377" spans="1:1" x14ac:dyDescent="0.3">
      <c r="A377" s="202"/>
    </row>
    <row r="378" spans="1:1" x14ac:dyDescent="0.3">
      <c r="A378" s="202"/>
    </row>
    <row r="379" spans="1:1" x14ac:dyDescent="0.3">
      <c r="A379" s="202"/>
    </row>
    <row r="380" spans="1:1" x14ac:dyDescent="0.3">
      <c r="A380" s="202"/>
    </row>
    <row r="381" spans="1:1" x14ac:dyDescent="0.3">
      <c r="A381" s="202"/>
    </row>
    <row r="382" spans="1:1" x14ac:dyDescent="0.3">
      <c r="A382" s="202"/>
    </row>
    <row r="383" spans="1:1" x14ac:dyDescent="0.3">
      <c r="A383" s="202"/>
    </row>
    <row r="384" spans="1:1" x14ac:dyDescent="0.3">
      <c r="A384" s="202"/>
    </row>
    <row r="385" spans="1:1" x14ac:dyDescent="0.3">
      <c r="A385" s="202"/>
    </row>
    <row r="386" spans="1:1" x14ac:dyDescent="0.3">
      <c r="A386" s="202"/>
    </row>
    <row r="387" spans="1:1" x14ac:dyDescent="0.3">
      <c r="A387" s="202"/>
    </row>
    <row r="388" spans="1:1" x14ac:dyDescent="0.3">
      <c r="A388" s="202"/>
    </row>
    <row r="389" spans="1:1" x14ac:dyDescent="0.3">
      <c r="A389" s="202"/>
    </row>
    <row r="390" spans="1:1" x14ac:dyDescent="0.3">
      <c r="A390" s="202"/>
    </row>
    <row r="391" spans="1:1" x14ac:dyDescent="0.3">
      <c r="A391" s="202"/>
    </row>
    <row r="392" spans="1:1" x14ac:dyDescent="0.3">
      <c r="A392" s="202"/>
    </row>
    <row r="393" spans="1:1" x14ac:dyDescent="0.3">
      <c r="A393" s="202"/>
    </row>
    <row r="394" spans="1:1" x14ac:dyDescent="0.3">
      <c r="A394" s="202"/>
    </row>
    <row r="395" spans="1:1" x14ac:dyDescent="0.3">
      <c r="A395" s="202"/>
    </row>
    <row r="396" spans="1:1" x14ac:dyDescent="0.3">
      <c r="A396" s="202"/>
    </row>
    <row r="397" spans="1:1" x14ac:dyDescent="0.3">
      <c r="A397" s="202"/>
    </row>
    <row r="398" spans="1:1" x14ac:dyDescent="0.3">
      <c r="A398" s="202"/>
    </row>
    <row r="399" spans="1:1" x14ac:dyDescent="0.3">
      <c r="A399" s="202"/>
    </row>
    <row r="400" spans="1:1" x14ac:dyDescent="0.3">
      <c r="A400" s="202"/>
    </row>
    <row r="401" spans="1:1" x14ac:dyDescent="0.3">
      <c r="A401" s="202"/>
    </row>
    <row r="402" spans="1:1" x14ac:dyDescent="0.3">
      <c r="A402" s="202"/>
    </row>
    <row r="403" spans="1:1" x14ac:dyDescent="0.3">
      <c r="A403" s="202"/>
    </row>
    <row r="404" spans="1:1" x14ac:dyDescent="0.3">
      <c r="A404" s="202"/>
    </row>
    <row r="405" spans="1:1" x14ac:dyDescent="0.3">
      <c r="A405" s="202"/>
    </row>
    <row r="406" spans="1:1" x14ac:dyDescent="0.3">
      <c r="A406" s="202"/>
    </row>
    <row r="407" spans="1:1" x14ac:dyDescent="0.3">
      <c r="A407" s="202"/>
    </row>
    <row r="408" spans="1:1" x14ac:dyDescent="0.3">
      <c r="A408" s="202"/>
    </row>
    <row r="409" spans="1:1" x14ac:dyDescent="0.3">
      <c r="A409" s="202"/>
    </row>
    <row r="410" spans="1:1" x14ac:dyDescent="0.3">
      <c r="A410" s="202"/>
    </row>
    <row r="411" spans="1:1" x14ac:dyDescent="0.3">
      <c r="A411" s="202"/>
    </row>
    <row r="412" spans="1:1" x14ac:dyDescent="0.3">
      <c r="A412" s="202"/>
    </row>
    <row r="413" spans="1:1" x14ac:dyDescent="0.3">
      <c r="A413" s="202"/>
    </row>
    <row r="414" spans="1:1" x14ac:dyDescent="0.3">
      <c r="A414" s="202"/>
    </row>
    <row r="415" spans="1:1" x14ac:dyDescent="0.3">
      <c r="A415" s="202"/>
    </row>
    <row r="416" spans="1:1" x14ac:dyDescent="0.3">
      <c r="A416" s="202"/>
    </row>
    <row r="417" spans="1:1" x14ac:dyDescent="0.3">
      <c r="A417" s="202"/>
    </row>
    <row r="418" spans="1:1" x14ac:dyDescent="0.3">
      <c r="A418" s="202"/>
    </row>
    <row r="419" spans="1:1" x14ac:dyDescent="0.3">
      <c r="A419" s="202"/>
    </row>
    <row r="420" spans="1:1" x14ac:dyDescent="0.3">
      <c r="A420" s="202"/>
    </row>
    <row r="421" spans="1:1" x14ac:dyDescent="0.3">
      <c r="A421" s="202"/>
    </row>
    <row r="422" spans="1:1" x14ac:dyDescent="0.3">
      <c r="A422" s="202"/>
    </row>
    <row r="423" spans="1:1" x14ac:dyDescent="0.3">
      <c r="A423" s="202"/>
    </row>
    <row r="424" spans="1:1" x14ac:dyDescent="0.3">
      <c r="A424" s="202"/>
    </row>
    <row r="425" spans="1:1" x14ac:dyDescent="0.3">
      <c r="A425" s="202"/>
    </row>
    <row r="426" spans="1:1" x14ac:dyDescent="0.3">
      <c r="A426" s="202"/>
    </row>
    <row r="427" spans="1:1" x14ac:dyDescent="0.3">
      <c r="A427" s="202"/>
    </row>
    <row r="428" spans="1:1" x14ac:dyDescent="0.3">
      <c r="A428" s="202"/>
    </row>
    <row r="429" spans="1:1" x14ac:dyDescent="0.3">
      <c r="A429" s="202"/>
    </row>
    <row r="430" spans="1:1" x14ac:dyDescent="0.3">
      <c r="A430" s="202"/>
    </row>
    <row r="431" spans="1:1" x14ac:dyDescent="0.3">
      <c r="A431" s="202"/>
    </row>
    <row r="432" spans="1:1" x14ac:dyDescent="0.3">
      <c r="A432" s="202"/>
    </row>
    <row r="433" spans="1:1" x14ac:dyDescent="0.3">
      <c r="A433" s="202"/>
    </row>
    <row r="434" spans="1:1" x14ac:dyDescent="0.3">
      <c r="A434" s="202"/>
    </row>
    <row r="435" spans="1:1" x14ac:dyDescent="0.3">
      <c r="A435" s="202"/>
    </row>
    <row r="436" spans="1:1" x14ac:dyDescent="0.3">
      <c r="A436" s="202"/>
    </row>
    <row r="437" spans="1:1" x14ac:dyDescent="0.3">
      <c r="A437" s="202"/>
    </row>
    <row r="438" spans="1:1" x14ac:dyDescent="0.3">
      <c r="A438" s="202"/>
    </row>
    <row r="439" spans="1:1" x14ac:dyDescent="0.3">
      <c r="A439" s="202"/>
    </row>
    <row r="440" spans="1:1" x14ac:dyDescent="0.3">
      <c r="A440" s="202"/>
    </row>
    <row r="441" spans="1:1" x14ac:dyDescent="0.3">
      <c r="A441" s="202"/>
    </row>
    <row r="442" spans="1:1" x14ac:dyDescent="0.3">
      <c r="A442" s="202"/>
    </row>
    <row r="443" spans="1:1" x14ac:dyDescent="0.3">
      <c r="A443" s="202"/>
    </row>
    <row r="444" spans="1:1" x14ac:dyDescent="0.3">
      <c r="A444" s="202"/>
    </row>
    <row r="445" spans="1:1" x14ac:dyDescent="0.3">
      <c r="A445" s="202"/>
    </row>
    <row r="446" spans="1:1" x14ac:dyDescent="0.3">
      <c r="A446" s="202"/>
    </row>
    <row r="447" spans="1:1" x14ac:dyDescent="0.3">
      <c r="A447" s="202"/>
    </row>
    <row r="448" spans="1:1" x14ac:dyDescent="0.3">
      <c r="A448" s="202"/>
    </row>
    <row r="449" spans="1:1" x14ac:dyDescent="0.3">
      <c r="A449" s="202"/>
    </row>
    <row r="450" spans="1:1" x14ac:dyDescent="0.3">
      <c r="A450" s="202"/>
    </row>
    <row r="451" spans="1:1" x14ac:dyDescent="0.3">
      <c r="A451" s="202"/>
    </row>
    <row r="452" spans="1:1" x14ac:dyDescent="0.3">
      <c r="A452" s="202"/>
    </row>
    <row r="453" spans="1:1" x14ac:dyDescent="0.3">
      <c r="A453" s="202"/>
    </row>
    <row r="454" spans="1:1" x14ac:dyDescent="0.3">
      <c r="A454" s="202"/>
    </row>
    <row r="455" spans="1:1" x14ac:dyDescent="0.3">
      <c r="A455" s="202"/>
    </row>
    <row r="456" spans="1:1" x14ac:dyDescent="0.3">
      <c r="A456" s="202"/>
    </row>
    <row r="457" spans="1:1" x14ac:dyDescent="0.3">
      <c r="A457" s="202"/>
    </row>
    <row r="458" spans="1:1" x14ac:dyDescent="0.3">
      <c r="A458" s="202"/>
    </row>
    <row r="459" spans="1:1" x14ac:dyDescent="0.3">
      <c r="A459" s="202"/>
    </row>
    <row r="460" spans="1:1" x14ac:dyDescent="0.3">
      <c r="A460" s="202"/>
    </row>
    <row r="461" spans="1:1" x14ac:dyDescent="0.3">
      <c r="A461" s="202"/>
    </row>
    <row r="462" spans="1:1" x14ac:dyDescent="0.3">
      <c r="A462" s="202"/>
    </row>
    <row r="463" spans="1:1" x14ac:dyDescent="0.3">
      <c r="A463" s="202"/>
    </row>
    <row r="464" spans="1:1" x14ac:dyDescent="0.3">
      <c r="A464" s="202"/>
    </row>
    <row r="465" spans="1:1" x14ac:dyDescent="0.3">
      <c r="A465" s="202"/>
    </row>
    <row r="466" spans="1:1" x14ac:dyDescent="0.3">
      <c r="A466" s="202"/>
    </row>
    <row r="467" spans="1:1" x14ac:dyDescent="0.3">
      <c r="A467" s="202"/>
    </row>
    <row r="468" spans="1:1" x14ac:dyDescent="0.3">
      <c r="A468" s="202"/>
    </row>
    <row r="469" spans="1:1" x14ac:dyDescent="0.3">
      <c r="A469" s="202"/>
    </row>
    <row r="470" spans="1:1" x14ac:dyDescent="0.3">
      <c r="A470" s="202"/>
    </row>
    <row r="471" spans="1:1" x14ac:dyDescent="0.3">
      <c r="A471" s="202"/>
    </row>
    <row r="472" spans="1:1" x14ac:dyDescent="0.3">
      <c r="A472" s="202"/>
    </row>
    <row r="473" spans="1:1" x14ac:dyDescent="0.3">
      <c r="A473" s="202"/>
    </row>
    <row r="474" spans="1:1" x14ac:dyDescent="0.3">
      <c r="A474" s="202"/>
    </row>
    <row r="475" spans="1:1" x14ac:dyDescent="0.3">
      <c r="A475" s="202"/>
    </row>
    <row r="476" spans="1:1" x14ac:dyDescent="0.3">
      <c r="A476" s="202"/>
    </row>
    <row r="477" spans="1:1" x14ac:dyDescent="0.3">
      <c r="A477" s="202"/>
    </row>
    <row r="478" spans="1:1" x14ac:dyDescent="0.3">
      <c r="A478" s="202"/>
    </row>
    <row r="479" spans="1:1" x14ac:dyDescent="0.3">
      <c r="A479" s="202"/>
    </row>
    <row r="480" spans="1:1" x14ac:dyDescent="0.3">
      <c r="A480" s="202"/>
    </row>
    <row r="481" spans="1:1" x14ac:dyDescent="0.3">
      <c r="A481" s="202"/>
    </row>
    <row r="482" spans="1:1" x14ac:dyDescent="0.3">
      <c r="A482" s="202"/>
    </row>
    <row r="483" spans="1:1" x14ac:dyDescent="0.3">
      <c r="A483" s="202"/>
    </row>
    <row r="484" spans="1:1" x14ac:dyDescent="0.3">
      <c r="A484" s="202"/>
    </row>
    <row r="485" spans="1:1" x14ac:dyDescent="0.3">
      <c r="A485" s="202"/>
    </row>
    <row r="486" spans="1:1" x14ac:dyDescent="0.3">
      <c r="A486" s="202"/>
    </row>
    <row r="487" spans="1:1" x14ac:dyDescent="0.3">
      <c r="A487" s="202"/>
    </row>
    <row r="488" spans="1:1" x14ac:dyDescent="0.3">
      <c r="A488" s="202"/>
    </row>
    <row r="489" spans="1:1" x14ac:dyDescent="0.3">
      <c r="A489" s="202"/>
    </row>
    <row r="490" spans="1:1" x14ac:dyDescent="0.3">
      <c r="A490" s="202"/>
    </row>
    <row r="491" spans="1:1" x14ac:dyDescent="0.3">
      <c r="A491" s="202"/>
    </row>
    <row r="492" spans="1:1" x14ac:dyDescent="0.3">
      <c r="A492" s="202"/>
    </row>
    <row r="493" spans="1:1" x14ac:dyDescent="0.3">
      <c r="A493" s="202"/>
    </row>
    <row r="494" spans="1:1" x14ac:dyDescent="0.3">
      <c r="A494" s="202"/>
    </row>
    <row r="495" spans="1:1" x14ac:dyDescent="0.3">
      <c r="A495" s="202"/>
    </row>
    <row r="496" spans="1:1" x14ac:dyDescent="0.3">
      <c r="A496" s="202"/>
    </row>
    <row r="497" spans="1:1" x14ac:dyDescent="0.3">
      <c r="A497" s="202"/>
    </row>
    <row r="498" spans="1:1" x14ac:dyDescent="0.3">
      <c r="A498" s="202"/>
    </row>
    <row r="499" spans="1:1" x14ac:dyDescent="0.3">
      <c r="A499" s="202"/>
    </row>
    <row r="500" spans="1:1" x14ac:dyDescent="0.3">
      <c r="A500" s="202"/>
    </row>
    <row r="501" spans="1:1" x14ac:dyDescent="0.3">
      <c r="A501" s="202"/>
    </row>
    <row r="502" spans="1:1" x14ac:dyDescent="0.3">
      <c r="A502" s="202"/>
    </row>
    <row r="503" spans="1:1" x14ac:dyDescent="0.3">
      <c r="A503" s="202"/>
    </row>
    <row r="504" spans="1:1" x14ac:dyDescent="0.3">
      <c r="A504" s="202"/>
    </row>
    <row r="505" spans="1:1" x14ac:dyDescent="0.3">
      <c r="A505" s="202"/>
    </row>
    <row r="506" spans="1:1" x14ac:dyDescent="0.3">
      <c r="A506" s="202"/>
    </row>
    <row r="507" spans="1:1" x14ac:dyDescent="0.3">
      <c r="A507" s="202"/>
    </row>
    <row r="508" spans="1:1" x14ac:dyDescent="0.3">
      <c r="A508" s="202"/>
    </row>
    <row r="509" spans="1:1" x14ac:dyDescent="0.3">
      <c r="A509" s="202"/>
    </row>
    <row r="510" spans="1:1" x14ac:dyDescent="0.3">
      <c r="A510" s="202"/>
    </row>
    <row r="511" spans="1:1" x14ac:dyDescent="0.3">
      <c r="A511" s="202"/>
    </row>
    <row r="512" spans="1:1" x14ac:dyDescent="0.3">
      <c r="A512" s="202"/>
    </row>
    <row r="513" spans="1:1" x14ac:dyDescent="0.3">
      <c r="A513" s="202"/>
    </row>
    <row r="514" spans="1:1" x14ac:dyDescent="0.3">
      <c r="A514" s="202"/>
    </row>
    <row r="515" spans="1:1" x14ac:dyDescent="0.3">
      <c r="A515" s="202"/>
    </row>
    <row r="516" spans="1:1" x14ac:dyDescent="0.3">
      <c r="A516" s="202"/>
    </row>
    <row r="517" spans="1:1" x14ac:dyDescent="0.3">
      <c r="A517" s="202"/>
    </row>
    <row r="518" spans="1:1" x14ac:dyDescent="0.3">
      <c r="A518" s="202"/>
    </row>
    <row r="519" spans="1:1" x14ac:dyDescent="0.3">
      <c r="A519" s="202"/>
    </row>
    <row r="520" spans="1:1" x14ac:dyDescent="0.3">
      <c r="A520" s="202"/>
    </row>
    <row r="521" spans="1:1" x14ac:dyDescent="0.3">
      <c r="A521" s="202"/>
    </row>
    <row r="522" spans="1:1" x14ac:dyDescent="0.3">
      <c r="A522" s="202"/>
    </row>
    <row r="523" spans="1:1" x14ac:dyDescent="0.3">
      <c r="A523" s="202"/>
    </row>
    <row r="524" spans="1:1" x14ac:dyDescent="0.3">
      <c r="A524" s="202"/>
    </row>
    <row r="525" spans="1:1" x14ac:dyDescent="0.3">
      <c r="A525" s="202"/>
    </row>
    <row r="526" spans="1:1" x14ac:dyDescent="0.3">
      <c r="A526" s="202"/>
    </row>
    <row r="527" spans="1:1" x14ac:dyDescent="0.3">
      <c r="A527" s="202"/>
    </row>
    <row r="528" spans="1:1" x14ac:dyDescent="0.3">
      <c r="A528" s="202"/>
    </row>
    <row r="529" spans="1:1" x14ac:dyDescent="0.3">
      <c r="A529" s="202"/>
    </row>
    <row r="530" spans="1:1" x14ac:dyDescent="0.3">
      <c r="A530" s="202"/>
    </row>
    <row r="531" spans="1:1" x14ac:dyDescent="0.3">
      <c r="A531" s="202"/>
    </row>
    <row r="532" spans="1:1" x14ac:dyDescent="0.3">
      <c r="A532" s="202"/>
    </row>
    <row r="533" spans="1:1" x14ac:dyDescent="0.3">
      <c r="A533" s="202"/>
    </row>
    <row r="534" spans="1:1" x14ac:dyDescent="0.3">
      <c r="A534" s="202"/>
    </row>
    <row r="535" spans="1:1" x14ac:dyDescent="0.3">
      <c r="A535" s="202"/>
    </row>
    <row r="536" spans="1:1" x14ac:dyDescent="0.3">
      <c r="A536" s="202"/>
    </row>
    <row r="537" spans="1:1" x14ac:dyDescent="0.3">
      <c r="A537" s="202"/>
    </row>
    <row r="538" spans="1:1" x14ac:dyDescent="0.3">
      <c r="A538" s="202"/>
    </row>
    <row r="539" spans="1:1" x14ac:dyDescent="0.3">
      <c r="A539" s="202"/>
    </row>
    <row r="540" spans="1:1" x14ac:dyDescent="0.3">
      <c r="A540" s="202"/>
    </row>
    <row r="541" spans="1:1" x14ac:dyDescent="0.3">
      <c r="A541" s="202"/>
    </row>
    <row r="542" spans="1:1" x14ac:dyDescent="0.3">
      <c r="A542" s="202"/>
    </row>
    <row r="543" spans="1:1" x14ac:dyDescent="0.3">
      <c r="A543" s="202"/>
    </row>
    <row r="544" spans="1:1" x14ac:dyDescent="0.3">
      <c r="A544" s="202"/>
    </row>
    <row r="545" spans="1:1" x14ac:dyDescent="0.3">
      <c r="A545" s="202"/>
    </row>
    <row r="546" spans="1:1" x14ac:dyDescent="0.3">
      <c r="A546" s="202"/>
    </row>
    <row r="547" spans="1:1" x14ac:dyDescent="0.3">
      <c r="A547" s="202"/>
    </row>
    <row r="548" spans="1:1" x14ac:dyDescent="0.3">
      <c r="A548" s="202"/>
    </row>
    <row r="549" spans="1:1" x14ac:dyDescent="0.3">
      <c r="A549" s="202"/>
    </row>
    <row r="550" spans="1:1" x14ac:dyDescent="0.3">
      <c r="A550" s="202"/>
    </row>
    <row r="551" spans="1:1" x14ac:dyDescent="0.3">
      <c r="A551" s="202"/>
    </row>
    <row r="552" spans="1:1" x14ac:dyDescent="0.3">
      <c r="A552" s="202"/>
    </row>
    <row r="553" spans="1:1" x14ac:dyDescent="0.3">
      <c r="A553" s="202"/>
    </row>
    <row r="554" spans="1:1" x14ac:dyDescent="0.3">
      <c r="A554" s="202"/>
    </row>
    <row r="555" spans="1:1" x14ac:dyDescent="0.3">
      <c r="A555" s="202"/>
    </row>
    <row r="556" spans="1:1" x14ac:dyDescent="0.3">
      <c r="A556" s="202"/>
    </row>
    <row r="557" spans="1:1" x14ac:dyDescent="0.3">
      <c r="A557" s="202"/>
    </row>
    <row r="558" spans="1:1" x14ac:dyDescent="0.3">
      <c r="A558" s="202"/>
    </row>
    <row r="559" spans="1:1" x14ac:dyDescent="0.3">
      <c r="A559" s="202"/>
    </row>
    <row r="560" spans="1:1" x14ac:dyDescent="0.3">
      <c r="A560" s="202"/>
    </row>
    <row r="561" spans="1:1" x14ac:dyDescent="0.3">
      <c r="A561" s="202"/>
    </row>
    <row r="562" spans="1:1" x14ac:dyDescent="0.3">
      <c r="A562" s="202"/>
    </row>
    <row r="563" spans="1:1" x14ac:dyDescent="0.3">
      <c r="A563" s="202"/>
    </row>
    <row r="564" spans="1:1" x14ac:dyDescent="0.3">
      <c r="A564" s="202"/>
    </row>
    <row r="565" spans="1:1" x14ac:dyDescent="0.3">
      <c r="A565" s="202"/>
    </row>
    <row r="566" spans="1:1" x14ac:dyDescent="0.3">
      <c r="A566" s="202"/>
    </row>
    <row r="567" spans="1:1" x14ac:dyDescent="0.3">
      <c r="A567" s="202"/>
    </row>
    <row r="568" spans="1:1" x14ac:dyDescent="0.3">
      <c r="A568" s="202"/>
    </row>
    <row r="569" spans="1:1" x14ac:dyDescent="0.3">
      <c r="A569" s="202"/>
    </row>
    <row r="570" spans="1:1" x14ac:dyDescent="0.3">
      <c r="A570" s="202"/>
    </row>
    <row r="571" spans="1:1" x14ac:dyDescent="0.3">
      <c r="A571" s="202"/>
    </row>
    <row r="572" spans="1:1" x14ac:dyDescent="0.3">
      <c r="A572" s="202"/>
    </row>
    <row r="573" spans="1:1" x14ac:dyDescent="0.3">
      <c r="A573" s="202"/>
    </row>
    <row r="574" spans="1:1" x14ac:dyDescent="0.3">
      <c r="A574" s="202"/>
    </row>
    <row r="575" spans="1:1" x14ac:dyDescent="0.3">
      <c r="A575" s="202"/>
    </row>
    <row r="576" spans="1:1" x14ac:dyDescent="0.3">
      <c r="A576" s="202"/>
    </row>
    <row r="577" spans="1:1" x14ac:dyDescent="0.3">
      <c r="A577" s="202"/>
    </row>
    <row r="578" spans="1:1" x14ac:dyDescent="0.3">
      <c r="A578" s="202"/>
    </row>
    <row r="579" spans="1:1" x14ac:dyDescent="0.3">
      <c r="A579" s="202"/>
    </row>
    <row r="580" spans="1:1" x14ac:dyDescent="0.3">
      <c r="A580" s="202"/>
    </row>
    <row r="581" spans="1:1" x14ac:dyDescent="0.3">
      <c r="A581" s="202"/>
    </row>
    <row r="582" spans="1:1" x14ac:dyDescent="0.3">
      <c r="A582" s="202"/>
    </row>
    <row r="583" spans="1:1" x14ac:dyDescent="0.3">
      <c r="A583" s="202"/>
    </row>
    <row r="584" spans="1:1" x14ac:dyDescent="0.3">
      <c r="A584" s="202"/>
    </row>
    <row r="585" spans="1:1" x14ac:dyDescent="0.3">
      <c r="A585" s="202"/>
    </row>
    <row r="586" spans="1:1" x14ac:dyDescent="0.3">
      <c r="A586" s="202"/>
    </row>
    <row r="587" spans="1:1" x14ac:dyDescent="0.3">
      <c r="A587" s="202"/>
    </row>
    <row r="588" spans="1:1" x14ac:dyDescent="0.3">
      <c r="A588" s="202"/>
    </row>
    <row r="589" spans="1:1" x14ac:dyDescent="0.3">
      <c r="A589" s="202"/>
    </row>
    <row r="590" spans="1:1" x14ac:dyDescent="0.3">
      <c r="A590" s="202"/>
    </row>
    <row r="591" spans="1:1" x14ac:dyDescent="0.3">
      <c r="A591" s="202"/>
    </row>
    <row r="592" spans="1:1" x14ac:dyDescent="0.3">
      <c r="A592" s="202"/>
    </row>
    <row r="593" spans="1:1" x14ac:dyDescent="0.3">
      <c r="A593" s="202"/>
    </row>
    <row r="594" spans="1:1" x14ac:dyDescent="0.3">
      <c r="A594" s="202"/>
    </row>
    <row r="595" spans="1:1" x14ac:dyDescent="0.3">
      <c r="A595" s="202"/>
    </row>
    <row r="596" spans="1:1" x14ac:dyDescent="0.3">
      <c r="A596" s="202"/>
    </row>
    <row r="597" spans="1:1" x14ac:dyDescent="0.3">
      <c r="A597" s="202"/>
    </row>
    <row r="598" spans="1:1" x14ac:dyDescent="0.3">
      <c r="A598" s="202"/>
    </row>
    <row r="599" spans="1:1" x14ac:dyDescent="0.3">
      <c r="A599" s="202"/>
    </row>
    <row r="600" spans="1:1" x14ac:dyDescent="0.3">
      <c r="A600" s="202"/>
    </row>
    <row r="601" spans="1:1" x14ac:dyDescent="0.3">
      <c r="A601" s="202"/>
    </row>
    <row r="602" spans="1:1" x14ac:dyDescent="0.3">
      <c r="A602" s="202"/>
    </row>
    <row r="603" spans="1:1" x14ac:dyDescent="0.3">
      <c r="A603" s="202"/>
    </row>
    <row r="604" spans="1:1" x14ac:dyDescent="0.3">
      <c r="A604" s="202"/>
    </row>
    <row r="605" spans="1:1" x14ac:dyDescent="0.3">
      <c r="A605" s="202"/>
    </row>
    <row r="606" spans="1:1" x14ac:dyDescent="0.3">
      <c r="A606" s="202"/>
    </row>
    <row r="607" spans="1:1" x14ac:dyDescent="0.3">
      <c r="A607" s="202"/>
    </row>
    <row r="608" spans="1:1" x14ac:dyDescent="0.3">
      <c r="A608" s="202"/>
    </row>
    <row r="609" spans="1:1" x14ac:dyDescent="0.3">
      <c r="A609" s="202"/>
    </row>
    <row r="610" spans="1:1" x14ac:dyDescent="0.3">
      <c r="A610" s="202"/>
    </row>
    <row r="611" spans="1:1" x14ac:dyDescent="0.3">
      <c r="A611" s="202"/>
    </row>
    <row r="612" spans="1:1" x14ac:dyDescent="0.3">
      <c r="A612" s="202"/>
    </row>
    <row r="613" spans="1:1" x14ac:dyDescent="0.3">
      <c r="A613" s="202"/>
    </row>
    <row r="614" spans="1:1" x14ac:dyDescent="0.3">
      <c r="A614" s="202"/>
    </row>
    <row r="615" spans="1:1" x14ac:dyDescent="0.3">
      <c r="A615" s="202"/>
    </row>
    <row r="616" spans="1:1" x14ac:dyDescent="0.3">
      <c r="A616" s="202"/>
    </row>
    <row r="617" spans="1:1" x14ac:dyDescent="0.3">
      <c r="A617" s="202"/>
    </row>
    <row r="618" spans="1:1" x14ac:dyDescent="0.3">
      <c r="A618" s="202"/>
    </row>
    <row r="619" spans="1:1" x14ac:dyDescent="0.3">
      <c r="A619" s="202"/>
    </row>
    <row r="620" spans="1:1" x14ac:dyDescent="0.3">
      <c r="A620" s="202"/>
    </row>
    <row r="621" spans="1:1" x14ac:dyDescent="0.3">
      <c r="A621" s="202"/>
    </row>
    <row r="622" spans="1:1" x14ac:dyDescent="0.3">
      <c r="A622" s="202"/>
    </row>
    <row r="623" spans="1:1" x14ac:dyDescent="0.3">
      <c r="A623" s="202"/>
    </row>
    <row r="624" spans="1:1" x14ac:dyDescent="0.3">
      <c r="A624" s="202"/>
    </row>
    <row r="625" spans="1:1" x14ac:dyDescent="0.3">
      <c r="A625" s="202"/>
    </row>
    <row r="626" spans="1:1" x14ac:dyDescent="0.3">
      <c r="A626" s="202"/>
    </row>
    <row r="627" spans="1:1" x14ac:dyDescent="0.3">
      <c r="A627" s="202"/>
    </row>
    <row r="628" spans="1:1" x14ac:dyDescent="0.3">
      <c r="A628" s="202"/>
    </row>
    <row r="629" spans="1:1" x14ac:dyDescent="0.3">
      <c r="A629" s="202"/>
    </row>
    <row r="630" spans="1:1" x14ac:dyDescent="0.3">
      <c r="A630" s="202"/>
    </row>
    <row r="631" spans="1:1" x14ac:dyDescent="0.3">
      <c r="A631" s="202"/>
    </row>
    <row r="632" spans="1:1" x14ac:dyDescent="0.3">
      <c r="A632" s="202"/>
    </row>
    <row r="633" spans="1:1" x14ac:dyDescent="0.3">
      <c r="A633" s="202"/>
    </row>
    <row r="634" spans="1:1" x14ac:dyDescent="0.3">
      <c r="A634" s="202"/>
    </row>
    <row r="635" spans="1:1" x14ac:dyDescent="0.3">
      <c r="A635" s="202"/>
    </row>
    <row r="636" spans="1:1" x14ac:dyDescent="0.3">
      <c r="A636" s="202"/>
    </row>
    <row r="637" spans="1:1" x14ac:dyDescent="0.3">
      <c r="A637" s="202"/>
    </row>
  </sheetData>
  <mergeCells count="15">
    <mergeCell ref="BU26:CA26"/>
    <mergeCell ref="CY26:DE26"/>
    <mergeCell ref="A2:A3"/>
    <mergeCell ref="BK26:BQ26"/>
    <mergeCell ref="C26:I26"/>
    <mergeCell ref="M26:S26"/>
    <mergeCell ref="W26:AC26"/>
    <mergeCell ref="AQ26:AW26"/>
    <mergeCell ref="BA26:BG26"/>
    <mergeCell ref="AG26:AM26"/>
    <mergeCell ref="EC26:EI26"/>
    <mergeCell ref="DS26:DY26"/>
    <mergeCell ref="DI26:DO26"/>
    <mergeCell ref="CO26:CU26"/>
    <mergeCell ref="CE26:CK26"/>
  </mergeCells>
  <hyperlinks>
    <hyperlink ref="A4" location="myrangeW0" display="myrangeW0" xr:uid="{D4771206-C6D9-4752-93E6-4BFA9F299434}"/>
    <hyperlink ref="A5" location="myrangeW1" display="myrangeW1" xr:uid="{8FF20754-9E5F-4073-BF42-93518C21E1EB}"/>
    <hyperlink ref="A6" location="myrangeW2" display="myrangeW2" xr:uid="{075C1EC6-9D8F-4514-8148-C2A37B5B7E1D}"/>
    <hyperlink ref="A7" location="myrangeW3" display="myrangeW3" xr:uid="{9B1D1111-1538-4E71-A911-3D7B2E162746}"/>
    <hyperlink ref="A8" location="myrangeW4" display="myrangeW4" xr:uid="{11CD324A-077C-4FE5-93A5-0A5EB57A5CA9}"/>
    <hyperlink ref="A9" location="myrangeW5" display="myrangeW5" xr:uid="{8899C550-4350-4A7B-BB81-3B7A78D99FB0}"/>
    <hyperlink ref="A10" location="myrangeW6" display="myrangeW6" xr:uid="{08320BFC-126B-4D84-B77E-C33908F78CE6}"/>
    <hyperlink ref="A11" location="myrangeW7" display="myrangeW7" xr:uid="{3CF0DEB3-63A2-4617-A6F8-E518E79DB28C}"/>
    <hyperlink ref="A12" location="myrangeW8" display="myrangeW8" xr:uid="{C19DE64E-FF4F-4538-81D6-4097FF98BE01}"/>
    <hyperlink ref="A13" location="myrangeW9" display="myrangeW9" xr:uid="{AB15175C-0CA9-4094-B7A3-01031DBCF547}"/>
    <hyperlink ref="A14" location="myrangeW10" display="myrangeW10" xr:uid="{36175D27-14BE-4412-BD80-7A674BC5C9E2}"/>
    <hyperlink ref="A15" location="myrangeW11" display="myrangeW11" xr:uid="{3126ADA0-8F03-472F-9FDC-83F802C25CCD}"/>
    <hyperlink ref="A16" location="myrangeW12" display="myrangeW12" xr:uid="{ACA0DB13-C466-4BF4-963E-8B6C2E7B5CED}"/>
    <hyperlink ref="A17" location="myrangeW13" display="myrangeW13" xr:uid="{89729CD5-56B8-4EE1-9563-43683A069485}"/>
    <hyperlink ref="A18" location="myrangeW14" display="myrangeW14" xr:uid="{1B7D3F22-EF7A-41D0-A2CE-F9D48928BCEF}"/>
    <hyperlink ref="A19" location="myrangeW15" display="myrangeW15" xr:uid="{0032996C-E8D4-425A-A8AB-3B7E63C2AC87}"/>
    <hyperlink ref="A20" location="myrangeW16" display="myrangeW16" xr:uid="{895C72A6-77DE-4E46-9951-FB37B2552F49}"/>
    <hyperlink ref="A21" location="myrangeW17" display="myrangeW17" xr:uid="{27FB5073-2565-46CC-803E-4620AB78F9C2}"/>
    <hyperlink ref="A22" location="myrangeW18" display="myrangeW18" xr:uid="{B3BEADDF-3513-4881-A14E-9F708BB4C5A0}"/>
    <hyperlink ref="A23" location="myrangeW19" display="myrangeW19" xr:uid="{27FA982C-96FC-4CFA-A2CC-A9759D0FEF3B}"/>
    <hyperlink ref="A24" location="myrangeW20" display="myrangeW20" xr:uid="{A597BFE4-467A-4ED2-BB37-67BEEE4387F7}"/>
    <hyperlink ref="A25" location="myrangeW21" display="myrangeW21" xr:uid="{ABF87289-EE8C-4722-B63D-886A1AF79F07}"/>
    <hyperlink ref="A26" location="myrangeW22" display="myrangeW22" xr:uid="{9754FA74-0F19-41F5-8665-FDE286FE598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R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 min="252" max="252" width="24.59765625" style="76" customWidth="1"/>
    <col min="253" max="253" width="29.69921875" customWidth="1"/>
    <col min="254" max="259" width="7.796875" customWidth="1"/>
    <col min="260" max="261" width="1.09765625" customWidth="1"/>
  </cols>
  <sheetData>
    <row r="1" spans="1:252" s="173" customFormat="1" ht="30" customHeight="1" x14ac:dyDescent="0.3">
      <c r="B1" s="637" t="str">
        <f>HLOOKUP(Introduction!$G$4,nametranslations,117,FALSE)</f>
        <v>L'assainissement en milieu scolaire</v>
      </c>
      <c r="C1" s="209" t="s">
        <v>208</v>
      </c>
      <c r="D1" s="170" t="str">
        <f>+Introduction!$C$7</f>
        <v>Tchad</v>
      </c>
      <c r="E1" s="170"/>
      <c r="F1" s="170"/>
      <c r="G1" s="170"/>
      <c r="H1" s="170"/>
      <c r="I1" s="188"/>
      <c r="J1" s="171"/>
      <c r="K1" s="172"/>
      <c r="L1" s="637" t="str">
        <f>HLOOKUP(Introduction!$G$4,nametranslations,117,FALSE)</f>
        <v>L'assainissement en milieu scolaire</v>
      </c>
      <c r="M1" s="209" t="s">
        <v>209</v>
      </c>
      <c r="N1" s="170" t="str">
        <f>+Introduction!$C$7</f>
        <v>Tchad</v>
      </c>
      <c r="O1" s="170"/>
      <c r="P1" s="170"/>
      <c r="Q1" s="170"/>
      <c r="R1" s="170"/>
      <c r="S1" s="188"/>
      <c r="T1" s="171"/>
      <c r="U1" s="172"/>
      <c r="V1" s="637" t="str">
        <f>HLOOKUP(Introduction!$G$4,nametranslations,117,FALSE)</f>
        <v>L'assainissement en milieu scolaire</v>
      </c>
      <c r="W1" s="209" t="s">
        <v>210</v>
      </c>
      <c r="X1" s="170" t="str">
        <f>+Introduction!$C$7</f>
        <v>Tchad</v>
      </c>
      <c r="Y1" s="170"/>
      <c r="Z1" s="170"/>
      <c r="AA1" s="170"/>
      <c r="AB1" s="170"/>
      <c r="AC1" s="188"/>
      <c r="AD1" s="171"/>
      <c r="AE1" s="172"/>
      <c r="AF1" s="637" t="str">
        <f>HLOOKUP(Introduction!$G$4,nametranslations,117,FALSE)</f>
        <v>L'assainissement en milieu scolaire</v>
      </c>
      <c r="AG1" s="209" t="s">
        <v>211</v>
      </c>
      <c r="AH1" s="170" t="str">
        <f>+Introduction!$C$7</f>
        <v>Tchad</v>
      </c>
      <c r="AI1" s="170"/>
      <c r="AJ1" s="170"/>
      <c r="AK1" s="170"/>
      <c r="AL1" s="170"/>
      <c r="AM1" s="188"/>
      <c r="AN1" s="171"/>
      <c r="AO1" s="172"/>
      <c r="AP1" s="637" t="str">
        <f>HLOOKUP(Introduction!$G$4,nametranslations,117,FALSE)</f>
        <v>L'assainissement en milieu scolaire</v>
      </c>
      <c r="AQ1" s="209" t="s">
        <v>212</v>
      </c>
      <c r="AR1" s="170" t="str">
        <f>+Introduction!$C$7</f>
        <v>Tchad</v>
      </c>
      <c r="AS1" s="170"/>
      <c r="AT1" s="170"/>
      <c r="AU1" s="170"/>
      <c r="AV1" s="170"/>
      <c r="AW1" s="188"/>
      <c r="AX1" s="171"/>
      <c r="AY1" s="172"/>
      <c r="AZ1" s="637" t="str">
        <f>HLOOKUP(Introduction!$G$4,nametranslations,117,FALSE)</f>
        <v>L'assainissement en milieu scolaire</v>
      </c>
      <c r="BA1" s="209">
        <v>2018</v>
      </c>
      <c r="BB1" s="170" t="str">
        <f>+Introduction!$C$7</f>
        <v>Tchad</v>
      </c>
      <c r="BC1" s="170"/>
      <c r="BD1" s="170"/>
      <c r="BE1" s="170"/>
      <c r="BF1" s="170"/>
      <c r="BG1" s="188"/>
      <c r="BH1" s="171"/>
      <c r="BI1" s="172"/>
      <c r="BJ1" s="637" t="str">
        <f>HLOOKUP(Introduction!$G$4,nametranslations,117,FALSE)</f>
        <v>L'assainissement en milieu scolaire</v>
      </c>
      <c r="BK1" s="209">
        <v>2019</v>
      </c>
      <c r="BL1" s="170" t="str">
        <f>+Introduction!$C$7</f>
        <v>Tchad</v>
      </c>
      <c r="BM1" s="170"/>
      <c r="BN1" s="170"/>
      <c r="BO1" s="170"/>
      <c r="BP1" s="170"/>
      <c r="BQ1" s="188"/>
      <c r="BR1" s="171"/>
      <c r="BS1" s="172"/>
      <c r="BT1" s="637" t="str">
        <f>HLOOKUP(Introduction!$G$4,nametranslations,117,FALSE)</f>
        <v>L'assainissement en milieu scolaire</v>
      </c>
      <c r="BU1" s="209">
        <v>2021</v>
      </c>
      <c r="BV1" s="170" t="str">
        <f>+Introduction!$C$7</f>
        <v>Tchad</v>
      </c>
      <c r="BW1" s="170"/>
      <c r="BX1" s="170"/>
      <c r="BY1" s="170"/>
      <c r="BZ1" s="170"/>
      <c r="CA1" s="188"/>
      <c r="CB1" s="171"/>
      <c r="CC1" s="172"/>
      <c r="CD1" s="637" t="str">
        <f>HLOOKUP(Introduction!$G$4,nametranslations,117,FALSE)</f>
        <v>L'assainissement en milieu scolaire</v>
      </c>
      <c r="CE1" s="209">
        <v>2022</v>
      </c>
      <c r="CF1" s="170" t="str">
        <f>+Introduction!$C$7</f>
        <v>Tchad</v>
      </c>
      <c r="CG1" s="170"/>
      <c r="CH1" s="170"/>
      <c r="CI1" s="170"/>
      <c r="CJ1" s="170"/>
      <c r="CK1" s="188"/>
      <c r="CL1" s="171"/>
      <c r="CM1" s="172"/>
      <c r="CN1" s="637" t="str">
        <f>HLOOKUP(Introduction!$G$4,nametranslations,117,FALSE)</f>
        <v>L'assainissement en milieu scolaire</v>
      </c>
      <c r="CO1" s="209">
        <v>2022</v>
      </c>
      <c r="CP1" s="170" t="str">
        <f>+Introduction!$C$7</f>
        <v>Tchad</v>
      </c>
      <c r="CQ1" s="170"/>
      <c r="CR1" s="170"/>
      <c r="CS1" s="170"/>
      <c r="CT1" s="170"/>
      <c r="CU1" s="188"/>
      <c r="CV1" s="171"/>
      <c r="CW1" s="172"/>
      <c r="CX1" s="637" t="str">
        <f>HLOOKUP(Introduction!$G$4,nametranslations,117,FALSE)</f>
        <v>L'assainissement en milieu scolaire</v>
      </c>
      <c r="CY1" s="209">
        <v>2023</v>
      </c>
      <c r="CZ1" s="170" t="str">
        <f>+Introduction!$C$7</f>
        <v>Tchad</v>
      </c>
      <c r="DA1" s="170"/>
      <c r="DB1" s="170"/>
      <c r="DC1" s="170"/>
      <c r="DD1" s="170"/>
      <c r="DE1" s="188"/>
      <c r="DF1" s="171"/>
      <c r="DG1" s="172"/>
      <c r="DH1" s="637" t="str">
        <f>HLOOKUP(Introduction!$G$4,nametranslations,117,FALSE)</f>
        <v>L'assainissement en milieu scolaire</v>
      </c>
      <c r="DI1" s="209">
        <v>2023</v>
      </c>
      <c r="DJ1" s="170" t="str">
        <f>+Introduction!$C$7</f>
        <v>Tchad</v>
      </c>
      <c r="DK1" s="170"/>
      <c r="DL1" s="170"/>
      <c r="DM1" s="170"/>
      <c r="DN1" s="170"/>
      <c r="DO1" s="188"/>
      <c r="DP1" s="171"/>
      <c r="DQ1" s="172"/>
      <c r="DR1" s="637" t="str">
        <f>HLOOKUP(Introduction!$G$4,nametranslations,117,FALSE)</f>
        <v>L'assainissement en milieu scolaire</v>
      </c>
      <c r="DS1" s="209">
        <v>2024</v>
      </c>
      <c r="DT1" s="170" t="str">
        <f>+Introduction!$C$7</f>
        <v>Tchad</v>
      </c>
      <c r="DU1" s="170"/>
      <c r="DV1" s="170"/>
      <c r="DW1" s="170"/>
      <c r="DX1" s="170"/>
      <c r="DY1" s="188"/>
      <c r="DZ1" s="171"/>
      <c r="EA1" s="172"/>
      <c r="EB1" s="637" t="str">
        <f>HLOOKUP(Introduction!$G$4,nametranslations,117,FALSE)</f>
        <v>L'assainissement en milieu scolaire</v>
      </c>
      <c r="EC1" s="209">
        <v>2024</v>
      </c>
      <c r="ED1" s="170" t="str">
        <f>+Introduction!$C$7</f>
        <v>Tchad</v>
      </c>
      <c r="EE1" s="170"/>
      <c r="EF1" s="170"/>
      <c r="EG1" s="170"/>
      <c r="EH1" s="170"/>
      <c r="EI1" s="188"/>
      <c r="EJ1" s="171"/>
      <c r="EK1" s="172"/>
    </row>
    <row r="2" spans="1:252" s="173" customFormat="1" ht="30" customHeight="1" x14ac:dyDescent="0.3">
      <c r="A2" s="378" t="s">
        <v>235</v>
      </c>
      <c r="B2" s="177" t="s">
        <v>203</v>
      </c>
      <c r="C2" s="157" t="s">
        <v>168</v>
      </c>
      <c r="D2" s="157" t="s">
        <v>144</v>
      </c>
      <c r="E2" s="178"/>
      <c r="F2" s="178"/>
      <c r="G2" s="178"/>
      <c r="H2" s="178"/>
      <c r="I2" s="179"/>
      <c r="J2" s="174" t="s">
        <v>213</v>
      </c>
      <c r="K2" s="197"/>
      <c r="L2" s="177" t="s">
        <v>204</v>
      </c>
      <c r="M2" s="157" t="s">
        <v>168</v>
      </c>
      <c r="N2" s="157" t="s">
        <v>144</v>
      </c>
      <c r="O2" s="178"/>
      <c r="P2" s="178"/>
      <c r="Q2" s="178"/>
      <c r="R2" s="178"/>
      <c r="S2" s="179"/>
      <c r="T2" s="174" t="s">
        <v>213</v>
      </c>
      <c r="U2" s="197"/>
      <c r="V2" s="177" t="s">
        <v>205</v>
      </c>
      <c r="W2" s="157" t="s">
        <v>168</v>
      </c>
      <c r="X2" s="157" t="s">
        <v>144</v>
      </c>
      <c r="Y2" s="178"/>
      <c r="Z2" s="178"/>
      <c r="AA2" s="178"/>
      <c r="AB2" s="178"/>
      <c r="AC2" s="179"/>
      <c r="AD2" s="174" t="s">
        <v>213</v>
      </c>
      <c r="AE2" s="197"/>
      <c r="AF2" s="177" t="s">
        <v>206</v>
      </c>
      <c r="AG2" s="157" t="s">
        <v>169</v>
      </c>
      <c r="AH2" s="157" t="s">
        <v>150</v>
      </c>
      <c r="AI2" s="178"/>
      <c r="AJ2" s="178"/>
      <c r="AK2" s="178"/>
      <c r="AL2" s="178"/>
      <c r="AM2" s="179"/>
      <c r="AN2" s="174" t="s">
        <v>213</v>
      </c>
      <c r="AO2" s="197"/>
      <c r="AP2" s="177" t="s">
        <v>207</v>
      </c>
      <c r="AQ2" s="157" t="s">
        <v>169</v>
      </c>
      <c r="AR2" s="157" t="s">
        <v>171</v>
      </c>
      <c r="AS2" s="178"/>
      <c r="AT2" s="178"/>
      <c r="AU2" s="178"/>
      <c r="AV2" s="178"/>
      <c r="AW2" s="179"/>
      <c r="AX2" s="176" t="s">
        <v>213</v>
      </c>
      <c r="AY2" s="175"/>
      <c r="AZ2" s="177" t="s">
        <v>227</v>
      </c>
      <c r="BA2" s="157" t="s">
        <v>168</v>
      </c>
      <c r="BB2" s="157" t="s">
        <v>144</v>
      </c>
      <c r="BC2" s="178"/>
      <c r="BD2" s="178"/>
      <c r="BE2" s="178"/>
      <c r="BF2" s="178"/>
      <c r="BG2" s="179"/>
      <c r="BH2" s="174" t="s">
        <v>213</v>
      </c>
      <c r="BI2" s="197"/>
      <c r="BJ2" s="177" t="s">
        <v>229</v>
      </c>
      <c r="BK2" s="157" t="s">
        <v>168</v>
      </c>
      <c r="BL2" s="157" t="s">
        <v>144</v>
      </c>
      <c r="BM2" s="178"/>
      <c r="BN2" s="178"/>
      <c r="BO2" s="178"/>
      <c r="BP2" s="178"/>
      <c r="BQ2" s="179"/>
      <c r="BR2" s="174" t="s">
        <v>213</v>
      </c>
      <c r="BS2" s="197"/>
      <c r="BT2" s="177" t="s">
        <v>249</v>
      </c>
      <c r="BU2" s="157" t="s">
        <v>168</v>
      </c>
      <c r="BV2" s="157" t="s">
        <v>144</v>
      </c>
      <c r="BW2" s="178"/>
      <c r="BX2" s="178"/>
      <c r="BY2" s="178"/>
      <c r="BZ2" s="178"/>
      <c r="CA2" s="179"/>
      <c r="CB2" s="174" t="s">
        <v>213</v>
      </c>
      <c r="CC2" s="197"/>
      <c r="CD2" s="177" t="s">
        <v>236</v>
      </c>
      <c r="CE2" s="157" t="s">
        <v>169</v>
      </c>
      <c r="CF2" s="157" t="s">
        <v>237</v>
      </c>
      <c r="CG2" s="178"/>
      <c r="CH2" s="178"/>
      <c r="CI2" s="178"/>
      <c r="CJ2" s="178"/>
      <c r="CK2" s="179"/>
      <c r="CL2" s="174" t="s">
        <v>213</v>
      </c>
      <c r="CM2" s="197"/>
      <c r="CN2" s="177" t="s">
        <v>254</v>
      </c>
      <c r="CO2" s="157" t="s">
        <v>168</v>
      </c>
      <c r="CP2" s="157" t="s">
        <v>144</v>
      </c>
      <c r="CQ2" s="178"/>
      <c r="CR2" s="178"/>
      <c r="CS2" s="178"/>
      <c r="CT2" s="178"/>
      <c r="CU2" s="179"/>
      <c r="CV2" s="174" t="s">
        <v>213</v>
      </c>
      <c r="CW2" s="197"/>
      <c r="CX2" s="177" t="s">
        <v>279</v>
      </c>
      <c r="CY2" s="157" t="s">
        <v>168</v>
      </c>
      <c r="CZ2" s="157" t="s">
        <v>144</v>
      </c>
      <c r="DA2" s="178"/>
      <c r="DB2" s="178"/>
      <c r="DC2" s="178"/>
      <c r="DD2" s="178"/>
      <c r="DE2" s="179"/>
      <c r="DF2" s="174" t="s">
        <v>213</v>
      </c>
      <c r="DG2" s="197"/>
      <c r="DH2" s="177" t="s">
        <v>258</v>
      </c>
      <c r="DI2" s="157" t="s">
        <v>169</v>
      </c>
      <c r="DJ2" s="157" t="s">
        <v>259</v>
      </c>
      <c r="DK2" s="178"/>
      <c r="DL2" s="178"/>
      <c r="DM2" s="178"/>
      <c r="DN2" s="178"/>
      <c r="DO2" s="179"/>
      <c r="DP2" s="174" t="s">
        <v>213</v>
      </c>
      <c r="DQ2" s="197"/>
      <c r="DR2" s="177" t="s">
        <v>276</v>
      </c>
      <c r="DS2" s="157" t="s">
        <v>169</v>
      </c>
      <c r="DT2" s="157" t="s">
        <v>277</v>
      </c>
      <c r="DU2" s="178"/>
      <c r="DV2" s="178"/>
      <c r="DW2" s="178"/>
      <c r="DX2" s="178"/>
      <c r="DY2" s="179"/>
      <c r="DZ2" s="174" t="s">
        <v>213</v>
      </c>
      <c r="EA2" s="197"/>
      <c r="EB2" s="177" t="s">
        <v>281</v>
      </c>
      <c r="EC2" s="157" t="s">
        <v>168</v>
      </c>
      <c r="ED2" s="157" t="s">
        <v>144</v>
      </c>
      <c r="EE2" s="178"/>
      <c r="EF2" s="178"/>
      <c r="EG2" s="178"/>
      <c r="EH2" s="178"/>
      <c r="EI2" s="179"/>
      <c r="EJ2" s="174" t="s">
        <v>213</v>
      </c>
      <c r="EK2" s="197"/>
    </row>
    <row r="3" spans="1:252" s="149" customFormat="1" ht="18" customHeight="1" x14ac:dyDescent="0.3">
      <c r="A3" s="378"/>
      <c r="B3" s="196" t="str">
        <f>HLOOKUP(Introduction!$G$4,nametranslations,152,FALSE)</f>
        <v>Définition</v>
      </c>
      <c r="C3" s="159" t="str">
        <f>HLOOKUP(Introduction!$G$4,nametranslations,102,FALSE)</f>
        <v>Estimations (%)</v>
      </c>
      <c r="D3" s="160" t="str">
        <f>HLOOKUP(Introduction!$G$4,nametranslations,24,FALSE)</f>
        <v>Total</v>
      </c>
      <c r="E3" s="161" t="str">
        <f>HLOOKUP(Introduction!$G$4,nametranslations,26,FALSE)</f>
        <v>Urbain</v>
      </c>
      <c r="F3" s="161" t="str">
        <f>HLOOKUP(Introduction!$G$4,nametranslations,25,FALSE)</f>
        <v>Rural</v>
      </c>
      <c r="G3" s="161" t="str">
        <f>HLOOKUP(Introduction!$G$4,nametranslations,27,FALSE)</f>
        <v>Pré-primaire</v>
      </c>
      <c r="H3" s="161" t="str">
        <f>HLOOKUP(Introduction!$G$4,nametranslations,28,FALSE)</f>
        <v>Primaire</v>
      </c>
      <c r="I3" s="162" t="str">
        <f>HLOOKUP(Introduction!$G$4,nametranslations,29,FALSE)</f>
        <v>Secondaire</v>
      </c>
      <c r="J3" s="146"/>
      <c r="K3" s="163"/>
      <c r="L3" s="196" t="str">
        <f>HLOOKUP(Introduction!$G$4,nametranslations,152,FALSE)</f>
        <v>Définition</v>
      </c>
      <c r="M3" s="159" t="str">
        <f>HLOOKUP(Introduction!$G$4,nametranslations,102,FALSE)</f>
        <v>Estimations (%)</v>
      </c>
      <c r="N3" s="160" t="str">
        <f>HLOOKUP(Introduction!$G$4,nametranslations,24,FALSE)</f>
        <v>Total</v>
      </c>
      <c r="O3" s="161" t="str">
        <f>HLOOKUP(Introduction!$G$4,nametranslations,26,FALSE)</f>
        <v>Urbain</v>
      </c>
      <c r="P3" s="161" t="str">
        <f>HLOOKUP(Introduction!$G$4,nametranslations,25,FALSE)</f>
        <v>Rural</v>
      </c>
      <c r="Q3" s="161" t="str">
        <f>HLOOKUP(Introduction!$G$4,nametranslations,27,FALSE)</f>
        <v>Pré-primaire</v>
      </c>
      <c r="R3" s="161" t="str">
        <f>HLOOKUP(Introduction!$G$4,nametranslations,28,FALSE)</f>
        <v>Primaire</v>
      </c>
      <c r="S3" s="162" t="str">
        <f>HLOOKUP(Introduction!$G$4,nametranslations,29,FALSE)</f>
        <v>Secondaire</v>
      </c>
      <c r="T3" s="146"/>
      <c r="U3" s="163"/>
      <c r="V3" s="196" t="str">
        <f>HLOOKUP(Introduction!$G$4,nametranslations,152,FALSE)</f>
        <v>Définition</v>
      </c>
      <c r="W3" s="159" t="str">
        <f>HLOOKUP(Introduction!$G$4,nametranslations,102,FALSE)</f>
        <v>Estimations (%)</v>
      </c>
      <c r="X3" s="160" t="str">
        <f>HLOOKUP(Introduction!$G$4,nametranslations,24,FALSE)</f>
        <v>Total</v>
      </c>
      <c r="Y3" s="161" t="str">
        <f>HLOOKUP(Introduction!$G$4,nametranslations,26,FALSE)</f>
        <v>Urbain</v>
      </c>
      <c r="Z3" s="161" t="str">
        <f>HLOOKUP(Introduction!$G$4,nametranslations,25,FALSE)</f>
        <v>Rural</v>
      </c>
      <c r="AA3" s="161" t="str">
        <f>HLOOKUP(Introduction!$G$4,nametranslations,27,FALSE)</f>
        <v>Pré-primaire</v>
      </c>
      <c r="AB3" s="161" t="str">
        <f>HLOOKUP(Introduction!$G$4,nametranslations,28,FALSE)</f>
        <v>Primaire</v>
      </c>
      <c r="AC3" s="162" t="str">
        <f>HLOOKUP(Introduction!$G$4,nametranslations,29,FALSE)</f>
        <v>Secondaire</v>
      </c>
      <c r="AD3" s="146"/>
      <c r="AE3" s="163"/>
      <c r="AF3" s="196" t="str">
        <f>HLOOKUP(Introduction!$G$4,nametranslations,152,FALSE)</f>
        <v>Définition</v>
      </c>
      <c r="AG3" s="159" t="str">
        <f>HLOOKUP(Introduction!$G$4,nametranslations,102,FALSE)</f>
        <v>Estimations (%)</v>
      </c>
      <c r="AH3" s="160" t="str">
        <f>HLOOKUP(Introduction!$G$4,nametranslations,24,FALSE)</f>
        <v>Total</v>
      </c>
      <c r="AI3" s="161" t="str">
        <f>HLOOKUP(Introduction!$G$4,nametranslations,26,FALSE)</f>
        <v>Urbain</v>
      </c>
      <c r="AJ3" s="161" t="str">
        <f>HLOOKUP(Introduction!$G$4,nametranslations,25,FALSE)</f>
        <v>Rural</v>
      </c>
      <c r="AK3" s="161" t="str">
        <f>HLOOKUP(Introduction!$G$4,nametranslations,27,FALSE)</f>
        <v>Pré-primaire</v>
      </c>
      <c r="AL3" s="161" t="str">
        <f>HLOOKUP(Introduction!$G$4,nametranslations,28,FALSE)</f>
        <v>Primaire</v>
      </c>
      <c r="AM3" s="162" t="str">
        <f>HLOOKUP(Introduction!$G$4,nametranslations,29,FALSE)</f>
        <v>Secondaire</v>
      </c>
      <c r="AN3" s="146"/>
      <c r="AO3" s="163"/>
      <c r="AP3" s="196" t="str">
        <f>HLOOKUP(Introduction!$G$4,nametranslations,152,FALSE)</f>
        <v>Définition</v>
      </c>
      <c r="AQ3" s="159" t="str">
        <f>HLOOKUP(Introduction!$G$4,nametranslations,102,FALSE)</f>
        <v>Estimations (%)</v>
      </c>
      <c r="AR3" s="160" t="str">
        <f>HLOOKUP(Introduction!$G$4,nametranslations,24,FALSE)</f>
        <v>Total</v>
      </c>
      <c r="AS3" s="161" t="str">
        <f>HLOOKUP(Introduction!$G$4,nametranslations,26,FALSE)</f>
        <v>Urbain</v>
      </c>
      <c r="AT3" s="161" t="str">
        <f>HLOOKUP(Introduction!$G$4,nametranslations,25,FALSE)</f>
        <v>Rural</v>
      </c>
      <c r="AU3" s="161" t="str">
        <f>HLOOKUP(Introduction!$G$4,nametranslations,27,FALSE)</f>
        <v>Pré-primaire</v>
      </c>
      <c r="AV3" s="161" t="str">
        <f>HLOOKUP(Introduction!$G$4,nametranslations,28,FALSE)</f>
        <v>Primaire</v>
      </c>
      <c r="AW3" s="162" t="str">
        <f>HLOOKUP(Introduction!$G$4,nametranslations,29,FALSE)</f>
        <v>Secondaire</v>
      </c>
      <c r="AX3" s="147"/>
      <c r="AY3" s="163"/>
      <c r="AZ3" s="196" t="str">
        <f>HLOOKUP(Introduction!$G$4,nametranslations,152,FALSE)</f>
        <v>Définition</v>
      </c>
      <c r="BA3" s="159" t="str">
        <f>HLOOKUP(Introduction!$G$4,nametranslations,102,FALSE)</f>
        <v>Estimations (%)</v>
      </c>
      <c r="BB3" s="160" t="str">
        <f>HLOOKUP(Introduction!$G$4,nametranslations,24,FALSE)</f>
        <v>Total</v>
      </c>
      <c r="BC3" s="161" t="str">
        <f>HLOOKUP(Introduction!$G$4,nametranslations,26,FALSE)</f>
        <v>Urbain</v>
      </c>
      <c r="BD3" s="161" t="str">
        <f>HLOOKUP(Introduction!$G$4,nametranslations,25,FALSE)</f>
        <v>Rural</v>
      </c>
      <c r="BE3" s="161" t="str">
        <f>HLOOKUP(Introduction!$G$4,nametranslations,27,FALSE)</f>
        <v>Pré-primaire</v>
      </c>
      <c r="BF3" s="161" t="str">
        <f>HLOOKUP(Introduction!$G$4,nametranslations,28,FALSE)</f>
        <v>Primaire</v>
      </c>
      <c r="BG3" s="162" t="str">
        <f>HLOOKUP(Introduction!$G$4,nametranslations,29,FALSE)</f>
        <v>Secondaire</v>
      </c>
      <c r="BH3" s="146"/>
      <c r="BI3" s="163"/>
      <c r="BJ3" s="196" t="str">
        <f>HLOOKUP(Introduction!$G$4,nametranslations,152,FALSE)</f>
        <v>Définition</v>
      </c>
      <c r="BK3" s="159" t="str">
        <f>HLOOKUP(Introduction!$G$4,nametranslations,102,FALSE)</f>
        <v>Estimations (%)</v>
      </c>
      <c r="BL3" s="160" t="str">
        <f>HLOOKUP(Introduction!$G$4,nametranslations,24,FALSE)</f>
        <v>Total</v>
      </c>
      <c r="BM3" s="161" t="str">
        <f>HLOOKUP(Introduction!$G$4,nametranslations,26,FALSE)</f>
        <v>Urbain</v>
      </c>
      <c r="BN3" s="161" t="str">
        <f>HLOOKUP(Introduction!$G$4,nametranslations,25,FALSE)</f>
        <v>Rural</v>
      </c>
      <c r="BO3" s="161" t="str">
        <f>HLOOKUP(Introduction!$G$4,nametranslations,27,FALSE)</f>
        <v>Pré-primaire</v>
      </c>
      <c r="BP3" s="161" t="str">
        <f>HLOOKUP(Introduction!$G$4,nametranslations,28,FALSE)</f>
        <v>Primaire</v>
      </c>
      <c r="BQ3" s="162" t="str">
        <f>HLOOKUP(Introduction!$G$4,nametranslations,29,FALSE)</f>
        <v>Secondaire</v>
      </c>
      <c r="BR3" s="146"/>
      <c r="BS3" s="163"/>
      <c r="BT3" s="196" t="str">
        <f>HLOOKUP(Introduction!$G$4,nametranslations,152,FALSE)</f>
        <v>Définition</v>
      </c>
      <c r="BU3" s="159" t="str">
        <f>HLOOKUP(Introduction!$G$4,nametranslations,102,FALSE)</f>
        <v>Estimations (%)</v>
      </c>
      <c r="BV3" s="160" t="str">
        <f>HLOOKUP(Introduction!$G$4,nametranslations,24,FALSE)</f>
        <v>Total</v>
      </c>
      <c r="BW3" s="161" t="str">
        <f>HLOOKUP(Introduction!$G$4,nametranslations,26,FALSE)</f>
        <v>Urbain</v>
      </c>
      <c r="BX3" s="161" t="str">
        <f>HLOOKUP(Introduction!$G$4,nametranslations,25,FALSE)</f>
        <v>Rural</v>
      </c>
      <c r="BY3" s="161" t="str">
        <f>HLOOKUP(Introduction!$G$4,nametranslations,27,FALSE)</f>
        <v>Pré-primaire</v>
      </c>
      <c r="BZ3" s="161" t="str">
        <f>HLOOKUP(Introduction!$G$4,nametranslations,28,FALSE)</f>
        <v>Primaire</v>
      </c>
      <c r="CA3" s="162" t="str">
        <f>HLOOKUP(Introduction!$G$4,nametranslations,29,FALSE)</f>
        <v>Secondaire</v>
      </c>
      <c r="CB3" s="146"/>
      <c r="CC3" s="163"/>
      <c r="CD3" s="196" t="str">
        <f>HLOOKUP(Introduction!$G$4,nametranslations,152,FALSE)</f>
        <v>Définition</v>
      </c>
      <c r="CE3" s="159" t="str">
        <f>HLOOKUP(Introduction!$G$4,nametranslations,102,FALSE)</f>
        <v>Estimations (%)</v>
      </c>
      <c r="CF3" s="160" t="str">
        <f>HLOOKUP(Introduction!$G$4,nametranslations,24,FALSE)</f>
        <v>Total</v>
      </c>
      <c r="CG3" s="161" t="str">
        <f>HLOOKUP(Introduction!$G$4,nametranslations,26,FALSE)</f>
        <v>Urbain</v>
      </c>
      <c r="CH3" s="161" t="str">
        <f>HLOOKUP(Introduction!$G$4,nametranslations,25,FALSE)</f>
        <v>Rural</v>
      </c>
      <c r="CI3" s="161" t="str">
        <f>HLOOKUP(Introduction!$G$4,nametranslations,27,FALSE)</f>
        <v>Pré-primaire</v>
      </c>
      <c r="CJ3" s="161" t="str">
        <f>HLOOKUP(Introduction!$G$4,nametranslations,28,FALSE)</f>
        <v>Primaire</v>
      </c>
      <c r="CK3" s="162" t="str">
        <f>HLOOKUP(Introduction!$G$4,nametranslations,29,FALSE)</f>
        <v>Secondaire</v>
      </c>
      <c r="CL3" s="146"/>
      <c r="CM3" s="163"/>
      <c r="CN3" s="196" t="str">
        <f>HLOOKUP(Introduction!$G$4,nametranslations,152,FALSE)</f>
        <v>Définition</v>
      </c>
      <c r="CO3" s="159" t="str">
        <f>HLOOKUP(Introduction!$G$4,nametranslations,102,FALSE)</f>
        <v>Estimations (%)</v>
      </c>
      <c r="CP3" s="160" t="str">
        <f>HLOOKUP(Introduction!$G$4,nametranslations,24,FALSE)</f>
        <v>Total</v>
      </c>
      <c r="CQ3" s="161" t="str">
        <f>HLOOKUP(Introduction!$G$4,nametranslations,26,FALSE)</f>
        <v>Urbain</v>
      </c>
      <c r="CR3" s="161" t="str">
        <f>HLOOKUP(Introduction!$G$4,nametranslations,25,FALSE)</f>
        <v>Rural</v>
      </c>
      <c r="CS3" s="161" t="str">
        <f>HLOOKUP(Introduction!$G$4,nametranslations,27,FALSE)</f>
        <v>Pré-primaire</v>
      </c>
      <c r="CT3" s="161" t="str">
        <f>HLOOKUP(Introduction!$G$4,nametranslations,28,FALSE)</f>
        <v>Primaire</v>
      </c>
      <c r="CU3" s="162" t="str">
        <f>HLOOKUP(Introduction!$G$4,nametranslations,29,FALSE)</f>
        <v>Secondaire</v>
      </c>
      <c r="CV3" s="146"/>
      <c r="CW3" s="163"/>
      <c r="CX3" s="196" t="str">
        <f>HLOOKUP(Introduction!$G$4,nametranslations,152,FALSE)</f>
        <v>Définition</v>
      </c>
      <c r="CY3" s="159" t="str">
        <f>HLOOKUP(Introduction!$G$4,nametranslations,102,FALSE)</f>
        <v>Estimations (%)</v>
      </c>
      <c r="CZ3" s="160" t="str">
        <f>HLOOKUP(Introduction!$G$4,nametranslations,24,FALSE)</f>
        <v>Total</v>
      </c>
      <c r="DA3" s="161" t="str">
        <f>HLOOKUP(Introduction!$G$4,nametranslations,26,FALSE)</f>
        <v>Urbain</v>
      </c>
      <c r="DB3" s="161" t="str">
        <f>HLOOKUP(Introduction!$G$4,nametranslations,25,FALSE)</f>
        <v>Rural</v>
      </c>
      <c r="DC3" s="161" t="str">
        <f>HLOOKUP(Introduction!$G$4,nametranslations,27,FALSE)</f>
        <v>Pré-primaire</v>
      </c>
      <c r="DD3" s="161" t="str">
        <f>HLOOKUP(Introduction!$G$4,nametranslations,28,FALSE)</f>
        <v>Primaire</v>
      </c>
      <c r="DE3" s="162" t="str">
        <f>HLOOKUP(Introduction!$G$4,nametranslations,29,FALSE)</f>
        <v>Secondaire</v>
      </c>
      <c r="DF3" s="146"/>
      <c r="DG3" s="163"/>
      <c r="DH3" s="196" t="str">
        <f>HLOOKUP(Introduction!$G$4,nametranslations,152,FALSE)</f>
        <v>Définition</v>
      </c>
      <c r="DI3" s="159" t="str">
        <f>HLOOKUP(Introduction!$G$4,nametranslations,102,FALSE)</f>
        <v>Estimations (%)</v>
      </c>
      <c r="DJ3" s="160" t="str">
        <f>HLOOKUP(Introduction!$G$4,nametranslations,24,FALSE)</f>
        <v>Total</v>
      </c>
      <c r="DK3" s="161" t="str">
        <f>HLOOKUP(Introduction!$G$4,nametranslations,26,FALSE)</f>
        <v>Urbain</v>
      </c>
      <c r="DL3" s="161" t="str">
        <f>HLOOKUP(Introduction!$G$4,nametranslations,25,FALSE)</f>
        <v>Rural</v>
      </c>
      <c r="DM3" s="161" t="str">
        <f>HLOOKUP(Introduction!$G$4,nametranslations,27,FALSE)</f>
        <v>Pré-primaire</v>
      </c>
      <c r="DN3" s="161" t="str">
        <f>HLOOKUP(Introduction!$G$4,nametranslations,28,FALSE)</f>
        <v>Primaire</v>
      </c>
      <c r="DO3" s="162" t="str">
        <f>HLOOKUP(Introduction!$G$4,nametranslations,29,FALSE)</f>
        <v>Secondaire</v>
      </c>
      <c r="DP3" s="146"/>
      <c r="DQ3" s="163"/>
      <c r="DR3" s="196" t="str">
        <f>HLOOKUP(Introduction!$G$4,nametranslations,152,FALSE)</f>
        <v>Définition</v>
      </c>
      <c r="DS3" s="159" t="str">
        <f>HLOOKUP(Introduction!$G$4,nametranslations,102,FALSE)</f>
        <v>Estimations (%)</v>
      </c>
      <c r="DT3" s="160" t="str">
        <f>HLOOKUP(Introduction!$G$4,nametranslations,24,FALSE)</f>
        <v>Total</v>
      </c>
      <c r="DU3" s="161" t="str">
        <f>HLOOKUP(Introduction!$G$4,nametranslations,26,FALSE)</f>
        <v>Urbain</v>
      </c>
      <c r="DV3" s="161" t="str">
        <f>HLOOKUP(Introduction!$G$4,nametranslations,25,FALSE)</f>
        <v>Rural</v>
      </c>
      <c r="DW3" s="161" t="str">
        <f>HLOOKUP(Introduction!$G$4,nametranslations,27,FALSE)</f>
        <v>Pré-primaire</v>
      </c>
      <c r="DX3" s="161" t="str">
        <f>HLOOKUP(Introduction!$G$4,nametranslations,28,FALSE)</f>
        <v>Primaire</v>
      </c>
      <c r="DY3" s="162" t="str">
        <f>HLOOKUP(Introduction!$G$4,nametranslations,29,FALSE)</f>
        <v>Secondaire</v>
      </c>
      <c r="DZ3" s="146"/>
      <c r="EA3" s="163"/>
      <c r="EB3" s="196" t="str">
        <f>HLOOKUP(Introduction!$G$4,nametranslations,152,FALSE)</f>
        <v>Définition</v>
      </c>
      <c r="EC3" s="159" t="str">
        <f>HLOOKUP(Introduction!$G$4,nametranslations,102,FALSE)</f>
        <v>Estimations (%)</v>
      </c>
      <c r="ED3" s="160" t="str">
        <f>HLOOKUP(Introduction!$G$4,nametranslations,24,FALSE)</f>
        <v>Total</v>
      </c>
      <c r="EE3" s="161" t="str">
        <f>HLOOKUP(Introduction!$G$4,nametranslations,26,FALSE)</f>
        <v>Urbain</v>
      </c>
      <c r="EF3" s="161" t="str">
        <f>HLOOKUP(Introduction!$G$4,nametranslations,25,FALSE)</f>
        <v>Rural</v>
      </c>
      <c r="EG3" s="161" t="str">
        <f>HLOOKUP(Introduction!$G$4,nametranslations,27,FALSE)</f>
        <v>Pré-primaire</v>
      </c>
      <c r="EH3" s="161" t="str">
        <f>HLOOKUP(Introduction!$G$4,nametranslations,28,FALSE)</f>
        <v>Primaire</v>
      </c>
      <c r="EI3" s="162" t="str">
        <f>HLOOKUP(Introduction!$G$4,nametranslations,29,FALSE)</f>
        <v>Secondaire</v>
      </c>
      <c r="EJ3" s="146"/>
      <c r="EK3" s="163"/>
      <c r="EL3" s="148"/>
      <c r="EV3" s="148"/>
      <c r="FF3" s="148"/>
      <c r="FP3" s="148"/>
      <c r="FZ3" s="148"/>
      <c r="GJ3" s="148"/>
      <c r="GT3" s="148"/>
      <c r="HD3" s="148"/>
      <c r="HN3" s="148"/>
      <c r="HX3" s="148"/>
      <c r="IH3" s="148"/>
      <c r="IR3" s="148"/>
    </row>
    <row r="4" spans="1:252" s="2" customFormat="1" x14ac:dyDescent="0.3">
      <c r="A4" s="669" t="str">
        <f>IF(ISBLANK('Data Summary'!A6),"",'Data Summary'!A6)</f>
        <v>TCD_2010_UIS</v>
      </c>
      <c r="B4" s="70"/>
      <c r="C4" s="12" t="str">
        <f>HLOOKUP(Introduction!$G$4,nametranslations,118,FALSE)</f>
        <v>Aucune installation</v>
      </c>
      <c r="D4" s="7">
        <f t="shared" ref="D4:I4" si="0">IF(COUNTA(D14)=0,"",D14)</f>
        <v>78.107979899966466</v>
      </c>
      <c r="E4" s="7" t="str">
        <f t="shared" si="0"/>
        <v/>
      </c>
      <c r="F4" s="7" t="str">
        <f t="shared" si="0"/>
        <v/>
      </c>
      <c r="G4" s="7" t="str">
        <f t="shared" si="0"/>
        <v/>
      </c>
      <c r="H4" s="7">
        <f t="shared" si="0"/>
        <v>71.900000000000006</v>
      </c>
      <c r="I4" s="26">
        <f t="shared" si="0"/>
        <v>85</v>
      </c>
      <c r="J4" s="21"/>
      <c r="K4" s="14"/>
      <c r="L4" s="70"/>
      <c r="M4" s="12" t="str">
        <f>HLOOKUP(Introduction!$G$4,nametranslations,118,FALSE)</f>
        <v>Aucune installation</v>
      </c>
      <c r="N4" s="7" t="str">
        <f t="shared" ref="N4:S4" si="1">IF(COUNTA(N14)=0,"",N14)</f>
        <v/>
      </c>
      <c r="O4" s="7" t="str">
        <f t="shared" si="1"/>
        <v/>
      </c>
      <c r="P4" s="7" t="str">
        <f t="shared" si="1"/>
        <v/>
      </c>
      <c r="Q4" s="7" t="str">
        <f t="shared" si="1"/>
        <v/>
      </c>
      <c r="R4" s="7">
        <f t="shared" si="1"/>
        <v>74.2</v>
      </c>
      <c r="S4" s="26" t="str">
        <f t="shared" si="1"/>
        <v/>
      </c>
      <c r="T4" s="21"/>
      <c r="U4" s="14"/>
      <c r="V4" s="70"/>
      <c r="W4" s="12" t="str">
        <f>HLOOKUP(Introduction!$G$4,nametranslations,118,FALSE)</f>
        <v>Aucune installation</v>
      </c>
      <c r="X4" s="7" t="str">
        <f t="shared" ref="X4:AC4" si="2">IF(COUNTA(X14)=0,"",X14)</f>
        <v/>
      </c>
      <c r="Y4" s="7" t="str">
        <f t="shared" si="2"/>
        <v/>
      </c>
      <c r="Z4" s="7" t="str">
        <f t="shared" si="2"/>
        <v/>
      </c>
      <c r="AA4" s="7" t="str">
        <f t="shared" si="2"/>
        <v/>
      </c>
      <c r="AB4" s="7">
        <f t="shared" si="2"/>
        <v>87.8</v>
      </c>
      <c r="AC4" s="26" t="str">
        <f t="shared" si="2"/>
        <v/>
      </c>
      <c r="AD4" s="21"/>
      <c r="AE4" s="14"/>
      <c r="AF4" s="70"/>
      <c r="AG4" s="12" t="str">
        <f>HLOOKUP(Introduction!$G$4,nametranslations,118,FALSE)</f>
        <v>Aucune installation</v>
      </c>
      <c r="AH4" s="7" t="str">
        <f t="shared" ref="AH4:AM4" si="3">IF(COUNTA(AH14)=0,"",AH14)</f>
        <v/>
      </c>
      <c r="AI4" s="7" t="str">
        <f t="shared" si="3"/>
        <v/>
      </c>
      <c r="AJ4" s="7" t="str">
        <f t="shared" si="3"/>
        <v/>
      </c>
      <c r="AK4" s="7" t="str">
        <f t="shared" si="3"/>
        <v/>
      </c>
      <c r="AL4" s="7" t="str">
        <f t="shared" si="3"/>
        <v/>
      </c>
      <c r="AM4" s="26" t="str">
        <f t="shared" si="3"/>
        <v/>
      </c>
      <c r="AN4" s="21"/>
      <c r="AO4" s="14"/>
      <c r="AP4" s="70"/>
      <c r="AQ4" s="92" t="str">
        <f>HLOOKUP(Introduction!$G$4,nametranslations,118,FALSE)</f>
        <v>Aucune installation</v>
      </c>
      <c r="AR4" s="7" t="str">
        <f t="shared" ref="AR4:AW4" si="4">IF(COUNTA(AR14)=0,"",AR14)</f>
        <v/>
      </c>
      <c r="AS4" s="7" t="str">
        <f t="shared" si="4"/>
        <v/>
      </c>
      <c r="AT4" s="7" t="str">
        <f t="shared" si="4"/>
        <v/>
      </c>
      <c r="AU4" s="7" t="str">
        <f t="shared" si="4"/>
        <v/>
      </c>
      <c r="AV4" s="7" t="str">
        <f t="shared" si="4"/>
        <v/>
      </c>
      <c r="AW4" s="26" t="str">
        <f t="shared" si="4"/>
        <v/>
      </c>
      <c r="AX4" s="81"/>
      <c r="AY4" s="14"/>
      <c r="AZ4" s="70"/>
      <c r="BA4" s="12" t="str">
        <f>HLOOKUP(Introduction!$G$4,nametranslations,118,FALSE)</f>
        <v>Aucune installation</v>
      </c>
      <c r="BB4" s="7" t="str">
        <f t="shared" ref="BB4:BG4" si="5">IF(COUNTA(BB14)=0,"",BB14)</f>
        <v/>
      </c>
      <c r="BC4" s="7" t="str">
        <f t="shared" si="5"/>
        <v/>
      </c>
      <c r="BD4" s="7" t="str">
        <f t="shared" si="5"/>
        <v/>
      </c>
      <c r="BE4" s="7" t="str">
        <f t="shared" si="5"/>
        <v/>
      </c>
      <c r="BF4" s="7" t="str">
        <f t="shared" si="5"/>
        <v/>
      </c>
      <c r="BG4" s="26" t="str">
        <f t="shared" si="5"/>
        <v/>
      </c>
      <c r="BH4" s="21"/>
      <c r="BI4" s="14"/>
      <c r="BJ4" s="70"/>
      <c r="BK4" s="12" t="str">
        <f>HLOOKUP(Introduction!$G$4,nametranslations,118,FALSE)</f>
        <v>Aucune installation</v>
      </c>
      <c r="BL4" s="7" t="str">
        <f t="shared" ref="BL4:BQ4" si="6">IF(COUNTA(BL14)=0,"",BL14)</f>
        <v/>
      </c>
      <c r="BM4" s="7" t="str">
        <f t="shared" si="6"/>
        <v/>
      </c>
      <c r="BN4" s="7" t="str">
        <f t="shared" si="6"/>
        <v/>
      </c>
      <c r="BO4" s="7" t="str">
        <f t="shared" si="6"/>
        <v/>
      </c>
      <c r="BP4" s="7" t="str">
        <f t="shared" si="6"/>
        <v/>
      </c>
      <c r="BQ4" s="26" t="str">
        <f t="shared" si="6"/>
        <v/>
      </c>
      <c r="BR4" s="21"/>
      <c r="BS4" s="14"/>
      <c r="BT4" s="70"/>
      <c r="BU4" s="12" t="str">
        <f>HLOOKUP(Introduction!$G$4,nametranslations,118,FALSE)</f>
        <v>Aucune installation</v>
      </c>
      <c r="BV4" s="7" t="str">
        <f t="shared" ref="BV4:CA4" si="7">IF(COUNTA(BV14)=0,"",BV14)</f>
        <v/>
      </c>
      <c r="BW4" s="7" t="str">
        <f t="shared" si="7"/>
        <v/>
      </c>
      <c r="BX4" s="7" t="str">
        <f t="shared" si="7"/>
        <v/>
      </c>
      <c r="BY4" s="7" t="str">
        <f t="shared" si="7"/>
        <v/>
      </c>
      <c r="BZ4" s="7" t="str">
        <f t="shared" si="7"/>
        <v/>
      </c>
      <c r="CA4" s="26" t="str">
        <f t="shared" si="7"/>
        <v/>
      </c>
      <c r="CB4" s="21"/>
      <c r="CC4" s="14"/>
      <c r="CD4" s="70"/>
      <c r="CE4" s="12" t="str">
        <f>HLOOKUP(Introduction!$G$4,nametranslations,118,FALSE)</f>
        <v>Aucune installation</v>
      </c>
      <c r="CF4" s="7" t="str">
        <f t="shared" ref="CF4:CK4" si="8">IF(COUNTA(CF14)=0,"",CF14)</f>
        <v/>
      </c>
      <c r="CG4" s="7" t="str">
        <f t="shared" si="8"/>
        <v/>
      </c>
      <c r="CH4" s="7" t="str">
        <f t="shared" si="8"/>
        <v/>
      </c>
      <c r="CI4" s="7" t="str">
        <f t="shared" si="8"/>
        <v/>
      </c>
      <c r="CJ4" s="7" t="str">
        <f t="shared" si="8"/>
        <v/>
      </c>
      <c r="CK4" s="26" t="str">
        <f t="shared" si="8"/>
        <v/>
      </c>
      <c r="CL4" s="21"/>
      <c r="CM4" s="14"/>
      <c r="CN4" s="70"/>
      <c r="CO4" s="12" t="str">
        <f>HLOOKUP(Introduction!$G$4,nametranslations,118,FALSE)</f>
        <v>Aucune installation</v>
      </c>
      <c r="CP4" s="7" t="str">
        <f t="shared" ref="CP4:CU4" si="9">IF(COUNTA(CP14)=0,"",CP14)</f>
        <v/>
      </c>
      <c r="CQ4" s="7" t="str">
        <f t="shared" si="9"/>
        <v/>
      </c>
      <c r="CR4" s="7" t="str">
        <f t="shared" si="9"/>
        <v/>
      </c>
      <c r="CS4" s="7" t="str">
        <f t="shared" si="9"/>
        <v/>
      </c>
      <c r="CT4" s="7" t="str">
        <f t="shared" si="9"/>
        <v/>
      </c>
      <c r="CU4" s="26" t="str">
        <f t="shared" si="9"/>
        <v/>
      </c>
      <c r="CV4" s="21"/>
      <c r="CW4" s="14"/>
      <c r="CX4" s="70"/>
      <c r="CY4" s="12" t="str">
        <f>HLOOKUP(Introduction!$G$4,nametranslations,118,FALSE)</f>
        <v>Aucune installation</v>
      </c>
      <c r="CZ4" s="7" t="str">
        <f t="shared" ref="CZ4:DE4" si="10">IF(COUNTA(CZ14)=0,"",CZ14)</f>
        <v/>
      </c>
      <c r="DA4" s="7" t="str">
        <f t="shared" si="10"/>
        <v/>
      </c>
      <c r="DB4" s="7" t="str">
        <f t="shared" si="10"/>
        <v/>
      </c>
      <c r="DC4" s="7" t="str">
        <f t="shared" si="10"/>
        <v/>
      </c>
      <c r="DD4" s="7" t="str">
        <f t="shared" si="10"/>
        <v/>
      </c>
      <c r="DE4" s="26" t="str">
        <f t="shared" si="10"/>
        <v/>
      </c>
      <c r="DF4" s="21"/>
      <c r="DG4" s="14"/>
      <c r="DH4" s="70"/>
      <c r="DI4" s="12" t="str">
        <f>HLOOKUP(Introduction!$G$4,nametranslations,118,FALSE)</f>
        <v>Aucune installation</v>
      </c>
      <c r="DJ4" s="7" t="str">
        <f t="shared" ref="DJ4:DO4" si="11">IF(COUNTA(DJ14)=0,"",DJ14)</f>
        <v/>
      </c>
      <c r="DK4" s="7" t="str">
        <f t="shared" si="11"/>
        <v/>
      </c>
      <c r="DL4" s="7" t="str">
        <f t="shared" si="11"/>
        <v/>
      </c>
      <c r="DM4" s="7" t="str">
        <f t="shared" si="11"/>
        <v/>
      </c>
      <c r="DN4" s="7" t="str">
        <f t="shared" si="11"/>
        <v/>
      </c>
      <c r="DO4" s="26" t="str">
        <f t="shared" si="11"/>
        <v/>
      </c>
      <c r="DP4" s="21"/>
      <c r="DQ4" s="14"/>
      <c r="DR4" s="70"/>
      <c r="DS4" s="12" t="str">
        <f>HLOOKUP(Introduction!$G$4,nametranslations,118,FALSE)</f>
        <v>Aucune installation</v>
      </c>
      <c r="DT4" s="7" t="str">
        <f t="shared" ref="DT4:DY4" si="12">IF(COUNTA(DT14)=0,"",DT14)</f>
        <v/>
      </c>
      <c r="DU4" s="7" t="str">
        <f t="shared" si="12"/>
        <v/>
      </c>
      <c r="DV4" s="7" t="str">
        <f t="shared" si="12"/>
        <v/>
      </c>
      <c r="DW4" s="7">
        <f t="shared" si="12"/>
        <v>34.045226130653269</v>
      </c>
      <c r="DX4" s="7" t="str">
        <f t="shared" si="12"/>
        <v/>
      </c>
      <c r="DY4" s="26">
        <f t="shared" si="12"/>
        <v>60.387984981226531</v>
      </c>
      <c r="DZ4" s="21"/>
      <c r="EA4" s="14"/>
      <c r="EB4" s="70"/>
      <c r="EC4" s="12" t="str">
        <f>HLOOKUP(Introduction!$G$4,nametranslations,118,FALSE)</f>
        <v>Aucune installation</v>
      </c>
      <c r="ED4" s="7" t="str">
        <f t="shared" ref="ED4:EI4" si="13">IF(COUNTA(ED14)=0,"",ED14)</f>
        <v/>
      </c>
      <c r="EE4" s="7" t="str">
        <f t="shared" si="13"/>
        <v/>
      </c>
      <c r="EF4" s="7" t="str">
        <f t="shared" si="13"/>
        <v/>
      </c>
      <c r="EG4" s="7" t="str">
        <f t="shared" si="13"/>
        <v/>
      </c>
      <c r="EH4" s="7" t="str">
        <f t="shared" si="13"/>
        <v/>
      </c>
      <c r="EI4" s="26" t="str">
        <f t="shared" si="13"/>
        <v/>
      </c>
      <c r="EJ4" s="21"/>
      <c r="EK4" s="14"/>
      <c r="EL4" s="77"/>
      <c r="EV4" s="77"/>
      <c r="FF4" s="77"/>
      <c r="FP4" s="77"/>
      <c r="FZ4" s="77"/>
      <c r="GJ4" s="77"/>
      <c r="GT4" s="77"/>
      <c r="HD4" s="77"/>
      <c r="HN4" s="77"/>
      <c r="HX4" s="77"/>
      <c r="IH4" s="77"/>
      <c r="IR4" s="77"/>
    </row>
    <row r="5" spans="1:252" s="2" customFormat="1" x14ac:dyDescent="0.3">
      <c r="A5" s="669" t="str">
        <f ca="1">IF(ISBLANK('Data Summary'!A7),"",'Data Summary'!A7)</f>
        <v>TCD_2011_UIS</v>
      </c>
      <c r="B5" s="70"/>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70"/>
      <c r="W5" s="12" t="str">
        <f>HLOOKUP(Introduction!$G$4,nametranslations,104,FALSE)</f>
        <v>Non amélioré</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0"/>
      <c r="AG5" s="12" t="str">
        <f>HLOOKUP(Introduction!$G$4,nametranslations,104,FALSE)</f>
        <v>Non amélioré</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0"/>
      <c r="AQ5" s="92" t="str">
        <f>HLOOKUP(Introduction!$G$4,nametranslations,104,FALSE)</f>
        <v>Non amélioré</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81"/>
      <c r="AY5" s="14"/>
      <c r="AZ5" s="70"/>
      <c r="BA5" s="12" t="str">
        <f>HLOOKUP(Introduction!$G$4,nametranslations,104,FALSE)</f>
        <v>Non amélioré</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c r="BG5" s="26"/>
      <c r="BH5" s="21"/>
      <c r="BI5" s="14"/>
      <c r="BJ5" s="70"/>
      <c r="BK5" s="12" t="str">
        <f>HLOOKUP(Introduction!$G$4,nametranslations,104,FALSE)</f>
        <v>Non amélioré</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c r="BQ5" s="26"/>
      <c r="BR5" s="21"/>
      <c r="BS5" s="14"/>
      <c r="BT5" s="70"/>
      <c r="BU5" s="12" t="str">
        <f>HLOOKUP(Introduction!$G$4,nametranslations,104,FALSE)</f>
        <v>Non amélioré</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c r="CA5" s="26"/>
      <c r="CB5" s="21"/>
      <c r="CC5" s="14"/>
      <c r="CD5" s="70"/>
      <c r="CE5" s="12" t="str">
        <f>HLOOKUP(Introduction!$G$4,nametranslations,104,FALSE)</f>
        <v>Non amélioré</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c r="CK5" s="26"/>
      <c r="CL5" s="21"/>
      <c r="CM5" s="14"/>
      <c r="CN5" s="70"/>
      <c r="CO5" s="12" t="str">
        <f>HLOOKUP(Introduction!$G$4,nametranslations,104,FALSE)</f>
        <v>Non amélioré</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c r="CU5" s="26"/>
      <c r="CV5" s="21"/>
      <c r="CW5" s="14"/>
      <c r="CX5" s="70"/>
      <c r="CY5" s="12" t="str">
        <f>HLOOKUP(Introduction!$G$4,nametranslations,104,FALSE)</f>
        <v>Non amélioré</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c r="DE5" s="26"/>
      <c r="DF5" s="21"/>
      <c r="DG5" s="14"/>
      <c r="DH5" s="70"/>
      <c r="DI5" s="12" t="str">
        <f>HLOOKUP(Introduction!$G$4,nametranslations,104,FALSE)</f>
        <v>Non amélioré</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c r="DO5" s="26"/>
      <c r="DP5" s="21"/>
      <c r="DQ5" s="14"/>
      <c r="DR5" s="70"/>
      <c r="DS5" s="12" t="str">
        <f>HLOOKUP(Introduction!$G$4,nametranslations,104,FALSE)</f>
        <v>Non amélioré</v>
      </c>
      <c r="DT5" s="7" t="str">
        <f>IF((COUNTA(DT15:DT26)=0)+(COUNTA(DT14)=0),"",100-DT14-SUMPRODUCT(DS15:DS26,DT15:DT26))</f>
        <v/>
      </c>
      <c r="DU5" s="7" t="str">
        <f>IF((COUNTA(DU15:DU26)=0)+(COUNTA(DU14)=0),"",100-DU14-SUMPRODUCT(DS15:DS26,DU15:DU26))</f>
        <v/>
      </c>
      <c r="DV5" s="7" t="str">
        <f>IF((COUNTA(DV15:DV26)=0)+(COUNTA(DV14)=0),"",100-DV14-SUMPRODUCT(DS15:DS26,DV15:DV26))</f>
        <v/>
      </c>
      <c r="DW5" s="7" t="str">
        <f>IF((COUNTA(DW15:DW26)=0)+(COUNTA(DW14)=0),"",100-DW14-SUMPRODUCT(DS15:DS26,DW15:DW26))</f>
        <v/>
      </c>
      <c r="DX5" s="7"/>
      <c r="DY5" s="26"/>
      <c r="DZ5" s="21"/>
      <c r="EA5" s="14"/>
      <c r="EB5" s="70"/>
      <c r="EC5" s="12" t="str">
        <f>HLOOKUP(Introduction!$G$4,nametranslations,104,FALSE)</f>
        <v>Non amélioré</v>
      </c>
      <c r="ED5" s="7" t="str">
        <f>IF((COUNTA(ED15:ED26)=0)+(COUNTA(ED14)=0),"",100-ED14-SUMPRODUCT(EC15:EC26,ED15:ED26))</f>
        <v/>
      </c>
      <c r="EE5" s="7" t="str">
        <f>IF((COUNTA(EE15:EE26)=0)+(COUNTA(EE14)=0),"",100-EE14-SUMPRODUCT(EC15:EC26,EE15:EE26))</f>
        <v/>
      </c>
      <c r="EF5" s="7" t="str">
        <f>IF((COUNTA(EF15:EF26)=0)+(COUNTA(EF14)=0),"",100-EF14-SUMPRODUCT(EC15:EC26,EF15:EF26))</f>
        <v/>
      </c>
      <c r="EG5" s="7" t="str">
        <f>IF((COUNTA(EG15:EG26)=0)+(COUNTA(EG14)=0),"",100-EG14-SUMPRODUCT(EC15:EC26,EG15:EG26))</f>
        <v/>
      </c>
      <c r="EH5" s="7"/>
      <c r="EI5" s="26"/>
      <c r="EJ5" s="21"/>
      <c r="EK5" s="14"/>
      <c r="EL5" s="77"/>
      <c r="EV5" s="77"/>
      <c r="FF5" s="77"/>
      <c r="FP5" s="77"/>
      <c r="FZ5" s="77"/>
      <c r="GJ5" s="77"/>
      <c r="GT5" s="77"/>
      <c r="HD5" s="77"/>
      <c r="HN5" s="77"/>
      <c r="HX5" s="77"/>
      <c r="IH5" s="77"/>
      <c r="IR5" s="77"/>
    </row>
    <row r="6" spans="1:252" s="2" customFormat="1" x14ac:dyDescent="0.3">
      <c r="A6" s="669" t="str">
        <f ca="1">IF(ISBLANK('Data Summary'!A8),"",'Data Summary'!A8)</f>
        <v>TCD_2013_UIS</v>
      </c>
      <c r="B6" s="70"/>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0"/>
      <c r="W6" s="12" t="str">
        <f>HLOOKUP(Introduction!$G$4,nametranslations,75,FALSE)</f>
        <v>Ameliorée</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0"/>
      <c r="AG6" s="12" t="str">
        <f>HLOOKUP(Introduction!$G$4,nametranslations,75,FALSE)</f>
        <v>Ameliorée</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0"/>
      <c r="AQ6" s="92" t="str">
        <f>HLOOKUP(Introduction!$G$4,nametranslations,75,FALSE)</f>
        <v>Ameliorée</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81"/>
      <c r="AY6" s="14"/>
      <c r="AZ6" s="70"/>
      <c r="BA6" s="12" t="str">
        <f>HLOOKUP(Introduction!$G$4,nametranslations,75,FALSE)</f>
        <v>Ameliorée</v>
      </c>
      <c r="BB6" s="7" t="str">
        <f>IF(COUNTA(BB15:BB26)=0,"",SUMPRODUCT(BB15:BB26,BA15:BA26))</f>
        <v/>
      </c>
      <c r="BC6" s="7" t="str">
        <f>IF(COUNTA(BC15:BC26)=0,"",SUMPRODUCT(BC15:BC26,BA15:BA26))</f>
        <v/>
      </c>
      <c r="BD6" s="7" t="str">
        <f>IF(COUNTA(BD15:BD26)=0,"",SUMPRODUCT(BD15:BD26,BA15:BA26))</f>
        <v/>
      </c>
      <c r="BE6" s="7" t="str">
        <f>IF(COUNTA(BE15:BE26)=0,"",SUMPRODUCT(BE15:BE26,BA15:BA26))</f>
        <v/>
      </c>
      <c r="BF6" s="7"/>
      <c r="BG6" s="26"/>
      <c r="BH6" s="21"/>
      <c r="BI6" s="14"/>
      <c r="BJ6" s="70"/>
      <c r="BK6" s="12" t="str">
        <f>HLOOKUP(Introduction!$G$4,nametranslations,75,FALSE)</f>
        <v>Ameliorée</v>
      </c>
      <c r="BL6" s="7" t="str">
        <f>IF(COUNTA(BL15:BL26)=0,"",SUMPRODUCT(BL15:BL26,BK15:BK26))</f>
        <v/>
      </c>
      <c r="BM6" s="7" t="str">
        <f>IF(COUNTA(BM15:BM26)=0,"",SUMPRODUCT(BM15:BM26,BK15:BK26))</f>
        <v/>
      </c>
      <c r="BN6" s="7" t="str">
        <f>IF(COUNTA(BN15:BN26)=0,"",SUMPRODUCT(BN15:BN26,BK15:BK26))</f>
        <v/>
      </c>
      <c r="BO6" s="7" t="str">
        <f>IF(COUNTA(BO15:BO26)=0,"",SUMPRODUCT(BO15:BO26,BK15:BK26))</f>
        <v/>
      </c>
      <c r="BP6" s="7"/>
      <c r="BQ6" s="26"/>
      <c r="BR6" s="21"/>
      <c r="BS6" s="14"/>
      <c r="BT6" s="70"/>
      <c r="BU6" s="12" t="str">
        <f>HLOOKUP(Introduction!$G$4,nametranslations,75,FALSE)</f>
        <v>Ameliorée</v>
      </c>
      <c r="BV6" s="7" t="str">
        <f>IF(COUNTA(BV15:BV26)=0,"",SUMPRODUCT(BV15:BV26,BU15:BU26))</f>
        <v/>
      </c>
      <c r="BW6" s="7" t="str">
        <f>IF(COUNTA(BW15:BW26)=0,"",SUMPRODUCT(BW15:BW26,BU15:BU26))</f>
        <v/>
      </c>
      <c r="BX6" s="7" t="str">
        <f>IF(COUNTA(BX15:BX26)=0,"",SUMPRODUCT(BX15:BX26,BU15:BU26))</f>
        <v/>
      </c>
      <c r="BY6" s="7" t="str">
        <f>IF(COUNTA(BY15:BY26)=0,"",SUMPRODUCT(BY15:BY26,BU15:BU26))</f>
        <v/>
      </c>
      <c r="BZ6" s="7"/>
      <c r="CA6" s="26"/>
      <c r="CB6" s="21"/>
      <c r="CC6" s="14"/>
      <c r="CD6" s="70"/>
      <c r="CE6" s="12" t="str">
        <f>HLOOKUP(Introduction!$G$4,nametranslations,75,FALSE)</f>
        <v>Ameliorée</v>
      </c>
      <c r="CF6" s="7" t="str">
        <f>IF(COUNTA(CF15:CF26)=0,"",SUMPRODUCT(CF15:CF26,CE15:CE26))</f>
        <v/>
      </c>
      <c r="CG6" s="7" t="str">
        <f>IF(COUNTA(CG15:CG26)=0,"",SUMPRODUCT(CG15:CG26,CE15:CE26))</f>
        <v/>
      </c>
      <c r="CH6" s="7" t="str">
        <f>IF(COUNTA(CH15:CH26)=0,"",SUMPRODUCT(CH15:CH26,CE15:CE26))</f>
        <v/>
      </c>
      <c r="CI6" s="7" t="str">
        <f>IF(COUNTA(CI15:CI26)=0,"",SUMPRODUCT(CI15:CI26,CE15:CE26))</f>
        <v/>
      </c>
      <c r="CJ6" s="7"/>
      <c r="CK6" s="26"/>
      <c r="CL6" s="21"/>
      <c r="CM6" s="14"/>
      <c r="CN6" s="70"/>
      <c r="CO6" s="12" t="str">
        <f>HLOOKUP(Introduction!$G$4,nametranslations,75,FALSE)</f>
        <v>Ameliorée</v>
      </c>
      <c r="CP6" s="7" t="str">
        <f>IF(COUNTA(CP15:CP26)=0,"",SUMPRODUCT(CP15:CP26,CO15:CO26))</f>
        <v/>
      </c>
      <c r="CQ6" s="7" t="str">
        <f>IF(COUNTA(CQ15:CQ26)=0,"",SUMPRODUCT(CQ15:CQ26,CO15:CO26))</f>
        <v/>
      </c>
      <c r="CR6" s="7" t="str">
        <f>IF(COUNTA(CR15:CR26)=0,"",SUMPRODUCT(CR15:CR26,CO15:CO26))</f>
        <v/>
      </c>
      <c r="CS6" s="7" t="str">
        <f>IF(COUNTA(CS15:CS26)=0,"",SUMPRODUCT(CS15:CS26,CO15:CO26))</f>
        <v/>
      </c>
      <c r="CT6" s="7"/>
      <c r="CU6" s="26"/>
      <c r="CV6" s="21"/>
      <c r="CW6" s="14"/>
      <c r="CX6" s="70"/>
      <c r="CY6" s="12" t="str">
        <f>HLOOKUP(Introduction!$G$4,nametranslations,75,FALSE)</f>
        <v>Ameliorée</v>
      </c>
      <c r="CZ6" s="7" t="str">
        <f>IF(COUNTA(CZ15:CZ26)=0,"",SUMPRODUCT(CZ15:CZ26,CY15:CY26))</f>
        <v/>
      </c>
      <c r="DA6" s="7" t="str">
        <f>IF(COUNTA(DA15:DA26)=0,"",SUMPRODUCT(DA15:DA26,CY15:CY26))</f>
        <v/>
      </c>
      <c r="DB6" s="7" t="str">
        <f>IF(COUNTA(DB15:DB26)=0,"",SUMPRODUCT(DB15:DB26,CY15:CY26))</f>
        <v/>
      </c>
      <c r="DC6" s="7" t="str">
        <f>IF(COUNTA(DC15:DC26)=0,"",SUMPRODUCT(DC15:DC26,CY15:CY26))</f>
        <v/>
      </c>
      <c r="DD6" s="7"/>
      <c r="DE6" s="26"/>
      <c r="DF6" s="21"/>
      <c r="DG6" s="14"/>
      <c r="DH6" s="70"/>
      <c r="DI6" s="12" t="str">
        <f>HLOOKUP(Introduction!$G$4,nametranslations,75,FALSE)</f>
        <v>Ameliorée</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6" t="str">
        <f>IF(COUNTA(DO15:DO26)=0,"",SUMPRODUCT(DO15:DO26,DI15:DI26))</f>
        <v/>
      </c>
      <c r="DP6" s="21"/>
      <c r="DQ6" s="14"/>
      <c r="DR6" s="70"/>
      <c r="DS6" s="12" t="str">
        <f>HLOOKUP(Introduction!$G$4,nametranslations,75,FALSE)</f>
        <v>Ameliorée</v>
      </c>
      <c r="DT6" s="7" t="str">
        <f>IF(COUNTA(DT15:DT26)=0,"",SUMPRODUCT(DT15:DT26,DS15:DS26))</f>
        <v/>
      </c>
      <c r="DU6" s="7" t="str">
        <f>IF(COUNTA(DU15:DU26)=0,"",SUMPRODUCT(DU15:DU26,DS15:DS26))</f>
        <v/>
      </c>
      <c r="DV6" s="7" t="str">
        <f>IF(COUNTA(DV15:DV26)=0,"",SUMPRODUCT(DV15:DV26,DS15:DS26))</f>
        <v/>
      </c>
      <c r="DW6" s="7" t="str">
        <f>IF(COUNTA(DW15:DW26)=0,"",SUMPRODUCT(DW15:DW26,DS15:DS26))</f>
        <v/>
      </c>
      <c r="DX6" s="7" t="str">
        <f>IF(COUNTA(DX15:DX26)=0,"",SUMPRODUCT(DX15:DX26,DS15:DS26))</f>
        <v/>
      </c>
      <c r="DY6" s="26" t="str">
        <f>IF(COUNTA(DY15:DY26)=0,"",SUMPRODUCT(DY15:DY26,DS15:DS26))</f>
        <v/>
      </c>
      <c r="DZ6" s="21"/>
      <c r="EA6" s="14"/>
      <c r="EB6" s="70"/>
      <c r="EC6" s="12" t="str">
        <f>HLOOKUP(Introduction!$G$4,nametranslations,75,FALSE)</f>
        <v>Ameliorée</v>
      </c>
      <c r="ED6" s="7" t="str">
        <f>IF(COUNTA(ED15:ED26)=0,"",SUMPRODUCT(ED15:ED26,EC15:EC26))</f>
        <v/>
      </c>
      <c r="EE6" s="7" t="str">
        <f>IF(COUNTA(EE15:EE26)=0,"",SUMPRODUCT(EE15:EE26,EC15:EC26))</f>
        <v/>
      </c>
      <c r="EF6" s="7" t="str">
        <f>IF(COUNTA(EF15:EF26)=0,"",SUMPRODUCT(EF15:EF26,EC15:EC26))</f>
        <v/>
      </c>
      <c r="EG6" s="7" t="str">
        <f>IF(COUNTA(EG15:EG26)=0,"",SUMPRODUCT(EG15:EG26,EC15:EC26))</f>
        <v/>
      </c>
      <c r="EH6" s="7" t="str">
        <f>IF(COUNTA(EH15:EH26)=0,"",SUMPRODUCT(EH15:EH26,EC15:EC26))</f>
        <v/>
      </c>
      <c r="EI6" s="26" t="str">
        <f>IF(COUNTA(EI15:EI26)=0,"",SUMPRODUCT(EI15:EI26,EC15:EC26))</f>
        <v/>
      </c>
      <c r="EJ6" s="21"/>
      <c r="EK6" s="14"/>
      <c r="EL6" s="77"/>
      <c r="EV6" s="77"/>
      <c r="FF6" s="77"/>
      <c r="FP6" s="77"/>
      <c r="FZ6" s="77"/>
      <c r="GJ6" s="77"/>
      <c r="GT6" s="77"/>
      <c r="HD6" s="77"/>
      <c r="HN6" s="77"/>
      <c r="HX6" s="77"/>
      <c r="IH6" s="77"/>
      <c r="IR6" s="77"/>
    </row>
    <row r="7" spans="1:252" s="2" customFormat="1" x14ac:dyDescent="0.3">
      <c r="A7" s="669" t="str">
        <f ca="1">IF(ISBLANK('Data Summary'!A9),"",'Data Summary'!A9)</f>
        <v>TCD_2015_EMIS</v>
      </c>
      <c r="B7" s="70"/>
      <c r="C7" s="28" t="str">
        <f>HLOOKUP(Introduction!$G$4,nametranslations,119,FALSE)</f>
        <v>Utilisable</v>
      </c>
      <c r="D7" s="16"/>
      <c r="E7" s="16"/>
      <c r="F7" s="16"/>
      <c r="G7" s="16"/>
      <c r="H7" s="16"/>
      <c r="I7" s="44"/>
      <c r="J7" s="21"/>
      <c r="K7" s="14"/>
      <c r="L7" s="70"/>
      <c r="M7" s="28" t="str">
        <f>HLOOKUP(Introduction!$G$4,nametranslations,119,FALSE)</f>
        <v>Utilisable</v>
      </c>
      <c r="N7" s="16"/>
      <c r="O7" s="16"/>
      <c r="P7" s="16"/>
      <c r="Q7" s="16"/>
      <c r="R7" s="16"/>
      <c r="S7" s="44"/>
      <c r="T7" s="21"/>
      <c r="U7" s="14"/>
      <c r="V7" s="70"/>
      <c r="W7" s="28" t="str">
        <f>HLOOKUP(Introduction!$G$4,nametranslations,119,FALSE)</f>
        <v>Utilisable</v>
      </c>
      <c r="X7" s="16"/>
      <c r="Y7" s="16"/>
      <c r="Z7" s="16"/>
      <c r="AA7" s="16"/>
      <c r="AB7" s="16"/>
      <c r="AC7" s="44"/>
      <c r="AD7" s="21"/>
      <c r="AE7" s="14"/>
      <c r="AF7" s="70"/>
      <c r="AG7" s="28" t="str">
        <f>HLOOKUP(Introduction!$G$4,nametranslations,119,FALSE)</f>
        <v>Utilisable</v>
      </c>
      <c r="AH7" s="16"/>
      <c r="AI7" s="16"/>
      <c r="AJ7" s="16"/>
      <c r="AK7" s="16"/>
      <c r="AL7" s="16"/>
      <c r="AM7" s="44"/>
      <c r="AN7" s="21"/>
      <c r="AO7" s="14"/>
      <c r="AP7" s="70"/>
      <c r="AQ7" s="93" t="str">
        <f>HLOOKUP(Introduction!$G$4,nametranslations,119,FALSE)</f>
        <v>Utilisable</v>
      </c>
      <c r="AR7" s="84"/>
      <c r="AS7" s="84"/>
      <c r="AT7" s="84"/>
      <c r="AU7" s="84"/>
      <c r="AV7" s="84"/>
      <c r="AW7" s="44"/>
      <c r="AX7" s="81"/>
      <c r="AY7" s="14"/>
      <c r="AZ7" s="70"/>
      <c r="BA7" s="28" t="str">
        <f>HLOOKUP(Introduction!$G$4,nametranslations,119,FALSE)</f>
        <v>Utilisable</v>
      </c>
      <c r="BB7" s="16"/>
      <c r="BC7" s="16"/>
      <c r="BD7" s="16"/>
      <c r="BE7" s="16"/>
      <c r="BF7" s="16"/>
      <c r="BG7" s="44"/>
      <c r="BH7" s="21"/>
      <c r="BI7" s="14"/>
      <c r="BJ7" s="70"/>
      <c r="BK7" s="28" t="str">
        <f>HLOOKUP(Introduction!$G$4,nametranslations,119,FALSE)</f>
        <v>Utilisable</v>
      </c>
      <c r="BL7" s="16"/>
      <c r="BM7" s="16"/>
      <c r="BN7" s="16"/>
      <c r="BO7" s="16"/>
      <c r="BP7" s="16"/>
      <c r="BQ7" s="44"/>
      <c r="BR7" s="21"/>
      <c r="BS7" s="14"/>
      <c r="BT7" s="70"/>
      <c r="BU7" s="28" t="str">
        <f>HLOOKUP(Introduction!$G$4,nametranslations,119,FALSE)</f>
        <v>Utilisable</v>
      </c>
      <c r="BV7" s="16"/>
      <c r="BW7" s="16"/>
      <c r="BX7" s="16"/>
      <c r="BY7" s="16"/>
      <c r="BZ7" s="16"/>
      <c r="CA7" s="44"/>
      <c r="CB7" s="21"/>
      <c r="CC7" s="14"/>
      <c r="CD7" s="70"/>
      <c r="CE7" s="28" t="str">
        <f>HLOOKUP(Introduction!$G$4,nametranslations,119,FALSE)</f>
        <v>Utilisable</v>
      </c>
      <c r="CF7" s="16"/>
      <c r="CG7" s="16"/>
      <c r="CH7" s="16"/>
      <c r="CI7" s="16"/>
      <c r="CJ7" s="16"/>
      <c r="CK7" s="44"/>
      <c r="CL7" s="21"/>
      <c r="CM7" s="14"/>
      <c r="CN7" s="70"/>
      <c r="CO7" s="28" t="str">
        <f>HLOOKUP(Introduction!$G$4,nametranslations,119,FALSE)</f>
        <v>Utilisable</v>
      </c>
      <c r="CP7" s="16"/>
      <c r="CQ7" s="16"/>
      <c r="CR7" s="16"/>
      <c r="CS7" s="16"/>
      <c r="CT7" s="16"/>
      <c r="CU7" s="44"/>
      <c r="CV7" s="21"/>
      <c r="CW7" s="14"/>
      <c r="CX7" s="70"/>
      <c r="CY7" s="28" t="str">
        <f>HLOOKUP(Introduction!$G$4,nametranslations,119,FALSE)</f>
        <v>Utilisable</v>
      </c>
      <c r="CZ7" s="16"/>
      <c r="DA7" s="16"/>
      <c r="DB7" s="16"/>
      <c r="DC7" s="16"/>
      <c r="DD7" s="16"/>
      <c r="DE7" s="44"/>
      <c r="DF7" s="21"/>
      <c r="DG7" s="14"/>
      <c r="DH7" s="70" t="s">
        <v>261</v>
      </c>
      <c r="DI7" s="28" t="str">
        <f>HLOOKUP(Introduction!$G$4,nametranslations,119,FALSE)</f>
        <v>Utilisable</v>
      </c>
      <c r="DJ7" s="16"/>
      <c r="DK7" s="16"/>
      <c r="DL7" s="16"/>
      <c r="DM7" s="16"/>
      <c r="DN7" s="16">
        <v>59.803526854014009</v>
      </c>
      <c r="DO7" s="44">
        <v>47.061680427391941</v>
      </c>
      <c r="DP7" s="21"/>
      <c r="DQ7" s="14"/>
      <c r="DR7" s="70" t="s">
        <v>261</v>
      </c>
      <c r="DS7" s="28" t="str">
        <f>HLOOKUP(Introduction!$G$4,nametranslations,119,FALSE)</f>
        <v>Utilisable</v>
      </c>
      <c r="DT7" s="16"/>
      <c r="DU7" s="16"/>
      <c r="DV7" s="16"/>
      <c r="DW7" s="16"/>
      <c r="DX7" s="16">
        <v>38.111111111111114</v>
      </c>
      <c r="DY7" s="44"/>
      <c r="DZ7" s="21"/>
      <c r="EA7" s="14"/>
      <c r="EB7" s="70"/>
      <c r="EC7" s="28" t="str">
        <f>HLOOKUP(Introduction!$G$4,nametranslations,119,FALSE)</f>
        <v>Utilisable</v>
      </c>
      <c r="ED7" s="16"/>
      <c r="EE7" s="16"/>
      <c r="EF7" s="16"/>
      <c r="EG7" s="16"/>
      <c r="EH7" s="16"/>
      <c r="EI7" s="44"/>
      <c r="EJ7" s="21"/>
      <c r="EK7" s="14"/>
      <c r="EL7" s="77"/>
      <c r="EV7" s="77"/>
      <c r="FF7" s="77"/>
      <c r="FP7" s="77"/>
      <c r="FZ7" s="77"/>
      <c r="GJ7" s="77"/>
      <c r="GT7" s="77"/>
      <c r="HD7" s="77"/>
      <c r="HN7" s="77"/>
      <c r="HX7" s="77"/>
      <c r="IH7" s="77"/>
      <c r="IR7" s="77"/>
    </row>
    <row r="8" spans="1:252" s="2" customFormat="1" x14ac:dyDescent="0.3">
      <c r="A8" s="669" t="str">
        <f ca="1">IF(ISBLANK('Data Summary'!A10),"",'Data Summary'!A10)</f>
        <v>TCD_2016_EMIS</v>
      </c>
      <c r="B8" s="70" t="s">
        <v>57</v>
      </c>
      <c r="C8" s="28" t="str">
        <f>HLOOKUP(Introduction!$G$4,nametranslations,120,FALSE)</f>
        <v>Non mixte</v>
      </c>
      <c r="D8" s="16"/>
      <c r="E8" s="16"/>
      <c r="F8" s="16"/>
      <c r="G8" s="16"/>
      <c r="H8" s="16">
        <v>8.1999999999999993</v>
      </c>
      <c r="I8" s="44">
        <v>6.8</v>
      </c>
      <c r="J8" s="21"/>
      <c r="K8" s="14"/>
      <c r="L8" s="70" t="s">
        <v>57</v>
      </c>
      <c r="M8" s="28" t="str">
        <f>HLOOKUP(Introduction!$G$4,nametranslations,120,FALSE)</f>
        <v>Non mixte</v>
      </c>
      <c r="N8" s="16"/>
      <c r="O8" s="16"/>
      <c r="P8" s="16"/>
      <c r="Q8" s="16"/>
      <c r="R8" s="16">
        <v>9.6999999999999993</v>
      </c>
      <c r="S8" s="44"/>
      <c r="T8" s="21"/>
      <c r="U8" s="14"/>
      <c r="V8" s="70"/>
      <c r="W8" s="28" t="str">
        <f>HLOOKUP(Introduction!$G$4,nametranslations,120,FALSE)</f>
        <v>Non mixte</v>
      </c>
      <c r="X8" s="16"/>
      <c r="Y8" s="16"/>
      <c r="Z8" s="16"/>
      <c r="AA8" s="16"/>
      <c r="AB8" s="16"/>
      <c r="AC8" s="44"/>
      <c r="AD8" s="21"/>
      <c r="AE8" s="14"/>
      <c r="AF8" s="70"/>
      <c r="AG8" s="28" t="str">
        <f>HLOOKUP(Introduction!$G$4,nametranslations,120,FALSE)</f>
        <v>Non mixte</v>
      </c>
      <c r="AH8" s="16"/>
      <c r="AI8" s="16"/>
      <c r="AJ8" s="16"/>
      <c r="AK8" s="16"/>
      <c r="AL8" s="16"/>
      <c r="AM8" s="44"/>
      <c r="AN8" s="21"/>
      <c r="AO8" s="14"/>
      <c r="AP8" s="70"/>
      <c r="AQ8" s="93" t="str">
        <f>HLOOKUP(Introduction!$G$4,nametranslations,120,FALSE)</f>
        <v>Non mixte</v>
      </c>
      <c r="AR8" s="84"/>
      <c r="AS8" s="84"/>
      <c r="AT8" s="84"/>
      <c r="AU8" s="84"/>
      <c r="AV8" s="84"/>
      <c r="AW8" s="44"/>
      <c r="AX8" s="81"/>
      <c r="AY8" s="14"/>
      <c r="AZ8" s="70"/>
      <c r="BA8" s="28" t="str">
        <f>HLOOKUP(Introduction!$G$4,nametranslations,120,FALSE)</f>
        <v>Non mixte</v>
      </c>
      <c r="BB8" s="16"/>
      <c r="BC8" s="16"/>
      <c r="BD8" s="16"/>
      <c r="BE8" s="16"/>
      <c r="BF8" s="16"/>
      <c r="BG8" s="44"/>
      <c r="BH8" s="21"/>
      <c r="BI8" s="14"/>
      <c r="BJ8" s="70"/>
      <c r="BK8" s="28" t="str">
        <f>HLOOKUP(Introduction!$G$4,nametranslations,120,FALSE)</f>
        <v>Non mixte</v>
      </c>
      <c r="BL8" s="16"/>
      <c r="BM8" s="16"/>
      <c r="BN8" s="16"/>
      <c r="BO8" s="16"/>
      <c r="BP8" s="16"/>
      <c r="BQ8" s="44"/>
      <c r="BR8" s="21"/>
      <c r="BS8" s="14"/>
      <c r="BT8" s="70"/>
      <c r="BU8" s="28" t="str">
        <f>HLOOKUP(Introduction!$G$4,nametranslations,120,FALSE)</f>
        <v>Non mixte</v>
      </c>
      <c r="BV8" s="16"/>
      <c r="BW8" s="16"/>
      <c r="BX8" s="16"/>
      <c r="BY8" s="16"/>
      <c r="BZ8" s="16"/>
      <c r="CA8" s="44"/>
      <c r="CB8" s="21"/>
      <c r="CC8" s="14"/>
      <c r="CD8" s="70"/>
      <c r="CE8" s="28" t="str">
        <f>HLOOKUP(Introduction!$G$4,nametranslations,120,FALSE)</f>
        <v>Non mixte</v>
      </c>
      <c r="CF8" s="16"/>
      <c r="CG8" s="16"/>
      <c r="CH8" s="16"/>
      <c r="CI8" s="16"/>
      <c r="CJ8" s="16"/>
      <c r="CK8" s="44"/>
      <c r="CL8" s="21"/>
      <c r="CM8" s="14"/>
      <c r="CN8" s="70"/>
      <c r="CO8" s="28" t="str">
        <f>HLOOKUP(Introduction!$G$4,nametranslations,120,FALSE)</f>
        <v>Non mixte</v>
      </c>
      <c r="CP8" s="16"/>
      <c r="CQ8" s="16"/>
      <c r="CR8" s="16"/>
      <c r="CS8" s="16"/>
      <c r="CT8" s="16"/>
      <c r="CU8" s="44"/>
      <c r="CV8" s="21"/>
      <c r="CW8" s="14"/>
      <c r="CX8" s="70"/>
      <c r="CY8" s="28" t="str">
        <f>HLOOKUP(Introduction!$G$4,nametranslations,120,FALSE)</f>
        <v>Non mixte</v>
      </c>
      <c r="CZ8" s="16"/>
      <c r="DA8" s="16"/>
      <c r="DB8" s="16"/>
      <c r="DC8" s="16"/>
      <c r="DD8" s="16"/>
      <c r="DE8" s="44"/>
      <c r="DF8" s="21"/>
      <c r="DG8" s="14"/>
      <c r="DH8" s="70"/>
      <c r="DI8" s="28" t="str">
        <f>HLOOKUP(Introduction!$G$4,nametranslations,120,FALSE)</f>
        <v>Non mixte</v>
      </c>
      <c r="DJ8" s="16"/>
      <c r="DK8" s="16"/>
      <c r="DL8" s="16"/>
      <c r="DM8" s="16"/>
      <c r="DN8" s="16"/>
      <c r="DO8" s="44"/>
      <c r="DP8" s="21"/>
      <c r="DQ8" s="14"/>
      <c r="DR8" s="70"/>
      <c r="DS8" s="28" t="str">
        <f>HLOOKUP(Introduction!$G$4,nametranslations,120,FALSE)</f>
        <v>Non mixte</v>
      </c>
      <c r="DT8" s="16"/>
      <c r="DU8" s="16"/>
      <c r="DV8" s="16"/>
      <c r="DW8" s="16"/>
      <c r="DX8" s="16"/>
      <c r="DY8" s="44"/>
      <c r="DZ8" s="21"/>
      <c r="EA8" s="14"/>
      <c r="EB8" s="70"/>
      <c r="EC8" s="28" t="str">
        <f>HLOOKUP(Introduction!$G$4,nametranslations,120,FALSE)</f>
        <v>Non mixte</v>
      </c>
      <c r="ED8" s="16"/>
      <c r="EE8" s="16"/>
      <c r="EF8" s="16"/>
      <c r="EG8" s="16"/>
      <c r="EH8" s="16"/>
      <c r="EI8" s="44"/>
      <c r="EJ8" s="21"/>
      <c r="EK8" s="14"/>
      <c r="EL8" s="77"/>
      <c r="EV8" s="77"/>
      <c r="FF8" s="77"/>
      <c r="FP8" s="77"/>
      <c r="FZ8" s="77"/>
      <c r="GJ8" s="77"/>
      <c r="GT8" s="77"/>
      <c r="HD8" s="77"/>
      <c r="HN8" s="77"/>
      <c r="HX8" s="77"/>
      <c r="IH8" s="77"/>
      <c r="IR8" s="77"/>
    </row>
    <row r="9" spans="1:252" s="654" customFormat="1" ht="21" customHeight="1" x14ac:dyDescent="0.3">
      <c r="A9" s="670" t="str">
        <f ca="1">IF(ISBLANK('Data Summary'!A11),"",'Data Summary'!A11)</f>
        <v>TCD_2018_UIS</v>
      </c>
      <c r="B9" s="639"/>
      <c r="C9" s="657" t="str">
        <f>HLOOKUP(Introduction!$G$4,nametranslations,121,FALSE)</f>
        <v>Utilisable et non mixte</v>
      </c>
      <c r="D9" s="646"/>
      <c r="E9" s="646"/>
      <c r="F9" s="646"/>
      <c r="G9" s="646"/>
      <c r="H9" s="646"/>
      <c r="I9" s="658"/>
      <c r="J9" s="644"/>
      <c r="K9" s="659"/>
      <c r="L9" s="639"/>
      <c r="M9" s="657" t="str">
        <f>HLOOKUP(Introduction!$G$4,nametranslations,121,FALSE)</f>
        <v>Utilisable et non mixte</v>
      </c>
      <c r="N9" s="646"/>
      <c r="O9" s="646"/>
      <c r="P9" s="646"/>
      <c r="Q9" s="646"/>
      <c r="R9" s="646"/>
      <c r="S9" s="658"/>
      <c r="T9" s="644"/>
      <c r="U9" s="659"/>
      <c r="V9" s="639"/>
      <c r="W9" s="657" t="str">
        <f>HLOOKUP(Introduction!$G$4,nametranslations,121,FALSE)</f>
        <v>Utilisable et non mixte</v>
      </c>
      <c r="X9" s="646"/>
      <c r="Y9" s="646"/>
      <c r="Z9" s="646"/>
      <c r="AA9" s="646"/>
      <c r="AB9" s="646"/>
      <c r="AC9" s="658"/>
      <c r="AD9" s="644"/>
      <c r="AE9" s="659"/>
      <c r="AF9" s="639"/>
      <c r="AG9" s="657" t="str">
        <f>HLOOKUP(Introduction!$G$4,nametranslations,121,FALSE)</f>
        <v>Utilisable et non mixte</v>
      </c>
      <c r="AH9" s="646"/>
      <c r="AI9" s="646"/>
      <c r="AJ9" s="646"/>
      <c r="AK9" s="646"/>
      <c r="AL9" s="646"/>
      <c r="AM9" s="658"/>
      <c r="AN9" s="644"/>
      <c r="AO9" s="659"/>
      <c r="AP9" s="639"/>
      <c r="AQ9" s="660" t="str">
        <f>HLOOKUP(Introduction!$G$4,nametranslations,121,FALSE)</f>
        <v>Utilisable et non mixte</v>
      </c>
      <c r="AR9" s="648"/>
      <c r="AS9" s="648"/>
      <c r="AT9" s="648"/>
      <c r="AU9" s="648"/>
      <c r="AV9" s="648"/>
      <c r="AW9" s="658"/>
      <c r="AX9" s="650"/>
      <c r="AY9" s="659"/>
      <c r="AZ9" s="639"/>
      <c r="BA9" s="657" t="str">
        <f>HLOOKUP(Introduction!$G$4,nametranslations,121,FALSE)</f>
        <v>Utilisable et non mixte</v>
      </c>
      <c r="BB9" s="646"/>
      <c r="BC9" s="646"/>
      <c r="BD9" s="646"/>
      <c r="BE9" s="646"/>
      <c r="BF9" s="646"/>
      <c r="BG9" s="658"/>
      <c r="BH9" s="644"/>
      <c r="BI9" s="659"/>
      <c r="BJ9" s="639"/>
      <c r="BK9" s="657" t="str">
        <f>HLOOKUP(Introduction!$G$4,nametranslations,121,FALSE)</f>
        <v>Utilisable et non mixte</v>
      </c>
      <c r="BL9" s="646"/>
      <c r="BM9" s="646"/>
      <c r="BN9" s="646"/>
      <c r="BO9" s="646"/>
      <c r="BP9" s="646"/>
      <c r="BQ9" s="658"/>
      <c r="BR9" s="644"/>
      <c r="BS9" s="659"/>
      <c r="BT9" s="639"/>
      <c r="BU9" s="657" t="str">
        <f>HLOOKUP(Introduction!$G$4,nametranslations,121,FALSE)</f>
        <v>Utilisable et non mixte</v>
      </c>
      <c r="BV9" s="646"/>
      <c r="BW9" s="646"/>
      <c r="BX9" s="646"/>
      <c r="BY9" s="646"/>
      <c r="BZ9" s="646"/>
      <c r="CA9" s="658"/>
      <c r="CB9" s="644"/>
      <c r="CC9" s="659"/>
      <c r="CD9" s="639"/>
      <c r="CE9" s="657" t="str">
        <f>HLOOKUP(Introduction!$G$4,nametranslations,121,FALSE)</f>
        <v>Utilisable et non mixte</v>
      </c>
      <c r="CF9" s="646"/>
      <c r="CG9" s="646"/>
      <c r="CH9" s="646"/>
      <c r="CI9" s="646"/>
      <c r="CJ9" s="646"/>
      <c r="CK9" s="658"/>
      <c r="CL9" s="644"/>
      <c r="CM9" s="659"/>
      <c r="CN9" s="639"/>
      <c r="CO9" s="657" t="str">
        <f>HLOOKUP(Introduction!$G$4,nametranslations,121,FALSE)</f>
        <v>Utilisable et non mixte</v>
      </c>
      <c r="CP9" s="646"/>
      <c r="CQ9" s="646"/>
      <c r="CR9" s="646"/>
      <c r="CS9" s="646"/>
      <c r="CT9" s="646"/>
      <c r="CU9" s="658"/>
      <c r="CV9" s="644"/>
      <c r="CW9" s="659"/>
      <c r="CX9" s="639"/>
      <c r="CY9" s="657" t="str">
        <f>HLOOKUP(Introduction!$G$4,nametranslations,121,FALSE)</f>
        <v>Utilisable et non mixte</v>
      </c>
      <c r="CZ9" s="646"/>
      <c r="DA9" s="646"/>
      <c r="DB9" s="646"/>
      <c r="DC9" s="646"/>
      <c r="DD9" s="646"/>
      <c r="DE9" s="658"/>
      <c r="DF9" s="644"/>
      <c r="DG9" s="659"/>
      <c r="DH9" s="639"/>
      <c r="DI9" s="657" t="str">
        <f>HLOOKUP(Introduction!$G$4,nametranslations,121,FALSE)</f>
        <v>Utilisable et non mixte</v>
      </c>
      <c r="DJ9" s="646"/>
      <c r="DK9" s="646"/>
      <c r="DL9" s="646"/>
      <c r="DM9" s="646"/>
      <c r="DN9" s="646"/>
      <c r="DO9" s="658"/>
      <c r="DP9" s="644"/>
      <c r="DQ9" s="659"/>
      <c r="DR9" s="639"/>
      <c r="DS9" s="657" t="str">
        <f>HLOOKUP(Introduction!$G$4,nametranslations,121,FALSE)</f>
        <v>Utilisable et non mixte</v>
      </c>
      <c r="DT9" s="646"/>
      <c r="DU9" s="646"/>
      <c r="DV9" s="646"/>
      <c r="DW9" s="646"/>
      <c r="DX9" s="646"/>
      <c r="DY9" s="658"/>
      <c r="DZ9" s="644"/>
      <c r="EA9" s="659"/>
      <c r="EB9" s="639"/>
      <c r="EC9" s="657" t="str">
        <f>HLOOKUP(Introduction!$G$4,nametranslations,121,FALSE)</f>
        <v>Utilisable et non mixte</v>
      </c>
      <c r="ED9" s="646"/>
      <c r="EE9" s="646"/>
      <c r="EF9" s="646"/>
      <c r="EG9" s="646"/>
      <c r="EH9" s="646"/>
      <c r="EI9" s="658"/>
      <c r="EJ9" s="644"/>
      <c r="EK9" s="659"/>
      <c r="EL9" s="653"/>
      <c r="EV9" s="653"/>
      <c r="FF9" s="653"/>
      <c r="FP9" s="653"/>
      <c r="FZ9" s="653"/>
      <c r="GJ9" s="653"/>
      <c r="GT9" s="653"/>
      <c r="HD9" s="653"/>
      <c r="HN9" s="653"/>
      <c r="HX9" s="653"/>
      <c r="IH9" s="653"/>
      <c r="IR9" s="653"/>
    </row>
    <row r="10" spans="1:252" s="2" customFormat="1" ht="21" customHeight="1" x14ac:dyDescent="0.3">
      <c r="A10" s="669" t="str">
        <f ca="1">IF(ISBLANK('Data Summary'!A12),"",'Data Summary'!A12)</f>
        <v>TCD_2019_UIS</v>
      </c>
      <c r="B10" s="70"/>
      <c r="C10" s="31" t="str">
        <f>HLOOKUP(Introduction!$G$4,nametranslations,153,FALSE)</f>
        <v>Améliorée et utilisable</v>
      </c>
      <c r="D10" s="45"/>
      <c r="E10" s="16"/>
      <c r="F10" s="16"/>
      <c r="G10" s="16"/>
      <c r="H10" s="5"/>
      <c r="I10" s="23"/>
      <c r="J10" s="21"/>
      <c r="K10" s="14"/>
      <c r="L10" s="70"/>
      <c r="M10" s="31" t="str">
        <f>HLOOKUP(Introduction!$G$4,nametranslations,153,FALSE)</f>
        <v>Améliorée et utilisable</v>
      </c>
      <c r="N10" s="45"/>
      <c r="O10" s="16"/>
      <c r="P10" s="16"/>
      <c r="Q10" s="16"/>
      <c r="R10" s="16"/>
      <c r="S10" s="44"/>
      <c r="T10" s="21"/>
      <c r="U10" s="14"/>
      <c r="V10" s="70"/>
      <c r="W10" s="31" t="str">
        <f>HLOOKUP(Introduction!$G$4,nametranslations,153,FALSE)</f>
        <v>Améliorée et utilisable</v>
      </c>
      <c r="X10" s="45"/>
      <c r="Y10" s="16"/>
      <c r="Z10" s="16"/>
      <c r="AA10" s="16"/>
      <c r="AB10" s="5"/>
      <c r="AC10" s="23"/>
      <c r="AD10" s="21"/>
      <c r="AE10" s="14"/>
      <c r="AF10" s="70"/>
      <c r="AG10" s="31" t="str">
        <f>HLOOKUP(Introduction!$G$4,nametranslations,153,FALSE)</f>
        <v>Améliorée et utilisable</v>
      </c>
      <c r="AH10" s="45"/>
      <c r="AI10" s="16"/>
      <c r="AJ10" s="16"/>
      <c r="AK10" s="16"/>
      <c r="AL10" s="5"/>
      <c r="AM10" s="23"/>
      <c r="AN10" s="21"/>
      <c r="AO10" s="14"/>
      <c r="AP10" s="70"/>
      <c r="AQ10" s="82" t="str">
        <f>HLOOKUP(Introduction!$G$4,nametranslations,153,FALSE)</f>
        <v>Améliorée et utilisable</v>
      </c>
      <c r="AR10" s="94"/>
      <c r="AS10" s="84"/>
      <c r="AT10" s="84"/>
      <c r="AU10" s="84"/>
      <c r="AV10" s="85"/>
      <c r="AW10" s="23"/>
      <c r="AX10" s="81"/>
      <c r="AY10" s="14"/>
      <c r="AZ10" s="70"/>
      <c r="BA10" s="31" t="str">
        <f>HLOOKUP(Introduction!$G$4,nametranslations,153,FALSE)</f>
        <v>Améliorée et utilisable</v>
      </c>
      <c r="BB10" s="45"/>
      <c r="BC10" s="16"/>
      <c r="BD10" s="16"/>
      <c r="BE10" s="16"/>
      <c r="BF10" s="16"/>
      <c r="BG10" s="44"/>
      <c r="BH10" s="21"/>
      <c r="BI10" s="14"/>
      <c r="BJ10" s="70"/>
      <c r="BK10" s="31" t="str">
        <f>HLOOKUP(Introduction!$G$4,nametranslations,153,FALSE)</f>
        <v>Améliorée et utilisable</v>
      </c>
      <c r="BL10" s="45"/>
      <c r="BM10" s="16"/>
      <c r="BN10" s="16"/>
      <c r="BO10" s="16"/>
      <c r="BP10" s="16"/>
      <c r="BQ10" s="44"/>
      <c r="BR10" s="21"/>
      <c r="BS10" s="14"/>
      <c r="BT10" s="70"/>
      <c r="BU10" s="31" t="str">
        <f>HLOOKUP(Introduction!$G$4,nametranslations,153,FALSE)</f>
        <v>Améliorée et utilisable</v>
      </c>
      <c r="BV10" s="45"/>
      <c r="BW10" s="16"/>
      <c r="BX10" s="16"/>
      <c r="BY10" s="16"/>
      <c r="BZ10" s="16"/>
      <c r="CA10" s="44"/>
      <c r="CB10" s="21"/>
      <c r="CC10" s="14"/>
      <c r="CD10" s="70"/>
      <c r="CE10" s="31" t="str">
        <f>HLOOKUP(Introduction!$G$4,nametranslations,153,FALSE)</f>
        <v>Améliorée et utilisable</v>
      </c>
      <c r="CF10" s="45"/>
      <c r="CG10" s="16"/>
      <c r="CH10" s="16"/>
      <c r="CI10" s="16"/>
      <c r="CJ10" s="16"/>
      <c r="CK10" s="44"/>
      <c r="CL10" s="21"/>
      <c r="CM10" s="14"/>
      <c r="CN10" s="70"/>
      <c r="CO10" s="31" t="str">
        <f>HLOOKUP(Introduction!$G$4,nametranslations,153,FALSE)</f>
        <v>Améliorée et utilisable</v>
      </c>
      <c r="CP10" s="45"/>
      <c r="CQ10" s="16"/>
      <c r="CR10" s="16"/>
      <c r="CS10" s="16"/>
      <c r="CT10" s="16"/>
      <c r="CU10" s="44"/>
      <c r="CV10" s="21"/>
      <c r="CW10" s="14"/>
      <c r="CX10" s="70"/>
      <c r="CY10" s="31" t="str">
        <f>HLOOKUP(Introduction!$G$4,nametranslations,153,FALSE)</f>
        <v>Améliorée et utilisable</v>
      </c>
      <c r="CZ10" s="45"/>
      <c r="DA10" s="16"/>
      <c r="DB10" s="16"/>
      <c r="DC10" s="16"/>
      <c r="DD10" s="16"/>
      <c r="DE10" s="44"/>
      <c r="DF10" s="21"/>
      <c r="DG10" s="14"/>
      <c r="DH10" s="70"/>
      <c r="DI10" s="31" t="str">
        <f>HLOOKUP(Introduction!$G$4,nametranslations,153,FALSE)</f>
        <v>Améliorée et utilisable</v>
      </c>
      <c r="DJ10" s="45"/>
      <c r="DK10" s="16"/>
      <c r="DL10" s="16"/>
      <c r="DM10" s="16"/>
      <c r="DN10" s="16"/>
      <c r="DO10" s="44"/>
      <c r="DP10" s="21"/>
      <c r="DQ10" s="14"/>
      <c r="DR10" s="70"/>
      <c r="DS10" s="31" t="str">
        <f>HLOOKUP(Introduction!$G$4,nametranslations,153,FALSE)</f>
        <v>Améliorée et utilisable</v>
      </c>
      <c r="DT10" s="45"/>
      <c r="DU10" s="16"/>
      <c r="DV10" s="16"/>
      <c r="DW10" s="16"/>
      <c r="DX10" s="16"/>
      <c r="DY10" s="44"/>
      <c r="DZ10" s="21"/>
      <c r="EA10" s="14"/>
      <c r="EB10" s="70"/>
      <c r="EC10" s="31" t="str">
        <f>HLOOKUP(Introduction!$G$4,nametranslations,153,FALSE)</f>
        <v>Améliorée et utilisable</v>
      </c>
      <c r="ED10" s="45"/>
      <c r="EE10" s="16"/>
      <c r="EF10" s="16"/>
      <c r="EG10" s="16"/>
      <c r="EH10" s="16"/>
      <c r="EI10" s="44"/>
      <c r="EJ10" s="21"/>
      <c r="EK10" s="14"/>
      <c r="EL10" s="77"/>
      <c r="EV10" s="77"/>
      <c r="FF10" s="77"/>
      <c r="FP10" s="77"/>
      <c r="FZ10" s="77"/>
      <c r="GJ10" s="77"/>
      <c r="GT10" s="77"/>
      <c r="HD10" s="77"/>
      <c r="HN10" s="77"/>
      <c r="HX10" s="77"/>
      <c r="IH10" s="77"/>
      <c r="IR10" s="77"/>
    </row>
    <row r="11" spans="1:252" s="654" customFormat="1" ht="21" customHeight="1" x14ac:dyDescent="0.3">
      <c r="A11" s="670" t="str">
        <f ca="1">IF(ISBLANK('Data Summary'!A13),"",'Data Summary'!A13)</f>
        <v>TCD_2021_UIS</v>
      </c>
      <c r="B11" s="639"/>
      <c r="C11" s="640" t="str">
        <f>HLOOKUP(Introduction!$G$4,nametranslations,154,FALSE)</f>
        <v>Améliorée et non mixte</v>
      </c>
      <c r="D11" s="646"/>
      <c r="E11" s="642"/>
      <c r="F11" s="642"/>
      <c r="G11" s="642"/>
      <c r="H11" s="642"/>
      <c r="I11" s="643"/>
      <c r="J11" s="644"/>
      <c r="K11" s="659"/>
      <c r="L11" s="639"/>
      <c r="M11" s="640" t="str">
        <f>HLOOKUP(Introduction!$G$4,nametranslations,154,FALSE)</f>
        <v>Améliorée et non mixte</v>
      </c>
      <c r="N11" s="646"/>
      <c r="O11" s="642"/>
      <c r="P11" s="642"/>
      <c r="Q11" s="642"/>
      <c r="R11" s="642"/>
      <c r="S11" s="643"/>
      <c r="T11" s="644"/>
      <c r="U11" s="659"/>
      <c r="V11" s="639"/>
      <c r="W11" s="640" t="str">
        <f>HLOOKUP(Introduction!$G$4,nametranslations,154,FALSE)</f>
        <v>Améliorée et non mixte</v>
      </c>
      <c r="X11" s="646"/>
      <c r="Y11" s="642"/>
      <c r="Z11" s="642"/>
      <c r="AA11" s="642"/>
      <c r="AB11" s="642"/>
      <c r="AC11" s="643"/>
      <c r="AD11" s="644"/>
      <c r="AE11" s="659"/>
      <c r="AF11" s="639"/>
      <c r="AG11" s="640" t="str">
        <f>HLOOKUP(Introduction!$G$4,nametranslations,154,FALSE)</f>
        <v>Améliorée et non mixte</v>
      </c>
      <c r="AH11" s="646"/>
      <c r="AI11" s="642"/>
      <c r="AJ11" s="642"/>
      <c r="AK11" s="642"/>
      <c r="AL11" s="642"/>
      <c r="AM11" s="643"/>
      <c r="AN11" s="644"/>
      <c r="AO11" s="659"/>
      <c r="AP11" s="639"/>
      <c r="AQ11" s="647" t="str">
        <f>HLOOKUP(Introduction!$G$4,nametranslations,154,FALSE)</f>
        <v>Améliorée et non mixte</v>
      </c>
      <c r="AR11" s="648"/>
      <c r="AS11" s="649"/>
      <c r="AT11" s="649"/>
      <c r="AU11" s="649"/>
      <c r="AV11" s="649"/>
      <c r="AW11" s="643"/>
      <c r="AX11" s="650"/>
      <c r="AY11" s="659"/>
      <c r="AZ11" s="639"/>
      <c r="BA11" s="640" t="str">
        <f>HLOOKUP(Introduction!$G$4,nametranslations,154,FALSE)</f>
        <v>Améliorée et non mixte</v>
      </c>
      <c r="BB11" s="646"/>
      <c r="BC11" s="642"/>
      <c r="BD11" s="642"/>
      <c r="BE11" s="642"/>
      <c r="BF11" s="642"/>
      <c r="BG11" s="643"/>
      <c r="BH11" s="644"/>
      <c r="BI11" s="659"/>
      <c r="BJ11" s="639"/>
      <c r="BK11" s="640" t="str">
        <f>HLOOKUP(Introduction!$G$4,nametranslations,154,FALSE)</f>
        <v>Améliorée et non mixte</v>
      </c>
      <c r="BL11" s="646"/>
      <c r="BM11" s="642"/>
      <c r="BN11" s="642"/>
      <c r="BO11" s="642"/>
      <c r="BP11" s="642"/>
      <c r="BQ11" s="643"/>
      <c r="BR11" s="644"/>
      <c r="BS11" s="659"/>
      <c r="BT11" s="639"/>
      <c r="BU11" s="640" t="str">
        <f>HLOOKUP(Introduction!$G$4,nametranslations,154,FALSE)</f>
        <v>Améliorée et non mixte</v>
      </c>
      <c r="BV11" s="646"/>
      <c r="BW11" s="642"/>
      <c r="BX11" s="642"/>
      <c r="BY11" s="642"/>
      <c r="BZ11" s="642"/>
      <c r="CA11" s="643"/>
      <c r="CB11" s="644"/>
      <c r="CC11" s="659"/>
      <c r="CD11" s="639"/>
      <c r="CE11" s="640" t="str">
        <f>HLOOKUP(Introduction!$G$4,nametranslations,154,FALSE)</f>
        <v>Améliorée et non mixte</v>
      </c>
      <c r="CF11" s="646"/>
      <c r="CG11" s="642"/>
      <c r="CH11" s="642"/>
      <c r="CI11" s="642"/>
      <c r="CJ11" s="642"/>
      <c r="CK11" s="643"/>
      <c r="CL11" s="644"/>
      <c r="CM11" s="659"/>
      <c r="CN11" s="639"/>
      <c r="CO11" s="640" t="str">
        <f>HLOOKUP(Introduction!$G$4,nametranslations,154,FALSE)</f>
        <v>Améliorée et non mixte</v>
      </c>
      <c r="CP11" s="646"/>
      <c r="CQ11" s="642"/>
      <c r="CR11" s="642"/>
      <c r="CS11" s="642"/>
      <c r="CT11" s="642"/>
      <c r="CU11" s="643"/>
      <c r="CV11" s="644"/>
      <c r="CW11" s="659"/>
      <c r="CX11" s="639"/>
      <c r="CY11" s="640" t="str">
        <f>HLOOKUP(Introduction!$G$4,nametranslations,154,FALSE)</f>
        <v>Améliorée et non mixte</v>
      </c>
      <c r="CZ11" s="646"/>
      <c r="DA11" s="642"/>
      <c r="DB11" s="642"/>
      <c r="DC11" s="642"/>
      <c r="DD11" s="642"/>
      <c r="DE11" s="643"/>
      <c r="DF11" s="644"/>
      <c r="DG11" s="659"/>
      <c r="DH11" s="639"/>
      <c r="DI11" s="640" t="str">
        <f>HLOOKUP(Introduction!$G$4,nametranslations,154,FALSE)</f>
        <v>Améliorée et non mixte</v>
      </c>
      <c r="DJ11" s="646"/>
      <c r="DK11" s="642"/>
      <c r="DL11" s="642"/>
      <c r="DM11" s="642"/>
      <c r="DN11" s="642"/>
      <c r="DO11" s="643"/>
      <c r="DP11" s="644"/>
      <c r="DQ11" s="659"/>
      <c r="DR11" s="639"/>
      <c r="DS11" s="640" t="str">
        <f>HLOOKUP(Introduction!$G$4,nametranslations,154,FALSE)</f>
        <v>Améliorée et non mixte</v>
      </c>
      <c r="DT11" s="646"/>
      <c r="DU11" s="642"/>
      <c r="DV11" s="642"/>
      <c r="DW11" s="642"/>
      <c r="DX11" s="642"/>
      <c r="DY11" s="643"/>
      <c r="DZ11" s="644"/>
      <c r="EA11" s="659"/>
      <c r="EB11" s="639"/>
      <c r="EC11" s="640" t="str">
        <f>HLOOKUP(Introduction!$G$4,nametranslations,154,FALSE)</f>
        <v>Améliorée et non mixte</v>
      </c>
      <c r="ED11" s="646"/>
      <c r="EE11" s="642"/>
      <c r="EF11" s="642"/>
      <c r="EG11" s="642"/>
      <c r="EH11" s="642"/>
      <c r="EI11" s="643"/>
      <c r="EJ11" s="644"/>
      <c r="EK11" s="659"/>
      <c r="EL11" s="653"/>
      <c r="EV11" s="653"/>
      <c r="FF11" s="653"/>
      <c r="FP11" s="653"/>
      <c r="FZ11" s="653"/>
      <c r="GJ11" s="653"/>
      <c r="GT11" s="653"/>
      <c r="HD11" s="653"/>
      <c r="HN11" s="653"/>
      <c r="HX11" s="653"/>
      <c r="IH11" s="653"/>
      <c r="IR11" s="653"/>
    </row>
    <row r="12" spans="1:252" s="664" customFormat="1" ht="33" customHeight="1" x14ac:dyDescent="0.2">
      <c r="A12" s="670" t="str">
        <f ca="1">IF(ISBLANK('Data Summary'!A14),"",'Data Summary'!A14)</f>
        <v>TCD_2022_EMIS</v>
      </c>
      <c r="B12" s="639"/>
      <c r="C12" s="640" t="str">
        <f>HLOOKUP(Introduction!$G$4,nametranslations,79,FALSE)</f>
        <v>De base 
(améliorée, utilisable et non mixte)</v>
      </c>
      <c r="D12" s="646"/>
      <c r="E12" s="646"/>
      <c r="F12" s="646"/>
      <c r="G12" s="646"/>
      <c r="H12" s="646"/>
      <c r="I12" s="658"/>
      <c r="J12" s="644"/>
      <c r="K12" s="659"/>
      <c r="L12" s="639"/>
      <c r="M12" s="640" t="str">
        <f>HLOOKUP(Introduction!$G$4,nametranslations,79,FALSE)</f>
        <v>De base 
(améliorée, utilisable et non mixte)</v>
      </c>
      <c r="N12" s="646"/>
      <c r="O12" s="646"/>
      <c r="P12" s="646"/>
      <c r="Q12" s="646"/>
      <c r="R12" s="646"/>
      <c r="S12" s="658"/>
      <c r="T12" s="644"/>
      <c r="U12" s="659"/>
      <c r="V12" s="639"/>
      <c r="W12" s="640" t="str">
        <f>HLOOKUP(Introduction!$G$4,nametranslations,79,FALSE)</f>
        <v>De base 
(améliorée, utilisable et non mixte)</v>
      </c>
      <c r="X12" s="646"/>
      <c r="Y12" s="646"/>
      <c r="Z12" s="646"/>
      <c r="AA12" s="646"/>
      <c r="AB12" s="646"/>
      <c r="AC12" s="658"/>
      <c r="AD12" s="644"/>
      <c r="AE12" s="659"/>
      <c r="AF12" s="639"/>
      <c r="AG12" s="640" t="str">
        <f>HLOOKUP(Introduction!$G$4,nametranslations,79,FALSE)</f>
        <v>De base 
(améliorée, utilisable et non mixte)</v>
      </c>
      <c r="AH12" s="646"/>
      <c r="AI12" s="646"/>
      <c r="AJ12" s="646"/>
      <c r="AK12" s="646"/>
      <c r="AL12" s="646"/>
      <c r="AM12" s="658"/>
      <c r="AN12" s="644"/>
      <c r="AO12" s="659"/>
      <c r="AP12" s="639"/>
      <c r="AQ12" s="647" t="str">
        <f>HLOOKUP(Introduction!$G$4,nametranslations,79,FALSE)</f>
        <v>De base 
(améliorée, utilisable et non mixte)</v>
      </c>
      <c r="AR12" s="648"/>
      <c r="AS12" s="648"/>
      <c r="AT12" s="648"/>
      <c r="AU12" s="648"/>
      <c r="AV12" s="648"/>
      <c r="AW12" s="658"/>
      <c r="AX12" s="650"/>
      <c r="AY12" s="659"/>
      <c r="AZ12" s="639"/>
      <c r="BA12" s="640" t="str">
        <f>HLOOKUP(Introduction!$G$4,nametranslations,79,FALSE)</f>
        <v>De base 
(améliorée, utilisable et non mixte)</v>
      </c>
      <c r="BB12" s="646"/>
      <c r="BC12" s="646"/>
      <c r="BD12" s="646"/>
      <c r="BE12" s="646"/>
      <c r="BF12" s="646"/>
      <c r="BG12" s="658"/>
      <c r="BH12" s="644"/>
      <c r="BI12" s="659"/>
      <c r="BJ12" s="639"/>
      <c r="BK12" s="640" t="str">
        <f>HLOOKUP(Introduction!$G$4,nametranslations,79,FALSE)</f>
        <v>De base 
(améliorée, utilisable et non mixte)</v>
      </c>
      <c r="BL12" s="646"/>
      <c r="BM12" s="646"/>
      <c r="BN12" s="646"/>
      <c r="BO12" s="646"/>
      <c r="BP12" s="646"/>
      <c r="BQ12" s="658"/>
      <c r="BR12" s="644"/>
      <c r="BS12" s="659"/>
      <c r="BT12" s="639"/>
      <c r="BU12" s="640" t="str">
        <f>HLOOKUP(Introduction!$G$4,nametranslations,79,FALSE)</f>
        <v>De base 
(améliorée, utilisable et non mixte)</v>
      </c>
      <c r="BV12" s="646">
        <v>19.38</v>
      </c>
      <c r="BW12" s="646"/>
      <c r="BX12" s="646"/>
      <c r="BY12" s="646"/>
      <c r="BZ12" s="646">
        <v>19.38</v>
      </c>
      <c r="CA12" s="658" t="s">
        <v>250</v>
      </c>
      <c r="CB12" s="644"/>
      <c r="CC12" s="659"/>
      <c r="CD12" s="639"/>
      <c r="CE12" s="640" t="str">
        <f>HLOOKUP(Introduction!$G$4,nametranslations,79,FALSE)</f>
        <v>De base 
(améliorée, utilisable et non mixte)</v>
      </c>
      <c r="CF12" s="646"/>
      <c r="CG12" s="646"/>
      <c r="CH12" s="646"/>
      <c r="CI12" s="646"/>
      <c r="CJ12" s="646"/>
      <c r="CK12" s="658"/>
      <c r="CL12" s="644"/>
      <c r="CM12" s="659"/>
      <c r="CN12" s="639"/>
      <c r="CO12" s="640" t="str">
        <f>HLOOKUP(Introduction!$G$4,nametranslations,79,FALSE)</f>
        <v>De base 
(améliorée, utilisable et non mixte)</v>
      </c>
      <c r="CP12" s="646"/>
      <c r="CQ12" s="646"/>
      <c r="CR12" s="646"/>
      <c r="CS12" s="646"/>
      <c r="CT12" s="646"/>
      <c r="CU12" s="658" t="s">
        <v>250</v>
      </c>
      <c r="CV12" s="644"/>
      <c r="CW12" s="659"/>
      <c r="CX12" s="639"/>
      <c r="CY12" s="640" t="str">
        <f>HLOOKUP(Introduction!$G$4,nametranslations,79,FALSE)</f>
        <v>De base 
(améliorée, utilisable et non mixte)</v>
      </c>
      <c r="CZ12" s="646">
        <v>31.640620457655238</v>
      </c>
      <c r="DA12" s="646"/>
      <c r="DB12" s="646"/>
      <c r="DC12" s="646"/>
      <c r="DD12" s="646">
        <v>12.8512762702311</v>
      </c>
      <c r="DE12" s="658">
        <v>51.913198534816978</v>
      </c>
      <c r="DF12" s="644"/>
      <c r="DG12" s="659"/>
      <c r="DH12" s="639"/>
      <c r="DI12" s="640" t="str">
        <f>HLOOKUP(Introduction!$G$4,nametranslations,79,FALSE)</f>
        <v>De base 
(améliorée, utilisable et non mixte)</v>
      </c>
      <c r="DJ12" s="646"/>
      <c r="DK12" s="646"/>
      <c r="DL12" s="646"/>
      <c r="DM12" s="646"/>
      <c r="DN12" s="646"/>
      <c r="DO12" s="658"/>
      <c r="DP12" s="644"/>
      <c r="DQ12" s="659"/>
      <c r="DR12" s="639" t="s">
        <v>239</v>
      </c>
      <c r="DS12" s="640" t="str">
        <f>HLOOKUP(Introduction!$G$4,nametranslations,79,FALSE)</f>
        <v>De base 
(améliorée, utilisable et non mixte)</v>
      </c>
      <c r="DT12" s="646"/>
      <c r="DU12" s="646"/>
      <c r="DV12" s="646"/>
      <c r="DW12" s="646"/>
      <c r="DX12" s="646"/>
      <c r="DY12" s="658"/>
      <c r="DZ12" s="644"/>
      <c r="EA12" s="659"/>
      <c r="EB12" s="639"/>
      <c r="EC12" s="640" t="str">
        <f>HLOOKUP(Introduction!$G$4,nametranslations,79,FALSE)</f>
        <v>De base 
(améliorée, utilisable et non mixte)</v>
      </c>
      <c r="ED12" s="661">
        <v>31.338191198220439</v>
      </c>
      <c r="EE12" s="662"/>
      <c r="EF12" s="662"/>
      <c r="EG12" s="642"/>
      <c r="EH12" s="642">
        <v>19.88095238095238</v>
      </c>
      <c r="EI12" s="643">
        <v>43.467210782317601</v>
      </c>
      <c r="EJ12" s="644"/>
      <c r="EK12" s="659"/>
      <c r="EL12" s="663"/>
      <c r="EV12" s="663"/>
      <c r="FF12" s="663"/>
      <c r="FP12" s="663"/>
      <c r="FZ12" s="663"/>
      <c r="GJ12" s="663"/>
      <c r="GT12" s="663"/>
      <c r="HD12" s="663"/>
      <c r="HN12" s="663"/>
      <c r="HX12" s="663"/>
      <c r="IH12" s="663"/>
      <c r="IR12" s="663"/>
    </row>
    <row r="13" spans="1:252" s="149" customFormat="1" ht="18" customHeight="1" x14ac:dyDescent="0.3">
      <c r="A13" s="669" t="str">
        <f ca="1">IF(ISBLANK('Data Summary'!A15),"",'Data Summary'!A15)</f>
        <v>TCD_2022_UIS</v>
      </c>
      <c r="B13" s="158" t="str">
        <f>HLOOKUP(Introduction!$G$4,nametranslations,109,FALSE)</f>
        <v>Type d'installation</v>
      </c>
      <c r="C13" s="164" t="str">
        <f>HLOOKUP(Introduction!$G$4,nametranslations,110,FALSE)</f>
        <v>Proportion améliorée</v>
      </c>
      <c r="D13" s="165"/>
      <c r="E13" s="165"/>
      <c r="F13" s="165"/>
      <c r="G13" s="166"/>
      <c r="H13" s="166"/>
      <c r="I13" s="167"/>
      <c r="J13" s="146"/>
      <c r="K13" s="163"/>
      <c r="L13" s="158" t="str">
        <f>HLOOKUP(Introduction!$G$4,nametranslations,109,FALSE)</f>
        <v>Type d'installation</v>
      </c>
      <c r="M13" s="164" t="str">
        <f>HLOOKUP(Introduction!$G$4,nametranslations,110,FALSE)</f>
        <v>Proportion améliorée</v>
      </c>
      <c r="N13" s="165"/>
      <c r="O13" s="165"/>
      <c r="P13" s="165"/>
      <c r="Q13" s="166"/>
      <c r="R13" s="166"/>
      <c r="S13" s="167"/>
      <c r="T13" s="146"/>
      <c r="U13" s="163"/>
      <c r="V13" s="158" t="str">
        <f>HLOOKUP(Introduction!$G$4,nametranslations,109,FALSE)</f>
        <v>Type d'installation</v>
      </c>
      <c r="W13" s="164" t="str">
        <f>HLOOKUP(Introduction!$G$4,nametranslations,110,FALSE)</f>
        <v>Proportion améliorée</v>
      </c>
      <c r="X13" s="165"/>
      <c r="Y13" s="165"/>
      <c r="Z13" s="165"/>
      <c r="AA13" s="166"/>
      <c r="AB13" s="166"/>
      <c r="AC13" s="167"/>
      <c r="AD13" s="146"/>
      <c r="AE13" s="163"/>
      <c r="AF13" s="158" t="str">
        <f>HLOOKUP(Introduction!$G$4,nametranslations,109,FALSE)</f>
        <v>Type d'installation</v>
      </c>
      <c r="AG13" s="164" t="str">
        <f>HLOOKUP(Introduction!$G$4,nametranslations,110,FALSE)</f>
        <v>Proportion améliorée</v>
      </c>
      <c r="AH13" s="165"/>
      <c r="AI13" s="165"/>
      <c r="AJ13" s="165"/>
      <c r="AK13" s="166"/>
      <c r="AL13" s="166"/>
      <c r="AM13" s="167"/>
      <c r="AN13" s="146"/>
      <c r="AO13" s="163"/>
      <c r="AP13" s="158" t="str">
        <f>HLOOKUP(Introduction!$G$4,nametranslations,109,FALSE)</f>
        <v>Type d'installation</v>
      </c>
      <c r="AQ13" s="164" t="str">
        <f>HLOOKUP(Introduction!$G$4,nametranslations,110,FALSE)</f>
        <v>Proportion améliorée</v>
      </c>
      <c r="AR13" s="168"/>
      <c r="AS13" s="168"/>
      <c r="AT13" s="168"/>
      <c r="AU13" s="166"/>
      <c r="AV13" s="166"/>
      <c r="AW13" s="167"/>
      <c r="AX13" s="147"/>
      <c r="AY13" s="163"/>
      <c r="AZ13" s="158" t="str">
        <f>HLOOKUP(Introduction!$G$4,nametranslations,109,FALSE)</f>
        <v>Type d'installation</v>
      </c>
      <c r="BA13" s="164" t="str">
        <f>HLOOKUP(Introduction!$G$4,nametranslations,110,FALSE)</f>
        <v>Proportion améliorée</v>
      </c>
      <c r="BB13" s="165"/>
      <c r="BC13" s="165"/>
      <c r="BD13" s="165"/>
      <c r="BE13" s="166"/>
      <c r="BF13" s="166"/>
      <c r="BG13" s="167"/>
      <c r="BH13" s="146"/>
      <c r="BI13" s="163"/>
      <c r="BJ13" s="158" t="str">
        <f>HLOOKUP(Introduction!$G$4,nametranslations,109,FALSE)</f>
        <v>Type d'installation</v>
      </c>
      <c r="BK13" s="164" t="str">
        <f>HLOOKUP(Introduction!$G$4,nametranslations,110,FALSE)</f>
        <v>Proportion améliorée</v>
      </c>
      <c r="BL13" s="165"/>
      <c r="BM13" s="165"/>
      <c r="BN13" s="165"/>
      <c r="BO13" s="166"/>
      <c r="BP13" s="166"/>
      <c r="BQ13" s="167"/>
      <c r="BR13" s="146"/>
      <c r="BS13" s="163"/>
      <c r="BT13" s="158" t="str">
        <f>HLOOKUP(Introduction!$G$4,nametranslations,109,FALSE)</f>
        <v>Type d'installation</v>
      </c>
      <c r="BU13" s="164" t="str">
        <f>HLOOKUP(Introduction!$G$4,nametranslations,110,FALSE)</f>
        <v>Proportion améliorée</v>
      </c>
      <c r="BV13" s="165"/>
      <c r="BW13" s="165"/>
      <c r="BX13" s="165"/>
      <c r="BY13" s="166"/>
      <c r="BZ13" s="166"/>
      <c r="CA13" s="167"/>
      <c r="CB13" s="146"/>
      <c r="CC13" s="163"/>
      <c r="CD13" s="158" t="str">
        <f>HLOOKUP(Introduction!$G$4,nametranslations,109,FALSE)</f>
        <v>Type d'installation</v>
      </c>
      <c r="CE13" s="164" t="str">
        <f>HLOOKUP(Introduction!$G$4,nametranslations,110,FALSE)</f>
        <v>Proportion améliorée</v>
      </c>
      <c r="CF13" s="165"/>
      <c r="CG13" s="165"/>
      <c r="CH13" s="165"/>
      <c r="CI13" s="166"/>
      <c r="CJ13" s="166"/>
      <c r="CK13" s="167"/>
      <c r="CL13" s="146"/>
      <c r="CM13" s="163"/>
      <c r="CN13" s="158" t="str">
        <f>HLOOKUP(Introduction!$G$4,nametranslations,109,FALSE)</f>
        <v>Type d'installation</v>
      </c>
      <c r="CO13" s="164" t="str">
        <f>HLOOKUP(Introduction!$G$4,nametranslations,110,FALSE)</f>
        <v>Proportion améliorée</v>
      </c>
      <c r="CP13" s="165"/>
      <c r="CQ13" s="165"/>
      <c r="CR13" s="165"/>
      <c r="CS13" s="166"/>
      <c r="CT13" s="166"/>
      <c r="CU13" s="167"/>
      <c r="CV13" s="146"/>
      <c r="CW13" s="163"/>
      <c r="CX13" s="158" t="str">
        <f>HLOOKUP(Introduction!$G$4,nametranslations,109,FALSE)</f>
        <v>Type d'installation</v>
      </c>
      <c r="CY13" s="164" t="str">
        <f>HLOOKUP(Introduction!$G$4,nametranslations,110,FALSE)</f>
        <v>Proportion améliorée</v>
      </c>
      <c r="CZ13" s="165"/>
      <c r="DA13" s="165"/>
      <c r="DB13" s="165"/>
      <c r="DC13" s="166"/>
      <c r="DD13" s="166"/>
      <c r="DE13" s="167"/>
      <c r="DF13" s="146"/>
      <c r="DG13" s="163"/>
      <c r="DH13" s="158" t="str">
        <f>HLOOKUP(Introduction!$G$4,nametranslations,109,FALSE)</f>
        <v>Type d'installation</v>
      </c>
      <c r="DI13" s="164" t="str">
        <f>HLOOKUP(Introduction!$G$4,nametranslations,110,FALSE)</f>
        <v>Proportion améliorée</v>
      </c>
      <c r="DJ13" s="165"/>
      <c r="DK13" s="165"/>
      <c r="DL13" s="165"/>
      <c r="DM13" s="166"/>
      <c r="DN13" s="166"/>
      <c r="DO13" s="167"/>
      <c r="DP13" s="146"/>
      <c r="DQ13" s="163"/>
      <c r="DR13" s="158" t="str">
        <f>HLOOKUP(Introduction!$G$4,nametranslations,109,FALSE)</f>
        <v>Type d'installation</v>
      </c>
      <c r="DS13" s="164" t="str">
        <f>HLOOKUP(Introduction!$G$4,nametranslations,110,FALSE)</f>
        <v>Proportion améliorée</v>
      </c>
      <c r="DT13" s="165"/>
      <c r="DU13" s="165"/>
      <c r="DV13" s="165"/>
      <c r="DW13" s="166"/>
      <c r="DX13" s="166"/>
      <c r="DY13" s="167"/>
      <c r="DZ13" s="146"/>
      <c r="EA13" s="163"/>
      <c r="EB13" s="158" t="str">
        <f>HLOOKUP(Introduction!$G$4,nametranslations,109,FALSE)</f>
        <v>Type d'installation</v>
      </c>
      <c r="EC13" s="164" t="str">
        <f>HLOOKUP(Introduction!$G$4,nametranslations,110,FALSE)</f>
        <v>Proportion améliorée</v>
      </c>
      <c r="ED13" s="165"/>
      <c r="EE13" s="165"/>
      <c r="EF13" s="165"/>
      <c r="EG13" s="166"/>
      <c r="EH13" s="166"/>
      <c r="EI13" s="167"/>
      <c r="EJ13" s="146"/>
      <c r="EK13" s="163"/>
      <c r="EL13" s="148"/>
      <c r="EV13" s="148"/>
      <c r="FF13" s="148"/>
      <c r="FP13" s="148"/>
      <c r="FZ13" s="148"/>
      <c r="GJ13" s="148"/>
      <c r="GT13" s="148"/>
      <c r="HD13" s="148"/>
      <c r="HN13" s="148"/>
      <c r="HX13" s="148"/>
      <c r="IH13" s="148"/>
      <c r="IR13" s="148"/>
    </row>
    <row r="14" spans="1:252" x14ac:dyDescent="0.3">
      <c r="A14" s="669" t="str">
        <f ca="1">IF(ISBLANK('Data Summary'!A16),"",'Data Summary'!A16)</f>
        <v>TCD_2023_UIS</v>
      </c>
      <c r="B14" s="71" t="s">
        <v>29</v>
      </c>
      <c r="C14" s="17">
        <v>0</v>
      </c>
      <c r="D14" s="27">
        <f>(H14/100*Population!F17+I14/100*Population!G17)/(Population!F17+Population!G17)*100</f>
        <v>78.107979899966466</v>
      </c>
      <c r="E14" s="27"/>
      <c r="F14" s="27"/>
      <c r="G14" s="5"/>
      <c r="H14" s="5">
        <v>71.900000000000006</v>
      </c>
      <c r="I14" s="23">
        <v>85</v>
      </c>
      <c r="J14" s="9"/>
      <c r="K14" s="13"/>
      <c r="L14" s="71" t="s">
        <v>29</v>
      </c>
      <c r="M14" s="17">
        <v>0</v>
      </c>
      <c r="N14" s="45"/>
      <c r="O14" s="27"/>
      <c r="P14" s="27"/>
      <c r="Q14" s="5"/>
      <c r="R14" s="5">
        <v>74.2</v>
      </c>
      <c r="S14" s="23"/>
      <c r="T14" s="9"/>
      <c r="U14" s="13"/>
      <c r="V14" s="71" t="s">
        <v>29</v>
      </c>
      <c r="W14" s="17">
        <v>0</v>
      </c>
      <c r="X14" s="45"/>
      <c r="Y14" s="27"/>
      <c r="Z14" s="27"/>
      <c r="AA14" s="5"/>
      <c r="AB14" s="5">
        <v>87.8</v>
      </c>
      <c r="AC14" s="23"/>
      <c r="AD14" s="9"/>
      <c r="AE14" s="13"/>
      <c r="AF14" s="71" t="s">
        <v>29</v>
      </c>
      <c r="AG14" s="17">
        <v>0</v>
      </c>
      <c r="AH14" s="45"/>
      <c r="AI14" s="27"/>
      <c r="AJ14" s="27"/>
      <c r="AK14" s="5"/>
      <c r="AL14" s="5"/>
      <c r="AM14" s="23"/>
      <c r="AN14" s="9"/>
      <c r="AO14" s="13"/>
      <c r="AP14" s="71" t="s">
        <v>29</v>
      </c>
      <c r="AQ14" s="17">
        <v>0</v>
      </c>
      <c r="AR14" s="94"/>
      <c r="AS14" s="27"/>
      <c r="AT14" s="27"/>
      <c r="AU14" s="85"/>
      <c r="AV14" s="85"/>
      <c r="AW14" s="23"/>
      <c r="AX14" s="80"/>
      <c r="AY14" s="13"/>
      <c r="AZ14" s="71" t="s">
        <v>29</v>
      </c>
      <c r="BA14" s="17">
        <v>0</v>
      </c>
      <c r="BB14" s="45"/>
      <c r="BC14" s="27"/>
      <c r="BD14" s="27"/>
      <c r="BE14" s="5"/>
      <c r="BF14" s="5"/>
      <c r="BG14" s="23"/>
      <c r="BH14" s="9"/>
      <c r="BI14" s="13"/>
      <c r="BJ14" s="71" t="s">
        <v>29</v>
      </c>
      <c r="BK14" s="17">
        <v>0</v>
      </c>
      <c r="BL14" s="45"/>
      <c r="BM14" s="27"/>
      <c r="BN14" s="27"/>
      <c r="BO14" s="5"/>
      <c r="BP14" s="5"/>
      <c r="BQ14" s="23"/>
      <c r="BR14" s="9"/>
      <c r="BS14" s="13"/>
      <c r="BT14" s="71" t="s">
        <v>29</v>
      </c>
      <c r="BU14" s="17">
        <v>0</v>
      </c>
      <c r="BV14" s="45"/>
      <c r="BW14" s="27"/>
      <c r="BX14" s="27"/>
      <c r="BY14" s="5"/>
      <c r="BZ14" s="5"/>
      <c r="CA14" s="23"/>
      <c r="CB14" s="9"/>
      <c r="CC14" s="13"/>
      <c r="CD14" s="71" t="s">
        <v>29</v>
      </c>
      <c r="CE14" s="17">
        <v>0</v>
      </c>
      <c r="CF14" s="45"/>
      <c r="CG14" s="27"/>
      <c r="CH14" s="27"/>
      <c r="CI14" s="5"/>
      <c r="CJ14" s="5"/>
      <c r="CK14" s="23"/>
      <c r="CL14" s="9"/>
      <c r="CM14" s="13"/>
      <c r="CN14" s="71" t="s">
        <v>29</v>
      </c>
      <c r="CO14" s="17">
        <v>0</v>
      </c>
      <c r="CP14" s="45"/>
      <c r="CQ14" s="27"/>
      <c r="CR14" s="27"/>
      <c r="CS14" s="5"/>
      <c r="CT14" s="5"/>
      <c r="CU14" s="23"/>
      <c r="CV14" s="9"/>
      <c r="CW14" s="13"/>
      <c r="CX14" s="71" t="s">
        <v>29</v>
      </c>
      <c r="CY14" s="17">
        <v>0</v>
      </c>
      <c r="CZ14" s="45"/>
      <c r="DA14" s="27"/>
      <c r="DB14" s="27"/>
      <c r="DC14" s="5"/>
      <c r="DD14" s="5"/>
      <c r="DE14" s="23"/>
      <c r="DF14" s="9"/>
      <c r="DG14" s="13"/>
      <c r="DH14" s="71" t="s">
        <v>29</v>
      </c>
      <c r="DI14" s="17">
        <v>0</v>
      </c>
      <c r="DJ14" s="45"/>
      <c r="DK14" s="27"/>
      <c r="DL14" s="27"/>
      <c r="DM14" s="5"/>
      <c r="DN14" s="5"/>
      <c r="DO14" s="23"/>
      <c r="DP14" s="9"/>
      <c r="DQ14" s="13"/>
      <c r="DR14" s="71" t="s">
        <v>29</v>
      </c>
      <c r="DS14" s="17">
        <v>0</v>
      </c>
      <c r="DT14" s="45"/>
      <c r="DU14" s="27"/>
      <c r="DV14" s="27"/>
      <c r="DW14" s="5">
        <v>34.045226130653269</v>
      </c>
      <c r="DX14" s="5"/>
      <c r="DY14" s="23">
        <v>60.387984981226531</v>
      </c>
      <c r="DZ14" s="9"/>
      <c r="EA14" s="13"/>
      <c r="EB14" s="71" t="s">
        <v>29</v>
      </c>
      <c r="EC14" s="17">
        <v>0</v>
      </c>
      <c r="ED14" s="45"/>
      <c r="EE14" s="27"/>
      <c r="EF14" s="27"/>
      <c r="EG14" s="5"/>
      <c r="EH14" s="5"/>
      <c r="EI14" s="23"/>
      <c r="EJ14" s="9"/>
      <c r="EK14" s="13"/>
    </row>
    <row r="15" spans="1:252" s="1" customFormat="1" x14ac:dyDescent="0.3">
      <c r="A15" s="669" t="str">
        <f ca="1">IF(ISBLANK('Data Summary'!A17),"",'Data Summary'!A17)</f>
        <v>TCD_2023_EMIS</v>
      </c>
      <c r="B15" s="71" t="s">
        <v>96</v>
      </c>
      <c r="C15" s="46">
        <v>0</v>
      </c>
      <c r="D15" s="27"/>
      <c r="E15" s="27"/>
      <c r="F15" s="27"/>
      <c r="G15" s="5"/>
      <c r="H15" s="5"/>
      <c r="I15" s="23"/>
      <c r="J15" s="9"/>
      <c r="K15" s="13"/>
      <c r="L15" s="71" t="s">
        <v>96</v>
      </c>
      <c r="M15" s="46">
        <v>0</v>
      </c>
      <c r="N15" s="27"/>
      <c r="O15" s="27"/>
      <c r="P15" s="27"/>
      <c r="Q15" s="5"/>
      <c r="R15" s="5"/>
      <c r="S15" s="23"/>
      <c r="T15" s="9"/>
      <c r="U15" s="13"/>
      <c r="V15" s="71" t="s">
        <v>96</v>
      </c>
      <c r="W15" s="46">
        <v>0</v>
      </c>
      <c r="X15" s="27"/>
      <c r="Y15" s="27"/>
      <c r="Z15" s="27"/>
      <c r="AA15" s="5"/>
      <c r="AB15" s="5"/>
      <c r="AC15" s="23"/>
      <c r="AD15" s="9"/>
      <c r="AE15" s="13"/>
      <c r="AF15" s="71" t="s">
        <v>96</v>
      </c>
      <c r="AG15" s="46">
        <v>0</v>
      </c>
      <c r="AH15" s="27"/>
      <c r="AI15" s="27"/>
      <c r="AJ15" s="27"/>
      <c r="AK15" s="5"/>
      <c r="AL15" s="5"/>
      <c r="AM15" s="23"/>
      <c r="AN15" s="9"/>
      <c r="AO15" s="13"/>
      <c r="AP15" s="71" t="s">
        <v>96</v>
      </c>
      <c r="AQ15" s="46">
        <v>0</v>
      </c>
      <c r="AR15" s="27"/>
      <c r="AS15" s="27"/>
      <c r="AT15" s="27"/>
      <c r="AU15" s="85"/>
      <c r="AV15" s="85"/>
      <c r="AW15" s="23"/>
      <c r="AX15" s="80"/>
      <c r="AY15" s="13"/>
      <c r="AZ15" s="71" t="s">
        <v>96</v>
      </c>
      <c r="BA15" s="46">
        <v>0</v>
      </c>
      <c r="BB15" s="27"/>
      <c r="BC15" s="27"/>
      <c r="BD15" s="27"/>
      <c r="BE15" s="5"/>
      <c r="BF15" s="5"/>
      <c r="BG15" s="23"/>
      <c r="BH15" s="9"/>
      <c r="BI15" s="13"/>
      <c r="BJ15" s="71" t="s">
        <v>96</v>
      </c>
      <c r="BK15" s="46">
        <v>0</v>
      </c>
      <c r="BL15" s="27"/>
      <c r="BM15" s="27"/>
      <c r="BN15" s="27"/>
      <c r="BO15" s="5"/>
      <c r="BP15" s="5"/>
      <c r="BQ15" s="23"/>
      <c r="BR15" s="9"/>
      <c r="BS15" s="13"/>
      <c r="BT15" s="71" t="s">
        <v>96</v>
      </c>
      <c r="BU15" s="46">
        <v>0</v>
      </c>
      <c r="BV15" s="27"/>
      <c r="BW15" s="27"/>
      <c r="BX15" s="27"/>
      <c r="BY15" s="5"/>
      <c r="BZ15" s="5"/>
      <c r="CA15" s="23"/>
      <c r="CB15" s="9"/>
      <c r="CC15" s="13"/>
      <c r="CD15" s="71" t="s">
        <v>96</v>
      </c>
      <c r="CE15" s="46">
        <v>0</v>
      </c>
      <c r="CF15" s="27"/>
      <c r="CG15" s="27"/>
      <c r="CH15" s="27"/>
      <c r="CI15" s="5"/>
      <c r="CJ15" s="5"/>
      <c r="CK15" s="23"/>
      <c r="CL15" s="9"/>
      <c r="CM15" s="13"/>
      <c r="CN15" s="71" t="s">
        <v>96</v>
      </c>
      <c r="CO15" s="46">
        <v>0</v>
      </c>
      <c r="CP15" s="27"/>
      <c r="CQ15" s="27"/>
      <c r="CR15" s="27"/>
      <c r="CS15" s="5"/>
      <c r="CT15" s="5"/>
      <c r="CU15" s="23"/>
      <c r="CV15" s="9"/>
      <c r="CW15" s="13"/>
      <c r="CX15" s="71" t="s">
        <v>96</v>
      </c>
      <c r="CY15" s="46">
        <v>0</v>
      </c>
      <c r="CZ15" s="27"/>
      <c r="DA15" s="27"/>
      <c r="DB15" s="27"/>
      <c r="DC15" s="5"/>
      <c r="DD15" s="5"/>
      <c r="DE15" s="23"/>
      <c r="DF15" s="9"/>
      <c r="DG15" s="13"/>
      <c r="DH15" s="71" t="s">
        <v>96</v>
      </c>
      <c r="DI15" s="46">
        <v>0</v>
      </c>
      <c r="DJ15" s="27"/>
      <c r="DK15" s="27"/>
      <c r="DL15" s="27"/>
      <c r="DM15" s="5"/>
      <c r="DN15" s="5"/>
      <c r="DO15" s="23"/>
      <c r="DP15" s="9"/>
      <c r="DQ15" s="13"/>
      <c r="DR15" s="71" t="s">
        <v>96</v>
      </c>
      <c r="DS15" s="46">
        <v>0</v>
      </c>
      <c r="DT15" s="27"/>
      <c r="DU15" s="27"/>
      <c r="DV15" s="27"/>
      <c r="DW15" s="5"/>
      <c r="DX15" s="5"/>
      <c r="DY15" s="23"/>
      <c r="DZ15" s="9"/>
      <c r="EA15" s="13"/>
      <c r="EB15" s="71" t="s">
        <v>96</v>
      </c>
      <c r="EC15" s="46">
        <v>0</v>
      </c>
      <c r="ED15" s="27"/>
      <c r="EE15" s="27"/>
      <c r="EF15" s="27"/>
      <c r="EG15" s="5"/>
      <c r="EH15" s="5"/>
      <c r="EI15" s="23"/>
      <c r="EJ15" s="9"/>
      <c r="EK15" s="13"/>
      <c r="EL15" s="78"/>
      <c r="EV15" s="78"/>
      <c r="FF15" s="78"/>
      <c r="FP15" s="78"/>
      <c r="FZ15" s="78"/>
      <c r="GJ15" s="78"/>
      <c r="GT15" s="78"/>
      <c r="HD15" s="78"/>
      <c r="HN15" s="78"/>
      <c r="HX15" s="78"/>
      <c r="IH15" s="78"/>
      <c r="IR15" s="78"/>
    </row>
    <row r="16" spans="1:252" s="1" customFormat="1" x14ac:dyDescent="0.3">
      <c r="A16" s="669" t="str">
        <f ca="1">IF(ISBLANK('Data Summary'!A18),"",'Data Summary'!A18)</f>
        <v>TCD_2024_EMIS</v>
      </c>
      <c r="B16" s="72"/>
      <c r="C16" s="18"/>
      <c r="D16" s="45"/>
      <c r="E16" s="27"/>
      <c r="F16" s="5"/>
      <c r="G16" s="5"/>
      <c r="H16" s="5"/>
      <c r="I16" s="23"/>
      <c r="J16" s="9"/>
      <c r="K16" s="13"/>
      <c r="L16" s="72"/>
      <c r="M16" s="18"/>
      <c r="N16" s="45"/>
      <c r="O16" s="27"/>
      <c r="P16" s="27"/>
      <c r="Q16" s="5"/>
      <c r="R16" s="5"/>
      <c r="S16" s="23"/>
      <c r="T16" s="9"/>
      <c r="U16" s="13"/>
      <c r="V16" s="72"/>
      <c r="W16" s="18"/>
      <c r="X16" s="45"/>
      <c r="Y16" s="27"/>
      <c r="Z16" s="5"/>
      <c r="AA16" s="5"/>
      <c r="AB16" s="5"/>
      <c r="AC16" s="23"/>
      <c r="AD16" s="9"/>
      <c r="AE16" s="13"/>
      <c r="AF16" s="72"/>
      <c r="AG16" s="18"/>
      <c r="AH16" s="45"/>
      <c r="AI16" s="27"/>
      <c r="AJ16" s="5"/>
      <c r="AK16" s="5"/>
      <c r="AL16" s="5"/>
      <c r="AM16" s="23"/>
      <c r="AN16" s="9"/>
      <c r="AO16" s="13"/>
      <c r="AP16" s="72"/>
      <c r="AQ16" s="18"/>
      <c r="AR16" s="94"/>
      <c r="AS16" s="27"/>
      <c r="AT16" s="85"/>
      <c r="AU16" s="85"/>
      <c r="AV16" s="85"/>
      <c r="AW16" s="23"/>
      <c r="AX16" s="80"/>
      <c r="AY16" s="13"/>
      <c r="AZ16" s="72"/>
      <c r="BA16" s="18"/>
      <c r="BB16" s="45"/>
      <c r="BC16" s="27"/>
      <c r="BD16" s="27"/>
      <c r="BE16" s="5"/>
      <c r="BF16" s="5"/>
      <c r="BG16" s="23"/>
      <c r="BH16" s="9"/>
      <c r="BI16" s="13"/>
      <c r="BJ16" s="72"/>
      <c r="BK16" s="18"/>
      <c r="BL16" s="45"/>
      <c r="BM16" s="27"/>
      <c r="BN16" s="27"/>
      <c r="BO16" s="5"/>
      <c r="BP16" s="5"/>
      <c r="BQ16" s="23"/>
      <c r="BR16" s="9"/>
      <c r="BS16" s="13"/>
      <c r="BT16" s="72"/>
      <c r="BU16" s="18"/>
      <c r="BV16" s="45"/>
      <c r="BW16" s="27"/>
      <c r="BX16" s="27"/>
      <c r="BY16" s="5"/>
      <c r="BZ16" s="5"/>
      <c r="CA16" s="23"/>
      <c r="CB16" s="9"/>
      <c r="CC16" s="13"/>
      <c r="CD16" s="72"/>
      <c r="CE16" s="18"/>
      <c r="CF16" s="45"/>
      <c r="CG16" s="27"/>
      <c r="CH16" s="27"/>
      <c r="CI16" s="5"/>
      <c r="CJ16" s="5"/>
      <c r="CK16" s="23"/>
      <c r="CL16" s="9"/>
      <c r="CM16" s="13"/>
      <c r="CN16" s="72"/>
      <c r="CO16" s="18"/>
      <c r="CP16" s="45"/>
      <c r="CQ16" s="27"/>
      <c r="CR16" s="27"/>
      <c r="CS16" s="5"/>
      <c r="CT16" s="5"/>
      <c r="CU16" s="23"/>
      <c r="CV16" s="9"/>
      <c r="CW16" s="13"/>
      <c r="CX16" s="72"/>
      <c r="CY16" s="18"/>
      <c r="CZ16" s="45"/>
      <c r="DA16" s="27"/>
      <c r="DB16" s="27"/>
      <c r="DC16" s="5"/>
      <c r="DD16" s="5"/>
      <c r="DE16" s="23"/>
      <c r="DF16" s="9"/>
      <c r="DG16" s="13"/>
      <c r="DH16" s="72"/>
      <c r="DI16" s="18"/>
      <c r="DJ16" s="45"/>
      <c r="DK16" s="27"/>
      <c r="DL16" s="27"/>
      <c r="DM16" s="5"/>
      <c r="DN16" s="5"/>
      <c r="DO16" s="23"/>
      <c r="DP16" s="9"/>
      <c r="DQ16" s="13"/>
      <c r="DR16" s="72" t="s">
        <v>278</v>
      </c>
      <c r="DS16" s="18"/>
      <c r="DT16" s="45"/>
      <c r="DU16" s="27"/>
      <c r="DV16" s="27"/>
      <c r="DW16" s="5"/>
      <c r="DX16" s="5"/>
      <c r="DY16" s="23"/>
      <c r="DZ16" s="9"/>
      <c r="EA16" s="13"/>
      <c r="EB16" s="72"/>
      <c r="EC16" s="18">
        <v>1</v>
      </c>
      <c r="ED16" s="45"/>
      <c r="EE16" s="27"/>
      <c r="EF16" s="27"/>
      <c r="EG16" s="5"/>
      <c r="EH16" s="5"/>
      <c r="EI16" s="23"/>
      <c r="EJ16" s="9"/>
      <c r="EK16" s="13"/>
      <c r="EL16" s="78"/>
      <c r="EV16" s="78"/>
      <c r="FF16" s="78"/>
      <c r="FP16" s="78"/>
      <c r="FZ16" s="78"/>
      <c r="GJ16" s="78"/>
      <c r="GT16" s="78"/>
      <c r="HD16" s="78"/>
      <c r="HN16" s="78"/>
      <c r="HX16" s="78"/>
      <c r="IH16" s="78"/>
      <c r="IR16" s="78"/>
    </row>
    <row r="17" spans="1:252" s="1" customFormat="1" x14ac:dyDescent="0.3">
      <c r="A17" s="669" t="str">
        <f ca="1">IF(ISBLANK('Data Summary'!A19),"",'Data Summary'!A19)</f>
        <v>TCD_2024_UIS</v>
      </c>
      <c r="B17" s="72"/>
      <c r="C17" s="19"/>
      <c r="D17" s="27"/>
      <c r="E17" s="5"/>
      <c r="F17" s="5"/>
      <c r="G17" s="5"/>
      <c r="H17" s="5"/>
      <c r="I17" s="23"/>
      <c r="J17" s="9"/>
      <c r="K17" s="13"/>
      <c r="L17" s="72"/>
      <c r="M17" s="19"/>
      <c r="N17" s="27"/>
      <c r="O17" s="5"/>
      <c r="P17" s="5"/>
      <c r="Q17" s="5"/>
      <c r="R17" s="5"/>
      <c r="S17" s="23"/>
      <c r="T17" s="9"/>
      <c r="U17" s="13"/>
      <c r="V17" s="72"/>
      <c r="W17" s="19"/>
      <c r="X17" s="27"/>
      <c r="Y17" s="5"/>
      <c r="Z17" s="5"/>
      <c r="AA17" s="5"/>
      <c r="AB17" s="5"/>
      <c r="AC17" s="23"/>
      <c r="AD17" s="9"/>
      <c r="AE17" s="13"/>
      <c r="AF17" s="72"/>
      <c r="AG17" s="19"/>
      <c r="AH17" s="27"/>
      <c r="AI17" s="5"/>
      <c r="AJ17" s="5"/>
      <c r="AK17" s="5"/>
      <c r="AL17" s="5"/>
      <c r="AM17" s="23"/>
      <c r="AN17" s="9"/>
      <c r="AO17" s="13"/>
      <c r="AP17" s="72"/>
      <c r="AQ17" s="86"/>
      <c r="AR17" s="27"/>
      <c r="AS17" s="85"/>
      <c r="AT17" s="85"/>
      <c r="AU17" s="85"/>
      <c r="AV17" s="85"/>
      <c r="AW17" s="23"/>
      <c r="AX17" s="80"/>
      <c r="AY17" s="13"/>
      <c r="AZ17" s="72"/>
      <c r="BA17" s="19"/>
      <c r="BB17" s="27"/>
      <c r="BC17" s="5"/>
      <c r="BD17" s="5"/>
      <c r="BE17" s="5"/>
      <c r="BF17" s="5"/>
      <c r="BG17" s="23"/>
      <c r="BH17" s="9"/>
      <c r="BI17" s="13"/>
      <c r="BJ17" s="72"/>
      <c r="BK17" s="19"/>
      <c r="BL17" s="27"/>
      <c r="BM17" s="5"/>
      <c r="BN17" s="5"/>
      <c r="BO17" s="5"/>
      <c r="BP17" s="5"/>
      <c r="BQ17" s="23"/>
      <c r="BR17" s="9"/>
      <c r="BS17" s="13"/>
      <c r="BT17" s="72"/>
      <c r="BU17" s="19"/>
      <c r="BV17" s="27"/>
      <c r="BW17" s="5"/>
      <c r="BX17" s="5"/>
      <c r="BY17" s="5"/>
      <c r="BZ17" s="5"/>
      <c r="CA17" s="23"/>
      <c r="CB17" s="9"/>
      <c r="CC17" s="13"/>
      <c r="CD17" s="72"/>
      <c r="CE17" s="19"/>
      <c r="CF17" s="27"/>
      <c r="CG17" s="5"/>
      <c r="CH17" s="5"/>
      <c r="CI17" s="5"/>
      <c r="CJ17" s="5"/>
      <c r="CK17" s="23"/>
      <c r="CL17" s="9"/>
      <c r="CM17" s="13"/>
      <c r="CN17" s="72"/>
      <c r="CO17" s="19"/>
      <c r="CP17" s="27"/>
      <c r="CQ17" s="5"/>
      <c r="CR17" s="5"/>
      <c r="CS17" s="5"/>
      <c r="CT17" s="5"/>
      <c r="CU17" s="23"/>
      <c r="CV17" s="9"/>
      <c r="CW17" s="13"/>
      <c r="CX17" s="72"/>
      <c r="CY17" s="19"/>
      <c r="CZ17" s="27"/>
      <c r="DA17" s="5"/>
      <c r="DB17" s="5"/>
      <c r="DC17" s="5"/>
      <c r="DD17" s="5"/>
      <c r="DE17" s="23"/>
      <c r="DF17" s="9"/>
      <c r="DG17" s="13"/>
      <c r="DH17" s="72"/>
      <c r="DI17" s="19"/>
      <c r="DJ17" s="27"/>
      <c r="DK17" s="5"/>
      <c r="DL17" s="5"/>
      <c r="DM17" s="5"/>
      <c r="DN17" s="5"/>
      <c r="DO17" s="23"/>
      <c r="DP17" s="9"/>
      <c r="DQ17" s="13"/>
      <c r="DR17" s="72"/>
      <c r="DS17" s="19"/>
      <c r="DT17" s="27"/>
      <c r="DU17" s="5"/>
      <c r="DV17" s="5"/>
      <c r="DW17" s="5"/>
      <c r="DX17" s="5"/>
      <c r="DY17" s="23"/>
      <c r="DZ17" s="9"/>
      <c r="EA17" s="13"/>
      <c r="EB17" s="72"/>
      <c r="EC17" s="19"/>
      <c r="ED17" s="27"/>
      <c r="EE17" s="5"/>
      <c r="EF17" s="5"/>
      <c r="EG17" s="5"/>
      <c r="EH17" s="5"/>
      <c r="EI17" s="23"/>
      <c r="EJ17" s="9"/>
      <c r="EK17" s="13"/>
      <c r="EL17" s="78"/>
      <c r="EV17" s="78"/>
      <c r="FF17" s="78"/>
      <c r="FP17" s="78"/>
      <c r="FZ17" s="78"/>
      <c r="GJ17" s="78"/>
      <c r="GT17" s="78"/>
      <c r="HD17" s="78"/>
      <c r="HN17" s="78"/>
      <c r="HX17" s="78"/>
      <c r="IH17" s="78"/>
      <c r="IR17" s="78"/>
    </row>
    <row r="18" spans="1:252" s="1" customFormat="1" x14ac:dyDescent="0.3">
      <c r="A18" s="634"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86"/>
      <c r="AR18" s="85"/>
      <c r="AS18" s="85"/>
      <c r="AT18" s="85"/>
      <c r="AU18" s="85"/>
      <c r="AV18" s="85"/>
      <c r="AW18" s="23"/>
      <c r="AX18" s="80"/>
      <c r="AY18" s="13"/>
      <c r="AZ18" s="72"/>
      <c r="BA18" s="19"/>
      <c r="BB18" s="5"/>
      <c r="BC18" s="5"/>
      <c r="BD18" s="5"/>
      <c r="BE18" s="5"/>
      <c r="BF18" s="5"/>
      <c r="BG18" s="23"/>
      <c r="BH18" s="9"/>
      <c r="BI18" s="13"/>
      <c r="BJ18" s="72"/>
      <c r="BK18" s="19"/>
      <c r="BL18" s="5"/>
      <c r="BM18" s="5"/>
      <c r="BN18" s="5"/>
      <c r="BO18" s="5"/>
      <c r="BP18" s="5"/>
      <c r="BQ18" s="23"/>
      <c r="BR18" s="9"/>
      <c r="BS18" s="13"/>
      <c r="BT18" s="72"/>
      <c r="BU18" s="19"/>
      <c r="BV18" s="5"/>
      <c r="BW18" s="5"/>
      <c r="BX18" s="5"/>
      <c r="BY18" s="5"/>
      <c r="BZ18" s="5"/>
      <c r="CA18" s="23"/>
      <c r="CB18" s="9"/>
      <c r="CC18" s="13"/>
      <c r="CD18" s="72"/>
      <c r="CE18" s="19"/>
      <c r="CF18" s="5"/>
      <c r="CG18" s="5"/>
      <c r="CH18" s="5"/>
      <c r="CI18" s="5"/>
      <c r="CJ18" s="5"/>
      <c r="CK18" s="23"/>
      <c r="CL18" s="9"/>
      <c r="CM18" s="13"/>
      <c r="CN18" s="72"/>
      <c r="CO18" s="19"/>
      <c r="CP18" s="5"/>
      <c r="CQ18" s="5"/>
      <c r="CR18" s="5"/>
      <c r="CS18" s="5"/>
      <c r="CT18" s="5"/>
      <c r="CU18" s="23"/>
      <c r="CV18" s="9"/>
      <c r="CW18" s="13"/>
      <c r="CX18" s="72"/>
      <c r="CY18" s="19"/>
      <c r="CZ18" s="5"/>
      <c r="DA18" s="5"/>
      <c r="DB18" s="5"/>
      <c r="DC18" s="5"/>
      <c r="DD18" s="5"/>
      <c r="DE18" s="23"/>
      <c r="DF18" s="9"/>
      <c r="DG18" s="13"/>
      <c r="DH18" s="72"/>
      <c r="DI18" s="19"/>
      <c r="DJ18" s="5"/>
      <c r="DK18" s="5"/>
      <c r="DL18" s="5"/>
      <c r="DM18" s="5"/>
      <c r="DN18" s="5"/>
      <c r="DO18" s="23"/>
      <c r="DP18" s="9"/>
      <c r="DQ18" s="13"/>
      <c r="DR18" s="72"/>
      <c r="DS18" s="19"/>
      <c r="DT18" s="5"/>
      <c r="DU18" s="5"/>
      <c r="DV18" s="5"/>
      <c r="DW18" s="5"/>
      <c r="DX18" s="5"/>
      <c r="DY18" s="23"/>
      <c r="DZ18" s="9"/>
      <c r="EA18" s="13"/>
      <c r="EB18" s="72"/>
      <c r="EC18" s="19"/>
      <c r="ED18" s="5"/>
      <c r="EE18" s="5"/>
      <c r="EF18" s="5"/>
      <c r="EG18" s="5"/>
      <c r="EH18" s="5"/>
      <c r="EI18" s="23"/>
      <c r="EJ18" s="9"/>
      <c r="EK18" s="13"/>
      <c r="EL18" s="78"/>
      <c r="EV18" s="78"/>
      <c r="FF18" s="78"/>
      <c r="FP18" s="78"/>
      <c r="FZ18" s="78"/>
      <c r="GJ18" s="78"/>
      <c r="GT18" s="78"/>
      <c r="HD18" s="78"/>
      <c r="HN18" s="78"/>
      <c r="HX18" s="78"/>
      <c r="IH18" s="78"/>
      <c r="IR18" s="78"/>
    </row>
    <row r="19" spans="1:252" s="1" customFormat="1" x14ac:dyDescent="0.3">
      <c r="A19" s="634" t="str">
        <f ca="1">IF(ISBLANK('Data Summary'!A21),"",'Data Summary'!A21)</f>
        <v/>
      </c>
      <c r="B19" s="72"/>
      <c r="C19" s="19"/>
      <c r="D19" s="5"/>
      <c r="E19" s="5"/>
      <c r="F19" s="33"/>
      <c r="G19" s="5"/>
      <c r="H19" s="5"/>
      <c r="I19" s="23"/>
      <c r="J19" s="9"/>
      <c r="K19" s="13"/>
      <c r="L19" s="72"/>
      <c r="M19" s="19"/>
      <c r="N19" s="5"/>
      <c r="O19" s="5"/>
      <c r="P19" s="5"/>
      <c r="Q19" s="5"/>
      <c r="R19" s="5"/>
      <c r="S19" s="23"/>
      <c r="T19" s="9"/>
      <c r="U19" s="13"/>
      <c r="V19" s="72"/>
      <c r="W19" s="19"/>
      <c r="X19" s="5"/>
      <c r="Y19" s="5"/>
      <c r="Z19" s="33"/>
      <c r="AA19" s="5"/>
      <c r="AB19" s="5"/>
      <c r="AC19" s="23"/>
      <c r="AD19" s="9"/>
      <c r="AE19" s="13"/>
      <c r="AF19" s="72"/>
      <c r="AG19" s="19"/>
      <c r="AH19" s="5"/>
      <c r="AI19" s="5"/>
      <c r="AJ19" s="33"/>
      <c r="AK19" s="5"/>
      <c r="AL19" s="5"/>
      <c r="AM19" s="23"/>
      <c r="AN19" s="9"/>
      <c r="AO19" s="13"/>
      <c r="AP19" s="72"/>
      <c r="AQ19" s="86"/>
      <c r="AR19" s="85"/>
      <c r="AS19" s="85"/>
      <c r="AT19" s="33"/>
      <c r="AU19" s="85"/>
      <c r="AV19" s="85"/>
      <c r="AW19" s="23"/>
      <c r="AX19" s="80"/>
      <c r="AY19" s="13"/>
      <c r="AZ19" s="72"/>
      <c r="BA19" s="19"/>
      <c r="BB19" s="5"/>
      <c r="BC19" s="5"/>
      <c r="BD19" s="5"/>
      <c r="BE19" s="5"/>
      <c r="BF19" s="5"/>
      <c r="BG19" s="23"/>
      <c r="BH19" s="9"/>
      <c r="BI19" s="13"/>
      <c r="BJ19" s="72"/>
      <c r="BK19" s="19"/>
      <c r="BL19" s="5"/>
      <c r="BM19" s="5"/>
      <c r="BN19" s="5"/>
      <c r="BO19" s="5"/>
      <c r="BP19" s="5"/>
      <c r="BQ19" s="23"/>
      <c r="BR19" s="9"/>
      <c r="BS19" s="13"/>
      <c r="BT19" s="72"/>
      <c r="BU19" s="19"/>
      <c r="BV19" s="5"/>
      <c r="BW19" s="5"/>
      <c r="BX19" s="5"/>
      <c r="BY19" s="5"/>
      <c r="BZ19" s="5"/>
      <c r="CA19" s="23"/>
      <c r="CB19" s="9"/>
      <c r="CC19" s="13"/>
      <c r="CD19" s="72"/>
      <c r="CE19" s="19"/>
      <c r="CF19" s="5"/>
      <c r="CG19" s="5"/>
      <c r="CH19" s="5"/>
      <c r="CI19" s="5"/>
      <c r="CJ19" s="5"/>
      <c r="CK19" s="23"/>
      <c r="CL19" s="9"/>
      <c r="CM19" s="13"/>
      <c r="CN19" s="72"/>
      <c r="CO19" s="19"/>
      <c r="CP19" s="5"/>
      <c r="CQ19" s="5"/>
      <c r="CR19" s="5"/>
      <c r="CS19" s="5"/>
      <c r="CT19" s="5"/>
      <c r="CU19" s="23"/>
      <c r="CV19" s="9"/>
      <c r="CW19" s="13"/>
      <c r="CX19" s="72"/>
      <c r="CY19" s="19"/>
      <c r="CZ19" s="5"/>
      <c r="DA19" s="5"/>
      <c r="DB19" s="5"/>
      <c r="DC19" s="5"/>
      <c r="DD19" s="5"/>
      <c r="DE19" s="23"/>
      <c r="DF19" s="9"/>
      <c r="DG19" s="13"/>
      <c r="DH19" s="72"/>
      <c r="DI19" s="19"/>
      <c r="DJ19" s="5"/>
      <c r="DK19" s="5"/>
      <c r="DL19" s="5"/>
      <c r="DM19" s="5"/>
      <c r="DN19" s="5"/>
      <c r="DO19" s="23"/>
      <c r="DP19" s="9"/>
      <c r="DQ19" s="13"/>
      <c r="DR19" s="72"/>
      <c r="DS19" s="19"/>
      <c r="DT19" s="5"/>
      <c r="DU19" s="5"/>
      <c r="DV19" s="5"/>
      <c r="DW19" s="5"/>
      <c r="DX19" s="5"/>
      <c r="DY19" s="23"/>
      <c r="DZ19" s="9"/>
      <c r="EA19" s="13"/>
      <c r="EB19" s="72"/>
      <c r="EC19" s="19"/>
      <c r="ED19" s="5"/>
      <c r="EE19" s="5"/>
      <c r="EF19" s="5"/>
      <c r="EG19" s="5"/>
      <c r="EH19" s="5"/>
      <c r="EI19" s="23"/>
      <c r="EJ19" s="9"/>
      <c r="EK19" s="13"/>
      <c r="EL19" s="78"/>
      <c r="EV19" s="78"/>
      <c r="FF19" s="78"/>
      <c r="FP19" s="78"/>
      <c r="FZ19" s="78"/>
      <c r="GJ19" s="78"/>
      <c r="GT19" s="78"/>
      <c r="HD19" s="78"/>
      <c r="HN19" s="78"/>
      <c r="HX19" s="78"/>
      <c r="IH19" s="78"/>
      <c r="IR19" s="78"/>
    </row>
    <row r="20" spans="1:252" s="1" customFormat="1" x14ac:dyDescent="0.3">
      <c r="A20" s="634"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85"/>
      <c r="AS20" s="33"/>
      <c r="AT20" s="33"/>
      <c r="AU20" s="85"/>
      <c r="AV20" s="85"/>
      <c r="AW20" s="23"/>
      <c r="AX20" s="80"/>
      <c r="AY20" s="13"/>
      <c r="AZ20" s="72"/>
      <c r="BA20" s="18"/>
      <c r="BB20" s="5"/>
      <c r="BC20" s="33"/>
      <c r="BD20" s="33"/>
      <c r="BE20" s="5"/>
      <c r="BF20" s="5"/>
      <c r="BG20" s="23"/>
      <c r="BH20" s="9"/>
      <c r="BI20" s="13"/>
      <c r="BJ20" s="72"/>
      <c r="BK20" s="18"/>
      <c r="BL20" s="5"/>
      <c r="BM20" s="33"/>
      <c r="BN20" s="33"/>
      <c r="BO20" s="5"/>
      <c r="BP20" s="5"/>
      <c r="BQ20" s="23"/>
      <c r="BR20" s="9"/>
      <c r="BS20" s="13"/>
      <c r="BT20" s="72"/>
      <c r="BU20" s="18"/>
      <c r="BV20" s="5"/>
      <c r="BW20" s="33"/>
      <c r="BX20" s="33"/>
      <c r="BY20" s="5"/>
      <c r="BZ20" s="5"/>
      <c r="CA20" s="23"/>
      <c r="CB20" s="9"/>
      <c r="CC20" s="13"/>
      <c r="CD20" s="72"/>
      <c r="CE20" s="18"/>
      <c r="CF20" s="5"/>
      <c r="CG20" s="33"/>
      <c r="CH20" s="33"/>
      <c r="CI20" s="5"/>
      <c r="CJ20" s="5"/>
      <c r="CK20" s="23"/>
      <c r="CL20" s="9"/>
      <c r="CM20" s="13"/>
      <c r="CN20" s="72"/>
      <c r="CO20" s="18"/>
      <c r="CP20" s="5"/>
      <c r="CQ20" s="33"/>
      <c r="CR20" s="33"/>
      <c r="CS20" s="5"/>
      <c r="CT20" s="5"/>
      <c r="CU20" s="23"/>
      <c r="CV20" s="9"/>
      <c r="CW20" s="13"/>
      <c r="CX20" s="72"/>
      <c r="CY20" s="18"/>
      <c r="CZ20" s="5"/>
      <c r="DA20" s="33"/>
      <c r="DB20" s="33"/>
      <c r="DC20" s="5"/>
      <c r="DD20" s="5"/>
      <c r="DE20" s="23"/>
      <c r="DF20" s="9"/>
      <c r="DG20" s="13"/>
      <c r="DH20" s="72"/>
      <c r="DI20" s="18"/>
      <c r="DJ20" s="5"/>
      <c r="DK20" s="33"/>
      <c r="DL20" s="33"/>
      <c r="DM20" s="5"/>
      <c r="DN20" s="5"/>
      <c r="DO20" s="23"/>
      <c r="DP20" s="9"/>
      <c r="DQ20" s="13"/>
      <c r="DR20" s="72"/>
      <c r="DS20" s="18"/>
      <c r="DT20" s="5"/>
      <c r="DU20" s="33"/>
      <c r="DV20" s="33"/>
      <c r="DW20" s="5"/>
      <c r="DX20" s="5"/>
      <c r="DY20" s="23"/>
      <c r="DZ20" s="9"/>
      <c r="EA20" s="13"/>
      <c r="EB20" s="72"/>
      <c r="EC20" s="18"/>
      <c r="ED20" s="5"/>
      <c r="EE20" s="33"/>
      <c r="EF20" s="33"/>
      <c r="EG20" s="5"/>
      <c r="EH20" s="5"/>
      <c r="EI20" s="23"/>
      <c r="EJ20" s="9"/>
      <c r="EK20" s="13"/>
      <c r="EL20" s="78"/>
      <c r="EV20" s="78"/>
      <c r="FF20" s="78"/>
      <c r="FP20" s="78"/>
      <c r="FZ20" s="78"/>
      <c r="GJ20" s="78"/>
      <c r="GT20" s="78"/>
      <c r="HD20" s="78"/>
      <c r="HN20" s="78"/>
      <c r="HX20" s="78"/>
      <c r="IH20" s="78"/>
      <c r="IR20" s="78"/>
    </row>
    <row r="21" spans="1:252" s="1" customFormat="1" x14ac:dyDescent="0.3">
      <c r="A21" s="634"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80"/>
      <c r="AY21" s="13"/>
      <c r="AZ21" s="72"/>
      <c r="BA21" s="18"/>
      <c r="BB21" s="33"/>
      <c r="BC21" s="33"/>
      <c r="BD21" s="33"/>
      <c r="BE21" s="33"/>
      <c r="BF21" s="33"/>
      <c r="BG21" s="34"/>
      <c r="BH21" s="9"/>
      <c r="BI21" s="13"/>
      <c r="BJ21" s="72"/>
      <c r="BK21" s="18"/>
      <c r="BL21" s="33"/>
      <c r="BM21" s="33"/>
      <c r="BN21" s="33"/>
      <c r="BO21" s="33"/>
      <c r="BP21" s="33"/>
      <c r="BQ21" s="34"/>
      <c r="BR21" s="9"/>
      <c r="BS21" s="13"/>
      <c r="BT21" s="72"/>
      <c r="BU21" s="18"/>
      <c r="BV21" s="33"/>
      <c r="BW21" s="33"/>
      <c r="BX21" s="33"/>
      <c r="BY21" s="33"/>
      <c r="BZ21" s="33"/>
      <c r="CA21" s="34"/>
      <c r="CB21" s="9"/>
      <c r="CC21" s="13"/>
      <c r="CD21" s="72"/>
      <c r="CE21" s="18"/>
      <c r="CF21" s="33"/>
      <c r="CG21" s="33"/>
      <c r="CH21" s="33"/>
      <c r="CI21" s="33"/>
      <c r="CJ21" s="33"/>
      <c r="CK21" s="34"/>
      <c r="CL21" s="9"/>
      <c r="CM21" s="13"/>
      <c r="CN21" s="72"/>
      <c r="CO21" s="18"/>
      <c r="CP21" s="33"/>
      <c r="CQ21" s="33"/>
      <c r="CR21" s="33"/>
      <c r="CS21" s="33"/>
      <c r="CT21" s="33"/>
      <c r="CU21" s="34"/>
      <c r="CV21" s="9"/>
      <c r="CW21" s="13"/>
      <c r="CX21" s="72"/>
      <c r="CY21" s="18"/>
      <c r="CZ21" s="33"/>
      <c r="DA21" s="33"/>
      <c r="DB21" s="33"/>
      <c r="DC21" s="33"/>
      <c r="DD21" s="33"/>
      <c r="DE21" s="34"/>
      <c r="DF21" s="9"/>
      <c r="DG21" s="13"/>
      <c r="DH21" s="72"/>
      <c r="DI21" s="18"/>
      <c r="DJ21" s="33"/>
      <c r="DK21" s="33"/>
      <c r="DL21" s="33"/>
      <c r="DM21" s="33"/>
      <c r="DN21" s="33"/>
      <c r="DO21" s="34"/>
      <c r="DP21" s="9"/>
      <c r="DQ21" s="13"/>
      <c r="DR21" s="72"/>
      <c r="DS21" s="18"/>
      <c r="DT21" s="33"/>
      <c r="DU21" s="33"/>
      <c r="DV21" s="33"/>
      <c r="DW21" s="33"/>
      <c r="DX21" s="33"/>
      <c r="DY21" s="34"/>
      <c r="DZ21" s="9"/>
      <c r="EA21" s="13"/>
      <c r="EB21" s="72"/>
      <c r="EC21" s="18"/>
      <c r="ED21" s="33"/>
      <c r="EE21" s="33"/>
      <c r="EF21" s="33"/>
      <c r="EG21" s="33"/>
      <c r="EH21" s="33"/>
      <c r="EI21" s="34"/>
      <c r="EJ21" s="9"/>
      <c r="EK21" s="13"/>
      <c r="EL21" s="78"/>
      <c r="EV21" s="78"/>
      <c r="FF21" s="78"/>
      <c r="FP21" s="78"/>
      <c r="FZ21" s="78"/>
      <c r="GJ21" s="78"/>
      <c r="GT21" s="78"/>
      <c r="HD21" s="78"/>
      <c r="HN21" s="78"/>
      <c r="HX21" s="78"/>
      <c r="IH21" s="78"/>
      <c r="IR21" s="78"/>
    </row>
    <row r="22" spans="1:252" s="1" customFormat="1" x14ac:dyDescent="0.3">
      <c r="A22" s="634"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80"/>
      <c r="AY22" s="13"/>
      <c r="AZ22" s="72"/>
      <c r="BA22" s="18"/>
      <c r="BB22" s="33"/>
      <c r="BC22" s="33"/>
      <c r="BD22" s="33"/>
      <c r="BE22" s="33"/>
      <c r="BF22" s="33"/>
      <c r="BG22" s="34"/>
      <c r="BH22" s="9"/>
      <c r="BI22" s="13"/>
      <c r="BJ22" s="72"/>
      <c r="BK22" s="18"/>
      <c r="BL22" s="33"/>
      <c r="BM22" s="33"/>
      <c r="BN22" s="33"/>
      <c r="BO22" s="33"/>
      <c r="BP22" s="33"/>
      <c r="BQ22" s="34"/>
      <c r="BR22" s="9"/>
      <c r="BS22" s="13"/>
      <c r="BT22" s="72"/>
      <c r="BU22" s="18"/>
      <c r="BV22" s="33"/>
      <c r="BW22" s="33"/>
      <c r="BX22" s="33"/>
      <c r="BY22" s="33"/>
      <c r="BZ22" s="33"/>
      <c r="CA22" s="34"/>
      <c r="CB22" s="9"/>
      <c r="CC22" s="13"/>
      <c r="CD22" s="72"/>
      <c r="CE22" s="18"/>
      <c r="CF22" s="33"/>
      <c r="CG22" s="33"/>
      <c r="CH22" s="33"/>
      <c r="CI22" s="33"/>
      <c r="CJ22" s="33"/>
      <c r="CK22" s="34"/>
      <c r="CL22" s="9"/>
      <c r="CM22" s="13"/>
      <c r="CN22" s="72"/>
      <c r="CO22" s="18"/>
      <c r="CP22" s="33"/>
      <c r="CQ22" s="33"/>
      <c r="CR22" s="33"/>
      <c r="CS22" s="33"/>
      <c r="CT22" s="33"/>
      <c r="CU22" s="34"/>
      <c r="CV22" s="9"/>
      <c r="CW22" s="13"/>
      <c r="CX22" s="72"/>
      <c r="CY22" s="18"/>
      <c r="CZ22" s="33"/>
      <c r="DA22" s="33"/>
      <c r="DB22" s="33"/>
      <c r="DC22" s="33"/>
      <c r="DD22" s="33"/>
      <c r="DE22" s="34"/>
      <c r="DF22" s="9"/>
      <c r="DG22" s="13"/>
      <c r="DH22" s="72"/>
      <c r="DI22" s="18"/>
      <c r="DJ22" s="33"/>
      <c r="DK22" s="33"/>
      <c r="DL22" s="33"/>
      <c r="DM22" s="33"/>
      <c r="DN22" s="33"/>
      <c r="DO22" s="34"/>
      <c r="DP22" s="9"/>
      <c r="DQ22" s="13"/>
      <c r="DR22" s="72"/>
      <c r="DS22" s="18"/>
      <c r="DT22" s="33"/>
      <c r="DU22" s="33"/>
      <c r="DV22" s="33"/>
      <c r="DW22" s="33"/>
      <c r="DX22" s="33"/>
      <c r="DY22" s="34"/>
      <c r="DZ22" s="9"/>
      <c r="EA22" s="13"/>
      <c r="EB22" s="72"/>
      <c r="EC22" s="18"/>
      <c r="ED22" s="33"/>
      <c r="EE22" s="33"/>
      <c r="EF22" s="33"/>
      <c r="EG22" s="33"/>
      <c r="EH22" s="33"/>
      <c r="EI22" s="34"/>
      <c r="EJ22" s="9"/>
      <c r="EK22" s="13"/>
      <c r="EL22" s="78"/>
      <c r="EV22" s="78"/>
      <c r="FF22" s="78"/>
      <c r="FP22" s="78"/>
      <c r="FZ22" s="78"/>
      <c r="GJ22" s="78"/>
      <c r="GT22" s="78"/>
      <c r="HD22" s="78"/>
      <c r="HN22" s="78"/>
      <c r="HX22" s="78"/>
      <c r="IH22" s="78"/>
      <c r="IR22" s="78"/>
    </row>
    <row r="23" spans="1:252" s="1" customFormat="1" x14ac:dyDescent="0.3">
      <c r="A23" s="634"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80"/>
      <c r="AY23" s="13"/>
      <c r="AZ23" s="72"/>
      <c r="BA23" s="18"/>
      <c r="BB23" s="33"/>
      <c r="BC23" s="33"/>
      <c r="BD23" s="33"/>
      <c r="BE23" s="33"/>
      <c r="BF23" s="33"/>
      <c r="BG23" s="34"/>
      <c r="BH23" s="9"/>
      <c r="BI23" s="13"/>
      <c r="BJ23" s="72"/>
      <c r="BK23" s="18"/>
      <c r="BL23" s="33"/>
      <c r="BM23" s="33"/>
      <c r="BN23" s="33"/>
      <c r="BO23" s="33"/>
      <c r="BP23" s="33"/>
      <c r="BQ23" s="34"/>
      <c r="BR23" s="9"/>
      <c r="BS23" s="13"/>
      <c r="BT23" s="72"/>
      <c r="BU23" s="18"/>
      <c r="BV23" s="33"/>
      <c r="BW23" s="33"/>
      <c r="BX23" s="33"/>
      <c r="BY23" s="33"/>
      <c r="BZ23" s="33"/>
      <c r="CA23" s="34"/>
      <c r="CB23" s="9"/>
      <c r="CC23" s="13"/>
      <c r="CD23" s="72"/>
      <c r="CE23" s="18"/>
      <c r="CF23" s="33"/>
      <c r="CG23" s="33"/>
      <c r="CH23" s="33"/>
      <c r="CI23" s="33"/>
      <c r="CJ23" s="33"/>
      <c r="CK23" s="34"/>
      <c r="CL23" s="9"/>
      <c r="CM23" s="13"/>
      <c r="CN23" s="72"/>
      <c r="CO23" s="18"/>
      <c r="CP23" s="33"/>
      <c r="CQ23" s="33"/>
      <c r="CR23" s="33"/>
      <c r="CS23" s="33"/>
      <c r="CT23" s="33"/>
      <c r="CU23" s="34"/>
      <c r="CV23" s="9"/>
      <c r="CW23" s="13"/>
      <c r="CX23" s="72"/>
      <c r="CY23" s="18"/>
      <c r="CZ23" s="33"/>
      <c r="DA23" s="33"/>
      <c r="DB23" s="33"/>
      <c r="DC23" s="33"/>
      <c r="DD23" s="33"/>
      <c r="DE23" s="34"/>
      <c r="DF23" s="9"/>
      <c r="DG23" s="13"/>
      <c r="DH23" s="72"/>
      <c r="DI23" s="18"/>
      <c r="DJ23" s="33"/>
      <c r="DK23" s="33"/>
      <c r="DL23" s="33"/>
      <c r="DM23" s="33"/>
      <c r="DN23" s="33"/>
      <c r="DO23" s="34"/>
      <c r="DP23" s="9"/>
      <c r="DQ23" s="13"/>
      <c r="DR23" s="72"/>
      <c r="DS23" s="18"/>
      <c r="DT23" s="33"/>
      <c r="DU23" s="33"/>
      <c r="DV23" s="33"/>
      <c r="DW23" s="33"/>
      <c r="DX23" s="33"/>
      <c r="DY23" s="34"/>
      <c r="DZ23" s="9"/>
      <c r="EA23" s="13"/>
      <c r="EB23" s="72"/>
      <c r="EC23" s="18"/>
      <c r="ED23" s="33"/>
      <c r="EE23" s="33"/>
      <c r="EF23" s="33"/>
      <c r="EG23" s="33"/>
      <c r="EH23" s="33"/>
      <c r="EI23" s="34"/>
      <c r="EJ23" s="9"/>
      <c r="EK23" s="13"/>
      <c r="EL23" s="78"/>
      <c r="EV23" s="78"/>
      <c r="FF23" s="78"/>
      <c r="FP23" s="78"/>
      <c r="FZ23" s="78"/>
      <c r="GJ23" s="78"/>
      <c r="GT23" s="78"/>
      <c r="HD23" s="78"/>
      <c r="HN23" s="78"/>
      <c r="HX23" s="78"/>
      <c r="IH23" s="78"/>
      <c r="IR23" s="78"/>
    </row>
    <row r="24" spans="1:252" s="1" customFormat="1" x14ac:dyDescent="0.3">
      <c r="A24" s="634"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80"/>
      <c r="AY24" s="13"/>
      <c r="AZ24" s="72"/>
      <c r="BA24" s="18"/>
      <c r="BB24" s="33"/>
      <c r="BC24" s="33"/>
      <c r="BD24" s="33"/>
      <c r="BE24" s="33"/>
      <c r="BF24" s="33"/>
      <c r="BG24" s="34"/>
      <c r="BH24" s="9"/>
      <c r="BI24" s="13"/>
      <c r="BJ24" s="72"/>
      <c r="BK24" s="18"/>
      <c r="BL24" s="33"/>
      <c r="BM24" s="33"/>
      <c r="BN24" s="33"/>
      <c r="BO24" s="33"/>
      <c r="BP24" s="33"/>
      <c r="BQ24" s="34"/>
      <c r="BR24" s="9"/>
      <c r="BS24" s="13"/>
      <c r="BT24" s="72"/>
      <c r="BU24" s="18"/>
      <c r="BV24" s="33"/>
      <c r="BW24" s="33"/>
      <c r="BX24" s="33"/>
      <c r="BY24" s="33"/>
      <c r="BZ24" s="33"/>
      <c r="CA24" s="34"/>
      <c r="CB24" s="9"/>
      <c r="CC24" s="13"/>
      <c r="CD24" s="72"/>
      <c r="CE24" s="18"/>
      <c r="CF24" s="33"/>
      <c r="CG24" s="33"/>
      <c r="CH24" s="33"/>
      <c r="CI24" s="33"/>
      <c r="CJ24" s="33"/>
      <c r="CK24" s="34"/>
      <c r="CL24" s="9"/>
      <c r="CM24" s="13"/>
      <c r="CN24" s="72"/>
      <c r="CO24" s="18"/>
      <c r="CP24" s="33"/>
      <c r="CQ24" s="33"/>
      <c r="CR24" s="33"/>
      <c r="CS24" s="33"/>
      <c r="CT24" s="33"/>
      <c r="CU24" s="34"/>
      <c r="CV24" s="9"/>
      <c r="CW24" s="13"/>
      <c r="CX24" s="72"/>
      <c r="CY24" s="18"/>
      <c r="CZ24" s="33"/>
      <c r="DA24" s="33"/>
      <c r="DB24" s="33"/>
      <c r="DC24" s="33"/>
      <c r="DD24" s="33"/>
      <c r="DE24" s="34"/>
      <c r="DF24" s="9"/>
      <c r="DG24" s="13"/>
      <c r="DH24" s="72"/>
      <c r="DI24" s="18"/>
      <c r="DJ24" s="33"/>
      <c r="DK24" s="33"/>
      <c r="DL24" s="33"/>
      <c r="DM24" s="33"/>
      <c r="DN24" s="33"/>
      <c r="DO24" s="34"/>
      <c r="DP24" s="9"/>
      <c r="DQ24" s="13"/>
      <c r="DR24" s="72"/>
      <c r="DS24" s="18"/>
      <c r="DT24" s="33"/>
      <c r="DU24" s="33"/>
      <c r="DV24" s="33"/>
      <c r="DW24" s="33"/>
      <c r="DX24" s="33"/>
      <c r="DY24" s="34"/>
      <c r="DZ24" s="9"/>
      <c r="EA24" s="13"/>
      <c r="EB24" s="72"/>
      <c r="EC24" s="18"/>
      <c r="ED24" s="33"/>
      <c r="EE24" s="33"/>
      <c r="EF24" s="33"/>
      <c r="EG24" s="33"/>
      <c r="EH24" s="33"/>
      <c r="EI24" s="34"/>
      <c r="EJ24" s="9"/>
      <c r="EK24" s="13"/>
      <c r="EL24" s="78"/>
      <c r="EV24" s="78"/>
      <c r="FF24" s="78"/>
      <c r="FP24" s="78"/>
      <c r="FZ24" s="78"/>
      <c r="GJ24" s="78"/>
      <c r="GT24" s="78"/>
      <c r="HD24" s="78"/>
      <c r="HN24" s="78"/>
      <c r="HX24" s="78"/>
      <c r="IH24" s="78"/>
      <c r="IR24" s="78"/>
    </row>
    <row r="25" spans="1:252" s="1" customFormat="1" x14ac:dyDescent="0.3">
      <c r="A25" s="634"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80"/>
      <c r="AY25" s="13"/>
      <c r="AZ25" s="72"/>
      <c r="BA25" s="18"/>
      <c r="BB25" s="33"/>
      <c r="BC25" s="33"/>
      <c r="BD25" s="33"/>
      <c r="BE25" s="33"/>
      <c r="BF25" s="33"/>
      <c r="BG25" s="34"/>
      <c r="BH25" s="9"/>
      <c r="BI25" s="13"/>
      <c r="BJ25" s="72"/>
      <c r="BK25" s="18"/>
      <c r="BL25" s="33"/>
      <c r="BM25" s="33"/>
      <c r="BN25" s="33"/>
      <c r="BO25" s="33"/>
      <c r="BP25" s="33"/>
      <c r="BQ25" s="34"/>
      <c r="BR25" s="9"/>
      <c r="BS25" s="13"/>
      <c r="BT25" s="72"/>
      <c r="BU25" s="18"/>
      <c r="BV25" s="33"/>
      <c r="BW25" s="33"/>
      <c r="BX25" s="33"/>
      <c r="BY25" s="33"/>
      <c r="BZ25" s="33"/>
      <c r="CA25" s="34"/>
      <c r="CB25" s="9"/>
      <c r="CC25" s="13"/>
      <c r="CD25" s="72"/>
      <c r="CE25" s="18"/>
      <c r="CF25" s="33"/>
      <c r="CG25" s="33"/>
      <c r="CH25" s="33"/>
      <c r="CI25" s="33"/>
      <c r="CJ25" s="33"/>
      <c r="CK25" s="34"/>
      <c r="CL25" s="9"/>
      <c r="CM25" s="13"/>
      <c r="CN25" s="72"/>
      <c r="CO25" s="18"/>
      <c r="CP25" s="33"/>
      <c r="CQ25" s="33"/>
      <c r="CR25" s="33"/>
      <c r="CS25" s="33"/>
      <c r="CT25" s="33"/>
      <c r="CU25" s="34"/>
      <c r="CV25" s="9"/>
      <c r="CW25" s="13"/>
      <c r="CX25" s="72"/>
      <c r="CY25" s="18"/>
      <c r="CZ25" s="33"/>
      <c r="DA25" s="33"/>
      <c r="DB25" s="33"/>
      <c r="DC25" s="33"/>
      <c r="DD25" s="33"/>
      <c r="DE25" s="34"/>
      <c r="DF25" s="9"/>
      <c r="DG25" s="13"/>
      <c r="DH25" s="72"/>
      <c r="DI25" s="18"/>
      <c r="DJ25" s="33"/>
      <c r="DK25" s="33"/>
      <c r="DL25" s="33"/>
      <c r="DM25" s="33"/>
      <c r="DN25" s="33"/>
      <c r="DO25" s="34"/>
      <c r="DP25" s="9"/>
      <c r="DQ25" s="13"/>
      <c r="DR25" s="72"/>
      <c r="DS25" s="18"/>
      <c r="DT25" s="33"/>
      <c r="DU25" s="33"/>
      <c r="DV25" s="33"/>
      <c r="DW25" s="33"/>
      <c r="DX25" s="33"/>
      <c r="DY25" s="34"/>
      <c r="DZ25" s="9"/>
      <c r="EA25" s="13"/>
      <c r="EB25" s="72"/>
      <c r="EC25" s="18"/>
      <c r="ED25" s="33"/>
      <c r="EE25" s="33"/>
      <c r="EF25" s="33"/>
      <c r="EG25" s="33"/>
      <c r="EH25" s="33"/>
      <c r="EI25" s="34"/>
      <c r="EJ25" s="9"/>
      <c r="EK25" s="13"/>
      <c r="EL25" s="78"/>
      <c r="EV25" s="78"/>
      <c r="FF25" s="78"/>
      <c r="FP25" s="78"/>
      <c r="FZ25" s="78"/>
      <c r="GJ25" s="78"/>
      <c r="GT25" s="78"/>
      <c r="HD25" s="78"/>
      <c r="HN25" s="78"/>
      <c r="HX25" s="78"/>
      <c r="IH25" s="78"/>
      <c r="IR25" s="78"/>
    </row>
    <row r="26" spans="1:252" s="1" customFormat="1" x14ac:dyDescent="0.3">
      <c r="A26" s="634" t="str">
        <f ca="1">IF(ISBLANK('Data Summary'!A28),"",'Data Summary'!A28)</f>
        <v/>
      </c>
      <c r="B26" s="72"/>
      <c r="C26" s="18"/>
      <c r="D26" s="4"/>
      <c r="E26" s="4"/>
      <c r="F26" s="4"/>
      <c r="G26" s="4"/>
      <c r="H26" s="4"/>
      <c r="I26" s="24"/>
      <c r="J26" s="9"/>
      <c r="K26" s="13"/>
      <c r="L26" s="72"/>
      <c r="M26" s="20"/>
      <c r="N26" s="4"/>
      <c r="O26" s="4"/>
      <c r="P26" s="4"/>
      <c r="Q26" s="4"/>
      <c r="R26" s="4"/>
      <c r="S26" s="24"/>
      <c r="T26" s="9"/>
      <c r="U26" s="13"/>
      <c r="V26" s="72"/>
      <c r="W26" s="18"/>
      <c r="X26" s="4"/>
      <c r="Y26" s="4"/>
      <c r="Z26" s="4"/>
      <c r="AA26" s="4"/>
      <c r="AB26" s="4"/>
      <c r="AC26" s="24"/>
      <c r="AD26" s="9"/>
      <c r="AE26" s="13"/>
      <c r="AF26" s="72"/>
      <c r="AG26" s="18"/>
      <c r="AH26" s="4"/>
      <c r="AI26" s="4"/>
      <c r="AJ26" s="4"/>
      <c r="AK26" s="4"/>
      <c r="AL26" s="4"/>
      <c r="AM26" s="24"/>
      <c r="AN26" s="9"/>
      <c r="AO26" s="13"/>
      <c r="AP26" s="72"/>
      <c r="AQ26" s="18"/>
      <c r="AR26" s="4"/>
      <c r="AS26" s="4"/>
      <c r="AT26" s="4"/>
      <c r="AU26" s="4"/>
      <c r="AV26" s="4"/>
      <c r="AW26" s="24"/>
      <c r="AX26" s="80"/>
      <c r="AY26" s="13"/>
      <c r="AZ26" s="72"/>
      <c r="BA26" s="20"/>
      <c r="BB26" s="4"/>
      <c r="BC26" s="4"/>
      <c r="BD26" s="4"/>
      <c r="BE26" s="4"/>
      <c r="BF26" s="4"/>
      <c r="BG26" s="24"/>
      <c r="BH26" s="9"/>
      <c r="BI26" s="13"/>
      <c r="BJ26" s="72"/>
      <c r="BK26" s="20"/>
      <c r="BL26" s="4"/>
      <c r="BM26" s="4"/>
      <c r="BN26" s="4"/>
      <c r="BO26" s="4"/>
      <c r="BP26" s="4"/>
      <c r="BQ26" s="24"/>
      <c r="BR26" s="9"/>
      <c r="BS26" s="13"/>
      <c r="BT26" s="72"/>
      <c r="BU26" s="20"/>
      <c r="BV26" s="4"/>
      <c r="BW26" s="4"/>
      <c r="BX26" s="4"/>
      <c r="BY26" s="4"/>
      <c r="BZ26" s="4"/>
      <c r="CA26" s="24"/>
      <c r="CB26" s="9"/>
      <c r="CC26" s="13"/>
      <c r="CD26" s="72"/>
      <c r="CE26" s="20"/>
      <c r="CF26" s="4"/>
      <c r="CG26" s="4"/>
      <c r="CH26" s="4"/>
      <c r="CI26" s="4"/>
      <c r="CJ26" s="4"/>
      <c r="CK26" s="24"/>
      <c r="CL26" s="9"/>
      <c r="CM26" s="13"/>
      <c r="CN26" s="72"/>
      <c r="CO26" s="20"/>
      <c r="CP26" s="4"/>
      <c r="CQ26" s="4"/>
      <c r="CR26" s="4"/>
      <c r="CS26" s="4"/>
      <c r="CT26" s="4"/>
      <c r="CU26" s="24"/>
      <c r="CV26" s="9"/>
      <c r="CW26" s="13"/>
      <c r="CX26" s="72"/>
      <c r="CY26" s="20"/>
      <c r="CZ26" s="4"/>
      <c r="DA26" s="4"/>
      <c r="DB26" s="4"/>
      <c r="DC26" s="4"/>
      <c r="DD26" s="4"/>
      <c r="DE26" s="24"/>
      <c r="DF26" s="9"/>
      <c r="DG26" s="13"/>
      <c r="DH26" s="72"/>
      <c r="DI26" s="20"/>
      <c r="DJ26" s="4"/>
      <c r="DK26" s="4"/>
      <c r="DL26" s="4"/>
      <c r="DM26" s="4"/>
      <c r="DN26" s="4"/>
      <c r="DO26" s="24"/>
      <c r="DP26" s="9"/>
      <c r="DQ26" s="13"/>
      <c r="DR26" s="72"/>
      <c r="DS26" s="20"/>
      <c r="DT26" s="4"/>
      <c r="DU26" s="4"/>
      <c r="DV26" s="4"/>
      <c r="DW26" s="4"/>
      <c r="DX26" s="4"/>
      <c r="DY26" s="24"/>
      <c r="DZ26" s="9"/>
      <c r="EA26" s="13"/>
      <c r="EB26" s="72"/>
      <c r="EC26" s="20"/>
      <c r="ED26" s="4"/>
      <c r="EE26" s="4"/>
      <c r="EF26" s="4"/>
      <c r="EG26" s="4"/>
      <c r="EH26" s="4"/>
      <c r="EI26" s="24"/>
      <c r="EJ26" s="9"/>
      <c r="EK26" s="13"/>
      <c r="EL26" s="78"/>
      <c r="EV26" s="78"/>
      <c r="FF26" s="78"/>
      <c r="FP26" s="78"/>
      <c r="FZ26" s="78"/>
      <c r="GJ26" s="78"/>
      <c r="GT26" s="78"/>
      <c r="HD26" s="78"/>
      <c r="HN26" s="78"/>
      <c r="HX26" s="78"/>
      <c r="IH26" s="78"/>
      <c r="IR26" s="78"/>
    </row>
    <row r="27" spans="1:252" s="1" customFormat="1" ht="93" customHeight="1" x14ac:dyDescent="0.3">
      <c r="A27" s="204" t="str">
        <f ca="1">IF(ISBLANK('Data Summary'!A29),"",'Data Summary'!A29)</f>
        <v/>
      </c>
      <c r="B27" s="73" t="str">
        <f>HLOOKUP(Introduction!$G$4,nametranslations,111,FALSE)</f>
        <v>Remarques</v>
      </c>
      <c r="C27" s="379" t="s">
        <v>149</v>
      </c>
      <c r="D27" s="379"/>
      <c r="E27" s="379"/>
      <c r="F27" s="379"/>
      <c r="G27" s="379"/>
      <c r="H27" s="379"/>
      <c r="I27" s="374"/>
      <c r="J27" s="9"/>
      <c r="K27" s="13"/>
      <c r="L27" s="73" t="str">
        <f>HLOOKUP(Introduction!$G$4,nametranslations,111,FALSE)</f>
        <v>Remarques</v>
      </c>
      <c r="M27" s="380"/>
      <c r="N27" s="380"/>
      <c r="O27" s="380"/>
      <c r="P27" s="380"/>
      <c r="Q27" s="380"/>
      <c r="R27" s="380"/>
      <c r="S27" s="381"/>
      <c r="T27" s="9"/>
      <c r="U27" s="13"/>
      <c r="V27" s="73" t="str">
        <f>HLOOKUP(Introduction!$G$4,nametranslations,111,FALSE)</f>
        <v>Remarques</v>
      </c>
      <c r="W27" s="379"/>
      <c r="X27" s="379"/>
      <c r="Y27" s="379"/>
      <c r="Z27" s="379"/>
      <c r="AA27" s="379"/>
      <c r="AB27" s="379"/>
      <c r="AC27" s="374"/>
      <c r="AD27" s="9"/>
      <c r="AE27" s="13"/>
      <c r="AF27" s="73" t="str">
        <f>HLOOKUP(Introduction!$G$4,nametranslations,111,FALSE)</f>
        <v>Remarques</v>
      </c>
      <c r="AG27" s="379" t="s">
        <v>152</v>
      </c>
      <c r="AH27" s="379"/>
      <c r="AI27" s="379"/>
      <c r="AJ27" s="379"/>
      <c r="AK27" s="379"/>
      <c r="AL27" s="379"/>
      <c r="AM27" s="374"/>
      <c r="AN27" s="9"/>
      <c r="AO27" s="13"/>
      <c r="AP27" s="73" t="str">
        <f>HLOOKUP(Introduction!$G$4,nametranslations,111,FALSE)</f>
        <v>Remarques</v>
      </c>
      <c r="AQ27" s="373" t="s">
        <v>175</v>
      </c>
      <c r="AR27" s="373"/>
      <c r="AS27" s="373"/>
      <c r="AT27" s="373"/>
      <c r="AU27" s="373"/>
      <c r="AV27" s="373"/>
      <c r="AW27" s="374"/>
      <c r="AX27" s="80"/>
      <c r="AY27" s="13"/>
      <c r="AZ27" s="73" t="str">
        <f>HLOOKUP(Introduction!$G$4,nametranslations,111,FALSE)</f>
        <v>Remarques</v>
      </c>
      <c r="BA27" s="373" t="s">
        <v>230</v>
      </c>
      <c r="BB27" s="373"/>
      <c r="BC27" s="373"/>
      <c r="BD27" s="373"/>
      <c r="BE27" s="373"/>
      <c r="BF27" s="373"/>
      <c r="BG27" s="374"/>
      <c r="BH27" s="9"/>
      <c r="BI27" s="13"/>
      <c r="BJ27" s="73" t="str">
        <f>HLOOKUP(Introduction!$G$4,nametranslations,111,FALSE)</f>
        <v>Remarques</v>
      </c>
      <c r="BK27" s="373" t="s">
        <v>230</v>
      </c>
      <c r="BL27" s="373"/>
      <c r="BM27" s="373"/>
      <c r="BN27" s="373"/>
      <c r="BO27" s="373"/>
      <c r="BP27" s="373"/>
      <c r="BQ27" s="374"/>
      <c r="BR27" s="9"/>
      <c r="BS27" s="13"/>
      <c r="BT27" s="73" t="str">
        <f>HLOOKUP(Introduction!$G$4,nametranslations,111,FALSE)</f>
        <v>Remarques</v>
      </c>
      <c r="BU27" s="373" t="s">
        <v>251</v>
      </c>
      <c r="BV27" s="373"/>
      <c r="BW27" s="373"/>
      <c r="BX27" s="373"/>
      <c r="BY27" s="373"/>
      <c r="BZ27" s="373"/>
      <c r="CA27" s="374"/>
      <c r="CB27" s="9"/>
      <c r="CC27" s="13"/>
      <c r="CD27" s="73" t="str">
        <f>HLOOKUP(Introduction!$G$4,nametranslations,111,FALSE)</f>
        <v>Remarques</v>
      </c>
      <c r="CE27" s="375" t="s">
        <v>246</v>
      </c>
      <c r="CF27" s="376"/>
      <c r="CG27" s="376"/>
      <c r="CH27" s="376"/>
      <c r="CI27" s="376"/>
      <c r="CJ27" s="376"/>
      <c r="CK27" s="377"/>
      <c r="CL27" s="9"/>
      <c r="CM27" s="13"/>
      <c r="CN27" s="73" t="str">
        <f>HLOOKUP(Introduction!$G$4,nametranslations,111,FALSE)</f>
        <v>Remarques</v>
      </c>
      <c r="CO27" s="373" t="s">
        <v>253</v>
      </c>
      <c r="CP27" s="373"/>
      <c r="CQ27" s="373"/>
      <c r="CR27" s="373"/>
      <c r="CS27" s="373"/>
      <c r="CT27" s="373"/>
      <c r="CU27" s="374"/>
      <c r="CV27" s="9"/>
      <c r="CW27" s="13"/>
      <c r="CX27" s="73" t="str">
        <f>HLOOKUP(Introduction!$G$4,nametranslations,111,FALSE)</f>
        <v>Remarques</v>
      </c>
      <c r="CY27" s="373"/>
      <c r="CZ27" s="373"/>
      <c r="DA27" s="373"/>
      <c r="DB27" s="373"/>
      <c r="DC27" s="373"/>
      <c r="DD27" s="373"/>
      <c r="DE27" s="374"/>
      <c r="DF27" s="9"/>
      <c r="DG27" s="13"/>
      <c r="DH27" s="73" t="str">
        <f>HLOOKUP(Introduction!$G$4,nametranslations,111,FALSE)</f>
        <v>Remarques</v>
      </c>
      <c r="DI27" s="375" t="s">
        <v>262</v>
      </c>
      <c r="DJ27" s="376"/>
      <c r="DK27" s="376"/>
      <c r="DL27" s="376"/>
      <c r="DM27" s="376"/>
      <c r="DN27" s="376"/>
      <c r="DO27" s="377"/>
      <c r="DP27" s="9"/>
      <c r="DQ27" s="13"/>
      <c r="DR27" s="73" t="str">
        <f>HLOOKUP(Introduction!$G$4,nametranslations,111,FALSE)</f>
        <v>Remarques</v>
      </c>
      <c r="DS27" s="375" t="s">
        <v>283</v>
      </c>
      <c r="DT27" s="376"/>
      <c r="DU27" s="376"/>
      <c r="DV27" s="376"/>
      <c r="DW27" s="376"/>
      <c r="DX27" s="376"/>
      <c r="DY27" s="377"/>
      <c r="DZ27" s="9"/>
      <c r="EA27" s="13"/>
      <c r="EB27" s="73" t="str">
        <f>HLOOKUP(Introduction!$G$4,nametranslations,111,FALSE)</f>
        <v>Remarques</v>
      </c>
      <c r="EC27" s="373"/>
      <c r="ED27" s="373"/>
      <c r="EE27" s="373"/>
      <c r="EF27" s="373"/>
      <c r="EG27" s="373"/>
      <c r="EH27" s="373"/>
      <c r="EI27" s="374"/>
      <c r="EJ27" s="9"/>
      <c r="EK27" s="13"/>
      <c r="EL27" s="78"/>
      <c r="EV27" s="78"/>
      <c r="FF27" s="78"/>
      <c r="FP27" s="78"/>
      <c r="FZ27" s="78"/>
      <c r="GJ27" s="78"/>
      <c r="GT27" s="78"/>
      <c r="HD27" s="78"/>
      <c r="HN27" s="78"/>
      <c r="HX27" s="78"/>
      <c r="IH27" s="78"/>
      <c r="IR27" s="78"/>
    </row>
    <row r="28" spans="1:252" s="1" customFormat="1" ht="15.75" customHeight="1" x14ac:dyDescent="0.3">
      <c r="A28" s="204" t="str">
        <f ca="1">IF(ISBLANK('Data Summary'!A30),"",'Data Summary'!A30)</f>
        <v/>
      </c>
      <c r="B28" s="73"/>
      <c r="C28" s="10" t="str">
        <f>HLOOKUP(Introduction!$G$4,nametranslations,112,FALSE)</f>
        <v>Estimation utilisée : installations</v>
      </c>
      <c r="D28" s="29" t="s">
        <v>147</v>
      </c>
      <c r="E28" s="29"/>
      <c r="F28" s="29"/>
      <c r="G28" s="29"/>
      <c r="H28" s="29" t="s">
        <v>147</v>
      </c>
      <c r="I28" s="54" t="s">
        <v>147</v>
      </c>
      <c r="J28" s="9"/>
      <c r="K28" s="13"/>
      <c r="L28" s="73"/>
      <c r="M28" s="10" t="str">
        <f>HLOOKUP(Introduction!$G$4,nametranslations,112,FALSE)</f>
        <v>Estimation utilisée : installations</v>
      </c>
      <c r="N28" s="29"/>
      <c r="O28" s="29"/>
      <c r="P28" s="29"/>
      <c r="Q28" s="29"/>
      <c r="R28" s="29" t="s">
        <v>147</v>
      </c>
      <c r="S28" s="54"/>
      <c r="T28" s="9"/>
      <c r="U28" s="13"/>
      <c r="V28" s="73"/>
      <c r="W28" s="10" t="str">
        <f>HLOOKUP(Introduction!$G$4,nametranslations,112,FALSE)</f>
        <v>Estimation utilisée : installations</v>
      </c>
      <c r="X28" s="29"/>
      <c r="Y28" s="29"/>
      <c r="Z28" s="29"/>
      <c r="AA28" s="29"/>
      <c r="AB28" s="29" t="s">
        <v>147</v>
      </c>
      <c r="AC28" s="54"/>
      <c r="AD28" s="9"/>
      <c r="AE28" s="13"/>
      <c r="AF28" s="73"/>
      <c r="AG28" s="10" t="str">
        <f>HLOOKUP(Introduction!$G$4,nametranslations,112,FALSE)</f>
        <v>Estimation utilisée : installations</v>
      </c>
      <c r="AH28" s="29"/>
      <c r="AI28" s="29"/>
      <c r="AJ28" s="29"/>
      <c r="AK28" s="29"/>
      <c r="AL28" s="29"/>
      <c r="AM28" s="54"/>
      <c r="AN28" s="9"/>
      <c r="AO28" s="13"/>
      <c r="AP28" s="73"/>
      <c r="AQ28" s="10" t="str">
        <f>HLOOKUP(Introduction!$G$4,nametranslations,112,FALSE)</f>
        <v>Estimation utilisée : installations</v>
      </c>
      <c r="AR28" s="29"/>
      <c r="AS28" s="29"/>
      <c r="AT28" s="29"/>
      <c r="AU28" s="29"/>
      <c r="AV28" s="29"/>
      <c r="AW28" s="54"/>
      <c r="AX28" s="80"/>
      <c r="AY28" s="13"/>
      <c r="AZ28" s="73"/>
      <c r="BA28" s="10" t="str">
        <f>HLOOKUP(Introduction!$G$4,nametranslations,112,FALSE)</f>
        <v>Estimation utilisée : installations</v>
      </c>
      <c r="BB28" s="29"/>
      <c r="BC28" s="29"/>
      <c r="BD28" s="29"/>
      <c r="BE28" s="29"/>
      <c r="BF28" s="29"/>
      <c r="BG28" s="54"/>
      <c r="BH28" s="9"/>
      <c r="BI28" s="13"/>
      <c r="BJ28" s="73"/>
      <c r="BK28" s="10" t="str">
        <f>HLOOKUP(Introduction!$G$4,nametranslations,112,FALSE)</f>
        <v>Estimation utilisée : installations</v>
      </c>
      <c r="BL28" s="29"/>
      <c r="BM28" s="29"/>
      <c r="BN28" s="29"/>
      <c r="BO28" s="29"/>
      <c r="BP28" s="29"/>
      <c r="BQ28" s="54"/>
      <c r="BR28" s="9"/>
      <c r="BS28" s="13"/>
      <c r="BT28" s="73"/>
      <c r="BU28" s="10" t="str">
        <f>HLOOKUP(Introduction!$G$4,nametranslations,112,FALSE)</f>
        <v>Estimation utilisée : installations</v>
      </c>
      <c r="BV28" s="29"/>
      <c r="BW28" s="29"/>
      <c r="BX28" s="29"/>
      <c r="BY28" s="29"/>
      <c r="BZ28" s="29"/>
      <c r="CA28" s="54"/>
      <c r="CB28" s="9"/>
      <c r="CC28" s="13"/>
      <c r="CD28" s="73"/>
      <c r="CE28" s="10" t="str">
        <f>HLOOKUP(Introduction!$G$4,nametranslations,112,FALSE)</f>
        <v>Estimation utilisée : installations</v>
      </c>
      <c r="CF28" s="29"/>
      <c r="CG28" s="29"/>
      <c r="CH28" s="29"/>
      <c r="CI28" s="29"/>
      <c r="CJ28" s="29"/>
      <c r="CK28" s="54"/>
      <c r="CL28" s="9"/>
      <c r="CM28" s="13"/>
      <c r="CN28" s="73"/>
      <c r="CO28" s="10" t="str">
        <f>HLOOKUP(Introduction!$G$4,nametranslations,112,FALSE)</f>
        <v>Estimation utilisée : installations</v>
      </c>
      <c r="CP28" s="29"/>
      <c r="CQ28" s="29"/>
      <c r="CR28" s="29"/>
      <c r="CS28" s="29"/>
      <c r="CT28" s="29"/>
      <c r="CU28" s="54"/>
      <c r="CV28" s="9"/>
      <c r="CW28" s="13"/>
      <c r="CX28" s="73"/>
      <c r="CY28" s="10" t="str">
        <f>HLOOKUP(Introduction!$G$4,nametranslations,112,FALSE)</f>
        <v>Estimation utilisée : installations</v>
      </c>
      <c r="CZ28" s="29"/>
      <c r="DA28" s="29"/>
      <c r="DB28" s="29"/>
      <c r="DC28" s="29"/>
      <c r="DD28" s="29"/>
      <c r="DE28" s="54"/>
      <c r="DF28" s="9"/>
      <c r="DG28" s="13"/>
      <c r="DH28" s="73"/>
      <c r="DI28" s="10" t="str">
        <f>HLOOKUP(Introduction!$G$4,nametranslations,112,FALSE)</f>
        <v>Estimation utilisée : installations</v>
      </c>
      <c r="DJ28" s="29"/>
      <c r="DK28" s="29"/>
      <c r="DL28" s="29"/>
      <c r="DM28" s="29"/>
      <c r="DN28" s="29"/>
      <c r="DO28" s="54"/>
      <c r="DP28" s="9"/>
      <c r="DQ28" s="13"/>
      <c r="DR28" s="73"/>
      <c r="DS28" s="10" t="str">
        <f>HLOOKUP(Introduction!$G$4,nametranslations,112,FALSE)</f>
        <v>Estimation utilisée : installations</v>
      </c>
      <c r="DT28" s="29"/>
      <c r="DU28" s="29"/>
      <c r="DV28" s="29"/>
      <c r="DW28" s="29" t="s">
        <v>147</v>
      </c>
      <c r="DX28" s="29"/>
      <c r="DY28" s="54" t="s">
        <v>147</v>
      </c>
      <c r="DZ28" s="9"/>
      <c r="EA28" s="13"/>
      <c r="EB28" s="73"/>
      <c r="EC28" s="10" t="str">
        <f>HLOOKUP(Introduction!$G$4,nametranslations,112,FALSE)</f>
        <v>Estimation utilisée : installations</v>
      </c>
      <c r="ED28" s="29"/>
      <c r="EE28" s="29"/>
      <c r="EF28" s="29"/>
      <c r="EG28" s="29"/>
      <c r="EH28" s="29"/>
      <c r="EI28" s="54"/>
      <c r="EJ28" s="9"/>
      <c r="EK28" s="13"/>
      <c r="EL28" s="78"/>
      <c r="EV28" s="78"/>
      <c r="FF28" s="78"/>
      <c r="FP28" s="78"/>
      <c r="FZ28" s="78"/>
      <c r="GJ28" s="78"/>
      <c r="GT28" s="78"/>
      <c r="HD28" s="78"/>
      <c r="HN28" s="78"/>
      <c r="HX28" s="78"/>
      <c r="IH28" s="78"/>
      <c r="IR28" s="78"/>
    </row>
    <row r="29" spans="1:252" s="1" customFormat="1" ht="15" customHeight="1" x14ac:dyDescent="0.3">
      <c r="A29" s="204" t="str">
        <f ca="1">IF(ISBLANK('Data Summary'!A31),"",'Data Summary'!A31)</f>
        <v/>
      </c>
      <c r="B29" s="73"/>
      <c r="C29" s="10" t="str">
        <f>HLOOKUP(Introduction!$G$4,nametranslations,113,FALSE)</f>
        <v>Estimation utilisée : améliorée</v>
      </c>
      <c r="D29" s="29"/>
      <c r="E29" s="29"/>
      <c r="F29" s="29"/>
      <c r="G29" s="29"/>
      <c r="H29" s="29"/>
      <c r="I29" s="54"/>
      <c r="J29" s="9"/>
      <c r="K29" s="13"/>
      <c r="L29" s="73"/>
      <c r="M29" s="10" t="str">
        <f>HLOOKUP(Introduction!$G$4,nametranslations,113,FALSE)</f>
        <v>Estimation utilisée : améliorée</v>
      </c>
      <c r="N29" s="29"/>
      <c r="O29" s="29"/>
      <c r="P29" s="29"/>
      <c r="Q29" s="29"/>
      <c r="R29" s="29"/>
      <c r="S29" s="54"/>
      <c r="T29" s="9"/>
      <c r="U29" s="13"/>
      <c r="V29" s="73"/>
      <c r="W29" s="10" t="str">
        <f>HLOOKUP(Introduction!$G$4,nametranslations,113,FALSE)</f>
        <v>Estimation utilisée : améliorée</v>
      </c>
      <c r="X29" s="29"/>
      <c r="Y29" s="29"/>
      <c r="Z29" s="29"/>
      <c r="AA29" s="29"/>
      <c r="AB29" s="29"/>
      <c r="AC29" s="54"/>
      <c r="AD29" s="9"/>
      <c r="AE29" s="13"/>
      <c r="AF29" s="73"/>
      <c r="AG29" s="10" t="str">
        <f>HLOOKUP(Introduction!$G$4,nametranslations,113,FALSE)</f>
        <v>Estimation utilisée : améliorée</v>
      </c>
      <c r="AH29" s="29"/>
      <c r="AI29" s="29"/>
      <c r="AJ29" s="29"/>
      <c r="AK29" s="29"/>
      <c r="AL29" s="29"/>
      <c r="AM29" s="54"/>
      <c r="AN29" s="9"/>
      <c r="AO29" s="13"/>
      <c r="AP29" s="73"/>
      <c r="AQ29" s="10" t="str">
        <f>HLOOKUP(Introduction!$G$4,nametranslations,113,FALSE)</f>
        <v>Estimation utilisée : améliorée</v>
      </c>
      <c r="AR29" s="29"/>
      <c r="AS29" s="29"/>
      <c r="AT29" s="29"/>
      <c r="AU29" s="29"/>
      <c r="AV29" s="29"/>
      <c r="AW29" s="54"/>
      <c r="AX29" s="80"/>
      <c r="AY29" s="13"/>
      <c r="AZ29" s="73"/>
      <c r="BA29" s="10" t="str">
        <f>HLOOKUP(Introduction!$G$4,nametranslations,113,FALSE)</f>
        <v>Estimation utilisée : améliorée</v>
      </c>
      <c r="BB29" s="29"/>
      <c r="BC29" s="29"/>
      <c r="BD29" s="29"/>
      <c r="BE29" s="29"/>
      <c r="BF29" s="29"/>
      <c r="BG29" s="54"/>
      <c r="BH29" s="9"/>
      <c r="BI29" s="13"/>
      <c r="BJ29" s="73"/>
      <c r="BK29" s="10" t="str">
        <f>HLOOKUP(Introduction!$G$4,nametranslations,113,FALSE)</f>
        <v>Estimation utilisée : améliorée</v>
      </c>
      <c r="BL29" s="29"/>
      <c r="BM29" s="29"/>
      <c r="BN29" s="29"/>
      <c r="BO29" s="29"/>
      <c r="BP29" s="29"/>
      <c r="BQ29" s="54"/>
      <c r="BR29" s="9"/>
      <c r="BS29" s="13"/>
      <c r="BT29" s="73"/>
      <c r="BU29" s="10" t="str">
        <f>HLOOKUP(Introduction!$G$4,nametranslations,113,FALSE)</f>
        <v>Estimation utilisée : améliorée</v>
      </c>
      <c r="BV29" s="29"/>
      <c r="BW29" s="29"/>
      <c r="BX29" s="29"/>
      <c r="BY29" s="29"/>
      <c r="BZ29" s="29"/>
      <c r="CA29" s="54"/>
      <c r="CB29" s="9"/>
      <c r="CC29" s="13"/>
      <c r="CD29" s="73"/>
      <c r="CE29" s="10" t="str">
        <f>HLOOKUP(Introduction!$G$4,nametranslations,113,FALSE)</f>
        <v>Estimation utilisée : améliorée</v>
      </c>
      <c r="CF29" s="29"/>
      <c r="CG29" s="29"/>
      <c r="CH29" s="29"/>
      <c r="CI29" s="29"/>
      <c r="CJ29" s="29"/>
      <c r="CK29" s="54"/>
      <c r="CL29" s="9"/>
      <c r="CM29" s="13"/>
      <c r="CN29" s="73"/>
      <c r="CO29" s="10" t="str">
        <f>HLOOKUP(Introduction!$G$4,nametranslations,113,FALSE)</f>
        <v>Estimation utilisée : améliorée</v>
      </c>
      <c r="CP29" s="29"/>
      <c r="CQ29" s="29"/>
      <c r="CR29" s="29"/>
      <c r="CS29" s="29"/>
      <c r="CT29" s="29"/>
      <c r="CU29" s="54"/>
      <c r="CV29" s="9"/>
      <c r="CW29" s="13"/>
      <c r="CX29" s="73"/>
      <c r="CY29" s="10" t="str">
        <f>HLOOKUP(Introduction!$G$4,nametranslations,113,FALSE)</f>
        <v>Estimation utilisée : améliorée</v>
      </c>
      <c r="CZ29" s="29"/>
      <c r="DA29" s="29"/>
      <c r="DB29" s="29"/>
      <c r="DC29" s="29"/>
      <c r="DD29" s="29"/>
      <c r="DE29" s="54"/>
      <c r="DF29" s="9"/>
      <c r="DG29" s="13"/>
      <c r="DH29" s="73"/>
      <c r="DI29" s="10" t="str">
        <f>HLOOKUP(Introduction!$G$4,nametranslations,113,FALSE)</f>
        <v>Estimation utilisée : améliorée</v>
      </c>
      <c r="DJ29" s="29"/>
      <c r="DK29" s="29"/>
      <c r="DL29" s="29"/>
      <c r="DM29" s="29"/>
      <c r="DN29" s="29"/>
      <c r="DO29" s="54"/>
      <c r="DP29" s="9"/>
      <c r="DQ29" s="13"/>
      <c r="DR29" s="73"/>
      <c r="DS29" s="10" t="str">
        <f>HLOOKUP(Introduction!$G$4,nametranslations,113,FALSE)</f>
        <v>Estimation utilisée : améliorée</v>
      </c>
      <c r="DT29" s="29"/>
      <c r="DU29" s="29"/>
      <c r="DV29" s="29"/>
      <c r="DW29" s="29"/>
      <c r="DX29" s="29"/>
      <c r="DY29" s="54"/>
      <c r="DZ29" s="9"/>
      <c r="EA29" s="13"/>
      <c r="EB29" s="73"/>
      <c r="EC29" s="10" t="str">
        <f>HLOOKUP(Introduction!$G$4,nametranslations,113,FALSE)</f>
        <v>Estimation utilisée : améliorée</v>
      </c>
      <c r="ED29" s="29"/>
      <c r="EE29" s="29"/>
      <c r="EF29" s="29"/>
      <c r="EG29" s="29"/>
      <c r="EH29" s="29"/>
      <c r="EI29" s="54"/>
      <c r="EJ29" s="9"/>
      <c r="EK29" s="13"/>
      <c r="EL29" s="78"/>
      <c r="EV29" s="78"/>
      <c r="FF29" s="78"/>
      <c r="FP29" s="78"/>
      <c r="FZ29" s="78"/>
      <c r="GJ29" s="78"/>
      <c r="GT29" s="78"/>
      <c r="HD29" s="78"/>
      <c r="HN29" s="78"/>
      <c r="HX29" s="78"/>
      <c r="IH29" s="78"/>
      <c r="IR29" s="78"/>
    </row>
    <row r="30" spans="1:252" s="1" customFormat="1" ht="21" customHeight="1" x14ac:dyDescent="0.3">
      <c r="A30" s="204" t="str">
        <f ca="1">IF(ISBLANK('Data Summary'!A32),"",'Data Summary'!A32)</f>
        <v/>
      </c>
      <c r="B30" s="73"/>
      <c r="C30" s="10" t="str">
        <f>HLOOKUP(Introduction!$G$4,nametranslations,122,FALSE)</f>
        <v>Estimation utilisée : améliorée et utilisable</v>
      </c>
      <c r="D30" s="29"/>
      <c r="E30" s="29"/>
      <c r="F30" s="29"/>
      <c r="G30" s="29"/>
      <c r="H30" s="29"/>
      <c r="I30" s="54"/>
      <c r="J30" s="9"/>
      <c r="K30" s="13"/>
      <c r="L30" s="73"/>
      <c r="M30" s="10" t="str">
        <f>HLOOKUP(Introduction!$G$4,nametranslations,122,FALSE)</f>
        <v>Estimation utilisée : améliorée et utilisable</v>
      </c>
      <c r="N30" s="29"/>
      <c r="O30" s="29"/>
      <c r="P30" s="29"/>
      <c r="Q30" s="29"/>
      <c r="R30" s="29"/>
      <c r="S30" s="54"/>
      <c r="T30" s="9"/>
      <c r="U30" s="13"/>
      <c r="V30" s="73"/>
      <c r="W30" s="10" t="str">
        <f>HLOOKUP(Introduction!$G$4,nametranslations,122,FALSE)</f>
        <v>Estimation utilisée : améliorée et utilisable</v>
      </c>
      <c r="X30" s="29"/>
      <c r="Y30" s="29"/>
      <c r="Z30" s="29"/>
      <c r="AA30" s="29"/>
      <c r="AB30" s="29"/>
      <c r="AC30" s="54"/>
      <c r="AD30" s="9"/>
      <c r="AE30" s="13"/>
      <c r="AF30" s="73"/>
      <c r="AG30" s="10" t="str">
        <f>HLOOKUP(Introduction!$G$4,nametranslations,122,FALSE)</f>
        <v>Estimation utilisée : améliorée et utilisable</v>
      </c>
      <c r="AH30" s="29"/>
      <c r="AI30" s="29"/>
      <c r="AJ30" s="29"/>
      <c r="AK30" s="29"/>
      <c r="AL30" s="29"/>
      <c r="AM30" s="54"/>
      <c r="AN30" s="9"/>
      <c r="AO30" s="13"/>
      <c r="AP30" s="73"/>
      <c r="AQ30" s="10" t="str">
        <f>HLOOKUP(Introduction!$G$4,nametranslations,122,FALSE)</f>
        <v>Estimation utilisée : améliorée et utilisable</v>
      </c>
      <c r="AR30" s="29"/>
      <c r="AS30" s="29"/>
      <c r="AT30" s="29"/>
      <c r="AU30" s="29"/>
      <c r="AV30" s="29"/>
      <c r="AW30" s="54"/>
      <c r="AX30" s="80"/>
      <c r="AY30" s="13"/>
      <c r="AZ30" s="73"/>
      <c r="BA30" s="10" t="str">
        <f>HLOOKUP(Introduction!$G$4,nametranslations,122,FALSE)</f>
        <v>Estimation utilisée : améliorée et utilisable</v>
      </c>
      <c r="BB30" s="29"/>
      <c r="BC30" s="29"/>
      <c r="BD30" s="29"/>
      <c r="BE30" s="29"/>
      <c r="BF30" s="29"/>
      <c r="BG30" s="54"/>
      <c r="BH30" s="9"/>
      <c r="BI30" s="13"/>
      <c r="BJ30" s="73"/>
      <c r="BK30" s="10" t="str">
        <f>HLOOKUP(Introduction!$G$4,nametranslations,122,FALSE)</f>
        <v>Estimation utilisée : améliorée et utilisable</v>
      </c>
      <c r="BL30" s="29"/>
      <c r="BM30" s="29"/>
      <c r="BN30" s="29"/>
      <c r="BO30" s="29"/>
      <c r="BP30" s="29"/>
      <c r="BQ30" s="54"/>
      <c r="BR30" s="9"/>
      <c r="BS30" s="13"/>
      <c r="BT30" s="73"/>
      <c r="BU30" s="10" t="str">
        <f>HLOOKUP(Introduction!$G$4,nametranslations,122,FALSE)</f>
        <v>Estimation utilisée : améliorée et utilisable</v>
      </c>
      <c r="BV30" s="29"/>
      <c r="BW30" s="29"/>
      <c r="BX30" s="29"/>
      <c r="BY30" s="29"/>
      <c r="BZ30" s="29"/>
      <c r="CA30" s="54"/>
      <c r="CB30" s="9"/>
      <c r="CC30" s="13"/>
      <c r="CD30" s="73"/>
      <c r="CE30" s="10" t="str">
        <f>HLOOKUP(Introduction!$G$4,nametranslations,122,FALSE)</f>
        <v>Estimation utilisée : améliorée et utilisable</v>
      </c>
      <c r="CF30" s="29"/>
      <c r="CG30" s="29"/>
      <c r="CH30" s="29"/>
      <c r="CI30" s="29"/>
      <c r="CJ30" s="29"/>
      <c r="CK30" s="54"/>
      <c r="CL30" s="9"/>
      <c r="CM30" s="13"/>
      <c r="CN30" s="73"/>
      <c r="CO30" s="10" t="str">
        <f>HLOOKUP(Introduction!$G$4,nametranslations,122,FALSE)</f>
        <v>Estimation utilisée : améliorée et utilisable</v>
      </c>
      <c r="CP30" s="29"/>
      <c r="CQ30" s="29"/>
      <c r="CR30" s="29"/>
      <c r="CS30" s="29"/>
      <c r="CT30" s="29"/>
      <c r="CU30" s="54"/>
      <c r="CV30" s="9"/>
      <c r="CW30" s="13"/>
      <c r="CX30" s="73"/>
      <c r="CY30" s="10" t="str">
        <f>HLOOKUP(Introduction!$G$4,nametranslations,122,FALSE)</f>
        <v>Estimation utilisée : améliorée et utilisable</v>
      </c>
      <c r="CZ30" s="29"/>
      <c r="DA30" s="29"/>
      <c r="DB30" s="29"/>
      <c r="DC30" s="29"/>
      <c r="DD30" s="29"/>
      <c r="DE30" s="54"/>
      <c r="DF30" s="9"/>
      <c r="DG30" s="13"/>
      <c r="DH30" s="73"/>
      <c r="DI30" s="10" t="str">
        <f>HLOOKUP(Introduction!$G$4,nametranslations,122,FALSE)</f>
        <v>Estimation utilisée : améliorée et utilisable</v>
      </c>
      <c r="DJ30" s="29"/>
      <c r="DK30" s="29"/>
      <c r="DL30" s="29"/>
      <c r="DM30" s="29"/>
      <c r="DN30" s="29"/>
      <c r="DO30" s="54"/>
      <c r="DP30" s="9"/>
      <c r="DQ30" s="13"/>
      <c r="DR30" s="73"/>
      <c r="DS30" s="10" t="str">
        <f>HLOOKUP(Introduction!$G$4,nametranslations,122,FALSE)</f>
        <v>Estimation utilisée : améliorée et utilisable</v>
      </c>
      <c r="DT30" s="29"/>
      <c r="DU30" s="29"/>
      <c r="DV30" s="29"/>
      <c r="DW30" s="29"/>
      <c r="DX30" s="29"/>
      <c r="DY30" s="54"/>
      <c r="DZ30" s="9"/>
      <c r="EA30" s="13"/>
      <c r="EB30" s="73"/>
      <c r="EC30" s="10" t="str">
        <f>HLOOKUP(Introduction!$G$4,nametranslations,122,FALSE)</f>
        <v>Estimation utilisée : améliorée et utilisable</v>
      </c>
      <c r="ED30" s="29"/>
      <c r="EE30" s="29"/>
      <c r="EF30" s="29"/>
      <c r="EG30" s="29"/>
      <c r="EH30" s="29"/>
      <c r="EI30" s="54"/>
      <c r="EJ30" s="9"/>
      <c r="EK30" s="13"/>
      <c r="EL30" s="78"/>
      <c r="EV30" s="78"/>
      <c r="FF30" s="78"/>
      <c r="FP30" s="78"/>
      <c r="FZ30" s="78"/>
      <c r="GJ30" s="78"/>
      <c r="GT30" s="78"/>
      <c r="HD30" s="78"/>
      <c r="HN30" s="78"/>
      <c r="HX30" s="78"/>
      <c r="IH30" s="78"/>
      <c r="IR30" s="78"/>
    </row>
    <row r="31" spans="1:252" ht="21" customHeight="1" x14ac:dyDescent="0.3">
      <c r="A31" s="204" t="str">
        <f ca="1">IF(ISBLANK('Data Summary'!A33),"",'Data Summary'!A33)</f>
        <v/>
      </c>
      <c r="B31" s="73"/>
      <c r="C31" s="10" t="str">
        <f>HLOOKUP(Introduction!$G$4,nametranslations,123,FALSE)</f>
        <v>Estimation utilisée : améliorée et non mixte</v>
      </c>
      <c r="D31" s="29"/>
      <c r="E31" s="29"/>
      <c r="F31" s="29"/>
      <c r="G31" s="29"/>
      <c r="H31" s="29"/>
      <c r="I31" s="54"/>
      <c r="J31" s="9"/>
      <c r="K31" s="13"/>
      <c r="L31" s="73"/>
      <c r="M31" s="10" t="str">
        <f>HLOOKUP(Introduction!$G$4,nametranslations,123,FALSE)</f>
        <v>Estimation utilisée : améliorée et non mixte</v>
      </c>
      <c r="N31" s="29"/>
      <c r="O31" s="29"/>
      <c r="P31" s="29"/>
      <c r="Q31" s="29"/>
      <c r="R31" s="29"/>
      <c r="S31" s="54"/>
      <c r="T31" s="9"/>
      <c r="U31" s="13"/>
      <c r="V31" s="73"/>
      <c r="W31" s="10" t="str">
        <f>HLOOKUP(Introduction!$G$4,nametranslations,123,FALSE)</f>
        <v>Estimation utilisée : améliorée et non mixte</v>
      </c>
      <c r="X31" s="29"/>
      <c r="Y31" s="29"/>
      <c r="Z31" s="29"/>
      <c r="AA31" s="29"/>
      <c r="AB31" s="29"/>
      <c r="AC31" s="54"/>
      <c r="AD31" s="9"/>
      <c r="AE31" s="13"/>
      <c r="AF31" s="73"/>
      <c r="AG31" s="10" t="str">
        <f>HLOOKUP(Introduction!$G$4,nametranslations,123,FALSE)</f>
        <v>Estimation utilisée : améliorée et non mixte</v>
      </c>
      <c r="AH31" s="29"/>
      <c r="AI31" s="29"/>
      <c r="AJ31" s="29"/>
      <c r="AK31" s="29"/>
      <c r="AL31" s="29"/>
      <c r="AM31" s="54"/>
      <c r="AN31" s="9"/>
      <c r="AO31" s="13"/>
      <c r="AP31" s="73"/>
      <c r="AQ31" s="10" t="str">
        <f>HLOOKUP(Introduction!$G$4,nametranslations,123,FALSE)</f>
        <v>Estimation utilisée : améliorée et non mixte</v>
      </c>
      <c r="AR31" s="29"/>
      <c r="AS31" s="29"/>
      <c r="AT31" s="29"/>
      <c r="AU31" s="29"/>
      <c r="AV31" s="29"/>
      <c r="AW31" s="54"/>
      <c r="AX31" s="80"/>
      <c r="AY31" s="13"/>
      <c r="AZ31" s="73"/>
      <c r="BA31" s="10" t="str">
        <f>HLOOKUP(Introduction!$G$4,nametranslations,123,FALSE)</f>
        <v>Estimation utilisée : améliorée et non mixte</v>
      </c>
      <c r="BB31" s="29"/>
      <c r="BC31" s="29"/>
      <c r="BD31" s="29"/>
      <c r="BE31" s="29"/>
      <c r="BF31" s="29"/>
      <c r="BG31" s="54"/>
      <c r="BH31" s="9"/>
      <c r="BI31" s="13"/>
      <c r="BJ31" s="73"/>
      <c r="BK31" s="10" t="str">
        <f>HLOOKUP(Introduction!$G$4,nametranslations,123,FALSE)</f>
        <v>Estimation utilisée : améliorée et non mixte</v>
      </c>
      <c r="BL31" s="29"/>
      <c r="BM31" s="29"/>
      <c r="BN31" s="29"/>
      <c r="BO31" s="29"/>
      <c r="BP31" s="29"/>
      <c r="BQ31" s="54"/>
      <c r="BR31" s="9"/>
      <c r="BS31" s="13"/>
      <c r="BT31" s="73"/>
      <c r="BU31" s="10" t="str">
        <f>HLOOKUP(Introduction!$G$4,nametranslations,123,FALSE)</f>
        <v>Estimation utilisée : améliorée et non mixte</v>
      </c>
      <c r="BV31" s="29"/>
      <c r="BW31" s="29"/>
      <c r="BX31" s="29"/>
      <c r="BY31" s="29"/>
      <c r="BZ31" s="29"/>
      <c r="CA31" s="54"/>
      <c r="CB31" s="9"/>
      <c r="CC31" s="13"/>
      <c r="CD31" s="73"/>
      <c r="CE31" s="10" t="str">
        <f>HLOOKUP(Introduction!$G$4,nametranslations,123,FALSE)</f>
        <v>Estimation utilisée : améliorée et non mixte</v>
      </c>
      <c r="CF31" s="29"/>
      <c r="CG31" s="29"/>
      <c r="CH31" s="29"/>
      <c r="CI31" s="29"/>
      <c r="CJ31" s="29"/>
      <c r="CK31" s="54"/>
      <c r="CL31" s="9"/>
      <c r="CM31" s="13"/>
      <c r="CN31" s="73"/>
      <c r="CO31" s="10" t="str">
        <f>HLOOKUP(Introduction!$G$4,nametranslations,123,FALSE)</f>
        <v>Estimation utilisée : améliorée et non mixte</v>
      </c>
      <c r="CP31" s="29"/>
      <c r="CQ31" s="29"/>
      <c r="CR31" s="29"/>
      <c r="CS31" s="29"/>
      <c r="CT31" s="29"/>
      <c r="CU31" s="54"/>
      <c r="CV31" s="9"/>
      <c r="CW31" s="13"/>
      <c r="CX31" s="73"/>
      <c r="CY31" s="10" t="str">
        <f>HLOOKUP(Introduction!$G$4,nametranslations,123,FALSE)</f>
        <v>Estimation utilisée : améliorée et non mixte</v>
      </c>
      <c r="CZ31" s="29"/>
      <c r="DA31" s="29"/>
      <c r="DB31" s="29"/>
      <c r="DC31" s="29"/>
      <c r="DD31" s="29"/>
      <c r="DE31" s="54"/>
      <c r="DF31" s="9"/>
      <c r="DG31" s="13"/>
      <c r="DH31" s="73"/>
      <c r="DI31" s="10" t="str">
        <f>HLOOKUP(Introduction!$G$4,nametranslations,123,FALSE)</f>
        <v>Estimation utilisée : améliorée et non mixte</v>
      </c>
      <c r="DJ31" s="29"/>
      <c r="DK31" s="29"/>
      <c r="DL31" s="29"/>
      <c r="DM31" s="29"/>
      <c r="DN31" s="29"/>
      <c r="DO31" s="54"/>
      <c r="DP31" s="9"/>
      <c r="DQ31" s="13"/>
      <c r="DR31" s="73"/>
      <c r="DS31" s="10" t="str">
        <f>HLOOKUP(Introduction!$G$4,nametranslations,123,FALSE)</f>
        <v>Estimation utilisée : améliorée et non mixte</v>
      </c>
      <c r="DT31" s="29"/>
      <c r="DU31" s="29"/>
      <c r="DV31" s="29"/>
      <c r="DW31" s="29"/>
      <c r="DX31" s="29"/>
      <c r="DY31" s="54"/>
      <c r="DZ31" s="9"/>
      <c r="EA31" s="13"/>
      <c r="EB31" s="73"/>
      <c r="EC31" s="10" t="str">
        <f>HLOOKUP(Introduction!$G$4,nametranslations,123,FALSE)</f>
        <v>Estimation utilisée : améliorée et non mixte</v>
      </c>
      <c r="ED31" s="29"/>
      <c r="EE31" s="29"/>
      <c r="EF31" s="29"/>
      <c r="EG31" s="29"/>
      <c r="EH31" s="29"/>
      <c r="EI31" s="54"/>
      <c r="EJ31" s="9"/>
      <c r="EK31" s="13"/>
    </row>
    <row r="32" spans="1:252" ht="16.5" customHeight="1" x14ac:dyDescent="0.3">
      <c r="A32" s="204" t="str">
        <f ca="1">IF(ISBLANK('Data Summary'!A34),"",'Data Summary'!A34)</f>
        <v/>
      </c>
      <c r="B32" s="73"/>
      <c r="C32" s="10" t="str">
        <f>HLOOKUP(Introduction!$G$4,nametranslations,114,FALSE)</f>
        <v>Estimation utilisée : service de base</v>
      </c>
      <c r="D32" s="29"/>
      <c r="E32" s="29"/>
      <c r="F32" s="29"/>
      <c r="G32" s="29"/>
      <c r="H32" s="29"/>
      <c r="I32" s="54"/>
      <c r="J32" s="9"/>
      <c r="K32" s="13"/>
      <c r="L32" s="73"/>
      <c r="M32" s="10" t="str">
        <f>HLOOKUP(Introduction!$G$4,nametranslations,114,FALSE)</f>
        <v>Estimation utilisée : service de base</v>
      </c>
      <c r="N32" s="29"/>
      <c r="O32" s="29"/>
      <c r="P32" s="29"/>
      <c r="Q32" s="29"/>
      <c r="R32" s="29"/>
      <c r="S32" s="54"/>
      <c r="T32" s="9"/>
      <c r="U32" s="13"/>
      <c r="V32" s="73"/>
      <c r="W32" s="10" t="str">
        <f>HLOOKUP(Introduction!$G$4,nametranslations,114,FALSE)</f>
        <v>Estimation utilisée : service de base</v>
      </c>
      <c r="X32" s="29"/>
      <c r="Y32" s="29"/>
      <c r="Z32" s="29"/>
      <c r="AA32" s="29"/>
      <c r="AB32" s="29"/>
      <c r="AC32" s="54"/>
      <c r="AD32" s="9"/>
      <c r="AE32" s="13"/>
      <c r="AF32" s="73"/>
      <c r="AG32" s="10" t="str">
        <f>HLOOKUP(Introduction!$G$4,nametranslations,114,FALSE)</f>
        <v>Estimation utilisée : service de base</v>
      </c>
      <c r="AH32" s="29"/>
      <c r="AI32" s="29"/>
      <c r="AJ32" s="29"/>
      <c r="AK32" s="29"/>
      <c r="AL32" s="29"/>
      <c r="AM32" s="54"/>
      <c r="AN32" s="9"/>
      <c r="AO32" s="13"/>
      <c r="AP32" s="73"/>
      <c r="AQ32" s="10" t="str">
        <f>HLOOKUP(Introduction!$G$4,nametranslations,114,FALSE)</f>
        <v>Estimation utilisée : service de base</v>
      </c>
      <c r="AR32" s="29"/>
      <c r="AS32" s="29"/>
      <c r="AT32" s="29"/>
      <c r="AU32" s="29"/>
      <c r="AV32" s="29"/>
      <c r="AW32" s="54"/>
      <c r="AX32" s="80"/>
      <c r="AY32" s="13"/>
      <c r="AZ32" s="73"/>
      <c r="BA32" s="10" t="str">
        <f>HLOOKUP(Introduction!$G$4,nametranslations,114,FALSE)</f>
        <v>Estimation utilisée : service de base</v>
      </c>
      <c r="BB32" s="29"/>
      <c r="BC32" s="29"/>
      <c r="BD32" s="29"/>
      <c r="BE32" s="29"/>
      <c r="BF32" s="29"/>
      <c r="BG32" s="54"/>
      <c r="BH32" s="9"/>
      <c r="BI32" s="13"/>
      <c r="BJ32" s="73"/>
      <c r="BK32" s="10" t="str">
        <f>HLOOKUP(Introduction!$G$4,nametranslations,114,FALSE)</f>
        <v>Estimation utilisée : service de base</v>
      </c>
      <c r="BL32" s="29"/>
      <c r="BM32" s="29"/>
      <c r="BN32" s="29"/>
      <c r="BO32" s="29"/>
      <c r="BP32" s="29"/>
      <c r="BQ32" s="54"/>
      <c r="BR32" s="9"/>
      <c r="BS32" s="13"/>
      <c r="BT32" s="73"/>
      <c r="BU32" s="10" t="str">
        <f>HLOOKUP(Introduction!$G$4,nametranslations,114,FALSE)</f>
        <v>Estimation utilisée : service de base</v>
      </c>
      <c r="BV32" s="29" t="s">
        <v>147</v>
      </c>
      <c r="BW32" s="29"/>
      <c r="BX32" s="29"/>
      <c r="BY32" s="29"/>
      <c r="BZ32" s="29" t="s">
        <v>147</v>
      </c>
      <c r="CA32" s="54"/>
      <c r="CB32" s="9"/>
      <c r="CC32" s="13"/>
      <c r="CD32" s="73"/>
      <c r="CE32" s="10" t="str">
        <f>HLOOKUP(Introduction!$G$4,nametranslations,114,FALSE)</f>
        <v>Estimation utilisée : service de base</v>
      </c>
      <c r="CF32" s="29"/>
      <c r="CG32" s="29"/>
      <c r="CH32" s="29"/>
      <c r="CI32" s="29"/>
      <c r="CJ32" s="29"/>
      <c r="CK32" s="54"/>
      <c r="CL32" s="9"/>
      <c r="CM32" s="13"/>
      <c r="CN32" s="73"/>
      <c r="CO32" s="10" t="str">
        <f>HLOOKUP(Introduction!$G$4,nametranslations,114,FALSE)</f>
        <v>Estimation utilisée : service de base</v>
      </c>
      <c r="CP32" s="29"/>
      <c r="CQ32" s="29"/>
      <c r="CR32" s="29"/>
      <c r="CS32" s="29"/>
      <c r="CT32" s="29"/>
      <c r="CU32" s="54"/>
      <c r="CV32" s="9"/>
      <c r="CW32" s="13"/>
      <c r="CX32" s="73"/>
      <c r="CY32" s="10" t="str">
        <f>HLOOKUP(Introduction!$G$4,nametranslations,114,FALSE)</f>
        <v>Estimation utilisée : service de base</v>
      </c>
      <c r="CZ32" s="29" t="s">
        <v>147</v>
      </c>
      <c r="DA32" s="29"/>
      <c r="DB32" s="29"/>
      <c r="DC32" s="29"/>
      <c r="DD32" s="29" t="s">
        <v>147</v>
      </c>
      <c r="DE32" s="54" t="s">
        <v>147</v>
      </c>
      <c r="DF32" s="9"/>
      <c r="DG32" s="13"/>
      <c r="DH32" s="73"/>
      <c r="DI32" s="10" t="str">
        <f>HLOOKUP(Introduction!$G$4,nametranslations,114,FALSE)</f>
        <v>Estimation utilisée : service de base</v>
      </c>
      <c r="DJ32" s="29"/>
      <c r="DK32" s="29"/>
      <c r="DL32" s="29"/>
      <c r="DM32" s="29"/>
      <c r="DN32" s="29"/>
      <c r="DO32" s="54"/>
      <c r="DP32" s="9"/>
      <c r="DQ32" s="13"/>
      <c r="DR32" s="73"/>
      <c r="DS32" s="10" t="str">
        <f>HLOOKUP(Introduction!$G$4,nametranslations,114,FALSE)</f>
        <v>Estimation utilisée : service de base</v>
      </c>
      <c r="DT32" s="29"/>
      <c r="DU32" s="29"/>
      <c r="DV32" s="29"/>
      <c r="DW32" s="29"/>
      <c r="DX32" s="29"/>
      <c r="DY32" s="54"/>
      <c r="DZ32" s="9"/>
      <c r="EA32" s="13"/>
      <c r="EB32" s="73"/>
      <c r="EC32" s="10" t="str">
        <f>HLOOKUP(Introduction!$G$4,nametranslations,114,FALSE)</f>
        <v>Estimation utilisée : service de base</v>
      </c>
      <c r="ED32" s="29" t="s">
        <v>147</v>
      </c>
      <c r="EE32" s="29"/>
      <c r="EF32" s="29"/>
      <c r="EG32" s="29"/>
      <c r="EH32" s="29" t="s">
        <v>147</v>
      </c>
      <c r="EI32" s="54" t="s">
        <v>147</v>
      </c>
      <c r="EJ32" s="9"/>
      <c r="EK32" s="13"/>
    </row>
    <row r="33" spans="1:141" ht="16.5" customHeight="1" x14ac:dyDescent="0.3">
      <c r="A33" s="204" t="str">
        <f ca="1">IF(ISBLANK('Data Summary'!A35),"",'Data Summary'!A35)</f>
        <v/>
      </c>
      <c r="B33" s="74"/>
      <c r="C33" s="10" t="str">
        <f>HLOOKUP(Introduction!$G$4,nametranslations,115,FALSE)</f>
        <v>Nombre total d'écoles</v>
      </c>
      <c r="D33" s="37"/>
      <c r="E33" s="37"/>
      <c r="F33" s="37"/>
      <c r="G33" s="38"/>
      <c r="H33" s="39"/>
      <c r="I33" s="40"/>
      <c r="J33" s="9"/>
      <c r="K33" s="13"/>
      <c r="L33" s="74"/>
      <c r="M33" s="10" t="str">
        <f>HLOOKUP(Introduction!$G$4,nametranslations,115,FALSE)</f>
        <v>Nombre total d'écoles</v>
      </c>
      <c r="N33" s="37"/>
      <c r="O33" s="8"/>
      <c r="P33" s="8"/>
      <c r="Q33" s="38"/>
      <c r="R33" s="39"/>
      <c r="S33" s="40"/>
      <c r="T33" s="9"/>
      <c r="U33" s="13"/>
      <c r="V33" s="74"/>
      <c r="W33" s="10" t="str">
        <f>HLOOKUP(Introduction!$G$4,nametranslations,115,FALSE)</f>
        <v>Nombre total d'écoles</v>
      </c>
      <c r="X33" s="37"/>
      <c r="Y33" s="37"/>
      <c r="Z33" s="37"/>
      <c r="AA33" s="38"/>
      <c r="AB33" s="39"/>
      <c r="AC33" s="40"/>
      <c r="AD33" s="9"/>
      <c r="AE33" s="13"/>
      <c r="AF33" s="74"/>
      <c r="AG33" s="10" t="str">
        <f>HLOOKUP(Introduction!$G$4,nametranslations,115,FALSE)</f>
        <v>Nombre total d'écoles</v>
      </c>
      <c r="AH33" s="37"/>
      <c r="AI33" s="37"/>
      <c r="AJ33" s="37"/>
      <c r="AK33" s="38"/>
      <c r="AL33" s="39"/>
      <c r="AM33" s="40">
        <v>1757</v>
      </c>
      <c r="AN33" s="9"/>
      <c r="AO33" s="13"/>
      <c r="AP33" s="74"/>
      <c r="AQ33" s="10" t="str">
        <f>HLOOKUP(Introduction!$G$4,nametranslations,115,FALSE)</f>
        <v>Nombre total d'écoles</v>
      </c>
      <c r="AR33" s="89"/>
      <c r="AS33" s="89"/>
      <c r="AT33" s="89"/>
      <c r="AU33" s="95"/>
      <c r="AV33" s="96"/>
      <c r="AW33" s="97"/>
      <c r="AX33" s="80"/>
      <c r="AY33" s="13"/>
      <c r="AZ33" s="74"/>
      <c r="BA33" s="10" t="str">
        <f>HLOOKUP(Introduction!$G$4,nametranslations,115,FALSE)</f>
        <v>Nombre total d'écoles</v>
      </c>
      <c r="BB33" s="37"/>
      <c r="BC33" s="8"/>
      <c r="BD33" s="8"/>
      <c r="BE33" s="38"/>
      <c r="BF33" s="39"/>
      <c r="BG33" s="40"/>
      <c r="BH33" s="9"/>
      <c r="BI33" s="13"/>
      <c r="BJ33" s="74"/>
      <c r="BK33" s="10" t="str">
        <f>HLOOKUP(Introduction!$G$4,nametranslations,115,FALSE)</f>
        <v>Nombre total d'écoles</v>
      </c>
      <c r="BL33" s="37"/>
      <c r="BM33" s="8"/>
      <c r="BN33" s="8"/>
      <c r="BO33" s="38"/>
      <c r="BP33" s="39"/>
      <c r="BQ33" s="40"/>
      <c r="BR33" s="9"/>
      <c r="BS33" s="13"/>
      <c r="BT33" s="74"/>
      <c r="BU33" s="10" t="str">
        <f>HLOOKUP(Introduction!$G$4,nametranslations,115,FALSE)</f>
        <v>Nombre total d'écoles</v>
      </c>
      <c r="BV33" s="37"/>
      <c r="BW33" s="8"/>
      <c r="BX33" s="8"/>
      <c r="BY33" s="38"/>
      <c r="BZ33" s="39"/>
      <c r="CA33" s="40"/>
      <c r="CB33" s="9"/>
      <c r="CC33" s="13"/>
      <c r="CD33" s="74"/>
      <c r="CE33" s="10" t="str">
        <f>HLOOKUP(Introduction!$G$4,nametranslations,115,FALSE)</f>
        <v>Nombre total d'écoles</v>
      </c>
      <c r="CF33" s="37">
        <v>15436</v>
      </c>
      <c r="CG33" s="8">
        <v>5448</v>
      </c>
      <c r="CH33" s="8">
        <v>9988</v>
      </c>
      <c r="CI33" s="38">
        <v>619</v>
      </c>
      <c r="CJ33" s="39">
        <v>11976</v>
      </c>
      <c r="CK33" s="40">
        <v>2841</v>
      </c>
      <c r="CL33" s="9"/>
      <c r="CM33" s="13"/>
      <c r="CN33" s="74"/>
      <c r="CO33" s="10" t="str">
        <f>HLOOKUP(Introduction!$G$4,nametranslations,115,FALSE)</f>
        <v>Nombre total d'écoles</v>
      </c>
      <c r="CP33" s="37"/>
      <c r="CQ33" s="8"/>
      <c r="CR33" s="8"/>
      <c r="CS33" s="38"/>
      <c r="CT33" s="39"/>
      <c r="CU33" s="40"/>
      <c r="CV33" s="9"/>
      <c r="CW33" s="13"/>
      <c r="CX33" s="74"/>
      <c r="CY33" s="10" t="str">
        <f>HLOOKUP(Introduction!$G$4,nametranslations,115,FALSE)</f>
        <v>Nombre total d'écoles</v>
      </c>
      <c r="CZ33" s="37"/>
      <c r="DA33" s="8"/>
      <c r="DB33" s="8"/>
      <c r="DC33" s="38"/>
      <c r="DD33" s="39"/>
      <c r="DE33" s="40"/>
      <c r="DF33" s="9"/>
      <c r="DG33" s="13"/>
      <c r="DH33" s="74"/>
      <c r="DI33" s="10" t="str">
        <f>HLOOKUP(Introduction!$G$4,nametranslations,115,FALSE)</f>
        <v>Nombre total d'écoles</v>
      </c>
      <c r="DJ33" s="206">
        <v>16101</v>
      </c>
      <c r="DK33" s="206">
        <v>5639</v>
      </c>
      <c r="DL33" s="206">
        <v>10462</v>
      </c>
      <c r="DM33" s="206">
        <v>640</v>
      </c>
      <c r="DN33" s="206">
        <v>12419</v>
      </c>
      <c r="DO33" s="207">
        <v>3042</v>
      </c>
      <c r="DP33" s="9"/>
      <c r="DQ33" s="13"/>
      <c r="DR33" s="74"/>
      <c r="DS33" s="10" t="str">
        <f>HLOOKUP(Introduction!$G$4,nametranslations,115,FALSE)</f>
        <v>Nombre total d'écoles</v>
      </c>
      <c r="DT33" s="206">
        <v>16592</v>
      </c>
      <c r="DU33" s="206">
        <v>6193</v>
      </c>
      <c r="DV33" s="206">
        <v>10399</v>
      </c>
      <c r="DW33" s="206">
        <v>796</v>
      </c>
      <c r="DX33" s="206">
        <v>12600</v>
      </c>
      <c r="DY33" s="207">
        <v>3196</v>
      </c>
      <c r="DZ33" s="9"/>
      <c r="EA33" s="13"/>
      <c r="EB33" s="74"/>
      <c r="EC33" s="10" t="str">
        <f>HLOOKUP(Introduction!$G$4,nametranslations,115,FALSE)</f>
        <v>Nombre total d'écoles</v>
      </c>
      <c r="ED33" s="37"/>
      <c r="EE33" s="8"/>
      <c r="EF33" s="8"/>
      <c r="EG33" s="38"/>
      <c r="EH33" s="39"/>
      <c r="EI33" s="40"/>
      <c r="EJ33" s="9"/>
      <c r="EK33" s="13"/>
    </row>
    <row r="34" spans="1:141" ht="16.5" customHeight="1" thickBot="1" x14ac:dyDescent="0.35">
      <c r="A34" s="204" t="str">
        <f ca="1">IF(ISBLANK('Data Summary'!A36),"",'Data Summary'!A36)</f>
        <v/>
      </c>
      <c r="B34" s="75"/>
      <c r="C34" s="25" t="str">
        <f>HLOOKUP(Introduction!$G$4,nametranslations,116,FALSE)</f>
        <v>Nombre enquêté</v>
      </c>
      <c r="D34" s="42"/>
      <c r="E34" s="42"/>
      <c r="F34" s="42"/>
      <c r="G34" s="42"/>
      <c r="H34" s="42"/>
      <c r="I34" s="43"/>
      <c r="J34" s="22"/>
      <c r="K34" s="15"/>
      <c r="L34" s="75"/>
      <c r="M34" s="25" t="str">
        <f>HLOOKUP(Introduction!$G$4,nametranslations,116,FALSE)</f>
        <v>Nombre enquêté</v>
      </c>
      <c r="N34" s="42"/>
      <c r="O34" s="47"/>
      <c r="P34" s="47"/>
      <c r="Q34" s="42"/>
      <c r="R34" s="42"/>
      <c r="S34" s="43"/>
      <c r="T34" s="22"/>
      <c r="U34" s="15"/>
      <c r="V34" s="75"/>
      <c r="W34" s="25" t="str">
        <f>HLOOKUP(Introduction!$G$4,nametranslations,116,FALSE)</f>
        <v>Nombre enquêté</v>
      </c>
      <c r="X34" s="42"/>
      <c r="Y34" s="42"/>
      <c r="Z34" s="42"/>
      <c r="AA34" s="42"/>
      <c r="AB34" s="42"/>
      <c r="AC34" s="43"/>
      <c r="AD34" s="22"/>
      <c r="AE34" s="15"/>
      <c r="AF34" s="75"/>
      <c r="AG34" s="25" t="str">
        <f>HLOOKUP(Introduction!$G$4,nametranslations,116,FALSE)</f>
        <v>Nombre enquêté</v>
      </c>
      <c r="AH34" s="42"/>
      <c r="AI34" s="42"/>
      <c r="AJ34" s="42"/>
      <c r="AK34" s="42">
        <v>220</v>
      </c>
      <c r="AL34" s="42">
        <v>10564</v>
      </c>
      <c r="AM34" s="43">
        <v>1109</v>
      </c>
      <c r="AN34" s="22"/>
      <c r="AO34" s="15"/>
      <c r="AP34" s="75"/>
      <c r="AQ34" s="25" t="str">
        <f>HLOOKUP(Introduction!$G$4,nametranslations,116,FALSE)</f>
        <v>Nombre enquêté</v>
      </c>
      <c r="AR34" s="42">
        <f>SUM(AU34:AW34)</f>
        <v>1851</v>
      </c>
      <c r="AS34" s="42"/>
      <c r="AT34" s="42"/>
      <c r="AU34" s="42">
        <v>241</v>
      </c>
      <c r="AV34" s="42">
        <v>1177</v>
      </c>
      <c r="AW34" s="43">
        <v>433</v>
      </c>
      <c r="AX34" s="22"/>
      <c r="AY34" s="15"/>
      <c r="AZ34" s="75"/>
      <c r="BA34" s="25" t="str">
        <f>HLOOKUP(Introduction!$G$4,nametranslations,116,FALSE)</f>
        <v>Nombre enquêté</v>
      </c>
      <c r="BB34" s="42"/>
      <c r="BC34" s="47"/>
      <c r="BD34" s="47"/>
      <c r="BE34" s="42"/>
      <c r="BF34" s="42"/>
      <c r="BG34" s="43"/>
      <c r="BH34" s="22"/>
      <c r="BI34" s="15"/>
      <c r="BJ34" s="75"/>
      <c r="BK34" s="25" t="str">
        <f>HLOOKUP(Introduction!$G$4,nametranslations,116,FALSE)</f>
        <v>Nombre enquêté</v>
      </c>
      <c r="BL34" s="42"/>
      <c r="BM34" s="47"/>
      <c r="BN34" s="47"/>
      <c r="BO34" s="42"/>
      <c r="BP34" s="42"/>
      <c r="BQ34" s="43"/>
      <c r="BR34" s="22"/>
      <c r="BS34" s="15"/>
      <c r="BT34" s="75"/>
      <c r="BU34" s="25" t="str">
        <f>HLOOKUP(Introduction!$G$4,nametranslations,116,FALSE)</f>
        <v>Nombre enquêté</v>
      </c>
      <c r="BV34" s="42"/>
      <c r="BW34" s="47"/>
      <c r="BX34" s="47"/>
      <c r="BY34" s="42"/>
      <c r="BZ34" s="42"/>
      <c r="CA34" s="43"/>
      <c r="CB34" s="22"/>
      <c r="CC34" s="15"/>
      <c r="CD34" s="75"/>
      <c r="CE34" s="25" t="str">
        <f>HLOOKUP(Introduction!$G$4,nametranslations,116,FALSE)</f>
        <v>Nombre enquêté</v>
      </c>
      <c r="CF34" s="42">
        <v>15436</v>
      </c>
      <c r="CG34" s="47">
        <v>5448</v>
      </c>
      <c r="CH34" s="47">
        <v>9988</v>
      </c>
      <c r="CI34" s="42">
        <v>619</v>
      </c>
      <c r="CJ34" s="42">
        <v>11976</v>
      </c>
      <c r="CK34" s="43">
        <v>2841</v>
      </c>
      <c r="CL34" s="22"/>
      <c r="CM34" s="15"/>
      <c r="CN34" s="75"/>
      <c r="CO34" s="25" t="str">
        <f>HLOOKUP(Introduction!$G$4,nametranslations,116,FALSE)</f>
        <v>Nombre enquêté</v>
      </c>
      <c r="CP34" s="42"/>
      <c r="CQ34" s="47"/>
      <c r="CR34" s="47"/>
      <c r="CS34" s="42"/>
      <c r="CT34" s="42"/>
      <c r="CU34" s="43"/>
      <c r="CV34" s="22"/>
      <c r="CW34" s="15"/>
      <c r="CX34" s="75"/>
      <c r="CY34" s="25" t="str">
        <f>HLOOKUP(Introduction!$G$4,nametranslations,116,FALSE)</f>
        <v>Nombre enquêté</v>
      </c>
      <c r="CZ34" s="42"/>
      <c r="DA34" s="47"/>
      <c r="DB34" s="47"/>
      <c r="DC34" s="42"/>
      <c r="DD34" s="42"/>
      <c r="DE34" s="43"/>
      <c r="DF34" s="22"/>
      <c r="DG34" s="15"/>
      <c r="DH34" s="75"/>
      <c r="DI34" s="25" t="str">
        <f>HLOOKUP(Introduction!$G$4,nametranslations,116,FALSE)</f>
        <v>Nombre enquêté</v>
      </c>
      <c r="DJ34" s="42">
        <v>16101</v>
      </c>
      <c r="DK34" s="42">
        <v>5639</v>
      </c>
      <c r="DL34" s="42">
        <v>10462</v>
      </c>
      <c r="DM34" s="42">
        <v>640</v>
      </c>
      <c r="DN34" s="42">
        <v>12419</v>
      </c>
      <c r="DO34" s="43">
        <v>3042</v>
      </c>
      <c r="DP34" s="22"/>
      <c r="DQ34" s="15"/>
      <c r="DR34" s="75"/>
      <c r="DS34" s="25" t="str">
        <f>HLOOKUP(Introduction!$G$4,nametranslations,116,FALSE)</f>
        <v>Nombre enquêté</v>
      </c>
      <c r="DT34" s="42">
        <v>16592</v>
      </c>
      <c r="DU34" s="42">
        <v>6193</v>
      </c>
      <c r="DV34" s="42">
        <v>10399</v>
      </c>
      <c r="DW34" s="42">
        <v>796</v>
      </c>
      <c r="DX34" s="42">
        <v>12600</v>
      </c>
      <c r="DY34" s="43">
        <v>3196</v>
      </c>
      <c r="DZ34" s="22"/>
      <c r="EA34" s="15"/>
      <c r="EB34" s="75"/>
      <c r="EC34" s="25" t="str">
        <f>HLOOKUP(Introduction!$G$4,nametranslations,116,FALSE)</f>
        <v>Nombre enquêté</v>
      </c>
      <c r="ED34" s="42"/>
      <c r="EE34" s="47"/>
      <c r="EF34" s="47"/>
      <c r="EG34" s="42"/>
      <c r="EH34" s="42"/>
      <c r="EI34" s="43"/>
      <c r="EJ34" s="22"/>
      <c r="EK34" s="15"/>
    </row>
    <row r="35" spans="1:141" x14ac:dyDescent="0.3">
      <c r="A35" s="204" t="str">
        <f ca="1">IF(ISBLANK('Data Summary'!A37),"",'Data Summary'!A37)</f>
        <v/>
      </c>
    </row>
    <row r="36" spans="1:141" x14ac:dyDescent="0.3">
      <c r="A36" s="204" t="str">
        <f ca="1">IF(ISBLANK('Data Summary'!A38),"",'Data Summary'!A38)</f>
        <v/>
      </c>
    </row>
    <row r="37" spans="1:141" x14ac:dyDescent="0.3">
      <c r="A37" s="204" t="str">
        <f ca="1">IF(ISBLANK('Data Summary'!A39),"",'Data Summary'!A39)</f>
        <v/>
      </c>
    </row>
    <row r="38" spans="1:141" x14ac:dyDescent="0.3">
      <c r="A38" s="204" t="str">
        <f ca="1">IF(ISBLANK('Data Summary'!A40),"",'Data Summary'!A40)</f>
        <v/>
      </c>
    </row>
    <row r="39" spans="1:141" x14ac:dyDescent="0.3">
      <c r="A39" s="204" t="str">
        <f ca="1">IF(ISBLANK('Data Summary'!A41),"",'Data Summary'!A41)</f>
        <v/>
      </c>
    </row>
    <row r="40" spans="1:141" x14ac:dyDescent="0.3">
      <c r="A40" s="204" t="str">
        <f ca="1">IF(ISBLANK('Data Summary'!A42),"",'Data Summary'!A42)</f>
        <v/>
      </c>
    </row>
    <row r="41" spans="1:141" x14ac:dyDescent="0.3">
      <c r="A41" s="204" t="str">
        <f ca="1">IF(ISBLANK('Data Summary'!A43),"",'Data Summary'!A43)</f>
        <v/>
      </c>
    </row>
    <row r="42" spans="1:141" x14ac:dyDescent="0.3">
      <c r="A42" s="204" t="str">
        <f ca="1">IF(ISBLANK('Data Summary'!A44),"",'Data Summary'!A44)</f>
        <v/>
      </c>
    </row>
    <row r="43" spans="1:141" x14ac:dyDescent="0.3">
      <c r="A43" s="204" t="str">
        <f ca="1">IF(ISBLANK('Data Summary'!A45),"",'Data Summary'!A45)</f>
        <v/>
      </c>
    </row>
    <row r="44" spans="1:141" x14ac:dyDescent="0.3">
      <c r="A44" s="204" t="str">
        <f ca="1">IF(ISBLANK('Data Summary'!A46),"",'Data Summary'!A46)</f>
        <v/>
      </c>
    </row>
    <row r="45" spans="1:141" x14ac:dyDescent="0.3">
      <c r="A45" s="204" t="str">
        <f ca="1">IF(ISBLANK('Data Summary'!A47),"",'Data Summary'!A47)</f>
        <v/>
      </c>
    </row>
    <row r="46" spans="1:141" x14ac:dyDescent="0.3">
      <c r="A46" s="204" t="str">
        <f ca="1">IF(ISBLANK('Data Summary'!A48),"",'Data Summary'!A48)</f>
        <v/>
      </c>
    </row>
    <row r="47" spans="1:141" x14ac:dyDescent="0.3">
      <c r="A47" s="204" t="str">
        <f ca="1">IF(ISBLANK('Data Summary'!A49),"",'Data Summary'!A49)</f>
        <v/>
      </c>
    </row>
    <row r="48" spans="1:141" x14ac:dyDescent="0.3">
      <c r="A48" s="204" t="str">
        <f ca="1">IF(ISBLANK('Data Summary'!A50),"",'Data Summary'!A50)</f>
        <v/>
      </c>
    </row>
    <row r="49" spans="1:1" x14ac:dyDescent="0.3">
      <c r="A49" s="204" t="str">
        <f ca="1">IF(ISBLANK('Data Summary'!A51),"",'Data Summary'!A51)</f>
        <v/>
      </c>
    </row>
    <row r="50" spans="1:1" x14ac:dyDescent="0.3">
      <c r="A50" s="204" t="str">
        <f ca="1">IF(ISBLANK('Data Summary'!A52),"",'Data Summary'!A52)</f>
        <v/>
      </c>
    </row>
    <row r="51" spans="1:1" x14ac:dyDescent="0.3">
      <c r="A51" s="204" t="str">
        <f ca="1">IF(ISBLANK('Data Summary'!A53),"",'Data Summary'!A53)</f>
        <v/>
      </c>
    </row>
    <row r="52" spans="1:1" x14ac:dyDescent="0.3">
      <c r="A52" s="204" t="str">
        <f ca="1">IF(ISBLANK('Data Summary'!A54),"",'Data Summary'!A54)</f>
        <v/>
      </c>
    </row>
    <row r="53" spans="1:1" x14ac:dyDescent="0.3">
      <c r="A53" s="204" t="str">
        <f ca="1">IF(ISBLANK('Data Summary'!A55),"",'Data Summary'!A55)</f>
        <v/>
      </c>
    </row>
    <row r="54" spans="1:1" x14ac:dyDescent="0.3">
      <c r="A54" s="204" t="str">
        <f ca="1">IF(ISBLANK('Data Summary'!A56),"",'Data Summary'!A56)</f>
        <v/>
      </c>
    </row>
    <row r="55" spans="1:1" x14ac:dyDescent="0.3">
      <c r="A55" s="204" t="str">
        <f ca="1">IF(ISBLANK('Data Summary'!A57),"",'Data Summary'!A57)</f>
        <v/>
      </c>
    </row>
    <row r="56" spans="1:1" x14ac:dyDescent="0.3">
      <c r="A56" s="204" t="str">
        <f ca="1">IF(ISBLANK('Data Summary'!A58),"",'Data Summary'!A58)</f>
        <v/>
      </c>
    </row>
    <row r="57" spans="1:1" x14ac:dyDescent="0.3">
      <c r="A57" s="204" t="str">
        <f ca="1">IF(ISBLANK('Data Summary'!A59),"",'Data Summary'!A59)</f>
        <v/>
      </c>
    </row>
    <row r="58" spans="1:1" x14ac:dyDescent="0.3">
      <c r="A58" s="204" t="str">
        <f ca="1">IF(ISBLANK('Data Summary'!A60),"",'Data Summary'!A60)</f>
        <v/>
      </c>
    </row>
    <row r="59" spans="1:1" x14ac:dyDescent="0.3">
      <c r="A59" s="204" t="str">
        <f ca="1">IF(ISBLANK('Data Summary'!A61),"",'Data Summary'!A61)</f>
        <v/>
      </c>
    </row>
    <row r="60" spans="1:1" x14ac:dyDescent="0.3">
      <c r="A60" s="204" t="str">
        <f ca="1">IF(ISBLANK('Data Summary'!A62),"",'Data Summary'!A62)</f>
        <v/>
      </c>
    </row>
    <row r="61" spans="1:1" x14ac:dyDescent="0.3">
      <c r="A61" s="204" t="str">
        <f ca="1">IF(ISBLANK('Data Summary'!A63),"",'Data Summary'!A63)</f>
        <v/>
      </c>
    </row>
    <row r="62" spans="1:1" x14ac:dyDescent="0.3">
      <c r="A62" s="204" t="str">
        <f ca="1">IF(ISBLANK('Data Summary'!A64),"",'Data Summary'!A64)</f>
        <v/>
      </c>
    </row>
    <row r="63" spans="1:1" x14ac:dyDescent="0.3">
      <c r="A63" s="204" t="str">
        <f ca="1">IF(ISBLANK('Data Summary'!A65),"",'Data Summary'!A65)</f>
        <v/>
      </c>
    </row>
    <row r="64" spans="1:1" x14ac:dyDescent="0.3">
      <c r="A64" s="204" t="str">
        <f ca="1">IF(ISBLANK('Data Summary'!A66),"",'Data Summary'!A66)</f>
        <v/>
      </c>
    </row>
    <row r="65" spans="1:1" x14ac:dyDescent="0.3">
      <c r="A65" s="204" t="str">
        <f ca="1">IF(ISBLANK('Data Summary'!A67),"",'Data Summary'!A67)</f>
        <v/>
      </c>
    </row>
    <row r="66" spans="1:1" x14ac:dyDescent="0.3">
      <c r="A66" s="204" t="str">
        <f ca="1">IF(ISBLANK('Data Summary'!A68),"",'Data Summary'!A68)</f>
        <v/>
      </c>
    </row>
    <row r="67" spans="1:1" x14ac:dyDescent="0.3">
      <c r="A67" s="204" t="str">
        <f ca="1">IF(ISBLANK('Data Summary'!A69),"",'Data Summary'!A69)</f>
        <v/>
      </c>
    </row>
    <row r="68" spans="1:1" x14ac:dyDescent="0.3">
      <c r="A68" s="204" t="str">
        <f ca="1">IF(ISBLANK('Data Summary'!A70),"",'Data Summary'!A70)</f>
        <v/>
      </c>
    </row>
    <row r="69" spans="1:1" x14ac:dyDescent="0.3">
      <c r="A69" s="204" t="str">
        <f ca="1">IF(ISBLANK('Data Summary'!A71),"",'Data Summary'!A71)</f>
        <v/>
      </c>
    </row>
    <row r="70" spans="1:1" x14ac:dyDescent="0.3">
      <c r="A70" s="204" t="str">
        <f ca="1">IF(ISBLANK('Data Summary'!A72),"",'Data Summary'!A72)</f>
        <v/>
      </c>
    </row>
    <row r="71" spans="1:1" x14ac:dyDescent="0.3">
      <c r="A71" s="204" t="str">
        <f ca="1">IF(ISBLANK('Data Summary'!A73),"",'Data Summary'!A73)</f>
        <v/>
      </c>
    </row>
    <row r="72" spans="1:1" x14ac:dyDescent="0.3">
      <c r="A72" s="204" t="str">
        <f ca="1">IF(ISBLANK('Data Summary'!A74),"",'Data Summary'!A74)</f>
        <v/>
      </c>
    </row>
    <row r="73" spans="1:1" x14ac:dyDescent="0.3">
      <c r="A73" s="204" t="str">
        <f ca="1">IF(ISBLANK('Data Summary'!A75),"",'Data Summary'!A75)</f>
        <v/>
      </c>
    </row>
    <row r="74" spans="1:1" x14ac:dyDescent="0.3">
      <c r="A74" s="204" t="str">
        <f ca="1">IF(ISBLANK('Data Summary'!A76),"",'Data Summary'!A76)</f>
        <v/>
      </c>
    </row>
    <row r="75" spans="1:1" x14ac:dyDescent="0.3">
      <c r="A75" s="204" t="str">
        <f ca="1">IF(ISBLANK('Data Summary'!A77),"",'Data Summary'!A77)</f>
        <v/>
      </c>
    </row>
    <row r="76" spans="1:1" x14ac:dyDescent="0.3">
      <c r="A76" s="204" t="str">
        <f ca="1">IF(ISBLANK('Data Summary'!A78),"",'Data Summary'!A78)</f>
        <v/>
      </c>
    </row>
    <row r="77" spans="1:1" x14ac:dyDescent="0.3">
      <c r="A77" s="204" t="str">
        <f ca="1">IF(ISBLANK('Data Summary'!A79),"",'Data Summary'!A79)</f>
        <v/>
      </c>
    </row>
    <row r="78" spans="1:1" x14ac:dyDescent="0.3">
      <c r="A78" s="204" t="str">
        <f ca="1">IF(ISBLANK('Data Summary'!A80),"",'Data Summary'!A80)</f>
        <v/>
      </c>
    </row>
    <row r="79" spans="1:1" x14ac:dyDescent="0.3">
      <c r="A79" s="204" t="str">
        <f ca="1">IF(ISBLANK('Data Summary'!A81),"",'Data Summary'!A81)</f>
        <v/>
      </c>
    </row>
    <row r="80" spans="1:1" x14ac:dyDescent="0.3">
      <c r="A80" s="204" t="str">
        <f ca="1">IF(ISBLANK('Data Summary'!A82),"",'Data Summary'!A82)</f>
        <v/>
      </c>
    </row>
    <row r="81" spans="1:1" x14ac:dyDescent="0.3">
      <c r="A81" s="204" t="str">
        <f ca="1">IF(ISBLANK('Data Summary'!A83),"",'Data Summary'!A83)</f>
        <v/>
      </c>
    </row>
    <row r="82" spans="1:1" x14ac:dyDescent="0.3">
      <c r="A82" s="204" t="str">
        <f ca="1">IF(ISBLANK('Data Summary'!A84),"",'Data Summary'!A84)</f>
        <v/>
      </c>
    </row>
    <row r="83" spans="1:1" x14ac:dyDescent="0.3">
      <c r="A83" s="204" t="str">
        <f ca="1">IF(ISBLANK('Data Summary'!A85),"",'Data Summary'!A85)</f>
        <v/>
      </c>
    </row>
    <row r="84" spans="1:1" x14ac:dyDescent="0.3">
      <c r="A84" s="204" t="str">
        <f ca="1">IF(ISBLANK('Data Summary'!A86),"",'Data Summary'!A86)</f>
        <v/>
      </c>
    </row>
    <row r="85" spans="1:1" x14ac:dyDescent="0.3">
      <c r="A85" s="204" t="str">
        <f ca="1">IF(ISBLANK('Data Summary'!A87),"",'Data Summary'!A87)</f>
        <v/>
      </c>
    </row>
    <row r="86" spans="1:1" x14ac:dyDescent="0.3">
      <c r="A86" s="204" t="str">
        <f ca="1">IF(ISBLANK('Data Summary'!A88),"",'Data Summary'!A88)</f>
        <v/>
      </c>
    </row>
    <row r="87" spans="1:1" x14ac:dyDescent="0.3">
      <c r="A87" s="204" t="str">
        <f ca="1">IF(ISBLANK('Data Summary'!A89),"",'Data Summary'!A89)</f>
        <v/>
      </c>
    </row>
    <row r="88" spans="1:1" x14ac:dyDescent="0.3">
      <c r="A88" s="204" t="str">
        <f ca="1">IF(ISBLANK('Data Summary'!A90),"",'Data Summary'!A90)</f>
        <v/>
      </c>
    </row>
    <row r="89" spans="1:1" x14ac:dyDescent="0.3">
      <c r="A89" s="204" t="str">
        <f ca="1">IF(ISBLANK('Data Summary'!A91),"",'Data Summary'!A91)</f>
        <v/>
      </c>
    </row>
    <row r="90" spans="1:1" x14ac:dyDescent="0.3">
      <c r="A90" s="204" t="str">
        <f ca="1">IF(ISBLANK('Data Summary'!A92),"",'Data Summary'!A92)</f>
        <v/>
      </c>
    </row>
    <row r="91" spans="1:1" x14ac:dyDescent="0.3">
      <c r="A91" s="204" t="str">
        <f ca="1">IF(ISBLANK('Data Summary'!A93),"",'Data Summary'!A93)</f>
        <v/>
      </c>
    </row>
    <row r="92" spans="1:1" x14ac:dyDescent="0.3">
      <c r="A92" s="204" t="str">
        <f ca="1">IF(ISBLANK('Data Summary'!A94),"",'Data Summary'!A94)</f>
        <v/>
      </c>
    </row>
    <row r="93" spans="1:1" x14ac:dyDescent="0.3">
      <c r="A93" s="204" t="str">
        <f ca="1">IF(ISBLANK('Data Summary'!A95),"",'Data Summary'!A95)</f>
        <v/>
      </c>
    </row>
    <row r="94" spans="1:1" x14ac:dyDescent="0.3">
      <c r="A94" s="204" t="str">
        <f ca="1">IF(ISBLANK('Data Summary'!A96),"",'Data Summary'!A96)</f>
        <v/>
      </c>
    </row>
    <row r="95" spans="1:1" x14ac:dyDescent="0.3">
      <c r="A95" s="204" t="str">
        <f ca="1">IF(ISBLANK('Data Summary'!A97),"",'Data Summary'!A97)</f>
        <v/>
      </c>
    </row>
    <row r="96" spans="1:1" x14ac:dyDescent="0.3">
      <c r="A96" s="204" t="str">
        <f ca="1">IF(ISBLANK('Data Summary'!A98),"",'Data Summary'!A98)</f>
        <v/>
      </c>
    </row>
    <row r="97" spans="1:1" x14ac:dyDescent="0.3">
      <c r="A97" s="204" t="str">
        <f ca="1">IF(ISBLANK('Data Summary'!A99),"",'Data Summary'!A99)</f>
        <v/>
      </c>
    </row>
    <row r="98" spans="1:1" x14ac:dyDescent="0.3">
      <c r="A98" s="204" t="str">
        <f ca="1">IF(ISBLANK('Data Summary'!A100),"",'Data Summary'!A100)</f>
        <v/>
      </c>
    </row>
    <row r="99" spans="1:1" x14ac:dyDescent="0.3">
      <c r="A99" s="204" t="str">
        <f ca="1">IF(ISBLANK('Data Summary'!A101),"",'Data Summary'!A101)</f>
        <v/>
      </c>
    </row>
    <row r="100" spans="1:1" x14ac:dyDescent="0.3">
      <c r="A100" s="204" t="str">
        <f ca="1">IF(ISBLANK('Data Summary'!A102),"",'Data Summary'!A102)</f>
        <v/>
      </c>
    </row>
    <row r="101" spans="1:1" x14ac:dyDescent="0.3">
      <c r="A101" s="204" t="str">
        <f ca="1">IF(ISBLANK('Data Summary'!A103),"",'Data Summary'!A103)</f>
        <v/>
      </c>
    </row>
    <row r="102" spans="1:1" x14ac:dyDescent="0.3">
      <c r="A102" s="204" t="str">
        <f ca="1">IF(ISBLANK('Data Summary'!A104),"",'Data Summary'!A104)</f>
        <v/>
      </c>
    </row>
    <row r="103" spans="1:1" x14ac:dyDescent="0.3">
      <c r="A103" s="204" t="str">
        <f ca="1">IF(ISBLANK('Data Summary'!A105),"",'Data Summary'!A105)</f>
        <v/>
      </c>
    </row>
    <row r="104" spans="1:1" x14ac:dyDescent="0.3">
      <c r="A104" s="204" t="str">
        <f ca="1">IF(ISBLANK('Data Summary'!A106),"",'Data Summary'!A106)</f>
        <v/>
      </c>
    </row>
    <row r="105" spans="1:1" x14ac:dyDescent="0.3">
      <c r="A105" s="204" t="str">
        <f ca="1">IF(ISBLANK('Data Summary'!A107),"",'Data Summary'!A107)</f>
        <v/>
      </c>
    </row>
    <row r="106" spans="1:1" x14ac:dyDescent="0.3">
      <c r="A106" s="204" t="str">
        <f ca="1">IF(ISBLANK('Data Summary'!A108),"",'Data Summary'!A108)</f>
        <v/>
      </c>
    </row>
    <row r="107" spans="1:1" x14ac:dyDescent="0.3">
      <c r="A107" s="204" t="str">
        <f ca="1">IF(ISBLANK('Data Summary'!A109),"",'Data Summary'!A109)</f>
        <v/>
      </c>
    </row>
    <row r="108" spans="1:1" x14ac:dyDescent="0.3">
      <c r="A108" s="204" t="str">
        <f ca="1">IF(ISBLANK('Data Summary'!A110),"",'Data Summary'!A110)</f>
        <v/>
      </c>
    </row>
    <row r="109" spans="1:1" x14ac:dyDescent="0.3">
      <c r="A109" s="204" t="str">
        <f ca="1">IF(ISBLANK('Data Summary'!A111),"",'Data Summary'!A111)</f>
        <v/>
      </c>
    </row>
    <row r="110" spans="1:1" x14ac:dyDescent="0.3">
      <c r="A110" s="204" t="str">
        <f ca="1">IF(ISBLANK('Data Summary'!A112),"",'Data Summary'!A112)</f>
        <v/>
      </c>
    </row>
    <row r="111" spans="1:1" x14ac:dyDescent="0.3">
      <c r="A111" s="204" t="str">
        <f ca="1">IF(ISBLANK('Data Summary'!A113),"",'Data Summary'!A113)</f>
        <v/>
      </c>
    </row>
    <row r="112" spans="1:1" x14ac:dyDescent="0.3">
      <c r="A112" s="204" t="str">
        <f ca="1">IF(ISBLANK('Data Summary'!A114),"",'Data Summary'!A114)</f>
        <v/>
      </c>
    </row>
    <row r="113" spans="1:1" x14ac:dyDescent="0.3">
      <c r="A113" s="204" t="str">
        <f ca="1">IF(ISBLANK('Data Summary'!A115),"",'Data Summary'!A115)</f>
        <v/>
      </c>
    </row>
    <row r="114" spans="1:1" x14ac:dyDescent="0.3">
      <c r="A114" s="204" t="str">
        <f ca="1">IF(ISBLANK('Data Summary'!A116),"",'Data Summary'!A116)</f>
        <v/>
      </c>
    </row>
    <row r="115" spans="1:1" x14ac:dyDescent="0.3">
      <c r="A115" s="204" t="str">
        <f ca="1">IF(ISBLANK('Data Summary'!A117),"",'Data Summary'!A117)</f>
        <v/>
      </c>
    </row>
    <row r="116" spans="1:1" x14ac:dyDescent="0.3">
      <c r="A116" s="204" t="str">
        <f ca="1">IF(ISBLANK('Data Summary'!A118),"",'Data Summary'!A118)</f>
        <v/>
      </c>
    </row>
    <row r="117" spans="1:1" x14ac:dyDescent="0.3">
      <c r="A117" s="204" t="str">
        <f ca="1">IF(ISBLANK('Data Summary'!A119),"",'Data Summary'!A119)</f>
        <v/>
      </c>
    </row>
    <row r="118" spans="1:1" x14ac:dyDescent="0.3">
      <c r="A118" s="204" t="str">
        <f ca="1">IF(ISBLANK('Data Summary'!A120),"",'Data Summary'!A120)</f>
        <v/>
      </c>
    </row>
    <row r="119" spans="1:1" x14ac:dyDescent="0.3">
      <c r="A119" s="204" t="str">
        <f ca="1">IF(ISBLANK('Data Summary'!A121),"",'Data Summary'!A121)</f>
        <v/>
      </c>
    </row>
    <row r="120" spans="1:1" x14ac:dyDescent="0.3">
      <c r="A120" s="204" t="str">
        <f ca="1">IF(ISBLANK('Data Summary'!A122),"",'Data Summary'!A122)</f>
        <v/>
      </c>
    </row>
    <row r="121" spans="1:1" x14ac:dyDescent="0.3">
      <c r="A121" s="204" t="str">
        <f ca="1">IF(ISBLANK('Data Summary'!A123),"",'Data Summary'!A123)</f>
        <v/>
      </c>
    </row>
    <row r="122" spans="1:1" x14ac:dyDescent="0.3">
      <c r="A122" s="204" t="str">
        <f ca="1">IF(ISBLANK('Data Summary'!A124),"",'Data Summary'!A124)</f>
        <v/>
      </c>
    </row>
    <row r="123" spans="1:1" x14ac:dyDescent="0.3">
      <c r="A123" s="204" t="str">
        <f ca="1">IF(ISBLANK('Data Summary'!A125),"",'Data Summary'!A125)</f>
        <v/>
      </c>
    </row>
    <row r="124" spans="1:1" x14ac:dyDescent="0.3">
      <c r="A124" s="204" t="str">
        <f ca="1">IF(ISBLANK('Data Summary'!A126),"",'Data Summary'!A126)</f>
        <v/>
      </c>
    </row>
    <row r="125" spans="1:1" x14ac:dyDescent="0.3">
      <c r="A125" s="204" t="str">
        <f ca="1">IF(ISBLANK('Data Summary'!A127),"",'Data Summary'!A127)</f>
        <v/>
      </c>
    </row>
    <row r="126" spans="1:1" x14ac:dyDescent="0.3">
      <c r="A126" s="204" t="str">
        <f ca="1">IF(ISBLANK('Data Summary'!A128),"",'Data Summary'!A128)</f>
        <v/>
      </c>
    </row>
    <row r="127" spans="1:1" x14ac:dyDescent="0.3">
      <c r="A127" s="204" t="str">
        <f ca="1">IF(ISBLANK('Data Summary'!A129),"",'Data Summary'!A129)</f>
        <v/>
      </c>
    </row>
    <row r="128" spans="1:1" x14ac:dyDescent="0.3">
      <c r="A128" s="204" t="str">
        <f ca="1">IF(ISBLANK('Data Summary'!A130),"",'Data Summary'!A130)</f>
        <v/>
      </c>
    </row>
    <row r="129" spans="1:1" x14ac:dyDescent="0.3">
      <c r="A129" s="204" t="str">
        <f ca="1">IF(ISBLANK('Data Summary'!A131),"",'Data Summary'!A131)</f>
        <v/>
      </c>
    </row>
    <row r="130" spans="1:1" x14ac:dyDescent="0.3">
      <c r="A130" s="204" t="str">
        <f ca="1">IF(ISBLANK('Data Summary'!A132),"",'Data Summary'!A132)</f>
        <v/>
      </c>
    </row>
    <row r="131" spans="1:1" x14ac:dyDescent="0.3">
      <c r="A131" s="204" t="str">
        <f ca="1">IF(ISBLANK('Data Summary'!A133),"",'Data Summary'!A133)</f>
        <v/>
      </c>
    </row>
    <row r="132" spans="1:1" x14ac:dyDescent="0.3">
      <c r="A132" s="204" t="str">
        <f ca="1">IF(ISBLANK('Data Summary'!A134),"",'Data Summary'!A134)</f>
        <v/>
      </c>
    </row>
    <row r="133" spans="1:1" x14ac:dyDescent="0.3">
      <c r="A133" s="204" t="str">
        <f ca="1">IF(ISBLANK('Data Summary'!A135),"",'Data Summary'!A135)</f>
        <v/>
      </c>
    </row>
    <row r="134" spans="1:1" x14ac:dyDescent="0.3">
      <c r="A134" s="204" t="str">
        <f ca="1">IF(ISBLANK('Data Summary'!A136),"",'Data Summary'!A136)</f>
        <v/>
      </c>
    </row>
    <row r="135" spans="1:1" x14ac:dyDescent="0.3">
      <c r="A135" s="204" t="str">
        <f ca="1">IF(ISBLANK('Data Summary'!A137),"",'Data Summary'!A137)</f>
        <v/>
      </c>
    </row>
    <row r="136" spans="1:1" x14ac:dyDescent="0.3">
      <c r="A136" s="204" t="str">
        <f ca="1">IF(ISBLANK('Data Summary'!A138),"",'Data Summary'!A138)</f>
        <v/>
      </c>
    </row>
    <row r="137" spans="1:1" x14ac:dyDescent="0.3">
      <c r="A137" s="204" t="str">
        <f ca="1">IF(ISBLANK('Data Summary'!A139),"",'Data Summary'!A139)</f>
        <v/>
      </c>
    </row>
    <row r="138" spans="1:1" x14ac:dyDescent="0.3">
      <c r="A138" s="204" t="str">
        <f ca="1">IF(ISBLANK('Data Summary'!A140),"",'Data Summary'!A140)</f>
        <v/>
      </c>
    </row>
    <row r="139" spans="1:1" x14ac:dyDescent="0.3">
      <c r="A139" s="204" t="str">
        <f ca="1">IF(ISBLANK('Data Summary'!A141),"",'Data Summary'!A141)</f>
        <v/>
      </c>
    </row>
    <row r="140" spans="1:1" x14ac:dyDescent="0.3">
      <c r="A140" s="204" t="str">
        <f ca="1">IF(ISBLANK('Data Summary'!A142),"",'Data Summary'!A142)</f>
        <v/>
      </c>
    </row>
    <row r="141" spans="1:1" x14ac:dyDescent="0.3">
      <c r="A141" s="204" t="str">
        <f ca="1">IF(ISBLANK('Data Summary'!A143),"",'Data Summary'!A143)</f>
        <v/>
      </c>
    </row>
    <row r="142" spans="1:1" x14ac:dyDescent="0.3">
      <c r="A142" s="204" t="str">
        <f ca="1">IF(ISBLANK('Data Summary'!A144),"",'Data Summary'!A144)</f>
        <v/>
      </c>
    </row>
    <row r="143" spans="1:1" x14ac:dyDescent="0.3">
      <c r="A143" s="204" t="str">
        <f ca="1">IF(ISBLANK('Data Summary'!A145),"",'Data Summary'!A145)</f>
        <v/>
      </c>
    </row>
    <row r="144" spans="1:1" x14ac:dyDescent="0.3">
      <c r="A144" s="204" t="str">
        <f ca="1">IF(ISBLANK('Data Summary'!A146),"",'Data Summary'!A146)</f>
        <v/>
      </c>
    </row>
    <row r="145" spans="1:1" x14ac:dyDescent="0.3">
      <c r="A145" s="204" t="str">
        <f ca="1">IF(ISBLANK('Data Summary'!A147),"",'Data Summary'!A147)</f>
        <v/>
      </c>
    </row>
    <row r="146" spans="1:1" x14ac:dyDescent="0.3">
      <c r="A146" s="204" t="str">
        <f ca="1">IF(ISBLANK('Data Summary'!A148),"",'Data Summary'!A148)</f>
        <v/>
      </c>
    </row>
    <row r="147" spans="1:1" x14ac:dyDescent="0.3">
      <c r="A147" s="204" t="str">
        <f ca="1">IF(ISBLANK('Data Summary'!A149),"",'Data Summary'!A149)</f>
        <v/>
      </c>
    </row>
    <row r="148" spans="1:1" x14ac:dyDescent="0.3">
      <c r="A148" s="204" t="e">
        <f>IF(ISBLANK(#REF!),"",#REF!)</f>
        <v>#REF!</v>
      </c>
    </row>
    <row r="149" spans="1:1" x14ac:dyDescent="0.3">
      <c r="A149" s="204" t="e">
        <f>IF(ISBLANK(#REF!),"",#REF!)</f>
        <v>#REF!</v>
      </c>
    </row>
    <row r="150" spans="1:1" x14ac:dyDescent="0.3">
      <c r="A150" s="204" t="e">
        <f>IF(ISBLANK(#REF!),"",#REF!)</f>
        <v>#REF!</v>
      </c>
    </row>
    <row r="151" spans="1:1" x14ac:dyDescent="0.3">
      <c r="A151" s="204" t="e">
        <f>IF(ISBLANK(#REF!),"",#REF!)</f>
        <v>#REF!</v>
      </c>
    </row>
    <row r="152" spans="1:1" x14ac:dyDescent="0.3">
      <c r="A152" s="202"/>
    </row>
    <row r="153" spans="1:1" x14ac:dyDescent="0.3">
      <c r="A153" s="202"/>
    </row>
    <row r="154" spans="1:1" x14ac:dyDescent="0.3">
      <c r="A154" s="202"/>
    </row>
    <row r="155" spans="1:1" x14ac:dyDescent="0.3">
      <c r="A155" s="202"/>
    </row>
    <row r="156" spans="1:1" x14ac:dyDescent="0.3">
      <c r="A156" s="202"/>
    </row>
    <row r="157" spans="1:1" x14ac:dyDescent="0.3">
      <c r="A157" s="202"/>
    </row>
    <row r="158" spans="1:1" x14ac:dyDescent="0.3">
      <c r="A158" s="202"/>
    </row>
    <row r="159" spans="1:1" x14ac:dyDescent="0.3">
      <c r="A159" s="202"/>
    </row>
    <row r="160" spans="1:1" x14ac:dyDescent="0.3">
      <c r="A160" s="202"/>
    </row>
    <row r="161" spans="1:1" x14ac:dyDescent="0.3">
      <c r="A161" s="202"/>
    </row>
    <row r="162" spans="1:1" x14ac:dyDescent="0.3">
      <c r="A162" s="202"/>
    </row>
    <row r="163" spans="1:1" x14ac:dyDescent="0.3">
      <c r="A163" s="202"/>
    </row>
    <row r="164" spans="1:1" x14ac:dyDescent="0.3">
      <c r="A164" s="202"/>
    </row>
    <row r="165" spans="1:1" x14ac:dyDescent="0.3">
      <c r="A165" s="202"/>
    </row>
    <row r="166" spans="1:1" x14ac:dyDescent="0.3">
      <c r="A166" s="202"/>
    </row>
    <row r="167" spans="1:1" x14ac:dyDescent="0.3">
      <c r="A167" s="202"/>
    </row>
    <row r="168" spans="1:1" x14ac:dyDescent="0.3">
      <c r="A168" s="202"/>
    </row>
    <row r="169" spans="1:1" x14ac:dyDescent="0.3">
      <c r="A169" s="202"/>
    </row>
    <row r="170" spans="1:1" x14ac:dyDescent="0.3">
      <c r="A170" s="202"/>
    </row>
    <row r="171" spans="1:1" x14ac:dyDescent="0.3">
      <c r="A171" s="202"/>
    </row>
    <row r="172" spans="1:1" x14ac:dyDescent="0.3">
      <c r="A172" s="202"/>
    </row>
    <row r="173" spans="1:1" x14ac:dyDescent="0.3">
      <c r="A173" s="202"/>
    </row>
    <row r="174" spans="1:1" x14ac:dyDescent="0.3">
      <c r="A174" s="202"/>
    </row>
    <row r="175" spans="1:1" x14ac:dyDescent="0.3">
      <c r="A175" s="202"/>
    </row>
    <row r="176" spans="1:1" x14ac:dyDescent="0.3">
      <c r="A176" s="202"/>
    </row>
    <row r="177" spans="1:1" x14ac:dyDescent="0.3">
      <c r="A177" s="202"/>
    </row>
    <row r="178" spans="1:1" x14ac:dyDescent="0.3">
      <c r="A178" s="202"/>
    </row>
    <row r="179" spans="1:1" x14ac:dyDescent="0.3">
      <c r="A179" s="202"/>
    </row>
    <row r="180" spans="1:1" x14ac:dyDescent="0.3">
      <c r="A180" s="202"/>
    </row>
    <row r="181" spans="1:1" x14ac:dyDescent="0.3">
      <c r="A181" s="202"/>
    </row>
    <row r="182" spans="1:1" x14ac:dyDescent="0.3">
      <c r="A182" s="202"/>
    </row>
    <row r="183" spans="1:1" x14ac:dyDescent="0.3">
      <c r="A183" s="202"/>
    </row>
    <row r="184" spans="1:1" x14ac:dyDescent="0.3">
      <c r="A184" s="202"/>
    </row>
    <row r="185" spans="1:1" x14ac:dyDescent="0.3">
      <c r="A185" s="202"/>
    </row>
    <row r="186" spans="1:1" x14ac:dyDescent="0.3">
      <c r="A186" s="202"/>
    </row>
    <row r="187" spans="1:1" x14ac:dyDescent="0.3">
      <c r="A187" s="202"/>
    </row>
    <row r="188" spans="1:1" x14ac:dyDescent="0.3">
      <c r="A188" s="202"/>
    </row>
    <row r="189" spans="1:1" x14ac:dyDescent="0.3">
      <c r="A189" s="202"/>
    </row>
    <row r="190" spans="1:1" x14ac:dyDescent="0.3">
      <c r="A190" s="202"/>
    </row>
    <row r="191" spans="1:1" x14ac:dyDescent="0.3">
      <c r="A191" s="202"/>
    </row>
    <row r="192" spans="1:1" x14ac:dyDescent="0.3">
      <c r="A192" s="202"/>
    </row>
    <row r="193" spans="1:1" x14ac:dyDescent="0.3">
      <c r="A193" s="202"/>
    </row>
    <row r="194" spans="1:1" x14ac:dyDescent="0.3">
      <c r="A194" s="202"/>
    </row>
    <row r="195" spans="1:1" x14ac:dyDescent="0.3">
      <c r="A195" s="202"/>
    </row>
    <row r="196" spans="1:1" x14ac:dyDescent="0.3">
      <c r="A196" s="202"/>
    </row>
    <row r="197" spans="1:1" x14ac:dyDescent="0.3">
      <c r="A197" s="202"/>
    </row>
    <row r="198" spans="1:1" x14ac:dyDescent="0.3">
      <c r="A198" s="202"/>
    </row>
    <row r="199" spans="1:1" x14ac:dyDescent="0.3">
      <c r="A199" s="202"/>
    </row>
    <row r="200" spans="1:1" x14ac:dyDescent="0.3">
      <c r="A200" s="202"/>
    </row>
    <row r="201" spans="1:1" x14ac:dyDescent="0.3">
      <c r="A201" s="202"/>
    </row>
    <row r="202" spans="1:1" x14ac:dyDescent="0.3">
      <c r="A202" s="202"/>
    </row>
    <row r="203" spans="1:1" x14ac:dyDescent="0.3">
      <c r="A203" s="202"/>
    </row>
    <row r="204" spans="1:1" x14ac:dyDescent="0.3">
      <c r="A204" s="202"/>
    </row>
    <row r="205" spans="1:1" x14ac:dyDescent="0.3">
      <c r="A205" s="202"/>
    </row>
    <row r="206" spans="1:1" x14ac:dyDescent="0.3">
      <c r="A206" s="202"/>
    </row>
    <row r="207" spans="1:1" x14ac:dyDescent="0.3">
      <c r="A207" s="202"/>
    </row>
    <row r="208" spans="1:1" x14ac:dyDescent="0.3">
      <c r="A208" s="202"/>
    </row>
    <row r="209" spans="1:1" x14ac:dyDescent="0.3">
      <c r="A209" s="202"/>
    </row>
    <row r="210" spans="1:1" x14ac:dyDescent="0.3">
      <c r="A210" s="202"/>
    </row>
    <row r="211" spans="1:1" x14ac:dyDescent="0.3">
      <c r="A211" s="202"/>
    </row>
    <row r="212" spans="1:1" x14ac:dyDescent="0.3">
      <c r="A212" s="202"/>
    </row>
    <row r="213" spans="1:1" x14ac:dyDescent="0.3">
      <c r="A213" s="202"/>
    </row>
    <row r="214" spans="1:1" x14ac:dyDescent="0.3">
      <c r="A214" s="202"/>
    </row>
    <row r="215" spans="1:1" x14ac:dyDescent="0.3">
      <c r="A215" s="202"/>
    </row>
    <row r="216" spans="1:1" x14ac:dyDescent="0.3">
      <c r="A216" s="202"/>
    </row>
    <row r="217" spans="1:1" x14ac:dyDescent="0.3">
      <c r="A217" s="202"/>
    </row>
    <row r="218" spans="1:1" x14ac:dyDescent="0.3">
      <c r="A218" s="202"/>
    </row>
    <row r="219" spans="1:1" x14ac:dyDescent="0.3">
      <c r="A219" s="202"/>
    </row>
    <row r="220" spans="1:1" x14ac:dyDescent="0.3">
      <c r="A220" s="202"/>
    </row>
    <row r="221" spans="1:1" x14ac:dyDescent="0.3">
      <c r="A221" s="202"/>
    </row>
    <row r="222" spans="1:1" x14ac:dyDescent="0.3">
      <c r="A222" s="202"/>
    </row>
    <row r="223" spans="1:1" x14ac:dyDescent="0.3">
      <c r="A223" s="202"/>
    </row>
    <row r="224" spans="1:1" x14ac:dyDescent="0.3">
      <c r="A224" s="202"/>
    </row>
    <row r="225" spans="1:1" x14ac:dyDescent="0.3">
      <c r="A225" s="202"/>
    </row>
    <row r="226" spans="1:1" x14ac:dyDescent="0.3">
      <c r="A226" s="202"/>
    </row>
    <row r="227" spans="1:1" x14ac:dyDescent="0.3">
      <c r="A227" s="202"/>
    </row>
    <row r="228" spans="1:1" x14ac:dyDescent="0.3">
      <c r="A228" s="202"/>
    </row>
    <row r="229" spans="1:1" x14ac:dyDescent="0.3">
      <c r="A229" s="202"/>
    </row>
    <row r="230" spans="1:1" x14ac:dyDescent="0.3">
      <c r="A230" s="202"/>
    </row>
    <row r="231" spans="1:1" x14ac:dyDescent="0.3">
      <c r="A231" s="202"/>
    </row>
    <row r="232" spans="1:1" x14ac:dyDescent="0.3">
      <c r="A232" s="202"/>
    </row>
    <row r="233" spans="1:1" x14ac:dyDescent="0.3">
      <c r="A233" s="202"/>
    </row>
    <row r="234" spans="1:1" x14ac:dyDescent="0.3">
      <c r="A234" s="202"/>
    </row>
    <row r="235" spans="1:1" x14ac:dyDescent="0.3">
      <c r="A235" s="202"/>
    </row>
    <row r="236" spans="1:1" x14ac:dyDescent="0.3">
      <c r="A236" s="202"/>
    </row>
    <row r="237" spans="1:1" x14ac:dyDescent="0.3">
      <c r="A237" s="202"/>
    </row>
    <row r="238" spans="1:1" x14ac:dyDescent="0.3">
      <c r="A238" s="202"/>
    </row>
    <row r="239" spans="1:1" x14ac:dyDescent="0.3">
      <c r="A239" s="202"/>
    </row>
    <row r="240" spans="1:1" x14ac:dyDescent="0.3">
      <c r="A240" s="202"/>
    </row>
    <row r="241" spans="1:1" x14ac:dyDescent="0.3">
      <c r="A241" s="202"/>
    </row>
    <row r="242" spans="1:1" x14ac:dyDescent="0.3">
      <c r="A242" s="202"/>
    </row>
    <row r="243" spans="1:1" x14ac:dyDescent="0.3">
      <c r="A243" s="202"/>
    </row>
    <row r="244" spans="1:1" x14ac:dyDescent="0.3">
      <c r="A244" s="202"/>
    </row>
    <row r="245" spans="1:1" x14ac:dyDescent="0.3">
      <c r="A245" s="202"/>
    </row>
    <row r="246" spans="1:1" x14ac:dyDescent="0.3">
      <c r="A246" s="202"/>
    </row>
    <row r="247" spans="1:1" x14ac:dyDescent="0.3">
      <c r="A247" s="202"/>
    </row>
    <row r="248" spans="1:1" x14ac:dyDescent="0.3">
      <c r="A248" s="202"/>
    </row>
    <row r="249" spans="1:1" x14ac:dyDescent="0.3">
      <c r="A249" s="202"/>
    </row>
    <row r="250" spans="1:1" x14ac:dyDescent="0.3">
      <c r="A250" s="202"/>
    </row>
    <row r="251" spans="1:1" x14ac:dyDescent="0.3">
      <c r="A251" s="202"/>
    </row>
    <row r="252" spans="1:1" x14ac:dyDescent="0.3">
      <c r="A252" s="202"/>
    </row>
    <row r="253" spans="1:1" x14ac:dyDescent="0.3">
      <c r="A253" s="202"/>
    </row>
    <row r="254" spans="1:1" x14ac:dyDescent="0.3">
      <c r="A254" s="202"/>
    </row>
    <row r="255" spans="1:1" x14ac:dyDescent="0.3">
      <c r="A255" s="202"/>
    </row>
    <row r="256" spans="1:1" x14ac:dyDescent="0.3">
      <c r="A256" s="202"/>
    </row>
    <row r="257" spans="1:1" x14ac:dyDescent="0.3">
      <c r="A257" s="202"/>
    </row>
    <row r="258" spans="1:1" x14ac:dyDescent="0.3">
      <c r="A258" s="202"/>
    </row>
    <row r="259" spans="1:1" x14ac:dyDescent="0.3">
      <c r="A259" s="202"/>
    </row>
    <row r="260" spans="1:1" x14ac:dyDescent="0.3">
      <c r="A260" s="202"/>
    </row>
    <row r="261" spans="1:1" x14ac:dyDescent="0.3">
      <c r="A261" s="202"/>
    </row>
    <row r="262" spans="1:1" x14ac:dyDescent="0.3">
      <c r="A262" s="202"/>
    </row>
    <row r="263" spans="1:1" x14ac:dyDescent="0.3">
      <c r="A263" s="202"/>
    </row>
    <row r="264" spans="1:1" x14ac:dyDescent="0.3">
      <c r="A264" s="202"/>
    </row>
    <row r="265" spans="1:1" x14ac:dyDescent="0.3">
      <c r="A265" s="202"/>
    </row>
    <row r="266" spans="1:1" x14ac:dyDescent="0.3">
      <c r="A266" s="202"/>
    </row>
    <row r="267" spans="1:1" x14ac:dyDescent="0.3">
      <c r="A267" s="202"/>
    </row>
    <row r="268" spans="1:1" x14ac:dyDescent="0.3">
      <c r="A268" s="202"/>
    </row>
    <row r="269" spans="1:1" x14ac:dyDescent="0.3">
      <c r="A269" s="202"/>
    </row>
    <row r="270" spans="1:1" x14ac:dyDescent="0.3">
      <c r="A270" s="202"/>
    </row>
    <row r="271" spans="1:1" x14ac:dyDescent="0.3">
      <c r="A271" s="202"/>
    </row>
    <row r="272" spans="1:1" x14ac:dyDescent="0.3">
      <c r="A272" s="202"/>
    </row>
    <row r="273" spans="1:1" x14ac:dyDescent="0.3">
      <c r="A273" s="202"/>
    </row>
    <row r="274" spans="1:1" x14ac:dyDescent="0.3">
      <c r="A274" s="202"/>
    </row>
    <row r="275" spans="1:1" x14ac:dyDescent="0.3">
      <c r="A275" s="202"/>
    </row>
    <row r="276" spans="1:1" x14ac:dyDescent="0.3">
      <c r="A276" s="202"/>
    </row>
    <row r="277" spans="1:1" x14ac:dyDescent="0.3">
      <c r="A277" s="202"/>
    </row>
    <row r="278" spans="1:1" x14ac:dyDescent="0.3">
      <c r="A278" s="202"/>
    </row>
    <row r="279" spans="1:1" x14ac:dyDescent="0.3">
      <c r="A279" s="202"/>
    </row>
    <row r="280" spans="1:1" x14ac:dyDescent="0.3">
      <c r="A280" s="202"/>
    </row>
    <row r="281" spans="1:1" x14ac:dyDescent="0.3">
      <c r="A281" s="202"/>
    </row>
    <row r="282" spans="1:1" x14ac:dyDescent="0.3">
      <c r="A282" s="202"/>
    </row>
    <row r="283" spans="1:1" x14ac:dyDescent="0.3">
      <c r="A283" s="202"/>
    </row>
    <row r="284" spans="1:1" x14ac:dyDescent="0.3">
      <c r="A284" s="202"/>
    </row>
    <row r="285" spans="1:1" x14ac:dyDescent="0.3">
      <c r="A285" s="202"/>
    </row>
    <row r="286" spans="1:1" x14ac:dyDescent="0.3">
      <c r="A286" s="202"/>
    </row>
    <row r="287" spans="1:1" x14ac:dyDescent="0.3">
      <c r="A287" s="202"/>
    </row>
    <row r="288" spans="1:1" x14ac:dyDescent="0.3">
      <c r="A288" s="202"/>
    </row>
    <row r="289" spans="1:1" x14ac:dyDescent="0.3">
      <c r="A289" s="202"/>
    </row>
    <row r="290" spans="1:1" x14ac:dyDescent="0.3">
      <c r="A290" s="202"/>
    </row>
    <row r="291" spans="1:1" x14ac:dyDescent="0.3">
      <c r="A291" s="202"/>
    </row>
    <row r="292" spans="1:1" x14ac:dyDescent="0.3">
      <c r="A292" s="202"/>
    </row>
    <row r="293" spans="1:1" x14ac:dyDescent="0.3">
      <c r="A293" s="202"/>
    </row>
    <row r="294" spans="1:1" x14ac:dyDescent="0.3">
      <c r="A294" s="202"/>
    </row>
    <row r="295" spans="1:1" x14ac:dyDescent="0.3">
      <c r="A295" s="202"/>
    </row>
    <row r="296" spans="1:1" x14ac:dyDescent="0.3">
      <c r="A296" s="202"/>
    </row>
    <row r="297" spans="1:1" x14ac:dyDescent="0.3">
      <c r="A297" s="202"/>
    </row>
    <row r="298" spans="1:1" x14ac:dyDescent="0.3">
      <c r="A298" s="202"/>
    </row>
    <row r="299" spans="1:1" x14ac:dyDescent="0.3">
      <c r="A299" s="202"/>
    </row>
    <row r="300" spans="1:1" x14ac:dyDescent="0.3">
      <c r="A300" s="202"/>
    </row>
    <row r="301" spans="1:1" x14ac:dyDescent="0.3">
      <c r="A301" s="202"/>
    </row>
    <row r="302" spans="1:1" x14ac:dyDescent="0.3">
      <c r="A302" s="202"/>
    </row>
    <row r="303" spans="1:1" x14ac:dyDescent="0.3">
      <c r="A303" s="202"/>
    </row>
    <row r="304" spans="1:1" x14ac:dyDescent="0.3">
      <c r="A304" s="202"/>
    </row>
    <row r="305" spans="1:1" x14ac:dyDescent="0.3">
      <c r="A305" s="202"/>
    </row>
    <row r="306" spans="1:1" x14ac:dyDescent="0.3">
      <c r="A306" s="202"/>
    </row>
    <row r="307" spans="1:1" x14ac:dyDescent="0.3">
      <c r="A307" s="202"/>
    </row>
    <row r="308" spans="1:1" x14ac:dyDescent="0.3">
      <c r="A308" s="202"/>
    </row>
    <row r="309" spans="1:1" x14ac:dyDescent="0.3">
      <c r="A309" s="202"/>
    </row>
    <row r="310" spans="1:1" x14ac:dyDescent="0.3">
      <c r="A310" s="202"/>
    </row>
    <row r="311" spans="1:1" x14ac:dyDescent="0.3">
      <c r="A311" s="202"/>
    </row>
    <row r="312" spans="1:1" x14ac:dyDescent="0.3">
      <c r="A312" s="202"/>
    </row>
    <row r="313" spans="1:1" x14ac:dyDescent="0.3">
      <c r="A313" s="202"/>
    </row>
    <row r="314" spans="1:1" x14ac:dyDescent="0.3">
      <c r="A314" s="202"/>
    </row>
    <row r="315" spans="1:1" x14ac:dyDescent="0.3">
      <c r="A315" s="202"/>
    </row>
    <row r="316" spans="1:1" x14ac:dyDescent="0.3">
      <c r="A316" s="202"/>
    </row>
    <row r="317" spans="1:1" x14ac:dyDescent="0.3">
      <c r="A317" s="202"/>
    </row>
    <row r="318" spans="1:1" x14ac:dyDescent="0.3">
      <c r="A318" s="202"/>
    </row>
    <row r="319" spans="1:1" x14ac:dyDescent="0.3">
      <c r="A319" s="202"/>
    </row>
    <row r="320" spans="1:1" x14ac:dyDescent="0.3">
      <c r="A320" s="202"/>
    </row>
    <row r="321" spans="1:1" x14ac:dyDescent="0.3">
      <c r="A321" s="202"/>
    </row>
    <row r="322" spans="1:1" x14ac:dyDescent="0.3">
      <c r="A322" s="202"/>
    </row>
    <row r="323" spans="1:1" x14ac:dyDescent="0.3">
      <c r="A323" s="202"/>
    </row>
    <row r="324" spans="1:1" x14ac:dyDescent="0.3">
      <c r="A324" s="202"/>
    </row>
    <row r="325" spans="1:1" x14ac:dyDescent="0.3">
      <c r="A325" s="202"/>
    </row>
    <row r="326" spans="1:1" x14ac:dyDescent="0.3">
      <c r="A326" s="202"/>
    </row>
    <row r="327" spans="1:1" x14ac:dyDescent="0.3">
      <c r="A327" s="202"/>
    </row>
    <row r="328" spans="1:1" x14ac:dyDescent="0.3">
      <c r="A328" s="202"/>
    </row>
    <row r="329" spans="1:1" x14ac:dyDescent="0.3">
      <c r="A329" s="202"/>
    </row>
    <row r="330" spans="1:1" x14ac:dyDescent="0.3">
      <c r="A330" s="202"/>
    </row>
    <row r="331" spans="1:1" x14ac:dyDescent="0.3">
      <c r="A331" s="202"/>
    </row>
    <row r="332" spans="1:1" x14ac:dyDescent="0.3">
      <c r="A332" s="202"/>
    </row>
    <row r="333" spans="1:1" x14ac:dyDescent="0.3">
      <c r="A333" s="202"/>
    </row>
    <row r="334" spans="1:1" x14ac:dyDescent="0.3">
      <c r="A334" s="202"/>
    </row>
    <row r="335" spans="1:1" x14ac:dyDescent="0.3">
      <c r="A335" s="202"/>
    </row>
    <row r="336" spans="1:1" x14ac:dyDescent="0.3">
      <c r="A336" s="202"/>
    </row>
    <row r="337" spans="1:1" x14ac:dyDescent="0.3">
      <c r="A337" s="202"/>
    </row>
    <row r="338" spans="1:1" x14ac:dyDescent="0.3">
      <c r="A338" s="202"/>
    </row>
    <row r="339" spans="1:1" x14ac:dyDescent="0.3">
      <c r="A339" s="202"/>
    </row>
    <row r="340" spans="1:1" x14ac:dyDescent="0.3">
      <c r="A340" s="202"/>
    </row>
    <row r="341" spans="1:1" x14ac:dyDescent="0.3">
      <c r="A341" s="202"/>
    </row>
    <row r="342" spans="1:1" x14ac:dyDescent="0.3">
      <c r="A342" s="202"/>
    </row>
    <row r="343" spans="1:1" x14ac:dyDescent="0.3">
      <c r="A343" s="202"/>
    </row>
    <row r="344" spans="1:1" x14ac:dyDescent="0.3">
      <c r="A344" s="202"/>
    </row>
    <row r="345" spans="1:1" x14ac:dyDescent="0.3">
      <c r="A345" s="202"/>
    </row>
    <row r="346" spans="1:1" x14ac:dyDescent="0.3">
      <c r="A346" s="202"/>
    </row>
    <row r="347" spans="1:1" x14ac:dyDescent="0.3">
      <c r="A347" s="202"/>
    </row>
    <row r="348" spans="1:1" x14ac:dyDescent="0.3">
      <c r="A348" s="202"/>
    </row>
    <row r="349" spans="1:1" x14ac:dyDescent="0.3">
      <c r="A349" s="202"/>
    </row>
    <row r="350" spans="1:1" x14ac:dyDescent="0.3">
      <c r="A350" s="202"/>
    </row>
    <row r="351" spans="1:1" x14ac:dyDescent="0.3">
      <c r="A351" s="202"/>
    </row>
    <row r="352" spans="1:1" x14ac:dyDescent="0.3">
      <c r="A352" s="202"/>
    </row>
    <row r="353" spans="1:1" x14ac:dyDescent="0.3">
      <c r="A353" s="202"/>
    </row>
    <row r="354" spans="1:1" x14ac:dyDescent="0.3">
      <c r="A354" s="202"/>
    </row>
    <row r="355" spans="1:1" x14ac:dyDescent="0.3">
      <c r="A355" s="202"/>
    </row>
    <row r="356" spans="1:1" x14ac:dyDescent="0.3">
      <c r="A356" s="202"/>
    </row>
    <row r="357" spans="1:1" x14ac:dyDescent="0.3">
      <c r="A357" s="202"/>
    </row>
    <row r="358" spans="1:1" x14ac:dyDescent="0.3">
      <c r="A358" s="202"/>
    </row>
    <row r="359" spans="1:1" x14ac:dyDescent="0.3">
      <c r="A359" s="202"/>
    </row>
    <row r="360" spans="1:1" x14ac:dyDescent="0.3">
      <c r="A360" s="202"/>
    </row>
    <row r="361" spans="1:1" x14ac:dyDescent="0.3">
      <c r="A361" s="202"/>
    </row>
    <row r="362" spans="1:1" x14ac:dyDescent="0.3">
      <c r="A362" s="202"/>
    </row>
    <row r="363" spans="1:1" x14ac:dyDescent="0.3">
      <c r="A363" s="202"/>
    </row>
    <row r="364" spans="1:1" x14ac:dyDescent="0.3">
      <c r="A364" s="202"/>
    </row>
    <row r="365" spans="1:1" x14ac:dyDescent="0.3">
      <c r="A365" s="202"/>
    </row>
    <row r="366" spans="1:1" x14ac:dyDescent="0.3">
      <c r="A366" s="202"/>
    </row>
    <row r="367" spans="1:1" x14ac:dyDescent="0.3">
      <c r="A367" s="202"/>
    </row>
    <row r="368" spans="1:1" x14ac:dyDescent="0.3">
      <c r="A368" s="202"/>
    </row>
    <row r="369" spans="1:1" x14ac:dyDescent="0.3">
      <c r="A369" s="202"/>
    </row>
    <row r="370" spans="1:1" x14ac:dyDescent="0.3">
      <c r="A370" s="202"/>
    </row>
    <row r="371" spans="1:1" x14ac:dyDescent="0.3">
      <c r="A371" s="202"/>
    </row>
    <row r="372" spans="1:1" x14ac:dyDescent="0.3">
      <c r="A372" s="202"/>
    </row>
    <row r="373" spans="1:1" x14ac:dyDescent="0.3">
      <c r="A373" s="202"/>
    </row>
    <row r="374" spans="1:1" x14ac:dyDescent="0.3">
      <c r="A374" s="202"/>
    </row>
    <row r="375" spans="1:1" x14ac:dyDescent="0.3">
      <c r="A375" s="202"/>
    </row>
    <row r="376" spans="1:1" x14ac:dyDescent="0.3">
      <c r="A376" s="202"/>
    </row>
    <row r="377" spans="1:1" x14ac:dyDescent="0.3">
      <c r="A377" s="202"/>
    </row>
    <row r="378" spans="1:1" x14ac:dyDescent="0.3">
      <c r="A378" s="202"/>
    </row>
    <row r="379" spans="1:1" x14ac:dyDescent="0.3">
      <c r="A379" s="202"/>
    </row>
    <row r="380" spans="1:1" x14ac:dyDescent="0.3">
      <c r="A380" s="202"/>
    </row>
    <row r="381" spans="1:1" x14ac:dyDescent="0.3">
      <c r="A381" s="202"/>
    </row>
    <row r="382" spans="1:1" x14ac:dyDescent="0.3">
      <c r="A382" s="202"/>
    </row>
    <row r="383" spans="1:1" x14ac:dyDescent="0.3">
      <c r="A383" s="202"/>
    </row>
    <row r="384" spans="1:1" x14ac:dyDescent="0.3">
      <c r="A384" s="202"/>
    </row>
    <row r="385" spans="1:1" x14ac:dyDescent="0.3">
      <c r="A385" s="202"/>
    </row>
    <row r="386" spans="1:1" x14ac:dyDescent="0.3">
      <c r="A386" s="202"/>
    </row>
    <row r="387" spans="1:1" x14ac:dyDescent="0.3">
      <c r="A387" s="202"/>
    </row>
    <row r="388" spans="1:1" x14ac:dyDescent="0.3">
      <c r="A388" s="202"/>
    </row>
    <row r="389" spans="1:1" x14ac:dyDescent="0.3">
      <c r="A389" s="202"/>
    </row>
    <row r="390" spans="1:1" x14ac:dyDescent="0.3">
      <c r="A390" s="202"/>
    </row>
    <row r="391" spans="1:1" x14ac:dyDescent="0.3">
      <c r="A391" s="202"/>
    </row>
    <row r="392" spans="1:1" x14ac:dyDescent="0.3">
      <c r="A392" s="202"/>
    </row>
    <row r="393" spans="1:1" x14ac:dyDescent="0.3">
      <c r="A393" s="202"/>
    </row>
    <row r="394" spans="1:1" x14ac:dyDescent="0.3">
      <c r="A394" s="202"/>
    </row>
    <row r="395" spans="1:1" x14ac:dyDescent="0.3">
      <c r="A395" s="202"/>
    </row>
    <row r="396" spans="1:1" x14ac:dyDescent="0.3">
      <c r="A396" s="202"/>
    </row>
    <row r="397" spans="1:1" x14ac:dyDescent="0.3">
      <c r="A397" s="202"/>
    </row>
    <row r="398" spans="1:1" x14ac:dyDescent="0.3">
      <c r="A398" s="202"/>
    </row>
    <row r="399" spans="1:1" x14ac:dyDescent="0.3">
      <c r="A399" s="202"/>
    </row>
    <row r="400" spans="1:1" x14ac:dyDescent="0.3">
      <c r="A400" s="202"/>
    </row>
    <row r="401" spans="1:1" x14ac:dyDescent="0.3">
      <c r="A401" s="202"/>
    </row>
    <row r="402" spans="1:1" x14ac:dyDescent="0.3">
      <c r="A402" s="202"/>
    </row>
    <row r="403" spans="1:1" x14ac:dyDescent="0.3">
      <c r="A403" s="202"/>
    </row>
    <row r="404" spans="1:1" x14ac:dyDescent="0.3">
      <c r="A404" s="202"/>
    </row>
    <row r="405" spans="1:1" x14ac:dyDescent="0.3">
      <c r="A405" s="202"/>
    </row>
    <row r="406" spans="1:1" x14ac:dyDescent="0.3">
      <c r="A406" s="202"/>
    </row>
    <row r="407" spans="1:1" x14ac:dyDescent="0.3">
      <c r="A407" s="202"/>
    </row>
    <row r="408" spans="1:1" x14ac:dyDescent="0.3">
      <c r="A408" s="202"/>
    </row>
    <row r="409" spans="1:1" x14ac:dyDescent="0.3">
      <c r="A409" s="202"/>
    </row>
    <row r="410" spans="1:1" x14ac:dyDescent="0.3">
      <c r="A410" s="202"/>
    </row>
    <row r="411" spans="1:1" x14ac:dyDescent="0.3">
      <c r="A411" s="202"/>
    </row>
    <row r="412" spans="1:1" x14ac:dyDescent="0.3">
      <c r="A412" s="202"/>
    </row>
    <row r="413" spans="1:1" x14ac:dyDescent="0.3">
      <c r="A413" s="202"/>
    </row>
    <row r="414" spans="1:1" x14ac:dyDescent="0.3">
      <c r="A414" s="202"/>
    </row>
    <row r="415" spans="1:1" x14ac:dyDescent="0.3">
      <c r="A415" s="202"/>
    </row>
    <row r="416" spans="1:1" x14ac:dyDescent="0.3">
      <c r="A416" s="202"/>
    </row>
    <row r="417" spans="1:1" x14ac:dyDescent="0.3">
      <c r="A417" s="202"/>
    </row>
    <row r="418" spans="1:1" x14ac:dyDescent="0.3">
      <c r="A418" s="202"/>
    </row>
    <row r="419" spans="1:1" x14ac:dyDescent="0.3">
      <c r="A419" s="202"/>
    </row>
    <row r="420" spans="1:1" x14ac:dyDescent="0.3">
      <c r="A420" s="202"/>
    </row>
    <row r="421" spans="1:1" x14ac:dyDescent="0.3">
      <c r="A421" s="202"/>
    </row>
    <row r="422" spans="1:1" x14ac:dyDescent="0.3">
      <c r="A422" s="202"/>
    </row>
    <row r="423" spans="1:1" x14ac:dyDescent="0.3">
      <c r="A423" s="202"/>
    </row>
    <row r="424" spans="1:1" x14ac:dyDescent="0.3">
      <c r="A424" s="202"/>
    </row>
    <row r="425" spans="1:1" x14ac:dyDescent="0.3">
      <c r="A425" s="202"/>
    </row>
    <row r="426" spans="1:1" x14ac:dyDescent="0.3">
      <c r="A426" s="202"/>
    </row>
    <row r="427" spans="1:1" x14ac:dyDescent="0.3">
      <c r="A427" s="202"/>
    </row>
    <row r="428" spans="1:1" x14ac:dyDescent="0.3">
      <c r="A428" s="202"/>
    </row>
    <row r="429" spans="1:1" x14ac:dyDescent="0.3">
      <c r="A429" s="202"/>
    </row>
    <row r="430" spans="1:1" x14ac:dyDescent="0.3">
      <c r="A430" s="202"/>
    </row>
    <row r="431" spans="1:1" x14ac:dyDescent="0.3">
      <c r="A431" s="202"/>
    </row>
    <row r="432" spans="1:1" x14ac:dyDescent="0.3">
      <c r="A432" s="202"/>
    </row>
    <row r="433" spans="1:1" x14ac:dyDescent="0.3">
      <c r="A433" s="202"/>
    </row>
    <row r="434" spans="1:1" x14ac:dyDescent="0.3">
      <c r="A434" s="202"/>
    </row>
    <row r="435" spans="1:1" x14ac:dyDescent="0.3">
      <c r="A435" s="202"/>
    </row>
    <row r="436" spans="1:1" x14ac:dyDescent="0.3">
      <c r="A436" s="202"/>
    </row>
    <row r="437" spans="1:1" x14ac:dyDescent="0.3">
      <c r="A437" s="202"/>
    </row>
    <row r="438" spans="1:1" x14ac:dyDescent="0.3">
      <c r="A438" s="202"/>
    </row>
    <row r="439" spans="1:1" x14ac:dyDescent="0.3">
      <c r="A439" s="202"/>
    </row>
    <row r="440" spans="1:1" x14ac:dyDescent="0.3">
      <c r="A440" s="202"/>
    </row>
    <row r="441" spans="1:1" x14ac:dyDescent="0.3">
      <c r="A441" s="202"/>
    </row>
    <row r="442" spans="1:1" x14ac:dyDescent="0.3">
      <c r="A442" s="202"/>
    </row>
    <row r="443" spans="1:1" x14ac:dyDescent="0.3">
      <c r="A443" s="202"/>
    </row>
    <row r="444" spans="1:1" x14ac:dyDescent="0.3">
      <c r="A444" s="202"/>
    </row>
    <row r="445" spans="1:1" x14ac:dyDescent="0.3">
      <c r="A445" s="202"/>
    </row>
    <row r="446" spans="1:1" x14ac:dyDescent="0.3">
      <c r="A446" s="202"/>
    </row>
    <row r="447" spans="1:1" x14ac:dyDescent="0.3">
      <c r="A447" s="202"/>
    </row>
    <row r="448" spans="1:1" x14ac:dyDescent="0.3">
      <c r="A448" s="202"/>
    </row>
    <row r="449" spans="1:1" x14ac:dyDescent="0.3">
      <c r="A449" s="202"/>
    </row>
    <row r="450" spans="1:1" x14ac:dyDescent="0.3">
      <c r="A450" s="202"/>
    </row>
    <row r="451" spans="1:1" x14ac:dyDescent="0.3">
      <c r="A451" s="202"/>
    </row>
    <row r="452" spans="1:1" x14ac:dyDescent="0.3">
      <c r="A452" s="202"/>
    </row>
    <row r="453" spans="1:1" x14ac:dyDescent="0.3">
      <c r="A453" s="202"/>
    </row>
    <row r="454" spans="1:1" x14ac:dyDescent="0.3">
      <c r="A454" s="202"/>
    </row>
    <row r="455" spans="1:1" x14ac:dyDescent="0.3">
      <c r="A455" s="202"/>
    </row>
    <row r="456" spans="1:1" x14ac:dyDescent="0.3">
      <c r="A456" s="202"/>
    </row>
    <row r="457" spans="1:1" x14ac:dyDescent="0.3">
      <c r="A457" s="202"/>
    </row>
    <row r="458" spans="1:1" x14ac:dyDescent="0.3">
      <c r="A458" s="202"/>
    </row>
    <row r="459" spans="1:1" x14ac:dyDescent="0.3">
      <c r="A459" s="202"/>
    </row>
    <row r="460" spans="1:1" x14ac:dyDescent="0.3">
      <c r="A460" s="202"/>
    </row>
    <row r="461" spans="1:1" x14ac:dyDescent="0.3">
      <c r="A461" s="202"/>
    </row>
    <row r="462" spans="1:1" x14ac:dyDescent="0.3">
      <c r="A462" s="202"/>
    </row>
    <row r="463" spans="1:1" x14ac:dyDescent="0.3">
      <c r="A463" s="202"/>
    </row>
    <row r="464" spans="1:1" x14ac:dyDescent="0.3">
      <c r="A464" s="202"/>
    </row>
    <row r="465" spans="1:1" x14ac:dyDescent="0.3">
      <c r="A465" s="202"/>
    </row>
    <row r="466" spans="1:1" x14ac:dyDescent="0.3">
      <c r="A466" s="202"/>
    </row>
    <row r="467" spans="1:1" x14ac:dyDescent="0.3">
      <c r="A467" s="202"/>
    </row>
    <row r="468" spans="1:1" x14ac:dyDescent="0.3">
      <c r="A468" s="202"/>
    </row>
    <row r="469" spans="1:1" x14ac:dyDescent="0.3">
      <c r="A469" s="202"/>
    </row>
    <row r="470" spans="1:1" x14ac:dyDescent="0.3">
      <c r="A470" s="202"/>
    </row>
    <row r="471" spans="1:1" x14ac:dyDescent="0.3">
      <c r="A471" s="202"/>
    </row>
    <row r="472" spans="1:1" x14ac:dyDescent="0.3">
      <c r="A472" s="202"/>
    </row>
    <row r="473" spans="1:1" x14ac:dyDescent="0.3">
      <c r="A473" s="202"/>
    </row>
    <row r="474" spans="1:1" x14ac:dyDescent="0.3">
      <c r="A474" s="202"/>
    </row>
    <row r="475" spans="1:1" x14ac:dyDescent="0.3">
      <c r="A475" s="202"/>
    </row>
    <row r="476" spans="1:1" x14ac:dyDescent="0.3">
      <c r="A476" s="202"/>
    </row>
    <row r="477" spans="1:1" x14ac:dyDescent="0.3">
      <c r="A477" s="202"/>
    </row>
    <row r="478" spans="1:1" x14ac:dyDescent="0.3">
      <c r="A478" s="202"/>
    </row>
    <row r="479" spans="1:1" x14ac:dyDescent="0.3">
      <c r="A479" s="202"/>
    </row>
    <row r="480" spans="1:1" x14ac:dyDescent="0.3">
      <c r="A480" s="202"/>
    </row>
    <row r="481" spans="1:1" x14ac:dyDescent="0.3">
      <c r="A481" s="202"/>
    </row>
    <row r="482" spans="1:1" x14ac:dyDescent="0.3">
      <c r="A482" s="202"/>
    </row>
    <row r="483" spans="1:1" x14ac:dyDescent="0.3">
      <c r="A483" s="202"/>
    </row>
    <row r="484" spans="1:1" x14ac:dyDescent="0.3">
      <c r="A484" s="202"/>
    </row>
    <row r="485" spans="1:1" x14ac:dyDescent="0.3">
      <c r="A485" s="202"/>
    </row>
    <row r="486" spans="1:1" x14ac:dyDescent="0.3">
      <c r="A486" s="202"/>
    </row>
    <row r="487" spans="1:1" x14ac:dyDescent="0.3">
      <c r="A487" s="202"/>
    </row>
    <row r="488" spans="1:1" x14ac:dyDescent="0.3">
      <c r="A488" s="202"/>
    </row>
    <row r="489" spans="1:1" x14ac:dyDescent="0.3">
      <c r="A489" s="202"/>
    </row>
    <row r="490" spans="1:1" x14ac:dyDescent="0.3">
      <c r="A490" s="202"/>
    </row>
    <row r="491" spans="1:1" x14ac:dyDescent="0.3">
      <c r="A491" s="202"/>
    </row>
    <row r="492" spans="1:1" x14ac:dyDescent="0.3">
      <c r="A492" s="202"/>
    </row>
    <row r="493" spans="1:1" x14ac:dyDescent="0.3">
      <c r="A493" s="202"/>
    </row>
    <row r="494" spans="1:1" x14ac:dyDescent="0.3">
      <c r="A494" s="202"/>
    </row>
    <row r="495" spans="1:1" x14ac:dyDescent="0.3">
      <c r="A495" s="202"/>
    </row>
    <row r="496" spans="1:1" x14ac:dyDescent="0.3">
      <c r="A496" s="202"/>
    </row>
    <row r="497" spans="1:1" x14ac:dyDescent="0.3">
      <c r="A497" s="202"/>
    </row>
    <row r="498" spans="1:1" x14ac:dyDescent="0.3">
      <c r="A498" s="202"/>
    </row>
    <row r="499" spans="1:1" x14ac:dyDescent="0.3">
      <c r="A499" s="202"/>
    </row>
    <row r="500" spans="1:1" x14ac:dyDescent="0.3">
      <c r="A500" s="202"/>
    </row>
    <row r="501" spans="1:1" x14ac:dyDescent="0.3">
      <c r="A501" s="202"/>
    </row>
    <row r="502" spans="1:1" x14ac:dyDescent="0.3">
      <c r="A502" s="202"/>
    </row>
    <row r="503" spans="1:1" x14ac:dyDescent="0.3">
      <c r="A503" s="202"/>
    </row>
    <row r="504" spans="1:1" x14ac:dyDescent="0.3">
      <c r="A504" s="202"/>
    </row>
    <row r="505" spans="1:1" x14ac:dyDescent="0.3">
      <c r="A505" s="202"/>
    </row>
    <row r="506" spans="1:1" x14ac:dyDescent="0.3">
      <c r="A506" s="202"/>
    </row>
    <row r="507" spans="1:1" x14ac:dyDescent="0.3">
      <c r="A507" s="202"/>
    </row>
    <row r="508" spans="1:1" x14ac:dyDescent="0.3">
      <c r="A508" s="202"/>
    </row>
    <row r="509" spans="1:1" x14ac:dyDescent="0.3">
      <c r="A509" s="202"/>
    </row>
    <row r="510" spans="1:1" x14ac:dyDescent="0.3">
      <c r="A510" s="202"/>
    </row>
    <row r="511" spans="1:1" x14ac:dyDescent="0.3">
      <c r="A511" s="202"/>
    </row>
    <row r="512" spans="1:1" x14ac:dyDescent="0.3">
      <c r="A512" s="202"/>
    </row>
    <row r="513" spans="1:1" x14ac:dyDescent="0.3">
      <c r="A513" s="202"/>
    </row>
    <row r="514" spans="1:1" x14ac:dyDescent="0.3">
      <c r="A514" s="202"/>
    </row>
    <row r="515" spans="1:1" x14ac:dyDescent="0.3">
      <c r="A515" s="202"/>
    </row>
    <row r="516" spans="1:1" x14ac:dyDescent="0.3">
      <c r="A516" s="202"/>
    </row>
    <row r="517" spans="1:1" x14ac:dyDescent="0.3">
      <c r="A517" s="202"/>
    </row>
    <row r="518" spans="1:1" x14ac:dyDescent="0.3">
      <c r="A518" s="202"/>
    </row>
    <row r="519" spans="1:1" x14ac:dyDescent="0.3">
      <c r="A519" s="202"/>
    </row>
    <row r="520" spans="1:1" x14ac:dyDescent="0.3">
      <c r="A520" s="202"/>
    </row>
    <row r="521" spans="1:1" x14ac:dyDescent="0.3">
      <c r="A521" s="202"/>
    </row>
    <row r="522" spans="1:1" x14ac:dyDescent="0.3">
      <c r="A522" s="202"/>
    </row>
    <row r="523" spans="1:1" x14ac:dyDescent="0.3">
      <c r="A523" s="202"/>
    </row>
    <row r="524" spans="1:1" x14ac:dyDescent="0.3">
      <c r="A524" s="202"/>
    </row>
    <row r="525" spans="1:1" x14ac:dyDescent="0.3">
      <c r="A525" s="202"/>
    </row>
    <row r="526" spans="1:1" x14ac:dyDescent="0.3">
      <c r="A526" s="202"/>
    </row>
    <row r="527" spans="1:1" x14ac:dyDescent="0.3">
      <c r="A527" s="202"/>
    </row>
    <row r="528" spans="1:1" x14ac:dyDescent="0.3">
      <c r="A528" s="202"/>
    </row>
    <row r="529" spans="1:1" x14ac:dyDescent="0.3">
      <c r="A529" s="202"/>
    </row>
    <row r="530" spans="1:1" x14ac:dyDescent="0.3">
      <c r="A530" s="202"/>
    </row>
    <row r="531" spans="1:1" x14ac:dyDescent="0.3">
      <c r="A531" s="202"/>
    </row>
    <row r="532" spans="1:1" x14ac:dyDescent="0.3">
      <c r="A532" s="202"/>
    </row>
    <row r="533" spans="1:1" x14ac:dyDescent="0.3">
      <c r="A533" s="202"/>
    </row>
    <row r="534" spans="1:1" x14ac:dyDescent="0.3">
      <c r="A534" s="202"/>
    </row>
    <row r="535" spans="1:1" x14ac:dyDescent="0.3">
      <c r="A535" s="202"/>
    </row>
    <row r="536" spans="1:1" x14ac:dyDescent="0.3">
      <c r="A536" s="202"/>
    </row>
    <row r="537" spans="1:1" x14ac:dyDescent="0.3">
      <c r="A537" s="202"/>
    </row>
    <row r="538" spans="1:1" x14ac:dyDescent="0.3">
      <c r="A538" s="202"/>
    </row>
    <row r="539" spans="1:1" x14ac:dyDescent="0.3">
      <c r="A539" s="202"/>
    </row>
    <row r="540" spans="1:1" x14ac:dyDescent="0.3">
      <c r="A540" s="202"/>
    </row>
    <row r="541" spans="1:1" x14ac:dyDescent="0.3">
      <c r="A541" s="202"/>
    </row>
    <row r="542" spans="1:1" x14ac:dyDescent="0.3">
      <c r="A542" s="202"/>
    </row>
    <row r="543" spans="1:1" x14ac:dyDescent="0.3">
      <c r="A543" s="202"/>
    </row>
    <row r="544" spans="1:1" x14ac:dyDescent="0.3">
      <c r="A544" s="202"/>
    </row>
    <row r="545" spans="1:1" x14ac:dyDescent="0.3">
      <c r="A545" s="202"/>
    </row>
    <row r="546" spans="1:1" x14ac:dyDescent="0.3">
      <c r="A546" s="202"/>
    </row>
    <row r="547" spans="1:1" x14ac:dyDescent="0.3">
      <c r="A547" s="202"/>
    </row>
    <row r="548" spans="1:1" x14ac:dyDescent="0.3">
      <c r="A548" s="202"/>
    </row>
    <row r="549" spans="1:1" x14ac:dyDescent="0.3">
      <c r="A549" s="202"/>
    </row>
    <row r="550" spans="1:1" x14ac:dyDescent="0.3">
      <c r="A550" s="202"/>
    </row>
    <row r="551" spans="1:1" x14ac:dyDescent="0.3">
      <c r="A551" s="202"/>
    </row>
    <row r="552" spans="1:1" x14ac:dyDescent="0.3">
      <c r="A552" s="202"/>
    </row>
    <row r="553" spans="1:1" x14ac:dyDescent="0.3">
      <c r="A553" s="202"/>
    </row>
    <row r="554" spans="1:1" x14ac:dyDescent="0.3">
      <c r="A554" s="202"/>
    </row>
    <row r="555" spans="1:1" x14ac:dyDescent="0.3">
      <c r="A555" s="202"/>
    </row>
    <row r="556" spans="1:1" x14ac:dyDescent="0.3">
      <c r="A556" s="202"/>
    </row>
    <row r="557" spans="1:1" x14ac:dyDescent="0.3">
      <c r="A557" s="202"/>
    </row>
    <row r="558" spans="1:1" x14ac:dyDescent="0.3">
      <c r="A558" s="202"/>
    </row>
    <row r="559" spans="1:1" x14ac:dyDescent="0.3">
      <c r="A559" s="202"/>
    </row>
    <row r="560" spans="1:1" x14ac:dyDescent="0.3">
      <c r="A560" s="202"/>
    </row>
    <row r="561" spans="1:1" x14ac:dyDescent="0.3">
      <c r="A561" s="202"/>
    </row>
    <row r="562" spans="1:1" x14ac:dyDescent="0.3">
      <c r="A562" s="202"/>
    </row>
    <row r="563" spans="1:1" x14ac:dyDescent="0.3">
      <c r="A563" s="202"/>
    </row>
    <row r="564" spans="1:1" x14ac:dyDescent="0.3">
      <c r="A564" s="202"/>
    </row>
    <row r="565" spans="1:1" x14ac:dyDescent="0.3">
      <c r="A565" s="202"/>
    </row>
    <row r="566" spans="1:1" x14ac:dyDescent="0.3">
      <c r="A566" s="202"/>
    </row>
    <row r="567" spans="1:1" x14ac:dyDescent="0.3">
      <c r="A567" s="202"/>
    </row>
    <row r="568" spans="1:1" x14ac:dyDescent="0.3">
      <c r="A568" s="202"/>
    </row>
    <row r="569" spans="1:1" x14ac:dyDescent="0.3">
      <c r="A569" s="202"/>
    </row>
    <row r="570" spans="1:1" x14ac:dyDescent="0.3">
      <c r="A570" s="202"/>
    </row>
    <row r="571" spans="1:1" x14ac:dyDescent="0.3">
      <c r="A571" s="202"/>
    </row>
    <row r="572" spans="1:1" x14ac:dyDescent="0.3">
      <c r="A572" s="202"/>
    </row>
    <row r="573" spans="1:1" x14ac:dyDescent="0.3">
      <c r="A573" s="202"/>
    </row>
    <row r="574" spans="1:1" x14ac:dyDescent="0.3">
      <c r="A574" s="202"/>
    </row>
    <row r="575" spans="1:1" x14ac:dyDescent="0.3">
      <c r="A575" s="202"/>
    </row>
    <row r="576" spans="1:1" x14ac:dyDescent="0.3">
      <c r="A576" s="202"/>
    </row>
    <row r="577" spans="1:1" x14ac:dyDescent="0.3">
      <c r="A577" s="202"/>
    </row>
    <row r="578" spans="1:1" x14ac:dyDescent="0.3">
      <c r="A578" s="202"/>
    </row>
    <row r="579" spans="1:1" x14ac:dyDescent="0.3">
      <c r="A579" s="202"/>
    </row>
    <row r="580" spans="1:1" x14ac:dyDescent="0.3">
      <c r="A580" s="202"/>
    </row>
    <row r="581" spans="1:1" x14ac:dyDescent="0.3">
      <c r="A581" s="202"/>
    </row>
    <row r="582" spans="1:1" x14ac:dyDescent="0.3">
      <c r="A582" s="202"/>
    </row>
    <row r="583" spans="1:1" x14ac:dyDescent="0.3">
      <c r="A583" s="202"/>
    </row>
    <row r="584" spans="1:1" x14ac:dyDescent="0.3">
      <c r="A584" s="202"/>
    </row>
    <row r="585" spans="1:1" x14ac:dyDescent="0.3">
      <c r="A585" s="202"/>
    </row>
    <row r="586" spans="1:1" x14ac:dyDescent="0.3">
      <c r="A586" s="202"/>
    </row>
    <row r="587" spans="1:1" x14ac:dyDescent="0.3">
      <c r="A587" s="202"/>
    </row>
    <row r="588" spans="1:1" x14ac:dyDescent="0.3">
      <c r="A588" s="202"/>
    </row>
    <row r="589" spans="1:1" x14ac:dyDescent="0.3">
      <c r="A589" s="202"/>
    </row>
    <row r="590" spans="1:1" x14ac:dyDescent="0.3">
      <c r="A590" s="202"/>
    </row>
    <row r="591" spans="1:1" x14ac:dyDescent="0.3">
      <c r="A591" s="202"/>
    </row>
    <row r="592" spans="1:1" x14ac:dyDescent="0.3">
      <c r="A592" s="202"/>
    </row>
    <row r="593" spans="1:1" x14ac:dyDescent="0.3">
      <c r="A593" s="202"/>
    </row>
    <row r="594" spans="1:1" x14ac:dyDescent="0.3">
      <c r="A594" s="202"/>
    </row>
    <row r="595" spans="1:1" x14ac:dyDescent="0.3">
      <c r="A595" s="202"/>
    </row>
    <row r="596" spans="1:1" x14ac:dyDescent="0.3">
      <c r="A596" s="202"/>
    </row>
    <row r="597" spans="1:1" x14ac:dyDescent="0.3">
      <c r="A597" s="202"/>
    </row>
    <row r="598" spans="1:1" x14ac:dyDescent="0.3">
      <c r="A598" s="202"/>
    </row>
    <row r="599" spans="1:1" x14ac:dyDescent="0.3">
      <c r="A599" s="202"/>
    </row>
    <row r="600" spans="1:1" x14ac:dyDescent="0.3">
      <c r="A600" s="202"/>
    </row>
    <row r="601" spans="1:1" x14ac:dyDescent="0.3">
      <c r="A601" s="202"/>
    </row>
    <row r="602" spans="1:1" x14ac:dyDescent="0.3">
      <c r="A602" s="202"/>
    </row>
    <row r="603" spans="1:1" x14ac:dyDescent="0.3">
      <c r="A603" s="202"/>
    </row>
    <row r="604" spans="1:1" x14ac:dyDescent="0.3">
      <c r="A604" s="202"/>
    </row>
    <row r="605" spans="1:1" x14ac:dyDescent="0.3">
      <c r="A605" s="202"/>
    </row>
    <row r="606" spans="1:1" x14ac:dyDescent="0.3">
      <c r="A606" s="202"/>
    </row>
    <row r="607" spans="1:1" x14ac:dyDescent="0.3">
      <c r="A607" s="202"/>
    </row>
    <row r="608" spans="1:1" x14ac:dyDescent="0.3">
      <c r="A608" s="202"/>
    </row>
    <row r="609" spans="1:1" x14ac:dyDescent="0.3">
      <c r="A609" s="202"/>
    </row>
    <row r="610" spans="1:1" x14ac:dyDescent="0.3">
      <c r="A610" s="202"/>
    </row>
    <row r="611" spans="1:1" x14ac:dyDescent="0.3">
      <c r="A611" s="202"/>
    </row>
    <row r="612" spans="1:1" x14ac:dyDescent="0.3">
      <c r="A612" s="202"/>
    </row>
    <row r="613" spans="1:1" x14ac:dyDescent="0.3">
      <c r="A613" s="202"/>
    </row>
    <row r="614" spans="1:1" x14ac:dyDescent="0.3">
      <c r="A614" s="202"/>
    </row>
    <row r="615" spans="1:1" x14ac:dyDescent="0.3">
      <c r="A615" s="202"/>
    </row>
    <row r="616" spans="1:1" x14ac:dyDescent="0.3">
      <c r="A616" s="202"/>
    </row>
    <row r="617" spans="1:1" x14ac:dyDescent="0.3">
      <c r="A617" s="202"/>
    </row>
    <row r="618" spans="1:1" x14ac:dyDescent="0.3">
      <c r="A618" s="202"/>
    </row>
    <row r="619" spans="1:1" x14ac:dyDescent="0.3">
      <c r="A619" s="202"/>
    </row>
    <row r="620" spans="1:1" x14ac:dyDescent="0.3">
      <c r="A620" s="202"/>
    </row>
    <row r="621" spans="1:1" x14ac:dyDescent="0.3">
      <c r="A621" s="202"/>
    </row>
    <row r="622" spans="1:1" x14ac:dyDescent="0.3">
      <c r="A622" s="202"/>
    </row>
    <row r="623" spans="1:1" x14ac:dyDescent="0.3">
      <c r="A623" s="202"/>
    </row>
    <row r="624" spans="1:1" x14ac:dyDescent="0.3">
      <c r="A624" s="202"/>
    </row>
    <row r="625" spans="1:1" x14ac:dyDescent="0.3">
      <c r="A625" s="202"/>
    </row>
    <row r="626" spans="1:1" x14ac:dyDescent="0.3">
      <c r="A626" s="202"/>
    </row>
    <row r="627" spans="1:1" x14ac:dyDescent="0.3">
      <c r="A627" s="202"/>
    </row>
    <row r="628" spans="1:1" x14ac:dyDescent="0.3">
      <c r="A628" s="202"/>
    </row>
    <row r="629" spans="1:1" x14ac:dyDescent="0.3">
      <c r="A629" s="202"/>
    </row>
    <row r="630" spans="1:1" x14ac:dyDescent="0.3">
      <c r="A630" s="202"/>
    </row>
    <row r="631" spans="1:1" x14ac:dyDescent="0.3">
      <c r="A631" s="202"/>
    </row>
    <row r="632" spans="1:1" x14ac:dyDescent="0.3">
      <c r="A632" s="202"/>
    </row>
    <row r="633" spans="1:1" x14ac:dyDescent="0.3">
      <c r="A633" s="202"/>
    </row>
    <row r="634" spans="1:1" x14ac:dyDescent="0.3">
      <c r="A634" s="202"/>
    </row>
    <row r="635" spans="1:1" x14ac:dyDescent="0.3">
      <c r="A635" s="202"/>
    </row>
    <row r="636" spans="1:1" x14ac:dyDescent="0.3">
      <c r="A636" s="202"/>
    </row>
    <row r="637" spans="1:1" x14ac:dyDescent="0.3">
      <c r="A637" s="202"/>
    </row>
    <row r="638" spans="1:1" x14ac:dyDescent="0.3">
      <c r="A638" s="202"/>
    </row>
    <row r="639" spans="1:1" x14ac:dyDescent="0.3">
      <c r="A639" s="202"/>
    </row>
    <row r="640" spans="1:1" x14ac:dyDescent="0.3">
      <c r="A640" s="202"/>
    </row>
  </sheetData>
  <mergeCells count="15">
    <mergeCell ref="BU27:CA27"/>
    <mergeCell ref="CY27:DE27"/>
    <mergeCell ref="A2:A3"/>
    <mergeCell ref="BK27:BQ27"/>
    <mergeCell ref="BA27:BG27"/>
    <mergeCell ref="AG27:AM27"/>
    <mergeCell ref="C27:I27"/>
    <mergeCell ref="M27:S27"/>
    <mergeCell ref="W27:AC27"/>
    <mergeCell ref="AQ27:AW27"/>
    <mergeCell ref="EC27:EI27"/>
    <mergeCell ref="DS27:DY27"/>
    <mergeCell ref="DI27:DO27"/>
    <mergeCell ref="CO27:CU27"/>
    <mergeCell ref="CE27:CK27"/>
  </mergeCells>
  <hyperlinks>
    <hyperlink ref="A4" location="myrangeS0" display="myrangeS0" xr:uid="{8394CA50-C473-4E63-ABDF-01BB013A51D4}"/>
    <hyperlink ref="A5" location="myrangeS1" display="myrangeS1" xr:uid="{2F6686E8-05FF-4D83-8D02-FF9216B96E35}"/>
    <hyperlink ref="A6" location="myrangeS2" display="myrangeS2" xr:uid="{E2B8CEE8-D9B9-49C3-98A5-AF59D9A3DECB}"/>
    <hyperlink ref="A7" location="myrangeS3" display="myrangeS3" xr:uid="{828ACC09-47AF-40D9-933D-1D38B1108205}"/>
    <hyperlink ref="A8" location="myrangeS4" display="myrangeS4" xr:uid="{504E2DB4-24EA-4921-B6D7-ACA9D988AB6F}"/>
    <hyperlink ref="A9" location="myrangeS5" display="myrangeS5" xr:uid="{74D47AB5-0234-46C4-9224-9C36DCCE0850}"/>
    <hyperlink ref="A10" location="myrangeS6" display="myrangeS6" xr:uid="{C9729278-C2AD-4507-B403-B70DC65341E3}"/>
    <hyperlink ref="A11" location="myrangeS7" display="myrangeS7" xr:uid="{EE4C372F-944E-4C6D-9781-66AC34212742}"/>
    <hyperlink ref="A12" location="myrangeS8" display="myrangeS8" xr:uid="{6783E501-D04F-45F7-B4CE-7261BE779A81}"/>
    <hyperlink ref="A13" location="myrangeS9" display="myrangeS9" xr:uid="{B5058649-C613-45AA-A812-CE672AECBE73}"/>
    <hyperlink ref="A14" location="myrangeS10" display="myrangeS10" xr:uid="{73D76DC4-8813-4CE0-961C-6880129DF9EB}"/>
    <hyperlink ref="A15" location="myrangeS11" display="myrangeS11" xr:uid="{E7DBD118-A001-4305-8006-155A2A520705}"/>
    <hyperlink ref="A16" location="myrangeS12" display="myrangeS12" xr:uid="{6462A991-0E15-4638-9E75-37815388E563}"/>
    <hyperlink ref="A17" location="myrangeS13" display="myrangeS13" xr:uid="{D63420C8-B48C-421A-B3CF-F26A3CB574B2}"/>
    <hyperlink ref="A18" location="myrangeS14" display="myrangeS14" xr:uid="{97651462-D7A4-4DAF-82D0-DBF0602A45CC}"/>
    <hyperlink ref="A19" location="myrangeS15" display="myrangeS15" xr:uid="{3C7369B5-1000-4D41-9066-6DB3DA214958}"/>
    <hyperlink ref="A20" location="myrangeS16" display="myrangeS16" xr:uid="{760C2069-B4D0-43EF-9353-87205B81AB54}"/>
    <hyperlink ref="A21" location="myrangeS17" display="myrangeS17" xr:uid="{D8D87D73-D55C-4806-9D82-E632EB730C6B}"/>
    <hyperlink ref="A22" location="myrangeS18" display="myrangeS18" xr:uid="{73D001E6-1278-4618-A22D-AF17AB80F1D6}"/>
    <hyperlink ref="A23" location="myrangeS19" display="myrangeS19" xr:uid="{A781AC1D-2C56-4B01-94D2-B9FC59757084}"/>
    <hyperlink ref="A24" location="myrangeS20" display="myrangeS20" xr:uid="{B3EFB200-E806-4974-A46F-D3C86CCA05C7}"/>
    <hyperlink ref="A25" location="myrangeS21" display="myrangeS21" xr:uid="{0FDFC71D-D8AB-43CA-9383-09DCB69333ED}"/>
    <hyperlink ref="A26" location="myrangeS22" display="myrangeS22" xr:uid="{3258E691-4767-4250-914E-90E678CBAF1B}"/>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R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 min="252" max="252" width="24.59765625" style="76" customWidth="1"/>
    <col min="253" max="253" width="29.69921875" customWidth="1"/>
    <col min="254" max="259" width="7.796875" customWidth="1"/>
    <col min="260" max="261" width="1.09765625" customWidth="1"/>
  </cols>
  <sheetData>
    <row r="1" spans="1:252" s="173" customFormat="1" ht="30" customHeight="1" x14ac:dyDescent="0.3">
      <c r="B1" s="638" t="str">
        <f>HLOOKUP(Introduction!$G$4,nametranslations,124,FALSE)</f>
        <v>L'hygiène en milieu scolaire</v>
      </c>
      <c r="C1" s="210" t="s">
        <v>208</v>
      </c>
      <c r="D1" s="180" t="str">
        <f>+Introduction!$C$7</f>
        <v>Tchad</v>
      </c>
      <c r="E1" s="180"/>
      <c r="F1" s="180"/>
      <c r="G1" s="180"/>
      <c r="H1" s="180"/>
      <c r="I1" s="189"/>
      <c r="J1" s="171"/>
      <c r="K1" s="171"/>
      <c r="L1" s="638" t="str">
        <f>HLOOKUP(Introduction!$G$4,nametranslations,124,FALSE)</f>
        <v>L'hygiène en milieu scolaire</v>
      </c>
      <c r="M1" s="210" t="s">
        <v>209</v>
      </c>
      <c r="N1" s="180" t="str">
        <f>+Introduction!$C$7</f>
        <v>Tchad</v>
      </c>
      <c r="O1" s="180"/>
      <c r="P1" s="180"/>
      <c r="Q1" s="180"/>
      <c r="R1" s="180"/>
      <c r="S1" s="189"/>
      <c r="T1" s="171"/>
      <c r="U1" s="171"/>
      <c r="V1" s="638" t="str">
        <f>HLOOKUP(Introduction!$G$4,nametranslations,124,FALSE)</f>
        <v>L'hygiène en milieu scolaire</v>
      </c>
      <c r="W1" s="210" t="s">
        <v>210</v>
      </c>
      <c r="X1" s="180" t="str">
        <f>+Introduction!$C$7</f>
        <v>Tchad</v>
      </c>
      <c r="Y1" s="180"/>
      <c r="Z1" s="180"/>
      <c r="AA1" s="180"/>
      <c r="AB1" s="180"/>
      <c r="AC1" s="189"/>
      <c r="AD1" s="171"/>
      <c r="AE1" s="171"/>
      <c r="AF1" s="638" t="str">
        <f>HLOOKUP(Introduction!$G$4,nametranslations,124,FALSE)</f>
        <v>L'hygiène en milieu scolaire</v>
      </c>
      <c r="AG1" s="210" t="s">
        <v>211</v>
      </c>
      <c r="AH1" s="180" t="str">
        <f>+Introduction!$C$7</f>
        <v>Tchad</v>
      </c>
      <c r="AI1" s="180"/>
      <c r="AJ1" s="180"/>
      <c r="AK1" s="180"/>
      <c r="AL1" s="180"/>
      <c r="AM1" s="189"/>
      <c r="AN1" s="171"/>
      <c r="AO1" s="171"/>
      <c r="AP1" s="638" t="str">
        <f>HLOOKUP(Introduction!$G$4,nametranslations,124,FALSE)</f>
        <v>L'hygiène en milieu scolaire</v>
      </c>
      <c r="AQ1" s="210" t="s">
        <v>212</v>
      </c>
      <c r="AR1" s="180" t="str">
        <f>+Introduction!$C$7</f>
        <v>Tchad</v>
      </c>
      <c r="AS1" s="180"/>
      <c r="AT1" s="180"/>
      <c r="AU1" s="180"/>
      <c r="AV1" s="180"/>
      <c r="AW1" s="189"/>
      <c r="AX1" s="171"/>
      <c r="AY1" s="171"/>
      <c r="AZ1" s="638" t="str">
        <f>HLOOKUP(Introduction!$G$4,nametranslations,124,FALSE)</f>
        <v>L'hygiène en milieu scolaire</v>
      </c>
      <c r="BA1" s="210">
        <v>2018</v>
      </c>
      <c r="BB1" s="180" t="str">
        <f>+Introduction!$C$7</f>
        <v>Tchad</v>
      </c>
      <c r="BC1" s="180"/>
      <c r="BD1" s="180"/>
      <c r="BE1" s="180"/>
      <c r="BF1" s="180"/>
      <c r="BG1" s="189"/>
      <c r="BH1" s="171"/>
      <c r="BI1" s="171"/>
      <c r="BJ1" s="638" t="str">
        <f>HLOOKUP(Introduction!$G$4,nametranslations,124,FALSE)</f>
        <v>L'hygiène en milieu scolaire</v>
      </c>
      <c r="BK1" s="210">
        <v>2019</v>
      </c>
      <c r="BL1" s="180" t="str">
        <f>+Introduction!$C$7</f>
        <v>Tchad</v>
      </c>
      <c r="BM1" s="180"/>
      <c r="BN1" s="180"/>
      <c r="BO1" s="180"/>
      <c r="BP1" s="180"/>
      <c r="BQ1" s="189"/>
      <c r="BR1" s="171"/>
      <c r="BS1" s="171"/>
      <c r="BT1" s="638" t="str">
        <f>HLOOKUP(Introduction!$G$4,nametranslations,124,FALSE)</f>
        <v>L'hygiène en milieu scolaire</v>
      </c>
      <c r="BU1" s="210">
        <v>2021</v>
      </c>
      <c r="BV1" s="180" t="str">
        <f>+Introduction!$C$7</f>
        <v>Tchad</v>
      </c>
      <c r="BW1" s="180"/>
      <c r="BX1" s="180"/>
      <c r="BY1" s="180"/>
      <c r="BZ1" s="180"/>
      <c r="CA1" s="189"/>
      <c r="CB1" s="171"/>
      <c r="CC1" s="171"/>
      <c r="CD1" s="638" t="str">
        <f>HLOOKUP(Introduction!$G$4,nametranslations,124,FALSE)</f>
        <v>L'hygiène en milieu scolaire</v>
      </c>
      <c r="CE1" s="210">
        <v>2022</v>
      </c>
      <c r="CF1" s="180" t="str">
        <f>+Introduction!$C$7</f>
        <v>Tchad</v>
      </c>
      <c r="CG1" s="180"/>
      <c r="CH1" s="180"/>
      <c r="CI1" s="180"/>
      <c r="CJ1" s="180"/>
      <c r="CK1" s="189"/>
      <c r="CL1" s="171"/>
      <c r="CM1" s="171"/>
      <c r="CN1" s="638" t="str">
        <f>HLOOKUP(Introduction!$G$4,nametranslations,124,FALSE)</f>
        <v>L'hygiène en milieu scolaire</v>
      </c>
      <c r="CO1" s="210">
        <v>2022</v>
      </c>
      <c r="CP1" s="180" t="str">
        <f>+Introduction!$C$7</f>
        <v>Tchad</v>
      </c>
      <c r="CQ1" s="180"/>
      <c r="CR1" s="180"/>
      <c r="CS1" s="180"/>
      <c r="CT1" s="180"/>
      <c r="CU1" s="189"/>
      <c r="CV1" s="171"/>
      <c r="CW1" s="171"/>
      <c r="CX1" s="638" t="str">
        <f>HLOOKUP(Introduction!$G$4,nametranslations,124,FALSE)</f>
        <v>L'hygiène en milieu scolaire</v>
      </c>
      <c r="CY1" s="210">
        <v>2023</v>
      </c>
      <c r="CZ1" s="180" t="str">
        <f>+Introduction!$C$7</f>
        <v>Tchad</v>
      </c>
      <c r="DA1" s="180"/>
      <c r="DB1" s="180"/>
      <c r="DC1" s="180"/>
      <c r="DD1" s="180"/>
      <c r="DE1" s="189"/>
      <c r="DF1" s="171"/>
      <c r="DG1" s="171"/>
      <c r="DH1" s="638" t="str">
        <f>HLOOKUP(Introduction!$G$4,nametranslations,124,FALSE)</f>
        <v>L'hygiène en milieu scolaire</v>
      </c>
      <c r="DI1" s="210">
        <v>2023</v>
      </c>
      <c r="DJ1" s="180" t="str">
        <f>+Introduction!$C$7</f>
        <v>Tchad</v>
      </c>
      <c r="DK1" s="180"/>
      <c r="DL1" s="180"/>
      <c r="DM1" s="180"/>
      <c r="DN1" s="180"/>
      <c r="DO1" s="189"/>
      <c r="DP1" s="171"/>
      <c r="DQ1" s="171"/>
      <c r="DR1" s="638" t="str">
        <f>HLOOKUP(Introduction!$G$4,nametranslations,124,FALSE)</f>
        <v>L'hygiène en milieu scolaire</v>
      </c>
      <c r="DS1" s="210">
        <v>2024</v>
      </c>
      <c r="DT1" s="180" t="str">
        <f>+Introduction!$C$7</f>
        <v>Tchad</v>
      </c>
      <c r="DU1" s="180"/>
      <c r="DV1" s="180"/>
      <c r="DW1" s="180"/>
      <c r="DX1" s="180"/>
      <c r="DY1" s="189"/>
      <c r="DZ1" s="171"/>
      <c r="EA1" s="171"/>
      <c r="EB1" s="638" t="str">
        <f>HLOOKUP(Introduction!$G$4,nametranslations,124,FALSE)</f>
        <v>L'hygiène en milieu scolaire</v>
      </c>
      <c r="EC1" s="210">
        <v>2024</v>
      </c>
      <c r="ED1" s="180" t="str">
        <f>+Introduction!$C$7</f>
        <v>Tchad</v>
      </c>
      <c r="EE1" s="180"/>
      <c r="EF1" s="180"/>
      <c r="EG1" s="180"/>
      <c r="EH1" s="180"/>
      <c r="EI1" s="189"/>
      <c r="EJ1" s="171"/>
      <c r="EK1" s="171"/>
    </row>
    <row r="2" spans="1:252" s="173" customFormat="1" ht="30" customHeight="1" x14ac:dyDescent="0.3">
      <c r="A2" s="378" t="s">
        <v>235</v>
      </c>
      <c r="B2" s="181" t="s">
        <v>203</v>
      </c>
      <c r="C2" s="169" t="s">
        <v>168</v>
      </c>
      <c r="D2" s="169" t="s">
        <v>144</v>
      </c>
      <c r="E2" s="182"/>
      <c r="F2" s="182"/>
      <c r="G2" s="182"/>
      <c r="H2" s="182"/>
      <c r="I2" s="190"/>
      <c r="J2" s="174" t="s">
        <v>213</v>
      </c>
      <c r="K2" s="174"/>
      <c r="L2" s="181" t="s">
        <v>204</v>
      </c>
      <c r="M2" s="169" t="s">
        <v>168</v>
      </c>
      <c r="N2" s="169" t="s">
        <v>144</v>
      </c>
      <c r="O2" s="182"/>
      <c r="P2" s="182"/>
      <c r="Q2" s="182"/>
      <c r="R2" s="182"/>
      <c r="S2" s="190"/>
      <c r="T2" s="174" t="s">
        <v>213</v>
      </c>
      <c r="U2" s="174"/>
      <c r="V2" s="181" t="s">
        <v>205</v>
      </c>
      <c r="W2" s="169" t="s">
        <v>168</v>
      </c>
      <c r="X2" s="169" t="s">
        <v>144</v>
      </c>
      <c r="Y2" s="182"/>
      <c r="Z2" s="182"/>
      <c r="AA2" s="182"/>
      <c r="AB2" s="182"/>
      <c r="AC2" s="190"/>
      <c r="AD2" s="174" t="s">
        <v>213</v>
      </c>
      <c r="AE2" s="174"/>
      <c r="AF2" s="181" t="s">
        <v>206</v>
      </c>
      <c r="AG2" s="169" t="s">
        <v>169</v>
      </c>
      <c r="AH2" s="169" t="s">
        <v>150</v>
      </c>
      <c r="AI2" s="182"/>
      <c r="AJ2" s="182"/>
      <c r="AK2" s="182"/>
      <c r="AL2" s="182"/>
      <c r="AM2" s="190"/>
      <c r="AN2" s="174" t="s">
        <v>213</v>
      </c>
      <c r="AO2" s="174"/>
      <c r="AP2" s="181" t="s">
        <v>207</v>
      </c>
      <c r="AQ2" s="169" t="s">
        <v>169</v>
      </c>
      <c r="AR2" s="169" t="s">
        <v>171</v>
      </c>
      <c r="AS2" s="182"/>
      <c r="AT2" s="182"/>
      <c r="AU2" s="182"/>
      <c r="AV2" s="182"/>
      <c r="AW2" s="190"/>
      <c r="AX2" s="176" t="s">
        <v>213</v>
      </c>
      <c r="AY2" s="176"/>
      <c r="AZ2" s="181" t="s">
        <v>227</v>
      </c>
      <c r="BA2" s="169" t="s">
        <v>168</v>
      </c>
      <c r="BB2" s="169" t="s">
        <v>144</v>
      </c>
      <c r="BC2" s="182"/>
      <c r="BD2" s="182"/>
      <c r="BE2" s="182"/>
      <c r="BF2" s="182"/>
      <c r="BG2" s="190"/>
      <c r="BH2" s="174" t="s">
        <v>213</v>
      </c>
      <c r="BI2" s="174"/>
      <c r="BJ2" s="181" t="s">
        <v>229</v>
      </c>
      <c r="BK2" s="169" t="s">
        <v>168</v>
      </c>
      <c r="BL2" s="169" t="s">
        <v>144</v>
      </c>
      <c r="BM2" s="182"/>
      <c r="BN2" s="182"/>
      <c r="BO2" s="182"/>
      <c r="BP2" s="182"/>
      <c r="BQ2" s="190"/>
      <c r="BR2" s="174" t="s">
        <v>213</v>
      </c>
      <c r="BS2" s="174"/>
      <c r="BT2" s="181" t="s">
        <v>249</v>
      </c>
      <c r="BU2" s="169" t="s">
        <v>168</v>
      </c>
      <c r="BV2" s="169" t="s">
        <v>144</v>
      </c>
      <c r="BW2" s="182"/>
      <c r="BX2" s="182"/>
      <c r="BY2" s="182"/>
      <c r="BZ2" s="182"/>
      <c r="CA2" s="190"/>
      <c r="CB2" s="174" t="s">
        <v>213</v>
      </c>
      <c r="CC2" s="174"/>
      <c r="CD2" s="181" t="s">
        <v>236</v>
      </c>
      <c r="CE2" s="169" t="s">
        <v>169</v>
      </c>
      <c r="CF2" s="169" t="s">
        <v>237</v>
      </c>
      <c r="CG2" s="182"/>
      <c r="CH2" s="182"/>
      <c r="CI2" s="182"/>
      <c r="CJ2" s="182"/>
      <c r="CK2" s="190"/>
      <c r="CL2" s="174" t="s">
        <v>213</v>
      </c>
      <c r="CM2" s="174"/>
      <c r="CN2" s="181" t="s">
        <v>254</v>
      </c>
      <c r="CO2" s="169" t="s">
        <v>168</v>
      </c>
      <c r="CP2" s="169" t="s">
        <v>144</v>
      </c>
      <c r="CQ2" s="182"/>
      <c r="CR2" s="182"/>
      <c r="CS2" s="182"/>
      <c r="CT2" s="182"/>
      <c r="CU2" s="190"/>
      <c r="CV2" s="174" t="s">
        <v>213</v>
      </c>
      <c r="CW2" s="174"/>
      <c r="CX2" s="181" t="s">
        <v>279</v>
      </c>
      <c r="CY2" s="169" t="s">
        <v>168</v>
      </c>
      <c r="CZ2" s="169" t="s">
        <v>144</v>
      </c>
      <c r="DA2" s="182"/>
      <c r="DB2" s="182"/>
      <c r="DC2" s="182"/>
      <c r="DD2" s="182"/>
      <c r="DE2" s="190"/>
      <c r="DF2" s="174" t="s">
        <v>213</v>
      </c>
      <c r="DG2" s="174"/>
      <c r="DH2" s="181" t="s">
        <v>258</v>
      </c>
      <c r="DI2" s="169" t="s">
        <v>169</v>
      </c>
      <c r="DJ2" s="169" t="s">
        <v>259</v>
      </c>
      <c r="DK2" s="182"/>
      <c r="DL2" s="182"/>
      <c r="DM2" s="182"/>
      <c r="DN2" s="182"/>
      <c r="DO2" s="190"/>
      <c r="DP2" s="174" t="s">
        <v>213</v>
      </c>
      <c r="DQ2" s="174"/>
      <c r="DR2" s="181" t="s">
        <v>276</v>
      </c>
      <c r="DS2" s="169" t="s">
        <v>169</v>
      </c>
      <c r="DT2" s="169" t="s">
        <v>277</v>
      </c>
      <c r="DU2" s="182"/>
      <c r="DV2" s="182"/>
      <c r="DW2" s="182"/>
      <c r="DX2" s="182"/>
      <c r="DY2" s="190"/>
      <c r="DZ2" s="174" t="s">
        <v>213</v>
      </c>
      <c r="EA2" s="174"/>
      <c r="EB2" s="181" t="s">
        <v>281</v>
      </c>
      <c r="EC2" s="169" t="s">
        <v>168</v>
      </c>
      <c r="ED2" s="169" t="s">
        <v>144</v>
      </c>
      <c r="EE2" s="182"/>
      <c r="EF2" s="182"/>
      <c r="EG2" s="182"/>
      <c r="EH2" s="182"/>
      <c r="EI2" s="190"/>
      <c r="EJ2" s="174" t="s">
        <v>213</v>
      </c>
      <c r="EK2" s="174"/>
    </row>
    <row r="3" spans="1:252" s="149" customFormat="1" ht="18" customHeight="1" x14ac:dyDescent="0.3">
      <c r="A3" s="378"/>
      <c r="B3" s="198" t="str">
        <f>HLOOKUP(Introduction!$G$4,nametranslations,152,FALSE)</f>
        <v>Définition</v>
      </c>
      <c r="C3" s="199" t="str">
        <f>HLOOKUP(Introduction!$G$4,nametranslations,102,FALSE)</f>
        <v>Estimations (%)</v>
      </c>
      <c r="D3" s="200" t="str">
        <f>HLOOKUP(Introduction!$G$4,nametranslations,24,FALSE)</f>
        <v>Total</v>
      </c>
      <c r="E3" s="200" t="str">
        <f>HLOOKUP(Introduction!$G$4,nametranslations,26,FALSE)</f>
        <v>Urbain</v>
      </c>
      <c r="F3" s="200" t="str">
        <f>HLOOKUP(Introduction!$G$4,nametranslations,25,FALSE)</f>
        <v>Rural</v>
      </c>
      <c r="G3" s="200" t="str">
        <f>HLOOKUP(Introduction!$G$4,nametranslations,27,FALSE)</f>
        <v>Pré-primaire</v>
      </c>
      <c r="H3" s="200" t="str">
        <f>HLOOKUP(Introduction!$G$4,nametranslations,28,FALSE)</f>
        <v>Primaire</v>
      </c>
      <c r="I3" s="201" t="str">
        <f>HLOOKUP(Introduction!$G$4,nametranslations,29,FALSE)</f>
        <v>Secondaire</v>
      </c>
      <c r="J3" s="146"/>
      <c r="K3" s="146"/>
      <c r="L3" s="198" t="str">
        <f>HLOOKUP(Introduction!$G$4,nametranslations,152,FALSE)</f>
        <v>Définition</v>
      </c>
      <c r="M3" s="199" t="str">
        <f>HLOOKUP(Introduction!$G$4,nametranslations,102,FALSE)</f>
        <v>Estimations (%)</v>
      </c>
      <c r="N3" s="200" t="str">
        <f>HLOOKUP(Introduction!$G$4,nametranslations,24,FALSE)</f>
        <v>Total</v>
      </c>
      <c r="O3" s="200" t="str">
        <f>HLOOKUP(Introduction!$G$4,nametranslations,26,FALSE)</f>
        <v>Urbain</v>
      </c>
      <c r="P3" s="200" t="str">
        <f>HLOOKUP(Introduction!$G$4,nametranslations,25,FALSE)</f>
        <v>Rural</v>
      </c>
      <c r="Q3" s="200" t="str">
        <f>HLOOKUP(Introduction!$G$4,nametranslations,27,FALSE)</f>
        <v>Pré-primaire</v>
      </c>
      <c r="R3" s="200" t="str">
        <f>HLOOKUP(Introduction!$G$4,nametranslations,28,FALSE)</f>
        <v>Primaire</v>
      </c>
      <c r="S3" s="201" t="str">
        <f>HLOOKUP(Introduction!$G$4,nametranslations,29,FALSE)</f>
        <v>Secondaire</v>
      </c>
      <c r="T3" s="146"/>
      <c r="U3" s="146"/>
      <c r="V3" s="198" t="str">
        <f>HLOOKUP(Introduction!$G$4,nametranslations,152,FALSE)</f>
        <v>Définition</v>
      </c>
      <c r="W3" s="199" t="str">
        <f>HLOOKUP(Introduction!$G$4,nametranslations,102,FALSE)</f>
        <v>Estimations (%)</v>
      </c>
      <c r="X3" s="200" t="str">
        <f>HLOOKUP(Introduction!$G$4,nametranslations,24,FALSE)</f>
        <v>Total</v>
      </c>
      <c r="Y3" s="200" t="str">
        <f>HLOOKUP(Introduction!$G$4,nametranslations,26,FALSE)</f>
        <v>Urbain</v>
      </c>
      <c r="Z3" s="200" t="str">
        <f>HLOOKUP(Introduction!$G$4,nametranslations,25,FALSE)</f>
        <v>Rural</v>
      </c>
      <c r="AA3" s="200" t="str">
        <f>HLOOKUP(Introduction!$G$4,nametranslations,27,FALSE)</f>
        <v>Pré-primaire</v>
      </c>
      <c r="AB3" s="200" t="str">
        <f>HLOOKUP(Introduction!$G$4,nametranslations,28,FALSE)</f>
        <v>Primaire</v>
      </c>
      <c r="AC3" s="201" t="str">
        <f>HLOOKUP(Introduction!$G$4,nametranslations,29,FALSE)</f>
        <v>Secondaire</v>
      </c>
      <c r="AD3" s="146"/>
      <c r="AE3" s="146"/>
      <c r="AF3" s="198" t="str">
        <f>HLOOKUP(Introduction!$G$4,nametranslations,152,FALSE)</f>
        <v>Définition</v>
      </c>
      <c r="AG3" s="199" t="str">
        <f>HLOOKUP(Introduction!$G$4,nametranslations,102,FALSE)</f>
        <v>Estimations (%)</v>
      </c>
      <c r="AH3" s="200" t="str">
        <f>HLOOKUP(Introduction!$G$4,nametranslations,24,FALSE)</f>
        <v>Total</v>
      </c>
      <c r="AI3" s="200" t="str">
        <f>HLOOKUP(Introduction!$G$4,nametranslations,26,FALSE)</f>
        <v>Urbain</v>
      </c>
      <c r="AJ3" s="200" t="str">
        <f>HLOOKUP(Introduction!$G$4,nametranslations,25,FALSE)</f>
        <v>Rural</v>
      </c>
      <c r="AK3" s="200" t="str">
        <f>HLOOKUP(Introduction!$G$4,nametranslations,27,FALSE)</f>
        <v>Pré-primaire</v>
      </c>
      <c r="AL3" s="200" t="str">
        <f>HLOOKUP(Introduction!$G$4,nametranslations,28,FALSE)</f>
        <v>Primaire</v>
      </c>
      <c r="AM3" s="201" t="str">
        <f>HLOOKUP(Introduction!$G$4,nametranslations,29,FALSE)</f>
        <v>Secondaire</v>
      </c>
      <c r="AN3" s="146"/>
      <c r="AO3" s="146"/>
      <c r="AP3" s="198" t="str">
        <f>HLOOKUP(Introduction!$G$4,nametranslations,152,FALSE)</f>
        <v>Définition</v>
      </c>
      <c r="AQ3" s="199" t="str">
        <f>HLOOKUP(Introduction!$G$4,nametranslations,102,FALSE)</f>
        <v>Estimations (%)</v>
      </c>
      <c r="AR3" s="200" t="str">
        <f>HLOOKUP(Introduction!$G$4,nametranslations,24,FALSE)</f>
        <v>Total</v>
      </c>
      <c r="AS3" s="200" t="str">
        <f>HLOOKUP(Introduction!$G$4,nametranslations,26,FALSE)</f>
        <v>Urbain</v>
      </c>
      <c r="AT3" s="200" t="str">
        <f>HLOOKUP(Introduction!$G$4,nametranslations,25,FALSE)</f>
        <v>Rural</v>
      </c>
      <c r="AU3" s="200" t="str">
        <f>HLOOKUP(Introduction!$G$4,nametranslations,27,FALSE)</f>
        <v>Pré-primaire</v>
      </c>
      <c r="AV3" s="200" t="str">
        <f>HLOOKUP(Introduction!$G$4,nametranslations,28,FALSE)</f>
        <v>Primaire</v>
      </c>
      <c r="AW3" s="201" t="str">
        <f>HLOOKUP(Introduction!$G$4,nametranslations,29,FALSE)</f>
        <v>Secondaire</v>
      </c>
      <c r="AX3" s="147"/>
      <c r="AY3" s="147"/>
      <c r="AZ3" s="198" t="str">
        <f>HLOOKUP(Introduction!$G$4,nametranslations,152,FALSE)</f>
        <v>Définition</v>
      </c>
      <c r="BA3" s="199" t="str">
        <f>HLOOKUP(Introduction!$G$4,nametranslations,102,FALSE)</f>
        <v>Estimations (%)</v>
      </c>
      <c r="BB3" s="200" t="str">
        <f>HLOOKUP(Introduction!$G$4,nametranslations,24,FALSE)</f>
        <v>Total</v>
      </c>
      <c r="BC3" s="200" t="str">
        <f>HLOOKUP(Introduction!$G$4,nametranslations,26,FALSE)</f>
        <v>Urbain</v>
      </c>
      <c r="BD3" s="200" t="str">
        <f>HLOOKUP(Introduction!$G$4,nametranslations,25,FALSE)</f>
        <v>Rural</v>
      </c>
      <c r="BE3" s="200" t="str">
        <f>HLOOKUP(Introduction!$G$4,nametranslations,27,FALSE)</f>
        <v>Pré-primaire</v>
      </c>
      <c r="BF3" s="200" t="str">
        <f>HLOOKUP(Introduction!$G$4,nametranslations,28,FALSE)</f>
        <v>Primaire</v>
      </c>
      <c r="BG3" s="201" t="str">
        <f>HLOOKUP(Introduction!$G$4,nametranslations,29,FALSE)</f>
        <v>Secondaire</v>
      </c>
      <c r="BH3" s="146"/>
      <c r="BI3" s="146"/>
      <c r="BJ3" s="198" t="str">
        <f>HLOOKUP(Introduction!$G$4,nametranslations,152,FALSE)</f>
        <v>Définition</v>
      </c>
      <c r="BK3" s="199" t="str">
        <f>HLOOKUP(Introduction!$G$4,nametranslations,102,FALSE)</f>
        <v>Estimations (%)</v>
      </c>
      <c r="BL3" s="200" t="str">
        <f>HLOOKUP(Introduction!$G$4,nametranslations,24,FALSE)</f>
        <v>Total</v>
      </c>
      <c r="BM3" s="200" t="str">
        <f>HLOOKUP(Introduction!$G$4,nametranslations,26,FALSE)</f>
        <v>Urbain</v>
      </c>
      <c r="BN3" s="200" t="str">
        <f>HLOOKUP(Introduction!$G$4,nametranslations,25,FALSE)</f>
        <v>Rural</v>
      </c>
      <c r="BO3" s="200" t="str">
        <f>HLOOKUP(Introduction!$G$4,nametranslations,27,FALSE)</f>
        <v>Pré-primaire</v>
      </c>
      <c r="BP3" s="200" t="str">
        <f>HLOOKUP(Introduction!$G$4,nametranslations,28,FALSE)</f>
        <v>Primaire</v>
      </c>
      <c r="BQ3" s="201" t="str">
        <f>HLOOKUP(Introduction!$G$4,nametranslations,29,FALSE)</f>
        <v>Secondaire</v>
      </c>
      <c r="BR3" s="146"/>
      <c r="BS3" s="146"/>
      <c r="BT3" s="198" t="str">
        <f>HLOOKUP(Introduction!$G$4,nametranslations,152,FALSE)</f>
        <v>Définition</v>
      </c>
      <c r="BU3" s="199" t="str">
        <f>HLOOKUP(Introduction!$G$4,nametranslations,102,FALSE)</f>
        <v>Estimations (%)</v>
      </c>
      <c r="BV3" s="200" t="str">
        <f>HLOOKUP(Introduction!$G$4,nametranslations,24,FALSE)</f>
        <v>Total</v>
      </c>
      <c r="BW3" s="200" t="str">
        <f>HLOOKUP(Introduction!$G$4,nametranslations,26,FALSE)</f>
        <v>Urbain</v>
      </c>
      <c r="BX3" s="200" t="str">
        <f>HLOOKUP(Introduction!$G$4,nametranslations,25,FALSE)</f>
        <v>Rural</v>
      </c>
      <c r="BY3" s="200" t="str">
        <f>HLOOKUP(Introduction!$G$4,nametranslations,27,FALSE)</f>
        <v>Pré-primaire</v>
      </c>
      <c r="BZ3" s="200" t="str">
        <f>HLOOKUP(Introduction!$G$4,nametranslations,28,FALSE)</f>
        <v>Primaire</v>
      </c>
      <c r="CA3" s="201" t="str">
        <f>HLOOKUP(Introduction!$G$4,nametranslations,29,FALSE)</f>
        <v>Secondaire</v>
      </c>
      <c r="CB3" s="146"/>
      <c r="CC3" s="146"/>
      <c r="CD3" s="198" t="str">
        <f>HLOOKUP(Introduction!$G$4,nametranslations,152,FALSE)</f>
        <v>Définition</v>
      </c>
      <c r="CE3" s="199" t="str">
        <f>HLOOKUP(Introduction!$G$4,nametranslations,102,FALSE)</f>
        <v>Estimations (%)</v>
      </c>
      <c r="CF3" s="200" t="str">
        <f>HLOOKUP(Introduction!$G$4,nametranslations,24,FALSE)</f>
        <v>Total</v>
      </c>
      <c r="CG3" s="200" t="str">
        <f>HLOOKUP(Introduction!$G$4,nametranslations,26,FALSE)</f>
        <v>Urbain</v>
      </c>
      <c r="CH3" s="200" t="str">
        <f>HLOOKUP(Introduction!$G$4,nametranslations,25,FALSE)</f>
        <v>Rural</v>
      </c>
      <c r="CI3" s="200" t="str">
        <f>HLOOKUP(Introduction!$G$4,nametranslations,27,FALSE)</f>
        <v>Pré-primaire</v>
      </c>
      <c r="CJ3" s="200" t="str">
        <f>HLOOKUP(Introduction!$G$4,nametranslations,28,FALSE)</f>
        <v>Primaire</v>
      </c>
      <c r="CK3" s="201" t="str">
        <f>HLOOKUP(Introduction!$G$4,nametranslations,29,FALSE)</f>
        <v>Secondaire</v>
      </c>
      <c r="CL3" s="146"/>
      <c r="CM3" s="146"/>
      <c r="CN3" s="198" t="str">
        <f>HLOOKUP(Introduction!$G$4,nametranslations,152,FALSE)</f>
        <v>Définition</v>
      </c>
      <c r="CO3" s="199" t="str">
        <f>HLOOKUP(Introduction!$G$4,nametranslations,102,FALSE)</f>
        <v>Estimations (%)</v>
      </c>
      <c r="CP3" s="200" t="str">
        <f>HLOOKUP(Introduction!$G$4,nametranslations,24,FALSE)</f>
        <v>Total</v>
      </c>
      <c r="CQ3" s="200" t="str">
        <f>HLOOKUP(Introduction!$G$4,nametranslations,26,FALSE)</f>
        <v>Urbain</v>
      </c>
      <c r="CR3" s="200" t="str">
        <f>HLOOKUP(Introduction!$G$4,nametranslations,25,FALSE)</f>
        <v>Rural</v>
      </c>
      <c r="CS3" s="200" t="str">
        <f>HLOOKUP(Introduction!$G$4,nametranslations,27,FALSE)</f>
        <v>Pré-primaire</v>
      </c>
      <c r="CT3" s="200" t="str">
        <f>HLOOKUP(Introduction!$G$4,nametranslations,28,FALSE)</f>
        <v>Primaire</v>
      </c>
      <c r="CU3" s="201" t="str">
        <f>HLOOKUP(Introduction!$G$4,nametranslations,29,FALSE)</f>
        <v>Secondaire</v>
      </c>
      <c r="CV3" s="146"/>
      <c r="CW3" s="146"/>
      <c r="CX3" s="198" t="str">
        <f>HLOOKUP(Introduction!$G$4,nametranslations,152,FALSE)</f>
        <v>Définition</v>
      </c>
      <c r="CY3" s="199" t="str">
        <f>HLOOKUP(Introduction!$G$4,nametranslations,102,FALSE)</f>
        <v>Estimations (%)</v>
      </c>
      <c r="CZ3" s="200" t="str">
        <f>HLOOKUP(Introduction!$G$4,nametranslations,24,FALSE)</f>
        <v>Total</v>
      </c>
      <c r="DA3" s="200" t="str">
        <f>HLOOKUP(Introduction!$G$4,nametranslations,26,FALSE)</f>
        <v>Urbain</v>
      </c>
      <c r="DB3" s="200" t="str">
        <f>HLOOKUP(Introduction!$G$4,nametranslations,25,FALSE)</f>
        <v>Rural</v>
      </c>
      <c r="DC3" s="200" t="str">
        <f>HLOOKUP(Introduction!$G$4,nametranslations,27,FALSE)</f>
        <v>Pré-primaire</v>
      </c>
      <c r="DD3" s="200" t="str">
        <f>HLOOKUP(Introduction!$G$4,nametranslations,28,FALSE)</f>
        <v>Primaire</v>
      </c>
      <c r="DE3" s="201" t="str">
        <f>HLOOKUP(Introduction!$G$4,nametranslations,29,FALSE)</f>
        <v>Secondaire</v>
      </c>
      <c r="DF3" s="146"/>
      <c r="DG3" s="146"/>
      <c r="DH3" s="198" t="str">
        <f>HLOOKUP(Introduction!$G$4,nametranslations,152,FALSE)</f>
        <v>Définition</v>
      </c>
      <c r="DI3" s="199" t="str">
        <f>HLOOKUP(Introduction!$G$4,nametranslations,102,FALSE)</f>
        <v>Estimations (%)</v>
      </c>
      <c r="DJ3" s="200" t="str">
        <f>HLOOKUP(Introduction!$G$4,nametranslations,24,FALSE)</f>
        <v>Total</v>
      </c>
      <c r="DK3" s="200" t="str">
        <f>HLOOKUP(Introduction!$G$4,nametranslations,26,FALSE)</f>
        <v>Urbain</v>
      </c>
      <c r="DL3" s="200" t="str">
        <f>HLOOKUP(Introduction!$G$4,nametranslations,25,FALSE)</f>
        <v>Rural</v>
      </c>
      <c r="DM3" s="200" t="str">
        <f>HLOOKUP(Introduction!$G$4,nametranslations,27,FALSE)</f>
        <v>Pré-primaire</v>
      </c>
      <c r="DN3" s="200" t="str">
        <f>HLOOKUP(Introduction!$G$4,nametranslations,28,FALSE)</f>
        <v>Primaire</v>
      </c>
      <c r="DO3" s="201" t="str">
        <f>HLOOKUP(Introduction!$G$4,nametranslations,29,FALSE)</f>
        <v>Secondaire</v>
      </c>
      <c r="DP3" s="146"/>
      <c r="DQ3" s="146"/>
      <c r="DR3" s="198" t="str">
        <f>HLOOKUP(Introduction!$G$4,nametranslations,152,FALSE)</f>
        <v>Définition</v>
      </c>
      <c r="DS3" s="199" t="str">
        <f>HLOOKUP(Introduction!$G$4,nametranslations,102,FALSE)</f>
        <v>Estimations (%)</v>
      </c>
      <c r="DT3" s="200" t="str">
        <f>HLOOKUP(Introduction!$G$4,nametranslations,24,FALSE)</f>
        <v>Total</v>
      </c>
      <c r="DU3" s="200" t="str">
        <f>HLOOKUP(Introduction!$G$4,nametranslations,26,FALSE)</f>
        <v>Urbain</v>
      </c>
      <c r="DV3" s="200" t="str">
        <f>HLOOKUP(Introduction!$G$4,nametranslations,25,FALSE)</f>
        <v>Rural</v>
      </c>
      <c r="DW3" s="200" t="str">
        <f>HLOOKUP(Introduction!$G$4,nametranslations,27,FALSE)</f>
        <v>Pré-primaire</v>
      </c>
      <c r="DX3" s="200" t="str">
        <f>HLOOKUP(Introduction!$G$4,nametranslations,28,FALSE)</f>
        <v>Primaire</v>
      </c>
      <c r="DY3" s="201" t="str">
        <f>HLOOKUP(Introduction!$G$4,nametranslations,29,FALSE)</f>
        <v>Secondaire</v>
      </c>
      <c r="DZ3" s="146"/>
      <c r="EA3" s="146"/>
      <c r="EB3" s="198" t="str">
        <f>HLOOKUP(Introduction!$G$4,nametranslations,152,FALSE)</f>
        <v>Définition</v>
      </c>
      <c r="EC3" s="199" t="str">
        <f>HLOOKUP(Introduction!$G$4,nametranslations,102,FALSE)</f>
        <v>Estimations (%)</v>
      </c>
      <c r="ED3" s="200" t="str">
        <f>HLOOKUP(Introduction!$G$4,nametranslations,24,FALSE)</f>
        <v>Total</v>
      </c>
      <c r="EE3" s="200" t="str">
        <f>HLOOKUP(Introduction!$G$4,nametranslations,26,FALSE)</f>
        <v>Urbain</v>
      </c>
      <c r="EF3" s="200" t="str">
        <f>HLOOKUP(Introduction!$G$4,nametranslations,25,FALSE)</f>
        <v>Rural</v>
      </c>
      <c r="EG3" s="200" t="str">
        <f>HLOOKUP(Introduction!$G$4,nametranslations,27,FALSE)</f>
        <v>Pré-primaire</v>
      </c>
      <c r="EH3" s="200" t="str">
        <f>HLOOKUP(Introduction!$G$4,nametranslations,28,FALSE)</f>
        <v>Primaire</v>
      </c>
      <c r="EI3" s="201" t="str">
        <f>HLOOKUP(Introduction!$G$4,nametranslations,29,FALSE)</f>
        <v>Secondaire</v>
      </c>
      <c r="EJ3" s="146"/>
      <c r="EK3" s="146"/>
      <c r="EL3" s="148"/>
      <c r="EV3" s="148"/>
      <c r="FF3" s="148"/>
      <c r="FP3" s="148"/>
      <c r="FZ3" s="148"/>
      <c r="GJ3" s="148"/>
      <c r="GT3" s="148"/>
      <c r="HD3" s="148"/>
      <c r="HN3" s="148"/>
      <c r="HX3" s="148"/>
      <c r="IH3" s="148"/>
      <c r="IR3" s="148"/>
    </row>
    <row r="4" spans="1:252" s="2" customFormat="1" x14ac:dyDescent="0.3">
      <c r="A4" s="671" t="str">
        <f>IF(ISBLANK('Data Summary'!A6),"",'Data Summary'!A6)</f>
        <v>TCD_2010_UIS</v>
      </c>
      <c r="B4" s="70"/>
      <c r="C4" s="50" t="str">
        <f>HLOOKUP(Introduction!$G$4,nametranslations,118,FALSE)</f>
        <v>Aucune installation</v>
      </c>
      <c r="D4" s="5"/>
      <c r="E4" s="5"/>
      <c r="F4" s="5"/>
      <c r="G4" s="5"/>
      <c r="H4" s="5"/>
      <c r="I4" s="23"/>
      <c r="J4" s="21"/>
      <c r="K4" s="21"/>
      <c r="L4" s="79"/>
      <c r="M4" s="50" t="str">
        <f>HLOOKUP(Introduction!$G$4,nametranslations,118,FALSE)</f>
        <v>Aucune installation</v>
      </c>
      <c r="N4" s="5"/>
      <c r="O4" s="5"/>
      <c r="P4" s="5"/>
      <c r="Q4" s="5"/>
      <c r="R4" s="5"/>
      <c r="S4" s="23"/>
      <c r="T4" s="21"/>
      <c r="U4" s="21"/>
      <c r="V4" s="70"/>
      <c r="W4" s="50" t="str">
        <f>HLOOKUP(Introduction!$G$4,nametranslations,118,FALSE)</f>
        <v>Aucune installation</v>
      </c>
      <c r="X4" s="5"/>
      <c r="Y4" s="5"/>
      <c r="Z4" s="5"/>
      <c r="AA4" s="5"/>
      <c r="AB4" s="5"/>
      <c r="AC4" s="23"/>
      <c r="AD4" s="21"/>
      <c r="AE4" s="21"/>
      <c r="AF4" s="70"/>
      <c r="AG4" s="50" t="str">
        <f>HLOOKUP(Introduction!$G$4,nametranslations,118,FALSE)</f>
        <v>Aucune installation</v>
      </c>
      <c r="AH4" s="5"/>
      <c r="AI4" s="5"/>
      <c r="AJ4" s="5"/>
      <c r="AK4" s="5"/>
      <c r="AL4" s="5"/>
      <c r="AM4" s="23"/>
      <c r="AN4" s="21"/>
      <c r="AO4" s="21"/>
      <c r="AP4" s="70"/>
      <c r="AQ4" s="50" t="str">
        <f>HLOOKUP(Introduction!$G$4,nametranslations,118,FALSE)</f>
        <v>Aucune installation</v>
      </c>
      <c r="AR4" s="85"/>
      <c r="AS4" s="85"/>
      <c r="AT4" s="85"/>
      <c r="AU4" s="85"/>
      <c r="AV4" s="85"/>
      <c r="AW4" s="23"/>
      <c r="AX4" s="81"/>
      <c r="AY4" s="81"/>
      <c r="AZ4" s="70"/>
      <c r="BA4" s="50" t="str">
        <f>HLOOKUP(Introduction!$G$4,nametranslations,118,FALSE)</f>
        <v>Aucune installation</v>
      </c>
      <c r="BB4" s="5"/>
      <c r="BC4" s="5"/>
      <c r="BD4" s="5"/>
      <c r="BE4" s="5"/>
      <c r="BF4" s="5"/>
      <c r="BG4" s="23"/>
      <c r="BH4" s="21"/>
      <c r="BI4" s="21"/>
      <c r="BJ4" s="70"/>
      <c r="BK4" s="50" t="str">
        <f>HLOOKUP(Introduction!$G$4,nametranslations,118,FALSE)</f>
        <v>Aucune installation</v>
      </c>
      <c r="BL4" s="5"/>
      <c r="BM4" s="5"/>
      <c r="BN4" s="5"/>
      <c r="BO4" s="5"/>
      <c r="BP4" s="5"/>
      <c r="BQ4" s="23"/>
      <c r="BR4" s="21"/>
      <c r="BS4" s="21"/>
      <c r="BT4" s="70"/>
      <c r="BU4" s="50" t="str">
        <f>HLOOKUP(Introduction!$G$4,nametranslations,118,FALSE)</f>
        <v>Aucune installation</v>
      </c>
      <c r="BV4" s="5"/>
      <c r="BW4" s="5"/>
      <c r="BX4" s="5"/>
      <c r="BY4" s="5"/>
      <c r="BZ4" s="5"/>
      <c r="CA4" s="23"/>
      <c r="CB4" s="21"/>
      <c r="CC4" s="21"/>
      <c r="CD4" s="70"/>
      <c r="CE4" s="50" t="str">
        <f>HLOOKUP(Introduction!$G$4,nametranslations,118,FALSE)</f>
        <v>Aucune installation</v>
      </c>
      <c r="CF4" s="5">
        <v>27.279559118236477</v>
      </c>
      <c r="CG4" s="5"/>
      <c r="CH4" s="5"/>
      <c r="CI4" s="5"/>
      <c r="CJ4" s="5">
        <v>27.279559118236477</v>
      </c>
      <c r="CK4" s="23"/>
      <c r="CL4" s="21"/>
      <c r="CM4" s="21"/>
      <c r="CN4" s="70"/>
      <c r="CO4" s="50" t="str">
        <f>HLOOKUP(Introduction!$G$4,nametranslations,118,FALSE)</f>
        <v>Aucune installation</v>
      </c>
      <c r="CP4" s="5"/>
      <c r="CQ4" s="5"/>
      <c r="CR4" s="5"/>
      <c r="CS4" s="5"/>
      <c r="CT4" s="5"/>
      <c r="CU4" s="23"/>
      <c r="CV4" s="21"/>
      <c r="CW4" s="21"/>
      <c r="CX4" s="70"/>
      <c r="CY4" s="50" t="str">
        <f>HLOOKUP(Introduction!$G$4,nametranslations,118,FALSE)</f>
        <v>Aucune installation</v>
      </c>
      <c r="CZ4" s="5">
        <f>100-CZ5</f>
        <v>56.992998786809551</v>
      </c>
      <c r="DA4" s="5"/>
      <c r="DB4" s="5"/>
      <c r="DC4" s="5"/>
      <c r="DD4" s="5">
        <f t="shared" ref="DD4:DE4" si="0">100-DD5</f>
        <v>77.904819488525391</v>
      </c>
      <c r="DE4" s="23">
        <f t="shared" si="0"/>
        <v>34.430395553702255</v>
      </c>
      <c r="DF4" s="21"/>
      <c r="DG4" s="21"/>
      <c r="DH4" s="70"/>
      <c r="DI4" s="50" t="str">
        <f>HLOOKUP(Introduction!$G$4,nametranslations,118,FALSE)</f>
        <v>Aucune installation</v>
      </c>
      <c r="DJ4" s="5"/>
      <c r="DK4" s="5"/>
      <c r="DL4" s="5"/>
      <c r="DM4" s="5"/>
      <c r="DN4" s="5"/>
      <c r="DO4" s="23"/>
      <c r="DP4" s="21"/>
      <c r="DQ4" s="21"/>
      <c r="DR4" s="70"/>
      <c r="DS4" s="50" t="str">
        <f>HLOOKUP(Introduction!$G$4,nametranslations,118,FALSE)</f>
        <v>Aucune installation</v>
      </c>
      <c r="DT4" s="5">
        <v>50.238877276799052</v>
      </c>
      <c r="DU4" s="5">
        <v>28.903573176700931</v>
      </c>
      <c r="DV4" s="5">
        <v>59.60257787325456</v>
      </c>
      <c r="DW4" s="5">
        <v>39.572864321608037</v>
      </c>
      <c r="DX4" s="5">
        <v>50.912698412698418</v>
      </c>
      <c r="DY4" s="23"/>
      <c r="DZ4" s="21"/>
      <c r="EA4" s="21"/>
      <c r="EB4" s="70"/>
      <c r="EC4" s="50" t="str">
        <f>HLOOKUP(Introduction!$G$4,nametranslations,118,FALSE)</f>
        <v>Aucune installation</v>
      </c>
      <c r="ED4" s="5">
        <f>100-ED5</f>
        <v>58.632090317281268</v>
      </c>
      <c r="EE4" s="5"/>
      <c r="EF4" s="5"/>
      <c r="EG4" s="5"/>
      <c r="EH4" s="5">
        <f t="shared" ref="EH4" si="1">100-EH5</f>
        <v>70.563492063492063</v>
      </c>
      <c r="EI4" s="23">
        <f t="shared" ref="EI4" si="2">100-EI5</f>
        <v>46.001105858145337</v>
      </c>
      <c r="EJ4" s="21"/>
      <c r="EK4" s="21"/>
      <c r="EL4" s="77"/>
      <c r="EV4" s="77"/>
      <c r="FF4" s="77"/>
      <c r="FP4" s="77"/>
      <c r="FZ4" s="77"/>
      <c r="GJ4" s="77"/>
      <c r="GT4" s="77"/>
      <c r="HD4" s="77"/>
      <c r="HN4" s="77"/>
      <c r="HX4" s="77"/>
      <c r="IH4" s="77"/>
      <c r="IR4" s="77"/>
    </row>
    <row r="5" spans="1:252" s="2" customFormat="1" x14ac:dyDescent="0.3">
      <c r="A5" s="671" t="str">
        <f ca="1">IF(ISBLANK('Data Summary'!A7),"",'Data Summary'!A7)</f>
        <v>TCD_2011_UIS</v>
      </c>
      <c r="B5" s="70"/>
      <c r="C5" s="50" t="str">
        <f>HLOOKUP(Introduction!$G$4,nametranslations,74,FALSE)</f>
        <v>Installation</v>
      </c>
      <c r="D5" s="5"/>
      <c r="E5" s="5"/>
      <c r="F5" s="5"/>
      <c r="G5" s="5"/>
      <c r="H5" s="5"/>
      <c r="I5" s="23"/>
      <c r="J5" s="21"/>
      <c r="K5" s="21"/>
      <c r="L5" s="79"/>
      <c r="M5" s="50" t="str">
        <f>HLOOKUP(Introduction!$G$4,nametranslations,74,FALSE)</f>
        <v>Installation</v>
      </c>
      <c r="N5" s="5"/>
      <c r="O5" s="5"/>
      <c r="P5" s="5"/>
      <c r="Q5" s="5"/>
      <c r="R5" s="5"/>
      <c r="S5" s="23"/>
      <c r="T5" s="21"/>
      <c r="U5" s="21"/>
      <c r="V5" s="70"/>
      <c r="W5" s="50" t="str">
        <f>HLOOKUP(Introduction!$G$4,nametranslations,74,FALSE)</f>
        <v>Installation</v>
      </c>
      <c r="X5" s="5"/>
      <c r="Y5" s="5"/>
      <c r="Z5" s="5"/>
      <c r="AA5" s="5"/>
      <c r="AB5" s="5"/>
      <c r="AC5" s="23"/>
      <c r="AD5" s="21"/>
      <c r="AE5" s="21"/>
      <c r="AF5" s="70"/>
      <c r="AG5" s="50" t="str">
        <f>HLOOKUP(Introduction!$G$4,nametranslations,74,FALSE)</f>
        <v>Installation</v>
      </c>
      <c r="AH5" s="5"/>
      <c r="AI5" s="5"/>
      <c r="AJ5" s="5"/>
      <c r="AK5" s="5"/>
      <c r="AL5" s="5"/>
      <c r="AM5" s="23"/>
      <c r="AN5" s="21"/>
      <c r="AO5" s="21"/>
      <c r="AP5" s="70"/>
      <c r="AQ5" s="50" t="str">
        <f>HLOOKUP(Introduction!$G$4,nametranslations,74,FALSE)</f>
        <v>Installation</v>
      </c>
      <c r="AR5" s="85"/>
      <c r="AS5" s="85"/>
      <c r="AT5" s="85"/>
      <c r="AU5" s="85"/>
      <c r="AV5" s="85"/>
      <c r="AW5" s="23"/>
      <c r="AX5" s="81"/>
      <c r="AY5" s="81"/>
      <c r="AZ5" s="70" t="s">
        <v>231</v>
      </c>
      <c r="BA5" s="50" t="str">
        <f>HLOOKUP(Introduction!$G$4,nametranslations,74,FALSE)</f>
        <v>Installation</v>
      </c>
      <c r="BB5" s="5"/>
      <c r="BC5" s="5"/>
      <c r="BD5" s="5"/>
      <c r="BE5" s="5"/>
      <c r="BF5" s="5"/>
      <c r="BG5" s="23"/>
      <c r="BH5" s="21"/>
      <c r="BI5" s="21"/>
      <c r="BJ5" s="70" t="s">
        <v>231</v>
      </c>
      <c r="BK5" s="50" t="str">
        <f>HLOOKUP(Introduction!$G$4,nametranslations,74,FALSE)</f>
        <v>Installation</v>
      </c>
      <c r="BL5" s="5"/>
      <c r="BM5" s="5"/>
      <c r="BN5" s="5"/>
      <c r="BO5" s="5"/>
      <c r="BP5" s="5"/>
      <c r="BQ5" s="23"/>
      <c r="BR5" s="21"/>
      <c r="BS5" s="21"/>
      <c r="BT5" s="70" t="s">
        <v>231</v>
      </c>
      <c r="BU5" s="50" t="str">
        <f>HLOOKUP(Introduction!$G$4,nametranslations,74,FALSE)</f>
        <v>Installation</v>
      </c>
      <c r="BV5" s="5"/>
      <c r="BW5" s="5"/>
      <c r="BX5" s="5"/>
      <c r="BY5" s="5"/>
      <c r="BZ5" s="5"/>
      <c r="CA5" s="23"/>
      <c r="CB5" s="21"/>
      <c r="CC5" s="21"/>
      <c r="CD5" s="70"/>
      <c r="CE5" s="50" t="str">
        <f>HLOOKUP(Introduction!$G$4,nametranslations,74,FALSE)</f>
        <v>Installation</v>
      </c>
      <c r="CF5" s="5">
        <v>72.720440881763523</v>
      </c>
      <c r="CG5" s="5"/>
      <c r="CH5" s="5"/>
      <c r="CI5" s="5">
        <v>127.46365105008077</v>
      </c>
      <c r="CJ5" s="5">
        <v>72.720440881763523</v>
      </c>
      <c r="CK5" s="23"/>
      <c r="CL5" s="21"/>
      <c r="CM5" s="21"/>
      <c r="CN5" s="70"/>
      <c r="CO5" s="50" t="str">
        <f>HLOOKUP(Introduction!$G$4,nametranslations,74,FALSE)</f>
        <v>Installation</v>
      </c>
      <c r="CP5" s="5"/>
      <c r="CQ5" s="5"/>
      <c r="CR5" s="5"/>
      <c r="CS5" s="5"/>
      <c r="CT5" s="5"/>
      <c r="CU5" s="23"/>
      <c r="CV5" s="21"/>
      <c r="CW5" s="21"/>
      <c r="CX5" s="70"/>
      <c r="CY5" s="50" t="str">
        <f>HLOOKUP(Introduction!$G$4,nametranslations,74,FALSE)</f>
        <v>Installation</v>
      </c>
      <c r="CZ5" s="5">
        <v>43.007001213190449</v>
      </c>
      <c r="DA5" s="5"/>
      <c r="DB5" s="5"/>
      <c r="DC5" s="5"/>
      <c r="DD5" s="5">
        <v>22.095180511474609</v>
      </c>
      <c r="DE5" s="23">
        <v>65.569604446297745</v>
      </c>
      <c r="DF5" s="21"/>
      <c r="DG5" s="21"/>
      <c r="DH5" s="70"/>
      <c r="DI5" s="50" t="str">
        <f>HLOOKUP(Introduction!$G$4,nametranslations,74,FALSE)</f>
        <v>Installation</v>
      </c>
      <c r="DJ5" s="5"/>
      <c r="DK5" s="5"/>
      <c r="DL5" s="5"/>
      <c r="DM5" s="5"/>
      <c r="DN5" s="5"/>
      <c r="DO5" s="23"/>
      <c r="DP5" s="21"/>
      <c r="DQ5" s="21"/>
      <c r="DR5" s="70"/>
      <c r="DS5" s="50" t="str">
        <f>HLOOKUP(Introduction!$G$4,nametranslations,74,FALSE)</f>
        <v>Installation</v>
      </c>
      <c r="DT5" s="5">
        <v>49.761122723200948</v>
      </c>
      <c r="DU5" s="5">
        <v>71.096426823299069</v>
      </c>
      <c r="DV5" s="5">
        <v>40.39742212674544</v>
      </c>
      <c r="DW5" s="5">
        <v>60.427135678391963</v>
      </c>
      <c r="DX5" s="5">
        <v>49.087301587301582</v>
      </c>
      <c r="DY5" s="23"/>
      <c r="DZ5" s="21"/>
      <c r="EA5" s="21"/>
      <c r="EB5" s="70"/>
      <c r="EC5" s="50" t="str">
        <f>HLOOKUP(Introduction!$G$4,nametranslations,74,FALSE)</f>
        <v>Installation</v>
      </c>
      <c r="ED5" s="5">
        <v>41.367909682718732</v>
      </c>
      <c r="EE5" s="5"/>
      <c r="EF5" s="5"/>
      <c r="EG5" s="5"/>
      <c r="EH5" s="5">
        <v>29.43650793650794</v>
      </c>
      <c r="EI5" s="23">
        <v>53.998894141854663</v>
      </c>
      <c r="EJ5" s="21"/>
      <c r="EK5" s="21"/>
      <c r="EL5" s="77"/>
      <c r="EV5" s="77"/>
      <c r="FF5" s="77"/>
      <c r="FP5" s="77"/>
      <c r="FZ5" s="77"/>
      <c r="GJ5" s="77"/>
      <c r="GT5" s="77"/>
      <c r="HD5" s="77"/>
      <c r="HN5" s="77"/>
      <c r="HX5" s="77"/>
      <c r="IH5" s="77"/>
      <c r="IR5" s="77"/>
    </row>
    <row r="6" spans="1:252" s="2" customFormat="1" ht="15.6" customHeight="1" x14ac:dyDescent="0.3">
      <c r="A6" s="671" t="str">
        <f ca="1">IF(ISBLANK('Data Summary'!A8),"",'Data Summary'!A8)</f>
        <v>TCD_2013_UIS</v>
      </c>
      <c r="B6" s="79"/>
      <c r="C6" s="51" t="str">
        <f>HLOOKUP(Introduction!$G$4,nametranslations,125,FALSE)</f>
        <v>Installation sans eau ni savon</v>
      </c>
      <c r="D6" s="16"/>
      <c r="E6" s="5"/>
      <c r="F6" s="5"/>
      <c r="G6" s="5"/>
      <c r="H6" s="5"/>
      <c r="I6" s="23"/>
      <c r="J6" s="21"/>
      <c r="K6" s="21"/>
      <c r="L6" s="79"/>
      <c r="M6" s="51" t="str">
        <f>HLOOKUP(Introduction!$G$4,nametranslations,125,FALSE)</f>
        <v>Installation sans eau ni savon</v>
      </c>
      <c r="N6" s="16"/>
      <c r="O6" s="5"/>
      <c r="P6" s="5"/>
      <c r="Q6" s="5"/>
      <c r="R6" s="5"/>
      <c r="S6" s="23"/>
      <c r="T6" s="21"/>
      <c r="U6" s="21"/>
      <c r="V6" s="79"/>
      <c r="W6" s="51" t="str">
        <f>HLOOKUP(Introduction!$G$4,nametranslations,125,FALSE)</f>
        <v>Installation sans eau ni savon</v>
      </c>
      <c r="X6" s="16"/>
      <c r="Y6" s="5"/>
      <c r="Z6" s="5"/>
      <c r="AA6" s="5"/>
      <c r="AB6" s="5"/>
      <c r="AC6" s="23"/>
      <c r="AD6" s="21"/>
      <c r="AE6" s="21"/>
      <c r="AF6" s="79"/>
      <c r="AG6" s="51" t="str">
        <f>HLOOKUP(Introduction!$G$4,nametranslations,125,FALSE)</f>
        <v>Installation sans eau ni savon</v>
      </c>
      <c r="AH6" s="16"/>
      <c r="AI6" s="5"/>
      <c r="AJ6" s="5"/>
      <c r="AK6" s="5"/>
      <c r="AL6" s="5"/>
      <c r="AM6" s="23"/>
      <c r="AN6" s="21"/>
      <c r="AO6" s="21"/>
      <c r="AP6" s="79"/>
      <c r="AQ6" s="51" t="str">
        <f>HLOOKUP(Introduction!$G$4,nametranslations,125,FALSE)</f>
        <v>Installation sans eau ni savon</v>
      </c>
      <c r="AR6" s="84"/>
      <c r="AS6" s="85"/>
      <c r="AT6" s="85"/>
      <c r="AU6" s="85"/>
      <c r="AV6" s="85"/>
      <c r="AW6" s="23"/>
      <c r="AX6" s="81"/>
      <c r="AY6" s="81"/>
      <c r="AZ6" s="79"/>
      <c r="BA6" s="51" t="str">
        <f>HLOOKUP(Introduction!$G$4,nametranslations,125,FALSE)</f>
        <v>Installation sans eau ni savon</v>
      </c>
      <c r="BB6" s="5"/>
      <c r="BC6" s="5"/>
      <c r="BD6" s="5"/>
      <c r="BE6" s="5"/>
      <c r="BF6" s="5"/>
      <c r="BG6" s="23"/>
      <c r="BH6" s="21"/>
      <c r="BI6" s="21"/>
      <c r="BJ6" s="79"/>
      <c r="BK6" s="51" t="str">
        <f>HLOOKUP(Introduction!$G$4,nametranslations,125,FALSE)</f>
        <v>Installation sans eau ni savon</v>
      </c>
      <c r="BL6" s="5"/>
      <c r="BM6" s="5"/>
      <c r="BN6" s="5"/>
      <c r="BO6" s="5"/>
      <c r="BP6" s="5"/>
      <c r="BQ6" s="23"/>
      <c r="BR6" s="21"/>
      <c r="BS6" s="21"/>
      <c r="BT6" s="79"/>
      <c r="BU6" s="51" t="str">
        <f>HLOOKUP(Introduction!$G$4,nametranslations,125,FALSE)</f>
        <v>Installation sans eau ni savon</v>
      </c>
      <c r="BV6" s="5"/>
      <c r="BW6" s="5"/>
      <c r="BX6" s="5"/>
      <c r="BY6" s="5"/>
      <c r="BZ6" s="5"/>
      <c r="CA6" s="23"/>
      <c r="CB6" s="21"/>
      <c r="CC6" s="21"/>
      <c r="CD6" s="79"/>
      <c r="CE6" s="51" t="str">
        <f>HLOOKUP(Introduction!$G$4,nametranslations,125,FALSE)</f>
        <v>Installation sans eau ni savon</v>
      </c>
      <c r="CF6" s="5"/>
      <c r="CG6" s="5"/>
      <c r="CH6" s="5"/>
      <c r="CI6" s="5"/>
      <c r="CJ6" s="5"/>
      <c r="CK6" s="23"/>
      <c r="CL6" s="21"/>
      <c r="CM6" s="21"/>
      <c r="CN6" s="79"/>
      <c r="CO6" s="51" t="str">
        <f>HLOOKUP(Introduction!$G$4,nametranslations,125,FALSE)</f>
        <v>Installation sans eau ni savon</v>
      </c>
      <c r="CP6" s="5"/>
      <c r="CQ6" s="5"/>
      <c r="CR6" s="5"/>
      <c r="CS6" s="5"/>
      <c r="CT6" s="5"/>
      <c r="CU6" s="23"/>
      <c r="CV6" s="21"/>
      <c r="CW6" s="21"/>
      <c r="CX6" s="79"/>
      <c r="CY6" s="51" t="str">
        <f>HLOOKUP(Introduction!$G$4,nametranslations,125,FALSE)</f>
        <v>Installation sans eau ni savon</v>
      </c>
      <c r="CZ6" s="5"/>
      <c r="DA6" s="5"/>
      <c r="DB6" s="5"/>
      <c r="DC6" s="5"/>
      <c r="DD6" s="5"/>
      <c r="DE6" s="23"/>
      <c r="DF6" s="21"/>
      <c r="DG6" s="21"/>
      <c r="DH6" s="79"/>
      <c r="DI6" s="51" t="str">
        <f>HLOOKUP(Introduction!$G$4,nametranslations,125,FALSE)</f>
        <v>Installation sans eau ni savon</v>
      </c>
      <c r="DJ6" s="5"/>
      <c r="DK6" s="5"/>
      <c r="DL6" s="5"/>
      <c r="DM6" s="5"/>
      <c r="DN6" s="5"/>
      <c r="DO6" s="23"/>
      <c r="DP6" s="21"/>
      <c r="DQ6" s="21"/>
      <c r="DR6" s="79"/>
      <c r="DS6" s="51" t="str">
        <f>HLOOKUP(Introduction!$G$4,nametranslations,125,FALSE)</f>
        <v>Installation sans eau ni savon</v>
      </c>
      <c r="DT6" s="5"/>
      <c r="DU6" s="5"/>
      <c r="DV6" s="5"/>
      <c r="DW6" s="5"/>
      <c r="DX6" s="5"/>
      <c r="DY6" s="23"/>
      <c r="DZ6" s="21"/>
      <c r="EA6" s="21"/>
      <c r="EB6" s="79"/>
      <c r="EC6" s="51" t="str">
        <f>HLOOKUP(Introduction!$G$4,nametranslations,125,FALSE)</f>
        <v>Installation sans eau ni savon</v>
      </c>
      <c r="ED6" s="5"/>
      <c r="EE6" s="5"/>
      <c r="EF6" s="5"/>
      <c r="EG6" s="5"/>
      <c r="EH6" s="5"/>
      <c r="EI6" s="23"/>
      <c r="EJ6" s="21"/>
      <c r="EK6" s="21"/>
      <c r="EL6" s="77"/>
      <c r="EV6" s="77"/>
      <c r="FF6" s="77"/>
      <c r="FP6" s="77"/>
      <c r="FZ6" s="77"/>
      <c r="GJ6" s="77"/>
      <c r="GT6" s="77"/>
      <c r="HD6" s="77"/>
      <c r="HN6" s="77"/>
      <c r="HX6" s="77"/>
      <c r="IH6" s="77"/>
      <c r="IR6" s="77"/>
    </row>
    <row r="7" spans="1:252" s="2" customFormat="1" x14ac:dyDescent="0.3">
      <c r="A7" s="671" t="str">
        <f ca="1">IF(ISBLANK('Data Summary'!A9),"",'Data Summary'!A9)</f>
        <v>TCD_2015_EMIS</v>
      </c>
      <c r="B7" s="70"/>
      <c r="C7" s="51" t="str">
        <f>HLOOKUP(Introduction!$G$4,nametranslations,126,FALSE)</f>
        <v>Installation avec de l'eau</v>
      </c>
      <c r="D7" s="45"/>
      <c r="E7" s="5"/>
      <c r="F7" s="5"/>
      <c r="G7" s="5"/>
      <c r="H7" s="5"/>
      <c r="I7" s="23"/>
      <c r="J7" s="21"/>
      <c r="K7" s="21"/>
      <c r="L7" s="70"/>
      <c r="M7" s="51" t="str">
        <f>HLOOKUP(Introduction!$G$4,nametranslations,126,FALSE)</f>
        <v>Installation avec de l'eau</v>
      </c>
      <c r="N7" s="45"/>
      <c r="O7" s="5"/>
      <c r="P7" s="5"/>
      <c r="Q7" s="5"/>
      <c r="R7" s="5"/>
      <c r="S7" s="23"/>
      <c r="T7" s="21"/>
      <c r="U7" s="21"/>
      <c r="V7" s="70"/>
      <c r="W7" s="51" t="str">
        <f>HLOOKUP(Introduction!$G$4,nametranslations,126,FALSE)</f>
        <v>Installation avec de l'eau</v>
      </c>
      <c r="X7" s="45"/>
      <c r="Y7" s="5"/>
      <c r="Z7" s="5"/>
      <c r="AA7" s="5"/>
      <c r="AB7" s="5"/>
      <c r="AC7" s="23"/>
      <c r="AD7" s="21"/>
      <c r="AE7" s="21"/>
      <c r="AF7" s="70"/>
      <c r="AG7" s="51" t="str">
        <f>HLOOKUP(Introduction!$G$4,nametranslations,126,FALSE)</f>
        <v>Installation avec de l'eau</v>
      </c>
      <c r="AH7" s="45"/>
      <c r="AI7" s="5"/>
      <c r="AJ7" s="5"/>
      <c r="AK7" s="5"/>
      <c r="AL7" s="5"/>
      <c r="AM7" s="23"/>
      <c r="AN7" s="21"/>
      <c r="AO7" s="21"/>
      <c r="AP7" s="70"/>
      <c r="AQ7" s="51" t="str">
        <f>HLOOKUP(Introduction!$G$4,nametranslations,126,FALSE)</f>
        <v>Installation avec de l'eau</v>
      </c>
      <c r="AR7" s="94"/>
      <c r="AS7" s="85"/>
      <c r="AT7" s="85"/>
      <c r="AU7" s="85"/>
      <c r="AV7" s="85"/>
      <c r="AW7" s="23"/>
      <c r="AX7" s="81"/>
      <c r="AY7" s="81"/>
      <c r="AZ7" s="70" t="s">
        <v>231</v>
      </c>
      <c r="BA7" s="51" t="str">
        <f>HLOOKUP(Introduction!$G$4,nametranslations,126,FALSE)</f>
        <v>Installation avec de l'eau</v>
      </c>
      <c r="BB7" s="5"/>
      <c r="BC7" s="5"/>
      <c r="BD7" s="5"/>
      <c r="BE7" s="5"/>
      <c r="BF7" s="5"/>
      <c r="BG7" s="23"/>
      <c r="BH7" s="21"/>
      <c r="BI7" s="21"/>
      <c r="BJ7" s="70" t="s">
        <v>231</v>
      </c>
      <c r="BK7" s="51" t="str">
        <f>HLOOKUP(Introduction!$G$4,nametranslations,126,FALSE)</f>
        <v>Installation avec de l'eau</v>
      </c>
      <c r="BL7" s="5"/>
      <c r="BM7" s="5"/>
      <c r="BN7" s="5"/>
      <c r="BO7" s="5"/>
      <c r="BP7" s="5"/>
      <c r="BQ7" s="23"/>
      <c r="BR7" s="21"/>
      <c r="BS7" s="21"/>
      <c r="BT7" s="70" t="s">
        <v>231</v>
      </c>
      <c r="BU7" s="51" t="str">
        <f>HLOOKUP(Introduction!$G$4,nametranslations,126,FALSE)</f>
        <v>Installation avec de l'eau</v>
      </c>
      <c r="BV7" s="5">
        <v>54.044891040433541</v>
      </c>
      <c r="BW7" s="5"/>
      <c r="BX7" s="5"/>
      <c r="BY7" s="5"/>
      <c r="BZ7" s="5">
        <v>52.19</v>
      </c>
      <c r="CA7" s="23">
        <v>55.979670402334605</v>
      </c>
      <c r="CB7" s="21"/>
      <c r="CC7" s="21"/>
      <c r="CD7" s="70" t="s">
        <v>247</v>
      </c>
      <c r="CE7" s="51" t="str">
        <f>HLOOKUP(Introduction!$G$4,nametranslations,126,FALSE)</f>
        <v>Installation avec de l'eau</v>
      </c>
      <c r="CF7" s="5">
        <v>60.470941883767537</v>
      </c>
      <c r="CG7" s="5"/>
      <c r="CH7" s="5"/>
      <c r="CI7" s="5"/>
      <c r="CJ7" s="5">
        <v>60.470941883767537</v>
      </c>
      <c r="CK7" s="23"/>
      <c r="CL7" s="21"/>
      <c r="CM7" s="21"/>
      <c r="CN7" s="70"/>
      <c r="CO7" s="51" t="str">
        <f>HLOOKUP(Introduction!$G$4,nametranslations,126,FALSE)</f>
        <v>Installation avec de l'eau</v>
      </c>
      <c r="CP7" s="5"/>
      <c r="CQ7" s="5"/>
      <c r="CR7" s="5"/>
      <c r="CS7" s="5"/>
      <c r="CT7" s="5"/>
      <c r="CU7" s="23"/>
      <c r="CV7" s="21"/>
      <c r="CW7" s="21"/>
      <c r="CX7" s="70"/>
      <c r="CY7" s="51" t="str">
        <f>HLOOKUP(Introduction!$G$4,nametranslations,126,FALSE)</f>
        <v>Installation avec de l'eau</v>
      </c>
      <c r="CZ7" s="5"/>
      <c r="DA7" s="5"/>
      <c r="DB7" s="5"/>
      <c r="DC7" s="5"/>
      <c r="DD7" s="5"/>
      <c r="DE7" s="23"/>
      <c r="DF7" s="21"/>
      <c r="DG7" s="21"/>
      <c r="DH7" s="70"/>
      <c r="DI7" s="51" t="str">
        <f>HLOOKUP(Introduction!$G$4,nametranslations,126,FALSE)</f>
        <v>Installation avec de l'eau</v>
      </c>
      <c r="DJ7" s="5"/>
      <c r="DK7" s="5"/>
      <c r="DL7" s="5"/>
      <c r="DM7" s="5"/>
      <c r="DN7" s="5"/>
      <c r="DO7" s="23"/>
      <c r="DP7" s="21"/>
      <c r="DQ7" s="21"/>
      <c r="DR7" s="70"/>
      <c r="DS7" s="51" t="str">
        <f>HLOOKUP(Introduction!$G$4,nametranslations,126,FALSE)</f>
        <v>Installation avec de l'eau</v>
      </c>
      <c r="DT7" s="5"/>
      <c r="DU7" s="5"/>
      <c r="DV7" s="5"/>
      <c r="DW7" s="5"/>
      <c r="DX7" s="5"/>
      <c r="DY7" s="23"/>
      <c r="DZ7" s="21"/>
      <c r="EA7" s="21"/>
      <c r="EB7" s="70"/>
      <c r="EC7" s="51" t="str">
        <f>HLOOKUP(Introduction!$G$4,nametranslations,126,FALSE)</f>
        <v>Installation avec de l'eau</v>
      </c>
      <c r="ED7" s="5"/>
      <c r="EE7" s="5"/>
      <c r="EF7" s="5"/>
      <c r="EG7" s="5"/>
      <c r="EH7" s="5"/>
      <c r="EI7" s="23"/>
      <c r="EJ7" s="21"/>
      <c r="EK7" s="21"/>
      <c r="EL7" s="77"/>
      <c r="EV7" s="77"/>
      <c r="FF7" s="77"/>
      <c r="FP7" s="77"/>
      <c r="FZ7" s="77"/>
      <c r="GJ7" s="77"/>
      <c r="GT7" s="77"/>
      <c r="HD7" s="77"/>
      <c r="HN7" s="77"/>
      <c r="HX7" s="77"/>
      <c r="IH7" s="77"/>
      <c r="IR7" s="77"/>
    </row>
    <row r="8" spans="1:252" s="2" customFormat="1" x14ac:dyDescent="0.3">
      <c r="A8" s="671" t="str">
        <f ca="1">IF(ISBLANK('Data Summary'!A10),"",'Data Summary'!A10)</f>
        <v>TCD_2016_EMIS</v>
      </c>
      <c r="B8" s="79"/>
      <c r="C8" s="51" t="str">
        <f>HLOOKUP(Introduction!$G$4,nametranslations,127,FALSE)</f>
        <v>Installation avec du savon</v>
      </c>
      <c r="D8" s="16"/>
      <c r="E8" s="5"/>
      <c r="F8" s="5"/>
      <c r="G8" s="5"/>
      <c r="H8" s="5"/>
      <c r="I8" s="23"/>
      <c r="J8" s="21"/>
      <c r="K8" s="21"/>
      <c r="L8" s="79"/>
      <c r="M8" s="51" t="str">
        <f>HLOOKUP(Introduction!$G$4,nametranslations,127,FALSE)</f>
        <v>Installation avec du savon</v>
      </c>
      <c r="N8" s="16"/>
      <c r="O8" s="5"/>
      <c r="P8" s="5"/>
      <c r="Q8" s="5"/>
      <c r="R8" s="5"/>
      <c r="S8" s="23"/>
      <c r="T8" s="21"/>
      <c r="U8" s="21"/>
      <c r="V8" s="79"/>
      <c r="W8" s="51" t="str">
        <f>HLOOKUP(Introduction!$G$4,nametranslations,127,FALSE)</f>
        <v>Installation avec du savon</v>
      </c>
      <c r="X8" s="16"/>
      <c r="Y8" s="5"/>
      <c r="Z8" s="5"/>
      <c r="AA8" s="5"/>
      <c r="AB8" s="5"/>
      <c r="AC8" s="23"/>
      <c r="AD8" s="21"/>
      <c r="AE8" s="21"/>
      <c r="AF8" s="79"/>
      <c r="AG8" s="51" t="str">
        <f>HLOOKUP(Introduction!$G$4,nametranslations,127,FALSE)</f>
        <v>Installation avec du savon</v>
      </c>
      <c r="AH8" s="16"/>
      <c r="AI8" s="5"/>
      <c r="AJ8" s="5"/>
      <c r="AK8" s="5"/>
      <c r="AL8" s="5"/>
      <c r="AM8" s="23"/>
      <c r="AN8" s="21"/>
      <c r="AO8" s="21"/>
      <c r="AP8" s="79"/>
      <c r="AQ8" s="51" t="str">
        <f>HLOOKUP(Introduction!$G$4,nametranslations,127,FALSE)</f>
        <v>Installation avec du savon</v>
      </c>
      <c r="AR8" s="84"/>
      <c r="AS8" s="85"/>
      <c r="AT8" s="85"/>
      <c r="AU8" s="85"/>
      <c r="AV8" s="85"/>
      <c r="AW8" s="23"/>
      <c r="AX8" s="81"/>
      <c r="AY8" s="81"/>
      <c r="AZ8" s="79"/>
      <c r="BA8" s="51" t="str">
        <f>HLOOKUP(Introduction!$G$4,nametranslations,127,FALSE)</f>
        <v>Installation avec du savon</v>
      </c>
      <c r="BB8" s="5"/>
      <c r="BC8" s="5"/>
      <c r="BD8" s="5"/>
      <c r="BE8" s="5"/>
      <c r="BF8" s="5"/>
      <c r="BG8" s="23"/>
      <c r="BH8" s="21"/>
      <c r="BI8" s="21"/>
      <c r="BJ8" s="79"/>
      <c r="BK8" s="51" t="str">
        <f>HLOOKUP(Introduction!$G$4,nametranslations,127,FALSE)</f>
        <v>Installation avec du savon</v>
      </c>
      <c r="BL8" s="5"/>
      <c r="BM8" s="5"/>
      <c r="BN8" s="5"/>
      <c r="BO8" s="5"/>
      <c r="BP8" s="5"/>
      <c r="BQ8" s="23"/>
      <c r="BR8" s="21"/>
      <c r="BS8" s="21"/>
      <c r="BT8" s="79"/>
      <c r="BU8" s="51" t="str">
        <f>HLOOKUP(Introduction!$G$4,nametranslations,127,FALSE)</f>
        <v>Installation avec du savon</v>
      </c>
      <c r="BV8" s="5"/>
      <c r="BW8" s="5"/>
      <c r="BX8" s="5"/>
      <c r="BY8" s="5"/>
      <c r="BZ8" s="5"/>
      <c r="CA8" s="23"/>
      <c r="CB8" s="21"/>
      <c r="CC8" s="21"/>
      <c r="CD8" s="79"/>
      <c r="CE8" s="51" t="str">
        <f>HLOOKUP(Introduction!$G$4,nametranslations,127,FALSE)</f>
        <v>Installation avec du savon</v>
      </c>
      <c r="CF8" s="5"/>
      <c r="CG8" s="5"/>
      <c r="CH8" s="5"/>
      <c r="CI8" s="5"/>
      <c r="CJ8" s="5"/>
      <c r="CK8" s="23"/>
      <c r="CL8" s="21"/>
      <c r="CM8" s="21"/>
      <c r="CN8" s="79"/>
      <c r="CO8" s="51" t="str">
        <f>HLOOKUP(Introduction!$G$4,nametranslations,127,FALSE)</f>
        <v>Installation avec du savon</v>
      </c>
      <c r="CP8" s="5"/>
      <c r="CQ8" s="5"/>
      <c r="CR8" s="5"/>
      <c r="CS8" s="5"/>
      <c r="CT8" s="5"/>
      <c r="CU8" s="23"/>
      <c r="CV8" s="21"/>
      <c r="CW8" s="21"/>
      <c r="CX8" s="79"/>
      <c r="CY8" s="51" t="str">
        <f>HLOOKUP(Introduction!$G$4,nametranslations,127,FALSE)</f>
        <v>Installation avec du savon</v>
      </c>
      <c r="CZ8" s="5"/>
      <c r="DA8" s="5"/>
      <c r="DB8" s="5"/>
      <c r="DC8" s="5"/>
      <c r="DD8" s="5"/>
      <c r="DE8" s="23"/>
      <c r="DF8" s="21"/>
      <c r="DG8" s="21"/>
      <c r="DH8" s="79"/>
      <c r="DI8" s="51" t="str">
        <f>HLOOKUP(Introduction!$G$4,nametranslations,127,FALSE)</f>
        <v>Installation avec du savon</v>
      </c>
      <c r="DJ8" s="5"/>
      <c r="DK8" s="5"/>
      <c r="DL8" s="5"/>
      <c r="DM8" s="5"/>
      <c r="DN8" s="5"/>
      <c r="DO8" s="23"/>
      <c r="DP8" s="21"/>
      <c r="DQ8" s="21"/>
      <c r="DR8" s="79"/>
      <c r="DS8" s="51" t="str">
        <f>HLOOKUP(Introduction!$G$4,nametranslations,127,FALSE)</f>
        <v>Installation avec du savon</v>
      </c>
      <c r="DT8" s="5"/>
      <c r="DU8" s="5"/>
      <c r="DV8" s="5"/>
      <c r="DW8" s="5"/>
      <c r="DX8" s="5"/>
      <c r="DY8" s="23"/>
      <c r="DZ8" s="21"/>
      <c r="EA8" s="21"/>
      <c r="EB8" s="79"/>
      <c r="EC8" s="51" t="str">
        <f>HLOOKUP(Introduction!$G$4,nametranslations,127,FALSE)</f>
        <v>Installation avec du savon</v>
      </c>
      <c r="ED8" s="5"/>
      <c r="EE8" s="5"/>
      <c r="EF8" s="5"/>
      <c r="EG8" s="5"/>
      <c r="EH8" s="5"/>
      <c r="EI8" s="23"/>
      <c r="EJ8" s="21"/>
      <c r="EK8" s="21"/>
      <c r="EL8" s="77"/>
      <c r="EV8" s="77"/>
      <c r="FF8" s="77"/>
      <c r="FP8" s="77"/>
      <c r="FZ8" s="77"/>
      <c r="GJ8" s="77"/>
      <c r="GT8" s="77"/>
      <c r="HD8" s="77"/>
      <c r="HN8" s="77"/>
      <c r="HX8" s="77"/>
      <c r="IH8" s="77"/>
      <c r="IR8" s="77"/>
    </row>
    <row r="9" spans="1:252" s="654" customFormat="1" ht="20.399999999999999" x14ac:dyDescent="0.3">
      <c r="A9" s="672" t="str">
        <f ca="1">IF(ISBLANK('Data Summary'!A11),"",'Data Summary'!A11)</f>
        <v>TCD_2018_UIS</v>
      </c>
      <c r="B9" s="639"/>
      <c r="C9" s="665" t="str">
        <f>HLOOKUP(Introduction!$G$4,nametranslations,81,FALSE)</f>
        <v>De base
 (installation avec de l'eau et du savon)</v>
      </c>
      <c r="D9" s="646"/>
      <c r="E9" s="642"/>
      <c r="F9" s="642"/>
      <c r="G9" s="642"/>
      <c r="H9" s="642"/>
      <c r="I9" s="643"/>
      <c r="J9" s="644"/>
      <c r="K9" s="644"/>
      <c r="L9" s="666"/>
      <c r="M9" s="665" t="str">
        <f>HLOOKUP(Introduction!$G$4,nametranslations,81,FALSE)</f>
        <v>De base
 (installation avec de l'eau et du savon)</v>
      </c>
      <c r="N9" s="646"/>
      <c r="O9" s="642"/>
      <c r="P9" s="642"/>
      <c r="Q9" s="642"/>
      <c r="R9" s="642"/>
      <c r="S9" s="643"/>
      <c r="T9" s="644"/>
      <c r="U9" s="644"/>
      <c r="V9" s="639"/>
      <c r="W9" s="665" t="str">
        <f>HLOOKUP(Introduction!$G$4,nametranslations,81,FALSE)</f>
        <v>De base
 (installation avec de l'eau et du savon)</v>
      </c>
      <c r="X9" s="646"/>
      <c r="Y9" s="642"/>
      <c r="Z9" s="642"/>
      <c r="AA9" s="642"/>
      <c r="AB9" s="642"/>
      <c r="AC9" s="643"/>
      <c r="AD9" s="644"/>
      <c r="AE9" s="644"/>
      <c r="AF9" s="639"/>
      <c r="AG9" s="665" t="str">
        <f>HLOOKUP(Introduction!$G$4,nametranslations,81,FALSE)</f>
        <v>De base
 (installation avec de l'eau et du savon)</v>
      </c>
      <c r="AH9" s="646"/>
      <c r="AI9" s="642"/>
      <c r="AJ9" s="642"/>
      <c r="AK9" s="642"/>
      <c r="AL9" s="642"/>
      <c r="AM9" s="643"/>
      <c r="AN9" s="644"/>
      <c r="AO9" s="644"/>
      <c r="AP9" s="639"/>
      <c r="AQ9" s="665" t="str">
        <f>HLOOKUP(Introduction!$G$4,nametranslations,81,FALSE)</f>
        <v>De base
 (installation avec de l'eau et du savon)</v>
      </c>
      <c r="AR9" s="648"/>
      <c r="AS9" s="649"/>
      <c r="AT9" s="649"/>
      <c r="AU9" s="649"/>
      <c r="AV9" s="649"/>
      <c r="AW9" s="643"/>
      <c r="AX9" s="650"/>
      <c r="AY9" s="650"/>
      <c r="AZ9" s="639" t="s">
        <v>232</v>
      </c>
      <c r="BA9" s="665" t="str">
        <f>HLOOKUP(Introduction!$G$4,nametranslations,81,FALSE)</f>
        <v>De base
 (installation avec de l'eau et du savon)</v>
      </c>
      <c r="BB9" s="642">
        <v>19.592449999999999</v>
      </c>
      <c r="BC9" s="642"/>
      <c r="BD9" s="642"/>
      <c r="BE9" s="642"/>
      <c r="BF9" s="642">
        <v>19.592449999999999</v>
      </c>
      <c r="BG9" s="643"/>
      <c r="BH9" s="644"/>
      <c r="BI9" s="644"/>
      <c r="BJ9" s="639" t="s">
        <v>232</v>
      </c>
      <c r="BK9" s="665" t="str">
        <f>HLOOKUP(Introduction!$G$4,nametranslations,81,FALSE)</f>
        <v>De base
 (installation avec de l'eau et du savon)</v>
      </c>
      <c r="BL9" s="642">
        <v>19.825669999999999</v>
      </c>
      <c r="BM9" s="642"/>
      <c r="BN9" s="642"/>
      <c r="BO9" s="642"/>
      <c r="BP9" s="642">
        <v>19.825669999999999</v>
      </c>
      <c r="BQ9" s="643"/>
      <c r="BR9" s="644"/>
      <c r="BS9" s="644"/>
      <c r="BT9" s="639" t="s">
        <v>232</v>
      </c>
      <c r="BU9" s="665" t="str">
        <f>HLOOKUP(Introduction!$G$4,nametranslations,81,FALSE)</f>
        <v>De base
 (installation avec de l'eau et du savon)</v>
      </c>
      <c r="BV9" s="642"/>
      <c r="BW9" s="642"/>
      <c r="BX9" s="642"/>
      <c r="BY9" s="642"/>
      <c r="BZ9" s="642"/>
      <c r="CA9" s="643"/>
      <c r="CB9" s="644"/>
      <c r="CC9" s="644"/>
      <c r="CD9" s="639" t="s">
        <v>239</v>
      </c>
      <c r="CE9" s="665" t="str">
        <f>HLOOKUP(Introduction!$G$4,nametranslations,81,FALSE)</f>
        <v>De base
 (installation avec de l'eau et du savon)</v>
      </c>
      <c r="CF9" s="642"/>
      <c r="CG9" s="642"/>
      <c r="CH9" s="642"/>
      <c r="CI9" s="642"/>
      <c r="CJ9" s="642"/>
      <c r="CK9" s="643"/>
      <c r="CL9" s="644"/>
      <c r="CM9" s="644"/>
      <c r="CN9" s="639" t="s">
        <v>232</v>
      </c>
      <c r="CO9" s="665" t="str">
        <f>HLOOKUP(Introduction!$G$4,nametranslations,81,FALSE)</f>
        <v>De base
 (installation avec de l'eau et du savon)</v>
      </c>
      <c r="CP9" s="642">
        <v>11.640082779759691</v>
      </c>
      <c r="CQ9" s="642"/>
      <c r="CR9" s="642"/>
      <c r="CS9" s="642"/>
      <c r="CT9" s="642">
        <v>12.68</v>
      </c>
      <c r="CU9" s="643">
        <v>10.56</v>
      </c>
      <c r="CV9" s="644"/>
      <c r="CW9" s="644"/>
      <c r="CX9" s="639" t="s">
        <v>232</v>
      </c>
      <c r="CY9" s="665" t="str">
        <f>HLOOKUP(Introduction!$G$4,nametranslations,81,FALSE)</f>
        <v>De base
 (installation avec de l'eau et du savon)</v>
      </c>
      <c r="CZ9" s="642"/>
      <c r="DA9" s="642"/>
      <c r="DB9" s="642"/>
      <c r="DC9" s="642"/>
      <c r="DD9" s="642"/>
      <c r="DE9" s="643"/>
      <c r="DF9" s="644"/>
      <c r="DG9" s="644"/>
      <c r="DH9" s="639"/>
      <c r="DI9" s="665" t="str">
        <f>HLOOKUP(Introduction!$G$4,nametranslations,81,FALSE)</f>
        <v>De base
 (installation avec de l'eau et du savon)</v>
      </c>
      <c r="DJ9" s="642"/>
      <c r="DK9" s="642"/>
      <c r="DL9" s="642"/>
      <c r="DM9" s="642"/>
      <c r="DN9" s="642"/>
      <c r="DO9" s="643"/>
      <c r="DP9" s="644"/>
      <c r="DQ9" s="644"/>
      <c r="DR9" s="639"/>
      <c r="DS9" s="665" t="str">
        <f>HLOOKUP(Introduction!$G$4,nametranslations,81,FALSE)</f>
        <v>De base
 (installation avec de l'eau et du savon)</v>
      </c>
      <c r="DT9" s="642"/>
      <c r="DU9" s="642"/>
      <c r="DV9" s="642"/>
      <c r="DW9" s="642"/>
      <c r="DX9" s="642"/>
      <c r="DY9" s="643"/>
      <c r="DZ9" s="644"/>
      <c r="EA9" s="644"/>
      <c r="EB9" s="639" t="s">
        <v>232</v>
      </c>
      <c r="EC9" s="665" t="str">
        <f>HLOOKUP(Introduction!$G$4,nametranslations,81,FALSE)</f>
        <v>De base
 (installation avec de l'eau et du savon)</v>
      </c>
      <c r="ED9" s="642"/>
      <c r="EE9" s="642"/>
      <c r="EF9" s="642"/>
      <c r="EG9" s="642"/>
      <c r="EH9" s="642"/>
      <c r="EI9" s="643"/>
      <c r="EJ9" s="644"/>
      <c r="EK9" s="644"/>
      <c r="EL9" s="653"/>
      <c r="EV9" s="653"/>
      <c r="FF9" s="653"/>
      <c r="FP9" s="653"/>
      <c r="FZ9" s="653"/>
      <c r="GJ9" s="653"/>
      <c r="GT9" s="653"/>
      <c r="HD9" s="653"/>
      <c r="HN9" s="653"/>
      <c r="HX9" s="653"/>
      <c r="IH9" s="653"/>
      <c r="IR9" s="653"/>
    </row>
    <row r="10" spans="1:252" s="1" customFormat="1" ht="86.55" customHeight="1" x14ac:dyDescent="0.3">
      <c r="A10" s="671" t="str">
        <f ca="1">IF(ISBLANK('Data Summary'!A12),"",'Data Summary'!A12)</f>
        <v>TCD_2019_UIS</v>
      </c>
      <c r="B10" s="73" t="str">
        <f>HLOOKUP(Introduction!$G$4,nametranslations,111,FALSE)</f>
        <v>Remarques</v>
      </c>
      <c r="C10" s="376" t="s">
        <v>148</v>
      </c>
      <c r="D10" s="376"/>
      <c r="E10" s="376"/>
      <c r="F10" s="376"/>
      <c r="G10" s="376"/>
      <c r="H10" s="376"/>
      <c r="I10" s="377"/>
      <c r="J10" s="9"/>
      <c r="K10" s="9"/>
      <c r="L10" s="73" t="str">
        <f>HLOOKUP(Introduction!$G$4,nametranslations,111,FALSE)</f>
        <v>Remarques</v>
      </c>
      <c r="M10" s="376" t="s">
        <v>148</v>
      </c>
      <c r="N10" s="376"/>
      <c r="O10" s="376"/>
      <c r="P10" s="376"/>
      <c r="Q10" s="376"/>
      <c r="R10" s="376"/>
      <c r="S10" s="377"/>
      <c r="T10" s="9"/>
      <c r="U10" s="9"/>
      <c r="V10" s="73" t="str">
        <f>HLOOKUP(Introduction!$G$4,nametranslations,111,FALSE)</f>
        <v>Remarques</v>
      </c>
      <c r="W10" s="376" t="s">
        <v>148</v>
      </c>
      <c r="X10" s="376"/>
      <c r="Y10" s="376"/>
      <c r="Z10" s="376"/>
      <c r="AA10" s="376"/>
      <c r="AB10" s="376"/>
      <c r="AC10" s="377"/>
      <c r="AD10" s="9"/>
      <c r="AE10" s="9"/>
      <c r="AF10" s="73" t="str">
        <f>HLOOKUP(Introduction!$G$4,nametranslations,111,FALSE)</f>
        <v>Remarques</v>
      </c>
      <c r="AG10" s="376" t="s">
        <v>148</v>
      </c>
      <c r="AH10" s="376"/>
      <c r="AI10" s="376"/>
      <c r="AJ10" s="376"/>
      <c r="AK10" s="376"/>
      <c r="AL10" s="376"/>
      <c r="AM10" s="377"/>
      <c r="AN10" s="9"/>
      <c r="AO10" s="9"/>
      <c r="AP10" s="73" t="str">
        <f>HLOOKUP(Introduction!$G$4,nametranslations,111,FALSE)</f>
        <v>Remarques</v>
      </c>
      <c r="AQ10" s="376" t="s">
        <v>148</v>
      </c>
      <c r="AR10" s="376"/>
      <c r="AS10" s="376"/>
      <c r="AT10" s="376"/>
      <c r="AU10" s="376"/>
      <c r="AV10" s="376"/>
      <c r="AW10" s="377"/>
      <c r="AX10" s="80"/>
      <c r="AY10" s="80"/>
      <c r="AZ10" s="73" t="str">
        <f>HLOOKUP(Introduction!$G$4,nametranslations,111,FALSE)</f>
        <v>Remarques</v>
      </c>
      <c r="BA10" s="375" t="s">
        <v>233</v>
      </c>
      <c r="BB10" s="376"/>
      <c r="BC10" s="376"/>
      <c r="BD10" s="376"/>
      <c r="BE10" s="376"/>
      <c r="BF10" s="376"/>
      <c r="BG10" s="377"/>
      <c r="BH10" s="9"/>
      <c r="BI10" s="9"/>
      <c r="BJ10" s="73" t="str">
        <f>HLOOKUP(Introduction!$G$4,nametranslations,111,FALSE)</f>
        <v>Remarques</v>
      </c>
      <c r="BK10" s="375" t="s">
        <v>233</v>
      </c>
      <c r="BL10" s="376"/>
      <c r="BM10" s="376"/>
      <c r="BN10" s="376"/>
      <c r="BO10" s="376"/>
      <c r="BP10" s="376"/>
      <c r="BQ10" s="377"/>
      <c r="BR10" s="9"/>
      <c r="BS10" s="9"/>
      <c r="BT10" s="73" t="str">
        <f>HLOOKUP(Introduction!$G$4,nametranslations,111,FALSE)</f>
        <v>Remarques</v>
      </c>
      <c r="BU10" s="375" t="s">
        <v>256</v>
      </c>
      <c r="BV10" s="376"/>
      <c r="BW10" s="376"/>
      <c r="BX10" s="376"/>
      <c r="BY10" s="376"/>
      <c r="BZ10" s="376"/>
      <c r="CA10" s="377"/>
      <c r="CB10" s="9"/>
      <c r="CC10" s="9"/>
      <c r="CD10" s="73" t="str">
        <f>HLOOKUP(Introduction!$G$4,nametranslations,111,FALSE)</f>
        <v>Remarques</v>
      </c>
      <c r="CE10" s="375" t="s">
        <v>248</v>
      </c>
      <c r="CF10" s="376"/>
      <c r="CG10" s="376"/>
      <c r="CH10" s="376"/>
      <c r="CI10" s="376"/>
      <c r="CJ10" s="376"/>
      <c r="CK10" s="377"/>
      <c r="CL10" s="9"/>
      <c r="CM10" s="9"/>
      <c r="CN10" s="73" t="str">
        <f>HLOOKUP(Introduction!$G$4,nametranslations,111,FALSE)</f>
        <v>Remarques</v>
      </c>
      <c r="CO10" s="373" t="s">
        <v>257</v>
      </c>
      <c r="CP10" s="373"/>
      <c r="CQ10" s="373"/>
      <c r="CR10" s="373"/>
      <c r="CS10" s="373"/>
      <c r="CT10" s="373"/>
      <c r="CU10" s="374"/>
      <c r="CV10" s="9"/>
      <c r="CW10" s="9"/>
      <c r="CX10" s="73" t="str">
        <f>HLOOKUP(Introduction!$G$4,nametranslations,111,FALSE)</f>
        <v>Remarques</v>
      </c>
      <c r="CY10" s="373" t="s">
        <v>280</v>
      </c>
      <c r="CZ10" s="373"/>
      <c r="DA10" s="373"/>
      <c r="DB10" s="373"/>
      <c r="DC10" s="373"/>
      <c r="DD10" s="373"/>
      <c r="DE10" s="374"/>
      <c r="DF10" s="9"/>
      <c r="DG10" s="9"/>
      <c r="DH10" s="73" t="str">
        <f>HLOOKUP(Introduction!$G$4,nametranslations,111,FALSE)</f>
        <v>Remarques</v>
      </c>
      <c r="DI10" s="375" t="s">
        <v>263</v>
      </c>
      <c r="DJ10" s="376"/>
      <c r="DK10" s="376"/>
      <c r="DL10" s="376"/>
      <c r="DM10" s="376"/>
      <c r="DN10" s="376"/>
      <c r="DO10" s="377"/>
      <c r="DP10" s="9"/>
      <c r="DQ10" s="9"/>
      <c r="DR10" s="73" t="str">
        <f>HLOOKUP(Introduction!$G$4,nametranslations,111,FALSE)</f>
        <v>Remarques</v>
      </c>
      <c r="DS10" s="375" t="s">
        <v>284</v>
      </c>
      <c r="DT10" s="376"/>
      <c r="DU10" s="376"/>
      <c r="DV10" s="376"/>
      <c r="DW10" s="376"/>
      <c r="DX10" s="376"/>
      <c r="DY10" s="377"/>
      <c r="DZ10" s="9"/>
      <c r="EA10" s="9"/>
      <c r="EB10" s="73" t="str">
        <f>HLOOKUP(Introduction!$G$4,nametranslations,111,FALSE)</f>
        <v>Remarques</v>
      </c>
      <c r="EC10" s="373" t="s">
        <v>280</v>
      </c>
      <c r="ED10" s="373"/>
      <c r="EE10" s="373"/>
      <c r="EF10" s="373"/>
      <c r="EG10" s="373"/>
      <c r="EH10" s="373"/>
      <c r="EI10" s="374"/>
      <c r="EJ10" s="9"/>
      <c r="EK10" s="9"/>
      <c r="EL10" s="78"/>
      <c r="EV10" s="78"/>
      <c r="FF10" s="78"/>
      <c r="FP10" s="78"/>
      <c r="FZ10" s="78"/>
      <c r="GJ10" s="78"/>
      <c r="GT10" s="78"/>
      <c r="HD10" s="78"/>
      <c r="HN10" s="78"/>
      <c r="HX10" s="78"/>
      <c r="IH10" s="78"/>
      <c r="IR10" s="78"/>
    </row>
    <row r="11" spans="1:252" s="1" customFormat="1" ht="15.6" customHeight="1" x14ac:dyDescent="0.3">
      <c r="A11" s="671" t="str">
        <f ca="1">IF(ISBLANK('Data Summary'!A13),"",'Data Summary'!A13)</f>
        <v>TCD_2021_UIS</v>
      </c>
      <c r="B11" s="73"/>
      <c r="C11" s="52" t="str">
        <f>HLOOKUP(Introduction!$G$4,nametranslations,112,FALSE)</f>
        <v>Estimation utilisée : installations</v>
      </c>
      <c r="D11" s="30"/>
      <c r="E11" s="30"/>
      <c r="F11" s="30"/>
      <c r="G11" s="30"/>
      <c r="H11" s="30"/>
      <c r="I11" s="56"/>
      <c r="J11" s="9"/>
      <c r="K11" s="9"/>
      <c r="L11" s="73"/>
      <c r="M11" s="52" t="str">
        <f>HLOOKUP(Introduction!$G$4,nametranslations,112,FALSE)</f>
        <v>Estimation utilisée : installations</v>
      </c>
      <c r="N11" s="55"/>
      <c r="O11" s="55"/>
      <c r="P11" s="55"/>
      <c r="Q11" s="55"/>
      <c r="R11" s="55"/>
      <c r="S11" s="56"/>
      <c r="T11" s="9"/>
      <c r="U11" s="9"/>
      <c r="V11" s="73"/>
      <c r="W11" s="52" t="str">
        <f>HLOOKUP(Introduction!$G$4,nametranslations,112,FALSE)</f>
        <v>Estimation utilisée : installations</v>
      </c>
      <c r="X11" s="30"/>
      <c r="Y11" s="30"/>
      <c r="Z11" s="30"/>
      <c r="AA11" s="30"/>
      <c r="AB11" s="30"/>
      <c r="AC11" s="56"/>
      <c r="AD11" s="9"/>
      <c r="AE11" s="9"/>
      <c r="AF11" s="73"/>
      <c r="AG11" s="52" t="str">
        <f>HLOOKUP(Introduction!$G$4,nametranslations,112,FALSE)</f>
        <v>Estimation utilisée : installations</v>
      </c>
      <c r="AH11" s="30"/>
      <c r="AI11" s="30"/>
      <c r="AJ11" s="30"/>
      <c r="AK11" s="30"/>
      <c r="AL11" s="30"/>
      <c r="AM11" s="56"/>
      <c r="AN11" s="9"/>
      <c r="AO11" s="9"/>
      <c r="AP11" s="73"/>
      <c r="AQ11" s="52" t="str">
        <f>HLOOKUP(Introduction!$G$4,nametranslations,112,FALSE)</f>
        <v>Estimation utilisée : installations</v>
      </c>
      <c r="AR11" s="98"/>
      <c r="AS11" s="98"/>
      <c r="AT11" s="98"/>
      <c r="AU11" s="98"/>
      <c r="AV11" s="98"/>
      <c r="AW11" s="56"/>
      <c r="AX11" s="80"/>
      <c r="AY11" s="80"/>
      <c r="AZ11" s="73"/>
      <c r="BA11" s="52" t="str">
        <f>HLOOKUP(Introduction!$G$4,nametranslations,112,FALSE)</f>
        <v>Estimation utilisée : installations</v>
      </c>
      <c r="BB11" s="30"/>
      <c r="BC11" s="30"/>
      <c r="BD11" s="30"/>
      <c r="BE11" s="30"/>
      <c r="BF11" s="30"/>
      <c r="BG11" s="56"/>
      <c r="BH11" s="9"/>
      <c r="BI11" s="9"/>
      <c r="BJ11" s="73"/>
      <c r="BK11" s="52" t="str">
        <f>HLOOKUP(Introduction!$G$4,nametranslations,112,FALSE)</f>
        <v>Estimation utilisée : installations</v>
      </c>
      <c r="BL11" s="30"/>
      <c r="BM11" s="30"/>
      <c r="BN11" s="30"/>
      <c r="BO11" s="30"/>
      <c r="BP11" s="30"/>
      <c r="BQ11" s="56"/>
      <c r="BR11" s="9"/>
      <c r="BS11" s="9"/>
      <c r="BT11" s="73"/>
      <c r="BU11" s="52" t="str">
        <f>HLOOKUP(Introduction!$G$4,nametranslations,112,FALSE)</f>
        <v>Estimation utilisée : installations</v>
      </c>
      <c r="BV11" s="30"/>
      <c r="BW11" s="30"/>
      <c r="BX11" s="30"/>
      <c r="BY11" s="30"/>
      <c r="BZ11" s="30"/>
      <c r="CA11" s="56"/>
      <c r="CB11" s="9"/>
      <c r="CC11" s="9"/>
      <c r="CD11" s="73"/>
      <c r="CE11" s="52" t="str">
        <f>HLOOKUP(Introduction!$G$4,nametranslations,112,FALSE)</f>
        <v>Estimation utilisée : installations</v>
      </c>
      <c r="CF11" s="30" t="s">
        <v>147</v>
      </c>
      <c r="CG11" s="30"/>
      <c r="CH11" s="30"/>
      <c r="CI11" s="30" t="s">
        <v>202</v>
      </c>
      <c r="CJ11" s="30" t="s">
        <v>147</v>
      </c>
      <c r="CK11" s="56"/>
      <c r="CL11" s="9"/>
      <c r="CM11" s="9"/>
      <c r="CN11" s="73"/>
      <c r="CO11" s="52" t="str">
        <f>HLOOKUP(Introduction!$G$4,nametranslations,112,FALSE)</f>
        <v>Estimation utilisée : installations</v>
      </c>
      <c r="CP11" s="30"/>
      <c r="CQ11" s="30"/>
      <c r="CR11" s="30"/>
      <c r="CS11" s="30"/>
      <c r="CT11" s="30"/>
      <c r="CU11" s="56"/>
      <c r="CV11" s="9"/>
      <c r="CW11" s="9"/>
      <c r="CX11" s="73"/>
      <c r="CY11" s="52" t="str">
        <f>HLOOKUP(Introduction!$G$4,nametranslations,112,FALSE)</f>
        <v>Estimation utilisée : installations</v>
      </c>
      <c r="CZ11" s="30" t="s">
        <v>147</v>
      </c>
      <c r="DA11" s="30"/>
      <c r="DB11" s="30"/>
      <c r="DC11" s="30"/>
      <c r="DD11" s="30" t="s">
        <v>147</v>
      </c>
      <c r="DE11" s="54" t="s">
        <v>147</v>
      </c>
      <c r="DF11" s="9"/>
      <c r="DG11" s="9"/>
      <c r="DH11" s="73"/>
      <c r="DI11" s="52" t="str">
        <f>HLOOKUP(Introduction!$G$4,nametranslations,112,FALSE)</f>
        <v>Estimation utilisée : installations</v>
      </c>
      <c r="DJ11" s="30"/>
      <c r="DK11" s="30"/>
      <c r="DL11" s="30"/>
      <c r="DM11" s="30"/>
      <c r="DN11" s="30"/>
      <c r="DO11" s="56"/>
      <c r="DP11" s="9"/>
      <c r="DQ11" s="9"/>
      <c r="DR11" s="73"/>
      <c r="DS11" s="52" t="str">
        <f>HLOOKUP(Introduction!$G$4,nametranslations,112,FALSE)</f>
        <v>Estimation utilisée : installations</v>
      </c>
      <c r="DT11" s="30" t="s">
        <v>147</v>
      </c>
      <c r="DU11" s="30" t="s">
        <v>147</v>
      </c>
      <c r="DV11" s="30" t="s">
        <v>147</v>
      </c>
      <c r="DW11" s="30" t="s">
        <v>147</v>
      </c>
      <c r="DX11" s="30" t="s">
        <v>147</v>
      </c>
      <c r="DY11" s="56"/>
      <c r="DZ11" s="9"/>
      <c r="EA11" s="9"/>
      <c r="EB11" s="73"/>
      <c r="EC11" s="52" t="str">
        <f>HLOOKUP(Introduction!$G$4,nametranslations,112,FALSE)</f>
        <v>Estimation utilisée : installations</v>
      </c>
      <c r="ED11" s="30" t="s">
        <v>147</v>
      </c>
      <c r="EE11" s="30"/>
      <c r="EF11" s="30"/>
      <c r="EG11" s="30"/>
      <c r="EH11" s="30" t="s">
        <v>147</v>
      </c>
      <c r="EI11" s="54" t="s">
        <v>147</v>
      </c>
      <c r="EJ11" s="9"/>
      <c r="EK11" s="9"/>
      <c r="EL11" s="78"/>
      <c r="EV11" s="78"/>
      <c r="FF11" s="78"/>
      <c r="FP11" s="78"/>
      <c r="FZ11" s="78"/>
      <c r="GJ11" s="78"/>
      <c r="GT11" s="78"/>
      <c r="HD11" s="78"/>
      <c r="HN11" s="78"/>
      <c r="HX11" s="78"/>
      <c r="IH11" s="78"/>
      <c r="IR11" s="78"/>
    </row>
    <row r="12" spans="1:252" s="1" customFormat="1" ht="15" customHeight="1" x14ac:dyDescent="0.3">
      <c r="A12" s="671" t="str">
        <f ca="1">IF(ISBLANK('Data Summary'!A14),"",'Data Summary'!A14)</f>
        <v>TCD_2022_EMIS</v>
      </c>
      <c r="B12" s="73"/>
      <c r="C12" s="52" t="str">
        <f>HLOOKUP(Introduction!$G$4,nametranslations,128,FALSE)</f>
        <v>Estimation utilisée : installation avec de l'eau</v>
      </c>
      <c r="D12" s="30"/>
      <c r="E12" s="30"/>
      <c r="F12" s="30"/>
      <c r="G12" s="30"/>
      <c r="H12" s="30"/>
      <c r="I12" s="54"/>
      <c r="J12" s="9"/>
      <c r="K12" s="9"/>
      <c r="L12" s="73"/>
      <c r="M12" s="52" t="str">
        <f>HLOOKUP(Introduction!$G$4,nametranslations,128,FALSE)</f>
        <v>Estimation utilisée : installation avec de l'eau</v>
      </c>
      <c r="N12" s="30"/>
      <c r="O12" s="30"/>
      <c r="P12" s="30"/>
      <c r="Q12" s="30"/>
      <c r="R12" s="30"/>
      <c r="S12" s="54"/>
      <c r="T12" s="9"/>
      <c r="U12" s="9"/>
      <c r="V12" s="73"/>
      <c r="W12" s="52" t="str">
        <f>HLOOKUP(Introduction!$G$4,nametranslations,128,FALSE)</f>
        <v>Estimation utilisée : installation avec de l'eau</v>
      </c>
      <c r="X12" s="30"/>
      <c r="Y12" s="30"/>
      <c r="Z12" s="30"/>
      <c r="AA12" s="30"/>
      <c r="AB12" s="30"/>
      <c r="AC12" s="54"/>
      <c r="AD12" s="9"/>
      <c r="AE12" s="9"/>
      <c r="AF12" s="73"/>
      <c r="AG12" s="52" t="str">
        <f>HLOOKUP(Introduction!$G$4,nametranslations,128,FALSE)</f>
        <v>Estimation utilisée : installation avec de l'eau</v>
      </c>
      <c r="AH12" s="30"/>
      <c r="AI12" s="30"/>
      <c r="AJ12" s="30"/>
      <c r="AK12" s="30"/>
      <c r="AL12" s="30"/>
      <c r="AM12" s="54"/>
      <c r="AN12" s="9"/>
      <c r="AO12" s="9"/>
      <c r="AP12" s="73"/>
      <c r="AQ12" s="52" t="str">
        <f>HLOOKUP(Introduction!$G$4,nametranslations,128,FALSE)</f>
        <v>Estimation utilisée : installation avec de l'eau</v>
      </c>
      <c r="AR12" s="98"/>
      <c r="AS12" s="98"/>
      <c r="AT12" s="98"/>
      <c r="AU12" s="98"/>
      <c r="AV12" s="98"/>
      <c r="AW12" s="54"/>
      <c r="AX12" s="80"/>
      <c r="AY12" s="80"/>
      <c r="AZ12" s="73"/>
      <c r="BA12" s="52" t="str">
        <f>HLOOKUP(Introduction!$G$4,nametranslations,128,FALSE)</f>
        <v>Estimation utilisée : installation avec de l'eau</v>
      </c>
      <c r="BB12" s="30"/>
      <c r="BC12" s="30"/>
      <c r="BD12" s="30"/>
      <c r="BE12" s="30"/>
      <c r="BF12" s="30"/>
      <c r="BG12" s="54"/>
      <c r="BH12" s="9"/>
      <c r="BI12" s="9"/>
      <c r="BJ12" s="73"/>
      <c r="BK12" s="52" t="str">
        <f>HLOOKUP(Introduction!$G$4,nametranslations,128,FALSE)</f>
        <v>Estimation utilisée : installation avec de l'eau</v>
      </c>
      <c r="BL12" s="30"/>
      <c r="BM12" s="30"/>
      <c r="BN12" s="30"/>
      <c r="BO12" s="30"/>
      <c r="BP12" s="30"/>
      <c r="BQ12" s="54"/>
      <c r="BR12" s="9"/>
      <c r="BS12" s="9"/>
      <c r="BT12" s="73"/>
      <c r="BU12" s="52" t="str">
        <f>HLOOKUP(Introduction!$G$4,nametranslations,128,FALSE)</f>
        <v>Estimation utilisée : installation avec de l'eau</v>
      </c>
      <c r="BV12" s="30" t="s">
        <v>147</v>
      </c>
      <c r="BW12" s="30"/>
      <c r="BX12" s="30"/>
      <c r="BY12" s="30"/>
      <c r="BZ12" s="30" t="s">
        <v>147</v>
      </c>
      <c r="CA12" s="54" t="s">
        <v>147</v>
      </c>
      <c r="CB12" s="9"/>
      <c r="CC12" s="9"/>
      <c r="CD12" s="73"/>
      <c r="CE12" s="52" t="str">
        <f>HLOOKUP(Introduction!$G$4,nametranslations,128,FALSE)</f>
        <v>Estimation utilisée : installation avec de l'eau</v>
      </c>
      <c r="CF12" s="30" t="s">
        <v>147</v>
      </c>
      <c r="CG12" s="30"/>
      <c r="CH12" s="30"/>
      <c r="CI12" s="30"/>
      <c r="CJ12" s="30" t="s">
        <v>147</v>
      </c>
      <c r="CK12" s="54"/>
      <c r="CL12" s="9"/>
      <c r="CM12" s="9"/>
      <c r="CN12" s="73"/>
      <c r="CO12" s="52" t="str">
        <f>HLOOKUP(Introduction!$G$4,nametranslations,128,FALSE)</f>
        <v>Estimation utilisée : installation avec de l'eau</v>
      </c>
      <c r="CP12" s="30"/>
      <c r="CQ12" s="30"/>
      <c r="CR12" s="30"/>
      <c r="CS12" s="30"/>
      <c r="CT12" s="30"/>
      <c r="CU12" s="54"/>
      <c r="CV12" s="9"/>
      <c r="CW12" s="9"/>
      <c r="CX12" s="73"/>
      <c r="CY12" s="52" t="str">
        <f>HLOOKUP(Introduction!$G$4,nametranslations,128,FALSE)</f>
        <v>Estimation utilisée : installation avec de l'eau</v>
      </c>
      <c r="CZ12" s="30"/>
      <c r="DA12" s="30"/>
      <c r="DB12" s="30"/>
      <c r="DC12" s="30"/>
      <c r="DD12" s="30"/>
      <c r="DE12" s="54"/>
      <c r="DF12" s="9"/>
      <c r="DG12" s="9"/>
      <c r="DH12" s="73"/>
      <c r="DI12" s="52" t="str">
        <f>HLOOKUP(Introduction!$G$4,nametranslations,128,FALSE)</f>
        <v>Estimation utilisée : installation avec de l'eau</v>
      </c>
      <c r="DJ12" s="30"/>
      <c r="DK12" s="30"/>
      <c r="DL12" s="30"/>
      <c r="DM12" s="30"/>
      <c r="DN12" s="30"/>
      <c r="DO12" s="54"/>
      <c r="DP12" s="9"/>
      <c r="DQ12" s="9"/>
      <c r="DR12" s="73"/>
      <c r="DS12" s="52" t="str">
        <f>HLOOKUP(Introduction!$G$4,nametranslations,128,FALSE)</f>
        <v>Estimation utilisée : installation avec de l'eau</v>
      </c>
      <c r="DT12" s="30"/>
      <c r="DU12" s="30"/>
      <c r="DV12" s="30"/>
      <c r="DW12" s="30"/>
      <c r="DX12" s="30"/>
      <c r="DY12" s="54"/>
      <c r="DZ12" s="9"/>
      <c r="EA12" s="9"/>
      <c r="EB12" s="73"/>
      <c r="EC12" s="52" t="str">
        <f>HLOOKUP(Introduction!$G$4,nametranslations,128,FALSE)</f>
        <v>Estimation utilisée : installation avec de l'eau</v>
      </c>
      <c r="ED12" s="30"/>
      <c r="EE12" s="30"/>
      <c r="EF12" s="30"/>
      <c r="EG12" s="30"/>
      <c r="EH12" s="30"/>
      <c r="EI12" s="54"/>
      <c r="EJ12" s="9"/>
      <c r="EK12" s="9"/>
      <c r="EL12" s="78"/>
      <c r="EV12" s="78"/>
      <c r="FF12" s="78"/>
      <c r="FP12" s="78"/>
      <c r="FZ12" s="78"/>
      <c r="GJ12" s="78"/>
      <c r="GT12" s="78"/>
      <c r="HD12" s="78"/>
      <c r="HN12" s="78"/>
      <c r="HX12" s="78"/>
      <c r="IH12" s="78"/>
      <c r="IR12" s="78"/>
    </row>
    <row r="13" spans="1:252" s="1" customFormat="1" ht="15" customHeight="1" x14ac:dyDescent="0.3">
      <c r="A13" s="671" t="str">
        <f ca="1">IF(ISBLANK('Data Summary'!A15),"",'Data Summary'!A15)</f>
        <v>TCD_2022_UIS</v>
      </c>
      <c r="B13" s="73"/>
      <c r="C13" s="52" t="str">
        <f>HLOOKUP(Introduction!$G$4,nametranslations,114,FALSE)</f>
        <v>Estimation utilisée : service de base</v>
      </c>
      <c r="D13" s="30"/>
      <c r="E13" s="30"/>
      <c r="F13" s="30"/>
      <c r="G13" s="30"/>
      <c r="H13" s="30"/>
      <c r="I13" s="54"/>
      <c r="J13" s="9"/>
      <c r="K13" s="9"/>
      <c r="L13" s="73"/>
      <c r="M13" s="52" t="str">
        <f>HLOOKUP(Introduction!$G$4,nametranslations,114,FALSE)</f>
        <v>Estimation utilisée : service de base</v>
      </c>
      <c r="N13" s="30"/>
      <c r="O13" s="30"/>
      <c r="P13" s="30"/>
      <c r="Q13" s="30"/>
      <c r="R13" s="30"/>
      <c r="S13" s="54"/>
      <c r="T13" s="9"/>
      <c r="U13" s="9"/>
      <c r="V13" s="73"/>
      <c r="W13" s="52" t="str">
        <f>HLOOKUP(Introduction!$G$4,nametranslations,114,FALSE)</f>
        <v>Estimation utilisée : service de base</v>
      </c>
      <c r="X13" s="30"/>
      <c r="Y13" s="30"/>
      <c r="Z13" s="30"/>
      <c r="AA13" s="30"/>
      <c r="AB13" s="30"/>
      <c r="AC13" s="54"/>
      <c r="AD13" s="9"/>
      <c r="AE13" s="9"/>
      <c r="AF13" s="73"/>
      <c r="AG13" s="52" t="str">
        <f>HLOOKUP(Introduction!$G$4,nametranslations,114,FALSE)</f>
        <v>Estimation utilisée : service de base</v>
      </c>
      <c r="AH13" s="30"/>
      <c r="AI13" s="30"/>
      <c r="AJ13" s="30"/>
      <c r="AK13" s="30"/>
      <c r="AL13" s="30"/>
      <c r="AM13" s="54"/>
      <c r="AN13" s="9"/>
      <c r="AO13" s="9"/>
      <c r="AP13" s="73"/>
      <c r="AQ13" s="52" t="str">
        <f>HLOOKUP(Introduction!$G$4,nametranslations,114,FALSE)</f>
        <v>Estimation utilisée : service de base</v>
      </c>
      <c r="AR13" s="98"/>
      <c r="AS13" s="98"/>
      <c r="AT13" s="98"/>
      <c r="AU13" s="98"/>
      <c r="AV13" s="98"/>
      <c r="AW13" s="54"/>
      <c r="AX13" s="80"/>
      <c r="AY13" s="80"/>
      <c r="AZ13" s="73"/>
      <c r="BA13" s="52" t="str">
        <f>HLOOKUP(Introduction!$G$4,nametranslations,114,FALSE)</f>
        <v>Estimation utilisée : service de base</v>
      </c>
      <c r="BB13" s="30" t="s">
        <v>147</v>
      </c>
      <c r="BC13" s="30"/>
      <c r="BD13" s="30"/>
      <c r="BE13" s="30"/>
      <c r="BF13" s="30" t="s">
        <v>147</v>
      </c>
      <c r="BG13" s="54"/>
      <c r="BH13" s="9"/>
      <c r="BI13" s="9"/>
      <c r="BJ13" s="73"/>
      <c r="BK13" s="52" t="str">
        <f>HLOOKUP(Introduction!$G$4,nametranslations,114,FALSE)</f>
        <v>Estimation utilisée : service de base</v>
      </c>
      <c r="BL13" s="30" t="s">
        <v>147</v>
      </c>
      <c r="BM13" s="30"/>
      <c r="BN13" s="30"/>
      <c r="BO13" s="30"/>
      <c r="BP13" s="30" t="s">
        <v>147</v>
      </c>
      <c r="BQ13" s="54"/>
      <c r="BR13" s="9"/>
      <c r="BS13" s="9"/>
      <c r="BT13" s="73"/>
      <c r="BU13" s="52" t="str">
        <f>HLOOKUP(Introduction!$G$4,nametranslations,114,FALSE)</f>
        <v>Estimation utilisée : service de base</v>
      </c>
      <c r="BV13" s="30"/>
      <c r="BW13" s="30"/>
      <c r="BX13" s="30"/>
      <c r="BY13" s="30"/>
      <c r="BZ13" s="30"/>
      <c r="CA13" s="54"/>
      <c r="CB13" s="9"/>
      <c r="CC13" s="9"/>
      <c r="CD13" s="73"/>
      <c r="CE13" s="52" t="str">
        <f>HLOOKUP(Introduction!$G$4,nametranslations,114,FALSE)</f>
        <v>Estimation utilisée : service de base</v>
      </c>
      <c r="CF13" s="30"/>
      <c r="CG13" s="30"/>
      <c r="CH13" s="30"/>
      <c r="CI13" s="30"/>
      <c r="CJ13" s="30"/>
      <c r="CK13" s="54"/>
      <c r="CL13" s="9"/>
      <c r="CM13" s="9"/>
      <c r="CN13" s="73"/>
      <c r="CO13" s="52" t="str">
        <f>HLOOKUP(Introduction!$G$4,nametranslations,114,FALSE)</f>
        <v>Estimation utilisée : service de base</v>
      </c>
      <c r="CP13" s="30" t="s">
        <v>147</v>
      </c>
      <c r="CQ13" s="30"/>
      <c r="CR13" s="30"/>
      <c r="CS13" s="30"/>
      <c r="CT13" s="30" t="s">
        <v>147</v>
      </c>
      <c r="CU13" s="54" t="s">
        <v>147</v>
      </c>
      <c r="CV13" s="9"/>
      <c r="CW13" s="9"/>
      <c r="CX13" s="73"/>
      <c r="CY13" s="52" t="str">
        <f>HLOOKUP(Introduction!$G$4,nametranslations,114,FALSE)</f>
        <v>Estimation utilisée : service de base</v>
      </c>
      <c r="CZ13" s="30"/>
      <c r="DA13" s="30"/>
      <c r="DB13" s="30"/>
      <c r="DC13" s="30"/>
      <c r="DD13" s="30"/>
      <c r="DE13" s="54"/>
      <c r="DF13" s="9"/>
      <c r="DG13" s="9"/>
      <c r="DH13" s="73"/>
      <c r="DI13" s="52" t="str">
        <f>HLOOKUP(Introduction!$G$4,nametranslations,114,FALSE)</f>
        <v>Estimation utilisée : service de base</v>
      </c>
      <c r="DJ13" s="30"/>
      <c r="DK13" s="30"/>
      <c r="DL13" s="30"/>
      <c r="DM13" s="30"/>
      <c r="DN13" s="30"/>
      <c r="DO13" s="54"/>
      <c r="DP13" s="9"/>
      <c r="DQ13" s="9"/>
      <c r="DR13" s="73"/>
      <c r="DS13" s="52" t="str">
        <f>HLOOKUP(Introduction!$G$4,nametranslations,114,FALSE)</f>
        <v>Estimation utilisée : service de base</v>
      </c>
      <c r="DT13" s="30"/>
      <c r="DU13" s="30"/>
      <c r="DV13" s="30"/>
      <c r="DW13" s="30"/>
      <c r="DX13" s="30"/>
      <c r="DY13" s="54"/>
      <c r="DZ13" s="9"/>
      <c r="EA13" s="9"/>
      <c r="EB13" s="73"/>
      <c r="EC13" s="52" t="str">
        <f>HLOOKUP(Introduction!$G$4,nametranslations,114,FALSE)</f>
        <v>Estimation utilisée : service de base</v>
      </c>
      <c r="ED13" s="30"/>
      <c r="EE13" s="30"/>
      <c r="EF13" s="30"/>
      <c r="EG13" s="30"/>
      <c r="EH13" s="30"/>
      <c r="EI13" s="54"/>
      <c r="EJ13" s="9"/>
      <c r="EK13" s="9"/>
      <c r="EL13" s="78"/>
      <c r="EV13" s="78"/>
      <c r="FF13" s="78"/>
      <c r="FP13" s="78"/>
      <c r="FZ13" s="78"/>
      <c r="GJ13" s="78"/>
      <c r="GT13" s="78"/>
      <c r="HD13" s="78"/>
      <c r="HN13" s="78"/>
      <c r="HX13" s="78"/>
      <c r="IH13" s="78"/>
      <c r="IR13" s="78"/>
    </row>
    <row r="14" spans="1:252" ht="15.75" customHeight="1" x14ac:dyDescent="0.3">
      <c r="A14" s="671" t="str">
        <f ca="1">IF(ISBLANK('Data Summary'!A16),"",'Data Summary'!A16)</f>
        <v>TCD_2023_UIS</v>
      </c>
      <c r="B14" s="74"/>
      <c r="C14" s="52" t="str">
        <f>HLOOKUP(Introduction!$G$4,nametranslations,115,FALSE)</f>
        <v>Nombre total d'écoles</v>
      </c>
      <c r="D14" s="8"/>
      <c r="E14" s="8"/>
      <c r="F14" s="8"/>
      <c r="G14" s="38"/>
      <c r="H14" s="39"/>
      <c r="I14" s="40"/>
      <c r="J14" s="9"/>
      <c r="K14" s="9"/>
      <c r="L14" s="74"/>
      <c r="M14" s="52" t="str">
        <f>HLOOKUP(Introduction!$G$4,nametranslations,115,FALSE)</f>
        <v>Nombre total d'écoles</v>
      </c>
      <c r="N14" s="8"/>
      <c r="O14" s="8"/>
      <c r="P14" s="8"/>
      <c r="Q14" s="38"/>
      <c r="R14" s="39"/>
      <c r="S14" s="40"/>
      <c r="T14" s="9"/>
      <c r="U14" s="9"/>
      <c r="V14" s="74"/>
      <c r="W14" s="52" t="str">
        <f>HLOOKUP(Introduction!$G$4,nametranslations,115,FALSE)</f>
        <v>Nombre total d'écoles</v>
      </c>
      <c r="X14" s="8"/>
      <c r="Y14" s="8"/>
      <c r="Z14" s="8"/>
      <c r="AA14" s="38"/>
      <c r="AB14" s="39"/>
      <c r="AC14" s="40"/>
      <c r="AD14" s="9"/>
      <c r="AE14" s="9"/>
      <c r="AF14" s="74"/>
      <c r="AG14" s="52" t="str">
        <f>HLOOKUP(Introduction!$G$4,nametranslations,115,FALSE)</f>
        <v>Nombre total d'écoles</v>
      </c>
      <c r="AH14" s="8"/>
      <c r="AI14" s="8"/>
      <c r="AJ14" s="8"/>
      <c r="AK14" s="38"/>
      <c r="AL14" s="39"/>
      <c r="AM14" s="40"/>
      <c r="AN14" s="9"/>
      <c r="AO14" s="9"/>
      <c r="AP14" s="74"/>
      <c r="AQ14" s="52" t="str">
        <f>HLOOKUP(Introduction!$G$4,nametranslations,115,FALSE)</f>
        <v>Nombre total d'écoles</v>
      </c>
      <c r="AR14" s="99"/>
      <c r="AS14" s="99"/>
      <c r="AT14" s="99"/>
      <c r="AU14" s="90"/>
      <c r="AV14" s="91"/>
      <c r="AW14" s="40"/>
      <c r="AX14" s="80"/>
      <c r="AY14" s="80"/>
      <c r="AZ14" s="74"/>
      <c r="BA14" s="52" t="str">
        <f>HLOOKUP(Introduction!$G$4,nametranslations,115,FALSE)</f>
        <v>Nombre total d'écoles</v>
      </c>
      <c r="BB14" s="39"/>
      <c r="BC14" s="8"/>
      <c r="BD14" s="8"/>
      <c r="BE14" s="38"/>
      <c r="BF14" s="39"/>
      <c r="BG14" s="40"/>
      <c r="BH14" s="9"/>
      <c r="BI14" s="9"/>
      <c r="BJ14" s="74"/>
      <c r="BK14" s="52" t="str">
        <f>HLOOKUP(Introduction!$G$4,nametranslations,115,FALSE)</f>
        <v>Nombre total d'écoles</v>
      </c>
      <c r="BL14" s="8"/>
      <c r="BM14" s="8"/>
      <c r="BN14" s="8"/>
      <c r="BO14" s="38"/>
      <c r="BP14" s="39"/>
      <c r="BQ14" s="40"/>
      <c r="BR14" s="9"/>
      <c r="BS14" s="9"/>
      <c r="BT14" s="74"/>
      <c r="BU14" s="52" t="str">
        <f>HLOOKUP(Introduction!$G$4,nametranslations,115,FALSE)</f>
        <v>Nombre total d'écoles</v>
      </c>
      <c r="BV14" s="8"/>
      <c r="BW14" s="8"/>
      <c r="BX14" s="8"/>
      <c r="BY14" s="38"/>
      <c r="BZ14" s="39"/>
      <c r="CA14" s="40"/>
      <c r="CB14" s="9"/>
      <c r="CC14" s="9"/>
      <c r="CD14" s="74"/>
      <c r="CE14" s="52" t="str">
        <f>HLOOKUP(Introduction!$G$4,nametranslations,115,FALSE)</f>
        <v>Nombre total d'écoles</v>
      </c>
      <c r="CF14" s="8">
        <v>15436</v>
      </c>
      <c r="CG14" s="8">
        <v>5448</v>
      </c>
      <c r="CH14" s="8">
        <v>9988</v>
      </c>
      <c r="CI14" s="38">
        <v>619</v>
      </c>
      <c r="CJ14" s="39">
        <v>11976</v>
      </c>
      <c r="CK14" s="40">
        <v>2841</v>
      </c>
      <c r="CL14" s="9"/>
      <c r="CM14" s="9"/>
      <c r="CN14" s="74"/>
      <c r="CO14" s="52" t="str">
        <f>HLOOKUP(Introduction!$G$4,nametranslations,115,FALSE)</f>
        <v>Nombre total d'écoles</v>
      </c>
      <c r="CP14" s="8"/>
      <c r="CQ14" s="8"/>
      <c r="CR14" s="8"/>
      <c r="CS14" s="38"/>
      <c r="CT14" s="39"/>
      <c r="CU14" s="40"/>
      <c r="CV14" s="9"/>
      <c r="CW14" s="9"/>
      <c r="CX14" s="74"/>
      <c r="CY14" s="52" t="str">
        <f>HLOOKUP(Introduction!$G$4,nametranslations,115,FALSE)</f>
        <v>Nombre total d'écoles</v>
      </c>
      <c r="CZ14" s="8"/>
      <c r="DA14" s="8"/>
      <c r="DB14" s="8"/>
      <c r="DC14" s="38"/>
      <c r="DD14" s="39"/>
      <c r="DE14" s="40"/>
      <c r="DF14" s="9"/>
      <c r="DG14" s="9"/>
      <c r="DH14" s="74"/>
      <c r="DI14" s="52" t="str">
        <f>HLOOKUP(Introduction!$G$4,nametranslations,115,FALSE)</f>
        <v>Nombre total d'écoles</v>
      </c>
      <c r="DJ14" s="8"/>
      <c r="DK14" s="8"/>
      <c r="DL14" s="8"/>
      <c r="DM14" s="38"/>
      <c r="DN14" s="39"/>
      <c r="DO14" s="40"/>
      <c r="DP14" s="9"/>
      <c r="DQ14" s="9"/>
      <c r="DR14" s="74"/>
      <c r="DS14" s="52" t="str">
        <f>HLOOKUP(Introduction!$G$4,nametranslations,115,FALSE)</f>
        <v>Nombre total d'écoles</v>
      </c>
      <c r="DT14" s="8">
        <v>16592</v>
      </c>
      <c r="DU14" s="8">
        <v>6193</v>
      </c>
      <c r="DV14" s="8">
        <v>10399</v>
      </c>
      <c r="DW14" s="38">
        <v>796</v>
      </c>
      <c r="DX14" s="39">
        <v>12600</v>
      </c>
      <c r="DY14" s="40"/>
      <c r="DZ14" s="9"/>
      <c r="EA14" s="9"/>
      <c r="EB14" s="74"/>
      <c r="EC14" s="52" t="str">
        <f>HLOOKUP(Introduction!$G$4,nametranslations,115,FALSE)</f>
        <v>Nombre total d'écoles</v>
      </c>
      <c r="ED14" s="8"/>
      <c r="EE14" s="8"/>
      <c r="EF14" s="8"/>
      <c r="EG14" s="38"/>
      <c r="EH14" s="39"/>
      <c r="EI14" s="40"/>
      <c r="EJ14" s="9"/>
      <c r="EK14" s="9"/>
    </row>
    <row r="15" spans="1:252" ht="15.75" customHeight="1" thickBot="1" x14ac:dyDescent="0.35">
      <c r="A15" s="671" t="str">
        <f ca="1">IF(ISBLANK('Data Summary'!A17),"",'Data Summary'!A17)</f>
        <v>TCD_2023_EMIS</v>
      </c>
      <c r="B15" s="75"/>
      <c r="C15" s="53" t="str">
        <f>HLOOKUP(Introduction!$G$4,nametranslations,116,FALSE)</f>
        <v>Nombre enquêté</v>
      </c>
      <c r="D15" s="42"/>
      <c r="E15" s="42"/>
      <c r="F15" s="42"/>
      <c r="G15" s="42"/>
      <c r="H15" s="42"/>
      <c r="I15" s="43"/>
      <c r="J15" s="22"/>
      <c r="K15" s="22"/>
      <c r="L15" s="75"/>
      <c r="M15" s="53" t="str">
        <f>HLOOKUP(Introduction!$G$4,nametranslations,116,FALSE)</f>
        <v>Nombre enquêté</v>
      </c>
      <c r="N15" s="42"/>
      <c r="O15" s="47"/>
      <c r="P15" s="47"/>
      <c r="Q15" s="48"/>
      <c r="R15" s="47"/>
      <c r="S15" s="49"/>
      <c r="T15" s="22"/>
      <c r="U15" s="22"/>
      <c r="V15" s="75"/>
      <c r="W15" s="53" t="str">
        <f>HLOOKUP(Introduction!$G$4,nametranslations,116,FALSE)</f>
        <v>Nombre enquêté</v>
      </c>
      <c r="X15" s="42"/>
      <c r="Y15" s="42"/>
      <c r="Z15" s="42"/>
      <c r="AA15" s="42"/>
      <c r="AB15" s="42"/>
      <c r="AC15" s="43"/>
      <c r="AD15" s="22"/>
      <c r="AE15" s="22"/>
      <c r="AF15" s="75"/>
      <c r="AG15" s="53" t="str">
        <f>HLOOKUP(Introduction!$G$4,nametranslations,116,FALSE)</f>
        <v>Nombre enquêté</v>
      </c>
      <c r="AH15" s="42"/>
      <c r="AI15" s="42"/>
      <c r="AJ15" s="42"/>
      <c r="AK15" s="42"/>
      <c r="AL15" s="42"/>
      <c r="AM15" s="43"/>
      <c r="AN15" s="22"/>
      <c r="AO15" s="22"/>
      <c r="AP15" s="75"/>
      <c r="AQ15" s="53" t="str">
        <f>HLOOKUP(Introduction!$G$4,nametranslations,116,FALSE)</f>
        <v>Nombre enquêté</v>
      </c>
      <c r="AR15" s="42"/>
      <c r="AS15" s="42"/>
      <c r="AT15" s="42"/>
      <c r="AU15" s="42"/>
      <c r="AV15" s="42"/>
      <c r="AW15" s="43"/>
      <c r="AX15" s="22"/>
      <c r="AY15" s="22"/>
      <c r="AZ15" s="75"/>
      <c r="BA15" s="53" t="str">
        <f>HLOOKUP(Introduction!$G$4,nametranslations,116,FALSE)</f>
        <v>Nombre enquêté</v>
      </c>
      <c r="BB15" s="42"/>
      <c r="BC15" s="42"/>
      <c r="BD15" s="42"/>
      <c r="BE15" s="42"/>
      <c r="BF15" s="42"/>
      <c r="BG15" s="43"/>
      <c r="BH15" s="22"/>
      <c r="BI15" s="22"/>
      <c r="BJ15" s="75"/>
      <c r="BK15" s="53" t="str">
        <f>HLOOKUP(Introduction!$G$4,nametranslations,116,FALSE)</f>
        <v>Nombre enquêté</v>
      </c>
      <c r="BL15" s="42"/>
      <c r="BM15" s="42"/>
      <c r="BN15" s="42"/>
      <c r="BO15" s="42"/>
      <c r="BP15" s="42"/>
      <c r="BQ15" s="43"/>
      <c r="BR15" s="22"/>
      <c r="BS15" s="22"/>
      <c r="BT15" s="75"/>
      <c r="BU15" s="53" t="str">
        <f>HLOOKUP(Introduction!$G$4,nametranslations,116,FALSE)</f>
        <v>Nombre enquêté</v>
      </c>
      <c r="BV15" s="42"/>
      <c r="BW15" s="42"/>
      <c r="BX15" s="42"/>
      <c r="BY15" s="42"/>
      <c r="BZ15" s="42"/>
      <c r="CA15" s="43"/>
      <c r="CB15" s="22"/>
      <c r="CC15" s="22"/>
      <c r="CD15" s="75"/>
      <c r="CE15" s="53" t="str">
        <f>HLOOKUP(Introduction!$G$4,nametranslations,116,FALSE)</f>
        <v>Nombre enquêté</v>
      </c>
      <c r="CF15" s="42">
        <v>15436</v>
      </c>
      <c r="CG15" s="42">
        <v>5448</v>
      </c>
      <c r="CH15" s="42">
        <v>9988</v>
      </c>
      <c r="CI15" s="42">
        <v>619</v>
      </c>
      <c r="CJ15" s="42">
        <v>11976</v>
      </c>
      <c r="CK15" s="43">
        <v>2841</v>
      </c>
      <c r="CL15" s="22"/>
      <c r="CM15" s="22"/>
      <c r="CN15" s="75"/>
      <c r="CO15" s="53" t="str">
        <f>HLOOKUP(Introduction!$G$4,nametranslations,116,FALSE)</f>
        <v>Nombre enquêté</v>
      </c>
      <c r="CP15" s="42"/>
      <c r="CQ15" s="42"/>
      <c r="CR15" s="42"/>
      <c r="CS15" s="42"/>
      <c r="CT15" s="42"/>
      <c r="CU15" s="43"/>
      <c r="CV15" s="22"/>
      <c r="CW15" s="22"/>
      <c r="CX15" s="75"/>
      <c r="CY15" s="53" t="str">
        <f>HLOOKUP(Introduction!$G$4,nametranslations,116,FALSE)</f>
        <v>Nombre enquêté</v>
      </c>
      <c r="CZ15" s="42"/>
      <c r="DA15" s="42"/>
      <c r="DB15" s="42"/>
      <c r="DC15" s="42"/>
      <c r="DD15" s="42"/>
      <c r="DE15" s="43"/>
      <c r="DF15" s="22"/>
      <c r="DG15" s="22"/>
      <c r="DH15" s="75"/>
      <c r="DI15" s="53" t="str">
        <f>HLOOKUP(Introduction!$G$4,nametranslations,116,FALSE)</f>
        <v>Nombre enquêté</v>
      </c>
      <c r="DJ15" s="42"/>
      <c r="DK15" s="42"/>
      <c r="DL15" s="42"/>
      <c r="DM15" s="42"/>
      <c r="DN15" s="42"/>
      <c r="DO15" s="43"/>
      <c r="DP15" s="22"/>
      <c r="DQ15" s="22"/>
      <c r="DR15" s="75"/>
      <c r="DS15" s="53" t="str">
        <f>HLOOKUP(Introduction!$G$4,nametranslations,116,FALSE)</f>
        <v>Nombre enquêté</v>
      </c>
      <c r="DT15" s="42">
        <v>13396</v>
      </c>
      <c r="DU15" s="42">
        <v>4086</v>
      </c>
      <c r="DV15" s="42">
        <v>9310</v>
      </c>
      <c r="DW15" s="42">
        <v>796</v>
      </c>
      <c r="DX15" s="42">
        <v>12600</v>
      </c>
      <c r="DY15" s="43"/>
      <c r="DZ15" s="22"/>
      <c r="EA15" s="22"/>
      <c r="EB15" s="75"/>
      <c r="EC15" s="53" t="str">
        <f>HLOOKUP(Introduction!$G$4,nametranslations,116,FALSE)</f>
        <v>Nombre enquêté</v>
      </c>
      <c r="ED15" s="42"/>
      <c r="EE15" s="42"/>
      <c r="EF15" s="42"/>
      <c r="EG15" s="42"/>
      <c r="EH15" s="42"/>
      <c r="EI15" s="43"/>
      <c r="EJ15" s="22"/>
      <c r="EK15" s="22"/>
    </row>
    <row r="16" spans="1:252" x14ac:dyDescent="0.3">
      <c r="A16" s="671" t="str">
        <f ca="1">IF(ISBLANK('Data Summary'!A18),"",'Data Summary'!A18)</f>
        <v>TCD_2024_EMIS</v>
      </c>
    </row>
    <row r="17" spans="1:1" x14ac:dyDescent="0.3">
      <c r="A17" s="671" t="str">
        <f ca="1">IF(ISBLANK('Data Summary'!A19),"",'Data Summary'!A19)</f>
        <v>TCD_2024_UIS</v>
      </c>
    </row>
    <row r="18" spans="1:1" x14ac:dyDescent="0.3">
      <c r="A18" s="635" t="str">
        <f ca="1">IF(ISBLANK('Data Summary'!A20),"",'Data Summary'!A20)</f>
        <v/>
      </c>
    </row>
    <row r="19" spans="1:1" x14ac:dyDescent="0.3">
      <c r="A19" s="635" t="str">
        <f ca="1">IF(ISBLANK('Data Summary'!A21),"",'Data Summary'!A21)</f>
        <v/>
      </c>
    </row>
    <row r="20" spans="1:1" x14ac:dyDescent="0.3">
      <c r="A20" s="635" t="str">
        <f ca="1">IF(ISBLANK('Data Summary'!A22),"",'Data Summary'!A22)</f>
        <v/>
      </c>
    </row>
    <row r="21" spans="1:1" x14ac:dyDescent="0.3">
      <c r="A21" s="635" t="str">
        <f ca="1">IF(ISBLANK('Data Summary'!A23),"",'Data Summary'!A23)</f>
        <v/>
      </c>
    </row>
    <row r="22" spans="1:1" x14ac:dyDescent="0.3">
      <c r="A22" s="635" t="str">
        <f ca="1">IF(ISBLANK('Data Summary'!A24),"",'Data Summary'!A24)</f>
        <v/>
      </c>
    </row>
    <row r="23" spans="1:1" x14ac:dyDescent="0.3">
      <c r="A23" s="635" t="str">
        <f ca="1">IF(ISBLANK('Data Summary'!A25),"",'Data Summary'!A25)</f>
        <v/>
      </c>
    </row>
    <row r="24" spans="1:1" x14ac:dyDescent="0.3">
      <c r="A24" s="635" t="str">
        <f ca="1">IF(ISBLANK('Data Summary'!A26),"",'Data Summary'!A26)</f>
        <v/>
      </c>
    </row>
    <row r="25" spans="1:1" x14ac:dyDescent="0.3">
      <c r="A25" s="635" t="str">
        <f ca="1">IF(ISBLANK('Data Summary'!A27),"",'Data Summary'!A27)</f>
        <v/>
      </c>
    </row>
    <row r="26" spans="1:1" x14ac:dyDescent="0.3">
      <c r="A26" s="635" t="str">
        <f ca="1">IF(ISBLANK('Data Summary'!A28),"",'Data Summary'!A28)</f>
        <v/>
      </c>
    </row>
    <row r="27" spans="1:1" x14ac:dyDescent="0.3">
      <c r="A27" s="205" t="str">
        <f ca="1">IF(ISBLANK('Data Summary'!A29),"",'Data Summary'!A29)</f>
        <v/>
      </c>
    </row>
    <row r="28" spans="1:1" x14ac:dyDescent="0.3">
      <c r="A28" s="205" t="str">
        <f ca="1">IF(ISBLANK('Data Summary'!A30),"",'Data Summary'!A30)</f>
        <v/>
      </c>
    </row>
    <row r="29" spans="1:1" x14ac:dyDescent="0.3">
      <c r="A29" s="205" t="str">
        <f ca="1">IF(ISBLANK('Data Summary'!A31),"",'Data Summary'!A31)</f>
        <v/>
      </c>
    </row>
    <row r="30" spans="1:1" x14ac:dyDescent="0.3">
      <c r="A30" s="205" t="str">
        <f ca="1">IF(ISBLANK('Data Summary'!A32),"",'Data Summary'!A32)</f>
        <v/>
      </c>
    </row>
    <row r="31" spans="1:1" x14ac:dyDescent="0.3">
      <c r="A31" s="205" t="str">
        <f ca="1">IF(ISBLANK('Data Summary'!A33),"",'Data Summary'!A33)</f>
        <v/>
      </c>
    </row>
    <row r="32" spans="1:1" x14ac:dyDescent="0.3">
      <c r="A32" s="205" t="str">
        <f ca="1">IF(ISBLANK('Data Summary'!A34),"",'Data Summary'!A34)</f>
        <v/>
      </c>
    </row>
    <row r="33" spans="1:1" x14ac:dyDescent="0.3">
      <c r="A33" s="205" t="str">
        <f ca="1">IF(ISBLANK('Data Summary'!A35),"",'Data Summary'!A35)</f>
        <v/>
      </c>
    </row>
    <row r="34" spans="1:1" x14ac:dyDescent="0.3">
      <c r="A34" s="205" t="str">
        <f ca="1">IF(ISBLANK('Data Summary'!A36),"",'Data Summary'!A36)</f>
        <v/>
      </c>
    </row>
    <row r="35" spans="1:1" x14ac:dyDescent="0.3">
      <c r="A35" s="205" t="str">
        <f ca="1">IF(ISBLANK('Data Summary'!A37),"",'Data Summary'!A37)</f>
        <v/>
      </c>
    </row>
    <row r="36" spans="1:1" x14ac:dyDescent="0.3">
      <c r="A36" s="205" t="str">
        <f ca="1">IF(ISBLANK('Data Summary'!A38),"",'Data Summary'!A38)</f>
        <v/>
      </c>
    </row>
    <row r="37" spans="1:1" x14ac:dyDescent="0.3">
      <c r="A37" s="205" t="str">
        <f ca="1">IF(ISBLANK('Data Summary'!A39),"",'Data Summary'!A39)</f>
        <v/>
      </c>
    </row>
    <row r="38" spans="1:1" x14ac:dyDescent="0.3">
      <c r="A38" s="205" t="str">
        <f ca="1">IF(ISBLANK('Data Summary'!A40),"",'Data Summary'!A40)</f>
        <v/>
      </c>
    </row>
    <row r="39" spans="1:1" x14ac:dyDescent="0.3">
      <c r="A39" s="205" t="str">
        <f ca="1">IF(ISBLANK('Data Summary'!A41),"",'Data Summary'!A41)</f>
        <v/>
      </c>
    </row>
    <row r="40" spans="1:1" x14ac:dyDescent="0.3">
      <c r="A40" s="205" t="str">
        <f ca="1">IF(ISBLANK('Data Summary'!A42),"",'Data Summary'!A42)</f>
        <v/>
      </c>
    </row>
    <row r="41" spans="1:1" x14ac:dyDescent="0.3">
      <c r="A41" s="205" t="str">
        <f ca="1">IF(ISBLANK('Data Summary'!A43),"",'Data Summary'!A43)</f>
        <v/>
      </c>
    </row>
    <row r="42" spans="1:1" x14ac:dyDescent="0.3">
      <c r="A42" s="205" t="str">
        <f ca="1">IF(ISBLANK('Data Summary'!A44),"",'Data Summary'!A44)</f>
        <v/>
      </c>
    </row>
    <row r="43" spans="1:1" x14ac:dyDescent="0.3">
      <c r="A43" s="205" t="str">
        <f ca="1">IF(ISBLANK('Data Summary'!A45),"",'Data Summary'!A45)</f>
        <v/>
      </c>
    </row>
    <row r="44" spans="1:1" x14ac:dyDescent="0.3">
      <c r="A44" s="205" t="str">
        <f ca="1">IF(ISBLANK('Data Summary'!A46),"",'Data Summary'!A46)</f>
        <v/>
      </c>
    </row>
    <row r="45" spans="1:1" x14ac:dyDescent="0.3">
      <c r="A45" s="205" t="str">
        <f ca="1">IF(ISBLANK('Data Summary'!A47),"",'Data Summary'!A47)</f>
        <v/>
      </c>
    </row>
    <row r="46" spans="1:1" x14ac:dyDescent="0.3">
      <c r="A46" s="205" t="str">
        <f ca="1">IF(ISBLANK('Data Summary'!A48),"",'Data Summary'!A48)</f>
        <v/>
      </c>
    </row>
    <row r="47" spans="1:1" x14ac:dyDescent="0.3">
      <c r="A47" s="205" t="str">
        <f ca="1">IF(ISBLANK('Data Summary'!A49),"",'Data Summary'!A49)</f>
        <v/>
      </c>
    </row>
    <row r="48" spans="1:1" x14ac:dyDescent="0.3">
      <c r="A48" s="205" t="str">
        <f ca="1">IF(ISBLANK('Data Summary'!A50),"",'Data Summary'!A50)</f>
        <v/>
      </c>
    </row>
    <row r="49" spans="1:1" x14ac:dyDescent="0.3">
      <c r="A49" s="205" t="str">
        <f ca="1">IF(ISBLANK('Data Summary'!A51),"",'Data Summary'!A51)</f>
        <v/>
      </c>
    </row>
    <row r="50" spans="1:1" x14ac:dyDescent="0.3">
      <c r="A50" s="205" t="str">
        <f ca="1">IF(ISBLANK('Data Summary'!A52),"",'Data Summary'!A52)</f>
        <v/>
      </c>
    </row>
    <row r="51" spans="1:1" x14ac:dyDescent="0.3">
      <c r="A51" s="205" t="str">
        <f ca="1">IF(ISBLANK('Data Summary'!A53),"",'Data Summary'!A53)</f>
        <v/>
      </c>
    </row>
    <row r="52" spans="1:1" x14ac:dyDescent="0.3">
      <c r="A52" s="205" t="str">
        <f ca="1">IF(ISBLANK('Data Summary'!A54),"",'Data Summary'!A54)</f>
        <v/>
      </c>
    </row>
    <row r="53" spans="1:1" x14ac:dyDescent="0.3">
      <c r="A53" s="205" t="str">
        <f ca="1">IF(ISBLANK('Data Summary'!A55),"",'Data Summary'!A55)</f>
        <v/>
      </c>
    </row>
    <row r="54" spans="1:1" x14ac:dyDescent="0.3">
      <c r="A54" s="205" t="str">
        <f ca="1">IF(ISBLANK('Data Summary'!A56),"",'Data Summary'!A56)</f>
        <v/>
      </c>
    </row>
    <row r="55" spans="1:1" x14ac:dyDescent="0.3">
      <c r="A55" s="205" t="str">
        <f ca="1">IF(ISBLANK('Data Summary'!A57),"",'Data Summary'!A57)</f>
        <v/>
      </c>
    </row>
    <row r="56" spans="1:1" x14ac:dyDescent="0.3">
      <c r="A56" s="205" t="str">
        <f ca="1">IF(ISBLANK('Data Summary'!A58),"",'Data Summary'!A58)</f>
        <v/>
      </c>
    </row>
    <row r="57" spans="1:1" x14ac:dyDescent="0.3">
      <c r="A57" s="205" t="str">
        <f ca="1">IF(ISBLANK('Data Summary'!A59),"",'Data Summary'!A59)</f>
        <v/>
      </c>
    </row>
    <row r="58" spans="1:1" x14ac:dyDescent="0.3">
      <c r="A58" s="205" t="str">
        <f ca="1">IF(ISBLANK('Data Summary'!A60),"",'Data Summary'!A60)</f>
        <v/>
      </c>
    </row>
    <row r="59" spans="1:1" x14ac:dyDescent="0.3">
      <c r="A59" s="205" t="str">
        <f ca="1">IF(ISBLANK('Data Summary'!A61),"",'Data Summary'!A61)</f>
        <v/>
      </c>
    </row>
    <row r="60" spans="1:1" x14ac:dyDescent="0.3">
      <c r="A60" s="205" t="str">
        <f ca="1">IF(ISBLANK('Data Summary'!A62),"",'Data Summary'!A62)</f>
        <v/>
      </c>
    </row>
    <row r="61" spans="1:1" x14ac:dyDescent="0.3">
      <c r="A61" s="205" t="str">
        <f ca="1">IF(ISBLANK('Data Summary'!A63),"",'Data Summary'!A63)</f>
        <v/>
      </c>
    </row>
    <row r="62" spans="1:1" x14ac:dyDescent="0.3">
      <c r="A62" s="205" t="str">
        <f ca="1">IF(ISBLANK('Data Summary'!A64),"",'Data Summary'!A64)</f>
        <v/>
      </c>
    </row>
    <row r="63" spans="1:1" x14ac:dyDescent="0.3">
      <c r="A63" s="205" t="str">
        <f ca="1">IF(ISBLANK('Data Summary'!A65),"",'Data Summary'!A65)</f>
        <v/>
      </c>
    </row>
    <row r="64" spans="1:1" x14ac:dyDescent="0.3">
      <c r="A64" s="205" t="str">
        <f ca="1">IF(ISBLANK('Data Summary'!A66),"",'Data Summary'!A66)</f>
        <v/>
      </c>
    </row>
    <row r="65" spans="1:1" x14ac:dyDescent="0.3">
      <c r="A65" s="205" t="str">
        <f ca="1">IF(ISBLANK('Data Summary'!A67),"",'Data Summary'!A67)</f>
        <v/>
      </c>
    </row>
    <row r="66" spans="1:1" x14ac:dyDescent="0.3">
      <c r="A66" s="205" t="str">
        <f ca="1">IF(ISBLANK('Data Summary'!A68),"",'Data Summary'!A68)</f>
        <v/>
      </c>
    </row>
    <row r="67" spans="1:1" x14ac:dyDescent="0.3">
      <c r="A67" s="205" t="str">
        <f ca="1">IF(ISBLANK('Data Summary'!A69),"",'Data Summary'!A69)</f>
        <v/>
      </c>
    </row>
    <row r="68" spans="1:1" x14ac:dyDescent="0.3">
      <c r="A68" s="205" t="str">
        <f ca="1">IF(ISBLANK('Data Summary'!A70),"",'Data Summary'!A70)</f>
        <v/>
      </c>
    </row>
    <row r="69" spans="1:1" x14ac:dyDescent="0.3">
      <c r="A69" s="205" t="str">
        <f ca="1">IF(ISBLANK('Data Summary'!A71),"",'Data Summary'!A71)</f>
        <v/>
      </c>
    </row>
    <row r="70" spans="1:1" x14ac:dyDescent="0.3">
      <c r="A70" s="205" t="str">
        <f ca="1">IF(ISBLANK('Data Summary'!A72),"",'Data Summary'!A72)</f>
        <v/>
      </c>
    </row>
    <row r="71" spans="1:1" x14ac:dyDescent="0.3">
      <c r="A71" s="205" t="str">
        <f ca="1">IF(ISBLANK('Data Summary'!A73),"",'Data Summary'!A73)</f>
        <v/>
      </c>
    </row>
    <row r="72" spans="1:1" x14ac:dyDescent="0.3">
      <c r="A72" s="205" t="str">
        <f ca="1">IF(ISBLANK('Data Summary'!A74),"",'Data Summary'!A74)</f>
        <v/>
      </c>
    </row>
    <row r="73" spans="1:1" x14ac:dyDescent="0.3">
      <c r="A73" s="205" t="str">
        <f ca="1">IF(ISBLANK('Data Summary'!A75),"",'Data Summary'!A75)</f>
        <v/>
      </c>
    </row>
    <row r="74" spans="1:1" x14ac:dyDescent="0.3">
      <c r="A74" s="205" t="str">
        <f ca="1">IF(ISBLANK('Data Summary'!A76),"",'Data Summary'!A76)</f>
        <v/>
      </c>
    </row>
    <row r="75" spans="1:1" x14ac:dyDescent="0.3">
      <c r="A75" s="205" t="str">
        <f ca="1">IF(ISBLANK('Data Summary'!A77),"",'Data Summary'!A77)</f>
        <v/>
      </c>
    </row>
    <row r="76" spans="1:1" x14ac:dyDescent="0.3">
      <c r="A76" s="205" t="str">
        <f ca="1">IF(ISBLANK('Data Summary'!A78),"",'Data Summary'!A78)</f>
        <v/>
      </c>
    </row>
    <row r="77" spans="1:1" x14ac:dyDescent="0.3">
      <c r="A77" s="205" t="str">
        <f ca="1">IF(ISBLANK('Data Summary'!A79),"",'Data Summary'!A79)</f>
        <v/>
      </c>
    </row>
    <row r="78" spans="1:1" x14ac:dyDescent="0.3">
      <c r="A78" s="205" t="str">
        <f ca="1">IF(ISBLANK('Data Summary'!A80),"",'Data Summary'!A80)</f>
        <v/>
      </c>
    </row>
    <row r="79" spans="1:1" x14ac:dyDescent="0.3">
      <c r="A79" s="205" t="str">
        <f ca="1">IF(ISBLANK('Data Summary'!A81),"",'Data Summary'!A81)</f>
        <v/>
      </c>
    </row>
    <row r="80" spans="1:1" x14ac:dyDescent="0.3">
      <c r="A80" s="205" t="str">
        <f ca="1">IF(ISBLANK('Data Summary'!A82),"",'Data Summary'!A82)</f>
        <v/>
      </c>
    </row>
    <row r="81" spans="1:1" x14ac:dyDescent="0.3">
      <c r="A81" s="205" t="str">
        <f ca="1">IF(ISBLANK('Data Summary'!A83),"",'Data Summary'!A83)</f>
        <v/>
      </c>
    </row>
    <row r="82" spans="1:1" x14ac:dyDescent="0.3">
      <c r="A82" s="205" t="str">
        <f ca="1">IF(ISBLANK('Data Summary'!A84),"",'Data Summary'!A84)</f>
        <v/>
      </c>
    </row>
    <row r="83" spans="1:1" x14ac:dyDescent="0.3">
      <c r="A83" s="205" t="str">
        <f ca="1">IF(ISBLANK('Data Summary'!A85),"",'Data Summary'!A85)</f>
        <v/>
      </c>
    </row>
    <row r="84" spans="1:1" x14ac:dyDescent="0.3">
      <c r="A84" s="205" t="str">
        <f ca="1">IF(ISBLANK('Data Summary'!A86),"",'Data Summary'!A86)</f>
        <v/>
      </c>
    </row>
    <row r="85" spans="1:1" x14ac:dyDescent="0.3">
      <c r="A85" s="205" t="str">
        <f ca="1">IF(ISBLANK('Data Summary'!A87),"",'Data Summary'!A87)</f>
        <v/>
      </c>
    </row>
    <row r="86" spans="1:1" x14ac:dyDescent="0.3">
      <c r="A86" s="205" t="str">
        <f ca="1">IF(ISBLANK('Data Summary'!A88),"",'Data Summary'!A88)</f>
        <v/>
      </c>
    </row>
    <row r="87" spans="1:1" x14ac:dyDescent="0.3">
      <c r="A87" s="205" t="str">
        <f ca="1">IF(ISBLANK('Data Summary'!A89),"",'Data Summary'!A89)</f>
        <v/>
      </c>
    </row>
    <row r="88" spans="1:1" x14ac:dyDescent="0.3">
      <c r="A88" s="205" t="str">
        <f ca="1">IF(ISBLANK('Data Summary'!A90),"",'Data Summary'!A90)</f>
        <v/>
      </c>
    </row>
    <row r="89" spans="1:1" x14ac:dyDescent="0.3">
      <c r="A89" s="205" t="str">
        <f ca="1">IF(ISBLANK('Data Summary'!A91),"",'Data Summary'!A91)</f>
        <v/>
      </c>
    </row>
    <row r="90" spans="1:1" x14ac:dyDescent="0.3">
      <c r="A90" s="205" t="str">
        <f ca="1">IF(ISBLANK('Data Summary'!A92),"",'Data Summary'!A92)</f>
        <v/>
      </c>
    </row>
    <row r="91" spans="1:1" x14ac:dyDescent="0.3">
      <c r="A91" s="205" t="str">
        <f ca="1">IF(ISBLANK('Data Summary'!A93),"",'Data Summary'!A93)</f>
        <v/>
      </c>
    </row>
    <row r="92" spans="1:1" x14ac:dyDescent="0.3">
      <c r="A92" s="205" t="str">
        <f ca="1">IF(ISBLANK('Data Summary'!A94),"",'Data Summary'!A94)</f>
        <v/>
      </c>
    </row>
    <row r="93" spans="1:1" x14ac:dyDescent="0.3">
      <c r="A93" s="205" t="str">
        <f ca="1">IF(ISBLANK('Data Summary'!A95),"",'Data Summary'!A95)</f>
        <v/>
      </c>
    </row>
    <row r="94" spans="1:1" x14ac:dyDescent="0.3">
      <c r="A94" s="205" t="str">
        <f ca="1">IF(ISBLANK('Data Summary'!A96),"",'Data Summary'!A96)</f>
        <v/>
      </c>
    </row>
    <row r="95" spans="1:1" x14ac:dyDescent="0.3">
      <c r="A95" s="205" t="str">
        <f ca="1">IF(ISBLANK('Data Summary'!A97),"",'Data Summary'!A97)</f>
        <v/>
      </c>
    </row>
    <row r="96" spans="1:1" x14ac:dyDescent="0.3">
      <c r="A96" s="205" t="str">
        <f ca="1">IF(ISBLANK('Data Summary'!A98),"",'Data Summary'!A98)</f>
        <v/>
      </c>
    </row>
    <row r="97" spans="1:1" x14ac:dyDescent="0.3">
      <c r="A97" s="205" t="str">
        <f ca="1">IF(ISBLANK('Data Summary'!A99),"",'Data Summary'!A99)</f>
        <v/>
      </c>
    </row>
    <row r="98" spans="1:1" x14ac:dyDescent="0.3">
      <c r="A98" s="205" t="str">
        <f ca="1">IF(ISBLANK('Data Summary'!A100),"",'Data Summary'!A100)</f>
        <v/>
      </c>
    </row>
    <row r="99" spans="1:1" x14ac:dyDescent="0.3">
      <c r="A99" s="205" t="str">
        <f ca="1">IF(ISBLANK('Data Summary'!A101),"",'Data Summary'!A101)</f>
        <v/>
      </c>
    </row>
    <row r="100" spans="1:1" x14ac:dyDescent="0.3">
      <c r="A100" s="205" t="str">
        <f ca="1">IF(ISBLANK('Data Summary'!A102),"",'Data Summary'!A102)</f>
        <v/>
      </c>
    </row>
    <row r="101" spans="1:1" x14ac:dyDescent="0.3">
      <c r="A101" s="205" t="str">
        <f ca="1">IF(ISBLANK('Data Summary'!A103),"",'Data Summary'!A103)</f>
        <v/>
      </c>
    </row>
    <row r="102" spans="1:1" x14ac:dyDescent="0.3">
      <c r="A102" s="205" t="str">
        <f ca="1">IF(ISBLANK('Data Summary'!A104),"",'Data Summary'!A104)</f>
        <v/>
      </c>
    </row>
    <row r="103" spans="1:1" x14ac:dyDescent="0.3">
      <c r="A103" s="205" t="str">
        <f ca="1">IF(ISBLANK('Data Summary'!A105),"",'Data Summary'!A105)</f>
        <v/>
      </c>
    </row>
    <row r="104" spans="1:1" x14ac:dyDescent="0.3">
      <c r="A104" s="205" t="str">
        <f ca="1">IF(ISBLANK('Data Summary'!A106),"",'Data Summary'!A106)</f>
        <v/>
      </c>
    </row>
    <row r="105" spans="1:1" x14ac:dyDescent="0.3">
      <c r="A105" s="205" t="str">
        <f ca="1">IF(ISBLANK('Data Summary'!A107),"",'Data Summary'!A107)</f>
        <v/>
      </c>
    </row>
    <row r="106" spans="1:1" x14ac:dyDescent="0.3">
      <c r="A106" s="205" t="str">
        <f ca="1">IF(ISBLANK('Data Summary'!A108),"",'Data Summary'!A108)</f>
        <v/>
      </c>
    </row>
    <row r="107" spans="1:1" x14ac:dyDescent="0.3">
      <c r="A107" s="205" t="str">
        <f ca="1">IF(ISBLANK('Data Summary'!A109),"",'Data Summary'!A109)</f>
        <v/>
      </c>
    </row>
    <row r="108" spans="1:1" x14ac:dyDescent="0.3">
      <c r="A108" s="205" t="str">
        <f ca="1">IF(ISBLANK('Data Summary'!A110),"",'Data Summary'!A110)</f>
        <v/>
      </c>
    </row>
    <row r="109" spans="1:1" x14ac:dyDescent="0.3">
      <c r="A109" s="205" t="str">
        <f ca="1">IF(ISBLANK('Data Summary'!A111),"",'Data Summary'!A111)</f>
        <v/>
      </c>
    </row>
    <row r="110" spans="1:1" x14ac:dyDescent="0.3">
      <c r="A110" s="205" t="str">
        <f ca="1">IF(ISBLANK('Data Summary'!A112),"",'Data Summary'!A112)</f>
        <v/>
      </c>
    </row>
    <row r="111" spans="1:1" x14ac:dyDescent="0.3">
      <c r="A111" s="205" t="str">
        <f ca="1">IF(ISBLANK('Data Summary'!A113),"",'Data Summary'!A113)</f>
        <v/>
      </c>
    </row>
    <row r="112" spans="1:1" x14ac:dyDescent="0.3">
      <c r="A112" s="205" t="str">
        <f ca="1">IF(ISBLANK('Data Summary'!A114),"",'Data Summary'!A114)</f>
        <v/>
      </c>
    </row>
    <row r="113" spans="1:1" x14ac:dyDescent="0.3">
      <c r="A113" s="205" t="str">
        <f ca="1">IF(ISBLANK('Data Summary'!A115),"",'Data Summary'!A115)</f>
        <v/>
      </c>
    </row>
    <row r="114" spans="1:1" x14ac:dyDescent="0.3">
      <c r="A114" s="205" t="str">
        <f ca="1">IF(ISBLANK('Data Summary'!A116),"",'Data Summary'!A116)</f>
        <v/>
      </c>
    </row>
    <row r="115" spans="1:1" x14ac:dyDescent="0.3">
      <c r="A115" s="205" t="str">
        <f ca="1">IF(ISBLANK('Data Summary'!A117),"",'Data Summary'!A117)</f>
        <v/>
      </c>
    </row>
    <row r="116" spans="1:1" x14ac:dyDescent="0.3">
      <c r="A116" s="205" t="str">
        <f ca="1">IF(ISBLANK('Data Summary'!A118),"",'Data Summary'!A118)</f>
        <v/>
      </c>
    </row>
    <row r="117" spans="1:1" x14ac:dyDescent="0.3">
      <c r="A117" s="205" t="str">
        <f ca="1">IF(ISBLANK('Data Summary'!A119),"",'Data Summary'!A119)</f>
        <v/>
      </c>
    </row>
    <row r="118" spans="1:1" x14ac:dyDescent="0.3">
      <c r="A118" s="205" t="str">
        <f ca="1">IF(ISBLANK('Data Summary'!A120),"",'Data Summary'!A120)</f>
        <v/>
      </c>
    </row>
    <row r="119" spans="1:1" x14ac:dyDescent="0.3">
      <c r="A119" s="205" t="str">
        <f ca="1">IF(ISBLANK('Data Summary'!A121),"",'Data Summary'!A121)</f>
        <v/>
      </c>
    </row>
    <row r="120" spans="1:1" x14ac:dyDescent="0.3">
      <c r="A120" s="205" t="str">
        <f ca="1">IF(ISBLANK('Data Summary'!A122),"",'Data Summary'!A122)</f>
        <v/>
      </c>
    </row>
    <row r="121" spans="1:1" x14ac:dyDescent="0.3">
      <c r="A121" s="205" t="str">
        <f ca="1">IF(ISBLANK('Data Summary'!A123),"",'Data Summary'!A123)</f>
        <v/>
      </c>
    </row>
    <row r="122" spans="1:1" x14ac:dyDescent="0.3">
      <c r="A122" s="205" t="str">
        <f ca="1">IF(ISBLANK('Data Summary'!A124),"",'Data Summary'!A124)</f>
        <v/>
      </c>
    </row>
    <row r="123" spans="1:1" x14ac:dyDescent="0.3">
      <c r="A123" s="205" t="str">
        <f ca="1">IF(ISBLANK('Data Summary'!A125),"",'Data Summary'!A125)</f>
        <v/>
      </c>
    </row>
    <row r="124" spans="1:1" x14ac:dyDescent="0.3">
      <c r="A124" s="205" t="str">
        <f ca="1">IF(ISBLANK('Data Summary'!A126),"",'Data Summary'!A126)</f>
        <v/>
      </c>
    </row>
    <row r="125" spans="1:1" x14ac:dyDescent="0.3">
      <c r="A125" s="205" t="str">
        <f ca="1">IF(ISBLANK('Data Summary'!A127),"",'Data Summary'!A127)</f>
        <v/>
      </c>
    </row>
    <row r="126" spans="1:1" x14ac:dyDescent="0.3">
      <c r="A126" s="205" t="str">
        <f ca="1">IF(ISBLANK('Data Summary'!A128),"",'Data Summary'!A128)</f>
        <v/>
      </c>
    </row>
    <row r="127" spans="1:1" x14ac:dyDescent="0.3">
      <c r="A127" s="205" t="str">
        <f ca="1">IF(ISBLANK('Data Summary'!A129),"",'Data Summary'!A129)</f>
        <v/>
      </c>
    </row>
    <row r="128" spans="1:1" x14ac:dyDescent="0.3">
      <c r="A128" s="205" t="str">
        <f ca="1">IF(ISBLANK('Data Summary'!A130),"",'Data Summary'!A130)</f>
        <v/>
      </c>
    </row>
    <row r="129" spans="1:1" x14ac:dyDescent="0.3">
      <c r="A129" s="205" t="str">
        <f ca="1">IF(ISBLANK('Data Summary'!A131),"",'Data Summary'!A131)</f>
        <v/>
      </c>
    </row>
    <row r="130" spans="1:1" x14ac:dyDescent="0.3">
      <c r="A130" s="205" t="str">
        <f ca="1">IF(ISBLANK('Data Summary'!A132),"",'Data Summary'!A132)</f>
        <v/>
      </c>
    </row>
    <row r="131" spans="1:1" x14ac:dyDescent="0.3">
      <c r="A131" s="205" t="str">
        <f ca="1">IF(ISBLANK('Data Summary'!A133),"",'Data Summary'!A133)</f>
        <v/>
      </c>
    </row>
    <row r="132" spans="1:1" x14ac:dyDescent="0.3">
      <c r="A132" s="205" t="str">
        <f ca="1">IF(ISBLANK('Data Summary'!A134),"",'Data Summary'!A134)</f>
        <v/>
      </c>
    </row>
    <row r="133" spans="1:1" x14ac:dyDescent="0.3">
      <c r="A133" s="205" t="str">
        <f ca="1">IF(ISBLANK('Data Summary'!A135),"",'Data Summary'!A135)</f>
        <v/>
      </c>
    </row>
    <row r="134" spans="1:1" x14ac:dyDescent="0.3">
      <c r="A134" s="205" t="str">
        <f ca="1">IF(ISBLANK('Data Summary'!A136),"",'Data Summary'!A136)</f>
        <v/>
      </c>
    </row>
    <row r="135" spans="1:1" x14ac:dyDescent="0.3">
      <c r="A135" s="205" t="str">
        <f ca="1">IF(ISBLANK('Data Summary'!A137),"",'Data Summary'!A137)</f>
        <v/>
      </c>
    </row>
    <row r="136" spans="1:1" x14ac:dyDescent="0.3">
      <c r="A136" s="205" t="str">
        <f ca="1">IF(ISBLANK('Data Summary'!A138),"",'Data Summary'!A138)</f>
        <v/>
      </c>
    </row>
    <row r="137" spans="1:1" x14ac:dyDescent="0.3">
      <c r="A137" s="205" t="str">
        <f ca="1">IF(ISBLANK('Data Summary'!A139),"",'Data Summary'!A139)</f>
        <v/>
      </c>
    </row>
    <row r="138" spans="1:1" x14ac:dyDescent="0.3">
      <c r="A138" s="205" t="str">
        <f ca="1">IF(ISBLANK('Data Summary'!A140),"",'Data Summary'!A140)</f>
        <v/>
      </c>
    </row>
    <row r="139" spans="1:1" x14ac:dyDescent="0.3">
      <c r="A139" s="205" t="str">
        <f ca="1">IF(ISBLANK('Data Summary'!A141),"",'Data Summary'!A141)</f>
        <v/>
      </c>
    </row>
    <row r="140" spans="1:1" x14ac:dyDescent="0.3">
      <c r="A140" s="205" t="str">
        <f ca="1">IF(ISBLANK('Data Summary'!A142),"",'Data Summary'!A142)</f>
        <v/>
      </c>
    </row>
    <row r="141" spans="1:1" x14ac:dyDescent="0.3">
      <c r="A141" s="205" t="str">
        <f ca="1">IF(ISBLANK('Data Summary'!A143),"",'Data Summary'!A143)</f>
        <v/>
      </c>
    </row>
    <row r="142" spans="1:1" x14ac:dyDescent="0.3">
      <c r="A142" s="205" t="str">
        <f ca="1">IF(ISBLANK('Data Summary'!A144),"",'Data Summary'!A144)</f>
        <v/>
      </c>
    </row>
    <row r="143" spans="1:1" x14ac:dyDescent="0.3">
      <c r="A143" s="205" t="str">
        <f ca="1">IF(ISBLANK('Data Summary'!A145),"",'Data Summary'!A145)</f>
        <v/>
      </c>
    </row>
    <row r="144" spans="1:1" x14ac:dyDescent="0.3">
      <c r="A144" s="205" t="str">
        <f ca="1">IF(ISBLANK('Data Summary'!A146),"",'Data Summary'!A146)</f>
        <v/>
      </c>
    </row>
    <row r="145" spans="1:1" x14ac:dyDescent="0.3">
      <c r="A145" s="205" t="str">
        <f ca="1">IF(ISBLANK('Data Summary'!A147),"",'Data Summary'!A147)</f>
        <v/>
      </c>
    </row>
    <row r="146" spans="1:1" x14ac:dyDescent="0.3">
      <c r="A146" s="205" t="str">
        <f ca="1">IF(ISBLANK('Data Summary'!A148),"",'Data Summary'!A148)</f>
        <v/>
      </c>
    </row>
    <row r="147" spans="1:1" x14ac:dyDescent="0.3">
      <c r="A147" s="205" t="str">
        <f ca="1">IF(ISBLANK('Data Summary'!A149),"",'Data Summary'!A149)</f>
        <v/>
      </c>
    </row>
    <row r="148" spans="1:1" x14ac:dyDescent="0.3">
      <c r="A148" s="205" t="e">
        <f>IF(ISBLANK(#REF!),"",#REF!)</f>
        <v>#REF!</v>
      </c>
    </row>
    <row r="149" spans="1:1" x14ac:dyDescent="0.3">
      <c r="A149" s="205" t="e">
        <f>IF(ISBLANK(#REF!),"",#REF!)</f>
        <v>#REF!</v>
      </c>
    </row>
    <row r="150" spans="1:1" x14ac:dyDescent="0.3">
      <c r="A150" s="205" t="e">
        <f>IF(ISBLANK(#REF!),"",#REF!)</f>
        <v>#REF!</v>
      </c>
    </row>
    <row r="151" spans="1:1" x14ac:dyDescent="0.3">
      <c r="A151" s="205" t="e">
        <f>IF(ISBLANK(#REF!),"",#REF!)</f>
        <v>#REF!</v>
      </c>
    </row>
    <row r="152" spans="1:1" x14ac:dyDescent="0.3">
      <c r="A152" s="202"/>
    </row>
    <row r="153" spans="1:1" x14ac:dyDescent="0.3">
      <c r="A153" s="202"/>
    </row>
    <row r="154" spans="1:1" x14ac:dyDescent="0.3">
      <c r="A154" s="202"/>
    </row>
    <row r="155" spans="1:1" x14ac:dyDescent="0.3">
      <c r="A155" s="202"/>
    </row>
    <row r="156" spans="1:1" x14ac:dyDescent="0.3">
      <c r="A156" s="202"/>
    </row>
    <row r="157" spans="1:1" x14ac:dyDescent="0.3">
      <c r="A157" s="202"/>
    </row>
    <row r="158" spans="1:1" x14ac:dyDescent="0.3">
      <c r="A158" s="202"/>
    </row>
    <row r="159" spans="1:1" x14ac:dyDescent="0.3">
      <c r="A159" s="202"/>
    </row>
    <row r="160" spans="1:1" x14ac:dyDescent="0.3">
      <c r="A160" s="202"/>
    </row>
    <row r="161" spans="1:1" x14ac:dyDescent="0.3">
      <c r="A161" s="202"/>
    </row>
    <row r="162" spans="1:1" x14ac:dyDescent="0.3">
      <c r="A162" s="202"/>
    </row>
    <row r="163" spans="1:1" x14ac:dyDescent="0.3">
      <c r="A163" s="202"/>
    </row>
    <row r="164" spans="1:1" x14ac:dyDescent="0.3">
      <c r="A164" s="202"/>
    </row>
    <row r="165" spans="1:1" x14ac:dyDescent="0.3">
      <c r="A165" s="202"/>
    </row>
    <row r="166" spans="1:1" x14ac:dyDescent="0.3">
      <c r="A166" s="202"/>
    </row>
    <row r="167" spans="1:1" x14ac:dyDescent="0.3">
      <c r="A167" s="202"/>
    </row>
    <row r="168" spans="1:1" x14ac:dyDescent="0.3">
      <c r="A168" s="202"/>
    </row>
    <row r="169" spans="1:1" x14ac:dyDescent="0.3">
      <c r="A169" s="202"/>
    </row>
    <row r="170" spans="1:1" x14ac:dyDescent="0.3">
      <c r="A170" s="202"/>
    </row>
    <row r="171" spans="1:1" x14ac:dyDescent="0.3">
      <c r="A171" s="202"/>
    </row>
    <row r="172" spans="1:1" x14ac:dyDescent="0.3">
      <c r="A172" s="202"/>
    </row>
    <row r="173" spans="1:1" x14ac:dyDescent="0.3">
      <c r="A173" s="202"/>
    </row>
    <row r="174" spans="1:1" x14ac:dyDescent="0.3">
      <c r="A174" s="202"/>
    </row>
    <row r="175" spans="1:1" x14ac:dyDescent="0.3">
      <c r="A175" s="202"/>
    </row>
    <row r="176" spans="1:1" x14ac:dyDescent="0.3">
      <c r="A176" s="202"/>
    </row>
    <row r="177" spans="1:1" x14ac:dyDescent="0.3">
      <c r="A177" s="202"/>
    </row>
    <row r="178" spans="1:1" x14ac:dyDescent="0.3">
      <c r="A178" s="202"/>
    </row>
    <row r="179" spans="1:1" x14ac:dyDescent="0.3">
      <c r="A179" s="202"/>
    </row>
    <row r="180" spans="1:1" x14ac:dyDescent="0.3">
      <c r="A180" s="202"/>
    </row>
    <row r="181" spans="1:1" x14ac:dyDescent="0.3">
      <c r="A181" s="202"/>
    </row>
    <row r="182" spans="1:1" x14ac:dyDescent="0.3">
      <c r="A182" s="202"/>
    </row>
    <row r="183" spans="1:1" x14ac:dyDescent="0.3">
      <c r="A183" s="202"/>
    </row>
    <row r="184" spans="1:1" x14ac:dyDescent="0.3">
      <c r="A184" s="202"/>
    </row>
    <row r="185" spans="1:1" x14ac:dyDescent="0.3">
      <c r="A185" s="202"/>
    </row>
    <row r="186" spans="1:1" x14ac:dyDescent="0.3">
      <c r="A186" s="202"/>
    </row>
    <row r="187" spans="1:1" x14ac:dyDescent="0.3">
      <c r="A187" s="202"/>
    </row>
    <row r="188" spans="1:1" x14ac:dyDescent="0.3">
      <c r="A188" s="202"/>
    </row>
    <row r="189" spans="1:1" x14ac:dyDescent="0.3">
      <c r="A189" s="202"/>
    </row>
    <row r="190" spans="1:1" x14ac:dyDescent="0.3">
      <c r="A190" s="202"/>
    </row>
    <row r="191" spans="1:1" x14ac:dyDescent="0.3">
      <c r="A191" s="202"/>
    </row>
    <row r="192" spans="1:1" x14ac:dyDescent="0.3">
      <c r="A192" s="202"/>
    </row>
    <row r="193" spans="1:1" x14ac:dyDescent="0.3">
      <c r="A193" s="202"/>
    </row>
    <row r="194" spans="1:1" x14ac:dyDescent="0.3">
      <c r="A194" s="202"/>
    </row>
    <row r="195" spans="1:1" x14ac:dyDescent="0.3">
      <c r="A195" s="202"/>
    </row>
    <row r="196" spans="1:1" x14ac:dyDescent="0.3">
      <c r="A196" s="202"/>
    </row>
    <row r="197" spans="1:1" x14ac:dyDescent="0.3">
      <c r="A197" s="202"/>
    </row>
    <row r="198" spans="1:1" x14ac:dyDescent="0.3">
      <c r="A198" s="202"/>
    </row>
    <row r="199" spans="1:1" x14ac:dyDescent="0.3">
      <c r="A199" s="202"/>
    </row>
    <row r="200" spans="1:1" x14ac:dyDescent="0.3">
      <c r="A200" s="202"/>
    </row>
    <row r="201" spans="1:1" x14ac:dyDescent="0.3">
      <c r="A201" s="202"/>
    </row>
    <row r="202" spans="1:1" x14ac:dyDescent="0.3">
      <c r="A202" s="202"/>
    </row>
    <row r="203" spans="1:1" x14ac:dyDescent="0.3">
      <c r="A203" s="202"/>
    </row>
    <row r="204" spans="1:1" x14ac:dyDescent="0.3">
      <c r="A204" s="202"/>
    </row>
    <row r="205" spans="1:1" x14ac:dyDescent="0.3">
      <c r="A205" s="202"/>
    </row>
    <row r="206" spans="1:1" x14ac:dyDescent="0.3">
      <c r="A206" s="202"/>
    </row>
    <row r="207" spans="1:1" x14ac:dyDescent="0.3">
      <c r="A207" s="202"/>
    </row>
    <row r="208" spans="1:1" x14ac:dyDescent="0.3">
      <c r="A208" s="202"/>
    </row>
    <row r="209" spans="1:1" x14ac:dyDescent="0.3">
      <c r="A209" s="202"/>
    </row>
    <row r="210" spans="1:1" x14ac:dyDescent="0.3">
      <c r="A210" s="202"/>
    </row>
    <row r="211" spans="1:1" x14ac:dyDescent="0.3">
      <c r="A211" s="202"/>
    </row>
    <row r="212" spans="1:1" x14ac:dyDescent="0.3">
      <c r="A212" s="202"/>
    </row>
    <row r="213" spans="1:1" x14ac:dyDescent="0.3">
      <c r="A213" s="202"/>
    </row>
    <row r="214" spans="1:1" x14ac:dyDescent="0.3">
      <c r="A214" s="202"/>
    </row>
    <row r="215" spans="1:1" x14ac:dyDescent="0.3">
      <c r="A215" s="202"/>
    </row>
    <row r="216" spans="1:1" x14ac:dyDescent="0.3">
      <c r="A216" s="202"/>
    </row>
    <row r="217" spans="1:1" x14ac:dyDescent="0.3">
      <c r="A217" s="202"/>
    </row>
    <row r="218" spans="1:1" x14ac:dyDescent="0.3">
      <c r="A218" s="202"/>
    </row>
    <row r="219" spans="1:1" x14ac:dyDescent="0.3">
      <c r="A219" s="202"/>
    </row>
    <row r="220" spans="1:1" x14ac:dyDescent="0.3">
      <c r="A220" s="202"/>
    </row>
    <row r="221" spans="1:1" x14ac:dyDescent="0.3">
      <c r="A221" s="202"/>
    </row>
    <row r="222" spans="1:1" x14ac:dyDescent="0.3">
      <c r="A222" s="202"/>
    </row>
    <row r="223" spans="1:1" x14ac:dyDescent="0.3">
      <c r="A223" s="202"/>
    </row>
    <row r="224" spans="1:1" x14ac:dyDescent="0.3">
      <c r="A224" s="202"/>
    </row>
    <row r="225" spans="1:1" x14ac:dyDescent="0.3">
      <c r="A225" s="202"/>
    </row>
    <row r="226" spans="1:1" x14ac:dyDescent="0.3">
      <c r="A226" s="202"/>
    </row>
    <row r="227" spans="1:1" x14ac:dyDescent="0.3">
      <c r="A227" s="202"/>
    </row>
    <row r="228" spans="1:1" x14ac:dyDescent="0.3">
      <c r="A228" s="202"/>
    </row>
    <row r="229" spans="1:1" x14ac:dyDescent="0.3">
      <c r="A229" s="202"/>
    </row>
    <row r="230" spans="1:1" x14ac:dyDescent="0.3">
      <c r="A230" s="202"/>
    </row>
    <row r="231" spans="1:1" x14ac:dyDescent="0.3">
      <c r="A231" s="202"/>
    </row>
    <row r="232" spans="1:1" x14ac:dyDescent="0.3">
      <c r="A232" s="202"/>
    </row>
    <row r="233" spans="1:1" x14ac:dyDescent="0.3">
      <c r="A233" s="202"/>
    </row>
    <row r="234" spans="1:1" x14ac:dyDescent="0.3">
      <c r="A234" s="202"/>
    </row>
    <row r="235" spans="1:1" x14ac:dyDescent="0.3">
      <c r="A235" s="202"/>
    </row>
    <row r="236" spans="1:1" x14ac:dyDescent="0.3">
      <c r="A236" s="202"/>
    </row>
    <row r="237" spans="1:1" x14ac:dyDescent="0.3">
      <c r="A237" s="202"/>
    </row>
    <row r="238" spans="1:1" x14ac:dyDescent="0.3">
      <c r="A238" s="202"/>
    </row>
    <row r="239" spans="1:1" x14ac:dyDescent="0.3">
      <c r="A239" s="202"/>
    </row>
    <row r="240" spans="1:1" x14ac:dyDescent="0.3">
      <c r="A240" s="202"/>
    </row>
    <row r="241" spans="1:1" x14ac:dyDescent="0.3">
      <c r="A241" s="202"/>
    </row>
    <row r="242" spans="1:1" x14ac:dyDescent="0.3">
      <c r="A242" s="202"/>
    </row>
    <row r="243" spans="1:1" x14ac:dyDescent="0.3">
      <c r="A243" s="202"/>
    </row>
    <row r="244" spans="1:1" x14ac:dyDescent="0.3">
      <c r="A244" s="202"/>
    </row>
    <row r="245" spans="1:1" x14ac:dyDescent="0.3">
      <c r="A245" s="202"/>
    </row>
    <row r="246" spans="1:1" x14ac:dyDescent="0.3">
      <c r="A246" s="202"/>
    </row>
    <row r="247" spans="1:1" x14ac:dyDescent="0.3">
      <c r="A247" s="202"/>
    </row>
    <row r="248" spans="1:1" x14ac:dyDescent="0.3">
      <c r="A248" s="202"/>
    </row>
    <row r="249" spans="1:1" x14ac:dyDescent="0.3">
      <c r="A249" s="202"/>
    </row>
    <row r="250" spans="1:1" x14ac:dyDescent="0.3">
      <c r="A250" s="202"/>
    </row>
    <row r="251" spans="1:1" x14ac:dyDescent="0.3">
      <c r="A251" s="202"/>
    </row>
    <row r="252" spans="1:1" x14ac:dyDescent="0.3">
      <c r="A252" s="202"/>
    </row>
    <row r="253" spans="1:1" x14ac:dyDescent="0.3">
      <c r="A253" s="202"/>
    </row>
    <row r="254" spans="1:1" x14ac:dyDescent="0.3">
      <c r="A254" s="202"/>
    </row>
    <row r="255" spans="1:1" x14ac:dyDescent="0.3">
      <c r="A255" s="202"/>
    </row>
    <row r="256" spans="1:1" x14ac:dyDescent="0.3">
      <c r="A256" s="202"/>
    </row>
    <row r="257" spans="1:1" x14ac:dyDescent="0.3">
      <c r="A257" s="202"/>
    </row>
    <row r="258" spans="1:1" x14ac:dyDescent="0.3">
      <c r="A258" s="202"/>
    </row>
    <row r="259" spans="1:1" x14ac:dyDescent="0.3">
      <c r="A259" s="202"/>
    </row>
    <row r="260" spans="1:1" x14ac:dyDescent="0.3">
      <c r="A260" s="202"/>
    </row>
    <row r="261" spans="1:1" x14ac:dyDescent="0.3">
      <c r="A261" s="202"/>
    </row>
    <row r="262" spans="1:1" x14ac:dyDescent="0.3">
      <c r="A262" s="202"/>
    </row>
    <row r="263" spans="1:1" x14ac:dyDescent="0.3">
      <c r="A263" s="202"/>
    </row>
    <row r="264" spans="1:1" x14ac:dyDescent="0.3">
      <c r="A264" s="202"/>
    </row>
    <row r="265" spans="1:1" x14ac:dyDescent="0.3">
      <c r="A265" s="202"/>
    </row>
    <row r="266" spans="1:1" x14ac:dyDescent="0.3">
      <c r="A266" s="202"/>
    </row>
    <row r="267" spans="1:1" x14ac:dyDescent="0.3">
      <c r="A267" s="202"/>
    </row>
    <row r="268" spans="1:1" x14ac:dyDescent="0.3">
      <c r="A268" s="202"/>
    </row>
    <row r="269" spans="1:1" x14ac:dyDescent="0.3">
      <c r="A269" s="202"/>
    </row>
    <row r="270" spans="1:1" x14ac:dyDescent="0.3">
      <c r="A270" s="202"/>
    </row>
    <row r="271" spans="1:1" x14ac:dyDescent="0.3">
      <c r="A271" s="202"/>
    </row>
    <row r="272" spans="1:1" x14ac:dyDescent="0.3">
      <c r="A272" s="202"/>
    </row>
    <row r="273" spans="1:1" x14ac:dyDescent="0.3">
      <c r="A273" s="202"/>
    </row>
    <row r="274" spans="1:1" x14ac:dyDescent="0.3">
      <c r="A274" s="202"/>
    </row>
    <row r="275" spans="1:1" x14ac:dyDescent="0.3">
      <c r="A275" s="202"/>
    </row>
    <row r="276" spans="1:1" x14ac:dyDescent="0.3">
      <c r="A276" s="202"/>
    </row>
    <row r="277" spans="1:1" x14ac:dyDescent="0.3">
      <c r="A277" s="202"/>
    </row>
    <row r="278" spans="1:1" x14ac:dyDescent="0.3">
      <c r="A278" s="202"/>
    </row>
    <row r="279" spans="1:1" x14ac:dyDescent="0.3">
      <c r="A279" s="202"/>
    </row>
    <row r="280" spans="1:1" x14ac:dyDescent="0.3">
      <c r="A280" s="202"/>
    </row>
    <row r="281" spans="1:1" x14ac:dyDescent="0.3">
      <c r="A281" s="202"/>
    </row>
    <row r="282" spans="1:1" x14ac:dyDescent="0.3">
      <c r="A282" s="202"/>
    </row>
    <row r="283" spans="1:1" x14ac:dyDescent="0.3">
      <c r="A283" s="202"/>
    </row>
    <row r="284" spans="1:1" x14ac:dyDescent="0.3">
      <c r="A284" s="202"/>
    </row>
    <row r="285" spans="1:1" x14ac:dyDescent="0.3">
      <c r="A285" s="202"/>
    </row>
    <row r="286" spans="1:1" x14ac:dyDescent="0.3">
      <c r="A286" s="202"/>
    </row>
    <row r="287" spans="1:1" x14ac:dyDescent="0.3">
      <c r="A287" s="202"/>
    </row>
    <row r="288" spans="1:1" x14ac:dyDescent="0.3">
      <c r="A288" s="202"/>
    </row>
    <row r="289" spans="1:1" x14ac:dyDescent="0.3">
      <c r="A289" s="202"/>
    </row>
    <row r="290" spans="1:1" x14ac:dyDescent="0.3">
      <c r="A290" s="202"/>
    </row>
    <row r="291" spans="1:1" x14ac:dyDescent="0.3">
      <c r="A291" s="202"/>
    </row>
    <row r="292" spans="1:1" x14ac:dyDescent="0.3">
      <c r="A292" s="202"/>
    </row>
    <row r="293" spans="1:1" x14ac:dyDescent="0.3">
      <c r="A293" s="202"/>
    </row>
    <row r="294" spans="1:1" x14ac:dyDescent="0.3">
      <c r="A294" s="202"/>
    </row>
    <row r="295" spans="1:1" x14ac:dyDescent="0.3">
      <c r="A295" s="202"/>
    </row>
    <row r="296" spans="1:1" x14ac:dyDescent="0.3">
      <c r="A296" s="202"/>
    </row>
    <row r="297" spans="1:1" x14ac:dyDescent="0.3">
      <c r="A297" s="202"/>
    </row>
    <row r="298" spans="1:1" x14ac:dyDescent="0.3">
      <c r="A298" s="202"/>
    </row>
    <row r="299" spans="1:1" x14ac:dyDescent="0.3">
      <c r="A299" s="202"/>
    </row>
    <row r="300" spans="1:1" x14ac:dyDescent="0.3">
      <c r="A300" s="202"/>
    </row>
    <row r="301" spans="1:1" x14ac:dyDescent="0.3">
      <c r="A301" s="202"/>
    </row>
    <row r="302" spans="1:1" x14ac:dyDescent="0.3">
      <c r="A302" s="202"/>
    </row>
    <row r="303" spans="1:1" x14ac:dyDescent="0.3">
      <c r="A303" s="202"/>
    </row>
    <row r="304" spans="1:1" x14ac:dyDescent="0.3">
      <c r="A304" s="202"/>
    </row>
    <row r="305" spans="1:1" x14ac:dyDescent="0.3">
      <c r="A305" s="202"/>
    </row>
    <row r="306" spans="1:1" x14ac:dyDescent="0.3">
      <c r="A306" s="202"/>
    </row>
    <row r="307" spans="1:1" x14ac:dyDescent="0.3">
      <c r="A307" s="202"/>
    </row>
    <row r="308" spans="1:1" x14ac:dyDescent="0.3">
      <c r="A308" s="202"/>
    </row>
    <row r="309" spans="1:1" x14ac:dyDescent="0.3">
      <c r="A309" s="202"/>
    </row>
    <row r="310" spans="1:1" x14ac:dyDescent="0.3">
      <c r="A310" s="202"/>
    </row>
    <row r="311" spans="1:1" x14ac:dyDescent="0.3">
      <c r="A311" s="202"/>
    </row>
    <row r="312" spans="1:1" x14ac:dyDescent="0.3">
      <c r="A312" s="202"/>
    </row>
    <row r="313" spans="1:1" x14ac:dyDescent="0.3">
      <c r="A313" s="202"/>
    </row>
    <row r="314" spans="1:1" x14ac:dyDescent="0.3">
      <c r="A314" s="202"/>
    </row>
    <row r="315" spans="1:1" x14ac:dyDescent="0.3">
      <c r="A315" s="202"/>
    </row>
    <row r="316" spans="1:1" x14ac:dyDescent="0.3">
      <c r="A316" s="202"/>
    </row>
    <row r="317" spans="1:1" x14ac:dyDescent="0.3">
      <c r="A317" s="202"/>
    </row>
    <row r="318" spans="1:1" x14ac:dyDescent="0.3">
      <c r="A318" s="202"/>
    </row>
    <row r="319" spans="1:1" x14ac:dyDescent="0.3">
      <c r="A319" s="202"/>
    </row>
    <row r="320" spans="1:1" x14ac:dyDescent="0.3">
      <c r="A320" s="202"/>
    </row>
    <row r="321" spans="1:1" x14ac:dyDescent="0.3">
      <c r="A321" s="202"/>
    </row>
    <row r="322" spans="1:1" x14ac:dyDescent="0.3">
      <c r="A322" s="202"/>
    </row>
    <row r="323" spans="1:1" x14ac:dyDescent="0.3">
      <c r="A323" s="202"/>
    </row>
    <row r="324" spans="1:1" x14ac:dyDescent="0.3">
      <c r="A324" s="202"/>
    </row>
    <row r="325" spans="1:1" x14ac:dyDescent="0.3">
      <c r="A325" s="202"/>
    </row>
    <row r="326" spans="1:1" x14ac:dyDescent="0.3">
      <c r="A326" s="202"/>
    </row>
    <row r="327" spans="1:1" x14ac:dyDescent="0.3">
      <c r="A327" s="202"/>
    </row>
    <row r="328" spans="1:1" x14ac:dyDescent="0.3">
      <c r="A328" s="202"/>
    </row>
    <row r="329" spans="1:1" x14ac:dyDescent="0.3">
      <c r="A329" s="202"/>
    </row>
    <row r="330" spans="1:1" x14ac:dyDescent="0.3">
      <c r="A330" s="202"/>
    </row>
    <row r="331" spans="1:1" x14ac:dyDescent="0.3">
      <c r="A331" s="202"/>
    </row>
    <row r="332" spans="1:1" x14ac:dyDescent="0.3">
      <c r="A332" s="202"/>
    </row>
    <row r="333" spans="1:1" x14ac:dyDescent="0.3">
      <c r="A333" s="202"/>
    </row>
    <row r="334" spans="1:1" x14ac:dyDescent="0.3">
      <c r="A334" s="202"/>
    </row>
    <row r="335" spans="1:1" x14ac:dyDescent="0.3">
      <c r="A335" s="202"/>
    </row>
    <row r="336" spans="1:1" x14ac:dyDescent="0.3">
      <c r="A336" s="202"/>
    </row>
    <row r="337" spans="1:1" x14ac:dyDescent="0.3">
      <c r="A337" s="202"/>
    </row>
    <row r="338" spans="1:1" x14ac:dyDescent="0.3">
      <c r="A338" s="202"/>
    </row>
    <row r="339" spans="1:1" x14ac:dyDescent="0.3">
      <c r="A339" s="202"/>
    </row>
    <row r="340" spans="1:1" x14ac:dyDescent="0.3">
      <c r="A340" s="202"/>
    </row>
    <row r="341" spans="1:1" x14ac:dyDescent="0.3">
      <c r="A341" s="202"/>
    </row>
    <row r="342" spans="1:1" x14ac:dyDescent="0.3">
      <c r="A342" s="202"/>
    </row>
    <row r="343" spans="1:1" x14ac:dyDescent="0.3">
      <c r="A343" s="202"/>
    </row>
    <row r="344" spans="1:1" x14ac:dyDescent="0.3">
      <c r="A344" s="202"/>
    </row>
    <row r="345" spans="1:1" x14ac:dyDescent="0.3">
      <c r="A345" s="202"/>
    </row>
    <row r="346" spans="1:1" x14ac:dyDescent="0.3">
      <c r="A346" s="202"/>
    </row>
    <row r="347" spans="1:1" x14ac:dyDescent="0.3">
      <c r="A347" s="202"/>
    </row>
    <row r="348" spans="1:1" x14ac:dyDescent="0.3">
      <c r="A348" s="202"/>
    </row>
    <row r="349" spans="1:1" x14ac:dyDescent="0.3">
      <c r="A349" s="202"/>
    </row>
    <row r="350" spans="1:1" x14ac:dyDescent="0.3">
      <c r="A350" s="202"/>
    </row>
    <row r="351" spans="1:1" x14ac:dyDescent="0.3">
      <c r="A351" s="202"/>
    </row>
    <row r="352" spans="1:1" x14ac:dyDescent="0.3">
      <c r="A352" s="202"/>
    </row>
    <row r="353" spans="1:1" x14ac:dyDescent="0.3">
      <c r="A353" s="202"/>
    </row>
    <row r="354" spans="1:1" x14ac:dyDescent="0.3">
      <c r="A354" s="202"/>
    </row>
    <row r="355" spans="1:1" x14ac:dyDescent="0.3">
      <c r="A355" s="202"/>
    </row>
    <row r="356" spans="1:1" x14ac:dyDescent="0.3">
      <c r="A356" s="202"/>
    </row>
    <row r="357" spans="1:1" x14ac:dyDescent="0.3">
      <c r="A357" s="202"/>
    </row>
    <row r="358" spans="1:1" x14ac:dyDescent="0.3">
      <c r="A358" s="202"/>
    </row>
    <row r="359" spans="1:1" x14ac:dyDescent="0.3">
      <c r="A359" s="202"/>
    </row>
    <row r="360" spans="1:1" x14ac:dyDescent="0.3">
      <c r="A360" s="202"/>
    </row>
    <row r="361" spans="1:1" x14ac:dyDescent="0.3">
      <c r="A361" s="202"/>
    </row>
    <row r="362" spans="1:1" x14ac:dyDescent="0.3">
      <c r="A362" s="202"/>
    </row>
    <row r="363" spans="1:1" x14ac:dyDescent="0.3">
      <c r="A363" s="202"/>
    </row>
    <row r="364" spans="1:1" x14ac:dyDescent="0.3">
      <c r="A364" s="202"/>
    </row>
    <row r="365" spans="1:1" x14ac:dyDescent="0.3">
      <c r="A365" s="202"/>
    </row>
    <row r="366" spans="1:1" x14ac:dyDescent="0.3">
      <c r="A366" s="202"/>
    </row>
    <row r="367" spans="1:1" x14ac:dyDescent="0.3">
      <c r="A367" s="202"/>
    </row>
    <row r="368" spans="1:1" x14ac:dyDescent="0.3">
      <c r="A368" s="202"/>
    </row>
    <row r="369" spans="1:1" x14ac:dyDescent="0.3">
      <c r="A369" s="202"/>
    </row>
    <row r="370" spans="1:1" x14ac:dyDescent="0.3">
      <c r="A370" s="202"/>
    </row>
    <row r="371" spans="1:1" x14ac:dyDescent="0.3">
      <c r="A371" s="202"/>
    </row>
    <row r="372" spans="1:1" x14ac:dyDescent="0.3">
      <c r="A372" s="202"/>
    </row>
    <row r="373" spans="1:1" x14ac:dyDescent="0.3">
      <c r="A373" s="202"/>
    </row>
    <row r="374" spans="1:1" x14ac:dyDescent="0.3">
      <c r="A374" s="202"/>
    </row>
    <row r="375" spans="1:1" x14ac:dyDescent="0.3">
      <c r="A375" s="202"/>
    </row>
    <row r="376" spans="1:1" x14ac:dyDescent="0.3">
      <c r="A376" s="202"/>
    </row>
    <row r="377" spans="1:1" x14ac:dyDescent="0.3">
      <c r="A377" s="202"/>
    </row>
    <row r="378" spans="1:1" x14ac:dyDescent="0.3">
      <c r="A378" s="202"/>
    </row>
    <row r="379" spans="1:1" x14ac:dyDescent="0.3">
      <c r="A379" s="202"/>
    </row>
    <row r="380" spans="1:1" x14ac:dyDescent="0.3">
      <c r="A380" s="202"/>
    </row>
    <row r="381" spans="1:1" x14ac:dyDescent="0.3">
      <c r="A381" s="202"/>
    </row>
    <row r="382" spans="1:1" x14ac:dyDescent="0.3">
      <c r="A382" s="202"/>
    </row>
    <row r="383" spans="1:1" x14ac:dyDescent="0.3">
      <c r="A383" s="202"/>
    </row>
    <row r="384" spans="1:1" x14ac:dyDescent="0.3">
      <c r="A384" s="202"/>
    </row>
    <row r="385" spans="1:1" x14ac:dyDescent="0.3">
      <c r="A385" s="202"/>
    </row>
    <row r="386" spans="1:1" x14ac:dyDescent="0.3">
      <c r="A386" s="202"/>
    </row>
    <row r="387" spans="1:1" x14ac:dyDescent="0.3">
      <c r="A387" s="202"/>
    </row>
    <row r="388" spans="1:1" x14ac:dyDescent="0.3">
      <c r="A388" s="202"/>
    </row>
    <row r="389" spans="1:1" x14ac:dyDescent="0.3">
      <c r="A389" s="202"/>
    </row>
    <row r="390" spans="1:1" x14ac:dyDescent="0.3">
      <c r="A390" s="202"/>
    </row>
    <row r="391" spans="1:1" x14ac:dyDescent="0.3">
      <c r="A391" s="202"/>
    </row>
    <row r="392" spans="1:1" x14ac:dyDescent="0.3">
      <c r="A392" s="202"/>
    </row>
    <row r="393" spans="1:1" x14ac:dyDescent="0.3">
      <c r="A393" s="202"/>
    </row>
    <row r="394" spans="1:1" x14ac:dyDescent="0.3">
      <c r="A394" s="202"/>
    </row>
    <row r="395" spans="1:1" x14ac:dyDescent="0.3">
      <c r="A395" s="202"/>
    </row>
    <row r="396" spans="1:1" x14ac:dyDescent="0.3">
      <c r="A396" s="202"/>
    </row>
    <row r="397" spans="1:1" x14ac:dyDescent="0.3">
      <c r="A397" s="202"/>
    </row>
    <row r="398" spans="1:1" x14ac:dyDescent="0.3">
      <c r="A398" s="202"/>
    </row>
    <row r="399" spans="1:1" x14ac:dyDescent="0.3">
      <c r="A399" s="202"/>
    </row>
    <row r="400" spans="1:1" x14ac:dyDescent="0.3">
      <c r="A400" s="202"/>
    </row>
    <row r="401" spans="1:1" x14ac:dyDescent="0.3">
      <c r="A401" s="202"/>
    </row>
    <row r="402" spans="1:1" x14ac:dyDescent="0.3">
      <c r="A402" s="202"/>
    </row>
    <row r="403" spans="1:1" x14ac:dyDescent="0.3">
      <c r="A403" s="202"/>
    </row>
    <row r="404" spans="1:1" x14ac:dyDescent="0.3">
      <c r="A404" s="202"/>
    </row>
    <row r="405" spans="1:1" x14ac:dyDescent="0.3">
      <c r="A405" s="202"/>
    </row>
    <row r="406" spans="1:1" x14ac:dyDescent="0.3">
      <c r="A406" s="202"/>
    </row>
    <row r="407" spans="1:1" x14ac:dyDescent="0.3">
      <c r="A407" s="202"/>
    </row>
    <row r="408" spans="1:1" x14ac:dyDescent="0.3">
      <c r="A408" s="202"/>
    </row>
    <row r="409" spans="1:1" x14ac:dyDescent="0.3">
      <c r="A409" s="202"/>
    </row>
    <row r="410" spans="1:1" x14ac:dyDescent="0.3">
      <c r="A410" s="202"/>
    </row>
    <row r="411" spans="1:1" x14ac:dyDescent="0.3">
      <c r="A411" s="202"/>
    </row>
    <row r="412" spans="1:1" x14ac:dyDescent="0.3">
      <c r="A412" s="202"/>
    </row>
    <row r="413" spans="1:1" x14ac:dyDescent="0.3">
      <c r="A413" s="202"/>
    </row>
    <row r="414" spans="1:1" x14ac:dyDescent="0.3">
      <c r="A414" s="202"/>
    </row>
    <row r="415" spans="1:1" x14ac:dyDescent="0.3">
      <c r="A415" s="202"/>
    </row>
    <row r="416" spans="1:1" x14ac:dyDescent="0.3">
      <c r="A416" s="202"/>
    </row>
    <row r="417" spans="1:1" x14ac:dyDescent="0.3">
      <c r="A417" s="202"/>
    </row>
    <row r="418" spans="1:1" x14ac:dyDescent="0.3">
      <c r="A418" s="202"/>
    </row>
    <row r="419" spans="1:1" x14ac:dyDescent="0.3">
      <c r="A419" s="202"/>
    </row>
    <row r="420" spans="1:1" x14ac:dyDescent="0.3">
      <c r="A420" s="202"/>
    </row>
    <row r="421" spans="1:1" x14ac:dyDescent="0.3">
      <c r="A421" s="202"/>
    </row>
    <row r="422" spans="1:1" x14ac:dyDescent="0.3">
      <c r="A422" s="202"/>
    </row>
    <row r="423" spans="1:1" x14ac:dyDescent="0.3">
      <c r="A423" s="202"/>
    </row>
    <row r="424" spans="1:1" x14ac:dyDescent="0.3">
      <c r="A424" s="202"/>
    </row>
    <row r="425" spans="1:1" x14ac:dyDescent="0.3">
      <c r="A425" s="202"/>
    </row>
    <row r="426" spans="1:1" x14ac:dyDescent="0.3">
      <c r="A426" s="202"/>
    </row>
    <row r="427" spans="1:1" x14ac:dyDescent="0.3">
      <c r="A427" s="202"/>
    </row>
    <row r="428" spans="1:1" x14ac:dyDescent="0.3">
      <c r="A428" s="202"/>
    </row>
    <row r="429" spans="1:1" x14ac:dyDescent="0.3">
      <c r="A429" s="202"/>
    </row>
    <row r="430" spans="1:1" x14ac:dyDescent="0.3">
      <c r="A430" s="202"/>
    </row>
    <row r="431" spans="1:1" x14ac:dyDescent="0.3">
      <c r="A431" s="202"/>
    </row>
    <row r="432" spans="1:1" x14ac:dyDescent="0.3">
      <c r="A432" s="202"/>
    </row>
    <row r="433" spans="1:1" x14ac:dyDescent="0.3">
      <c r="A433" s="202"/>
    </row>
    <row r="434" spans="1:1" x14ac:dyDescent="0.3">
      <c r="A434" s="202"/>
    </row>
    <row r="435" spans="1:1" x14ac:dyDescent="0.3">
      <c r="A435" s="202"/>
    </row>
    <row r="436" spans="1:1" x14ac:dyDescent="0.3">
      <c r="A436" s="202"/>
    </row>
    <row r="437" spans="1:1" x14ac:dyDescent="0.3">
      <c r="A437" s="202"/>
    </row>
    <row r="438" spans="1:1" x14ac:dyDescent="0.3">
      <c r="A438" s="202"/>
    </row>
    <row r="439" spans="1:1" x14ac:dyDescent="0.3">
      <c r="A439" s="202"/>
    </row>
    <row r="440" spans="1:1" x14ac:dyDescent="0.3">
      <c r="A440" s="202"/>
    </row>
    <row r="441" spans="1:1" x14ac:dyDescent="0.3">
      <c r="A441" s="202"/>
    </row>
    <row r="442" spans="1:1" x14ac:dyDescent="0.3">
      <c r="A442" s="202"/>
    </row>
    <row r="443" spans="1:1" x14ac:dyDescent="0.3">
      <c r="A443" s="202"/>
    </row>
    <row r="444" spans="1:1" x14ac:dyDescent="0.3">
      <c r="A444" s="202"/>
    </row>
    <row r="445" spans="1:1" x14ac:dyDescent="0.3">
      <c r="A445" s="202"/>
    </row>
    <row r="446" spans="1:1" x14ac:dyDescent="0.3">
      <c r="A446" s="202"/>
    </row>
    <row r="447" spans="1:1" x14ac:dyDescent="0.3">
      <c r="A447" s="202"/>
    </row>
    <row r="448" spans="1:1" x14ac:dyDescent="0.3">
      <c r="A448" s="202"/>
    </row>
    <row r="449" spans="1:1" x14ac:dyDescent="0.3">
      <c r="A449" s="202"/>
    </row>
    <row r="450" spans="1:1" x14ac:dyDescent="0.3">
      <c r="A450" s="202"/>
    </row>
    <row r="451" spans="1:1" x14ac:dyDescent="0.3">
      <c r="A451" s="202"/>
    </row>
    <row r="452" spans="1:1" x14ac:dyDescent="0.3">
      <c r="A452" s="202"/>
    </row>
    <row r="453" spans="1:1" x14ac:dyDescent="0.3">
      <c r="A453" s="202"/>
    </row>
    <row r="454" spans="1:1" x14ac:dyDescent="0.3">
      <c r="A454" s="202"/>
    </row>
    <row r="455" spans="1:1" x14ac:dyDescent="0.3">
      <c r="A455" s="202"/>
    </row>
    <row r="456" spans="1:1" x14ac:dyDescent="0.3">
      <c r="A456" s="202"/>
    </row>
    <row r="457" spans="1:1" x14ac:dyDescent="0.3">
      <c r="A457" s="202"/>
    </row>
    <row r="458" spans="1:1" x14ac:dyDescent="0.3">
      <c r="A458" s="202"/>
    </row>
    <row r="459" spans="1:1" x14ac:dyDescent="0.3">
      <c r="A459" s="202"/>
    </row>
    <row r="460" spans="1:1" x14ac:dyDescent="0.3">
      <c r="A460" s="202"/>
    </row>
    <row r="461" spans="1:1" x14ac:dyDescent="0.3">
      <c r="A461" s="202"/>
    </row>
    <row r="462" spans="1:1" x14ac:dyDescent="0.3">
      <c r="A462" s="202"/>
    </row>
    <row r="463" spans="1:1" x14ac:dyDescent="0.3">
      <c r="A463" s="202"/>
    </row>
    <row r="464" spans="1:1" x14ac:dyDescent="0.3">
      <c r="A464" s="202"/>
    </row>
    <row r="465" spans="1:1" x14ac:dyDescent="0.3">
      <c r="A465" s="202"/>
    </row>
    <row r="466" spans="1:1" x14ac:dyDescent="0.3">
      <c r="A466" s="202"/>
    </row>
    <row r="467" spans="1:1" x14ac:dyDescent="0.3">
      <c r="A467" s="202"/>
    </row>
    <row r="468" spans="1:1" x14ac:dyDescent="0.3">
      <c r="A468" s="202"/>
    </row>
    <row r="469" spans="1:1" x14ac:dyDescent="0.3">
      <c r="A469" s="202"/>
    </row>
    <row r="470" spans="1:1" x14ac:dyDescent="0.3">
      <c r="A470" s="202"/>
    </row>
    <row r="471" spans="1:1" x14ac:dyDescent="0.3">
      <c r="A471" s="202"/>
    </row>
    <row r="472" spans="1:1" x14ac:dyDescent="0.3">
      <c r="A472" s="202"/>
    </row>
    <row r="473" spans="1:1" x14ac:dyDescent="0.3">
      <c r="A473" s="202"/>
    </row>
    <row r="474" spans="1:1" x14ac:dyDescent="0.3">
      <c r="A474" s="202"/>
    </row>
    <row r="475" spans="1:1" x14ac:dyDescent="0.3">
      <c r="A475" s="202"/>
    </row>
    <row r="476" spans="1:1" x14ac:dyDescent="0.3">
      <c r="A476" s="202"/>
    </row>
    <row r="477" spans="1:1" x14ac:dyDescent="0.3">
      <c r="A477" s="202"/>
    </row>
    <row r="478" spans="1:1" x14ac:dyDescent="0.3">
      <c r="A478" s="202"/>
    </row>
    <row r="479" spans="1:1" x14ac:dyDescent="0.3">
      <c r="A479" s="202"/>
    </row>
    <row r="480" spans="1:1" x14ac:dyDescent="0.3">
      <c r="A480" s="202"/>
    </row>
    <row r="481" spans="1:1" x14ac:dyDescent="0.3">
      <c r="A481" s="202"/>
    </row>
    <row r="482" spans="1:1" x14ac:dyDescent="0.3">
      <c r="A482" s="202"/>
    </row>
    <row r="483" spans="1:1" x14ac:dyDescent="0.3">
      <c r="A483" s="202"/>
    </row>
    <row r="484" spans="1:1" x14ac:dyDescent="0.3">
      <c r="A484" s="202"/>
    </row>
    <row r="485" spans="1:1" x14ac:dyDescent="0.3">
      <c r="A485" s="202"/>
    </row>
    <row r="486" spans="1:1" x14ac:dyDescent="0.3">
      <c r="A486" s="202"/>
    </row>
    <row r="487" spans="1:1" x14ac:dyDescent="0.3">
      <c r="A487" s="202"/>
    </row>
    <row r="488" spans="1:1" x14ac:dyDescent="0.3">
      <c r="A488" s="202"/>
    </row>
    <row r="489" spans="1:1" x14ac:dyDescent="0.3">
      <c r="A489" s="202"/>
    </row>
    <row r="490" spans="1:1" x14ac:dyDescent="0.3">
      <c r="A490" s="202"/>
    </row>
    <row r="491" spans="1:1" x14ac:dyDescent="0.3">
      <c r="A491" s="202"/>
    </row>
    <row r="492" spans="1:1" x14ac:dyDescent="0.3">
      <c r="A492" s="202"/>
    </row>
    <row r="493" spans="1:1" x14ac:dyDescent="0.3">
      <c r="A493" s="202"/>
    </row>
    <row r="494" spans="1:1" x14ac:dyDescent="0.3">
      <c r="A494" s="202"/>
    </row>
    <row r="495" spans="1:1" x14ac:dyDescent="0.3">
      <c r="A495" s="202"/>
    </row>
    <row r="496" spans="1:1" x14ac:dyDescent="0.3">
      <c r="A496" s="202"/>
    </row>
    <row r="497" spans="1:1" x14ac:dyDescent="0.3">
      <c r="A497" s="202"/>
    </row>
    <row r="498" spans="1:1" x14ac:dyDescent="0.3">
      <c r="A498" s="202"/>
    </row>
    <row r="499" spans="1:1" x14ac:dyDescent="0.3">
      <c r="A499" s="202"/>
    </row>
    <row r="500" spans="1:1" x14ac:dyDescent="0.3">
      <c r="A500" s="202"/>
    </row>
    <row r="501" spans="1:1" x14ac:dyDescent="0.3">
      <c r="A501" s="202"/>
    </row>
    <row r="502" spans="1:1" x14ac:dyDescent="0.3">
      <c r="A502" s="202"/>
    </row>
    <row r="503" spans="1:1" x14ac:dyDescent="0.3">
      <c r="A503" s="202"/>
    </row>
    <row r="504" spans="1:1" x14ac:dyDescent="0.3">
      <c r="A504" s="202"/>
    </row>
    <row r="505" spans="1:1" x14ac:dyDescent="0.3">
      <c r="A505" s="202"/>
    </row>
    <row r="506" spans="1:1" x14ac:dyDescent="0.3">
      <c r="A506" s="202"/>
    </row>
    <row r="507" spans="1:1" x14ac:dyDescent="0.3">
      <c r="A507" s="202"/>
    </row>
    <row r="508" spans="1:1" x14ac:dyDescent="0.3">
      <c r="A508" s="202"/>
    </row>
    <row r="509" spans="1:1" x14ac:dyDescent="0.3">
      <c r="A509" s="202"/>
    </row>
    <row r="510" spans="1:1" x14ac:dyDescent="0.3">
      <c r="A510" s="202"/>
    </row>
    <row r="511" spans="1:1" x14ac:dyDescent="0.3">
      <c r="A511" s="202"/>
    </row>
    <row r="512" spans="1:1" x14ac:dyDescent="0.3">
      <c r="A512" s="202"/>
    </row>
    <row r="513" spans="1:1" x14ac:dyDescent="0.3">
      <c r="A513" s="202"/>
    </row>
    <row r="514" spans="1:1" x14ac:dyDescent="0.3">
      <c r="A514" s="202"/>
    </row>
    <row r="515" spans="1:1" x14ac:dyDescent="0.3">
      <c r="A515" s="202"/>
    </row>
    <row r="516" spans="1:1" x14ac:dyDescent="0.3">
      <c r="A516" s="202"/>
    </row>
    <row r="517" spans="1:1" x14ac:dyDescent="0.3">
      <c r="A517" s="202"/>
    </row>
    <row r="518" spans="1:1" x14ac:dyDescent="0.3">
      <c r="A518" s="202"/>
    </row>
    <row r="519" spans="1:1" x14ac:dyDescent="0.3">
      <c r="A519" s="202"/>
    </row>
    <row r="520" spans="1:1" x14ac:dyDescent="0.3">
      <c r="A520" s="202"/>
    </row>
    <row r="521" spans="1:1" x14ac:dyDescent="0.3">
      <c r="A521" s="202"/>
    </row>
    <row r="522" spans="1:1" x14ac:dyDescent="0.3">
      <c r="A522" s="202"/>
    </row>
    <row r="523" spans="1:1" x14ac:dyDescent="0.3">
      <c r="A523" s="202"/>
    </row>
    <row r="524" spans="1:1" x14ac:dyDescent="0.3">
      <c r="A524" s="202"/>
    </row>
    <row r="525" spans="1:1" x14ac:dyDescent="0.3">
      <c r="A525" s="202"/>
    </row>
    <row r="526" spans="1:1" x14ac:dyDescent="0.3">
      <c r="A526" s="202"/>
    </row>
    <row r="527" spans="1:1" x14ac:dyDescent="0.3">
      <c r="A527" s="202"/>
    </row>
    <row r="528" spans="1:1" x14ac:dyDescent="0.3">
      <c r="A528" s="202"/>
    </row>
    <row r="529" spans="1:1" x14ac:dyDescent="0.3">
      <c r="A529" s="202"/>
    </row>
    <row r="530" spans="1:1" x14ac:dyDescent="0.3">
      <c r="A530" s="202"/>
    </row>
    <row r="531" spans="1:1" x14ac:dyDescent="0.3">
      <c r="A531" s="202"/>
    </row>
    <row r="532" spans="1:1" x14ac:dyDescent="0.3">
      <c r="A532" s="202"/>
    </row>
    <row r="533" spans="1:1" x14ac:dyDescent="0.3">
      <c r="A533" s="202"/>
    </row>
    <row r="534" spans="1:1" x14ac:dyDescent="0.3">
      <c r="A534" s="202"/>
    </row>
    <row r="535" spans="1:1" x14ac:dyDescent="0.3">
      <c r="A535" s="202"/>
    </row>
    <row r="536" spans="1:1" x14ac:dyDescent="0.3">
      <c r="A536" s="202"/>
    </row>
    <row r="537" spans="1:1" x14ac:dyDescent="0.3">
      <c r="A537" s="202"/>
    </row>
    <row r="538" spans="1:1" x14ac:dyDescent="0.3">
      <c r="A538" s="202"/>
    </row>
    <row r="539" spans="1:1" x14ac:dyDescent="0.3">
      <c r="A539" s="202"/>
    </row>
    <row r="540" spans="1:1" x14ac:dyDescent="0.3">
      <c r="A540" s="202"/>
    </row>
    <row r="541" spans="1:1" x14ac:dyDescent="0.3">
      <c r="A541" s="202"/>
    </row>
    <row r="542" spans="1:1" x14ac:dyDescent="0.3">
      <c r="A542" s="202"/>
    </row>
    <row r="543" spans="1:1" x14ac:dyDescent="0.3">
      <c r="A543" s="202"/>
    </row>
    <row r="544" spans="1:1" x14ac:dyDescent="0.3">
      <c r="A544" s="202"/>
    </row>
    <row r="545" spans="1:1" x14ac:dyDescent="0.3">
      <c r="A545" s="202"/>
    </row>
    <row r="546" spans="1:1" x14ac:dyDescent="0.3">
      <c r="A546" s="202"/>
    </row>
    <row r="547" spans="1:1" x14ac:dyDescent="0.3">
      <c r="A547" s="202"/>
    </row>
    <row r="548" spans="1:1" x14ac:dyDescent="0.3">
      <c r="A548" s="202"/>
    </row>
    <row r="549" spans="1:1" x14ac:dyDescent="0.3">
      <c r="A549" s="202"/>
    </row>
    <row r="550" spans="1:1" x14ac:dyDescent="0.3">
      <c r="A550" s="202"/>
    </row>
    <row r="551" spans="1:1" x14ac:dyDescent="0.3">
      <c r="A551" s="202"/>
    </row>
    <row r="552" spans="1:1" x14ac:dyDescent="0.3">
      <c r="A552" s="202"/>
    </row>
    <row r="553" spans="1:1" x14ac:dyDescent="0.3">
      <c r="A553" s="202"/>
    </row>
    <row r="554" spans="1:1" x14ac:dyDescent="0.3">
      <c r="A554" s="202"/>
    </row>
    <row r="555" spans="1:1" x14ac:dyDescent="0.3">
      <c r="A555" s="202"/>
    </row>
    <row r="556" spans="1:1" x14ac:dyDescent="0.3">
      <c r="A556" s="202"/>
    </row>
    <row r="557" spans="1:1" x14ac:dyDescent="0.3">
      <c r="A557" s="202"/>
    </row>
    <row r="558" spans="1:1" x14ac:dyDescent="0.3">
      <c r="A558" s="202"/>
    </row>
    <row r="559" spans="1:1" x14ac:dyDescent="0.3">
      <c r="A559" s="202"/>
    </row>
    <row r="560" spans="1:1" x14ac:dyDescent="0.3">
      <c r="A560" s="202"/>
    </row>
    <row r="561" spans="1:1" x14ac:dyDescent="0.3">
      <c r="A561" s="202"/>
    </row>
    <row r="562" spans="1:1" x14ac:dyDescent="0.3">
      <c r="A562" s="202"/>
    </row>
    <row r="563" spans="1:1" x14ac:dyDescent="0.3">
      <c r="A563" s="202"/>
    </row>
    <row r="564" spans="1:1" x14ac:dyDescent="0.3">
      <c r="A564" s="202"/>
    </row>
    <row r="565" spans="1:1" x14ac:dyDescent="0.3">
      <c r="A565" s="202"/>
    </row>
    <row r="566" spans="1:1" x14ac:dyDescent="0.3">
      <c r="A566" s="202"/>
    </row>
    <row r="567" spans="1:1" x14ac:dyDescent="0.3">
      <c r="A567" s="202"/>
    </row>
    <row r="568" spans="1:1" x14ac:dyDescent="0.3">
      <c r="A568" s="202"/>
    </row>
    <row r="569" spans="1:1" x14ac:dyDescent="0.3">
      <c r="A569" s="202"/>
    </row>
    <row r="570" spans="1:1" x14ac:dyDescent="0.3">
      <c r="A570" s="202"/>
    </row>
    <row r="571" spans="1:1" x14ac:dyDescent="0.3">
      <c r="A571" s="202"/>
    </row>
    <row r="572" spans="1:1" x14ac:dyDescent="0.3">
      <c r="A572" s="202"/>
    </row>
    <row r="573" spans="1:1" x14ac:dyDescent="0.3">
      <c r="A573" s="202"/>
    </row>
    <row r="574" spans="1:1" x14ac:dyDescent="0.3">
      <c r="A574" s="202"/>
    </row>
    <row r="575" spans="1:1" x14ac:dyDescent="0.3">
      <c r="A575" s="202"/>
    </row>
    <row r="576" spans="1:1" x14ac:dyDescent="0.3">
      <c r="A576" s="202"/>
    </row>
    <row r="577" spans="1:1" x14ac:dyDescent="0.3">
      <c r="A577" s="202"/>
    </row>
    <row r="578" spans="1:1" x14ac:dyDescent="0.3">
      <c r="A578" s="202"/>
    </row>
    <row r="579" spans="1:1" x14ac:dyDescent="0.3">
      <c r="A579" s="202"/>
    </row>
    <row r="580" spans="1:1" x14ac:dyDescent="0.3">
      <c r="A580" s="202"/>
    </row>
    <row r="581" spans="1:1" x14ac:dyDescent="0.3">
      <c r="A581" s="202"/>
    </row>
    <row r="582" spans="1:1" x14ac:dyDescent="0.3">
      <c r="A582" s="202"/>
    </row>
    <row r="583" spans="1:1" x14ac:dyDescent="0.3">
      <c r="A583" s="202"/>
    </row>
    <row r="584" spans="1:1" x14ac:dyDescent="0.3">
      <c r="A584" s="202"/>
    </row>
    <row r="585" spans="1:1" x14ac:dyDescent="0.3">
      <c r="A585" s="202"/>
    </row>
    <row r="586" spans="1:1" x14ac:dyDescent="0.3">
      <c r="A586" s="202"/>
    </row>
    <row r="587" spans="1:1" x14ac:dyDescent="0.3">
      <c r="A587" s="202"/>
    </row>
    <row r="588" spans="1:1" x14ac:dyDescent="0.3">
      <c r="A588" s="202"/>
    </row>
    <row r="589" spans="1:1" x14ac:dyDescent="0.3">
      <c r="A589" s="202"/>
    </row>
    <row r="590" spans="1:1" x14ac:dyDescent="0.3">
      <c r="A590" s="202"/>
    </row>
    <row r="591" spans="1:1" x14ac:dyDescent="0.3">
      <c r="A591" s="202"/>
    </row>
    <row r="592" spans="1:1" x14ac:dyDescent="0.3">
      <c r="A592" s="202"/>
    </row>
    <row r="593" spans="1:1" x14ac:dyDescent="0.3">
      <c r="A593" s="202"/>
    </row>
    <row r="594" spans="1:1" x14ac:dyDescent="0.3">
      <c r="A594" s="202"/>
    </row>
    <row r="595" spans="1:1" x14ac:dyDescent="0.3">
      <c r="A595" s="202"/>
    </row>
    <row r="596" spans="1:1" x14ac:dyDescent="0.3">
      <c r="A596" s="202"/>
    </row>
    <row r="597" spans="1:1" x14ac:dyDescent="0.3">
      <c r="A597" s="202"/>
    </row>
    <row r="598" spans="1:1" x14ac:dyDescent="0.3">
      <c r="A598" s="202"/>
    </row>
    <row r="599" spans="1:1" x14ac:dyDescent="0.3">
      <c r="A599" s="202"/>
    </row>
    <row r="600" spans="1:1" x14ac:dyDescent="0.3">
      <c r="A600" s="202"/>
    </row>
    <row r="601" spans="1:1" x14ac:dyDescent="0.3">
      <c r="A601" s="202"/>
    </row>
    <row r="602" spans="1:1" x14ac:dyDescent="0.3">
      <c r="A602" s="202"/>
    </row>
    <row r="603" spans="1:1" x14ac:dyDescent="0.3">
      <c r="A603" s="202"/>
    </row>
    <row r="604" spans="1:1" x14ac:dyDescent="0.3">
      <c r="A604" s="202"/>
    </row>
    <row r="605" spans="1:1" x14ac:dyDescent="0.3">
      <c r="A605" s="202"/>
    </row>
    <row r="606" spans="1:1" x14ac:dyDescent="0.3">
      <c r="A606" s="202"/>
    </row>
    <row r="607" spans="1:1" x14ac:dyDescent="0.3">
      <c r="A607" s="202"/>
    </row>
    <row r="608" spans="1:1" x14ac:dyDescent="0.3">
      <c r="A608" s="202"/>
    </row>
    <row r="609" spans="1:1" x14ac:dyDescent="0.3">
      <c r="A609" s="202"/>
    </row>
    <row r="610" spans="1:1" x14ac:dyDescent="0.3">
      <c r="A610" s="202"/>
    </row>
    <row r="611" spans="1:1" x14ac:dyDescent="0.3">
      <c r="A611" s="202"/>
    </row>
    <row r="612" spans="1:1" x14ac:dyDescent="0.3">
      <c r="A612" s="202"/>
    </row>
    <row r="613" spans="1:1" x14ac:dyDescent="0.3">
      <c r="A613" s="202"/>
    </row>
    <row r="614" spans="1:1" x14ac:dyDescent="0.3">
      <c r="A614" s="202"/>
    </row>
    <row r="615" spans="1:1" x14ac:dyDescent="0.3">
      <c r="A615" s="202"/>
    </row>
    <row r="616" spans="1:1" x14ac:dyDescent="0.3">
      <c r="A616" s="202"/>
    </row>
    <row r="617" spans="1:1" x14ac:dyDescent="0.3">
      <c r="A617" s="202"/>
    </row>
    <row r="618" spans="1:1" x14ac:dyDescent="0.3">
      <c r="A618" s="202"/>
    </row>
    <row r="619" spans="1:1" x14ac:dyDescent="0.3">
      <c r="A619" s="202"/>
    </row>
    <row r="620" spans="1:1" x14ac:dyDescent="0.3">
      <c r="A620" s="202"/>
    </row>
    <row r="621" spans="1:1" x14ac:dyDescent="0.3">
      <c r="A621" s="202"/>
    </row>
    <row r="622" spans="1:1" x14ac:dyDescent="0.3">
      <c r="A622" s="202"/>
    </row>
  </sheetData>
  <mergeCells count="15">
    <mergeCell ref="BU10:CA10"/>
    <mergeCell ref="CY10:DE10"/>
    <mergeCell ref="A2:A3"/>
    <mergeCell ref="BK10:BQ10"/>
    <mergeCell ref="BA10:BG10"/>
    <mergeCell ref="AG10:AM10"/>
    <mergeCell ref="C10:I10"/>
    <mergeCell ref="M10:S10"/>
    <mergeCell ref="W10:AC10"/>
    <mergeCell ref="AQ10:AW10"/>
    <mergeCell ref="EC10:EI10"/>
    <mergeCell ref="DS10:DY10"/>
    <mergeCell ref="DI10:DO10"/>
    <mergeCell ref="CO10:CU10"/>
    <mergeCell ref="CE10:CK10"/>
  </mergeCells>
  <hyperlinks>
    <hyperlink ref="A4" location="myrangeH0" display="myrangeH0" xr:uid="{1121DD92-AF4C-4134-9310-4A48AEA0C60F}"/>
    <hyperlink ref="A5" location="myrangeH1" display="myrangeH1" xr:uid="{3E30DB3C-8FF7-44F7-8D0C-3A8CF478DB12}"/>
    <hyperlink ref="A6" location="myrangeH2" display="myrangeH2" xr:uid="{B708D2AC-2039-4279-9DA4-493C2EFB8687}"/>
    <hyperlink ref="A7" location="myrangeH3" display="myrangeH3" xr:uid="{743D6A25-2060-4639-B362-1ADA5962A8C4}"/>
    <hyperlink ref="A8" location="myrangeH4" display="myrangeH4" xr:uid="{D8A5EED9-289D-494B-A859-DD1F4271045F}"/>
    <hyperlink ref="A9" location="myrangeH5" display="myrangeH5" xr:uid="{60FA4651-7276-4C3E-9E91-BDD5A1396094}"/>
    <hyperlink ref="A10" location="myrangeH6" display="myrangeH6" xr:uid="{40C17004-633B-4C38-9061-1F57116F258B}"/>
    <hyperlink ref="A11" location="myrangeH7" display="myrangeH7" xr:uid="{A07200C0-E97C-42E7-B54C-0A9FB7CC1639}"/>
    <hyperlink ref="A12" location="myrangeH8" display="myrangeH8" xr:uid="{42A4E599-A58B-43E0-A6E4-B5AC95462175}"/>
    <hyperlink ref="A13" location="myrangeH9" display="myrangeH9" xr:uid="{31187A27-701C-4C5C-81F8-63B2EF4B8544}"/>
    <hyperlink ref="A14" location="myrangeH10" display="myrangeH10" xr:uid="{A6230F2A-35CC-4C47-9C6C-36A97E9FE7A2}"/>
    <hyperlink ref="A15" location="myrangeH11" display="myrangeH11" xr:uid="{253A71A0-AF56-4B01-932A-C04F44DF499A}"/>
    <hyperlink ref="A16" location="myrangeH12" display="myrangeH12" xr:uid="{2759832A-5729-44B8-966B-32127FF5089E}"/>
    <hyperlink ref="A17" location="myrangeH13" display="myrangeH13" xr:uid="{9043754F-7D1B-42AE-9FE1-ED0593EAADAF}"/>
    <hyperlink ref="A18" location="myrangeH14" display="myrangeH14" xr:uid="{0D57A323-E3A6-42A5-A6D3-401B7383309F}"/>
    <hyperlink ref="A19" location="myrangeH15" display="myrangeH15" xr:uid="{D8734612-7E3B-4A1B-BA37-5B5A6C95CCB2}"/>
    <hyperlink ref="A20" location="myrangeH16" display="myrangeH16" xr:uid="{98F8828B-2920-450D-8C9B-C6D8C970635D}"/>
    <hyperlink ref="A21" location="myrangeH17" display="myrangeH17" xr:uid="{B03873C3-63EC-4027-A62B-87A2FB62E88A}"/>
    <hyperlink ref="A22" location="myrangeH18" display="myrangeH18" xr:uid="{B7B14879-FF7E-4B9E-AA49-EA6825CDF324}"/>
    <hyperlink ref="A23" location="myrangeH19" display="myrangeH19" xr:uid="{B254E2B0-CF1B-499F-A3D5-42783067F4E5}"/>
    <hyperlink ref="A24" location="myrangeH20" display="myrangeH20" xr:uid="{75A53470-044C-49D9-AE9C-5B84EA1AC655}"/>
    <hyperlink ref="A25" location="myrangeH21" display="myrangeH21" xr:uid="{00F34438-BC01-46AB-8A77-AC7721140F69}"/>
    <hyperlink ref="A26" location="myrangeH22" display="myrangeH22" xr:uid="{77C89583-DF35-4D84-BE26-E3A857A9E568}"/>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Tchad</v>
      </c>
      <c r="C2" s="64"/>
      <c r="D2" s="65"/>
      <c r="E2" s="65"/>
      <c r="F2" s="65"/>
      <c r="G2" s="66"/>
    </row>
    <row r="3" spans="2:7" ht="13.2" customHeight="1" x14ac:dyDescent="0.25">
      <c r="B3" s="617" t="str">
        <f>HLOOKUP(Introduction!$G$4,nametranslations,129,FALSE)</f>
        <v>POPULATION D'ENFANTS D'AGE SCOLAIRE</v>
      </c>
      <c r="C3" s="617" t="str">
        <f ca="1">HLOOKUP([1]Introduction!$G$4,nametranslations,152,FALSE)</f>
        <v>Définition</v>
      </c>
      <c r="D3" s="617" t="str">
        <f ca="1">HLOOKUP([1]Introduction!$G$4,nametranslations,152,FALSE)</f>
        <v>Définition</v>
      </c>
      <c r="E3" s="617" t="str">
        <f ca="1">HLOOKUP([1]Introduction!$G$4,nametranslations,152,FALSE)</f>
        <v>Définition</v>
      </c>
      <c r="F3" s="617" t="str">
        <f ca="1">HLOOKUP([1]Introduction!$G$4,nametranslations,152,FALSE)</f>
        <v>Définition</v>
      </c>
      <c r="G3" s="618" t="str">
        <f ca="1">HLOOKUP([1]Introduction!$G$4,nametranslations,152,FALSE)</f>
        <v>Définition</v>
      </c>
    </row>
    <row r="4" spans="2:7" x14ac:dyDescent="0.25">
      <c r="B4" s="619" t="str">
        <f>HLOOKUP(Introduction!$G$4,nametranslations,72,FALSE)</f>
        <v>Année</v>
      </c>
      <c r="C4" s="619" t="str">
        <f>HLOOKUP(Introduction!$G$4,nametranslations,130,FALSE)</f>
        <v>Totale (a)</v>
      </c>
      <c r="D4" s="619" t="str">
        <f>HLOOKUP(Introduction!$G$4,nametranslations,131,FALSE)</f>
        <v>Urbain % (b)</v>
      </c>
      <c r="E4" s="619" t="str">
        <f>HLOOKUP(Introduction!$G$4,nametranslations,132,FALSE)</f>
        <v>Pré-primaire (c)</v>
      </c>
      <c r="F4" s="619" t="str">
        <f>HLOOKUP(Introduction!$G$4,nametranslations,133,FALSE)</f>
        <v>Primaire (c)</v>
      </c>
      <c r="G4" s="619" t="str">
        <f>HLOOKUP(Introduction!$G$4,nametranslations,134,FALSE)</f>
        <v>Secondaire (c)</v>
      </c>
    </row>
    <row r="5" spans="2:7" x14ac:dyDescent="0.25">
      <c r="B5" s="213">
        <v>2000</v>
      </c>
      <c r="C5" s="239">
        <v>3644647</v>
      </c>
      <c r="D5" s="240">
        <v>21.637001037597656</v>
      </c>
      <c r="E5" s="241">
        <v>908219</v>
      </c>
      <c r="F5" s="242">
        <v>1484462</v>
      </c>
      <c r="G5" s="243">
        <v>1251966</v>
      </c>
    </row>
    <row r="6" spans="2:7" x14ac:dyDescent="0.25">
      <c r="B6" s="214">
        <v>2001</v>
      </c>
      <c r="C6" s="244">
        <v>3799908</v>
      </c>
      <c r="D6" s="245">
        <v>21.670000076293945</v>
      </c>
      <c r="E6" s="246">
        <v>948313</v>
      </c>
      <c r="F6" s="247">
        <v>1540279</v>
      </c>
      <c r="G6" s="248">
        <v>1311316</v>
      </c>
    </row>
    <row r="7" spans="2:7" ht="13.2" customHeight="1" x14ac:dyDescent="0.25">
      <c r="B7" s="215">
        <v>2002</v>
      </c>
      <c r="C7" s="249">
        <v>3961879</v>
      </c>
      <c r="D7" s="250">
        <v>21.701999664306641</v>
      </c>
      <c r="E7" s="251">
        <v>989607</v>
      </c>
      <c r="F7" s="252">
        <v>1595488</v>
      </c>
      <c r="G7" s="253">
        <v>1376784</v>
      </c>
    </row>
    <row r="8" spans="2:7" x14ac:dyDescent="0.25">
      <c r="B8" s="216">
        <v>2003</v>
      </c>
      <c r="C8" s="254">
        <v>4116487</v>
      </c>
      <c r="D8" s="255">
        <v>21.735000610351563</v>
      </c>
      <c r="E8" s="256">
        <v>1021361</v>
      </c>
      <c r="F8" s="257">
        <v>1661286</v>
      </c>
      <c r="G8" s="258">
        <v>1433840</v>
      </c>
    </row>
    <row r="9" spans="2:7" x14ac:dyDescent="0.25">
      <c r="B9" s="217">
        <v>2004</v>
      </c>
      <c r="C9" s="259">
        <v>4287202</v>
      </c>
      <c r="D9" s="260">
        <v>21.768001556396484</v>
      </c>
      <c r="E9" s="261">
        <v>1058237</v>
      </c>
      <c r="F9" s="262">
        <v>1731667</v>
      </c>
      <c r="G9" s="263">
        <v>1497298</v>
      </c>
    </row>
    <row r="10" spans="2:7" x14ac:dyDescent="0.25">
      <c r="B10" s="218">
        <v>2005</v>
      </c>
      <c r="C10" s="264">
        <v>4470445</v>
      </c>
      <c r="D10" s="265">
        <v>21.800998687744141</v>
      </c>
      <c r="E10" s="266">
        <v>1095699</v>
      </c>
      <c r="F10" s="267">
        <v>1795526</v>
      </c>
      <c r="G10" s="268">
        <v>1579220</v>
      </c>
    </row>
    <row r="11" spans="2:7" x14ac:dyDescent="0.25">
      <c r="B11" s="219">
        <v>2006</v>
      </c>
      <c r="C11" s="269">
        <v>4640995</v>
      </c>
      <c r="D11" s="270">
        <v>21.833999633789063</v>
      </c>
      <c r="E11" s="271">
        <v>1129658</v>
      </c>
      <c r="F11" s="272">
        <v>1855902</v>
      </c>
      <c r="G11" s="273">
        <v>1655435</v>
      </c>
    </row>
    <row r="12" spans="2:7" x14ac:dyDescent="0.25">
      <c r="B12" s="220">
        <v>2007</v>
      </c>
      <c r="C12" s="274">
        <v>4813609</v>
      </c>
      <c r="D12" s="275">
        <v>21.868000030517578</v>
      </c>
      <c r="E12" s="276">
        <v>1165418</v>
      </c>
      <c r="F12" s="277">
        <v>1928929</v>
      </c>
      <c r="G12" s="278">
        <v>1719262</v>
      </c>
    </row>
    <row r="13" spans="2:7" x14ac:dyDescent="0.25">
      <c r="B13" s="221">
        <v>2008</v>
      </c>
      <c r="C13" s="279">
        <v>4991407</v>
      </c>
      <c r="D13" s="280">
        <v>21.900999069213867</v>
      </c>
      <c r="E13" s="281">
        <v>1210099</v>
      </c>
      <c r="F13" s="282">
        <v>2002552</v>
      </c>
      <c r="G13" s="283">
        <v>1778756</v>
      </c>
    </row>
    <row r="14" spans="2:7" x14ac:dyDescent="0.25">
      <c r="B14" s="222">
        <v>2009</v>
      </c>
      <c r="C14" s="284">
        <v>5186360</v>
      </c>
      <c r="D14" s="285">
        <v>21.934000015258789</v>
      </c>
      <c r="E14" s="286">
        <v>1266624</v>
      </c>
      <c r="F14" s="287">
        <v>2066519</v>
      </c>
      <c r="G14" s="288">
        <v>1853217</v>
      </c>
    </row>
    <row r="15" spans="2:7" x14ac:dyDescent="0.25">
      <c r="B15" s="223">
        <v>2010</v>
      </c>
      <c r="C15" s="289">
        <v>5381922</v>
      </c>
      <c r="D15" s="290">
        <v>21.985000610351563</v>
      </c>
      <c r="E15" s="291">
        <v>1323298</v>
      </c>
      <c r="F15" s="292">
        <v>2134632</v>
      </c>
      <c r="G15" s="293">
        <v>1923992</v>
      </c>
    </row>
    <row r="16" spans="2:7" x14ac:dyDescent="0.25">
      <c r="B16" s="224">
        <v>2011</v>
      </c>
      <c r="C16" s="294">
        <v>5587406</v>
      </c>
      <c r="D16" s="295">
        <v>22.054000854492188</v>
      </c>
      <c r="E16" s="296">
        <v>1374541</v>
      </c>
      <c r="F16" s="297">
        <v>2212434</v>
      </c>
      <c r="G16" s="298">
        <v>2000431</v>
      </c>
    </row>
    <row r="17" spans="2:7" x14ac:dyDescent="0.25">
      <c r="B17" s="225">
        <v>2012</v>
      </c>
      <c r="C17" s="299">
        <v>5791322</v>
      </c>
      <c r="D17" s="300">
        <v>22.142000198364258</v>
      </c>
      <c r="E17" s="301">
        <v>1419588</v>
      </c>
      <c r="F17" s="302">
        <v>2300006</v>
      </c>
      <c r="G17" s="303">
        <v>2071728</v>
      </c>
    </row>
    <row r="18" spans="2:7" x14ac:dyDescent="0.25">
      <c r="B18" s="226">
        <v>2013</v>
      </c>
      <c r="C18" s="304">
        <v>5996913</v>
      </c>
      <c r="D18" s="305">
        <v>22.24799919128418</v>
      </c>
      <c r="E18" s="306">
        <v>1466299</v>
      </c>
      <c r="F18" s="307">
        <v>2389712</v>
      </c>
      <c r="G18" s="308">
        <v>2140902</v>
      </c>
    </row>
    <row r="19" spans="2:7" x14ac:dyDescent="0.25">
      <c r="B19" s="227">
        <v>2014</v>
      </c>
      <c r="C19" s="309">
        <v>6226087</v>
      </c>
      <c r="D19" s="310">
        <v>22.371999740600586</v>
      </c>
      <c r="E19" s="311">
        <v>1515048</v>
      </c>
      <c r="F19" s="312">
        <v>2484511</v>
      </c>
      <c r="G19" s="313">
        <v>2226528</v>
      </c>
    </row>
    <row r="20" spans="2:7" x14ac:dyDescent="0.25">
      <c r="B20" s="228">
        <v>2015</v>
      </c>
      <c r="C20" s="314">
        <v>6454470</v>
      </c>
      <c r="D20" s="315">
        <v>22.51500129699707</v>
      </c>
      <c r="E20" s="316">
        <v>1565027</v>
      </c>
      <c r="F20" s="317">
        <v>2582236</v>
      </c>
      <c r="G20" s="318">
        <v>2307207</v>
      </c>
    </row>
    <row r="21" spans="2:7" x14ac:dyDescent="0.25">
      <c r="B21" s="229">
        <v>2016</v>
      </c>
      <c r="C21" s="319">
        <v>6670171</v>
      </c>
      <c r="D21" s="320">
        <v>22.677000045776367</v>
      </c>
      <c r="E21" s="321">
        <v>1614193</v>
      </c>
      <c r="F21" s="322">
        <v>2680921</v>
      </c>
      <c r="G21" s="323">
        <v>2375057</v>
      </c>
    </row>
    <row r="22" spans="2:7" x14ac:dyDescent="0.25">
      <c r="B22" s="230">
        <v>2017</v>
      </c>
      <c r="C22" s="324">
        <v>6901747</v>
      </c>
      <c r="D22" s="325">
        <v>22.857999801635742</v>
      </c>
      <c r="E22" s="326">
        <v>1661451</v>
      </c>
      <c r="F22" s="327">
        <v>2777046</v>
      </c>
      <c r="G22" s="328">
        <v>2463250</v>
      </c>
    </row>
    <row r="23" spans="2:7" x14ac:dyDescent="0.25">
      <c r="B23" s="231">
        <v>2018</v>
      </c>
      <c r="C23" s="329">
        <v>7138397</v>
      </c>
      <c r="D23" s="330">
        <v>23.059000015258789</v>
      </c>
      <c r="E23" s="331">
        <v>1710642</v>
      </c>
      <c r="F23" s="332">
        <v>2868821</v>
      </c>
      <c r="G23" s="333">
        <v>2558934</v>
      </c>
    </row>
    <row r="24" spans="2:7" x14ac:dyDescent="0.25">
      <c r="B24" s="232">
        <v>2019</v>
      </c>
      <c r="C24" s="334">
        <v>7383511</v>
      </c>
      <c r="D24" s="335">
        <v>23.278999328613281</v>
      </c>
      <c r="E24" s="336">
        <v>1757236</v>
      </c>
      <c r="F24" s="337">
        <v>2965000</v>
      </c>
      <c r="G24" s="338">
        <v>2661275</v>
      </c>
    </row>
    <row r="25" spans="2:7" x14ac:dyDescent="0.25">
      <c r="B25" s="233">
        <v>2020</v>
      </c>
      <c r="C25" s="339">
        <v>7614988</v>
      </c>
      <c r="D25" s="340">
        <v>23.520000457763672</v>
      </c>
      <c r="E25" s="341">
        <v>1797894</v>
      </c>
      <c r="F25" s="342">
        <v>3057675</v>
      </c>
      <c r="G25" s="343">
        <v>2759419</v>
      </c>
    </row>
    <row r="26" spans="2:7" x14ac:dyDescent="0.25">
      <c r="B26" s="234">
        <v>2021</v>
      </c>
      <c r="C26" s="344">
        <v>7860261</v>
      </c>
      <c r="D26" s="345">
        <v>23.781000137329102</v>
      </c>
      <c r="E26" s="346">
        <v>1836670</v>
      </c>
      <c r="F26" s="347">
        <v>3156713</v>
      </c>
      <c r="G26" s="348">
        <v>2866878</v>
      </c>
    </row>
    <row r="27" spans="2:7" x14ac:dyDescent="0.25">
      <c r="B27" s="235">
        <v>2022</v>
      </c>
      <c r="C27" s="349">
        <v>8117962</v>
      </c>
      <c r="D27" s="350">
        <v>24.062999725341797</v>
      </c>
      <c r="E27" s="351">
        <v>1878506</v>
      </c>
      <c r="F27" s="352">
        <v>3254896</v>
      </c>
      <c r="G27" s="353">
        <v>2984560</v>
      </c>
    </row>
    <row r="28" spans="2:7" x14ac:dyDescent="0.25">
      <c r="B28" s="236">
        <v>2023</v>
      </c>
      <c r="C28" s="354">
        <v>8377725</v>
      </c>
      <c r="D28" s="355">
        <v>24.366001129150391</v>
      </c>
      <c r="E28" s="356">
        <v>1931628</v>
      </c>
      <c r="F28" s="357">
        <v>3345432</v>
      </c>
      <c r="G28" s="358">
        <v>3100665</v>
      </c>
    </row>
    <row r="29" spans="2:7" x14ac:dyDescent="0.25">
      <c r="B29" s="237">
        <v>2024</v>
      </c>
      <c r="C29" s="359">
        <v>8701371</v>
      </c>
      <c r="D29" s="360">
        <v>24.690999984741211</v>
      </c>
      <c r="E29" s="361">
        <v>1997949</v>
      </c>
      <c r="F29" s="362">
        <v>3447174</v>
      </c>
      <c r="G29" s="363">
        <v>3256248</v>
      </c>
    </row>
    <row r="30" spans="2:7" x14ac:dyDescent="0.25">
      <c r="B30" s="238">
        <v>2025</v>
      </c>
      <c r="C30" s="365">
        <v>8638163</v>
      </c>
      <c r="D30" s="364">
        <v>25.038000106811523</v>
      </c>
      <c r="E30" s="366">
        <v>2021937</v>
      </c>
      <c r="F30" s="367">
        <v>3449916</v>
      </c>
      <c r="G30" s="368">
        <v>3166310</v>
      </c>
    </row>
    <row r="31" spans="2:7" x14ac:dyDescent="0.25">
      <c r="B31" s="134">
        <v>2026</v>
      </c>
      <c r="C31" s="191"/>
      <c r="D31" s="192"/>
      <c r="E31" s="193"/>
      <c r="F31" s="194"/>
      <c r="G31" s="195"/>
    </row>
    <row r="32" spans="2:7" x14ac:dyDescent="0.25">
      <c r="B32" s="133">
        <v>2027</v>
      </c>
      <c r="C32" s="191"/>
      <c r="D32" s="192"/>
      <c r="E32" s="193"/>
      <c r="F32" s="194"/>
      <c r="G32" s="195"/>
    </row>
    <row r="33" spans="2:7" x14ac:dyDescent="0.25">
      <c r="B33" s="134">
        <v>2028</v>
      </c>
      <c r="C33" s="191"/>
      <c r="D33" s="192"/>
      <c r="E33" s="193"/>
      <c r="F33" s="194"/>
      <c r="G33" s="195"/>
    </row>
    <row r="34" spans="2:7" x14ac:dyDescent="0.25">
      <c r="B34" s="133">
        <v>2029</v>
      </c>
      <c r="C34" s="191"/>
      <c r="D34" s="192"/>
      <c r="E34" s="193"/>
      <c r="F34" s="194"/>
      <c r="G34" s="195"/>
    </row>
    <row r="35" spans="2:7" x14ac:dyDescent="0.25">
      <c r="B35" s="134">
        <v>2030</v>
      </c>
      <c r="C35" s="138"/>
      <c r="D35" s="135"/>
      <c r="E35" s="139"/>
      <c r="F35" s="136"/>
      <c r="G35" s="137"/>
    </row>
    <row r="36" spans="2:7" ht="15.6" x14ac:dyDescent="0.25">
      <c r="B36" s="673" t="str">
        <f>HLOOKUP(Introduction!$G$4,nametranslations,135,FALSE)</f>
        <v>(a) Calculé en additionnant les populations d'âge préscolaire, primaire et secondaire</v>
      </c>
      <c r="G36" s="68"/>
    </row>
    <row r="37" spans="2:7" ht="15.6" x14ac:dyDescent="0.25">
      <c r="B37" s="673" t="str">
        <f>HLOOKUP(Introduction!$G$4,nametranslations,136,FALSE)</f>
        <v>(b) Pourcentage de la population résidant dans les zones urbaines, Source : Division de la population des Nations Unies (2018)</v>
      </c>
    </row>
    <row r="38" spans="2:7" ht="15.6" x14ac:dyDescent="0.25">
      <c r="B38" s="673" t="str">
        <f>HLOOKUP(Introduction!$G$4,nametranslations,137,FALSE)</f>
        <v>(c) Source : Institut de statistique de l'UNESCO (2025)</v>
      </c>
    </row>
    <row r="39" spans="2:7" x14ac:dyDescent="0.25">
      <c r="B39" s="674" t="str">
        <f>HLOOKUP(Introduction!$G$4,nametranslations,138,FALSE)</f>
        <v>Les valeurs en texte gris sont imputées sur la base d'une régression linéaire</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A94CA-F827-4DFF-A8C8-9B3261F165B9}">
  <sheetPr codeName="Sheet1">
    <tabColor rgb="FFEAEAEA"/>
  </sheetPr>
  <dimension ref="B2:C15"/>
  <sheetViews>
    <sheetView showGridLines="0" zoomScaleNormal="100" workbookViewId="0"/>
  </sheetViews>
  <sheetFormatPr defaultRowHeight="15.6" x14ac:dyDescent="0.3"/>
  <cols>
    <col min="1" max="1" width="1.59765625" style="621" customWidth="1"/>
    <col min="2" max="2" width="15.59765625" style="621" customWidth="1"/>
    <col min="3" max="3" width="90.69921875" style="623" customWidth="1"/>
    <col min="4" max="16384" width="8.796875" style="621"/>
  </cols>
  <sheetData>
    <row r="2" spans="2:3" ht="48.75" customHeight="1" x14ac:dyDescent="0.3">
      <c r="B2" s="620"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620" t="str">
        <f ca="1">HLOOKUP([1]Introduction!$G$4,nametranslations,72,FALSE)</f>
        <v>Année</v>
      </c>
    </row>
    <row r="3" spans="2:3" ht="6" customHeight="1" x14ac:dyDescent="0.3">
      <c r="B3" s="622"/>
    </row>
    <row r="4" spans="2:3" ht="30" customHeight="1" x14ac:dyDescent="0.3">
      <c r="B4" s="624" t="s">
        <v>215</v>
      </c>
      <c r="C4" s="625" t="str">
        <f>HLOOKUP(Introduction!$G$4,nametranslations,141,FALSE)</f>
        <v>La feuille de calcul Excel comporte une série d'onglets, mais pour faciliter la référence, la page d'accueil comprend des liens vers les onglets clés.</v>
      </c>
    </row>
    <row r="5" spans="2:3" ht="50.25" customHeight="1" x14ac:dyDescent="0.3">
      <c r="B5" s="624" t="s">
        <v>47</v>
      </c>
      <c r="C5" s="625"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624" t="s">
        <v>217</v>
      </c>
      <c r="C6" s="625"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624" t="s">
        <v>219</v>
      </c>
      <c r="C7" s="625"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624" t="s">
        <v>132</v>
      </c>
      <c r="C8" s="625"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624" t="s">
        <v>221</v>
      </c>
      <c r="C9" s="625"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624" t="s">
        <v>136</v>
      </c>
      <c r="C10" s="625"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628" customFormat="1" ht="6.75" customHeight="1" x14ac:dyDescent="0.3">
      <c r="B11" s="626"/>
      <c r="C11" s="627"/>
    </row>
    <row r="12" spans="2:3" s="630" customFormat="1" ht="10.199999999999999" x14ac:dyDescent="0.2">
      <c r="B12" s="629" t="str">
        <f>HLOOKUP(Introduction!$G$4,nametranslations,148,FALSE)</f>
        <v>Les fichiers pays sont disponibles pour chaque pays avec des données sur le site Web du JMP : https://washdata.org/data/downloads</v>
      </c>
    </row>
    <row r="13" spans="2:3" x14ac:dyDescent="0.3">
      <c r="B13" s="629" t="str">
        <f>HLOOKUP(Introduction!$G$4,nametranslations,149,FALSE)</f>
        <v>Le JMP publie des estimations mises à jour tous les 2 ans après consultation des autorités nationales : https://washdata.org/how-we-work/jmp-country-consultation</v>
      </c>
    </row>
    <row r="14" spans="2:3" x14ac:dyDescent="0.3">
      <c r="B14" s="631" t="str">
        <f>HLOOKUP(Introduction!$G$4,nametranslations,150,FALSE)</f>
        <v>Flux de données dans le fichier pays</v>
      </c>
    </row>
    <row r="15" spans="2:3" ht="90.75" customHeight="1" x14ac:dyDescent="0.3">
      <c r="B15" s="632"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32"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043C8293-4CE8-48F4-8FDE-6F2236616E0A}"/>
    <hyperlink ref="B13" r:id="rId2" display="The JMP releases updated estimates every 2 years following consultations with national authorities: https://washdata.org/how-we-work/jmp-country-consultation" xr:uid="{60E48284-14D3-45E1-BDEA-E9F879BF87C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45</vt:i4>
      </vt:variant>
    </vt:vector>
  </HeadingPairs>
  <TitlesOfParts>
    <vt:vector size="5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myrangeH13</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myrangeS13</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myrangeW13</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2026-09-10T09:37:31Z</dcterms:modified>
</cp:coreProperties>
</file>